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ojas\Documents\Forest trends\Productos\Primers 2do lote\Qochas\"/>
    </mc:Choice>
  </mc:AlternateContent>
  <xr:revisionPtr revIDLastSave="0" documentId="13_ncr:1_{CA7CC822-C894-4BC2-AC5B-C4AF5B05F2CF}" xr6:coauthVersionLast="44" xr6:coauthVersionMax="45" xr10:uidLastSave="{00000000-0000-0000-0000-000000000000}"/>
  <bookViews>
    <workbookView xWindow="-120" yWindow="-120" windowWidth="20730" windowHeight="11160" xr2:uid="{9D49EF46-7918-4CF4-A6C7-B14DCD27E2D9}"/>
  </bookViews>
  <sheets>
    <sheet name="Instrucciones" sheetId="10" r:id="rId1"/>
    <sheet name="Escenarios" sheetId="9" r:id="rId2"/>
    <sheet name="Coeficientes" sheetId="6" r:id="rId3"/>
    <sheet name="Clima" sheetId="1" r:id="rId4"/>
    <sheet name="Constantes" sheetId="3" r:id="rId5"/>
    <sheet name="Cálculos de ET" sheetId="7" r:id="rId6"/>
    <sheet name="Cálculos" sheetId="4" r:id="rId7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9" l="1"/>
  <c r="E7" i="9"/>
  <c r="E21" i="3"/>
  <c r="F25" i="3"/>
  <c r="F26" i="3"/>
  <c r="F27" i="3"/>
  <c r="E25" i="3"/>
  <c r="E26" i="3"/>
  <c r="E27" i="3"/>
  <c r="AF6" i="4"/>
  <c r="Q6" i="4"/>
  <c r="F22" i="3"/>
  <c r="E22" i="3"/>
  <c r="AL5" i="4"/>
  <c r="W5" i="4"/>
  <c r="D22" i="3"/>
  <c r="F23" i="9"/>
  <c r="E23" i="9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77" i="4"/>
  <c r="AH78" i="4"/>
  <c r="AH79" i="4"/>
  <c r="AH80" i="4"/>
  <c r="AH81" i="4"/>
  <c r="AH82" i="4"/>
  <c r="AH83" i="4"/>
  <c r="AH84" i="4"/>
  <c r="AH85" i="4"/>
  <c r="AH86" i="4"/>
  <c r="AH87" i="4"/>
  <c r="AH88" i="4"/>
  <c r="AH89" i="4"/>
  <c r="AH90" i="4"/>
  <c r="AH91" i="4"/>
  <c r="AH92" i="4"/>
  <c r="AH93" i="4"/>
  <c r="AH94" i="4"/>
  <c r="AH95" i="4"/>
  <c r="AH96" i="4"/>
  <c r="AH97" i="4"/>
  <c r="AH98" i="4"/>
  <c r="AH99" i="4"/>
  <c r="AH100" i="4"/>
  <c r="AH101" i="4"/>
  <c r="AH102" i="4"/>
  <c r="AH103" i="4"/>
  <c r="AH104" i="4"/>
  <c r="AH105" i="4"/>
  <c r="AH106" i="4"/>
  <c r="AH107" i="4"/>
  <c r="AH108" i="4"/>
  <c r="AH109" i="4"/>
  <c r="AH110" i="4"/>
  <c r="AH111" i="4"/>
  <c r="AH112" i="4"/>
  <c r="AH113" i="4"/>
  <c r="AH114" i="4"/>
  <c r="AH115" i="4"/>
  <c r="AH116" i="4"/>
  <c r="AH117" i="4"/>
  <c r="AH118" i="4"/>
  <c r="AH119" i="4"/>
  <c r="AH120" i="4"/>
  <c r="AH121" i="4"/>
  <c r="AH122" i="4"/>
  <c r="AH123" i="4"/>
  <c r="AH124" i="4"/>
  <c r="AH125" i="4"/>
  <c r="AH126" i="4"/>
  <c r="AH127" i="4"/>
  <c r="AH128" i="4"/>
  <c r="AH129" i="4"/>
  <c r="AH130" i="4"/>
  <c r="AH131" i="4"/>
  <c r="AH132" i="4"/>
  <c r="AH133" i="4"/>
  <c r="AH134" i="4"/>
  <c r="AH135" i="4"/>
  <c r="AH136" i="4"/>
  <c r="AH137" i="4"/>
  <c r="AH138" i="4"/>
  <c r="AH139" i="4"/>
  <c r="AH140" i="4"/>
  <c r="AH141" i="4"/>
  <c r="AH142" i="4"/>
  <c r="AH143" i="4"/>
  <c r="AH144" i="4"/>
  <c r="AH145" i="4"/>
  <c r="AH146" i="4"/>
  <c r="AH147" i="4"/>
  <c r="AH148" i="4"/>
  <c r="AH149" i="4"/>
  <c r="AH150" i="4"/>
  <c r="AH151" i="4"/>
  <c r="AH152" i="4"/>
  <c r="AH153" i="4"/>
  <c r="AH154" i="4"/>
  <c r="AH155" i="4"/>
  <c r="AH156" i="4"/>
  <c r="AH157" i="4"/>
  <c r="AH158" i="4"/>
  <c r="AH159" i="4"/>
  <c r="AH160" i="4"/>
  <c r="AH161" i="4"/>
  <c r="AH162" i="4"/>
  <c r="AH163" i="4"/>
  <c r="AH164" i="4"/>
  <c r="AH165" i="4"/>
  <c r="AH166" i="4"/>
  <c r="AH167" i="4"/>
  <c r="AH168" i="4"/>
  <c r="AH169" i="4"/>
  <c r="AH170" i="4"/>
  <c r="AH171" i="4"/>
  <c r="AH172" i="4"/>
  <c r="AH173" i="4"/>
  <c r="AH174" i="4"/>
  <c r="AH175" i="4"/>
  <c r="AH176" i="4"/>
  <c r="AH177" i="4"/>
  <c r="AH178" i="4"/>
  <c r="AH179" i="4"/>
  <c r="AH180" i="4"/>
  <c r="AH181" i="4"/>
  <c r="AH182" i="4"/>
  <c r="AH183" i="4"/>
  <c r="AH184" i="4"/>
  <c r="AH185" i="4"/>
  <c r="AH186" i="4"/>
  <c r="AH187" i="4"/>
  <c r="AH188" i="4"/>
  <c r="AH189" i="4"/>
  <c r="AH190" i="4"/>
  <c r="AH191" i="4"/>
  <c r="AH192" i="4"/>
  <c r="AH193" i="4"/>
  <c r="AH194" i="4"/>
  <c r="AH195" i="4"/>
  <c r="AH196" i="4"/>
  <c r="AH197" i="4"/>
  <c r="AH198" i="4"/>
  <c r="AH199" i="4"/>
  <c r="AH200" i="4"/>
  <c r="AH201" i="4"/>
  <c r="AH202" i="4"/>
  <c r="AH203" i="4"/>
  <c r="AH204" i="4"/>
  <c r="AH205" i="4"/>
  <c r="AH206" i="4"/>
  <c r="AH207" i="4"/>
  <c r="AH208" i="4"/>
  <c r="AH209" i="4"/>
  <c r="AH210" i="4"/>
  <c r="AH211" i="4"/>
  <c r="AH212" i="4"/>
  <c r="AH213" i="4"/>
  <c r="AH214" i="4"/>
  <c r="AH215" i="4"/>
  <c r="AH216" i="4"/>
  <c r="AH217" i="4"/>
  <c r="AH218" i="4"/>
  <c r="AH219" i="4"/>
  <c r="AH220" i="4"/>
  <c r="AH221" i="4"/>
  <c r="AH222" i="4"/>
  <c r="AH223" i="4"/>
  <c r="AH224" i="4"/>
  <c r="AH225" i="4"/>
  <c r="AH226" i="4"/>
  <c r="AH227" i="4"/>
  <c r="AH228" i="4"/>
  <c r="AH229" i="4"/>
  <c r="AH230" i="4"/>
  <c r="AH231" i="4"/>
  <c r="AH232" i="4"/>
  <c r="AH233" i="4"/>
  <c r="AH234" i="4"/>
  <c r="AH235" i="4"/>
  <c r="AH236" i="4"/>
  <c r="AH237" i="4"/>
  <c r="AH238" i="4"/>
  <c r="AH239" i="4"/>
  <c r="AH240" i="4"/>
  <c r="AH241" i="4"/>
  <c r="AH242" i="4"/>
  <c r="AH243" i="4"/>
  <c r="AH244" i="4"/>
  <c r="AH245" i="4"/>
  <c r="AH246" i="4"/>
  <c r="AH247" i="4"/>
  <c r="AH248" i="4"/>
  <c r="AH249" i="4"/>
  <c r="AH250" i="4"/>
  <c r="AH251" i="4"/>
  <c r="AH252" i="4"/>
  <c r="AH253" i="4"/>
  <c r="AH254" i="4"/>
  <c r="AH255" i="4"/>
  <c r="AH256" i="4"/>
  <c r="AH257" i="4"/>
  <c r="AH258" i="4"/>
  <c r="AH259" i="4"/>
  <c r="AH260" i="4"/>
  <c r="AH261" i="4"/>
  <c r="AH262" i="4"/>
  <c r="AH263" i="4"/>
  <c r="AH264" i="4"/>
  <c r="AH265" i="4"/>
  <c r="AH266" i="4"/>
  <c r="AH267" i="4"/>
  <c r="AH268" i="4"/>
  <c r="AH269" i="4"/>
  <c r="AH270" i="4"/>
  <c r="AH271" i="4"/>
  <c r="AH272" i="4"/>
  <c r="AH273" i="4"/>
  <c r="AH274" i="4"/>
  <c r="AH275" i="4"/>
  <c r="AH276" i="4"/>
  <c r="AH277" i="4"/>
  <c r="AH278" i="4"/>
  <c r="AH279" i="4"/>
  <c r="AH280" i="4"/>
  <c r="AH281" i="4"/>
  <c r="AH282" i="4"/>
  <c r="AH283" i="4"/>
  <c r="AH284" i="4"/>
  <c r="AH285" i="4"/>
  <c r="AH286" i="4"/>
  <c r="AH287" i="4"/>
  <c r="AH288" i="4"/>
  <c r="AH289" i="4"/>
  <c r="AH290" i="4"/>
  <c r="AH291" i="4"/>
  <c r="AH292" i="4"/>
  <c r="AH293" i="4"/>
  <c r="AH294" i="4"/>
  <c r="AH295" i="4"/>
  <c r="AH296" i="4"/>
  <c r="AH297" i="4"/>
  <c r="AH298" i="4"/>
  <c r="AH299" i="4"/>
  <c r="AH300" i="4"/>
  <c r="AH301" i="4"/>
  <c r="AH302" i="4"/>
  <c r="AH303" i="4"/>
  <c r="AH304" i="4"/>
  <c r="AH305" i="4"/>
  <c r="AH306" i="4"/>
  <c r="AH307" i="4"/>
  <c r="AH308" i="4"/>
  <c r="AH309" i="4"/>
  <c r="AH310" i="4"/>
  <c r="AH311" i="4"/>
  <c r="AH312" i="4"/>
  <c r="AH313" i="4"/>
  <c r="AH314" i="4"/>
  <c r="AH315" i="4"/>
  <c r="AH316" i="4"/>
  <c r="AH317" i="4"/>
  <c r="AH318" i="4"/>
  <c r="AH319" i="4"/>
  <c r="AH320" i="4"/>
  <c r="AH321" i="4"/>
  <c r="AH322" i="4"/>
  <c r="AH323" i="4"/>
  <c r="AH324" i="4"/>
  <c r="AH325" i="4"/>
  <c r="AH326" i="4"/>
  <c r="AH327" i="4"/>
  <c r="AH328" i="4"/>
  <c r="AH329" i="4"/>
  <c r="AH330" i="4"/>
  <c r="AH331" i="4"/>
  <c r="AH332" i="4"/>
  <c r="AH333" i="4"/>
  <c r="AH334" i="4"/>
  <c r="AH335" i="4"/>
  <c r="AH336" i="4"/>
  <c r="AH337" i="4"/>
  <c r="AH338" i="4"/>
  <c r="AH339" i="4"/>
  <c r="AH340" i="4"/>
  <c r="AH341" i="4"/>
  <c r="AH342" i="4"/>
  <c r="AH343" i="4"/>
  <c r="AH344" i="4"/>
  <c r="AH345" i="4"/>
  <c r="AH346" i="4"/>
  <c r="AH347" i="4"/>
  <c r="AH348" i="4"/>
  <c r="AH349" i="4"/>
  <c r="AH350" i="4"/>
  <c r="AH351" i="4"/>
  <c r="AH352" i="4"/>
  <c r="AH353" i="4"/>
  <c r="AH354" i="4"/>
  <c r="AH355" i="4"/>
  <c r="AH356" i="4"/>
  <c r="AH357" i="4"/>
  <c r="AH358" i="4"/>
  <c r="AH359" i="4"/>
  <c r="AH360" i="4"/>
  <c r="AH361" i="4"/>
  <c r="AH362" i="4"/>
  <c r="AH363" i="4"/>
  <c r="AH364" i="4"/>
  <c r="AH365" i="4"/>
  <c r="AH366" i="4"/>
  <c r="AH367" i="4"/>
  <c r="AH368" i="4"/>
  <c r="AH369" i="4"/>
  <c r="AH370" i="4"/>
  <c r="AH6" i="4"/>
  <c r="F21" i="3"/>
  <c r="D21" i="3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S228" i="4"/>
  <c r="S229" i="4"/>
  <c r="S230" i="4"/>
  <c r="S231" i="4"/>
  <c r="S232" i="4"/>
  <c r="S233" i="4"/>
  <c r="S234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76" i="4"/>
  <c r="S277" i="4"/>
  <c r="S278" i="4"/>
  <c r="S279" i="4"/>
  <c r="S280" i="4"/>
  <c r="S281" i="4"/>
  <c r="S282" i="4"/>
  <c r="S283" i="4"/>
  <c r="S284" i="4"/>
  <c r="S285" i="4"/>
  <c r="S28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326" i="4"/>
  <c r="S327" i="4"/>
  <c r="S328" i="4"/>
  <c r="S329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6" i="4"/>
  <c r="E16" i="3"/>
  <c r="F16" i="3"/>
  <c r="D16" i="3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4" i="7"/>
  <c r="M207" i="7"/>
  <c r="I207" i="7"/>
  <c r="M239" i="7"/>
  <c r="I239" i="7"/>
  <c r="M238" i="7"/>
  <c r="I238" i="7"/>
  <c r="M206" i="7"/>
  <c r="I206" i="7"/>
  <c r="M142" i="7"/>
  <c r="I142" i="7"/>
  <c r="M221" i="7"/>
  <c r="I221" i="7"/>
  <c r="M157" i="7"/>
  <c r="I157" i="7"/>
  <c r="M220" i="7"/>
  <c r="I220" i="7"/>
  <c r="M204" i="7"/>
  <c r="I204" i="7"/>
  <c r="M155" i="7"/>
  <c r="I155" i="7"/>
  <c r="M154" i="7"/>
  <c r="I154" i="7"/>
  <c r="M265" i="7"/>
  <c r="I265" i="7"/>
  <c r="M153" i="7"/>
  <c r="I153" i="7"/>
  <c r="M137" i="7"/>
  <c r="I137" i="7"/>
  <c r="M264" i="7"/>
  <c r="I264" i="7"/>
  <c r="M248" i="7"/>
  <c r="I248" i="7"/>
  <c r="M152" i="7"/>
  <c r="I152" i="7"/>
  <c r="M263" i="7"/>
  <c r="I263" i="7"/>
  <c r="M231" i="7"/>
  <c r="I231" i="7"/>
  <c r="M230" i="7"/>
  <c r="I230" i="7"/>
  <c r="M229" i="7"/>
  <c r="I229" i="7"/>
  <c r="D4" i="3"/>
  <c r="F12" i="9"/>
  <c r="E12" i="9"/>
  <c r="D12" i="9"/>
  <c r="E17" i="3"/>
  <c r="F17" i="3"/>
  <c r="D17" i="3"/>
  <c r="E18" i="3"/>
  <c r="F18" i="3"/>
  <c r="D18" i="3"/>
  <c r="J368" i="7"/>
  <c r="J367" i="7"/>
  <c r="J366" i="7"/>
  <c r="J365" i="7"/>
  <c r="J364" i="7"/>
  <c r="J363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D12" i="3"/>
  <c r="D11" i="3"/>
  <c r="D7" i="3"/>
  <c r="D6" i="3"/>
  <c r="D5" i="3"/>
  <c r="D10" i="3"/>
  <c r="E12" i="7"/>
  <c r="F12" i="7"/>
  <c r="G12" i="7"/>
  <c r="H12" i="7"/>
  <c r="I12" i="7"/>
  <c r="G18" i="7"/>
  <c r="H18" i="7"/>
  <c r="E18" i="7"/>
  <c r="F18" i="7"/>
  <c r="G22" i="7"/>
  <c r="H22" i="7"/>
  <c r="E22" i="7"/>
  <c r="F22" i="7"/>
  <c r="I22" i="7"/>
  <c r="G28" i="7"/>
  <c r="H28" i="7"/>
  <c r="E28" i="7"/>
  <c r="F28" i="7"/>
  <c r="E36" i="7"/>
  <c r="F36" i="7"/>
  <c r="G36" i="7"/>
  <c r="H36" i="7"/>
  <c r="I36" i="7"/>
  <c r="G42" i="7"/>
  <c r="H42" i="7"/>
  <c r="E42" i="7"/>
  <c r="F42" i="7"/>
  <c r="E48" i="7"/>
  <c r="F48" i="7"/>
  <c r="G48" i="7"/>
  <c r="H48" i="7"/>
  <c r="I48" i="7"/>
  <c r="E52" i="7"/>
  <c r="F52" i="7"/>
  <c r="G52" i="7"/>
  <c r="H52" i="7"/>
  <c r="I52" i="7"/>
  <c r="E58" i="7"/>
  <c r="F58" i="7"/>
  <c r="G58" i="7"/>
  <c r="H58" i="7"/>
  <c r="I58" i="7"/>
  <c r="E62" i="7"/>
  <c r="F62" i="7"/>
  <c r="G62" i="7"/>
  <c r="H62" i="7"/>
  <c r="G66" i="7"/>
  <c r="H66" i="7"/>
  <c r="E66" i="7"/>
  <c r="F66" i="7"/>
  <c r="I66" i="7"/>
  <c r="E72" i="7"/>
  <c r="F72" i="7"/>
  <c r="G72" i="7"/>
  <c r="H72" i="7"/>
  <c r="I72" i="7"/>
  <c r="E76" i="7"/>
  <c r="F76" i="7"/>
  <c r="G76" i="7"/>
  <c r="H76" i="7"/>
  <c r="I76" i="7"/>
  <c r="E80" i="7"/>
  <c r="F80" i="7"/>
  <c r="G80" i="7"/>
  <c r="H80" i="7"/>
  <c r="I80" i="7"/>
  <c r="G84" i="7"/>
  <c r="H84" i="7"/>
  <c r="E84" i="7"/>
  <c r="F84" i="7"/>
  <c r="G88" i="7"/>
  <c r="H88" i="7"/>
  <c r="E88" i="7"/>
  <c r="F88" i="7"/>
  <c r="E90" i="7"/>
  <c r="F90" i="7"/>
  <c r="G90" i="7"/>
  <c r="H90" i="7"/>
  <c r="I90" i="7"/>
  <c r="E94" i="7"/>
  <c r="F94" i="7"/>
  <c r="G94" i="7"/>
  <c r="H94" i="7"/>
  <c r="I94" i="7"/>
  <c r="G98" i="7"/>
  <c r="H98" i="7"/>
  <c r="E98" i="7"/>
  <c r="F98" i="7"/>
  <c r="I98" i="7"/>
  <c r="E104" i="7"/>
  <c r="F104" i="7"/>
  <c r="G104" i="7"/>
  <c r="H104" i="7"/>
  <c r="I104" i="7"/>
  <c r="G106" i="7"/>
  <c r="H106" i="7"/>
  <c r="E106" i="7"/>
  <c r="F106" i="7"/>
  <c r="G110" i="7"/>
  <c r="H110" i="7"/>
  <c r="E110" i="7"/>
  <c r="F110" i="7"/>
  <c r="G114" i="7"/>
  <c r="H114" i="7"/>
  <c r="E114" i="7"/>
  <c r="F114" i="7"/>
  <c r="E120" i="7"/>
  <c r="F120" i="7"/>
  <c r="G120" i="7"/>
  <c r="H120" i="7"/>
  <c r="I120" i="7"/>
  <c r="E126" i="7"/>
  <c r="F126" i="7"/>
  <c r="G126" i="7"/>
  <c r="H126" i="7"/>
  <c r="I126" i="7"/>
  <c r="G132" i="7"/>
  <c r="H132" i="7"/>
  <c r="E132" i="7"/>
  <c r="F132" i="7"/>
  <c r="E136" i="7"/>
  <c r="F136" i="7"/>
  <c r="G136" i="7"/>
  <c r="H136" i="7"/>
  <c r="E140" i="7"/>
  <c r="F140" i="7"/>
  <c r="G140" i="7"/>
  <c r="H140" i="7"/>
  <c r="I140" i="7"/>
  <c r="E144" i="7"/>
  <c r="F144" i="7"/>
  <c r="G144" i="7"/>
  <c r="H144" i="7"/>
  <c r="I144" i="7"/>
  <c r="E148" i="7"/>
  <c r="F148" i="7"/>
  <c r="G148" i="7"/>
  <c r="H148" i="7"/>
  <c r="I148" i="7"/>
  <c r="G152" i="7"/>
  <c r="H152" i="7"/>
  <c r="E152" i="7"/>
  <c r="F152" i="7"/>
  <c r="G156" i="7"/>
  <c r="H156" i="7"/>
  <c r="E156" i="7"/>
  <c r="F156" i="7"/>
  <c r="G160" i="7"/>
  <c r="H160" i="7"/>
  <c r="E160" i="7"/>
  <c r="F160" i="7"/>
  <c r="G164" i="7"/>
  <c r="H164" i="7"/>
  <c r="E164" i="7"/>
  <c r="F164" i="7"/>
  <c r="G166" i="7"/>
  <c r="H166" i="7"/>
  <c r="E166" i="7"/>
  <c r="F166" i="7"/>
  <c r="I166" i="7"/>
  <c r="G170" i="7"/>
  <c r="H170" i="7"/>
  <c r="E170" i="7"/>
  <c r="F170" i="7"/>
  <c r="G174" i="7"/>
  <c r="H174" i="7"/>
  <c r="E174" i="7"/>
  <c r="F174" i="7"/>
  <c r="G178" i="7"/>
  <c r="H178" i="7"/>
  <c r="E178" i="7"/>
  <c r="F178" i="7"/>
  <c r="E182" i="7"/>
  <c r="F182" i="7"/>
  <c r="G182" i="7"/>
  <c r="H182" i="7"/>
  <c r="I182" i="7"/>
  <c r="E186" i="7"/>
  <c r="F186" i="7"/>
  <c r="G186" i="7"/>
  <c r="H186" i="7"/>
  <c r="I186" i="7"/>
  <c r="G190" i="7"/>
  <c r="H190" i="7"/>
  <c r="E190" i="7"/>
  <c r="F190" i="7"/>
  <c r="G194" i="7"/>
  <c r="H194" i="7"/>
  <c r="E194" i="7"/>
  <c r="F194" i="7"/>
  <c r="E196" i="7"/>
  <c r="F196" i="7"/>
  <c r="G196" i="7"/>
  <c r="H196" i="7"/>
  <c r="G200" i="7"/>
  <c r="H200" i="7"/>
  <c r="E200" i="7"/>
  <c r="F200" i="7"/>
  <c r="G206" i="7"/>
  <c r="H206" i="7"/>
  <c r="E206" i="7"/>
  <c r="F206" i="7"/>
  <c r="E210" i="7"/>
  <c r="F210" i="7"/>
  <c r="G210" i="7"/>
  <c r="H210" i="7"/>
  <c r="G214" i="7"/>
  <c r="H214" i="7"/>
  <c r="E214" i="7"/>
  <c r="F214" i="7"/>
  <c r="E218" i="7"/>
  <c r="F218" i="7"/>
  <c r="G218" i="7"/>
  <c r="H218" i="7"/>
  <c r="I218" i="7"/>
  <c r="G222" i="7"/>
  <c r="H222" i="7"/>
  <c r="E222" i="7"/>
  <c r="F222" i="7"/>
  <c r="E226" i="7"/>
  <c r="F226" i="7"/>
  <c r="G226" i="7"/>
  <c r="H226" i="7"/>
  <c r="I226" i="7"/>
  <c r="G228" i="7"/>
  <c r="H228" i="7"/>
  <c r="E228" i="7"/>
  <c r="F228" i="7"/>
  <c r="I228" i="7"/>
  <c r="E232" i="7"/>
  <c r="F232" i="7"/>
  <c r="G232" i="7"/>
  <c r="H232" i="7"/>
  <c r="I232" i="7"/>
  <c r="G236" i="7"/>
  <c r="H236" i="7"/>
  <c r="E236" i="7"/>
  <c r="F236" i="7"/>
  <c r="E240" i="7"/>
  <c r="F240" i="7"/>
  <c r="G240" i="7"/>
  <c r="H240" i="7"/>
  <c r="I240" i="7"/>
  <c r="G244" i="7"/>
  <c r="H244" i="7"/>
  <c r="E244" i="7"/>
  <c r="F244" i="7"/>
  <c r="E248" i="7"/>
  <c r="F248" i="7"/>
  <c r="G248" i="7"/>
  <c r="H248" i="7"/>
  <c r="G252" i="7"/>
  <c r="H252" i="7"/>
  <c r="E252" i="7"/>
  <c r="F252" i="7"/>
  <c r="E256" i="7"/>
  <c r="F256" i="7"/>
  <c r="G256" i="7"/>
  <c r="H256" i="7"/>
  <c r="I256" i="7"/>
  <c r="G260" i="7"/>
  <c r="H260" i="7"/>
  <c r="E260" i="7"/>
  <c r="F260" i="7"/>
  <c r="I260" i="7"/>
  <c r="E264" i="7"/>
  <c r="F264" i="7"/>
  <c r="G264" i="7"/>
  <c r="H264" i="7"/>
  <c r="G268" i="7"/>
  <c r="H268" i="7"/>
  <c r="E268" i="7"/>
  <c r="F268" i="7"/>
  <c r="E272" i="7"/>
  <c r="F272" i="7"/>
  <c r="G272" i="7"/>
  <c r="H272" i="7"/>
  <c r="I272" i="7"/>
  <c r="E276" i="7"/>
  <c r="F276" i="7"/>
  <c r="G276" i="7"/>
  <c r="H276" i="7"/>
  <c r="I276" i="7"/>
  <c r="E280" i="7"/>
  <c r="F280" i="7"/>
  <c r="G280" i="7"/>
  <c r="H280" i="7"/>
  <c r="I280" i="7"/>
  <c r="E282" i="7"/>
  <c r="F282" i="7"/>
  <c r="G282" i="7"/>
  <c r="H282" i="7"/>
  <c r="I282" i="7"/>
  <c r="G286" i="7"/>
  <c r="H286" i="7"/>
  <c r="E286" i="7"/>
  <c r="F286" i="7"/>
  <c r="E288" i="7"/>
  <c r="F288" i="7"/>
  <c r="G288" i="7"/>
  <c r="H288" i="7"/>
  <c r="E290" i="7"/>
  <c r="F290" i="7"/>
  <c r="G290" i="7"/>
  <c r="H290" i="7"/>
  <c r="I290" i="7"/>
  <c r="G294" i="7"/>
  <c r="H294" i="7"/>
  <c r="E294" i="7"/>
  <c r="F294" i="7"/>
  <c r="E296" i="7"/>
  <c r="F296" i="7"/>
  <c r="G296" i="7"/>
  <c r="H296" i="7"/>
  <c r="I296" i="7"/>
  <c r="E298" i="7"/>
  <c r="F298" i="7"/>
  <c r="G298" i="7"/>
  <c r="H298" i="7"/>
  <c r="I298" i="7"/>
  <c r="G300" i="7"/>
  <c r="H300" i="7"/>
  <c r="E300" i="7"/>
  <c r="F300" i="7"/>
  <c r="G302" i="7"/>
  <c r="H302" i="7"/>
  <c r="E302" i="7"/>
  <c r="F302" i="7"/>
  <c r="E304" i="7"/>
  <c r="F304" i="7"/>
  <c r="G304" i="7"/>
  <c r="H304" i="7"/>
  <c r="I304" i="7"/>
  <c r="E306" i="7"/>
  <c r="F306" i="7"/>
  <c r="G306" i="7"/>
  <c r="H306" i="7"/>
  <c r="G308" i="7"/>
  <c r="H308" i="7"/>
  <c r="E308" i="7"/>
  <c r="F308" i="7"/>
  <c r="E312" i="7"/>
  <c r="F312" i="7"/>
  <c r="G312" i="7"/>
  <c r="H312" i="7"/>
  <c r="I312" i="7"/>
  <c r="E314" i="7"/>
  <c r="F314" i="7"/>
  <c r="G314" i="7"/>
  <c r="H314" i="7"/>
  <c r="I314" i="7"/>
  <c r="G316" i="7"/>
  <c r="H316" i="7"/>
  <c r="E316" i="7"/>
  <c r="F316" i="7"/>
  <c r="G318" i="7"/>
  <c r="H318" i="7"/>
  <c r="E318" i="7"/>
  <c r="F318" i="7"/>
  <c r="E320" i="7"/>
  <c r="F320" i="7"/>
  <c r="G320" i="7"/>
  <c r="H320" i="7"/>
  <c r="I320" i="7"/>
  <c r="E322" i="7"/>
  <c r="F322" i="7"/>
  <c r="G322" i="7"/>
  <c r="H322" i="7"/>
  <c r="I322" i="7"/>
  <c r="G324" i="7"/>
  <c r="H324" i="7"/>
  <c r="E324" i="7"/>
  <c r="F324" i="7"/>
  <c r="I324" i="7"/>
  <c r="G326" i="7"/>
  <c r="H326" i="7"/>
  <c r="E326" i="7"/>
  <c r="F326" i="7"/>
  <c r="E328" i="7"/>
  <c r="F328" i="7"/>
  <c r="G328" i="7"/>
  <c r="H328" i="7"/>
  <c r="I328" i="7"/>
  <c r="E330" i="7"/>
  <c r="F330" i="7"/>
  <c r="G330" i="7"/>
  <c r="H330" i="7"/>
  <c r="I330" i="7"/>
  <c r="G332" i="7"/>
  <c r="H332" i="7"/>
  <c r="E332" i="7"/>
  <c r="F332" i="7"/>
  <c r="G334" i="7"/>
  <c r="H334" i="7"/>
  <c r="E334" i="7"/>
  <c r="F334" i="7"/>
  <c r="E336" i="7"/>
  <c r="F336" i="7"/>
  <c r="G336" i="7"/>
  <c r="H336" i="7"/>
  <c r="I336" i="7"/>
  <c r="E338" i="7"/>
  <c r="F338" i="7"/>
  <c r="G338" i="7"/>
  <c r="H338" i="7"/>
  <c r="I338" i="7"/>
  <c r="E340" i="7"/>
  <c r="F340" i="7"/>
  <c r="G340" i="7"/>
  <c r="H340" i="7"/>
  <c r="G342" i="7"/>
  <c r="H342" i="7"/>
  <c r="E342" i="7"/>
  <c r="F342" i="7"/>
  <c r="E344" i="7"/>
  <c r="F344" i="7"/>
  <c r="G344" i="7"/>
  <c r="H344" i="7"/>
  <c r="I344" i="7"/>
  <c r="G346" i="7"/>
  <c r="H346" i="7"/>
  <c r="E346" i="7"/>
  <c r="F346" i="7"/>
  <c r="E348" i="7"/>
  <c r="F348" i="7"/>
  <c r="G348" i="7"/>
  <c r="H348" i="7"/>
  <c r="I348" i="7"/>
  <c r="E350" i="7"/>
  <c r="F350" i="7"/>
  <c r="G350" i="7"/>
  <c r="H350" i="7"/>
  <c r="I350" i="7"/>
  <c r="G352" i="7"/>
  <c r="H352" i="7"/>
  <c r="E352" i="7"/>
  <c r="F352" i="7"/>
  <c r="G354" i="7"/>
  <c r="H354" i="7"/>
  <c r="E354" i="7"/>
  <c r="F354" i="7"/>
  <c r="E356" i="7"/>
  <c r="F356" i="7"/>
  <c r="G356" i="7"/>
  <c r="H356" i="7"/>
  <c r="E358" i="7"/>
  <c r="F358" i="7"/>
  <c r="G358" i="7"/>
  <c r="H358" i="7"/>
  <c r="I358" i="7"/>
  <c r="E360" i="7"/>
  <c r="F360" i="7"/>
  <c r="G360" i="7"/>
  <c r="H360" i="7"/>
  <c r="I360" i="7"/>
  <c r="E362" i="7"/>
  <c r="F362" i="7"/>
  <c r="G362" i="7"/>
  <c r="H362" i="7"/>
  <c r="I362" i="7"/>
  <c r="G364" i="7"/>
  <c r="H364" i="7"/>
  <c r="E364" i="7"/>
  <c r="F364" i="7"/>
  <c r="G366" i="7"/>
  <c r="H366" i="7"/>
  <c r="E366" i="7"/>
  <c r="F366" i="7"/>
  <c r="E368" i="7"/>
  <c r="F368" i="7"/>
  <c r="G368" i="7"/>
  <c r="H368" i="7"/>
  <c r="I368" i="7"/>
  <c r="E6" i="7"/>
  <c r="F6" i="7"/>
  <c r="G6" i="7"/>
  <c r="H6" i="7"/>
  <c r="I6" i="7"/>
  <c r="G10" i="7"/>
  <c r="H10" i="7"/>
  <c r="E10" i="7"/>
  <c r="F10" i="7"/>
  <c r="I10" i="7"/>
  <c r="E14" i="7"/>
  <c r="F14" i="7"/>
  <c r="G14" i="7"/>
  <c r="H14" i="7"/>
  <c r="I14" i="7"/>
  <c r="E20" i="7"/>
  <c r="F20" i="7"/>
  <c r="G20" i="7"/>
  <c r="H20" i="7"/>
  <c r="I20" i="7"/>
  <c r="E26" i="7"/>
  <c r="F26" i="7"/>
  <c r="G26" i="7"/>
  <c r="H26" i="7"/>
  <c r="I26" i="7"/>
  <c r="E30" i="7"/>
  <c r="F30" i="7"/>
  <c r="G30" i="7"/>
  <c r="H30" i="7"/>
  <c r="I30" i="7"/>
  <c r="G34" i="7"/>
  <c r="H34" i="7"/>
  <c r="E34" i="7"/>
  <c r="F34" i="7"/>
  <c r="E38" i="7"/>
  <c r="F38" i="7"/>
  <c r="G38" i="7"/>
  <c r="H38" i="7"/>
  <c r="I38" i="7"/>
  <c r="G46" i="7"/>
  <c r="H46" i="7"/>
  <c r="E46" i="7"/>
  <c r="F46" i="7"/>
  <c r="E56" i="7"/>
  <c r="F56" i="7"/>
  <c r="G56" i="7"/>
  <c r="H56" i="7"/>
  <c r="E70" i="7"/>
  <c r="F70" i="7"/>
  <c r="G70" i="7"/>
  <c r="H70" i="7"/>
  <c r="I70" i="7"/>
  <c r="E100" i="7"/>
  <c r="F100" i="7"/>
  <c r="G100" i="7"/>
  <c r="H100" i="7"/>
  <c r="I100" i="7"/>
  <c r="E5" i="7"/>
  <c r="F5" i="7"/>
  <c r="G5" i="7"/>
  <c r="H5" i="7"/>
  <c r="I5" i="7"/>
  <c r="E7" i="7"/>
  <c r="F7" i="7"/>
  <c r="G7" i="7"/>
  <c r="H7" i="7"/>
  <c r="I7" i="7"/>
  <c r="G9" i="7"/>
  <c r="H9" i="7"/>
  <c r="E9" i="7"/>
  <c r="F9" i="7"/>
  <c r="G11" i="7"/>
  <c r="H11" i="7"/>
  <c r="E11" i="7"/>
  <c r="F11" i="7"/>
  <c r="E13" i="7"/>
  <c r="F13" i="7"/>
  <c r="G13" i="7"/>
  <c r="H13" i="7"/>
  <c r="I13" i="7"/>
  <c r="E15" i="7"/>
  <c r="F15" i="7"/>
  <c r="G15" i="7"/>
  <c r="H15" i="7"/>
  <c r="G17" i="7"/>
  <c r="H17" i="7"/>
  <c r="E17" i="7"/>
  <c r="F17" i="7"/>
  <c r="G19" i="7"/>
  <c r="H19" i="7"/>
  <c r="E19" i="7"/>
  <c r="F19" i="7"/>
  <c r="G21" i="7"/>
  <c r="H21" i="7"/>
  <c r="E21" i="7"/>
  <c r="F21" i="7"/>
  <c r="G23" i="7"/>
  <c r="H23" i="7"/>
  <c r="E23" i="7"/>
  <c r="F23" i="7"/>
  <c r="E25" i="7"/>
  <c r="F25" i="7"/>
  <c r="G25" i="7"/>
  <c r="H25" i="7"/>
  <c r="I25" i="7"/>
  <c r="G27" i="7"/>
  <c r="H27" i="7"/>
  <c r="E27" i="7"/>
  <c r="F27" i="7"/>
  <c r="E29" i="7"/>
  <c r="F29" i="7"/>
  <c r="G29" i="7"/>
  <c r="H29" i="7"/>
  <c r="I29" i="7"/>
  <c r="E31" i="7"/>
  <c r="F31" i="7"/>
  <c r="G31" i="7"/>
  <c r="H31" i="7"/>
  <c r="G33" i="7"/>
  <c r="H33" i="7"/>
  <c r="E33" i="7"/>
  <c r="F33" i="7"/>
  <c r="E35" i="7"/>
  <c r="F35" i="7"/>
  <c r="G35" i="7"/>
  <c r="H35" i="7"/>
  <c r="I35" i="7"/>
  <c r="E37" i="7"/>
  <c r="F37" i="7"/>
  <c r="G37" i="7"/>
  <c r="H37" i="7"/>
  <c r="I37" i="7"/>
  <c r="E39" i="7"/>
  <c r="F39" i="7"/>
  <c r="G39" i="7"/>
  <c r="H39" i="7"/>
  <c r="I39" i="7"/>
  <c r="G41" i="7"/>
  <c r="H41" i="7"/>
  <c r="E41" i="7"/>
  <c r="F41" i="7"/>
  <c r="G43" i="7"/>
  <c r="H43" i="7"/>
  <c r="E43" i="7"/>
  <c r="F43" i="7"/>
  <c r="E45" i="7"/>
  <c r="F45" i="7"/>
  <c r="G45" i="7"/>
  <c r="H45" i="7"/>
  <c r="I45" i="7"/>
  <c r="G47" i="7"/>
  <c r="H47" i="7"/>
  <c r="E47" i="7"/>
  <c r="F47" i="7"/>
  <c r="I47" i="7"/>
  <c r="E49" i="7"/>
  <c r="F49" i="7"/>
  <c r="G49" i="7"/>
  <c r="H49" i="7"/>
  <c r="I49" i="7"/>
  <c r="G51" i="7"/>
  <c r="H51" i="7"/>
  <c r="E51" i="7"/>
  <c r="F51" i="7"/>
  <c r="G53" i="7"/>
  <c r="H53" i="7"/>
  <c r="E53" i="7"/>
  <c r="F53" i="7"/>
  <c r="G55" i="7"/>
  <c r="H55" i="7"/>
  <c r="E55" i="7"/>
  <c r="F55" i="7"/>
  <c r="E57" i="7"/>
  <c r="F57" i="7"/>
  <c r="G57" i="7"/>
  <c r="H57" i="7"/>
  <c r="I57" i="7"/>
  <c r="G59" i="7"/>
  <c r="H59" i="7"/>
  <c r="E59" i="7"/>
  <c r="F59" i="7"/>
  <c r="E61" i="7"/>
  <c r="F61" i="7"/>
  <c r="G61" i="7"/>
  <c r="H61" i="7"/>
  <c r="I61" i="7"/>
  <c r="E63" i="7"/>
  <c r="F63" i="7"/>
  <c r="G63" i="7"/>
  <c r="H63" i="7"/>
  <c r="G65" i="7"/>
  <c r="H65" i="7"/>
  <c r="E65" i="7"/>
  <c r="F65" i="7"/>
  <c r="E67" i="7"/>
  <c r="F67" i="7"/>
  <c r="G67" i="7"/>
  <c r="H67" i="7"/>
  <c r="I67" i="7"/>
  <c r="E69" i="7"/>
  <c r="F69" i="7"/>
  <c r="G69" i="7"/>
  <c r="H69" i="7"/>
  <c r="I69" i="7"/>
  <c r="E71" i="7"/>
  <c r="F71" i="7"/>
  <c r="G71" i="7"/>
  <c r="H71" i="7"/>
  <c r="I71" i="7"/>
  <c r="G73" i="7"/>
  <c r="H73" i="7"/>
  <c r="E73" i="7"/>
  <c r="F73" i="7"/>
  <c r="E75" i="7"/>
  <c r="F75" i="7"/>
  <c r="G75" i="7"/>
  <c r="H75" i="7"/>
  <c r="I75" i="7"/>
  <c r="G77" i="7"/>
  <c r="H77" i="7"/>
  <c r="E77" i="7"/>
  <c r="F77" i="7"/>
  <c r="G79" i="7"/>
  <c r="H79" i="7"/>
  <c r="E79" i="7"/>
  <c r="F79" i="7"/>
  <c r="I79" i="7"/>
  <c r="E81" i="7"/>
  <c r="F81" i="7"/>
  <c r="G81" i="7"/>
  <c r="H81" i="7"/>
  <c r="I81" i="7"/>
  <c r="G83" i="7"/>
  <c r="H83" i="7"/>
  <c r="E83" i="7"/>
  <c r="F83" i="7"/>
  <c r="G85" i="7"/>
  <c r="H85" i="7"/>
  <c r="E85" i="7"/>
  <c r="F85" i="7"/>
  <c r="G87" i="7"/>
  <c r="H87" i="7"/>
  <c r="E87" i="7"/>
  <c r="F87" i="7"/>
  <c r="E89" i="7"/>
  <c r="F89" i="7"/>
  <c r="G89" i="7"/>
  <c r="H89" i="7"/>
  <c r="I89" i="7"/>
  <c r="K89" i="7"/>
  <c r="L89" i="7"/>
  <c r="M89" i="7"/>
  <c r="G91" i="7"/>
  <c r="H91" i="7"/>
  <c r="E91" i="7"/>
  <c r="F91" i="7"/>
  <c r="E93" i="7"/>
  <c r="F93" i="7"/>
  <c r="G93" i="7"/>
  <c r="H93" i="7"/>
  <c r="I93" i="7"/>
  <c r="E95" i="7"/>
  <c r="F95" i="7"/>
  <c r="G95" i="7"/>
  <c r="H95" i="7"/>
  <c r="G97" i="7"/>
  <c r="H97" i="7"/>
  <c r="E97" i="7"/>
  <c r="F97" i="7"/>
  <c r="E99" i="7"/>
  <c r="F99" i="7"/>
  <c r="G99" i="7"/>
  <c r="H99" i="7"/>
  <c r="I99" i="7"/>
  <c r="E101" i="7"/>
  <c r="F101" i="7"/>
  <c r="G101" i="7"/>
  <c r="H101" i="7"/>
  <c r="I101" i="7"/>
  <c r="E103" i="7"/>
  <c r="F103" i="7"/>
  <c r="G103" i="7"/>
  <c r="H103" i="7"/>
  <c r="I103" i="7"/>
  <c r="G105" i="7"/>
  <c r="H105" i="7"/>
  <c r="E105" i="7"/>
  <c r="F105" i="7"/>
  <c r="E107" i="7"/>
  <c r="F107" i="7"/>
  <c r="G107" i="7"/>
  <c r="H107" i="7"/>
  <c r="I107" i="7"/>
  <c r="E109" i="7"/>
  <c r="F109" i="7"/>
  <c r="G109" i="7"/>
  <c r="H109" i="7"/>
  <c r="I109" i="7"/>
  <c r="E111" i="7"/>
  <c r="F111" i="7"/>
  <c r="G111" i="7"/>
  <c r="H111" i="7"/>
  <c r="G113" i="7"/>
  <c r="H113" i="7"/>
  <c r="E113" i="7"/>
  <c r="F113" i="7"/>
  <c r="G115" i="7"/>
  <c r="H115" i="7"/>
  <c r="E115" i="7"/>
  <c r="F115" i="7"/>
  <c r="E117" i="7"/>
  <c r="F117" i="7"/>
  <c r="G117" i="7"/>
  <c r="H117" i="7"/>
  <c r="I117" i="7"/>
  <c r="G119" i="7"/>
  <c r="H119" i="7"/>
  <c r="E119" i="7"/>
  <c r="F119" i="7"/>
  <c r="E121" i="7"/>
  <c r="F121" i="7"/>
  <c r="G121" i="7"/>
  <c r="H121" i="7"/>
  <c r="I121" i="7"/>
  <c r="E123" i="7"/>
  <c r="F123" i="7"/>
  <c r="G123" i="7"/>
  <c r="H123" i="7"/>
  <c r="I123" i="7"/>
  <c r="E125" i="7"/>
  <c r="F125" i="7"/>
  <c r="G125" i="7"/>
  <c r="H125" i="7"/>
  <c r="I125" i="7"/>
  <c r="E127" i="7"/>
  <c r="F127" i="7"/>
  <c r="G127" i="7"/>
  <c r="H127" i="7"/>
  <c r="E129" i="7"/>
  <c r="F129" i="7"/>
  <c r="G129" i="7"/>
  <c r="H129" i="7"/>
  <c r="I129" i="7"/>
  <c r="E131" i="7"/>
  <c r="F131" i="7"/>
  <c r="G131" i="7"/>
  <c r="H131" i="7"/>
  <c r="I131" i="7"/>
  <c r="G133" i="7"/>
  <c r="H133" i="7"/>
  <c r="E133" i="7"/>
  <c r="F133" i="7"/>
  <c r="E135" i="7"/>
  <c r="F135" i="7"/>
  <c r="G135" i="7"/>
  <c r="H135" i="7"/>
  <c r="I135" i="7"/>
  <c r="E137" i="7"/>
  <c r="F137" i="7"/>
  <c r="G137" i="7"/>
  <c r="H137" i="7"/>
  <c r="E139" i="7"/>
  <c r="F139" i="7"/>
  <c r="G139" i="7"/>
  <c r="H139" i="7"/>
  <c r="I139" i="7"/>
  <c r="E141" i="7"/>
  <c r="F141" i="7"/>
  <c r="G141" i="7"/>
  <c r="H141" i="7"/>
  <c r="I141" i="7"/>
  <c r="E143" i="7"/>
  <c r="F143" i="7"/>
  <c r="G143" i="7"/>
  <c r="H143" i="7"/>
  <c r="E145" i="7"/>
  <c r="F145" i="7"/>
  <c r="G145" i="7"/>
  <c r="H145" i="7"/>
  <c r="I145" i="7"/>
  <c r="G147" i="7"/>
  <c r="H147" i="7"/>
  <c r="E147" i="7"/>
  <c r="F147" i="7"/>
  <c r="E149" i="7"/>
  <c r="F149" i="7"/>
  <c r="G149" i="7"/>
  <c r="H149" i="7"/>
  <c r="I149" i="7"/>
  <c r="E151" i="7"/>
  <c r="F151" i="7"/>
  <c r="G151" i="7"/>
  <c r="H151" i="7"/>
  <c r="I151" i="7"/>
  <c r="E153" i="7"/>
  <c r="F153" i="7"/>
  <c r="G153" i="7"/>
  <c r="H153" i="7"/>
  <c r="E155" i="7"/>
  <c r="F155" i="7"/>
  <c r="G155" i="7"/>
  <c r="H155" i="7"/>
  <c r="E157" i="7"/>
  <c r="F157" i="7"/>
  <c r="G157" i="7"/>
  <c r="H157" i="7"/>
  <c r="E159" i="7"/>
  <c r="F159" i="7"/>
  <c r="G159" i="7"/>
  <c r="H159" i="7"/>
  <c r="E161" i="7"/>
  <c r="F161" i="7"/>
  <c r="G161" i="7"/>
  <c r="H161" i="7"/>
  <c r="I161" i="7"/>
  <c r="E163" i="7"/>
  <c r="F163" i="7"/>
  <c r="G163" i="7"/>
  <c r="H163" i="7"/>
  <c r="I163" i="7"/>
  <c r="G165" i="7"/>
  <c r="H165" i="7"/>
  <c r="E165" i="7"/>
  <c r="F165" i="7"/>
  <c r="E167" i="7"/>
  <c r="F167" i="7"/>
  <c r="G167" i="7"/>
  <c r="H167" i="7"/>
  <c r="I167" i="7"/>
  <c r="E169" i="7"/>
  <c r="F169" i="7"/>
  <c r="G169" i="7"/>
  <c r="H169" i="7"/>
  <c r="I169" i="7"/>
  <c r="E171" i="7"/>
  <c r="F171" i="7"/>
  <c r="G171" i="7"/>
  <c r="H171" i="7"/>
  <c r="I171" i="7"/>
  <c r="E173" i="7"/>
  <c r="F173" i="7"/>
  <c r="G173" i="7"/>
  <c r="H173" i="7"/>
  <c r="I173" i="7"/>
  <c r="E175" i="7"/>
  <c r="F175" i="7"/>
  <c r="G175" i="7"/>
  <c r="H175" i="7"/>
  <c r="E177" i="7"/>
  <c r="F177" i="7"/>
  <c r="G177" i="7"/>
  <c r="H177" i="7"/>
  <c r="I177" i="7"/>
  <c r="G179" i="7"/>
  <c r="H179" i="7"/>
  <c r="E179" i="7"/>
  <c r="F179" i="7"/>
  <c r="E181" i="7"/>
  <c r="F181" i="7"/>
  <c r="G181" i="7"/>
  <c r="H181" i="7"/>
  <c r="I181" i="7"/>
  <c r="E183" i="7"/>
  <c r="F183" i="7"/>
  <c r="G183" i="7"/>
  <c r="H183" i="7"/>
  <c r="I183" i="7"/>
  <c r="E185" i="7"/>
  <c r="F185" i="7"/>
  <c r="G185" i="7"/>
  <c r="H185" i="7"/>
  <c r="I185" i="7"/>
  <c r="E187" i="7"/>
  <c r="F187" i="7"/>
  <c r="G187" i="7"/>
  <c r="H187" i="7"/>
  <c r="I187" i="7"/>
  <c r="E189" i="7"/>
  <c r="F189" i="7"/>
  <c r="G189" i="7"/>
  <c r="H189" i="7"/>
  <c r="I189" i="7"/>
  <c r="E191" i="7"/>
  <c r="F191" i="7"/>
  <c r="G191" i="7"/>
  <c r="H191" i="7"/>
  <c r="E193" i="7"/>
  <c r="F193" i="7"/>
  <c r="G193" i="7"/>
  <c r="H193" i="7"/>
  <c r="I193" i="7"/>
  <c r="G195" i="7"/>
  <c r="H195" i="7"/>
  <c r="E195" i="7"/>
  <c r="F195" i="7"/>
  <c r="E197" i="7"/>
  <c r="F197" i="7"/>
  <c r="G197" i="7"/>
  <c r="H197" i="7"/>
  <c r="I197" i="7"/>
  <c r="G199" i="7"/>
  <c r="H199" i="7"/>
  <c r="E199" i="7"/>
  <c r="F199" i="7"/>
  <c r="E201" i="7"/>
  <c r="F201" i="7"/>
  <c r="G201" i="7"/>
  <c r="H201" i="7"/>
  <c r="I201" i="7"/>
  <c r="K201" i="7"/>
  <c r="L201" i="7"/>
  <c r="M201" i="7"/>
  <c r="E203" i="7"/>
  <c r="F203" i="7"/>
  <c r="G203" i="7"/>
  <c r="H203" i="7"/>
  <c r="I203" i="7"/>
  <c r="G205" i="7"/>
  <c r="H205" i="7"/>
  <c r="E205" i="7"/>
  <c r="F205" i="7"/>
  <c r="E207" i="7"/>
  <c r="F207" i="7"/>
  <c r="G207" i="7"/>
  <c r="H207" i="7"/>
  <c r="E209" i="7"/>
  <c r="F209" i="7"/>
  <c r="G209" i="7"/>
  <c r="H209" i="7"/>
  <c r="I209" i="7"/>
  <c r="G211" i="7"/>
  <c r="H211" i="7"/>
  <c r="E211" i="7"/>
  <c r="F211" i="7"/>
  <c r="G213" i="7"/>
  <c r="H213" i="7"/>
  <c r="E213" i="7"/>
  <c r="F213" i="7"/>
  <c r="E215" i="7"/>
  <c r="F215" i="7"/>
  <c r="G215" i="7"/>
  <c r="H215" i="7"/>
  <c r="I215" i="7"/>
  <c r="E217" i="7"/>
  <c r="F217" i="7"/>
  <c r="G217" i="7"/>
  <c r="H217" i="7"/>
  <c r="I217" i="7"/>
  <c r="K217" i="7"/>
  <c r="L217" i="7"/>
  <c r="M217" i="7"/>
  <c r="G219" i="7"/>
  <c r="H219" i="7"/>
  <c r="E219" i="7"/>
  <c r="F219" i="7"/>
  <c r="G221" i="7"/>
  <c r="H221" i="7"/>
  <c r="E221" i="7"/>
  <c r="F221" i="7"/>
  <c r="E223" i="7"/>
  <c r="F223" i="7"/>
  <c r="G223" i="7"/>
  <c r="H223" i="7"/>
  <c r="E225" i="7"/>
  <c r="F225" i="7"/>
  <c r="G225" i="7"/>
  <c r="H225" i="7"/>
  <c r="I225" i="7"/>
  <c r="G227" i="7"/>
  <c r="H227" i="7"/>
  <c r="E227" i="7"/>
  <c r="F227" i="7"/>
  <c r="G229" i="7"/>
  <c r="H229" i="7"/>
  <c r="E229" i="7"/>
  <c r="F229" i="7"/>
  <c r="E231" i="7"/>
  <c r="F231" i="7"/>
  <c r="G231" i="7"/>
  <c r="H231" i="7"/>
  <c r="E233" i="7"/>
  <c r="F233" i="7"/>
  <c r="G233" i="7"/>
  <c r="H233" i="7"/>
  <c r="I233" i="7"/>
  <c r="K233" i="7"/>
  <c r="L233" i="7"/>
  <c r="M233" i="7"/>
  <c r="G235" i="7"/>
  <c r="H235" i="7"/>
  <c r="E235" i="7"/>
  <c r="F235" i="7"/>
  <c r="G237" i="7"/>
  <c r="H237" i="7"/>
  <c r="E237" i="7"/>
  <c r="F237" i="7"/>
  <c r="E239" i="7"/>
  <c r="F239" i="7"/>
  <c r="G239" i="7"/>
  <c r="H239" i="7"/>
  <c r="E241" i="7"/>
  <c r="F241" i="7"/>
  <c r="G241" i="7"/>
  <c r="H241" i="7"/>
  <c r="I241" i="7"/>
  <c r="G243" i="7"/>
  <c r="H243" i="7"/>
  <c r="E243" i="7"/>
  <c r="F243" i="7"/>
  <c r="G245" i="7"/>
  <c r="H245" i="7"/>
  <c r="E245" i="7"/>
  <c r="F245" i="7"/>
  <c r="E247" i="7"/>
  <c r="F247" i="7"/>
  <c r="G247" i="7"/>
  <c r="H247" i="7"/>
  <c r="I247" i="7"/>
  <c r="E249" i="7"/>
  <c r="F249" i="7"/>
  <c r="G249" i="7"/>
  <c r="H249" i="7"/>
  <c r="I249" i="7"/>
  <c r="K249" i="7"/>
  <c r="L249" i="7"/>
  <c r="M249" i="7"/>
  <c r="G251" i="7"/>
  <c r="H251" i="7"/>
  <c r="E251" i="7"/>
  <c r="F251" i="7"/>
  <c r="G253" i="7"/>
  <c r="H253" i="7"/>
  <c r="E253" i="7"/>
  <c r="F253" i="7"/>
  <c r="E255" i="7"/>
  <c r="F255" i="7"/>
  <c r="G255" i="7"/>
  <c r="H255" i="7"/>
  <c r="E257" i="7"/>
  <c r="F257" i="7"/>
  <c r="G257" i="7"/>
  <c r="H257" i="7"/>
  <c r="I257" i="7"/>
  <c r="G259" i="7"/>
  <c r="H259" i="7"/>
  <c r="E259" i="7"/>
  <c r="F259" i="7"/>
  <c r="G261" i="7"/>
  <c r="H261" i="7"/>
  <c r="E261" i="7"/>
  <c r="F261" i="7"/>
  <c r="E263" i="7"/>
  <c r="F263" i="7"/>
  <c r="G263" i="7"/>
  <c r="H263" i="7"/>
  <c r="E265" i="7"/>
  <c r="F265" i="7"/>
  <c r="G265" i="7"/>
  <c r="H265" i="7"/>
  <c r="G267" i="7"/>
  <c r="H267" i="7"/>
  <c r="E267" i="7"/>
  <c r="F267" i="7"/>
  <c r="G269" i="7"/>
  <c r="H269" i="7"/>
  <c r="E269" i="7"/>
  <c r="F269" i="7"/>
  <c r="E271" i="7"/>
  <c r="F271" i="7"/>
  <c r="G271" i="7"/>
  <c r="H271" i="7"/>
  <c r="E273" i="7"/>
  <c r="F273" i="7"/>
  <c r="G273" i="7"/>
  <c r="H273" i="7"/>
  <c r="I273" i="7"/>
  <c r="G275" i="7"/>
  <c r="H275" i="7"/>
  <c r="E275" i="7"/>
  <c r="F275" i="7"/>
  <c r="G277" i="7"/>
  <c r="H277" i="7"/>
  <c r="E277" i="7"/>
  <c r="F277" i="7"/>
  <c r="E279" i="7"/>
  <c r="F279" i="7"/>
  <c r="G279" i="7"/>
  <c r="H279" i="7"/>
  <c r="I279" i="7"/>
  <c r="E281" i="7"/>
  <c r="F281" i="7"/>
  <c r="G281" i="7"/>
  <c r="H281" i="7"/>
  <c r="I281" i="7"/>
  <c r="G283" i="7"/>
  <c r="H283" i="7"/>
  <c r="E283" i="7"/>
  <c r="F283" i="7"/>
  <c r="G285" i="7"/>
  <c r="H285" i="7"/>
  <c r="E285" i="7"/>
  <c r="F285" i="7"/>
  <c r="E287" i="7"/>
  <c r="F287" i="7"/>
  <c r="G287" i="7"/>
  <c r="H287" i="7"/>
  <c r="E289" i="7"/>
  <c r="F289" i="7"/>
  <c r="G289" i="7"/>
  <c r="H289" i="7"/>
  <c r="I289" i="7"/>
  <c r="G291" i="7"/>
  <c r="H291" i="7"/>
  <c r="E291" i="7"/>
  <c r="F291" i="7"/>
  <c r="G293" i="7"/>
  <c r="H293" i="7"/>
  <c r="E293" i="7"/>
  <c r="F293" i="7"/>
  <c r="E295" i="7"/>
  <c r="F295" i="7"/>
  <c r="G295" i="7"/>
  <c r="H295" i="7"/>
  <c r="I295" i="7"/>
  <c r="E297" i="7"/>
  <c r="F297" i="7"/>
  <c r="G297" i="7"/>
  <c r="H297" i="7"/>
  <c r="I297" i="7"/>
  <c r="G299" i="7"/>
  <c r="H299" i="7"/>
  <c r="E299" i="7"/>
  <c r="F299" i="7"/>
  <c r="G301" i="7"/>
  <c r="H301" i="7"/>
  <c r="E301" i="7"/>
  <c r="F301" i="7"/>
  <c r="E303" i="7"/>
  <c r="F303" i="7"/>
  <c r="G303" i="7"/>
  <c r="H303" i="7"/>
  <c r="E305" i="7"/>
  <c r="F305" i="7"/>
  <c r="G305" i="7"/>
  <c r="H305" i="7"/>
  <c r="I305" i="7"/>
  <c r="G307" i="7"/>
  <c r="H307" i="7"/>
  <c r="E307" i="7"/>
  <c r="F307" i="7"/>
  <c r="G309" i="7"/>
  <c r="H309" i="7"/>
  <c r="E309" i="7"/>
  <c r="F309" i="7"/>
  <c r="E311" i="7"/>
  <c r="F311" i="7"/>
  <c r="G311" i="7"/>
  <c r="H311" i="7"/>
  <c r="I311" i="7"/>
  <c r="E313" i="7"/>
  <c r="F313" i="7"/>
  <c r="G313" i="7"/>
  <c r="H313" i="7"/>
  <c r="I313" i="7"/>
  <c r="G315" i="7"/>
  <c r="H315" i="7"/>
  <c r="E315" i="7"/>
  <c r="F315" i="7"/>
  <c r="G317" i="7"/>
  <c r="H317" i="7"/>
  <c r="E317" i="7"/>
  <c r="F317" i="7"/>
  <c r="E319" i="7"/>
  <c r="F319" i="7"/>
  <c r="G319" i="7"/>
  <c r="H319" i="7"/>
  <c r="E321" i="7"/>
  <c r="F321" i="7"/>
  <c r="G321" i="7"/>
  <c r="H321" i="7"/>
  <c r="I321" i="7"/>
  <c r="G323" i="7"/>
  <c r="H323" i="7"/>
  <c r="E323" i="7"/>
  <c r="F323" i="7"/>
  <c r="G325" i="7"/>
  <c r="H325" i="7"/>
  <c r="E325" i="7"/>
  <c r="F325" i="7"/>
  <c r="E327" i="7"/>
  <c r="F327" i="7"/>
  <c r="G327" i="7"/>
  <c r="H327" i="7"/>
  <c r="I327" i="7"/>
  <c r="E329" i="7"/>
  <c r="F329" i="7"/>
  <c r="G329" i="7"/>
  <c r="H329" i="7"/>
  <c r="I329" i="7"/>
  <c r="K329" i="7"/>
  <c r="L329" i="7"/>
  <c r="M329" i="7"/>
  <c r="G331" i="7"/>
  <c r="H331" i="7"/>
  <c r="E331" i="7"/>
  <c r="F331" i="7"/>
  <c r="G333" i="7"/>
  <c r="H333" i="7"/>
  <c r="E333" i="7"/>
  <c r="F333" i="7"/>
  <c r="E335" i="7"/>
  <c r="F335" i="7"/>
  <c r="G335" i="7"/>
  <c r="H335" i="7"/>
  <c r="E337" i="7"/>
  <c r="F337" i="7"/>
  <c r="G337" i="7"/>
  <c r="H337" i="7"/>
  <c r="I337" i="7"/>
  <c r="E339" i="7"/>
  <c r="F339" i="7"/>
  <c r="G339" i="7"/>
  <c r="H339" i="7"/>
  <c r="I339" i="7"/>
  <c r="G341" i="7"/>
  <c r="H341" i="7"/>
  <c r="E341" i="7"/>
  <c r="F341" i="7"/>
  <c r="G343" i="7"/>
  <c r="H343" i="7"/>
  <c r="E343" i="7"/>
  <c r="F343" i="7"/>
  <c r="G345" i="7"/>
  <c r="H345" i="7"/>
  <c r="E345" i="7"/>
  <c r="F345" i="7"/>
  <c r="E347" i="7"/>
  <c r="F347" i="7"/>
  <c r="G347" i="7"/>
  <c r="H347" i="7"/>
  <c r="I347" i="7"/>
  <c r="E349" i="7"/>
  <c r="F349" i="7"/>
  <c r="G349" i="7"/>
  <c r="H349" i="7"/>
  <c r="I349" i="7"/>
  <c r="G351" i="7"/>
  <c r="H351" i="7"/>
  <c r="E351" i="7"/>
  <c r="F351" i="7"/>
  <c r="I351" i="7"/>
  <c r="G353" i="7"/>
  <c r="H353" i="7"/>
  <c r="E353" i="7"/>
  <c r="F353" i="7"/>
  <c r="G355" i="7"/>
  <c r="H355" i="7"/>
  <c r="E355" i="7"/>
  <c r="F355" i="7"/>
  <c r="E357" i="7"/>
  <c r="F357" i="7"/>
  <c r="G357" i="7"/>
  <c r="H357" i="7"/>
  <c r="I357" i="7"/>
  <c r="E359" i="7"/>
  <c r="F359" i="7"/>
  <c r="G359" i="7"/>
  <c r="H359" i="7"/>
  <c r="I359" i="7"/>
  <c r="E361" i="7"/>
  <c r="F361" i="7"/>
  <c r="G361" i="7"/>
  <c r="H361" i="7"/>
  <c r="I361" i="7"/>
  <c r="K361" i="7"/>
  <c r="L361" i="7"/>
  <c r="M361" i="7"/>
  <c r="G363" i="7"/>
  <c r="H363" i="7"/>
  <c r="E363" i="7"/>
  <c r="F363" i="7"/>
  <c r="G365" i="7"/>
  <c r="H365" i="7"/>
  <c r="E365" i="7"/>
  <c r="F365" i="7"/>
  <c r="E367" i="7"/>
  <c r="F367" i="7"/>
  <c r="G367" i="7"/>
  <c r="H367" i="7"/>
  <c r="E8" i="7"/>
  <c r="F8" i="7"/>
  <c r="G8" i="7"/>
  <c r="H8" i="7"/>
  <c r="I8" i="7"/>
  <c r="E16" i="7"/>
  <c r="F16" i="7"/>
  <c r="G16" i="7"/>
  <c r="H16" i="7"/>
  <c r="I16" i="7"/>
  <c r="E24" i="7"/>
  <c r="F24" i="7"/>
  <c r="G24" i="7"/>
  <c r="H24" i="7"/>
  <c r="I24" i="7"/>
  <c r="E32" i="7"/>
  <c r="F32" i="7"/>
  <c r="G32" i="7"/>
  <c r="H32" i="7"/>
  <c r="I32" i="7"/>
  <c r="E40" i="7"/>
  <c r="F40" i="7"/>
  <c r="G40" i="7"/>
  <c r="H40" i="7"/>
  <c r="I40" i="7"/>
  <c r="K40" i="7"/>
  <c r="L40" i="7"/>
  <c r="M40" i="7"/>
  <c r="E44" i="7"/>
  <c r="F44" i="7"/>
  <c r="G44" i="7"/>
  <c r="H44" i="7"/>
  <c r="I44" i="7"/>
  <c r="E50" i="7"/>
  <c r="F50" i="7"/>
  <c r="G50" i="7"/>
  <c r="H50" i="7"/>
  <c r="I50" i="7"/>
  <c r="G54" i="7"/>
  <c r="H54" i="7"/>
  <c r="E54" i="7"/>
  <c r="F54" i="7"/>
  <c r="I54" i="7"/>
  <c r="G60" i="7"/>
  <c r="H60" i="7"/>
  <c r="E60" i="7"/>
  <c r="F60" i="7"/>
  <c r="E64" i="7"/>
  <c r="F64" i="7"/>
  <c r="G64" i="7"/>
  <c r="H64" i="7"/>
  <c r="I64" i="7"/>
  <c r="E68" i="7"/>
  <c r="F68" i="7"/>
  <c r="G68" i="7"/>
  <c r="H68" i="7"/>
  <c r="I68" i="7"/>
  <c r="G74" i="7"/>
  <c r="H74" i="7"/>
  <c r="E74" i="7"/>
  <c r="F74" i="7"/>
  <c r="G78" i="7"/>
  <c r="H78" i="7"/>
  <c r="E78" i="7"/>
  <c r="F78" i="7"/>
  <c r="E82" i="7"/>
  <c r="F82" i="7"/>
  <c r="G82" i="7"/>
  <c r="H82" i="7"/>
  <c r="I82" i="7"/>
  <c r="G86" i="7"/>
  <c r="H86" i="7"/>
  <c r="E86" i="7"/>
  <c r="F86" i="7"/>
  <c r="G92" i="7"/>
  <c r="H92" i="7"/>
  <c r="E92" i="7"/>
  <c r="F92" i="7"/>
  <c r="I92" i="7"/>
  <c r="E96" i="7"/>
  <c r="F96" i="7"/>
  <c r="G96" i="7"/>
  <c r="H96" i="7"/>
  <c r="I96" i="7"/>
  <c r="E102" i="7"/>
  <c r="F102" i="7"/>
  <c r="G102" i="7"/>
  <c r="H102" i="7"/>
  <c r="I102" i="7"/>
  <c r="G108" i="7"/>
  <c r="H108" i="7"/>
  <c r="E108" i="7"/>
  <c r="F108" i="7"/>
  <c r="E112" i="7"/>
  <c r="F112" i="7"/>
  <c r="G112" i="7"/>
  <c r="H112" i="7"/>
  <c r="I112" i="7"/>
  <c r="E116" i="7"/>
  <c r="F116" i="7"/>
  <c r="G116" i="7"/>
  <c r="H116" i="7"/>
  <c r="I116" i="7"/>
  <c r="E118" i="7"/>
  <c r="F118" i="7"/>
  <c r="G118" i="7"/>
  <c r="H118" i="7"/>
  <c r="I118" i="7"/>
  <c r="E122" i="7"/>
  <c r="F122" i="7"/>
  <c r="G122" i="7"/>
  <c r="H122" i="7"/>
  <c r="I122" i="7"/>
  <c r="G124" i="7"/>
  <c r="H124" i="7"/>
  <c r="E124" i="7"/>
  <c r="F124" i="7"/>
  <c r="I124" i="7"/>
  <c r="G128" i="7"/>
  <c r="H128" i="7"/>
  <c r="E128" i="7"/>
  <c r="F128" i="7"/>
  <c r="E130" i="7"/>
  <c r="F130" i="7"/>
  <c r="G130" i="7"/>
  <c r="H130" i="7"/>
  <c r="I130" i="7"/>
  <c r="G134" i="7"/>
  <c r="H134" i="7"/>
  <c r="E134" i="7"/>
  <c r="F134" i="7"/>
  <c r="G138" i="7"/>
  <c r="H138" i="7"/>
  <c r="E138" i="7"/>
  <c r="F138" i="7"/>
  <c r="G142" i="7"/>
  <c r="H142" i="7"/>
  <c r="E142" i="7"/>
  <c r="F142" i="7"/>
  <c r="G146" i="7"/>
  <c r="H146" i="7"/>
  <c r="E146" i="7"/>
  <c r="F146" i="7"/>
  <c r="E150" i="7"/>
  <c r="F150" i="7"/>
  <c r="G150" i="7"/>
  <c r="H150" i="7"/>
  <c r="I150" i="7"/>
  <c r="E154" i="7"/>
  <c r="F154" i="7"/>
  <c r="G154" i="7"/>
  <c r="H154" i="7"/>
  <c r="E158" i="7"/>
  <c r="F158" i="7"/>
  <c r="G158" i="7"/>
  <c r="H158" i="7"/>
  <c r="I158" i="7"/>
  <c r="E162" i="7"/>
  <c r="F162" i="7"/>
  <c r="G162" i="7"/>
  <c r="H162" i="7"/>
  <c r="I162" i="7"/>
  <c r="E168" i="7"/>
  <c r="F168" i="7"/>
  <c r="G168" i="7"/>
  <c r="H168" i="7"/>
  <c r="I168" i="7"/>
  <c r="E172" i="7"/>
  <c r="F172" i="7"/>
  <c r="G172" i="7"/>
  <c r="H172" i="7"/>
  <c r="I172" i="7"/>
  <c r="E176" i="7"/>
  <c r="F176" i="7"/>
  <c r="G176" i="7"/>
  <c r="H176" i="7"/>
  <c r="I176" i="7"/>
  <c r="K176" i="7"/>
  <c r="L176" i="7"/>
  <c r="M176" i="7"/>
  <c r="G180" i="7"/>
  <c r="H180" i="7"/>
  <c r="E180" i="7"/>
  <c r="F180" i="7"/>
  <c r="I180" i="7"/>
  <c r="G184" i="7"/>
  <c r="H184" i="7"/>
  <c r="E184" i="7"/>
  <c r="F184" i="7"/>
  <c r="E188" i="7"/>
  <c r="F188" i="7"/>
  <c r="G188" i="7"/>
  <c r="H188" i="7"/>
  <c r="E192" i="7"/>
  <c r="F192" i="7"/>
  <c r="G192" i="7"/>
  <c r="H192" i="7"/>
  <c r="I192" i="7"/>
  <c r="G198" i="7"/>
  <c r="H198" i="7"/>
  <c r="E198" i="7"/>
  <c r="F198" i="7"/>
  <c r="E202" i="7"/>
  <c r="F202" i="7"/>
  <c r="G202" i="7"/>
  <c r="H202" i="7"/>
  <c r="I202" i="7"/>
  <c r="G204" i="7"/>
  <c r="H204" i="7"/>
  <c r="E204" i="7"/>
  <c r="F204" i="7"/>
  <c r="E208" i="7"/>
  <c r="F208" i="7"/>
  <c r="G208" i="7"/>
  <c r="H208" i="7"/>
  <c r="I208" i="7"/>
  <c r="G212" i="7"/>
  <c r="H212" i="7"/>
  <c r="E212" i="7"/>
  <c r="F212" i="7"/>
  <c r="I212" i="7"/>
  <c r="E216" i="7"/>
  <c r="F216" i="7"/>
  <c r="G216" i="7"/>
  <c r="H216" i="7"/>
  <c r="I216" i="7"/>
  <c r="G220" i="7"/>
  <c r="H220" i="7"/>
  <c r="E220" i="7"/>
  <c r="F220" i="7"/>
  <c r="E224" i="7"/>
  <c r="F224" i="7"/>
  <c r="G224" i="7"/>
  <c r="H224" i="7"/>
  <c r="I224" i="7"/>
  <c r="G230" i="7"/>
  <c r="H230" i="7"/>
  <c r="E230" i="7"/>
  <c r="F230" i="7"/>
  <c r="E234" i="7"/>
  <c r="F234" i="7"/>
  <c r="G234" i="7"/>
  <c r="H234" i="7"/>
  <c r="I234" i="7"/>
  <c r="G238" i="7"/>
  <c r="H238" i="7"/>
  <c r="E238" i="7"/>
  <c r="F238" i="7"/>
  <c r="E242" i="7"/>
  <c r="F242" i="7"/>
  <c r="G242" i="7"/>
  <c r="H242" i="7"/>
  <c r="I242" i="7"/>
  <c r="G246" i="7"/>
  <c r="H246" i="7"/>
  <c r="E246" i="7"/>
  <c r="F246" i="7"/>
  <c r="I246" i="7"/>
  <c r="E250" i="7"/>
  <c r="F250" i="7"/>
  <c r="G250" i="7"/>
  <c r="H250" i="7"/>
  <c r="I250" i="7"/>
  <c r="G254" i="7"/>
  <c r="H254" i="7"/>
  <c r="E254" i="7"/>
  <c r="F254" i="7"/>
  <c r="I254" i="7"/>
  <c r="E258" i="7"/>
  <c r="F258" i="7"/>
  <c r="G258" i="7"/>
  <c r="H258" i="7"/>
  <c r="I258" i="7"/>
  <c r="G262" i="7"/>
  <c r="H262" i="7"/>
  <c r="E262" i="7"/>
  <c r="F262" i="7"/>
  <c r="E266" i="7"/>
  <c r="F266" i="7"/>
  <c r="G266" i="7"/>
  <c r="H266" i="7"/>
  <c r="I266" i="7"/>
  <c r="G270" i="7"/>
  <c r="H270" i="7"/>
  <c r="E270" i="7"/>
  <c r="F270" i="7"/>
  <c r="E274" i="7"/>
  <c r="F274" i="7"/>
  <c r="G274" i="7"/>
  <c r="H274" i="7"/>
  <c r="I274" i="7"/>
  <c r="K274" i="7"/>
  <c r="L274" i="7"/>
  <c r="M274" i="7"/>
  <c r="G278" i="7"/>
  <c r="H278" i="7"/>
  <c r="E278" i="7"/>
  <c r="F278" i="7"/>
  <c r="I278" i="7"/>
  <c r="G284" i="7"/>
  <c r="H284" i="7"/>
  <c r="E284" i="7"/>
  <c r="F284" i="7"/>
  <c r="G292" i="7"/>
  <c r="H292" i="7"/>
  <c r="E292" i="7"/>
  <c r="F292" i="7"/>
  <c r="I292" i="7"/>
  <c r="G310" i="7"/>
  <c r="H310" i="7"/>
  <c r="E310" i="7"/>
  <c r="F310" i="7"/>
  <c r="G4" i="7"/>
  <c r="H4" i="7"/>
  <c r="E4" i="7"/>
  <c r="F4" i="7"/>
  <c r="AD5" i="4"/>
  <c r="O5" i="4"/>
  <c r="H5" i="4"/>
  <c r="AB12" i="4"/>
  <c r="AB14" i="4"/>
  <c r="AB24" i="4"/>
  <c r="AB27" i="4"/>
  <c r="AB32" i="4"/>
  <c r="AB35" i="4"/>
  <c r="AB40" i="4"/>
  <c r="AB43" i="4"/>
  <c r="AB48" i="4"/>
  <c r="AB51" i="4"/>
  <c r="AB55" i="4"/>
  <c r="AB59" i="4"/>
  <c r="AB63" i="4"/>
  <c r="AB67" i="4"/>
  <c r="AB71" i="4"/>
  <c r="AB75" i="4"/>
  <c r="AB77" i="4"/>
  <c r="AB79" i="4"/>
  <c r="AB82" i="4"/>
  <c r="AB85" i="4"/>
  <c r="AB87" i="4"/>
  <c r="AB90" i="4"/>
  <c r="AB95" i="4"/>
  <c r="AB98" i="4"/>
  <c r="AB103" i="4"/>
  <c r="AB106" i="4"/>
  <c r="AB111" i="4"/>
  <c r="AB114" i="4"/>
  <c r="AB119" i="4"/>
  <c r="AB122" i="4"/>
  <c r="AB127" i="4"/>
  <c r="AB130" i="4"/>
  <c r="AB135" i="4"/>
  <c r="AB138" i="4"/>
  <c r="AB143" i="4"/>
  <c r="AB146" i="4"/>
  <c r="AB149" i="4"/>
  <c r="AB153" i="4"/>
  <c r="AB157" i="4"/>
  <c r="AB161" i="4"/>
  <c r="AB165" i="4"/>
  <c r="AB166" i="4"/>
  <c r="AB171" i="4"/>
  <c r="AB180" i="4"/>
  <c r="AB181" i="4"/>
  <c r="AB182" i="4"/>
  <c r="AB187" i="4"/>
  <c r="AB7" i="4"/>
  <c r="AB10" i="4"/>
  <c r="AB17" i="4"/>
  <c r="AB19" i="4"/>
  <c r="AB22" i="4"/>
  <c r="AB25" i="4"/>
  <c r="AB30" i="4"/>
  <c r="AB33" i="4"/>
  <c r="AB38" i="4"/>
  <c r="AB41" i="4"/>
  <c r="AB46" i="4"/>
  <c r="AB49" i="4"/>
  <c r="AB52" i="4"/>
  <c r="AB56" i="4"/>
  <c r="AB60" i="4"/>
  <c r="AB64" i="4"/>
  <c r="AB68" i="4"/>
  <c r="AB72" i="4"/>
  <c r="AB76" i="4"/>
  <c r="AB84" i="4"/>
  <c r="AB88" i="4"/>
  <c r="AB93" i="4"/>
  <c r="AB96" i="4"/>
  <c r="AB101" i="4"/>
  <c r="AB104" i="4"/>
  <c r="AB109" i="4"/>
  <c r="AB112" i="4"/>
  <c r="AB117" i="4"/>
  <c r="AB120" i="4"/>
  <c r="AB125" i="4"/>
  <c r="AB128" i="4"/>
  <c r="AB133" i="4"/>
  <c r="AB136" i="4"/>
  <c r="AB141" i="4"/>
  <c r="AB144" i="4"/>
  <c r="AB148" i="4"/>
  <c r="AB152" i="4"/>
  <c r="AB156" i="4"/>
  <c r="AB160" i="4"/>
  <c r="AB164" i="4"/>
  <c r="AB168" i="4"/>
  <c r="AB169" i="4"/>
  <c r="AB170" i="4"/>
  <c r="AB175" i="4"/>
  <c r="AB184" i="4"/>
  <c r="AB185" i="4"/>
  <c r="AB186" i="4"/>
  <c r="AB8" i="4"/>
  <c r="AB13" i="4"/>
  <c r="AB15" i="4"/>
  <c r="AB20" i="4"/>
  <c r="AB23" i="4"/>
  <c r="AB28" i="4"/>
  <c r="AB31" i="4"/>
  <c r="AB36" i="4"/>
  <c r="AB39" i="4"/>
  <c r="AB44" i="4"/>
  <c r="AB47" i="4"/>
  <c r="AB9" i="4"/>
  <c r="AB18" i="4"/>
  <c r="AB29" i="4"/>
  <c r="AB50" i="4"/>
  <c r="AB58" i="4"/>
  <c r="AB66" i="4"/>
  <c r="AB74" i="4"/>
  <c r="AB89" i="4"/>
  <c r="AB100" i="4"/>
  <c r="AB105" i="4"/>
  <c r="AB116" i="4"/>
  <c r="AB121" i="4"/>
  <c r="AB132" i="4"/>
  <c r="AB137" i="4"/>
  <c r="AB150" i="4"/>
  <c r="AB158" i="4"/>
  <c r="AB176" i="4"/>
  <c r="AB178" i="4"/>
  <c r="AB183" i="4"/>
  <c r="AB192" i="4"/>
  <c r="AB193" i="4"/>
  <c r="AB194" i="4"/>
  <c r="AB199" i="4"/>
  <c r="AB11" i="4"/>
  <c r="AB21" i="4"/>
  <c r="AB42" i="4"/>
  <c r="AB53" i="4"/>
  <c r="AB61" i="4"/>
  <c r="AB69" i="4"/>
  <c r="AB83" i="4"/>
  <c r="AB86" i="4"/>
  <c r="AB91" i="4"/>
  <c r="AB102" i="4"/>
  <c r="AB107" i="4"/>
  <c r="AB118" i="4"/>
  <c r="AB123" i="4"/>
  <c r="AB134" i="4"/>
  <c r="AB139" i="4"/>
  <c r="AB151" i="4"/>
  <c r="AB159" i="4"/>
  <c r="AB172" i="4"/>
  <c r="AB174" i="4"/>
  <c r="AB179" i="4"/>
  <c r="AB196" i="4"/>
  <c r="AB197" i="4"/>
  <c r="AB198" i="4"/>
  <c r="AB203" i="4"/>
  <c r="AB212" i="4"/>
  <c r="AB213" i="4"/>
  <c r="AB214" i="4"/>
  <c r="AB219" i="4"/>
  <c r="AB222" i="4"/>
  <c r="AB226" i="4"/>
  <c r="AB230" i="4"/>
  <c r="AB234" i="4"/>
  <c r="AB238" i="4"/>
  <c r="AB242" i="4"/>
  <c r="AB34" i="4"/>
  <c r="AB54" i="4"/>
  <c r="AB70" i="4"/>
  <c r="AB80" i="4"/>
  <c r="AB97" i="4"/>
  <c r="AB108" i="4"/>
  <c r="AB129" i="4"/>
  <c r="AB140" i="4"/>
  <c r="AB154" i="4"/>
  <c r="AB191" i="4"/>
  <c r="AB201" i="4"/>
  <c r="AB207" i="4"/>
  <c r="AB210" i="4"/>
  <c r="AB215" i="4"/>
  <c r="AB217" i="4"/>
  <c r="AB224" i="4"/>
  <c r="AB231" i="4"/>
  <c r="AB233" i="4"/>
  <c r="AB240" i="4"/>
  <c r="AB244" i="4"/>
  <c r="AB246" i="4"/>
  <c r="AB248" i="4"/>
  <c r="AB252" i="4"/>
  <c r="AB253" i="4"/>
  <c r="AB254" i="4"/>
  <c r="AB259" i="4"/>
  <c r="AB268" i="4"/>
  <c r="AB16" i="4"/>
  <c r="AB37" i="4"/>
  <c r="AB57" i="4"/>
  <c r="AB73" i="4"/>
  <c r="AB81" i="4"/>
  <c r="AB99" i="4"/>
  <c r="AB110" i="4"/>
  <c r="AB131" i="4"/>
  <c r="AB142" i="4"/>
  <c r="AB155" i="4"/>
  <c r="AB189" i="4"/>
  <c r="AB204" i="4"/>
  <c r="AB209" i="4"/>
  <c r="AB216" i="4"/>
  <c r="AB221" i="4"/>
  <c r="AB228" i="4"/>
  <c r="AB235" i="4"/>
  <c r="AB237" i="4"/>
  <c r="AB256" i="4"/>
  <c r="AB257" i="4"/>
  <c r="AB258" i="4"/>
  <c r="AB263" i="4"/>
  <c r="AB272" i="4"/>
  <c r="AB273" i="4"/>
  <c r="AB274" i="4"/>
  <c r="AB279" i="4"/>
  <c r="AB288" i="4"/>
  <c r="AB289" i="4"/>
  <c r="AB290" i="4"/>
  <c r="AB295" i="4"/>
  <c r="AB304" i="4"/>
  <c r="AB305" i="4"/>
  <c r="AB306" i="4"/>
  <c r="AB311" i="4"/>
  <c r="AB320" i="4"/>
  <c r="AB321" i="4"/>
  <c r="AB322" i="4"/>
  <c r="AB327" i="4"/>
  <c r="AB62" i="4"/>
  <c r="AB124" i="4"/>
  <c r="AB145" i="4"/>
  <c r="AB167" i="4"/>
  <c r="AB177" i="4"/>
  <c r="AB202" i="4"/>
  <c r="AB206" i="4"/>
  <c r="AB223" i="4"/>
  <c r="AB241" i="4"/>
  <c r="AB245" i="4"/>
  <c r="AB251" i="4"/>
  <c r="AB261" i="4"/>
  <c r="AB278" i="4"/>
  <c r="AB280" i="4"/>
  <c r="AB283" i="4"/>
  <c r="AB286" i="4"/>
  <c r="AB291" i="4"/>
  <c r="AB293" i="4"/>
  <c r="AB301" i="4"/>
  <c r="AB308" i="4"/>
  <c r="AB314" i="4"/>
  <c r="AB316" i="4"/>
  <c r="AB319" i="4"/>
  <c r="AB329" i="4"/>
  <c r="AB336" i="4"/>
  <c r="AB341" i="4"/>
  <c r="AB344" i="4"/>
  <c r="AB349" i="4"/>
  <c r="AB352" i="4"/>
  <c r="AB357" i="4"/>
  <c r="AB360" i="4"/>
  <c r="AB365" i="4"/>
  <c r="AB368" i="4"/>
  <c r="AB370" i="4"/>
  <c r="AB6" i="4"/>
  <c r="AB26" i="4"/>
  <c r="AB65" i="4"/>
  <c r="AB126" i="4"/>
  <c r="AB147" i="4"/>
  <c r="AB188" i="4"/>
  <c r="AB220" i="4"/>
  <c r="AB227" i="4"/>
  <c r="AB249" i="4"/>
  <c r="AB264" i="4"/>
  <c r="AB266" i="4"/>
  <c r="AB270" i="4"/>
  <c r="AB275" i="4"/>
  <c r="AB277" i="4"/>
  <c r="AB285" i="4"/>
  <c r="AB292" i="4"/>
  <c r="AB298" i="4"/>
  <c r="AB300" i="4"/>
  <c r="AB303" i="4"/>
  <c r="AB313" i="4"/>
  <c r="AB326" i="4"/>
  <c r="AB328" i="4"/>
  <c r="AB331" i="4"/>
  <c r="AB334" i="4"/>
  <c r="AB339" i="4"/>
  <c r="AB342" i="4"/>
  <c r="AB347" i="4"/>
  <c r="AB350" i="4"/>
  <c r="AB355" i="4"/>
  <c r="AB358" i="4"/>
  <c r="AB363" i="4"/>
  <c r="AB366" i="4"/>
  <c r="AB45" i="4"/>
  <c r="AB92" i="4"/>
  <c r="AB162" i="4"/>
  <c r="AB211" i="4"/>
  <c r="AB225" i="4"/>
  <c r="AB232" i="4"/>
  <c r="AB239" i="4"/>
  <c r="AB247" i="4"/>
  <c r="AB262" i="4"/>
  <c r="AB267" i="4"/>
  <c r="AB284" i="4"/>
  <c r="AB287" i="4"/>
  <c r="AB297" i="4"/>
  <c r="AB310" i="4"/>
  <c r="AB323" i="4"/>
  <c r="AB333" i="4"/>
  <c r="AB337" i="4"/>
  <c r="AB348" i="4"/>
  <c r="AB353" i="4"/>
  <c r="AB364" i="4"/>
  <c r="AB369" i="4"/>
  <c r="AB113" i="4"/>
  <c r="AB200" i="4"/>
  <c r="AB208" i="4"/>
  <c r="AB260" i="4"/>
  <c r="AB269" i="4"/>
  <c r="AB276" i="4"/>
  <c r="AB282" i="4"/>
  <c r="AB312" i="4"/>
  <c r="AB315" i="4"/>
  <c r="AB318" i="4"/>
  <c r="AB325" i="4"/>
  <c r="AB340" i="4"/>
  <c r="AB345" i="4"/>
  <c r="AB356" i="4"/>
  <c r="AB361" i="4"/>
  <c r="AB243" i="4"/>
  <c r="AB299" i="4"/>
  <c r="AB332" i="4"/>
  <c r="AB351" i="4"/>
  <c r="AB367" i="4"/>
  <c r="AB94" i="4"/>
  <c r="AB163" i="4"/>
  <c r="AB195" i="4"/>
  <c r="AB205" i="4"/>
  <c r="AB218" i="4"/>
  <c r="AB271" i="4"/>
  <c r="AB281" i="4"/>
  <c r="AB294" i="4"/>
  <c r="AB307" i="4"/>
  <c r="AB317" i="4"/>
  <c r="AB324" i="4"/>
  <c r="AB330" i="4"/>
  <c r="AB338" i="4"/>
  <c r="AB343" i="4"/>
  <c r="AB354" i="4"/>
  <c r="AB359" i="4"/>
  <c r="AB78" i="4"/>
  <c r="AB115" i="4"/>
  <c r="AB173" i="4"/>
  <c r="AB190" i="4"/>
  <c r="AB229" i="4"/>
  <c r="AB236" i="4"/>
  <c r="AB250" i="4"/>
  <c r="AB255" i="4"/>
  <c r="AB265" i="4"/>
  <c r="AB296" i="4"/>
  <c r="AB302" i="4"/>
  <c r="AB309" i="4"/>
  <c r="AB335" i="4"/>
  <c r="AB346" i="4"/>
  <c r="AB362" i="4"/>
  <c r="F9" i="4"/>
  <c r="F13" i="4"/>
  <c r="F17" i="4"/>
  <c r="F21" i="4"/>
  <c r="F25" i="4"/>
  <c r="F29" i="4"/>
  <c r="F33" i="4"/>
  <c r="F37" i="4"/>
  <c r="F41" i="4"/>
  <c r="F45" i="4"/>
  <c r="F49" i="4"/>
  <c r="F53" i="4"/>
  <c r="F57" i="4"/>
  <c r="F61" i="4"/>
  <c r="F65" i="4"/>
  <c r="F69" i="4"/>
  <c r="F73" i="4"/>
  <c r="F77" i="4"/>
  <c r="F81" i="4"/>
  <c r="F85" i="4"/>
  <c r="F89" i="4"/>
  <c r="F93" i="4"/>
  <c r="F97" i="4"/>
  <c r="F101" i="4"/>
  <c r="F105" i="4"/>
  <c r="F109" i="4"/>
  <c r="F113" i="4"/>
  <c r="F117" i="4"/>
  <c r="F121" i="4"/>
  <c r="F125" i="4"/>
  <c r="F129" i="4"/>
  <c r="F133" i="4"/>
  <c r="F137" i="4"/>
  <c r="F141" i="4"/>
  <c r="F145" i="4"/>
  <c r="F149" i="4"/>
  <c r="F153" i="4"/>
  <c r="F157" i="4"/>
  <c r="F161" i="4"/>
  <c r="F165" i="4"/>
  <c r="F169" i="4"/>
  <c r="F173" i="4"/>
  <c r="F177" i="4"/>
  <c r="F181" i="4"/>
  <c r="F185" i="4"/>
  <c r="F189" i="4"/>
  <c r="F193" i="4"/>
  <c r="F197" i="4"/>
  <c r="F201" i="4"/>
  <c r="F205" i="4"/>
  <c r="F209" i="4"/>
  <c r="F213" i="4"/>
  <c r="F217" i="4"/>
  <c r="F221" i="4"/>
  <c r="F225" i="4"/>
  <c r="F229" i="4"/>
  <c r="F233" i="4"/>
  <c r="F237" i="4"/>
  <c r="F241" i="4"/>
  <c r="F245" i="4"/>
  <c r="F249" i="4"/>
  <c r="F253" i="4"/>
  <c r="F257" i="4"/>
  <c r="F261" i="4"/>
  <c r="F265" i="4"/>
  <c r="F269" i="4"/>
  <c r="F273" i="4"/>
  <c r="F277" i="4"/>
  <c r="F281" i="4"/>
  <c r="F285" i="4"/>
  <c r="F289" i="4"/>
  <c r="F293" i="4"/>
  <c r="F297" i="4"/>
  <c r="F301" i="4"/>
  <c r="F305" i="4"/>
  <c r="F309" i="4"/>
  <c r="F313" i="4"/>
  <c r="F317" i="4"/>
  <c r="F321" i="4"/>
  <c r="F325" i="4"/>
  <c r="F329" i="4"/>
  <c r="F333" i="4"/>
  <c r="F337" i="4"/>
  <c r="F341" i="4"/>
  <c r="F345" i="4"/>
  <c r="F349" i="4"/>
  <c r="F353" i="4"/>
  <c r="F357" i="4"/>
  <c r="F361" i="4"/>
  <c r="F365" i="4"/>
  <c r="F369" i="4"/>
  <c r="F7" i="4"/>
  <c r="F15" i="4"/>
  <c r="F23" i="4"/>
  <c r="F27" i="4"/>
  <c r="F35" i="4"/>
  <c r="F43" i="4"/>
  <c r="F51" i="4"/>
  <c r="F59" i="4"/>
  <c r="F67" i="4"/>
  <c r="F75" i="4"/>
  <c r="F83" i="4"/>
  <c r="F91" i="4"/>
  <c r="F103" i="4"/>
  <c r="F111" i="4"/>
  <c r="F119" i="4"/>
  <c r="F127" i="4"/>
  <c r="F135" i="4"/>
  <c r="F143" i="4"/>
  <c r="F151" i="4"/>
  <c r="F159" i="4"/>
  <c r="F167" i="4"/>
  <c r="F175" i="4"/>
  <c r="F183" i="4"/>
  <c r="F191" i="4"/>
  <c r="F199" i="4"/>
  <c r="F207" i="4"/>
  <c r="F215" i="4"/>
  <c r="F219" i="4"/>
  <c r="F227" i="4"/>
  <c r="F235" i="4"/>
  <c r="F243" i="4"/>
  <c r="F247" i="4"/>
  <c r="F255" i="4"/>
  <c r="F259" i="4"/>
  <c r="F267" i="4"/>
  <c r="F275" i="4"/>
  <c r="F279" i="4"/>
  <c r="F287" i="4"/>
  <c r="F291" i="4"/>
  <c r="F299" i="4"/>
  <c r="F307" i="4"/>
  <c r="F315" i="4"/>
  <c r="F323" i="4"/>
  <c r="F331" i="4"/>
  <c r="F335" i="4"/>
  <c r="F343" i="4"/>
  <c r="F347" i="4"/>
  <c r="F355" i="4"/>
  <c r="F359" i="4"/>
  <c r="F367" i="4"/>
  <c r="F10" i="4"/>
  <c r="F14" i="4"/>
  <c r="F18" i="4"/>
  <c r="F22" i="4"/>
  <c r="F26" i="4"/>
  <c r="F30" i="4"/>
  <c r="F34" i="4"/>
  <c r="F38" i="4"/>
  <c r="F42" i="4"/>
  <c r="F46" i="4"/>
  <c r="F50" i="4"/>
  <c r="F54" i="4"/>
  <c r="F58" i="4"/>
  <c r="F62" i="4"/>
  <c r="F66" i="4"/>
  <c r="F70" i="4"/>
  <c r="F74" i="4"/>
  <c r="F78" i="4"/>
  <c r="F82" i="4"/>
  <c r="F86" i="4"/>
  <c r="F90" i="4"/>
  <c r="F94" i="4"/>
  <c r="F98" i="4"/>
  <c r="F102" i="4"/>
  <c r="F106" i="4"/>
  <c r="F110" i="4"/>
  <c r="F114" i="4"/>
  <c r="F118" i="4"/>
  <c r="F122" i="4"/>
  <c r="F126" i="4"/>
  <c r="F130" i="4"/>
  <c r="F134" i="4"/>
  <c r="F138" i="4"/>
  <c r="F142" i="4"/>
  <c r="F146" i="4"/>
  <c r="F150" i="4"/>
  <c r="F154" i="4"/>
  <c r="F158" i="4"/>
  <c r="F162" i="4"/>
  <c r="F166" i="4"/>
  <c r="F170" i="4"/>
  <c r="F174" i="4"/>
  <c r="F178" i="4"/>
  <c r="F182" i="4"/>
  <c r="F186" i="4"/>
  <c r="F190" i="4"/>
  <c r="F194" i="4"/>
  <c r="F198" i="4"/>
  <c r="F202" i="4"/>
  <c r="F206" i="4"/>
  <c r="F210" i="4"/>
  <c r="F214" i="4"/>
  <c r="F218" i="4"/>
  <c r="F222" i="4"/>
  <c r="F226" i="4"/>
  <c r="F230" i="4"/>
  <c r="F234" i="4"/>
  <c r="F238" i="4"/>
  <c r="F242" i="4"/>
  <c r="F246" i="4"/>
  <c r="F250" i="4"/>
  <c r="F254" i="4"/>
  <c r="F258" i="4"/>
  <c r="F262" i="4"/>
  <c r="F266" i="4"/>
  <c r="F270" i="4"/>
  <c r="F274" i="4"/>
  <c r="F278" i="4"/>
  <c r="F282" i="4"/>
  <c r="F286" i="4"/>
  <c r="F290" i="4"/>
  <c r="F294" i="4"/>
  <c r="F298" i="4"/>
  <c r="F302" i="4"/>
  <c r="F306" i="4"/>
  <c r="F310" i="4"/>
  <c r="F314" i="4"/>
  <c r="F318" i="4"/>
  <c r="F322" i="4"/>
  <c r="F326" i="4"/>
  <c r="F330" i="4"/>
  <c r="F334" i="4"/>
  <c r="F338" i="4"/>
  <c r="F342" i="4"/>
  <c r="F346" i="4"/>
  <c r="F350" i="4"/>
  <c r="F354" i="4"/>
  <c r="F358" i="4"/>
  <c r="F362" i="4"/>
  <c r="F366" i="4"/>
  <c r="F370" i="4"/>
  <c r="F11" i="4"/>
  <c r="F19" i="4"/>
  <c r="F31" i="4"/>
  <c r="F39" i="4"/>
  <c r="F47" i="4"/>
  <c r="F55" i="4"/>
  <c r="F63" i="4"/>
  <c r="F71" i="4"/>
  <c r="F79" i="4"/>
  <c r="F87" i="4"/>
  <c r="F95" i="4"/>
  <c r="F99" i="4"/>
  <c r="F107" i="4"/>
  <c r="F115" i="4"/>
  <c r="F123" i="4"/>
  <c r="F131" i="4"/>
  <c r="F139" i="4"/>
  <c r="F147" i="4"/>
  <c r="F155" i="4"/>
  <c r="F163" i="4"/>
  <c r="F171" i="4"/>
  <c r="F179" i="4"/>
  <c r="F187" i="4"/>
  <c r="F195" i="4"/>
  <c r="F203" i="4"/>
  <c r="F211" i="4"/>
  <c r="F223" i="4"/>
  <c r="F231" i="4"/>
  <c r="F239" i="4"/>
  <c r="F251" i="4"/>
  <c r="F263" i="4"/>
  <c r="F271" i="4"/>
  <c r="F283" i="4"/>
  <c r="F295" i="4"/>
  <c r="F303" i="4"/>
  <c r="F311" i="4"/>
  <c r="F319" i="4"/>
  <c r="F327" i="4"/>
  <c r="F339" i="4"/>
  <c r="F351" i="4"/>
  <c r="F363" i="4"/>
  <c r="F6" i="4"/>
  <c r="F12" i="4"/>
  <c r="F28" i="4"/>
  <c r="F44" i="4"/>
  <c r="F60" i="4"/>
  <c r="F76" i="4"/>
  <c r="F92" i="4"/>
  <c r="F108" i="4"/>
  <c r="F124" i="4"/>
  <c r="F140" i="4"/>
  <c r="F156" i="4"/>
  <c r="F172" i="4"/>
  <c r="F188" i="4"/>
  <c r="F204" i="4"/>
  <c r="F220" i="4"/>
  <c r="F236" i="4"/>
  <c r="F252" i="4"/>
  <c r="F268" i="4"/>
  <c r="F284" i="4"/>
  <c r="F300" i="4"/>
  <c r="F316" i="4"/>
  <c r="F332" i="4"/>
  <c r="F348" i="4"/>
  <c r="F364" i="4"/>
  <c r="F212" i="4"/>
  <c r="F244" i="4"/>
  <c r="F276" i="4"/>
  <c r="F340" i="4"/>
  <c r="F24" i="4"/>
  <c r="F72" i="4"/>
  <c r="F120" i="4"/>
  <c r="F152" i="4"/>
  <c r="F200" i="4"/>
  <c r="F248" i="4"/>
  <c r="F280" i="4"/>
  <c r="F312" i="4"/>
  <c r="F360" i="4"/>
  <c r="F16" i="4"/>
  <c r="F32" i="4"/>
  <c r="F48" i="4"/>
  <c r="F64" i="4"/>
  <c r="F80" i="4"/>
  <c r="F96" i="4"/>
  <c r="F112" i="4"/>
  <c r="F128" i="4"/>
  <c r="F144" i="4"/>
  <c r="F160" i="4"/>
  <c r="F176" i="4"/>
  <c r="F192" i="4"/>
  <c r="F208" i="4"/>
  <c r="F224" i="4"/>
  <c r="F240" i="4"/>
  <c r="F256" i="4"/>
  <c r="F272" i="4"/>
  <c r="F288" i="4"/>
  <c r="F304" i="4"/>
  <c r="F320" i="4"/>
  <c r="F336" i="4"/>
  <c r="F352" i="4"/>
  <c r="F368" i="4"/>
  <c r="F20" i="4"/>
  <c r="F36" i="4"/>
  <c r="F52" i="4"/>
  <c r="F68" i="4"/>
  <c r="F84" i="4"/>
  <c r="F100" i="4"/>
  <c r="F116" i="4"/>
  <c r="F132" i="4"/>
  <c r="F148" i="4"/>
  <c r="F164" i="4"/>
  <c r="F180" i="4"/>
  <c r="F196" i="4"/>
  <c r="F228" i="4"/>
  <c r="F260" i="4"/>
  <c r="F292" i="4"/>
  <c r="F308" i="4"/>
  <c r="F324" i="4"/>
  <c r="F356" i="4"/>
  <c r="F8" i="4"/>
  <c r="F40" i="4"/>
  <c r="F56" i="4"/>
  <c r="F88" i="4"/>
  <c r="F104" i="4"/>
  <c r="F136" i="4"/>
  <c r="F168" i="4"/>
  <c r="F184" i="4"/>
  <c r="F216" i="4"/>
  <c r="F232" i="4"/>
  <c r="F264" i="4"/>
  <c r="F296" i="4"/>
  <c r="F328" i="4"/>
  <c r="F344" i="4"/>
  <c r="M7" i="4"/>
  <c r="M11" i="4"/>
  <c r="M15" i="4"/>
  <c r="M19" i="4"/>
  <c r="M23" i="4"/>
  <c r="M27" i="4"/>
  <c r="M31" i="4"/>
  <c r="M35" i="4"/>
  <c r="M39" i="4"/>
  <c r="M43" i="4"/>
  <c r="M47" i="4"/>
  <c r="M51" i="4"/>
  <c r="M55" i="4"/>
  <c r="M59" i="4"/>
  <c r="M63" i="4"/>
  <c r="M67" i="4"/>
  <c r="M71" i="4"/>
  <c r="M75" i="4"/>
  <c r="M79" i="4"/>
  <c r="M83" i="4"/>
  <c r="M87" i="4"/>
  <c r="M91" i="4"/>
  <c r="M95" i="4"/>
  <c r="M99" i="4"/>
  <c r="M103" i="4"/>
  <c r="M107" i="4"/>
  <c r="M111" i="4"/>
  <c r="M115" i="4"/>
  <c r="M119" i="4"/>
  <c r="M123" i="4"/>
  <c r="M10" i="4"/>
  <c r="M16" i="4"/>
  <c r="M21" i="4"/>
  <c r="M26" i="4"/>
  <c r="M32" i="4"/>
  <c r="M37" i="4"/>
  <c r="M42" i="4"/>
  <c r="M48" i="4"/>
  <c r="M53" i="4"/>
  <c r="M58" i="4"/>
  <c r="M64" i="4"/>
  <c r="M69" i="4"/>
  <c r="M74" i="4"/>
  <c r="M80" i="4"/>
  <c r="M85" i="4"/>
  <c r="M90" i="4"/>
  <c r="M96" i="4"/>
  <c r="M101" i="4"/>
  <c r="M106" i="4"/>
  <c r="M112" i="4"/>
  <c r="M117" i="4"/>
  <c r="M122" i="4"/>
  <c r="M127" i="4"/>
  <c r="M131" i="4"/>
  <c r="M135" i="4"/>
  <c r="M139" i="4"/>
  <c r="M143" i="4"/>
  <c r="M147" i="4"/>
  <c r="M151" i="4"/>
  <c r="M155" i="4"/>
  <c r="M159" i="4"/>
  <c r="M163" i="4"/>
  <c r="M167" i="4"/>
  <c r="M171" i="4"/>
  <c r="M175" i="4"/>
  <c r="M179" i="4"/>
  <c r="M183" i="4"/>
  <c r="M187" i="4"/>
  <c r="M191" i="4"/>
  <c r="M195" i="4"/>
  <c r="M199" i="4"/>
  <c r="M203" i="4"/>
  <c r="M207" i="4"/>
  <c r="M211" i="4"/>
  <c r="M215" i="4"/>
  <c r="M219" i="4"/>
  <c r="M223" i="4"/>
  <c r="M227" i="4"/>
  <c r="M231" i="4"/>
  <c r="M235" i="4"/>
  <c r="M239" i="4"/>
  <c r="M243" i="4"/>
  <c r="M247" i="4"/>
  <c r="M251" i="4"/>
  <c r="M255" i="4"/>
  <c r="M259" i="4"/>
  <c r="M263" i="4"/>
  <c r="M267" i="4"/>
  <c r="M271" i="4"/>
  <c r="M275" i="4"/>
  <c r="M279" i="4"/>
  <c r="M283" i="4"/>
  <c r="M287" i="4"/>
  <c r="M291" i="4"/>
  <c r="M295" i="4"/>
  <c r="M299" i="4"/>
  <c r="M303" i="4"/>
  <c r="M307" i="4"/>
  <c r="M311" i="4"/>
  <c r="M315" i="4"/>
  <c r="M319" i="4"/>
  <c r="M323" i="4"/>
  <c r="M327" i="4"/>
  <c r="M331" i="4"/>
  <c r="M335" i="4"/>
  <c r="M339" i="4"/>
  <c r="M343" i="4"/>
  <c r="M347" i="4"/>
  <c r="M351" i="4"/>
  <c r="M355" i="4"/>
  <c r="M359" i="4"/>
  <c r="M12" i="4"/>
  <c r="M17" i="4"/>
  <c r="M22" i="4"/>
  <c r="M28" i="4"/>
  <c r="M33" i="4"/>
  <c r="M38" i="4"/>
  <c r="M44" i="4"/>
  <c r="M49" i="4"/>
  <c r="M54" i="4"/>
  <c r="M60" i="4"/>
  <c r="M65" i="4"/>
  <c r="M70" i="4"/>
  <c r="M76" i="4"/>
  <c r="M81" i="4"/>
  <c r="M86" i="4"/>
  <c r="M92" i="4"/>
  <c r="M97" i="4"/>
  <c r="M102" i="4"/>
  <c r="M108" i="4"/>
  <c r="M113" i="4"/>
  <c r="M118" i="4"/>
  <c r="M124" i="4"/>
  <c r="M128" i="4"/>
  <c r="M132" i="4"/>
  <c r="M136" i="4"/>
  <c r="M140" i="4"/>
  <c r="M144" i="4"/>
  <c r="M148" i="4"/>
  <c r="M152" i="4"/>
  <c r="M156" i="4"/>
  <c r="M160" i="4"/>
  <c r="M164" i="4"/>
  <c r="M168" i="4"/>
  <c r="M172" i="4"/>
  <c r="M176" i="4"/>
  <c r="M180" i="4"/>
  <c r="M184" i="4"/>
  <c r="M188" i="4"/>
  <c r="M192" i="4"/>
  <c r="M196" i="4"/>
  <c r="M200" i="4"/>
  <c r="M204" i="4"/>
  <c r="M208" i="4"/>
  <c r="M212" i="4"/>
  <c r="M216" i="4"/>
  <c r="M220" i="4"/>
  <c r="M224" i="4"/>
  <c r="M228" i="4"/>
  <c r="M232" i="4"/>
  <c r="M236" i="4"/>
  <c r="M240" i="4"/>
  <c r="M244" i="4"/>
  <c r="M248" i="4"/>
  <c r="M252" i="4"/>
  <c r="M256" i="4"/>
  <c r="M260" i="4"/>
  <c r="M264" i="4"/>
  <c r="M268" i="4"/>
  <c r="M272" i="4"/>
  <c r="M276" i="4"/>
  <c r="M280" i="4"/>
  <c r="M284" i="4"/>
  <c r="M288" i="4"/>
  <c r="M292" i="4"/>
  <c r="M296" i="4"/>
  <c r="M300" i="4"/>
  <c r="M304" i="4"/>
  <c r="M308" i="4"/>
  <c r="M312" i="4"/>
  <c r="M316" i="4"/>
  <c r="M320" i="4"/>
  <c r="M324" i="4"/>
  <c r="M328" i="4"/>
  <c r="M332" i="4"/>
  <c r="M336" i="4"/>
  <c r="M340" i="4"/>
  <c r="M344" i="4"/>
  <c r="M14" i="4"/>
  <c r="M25" i="4"/>
  <c r="M36" i="4"/>
  <c r="M46" i="4"/>
  <c r="M57" i="4"/>
  <c r="M68" i="4"/>
  <c r="M78" i="4"/>
  <c r="M89" i="4"/>
  <c r="M100" i="4"/>
  <c r="M110" i="4"/>
  <c r="M121" i="4"/>
  <c r="M130" i="4"/>
  <c r="M138" i="4"/>
  <c r="M146" i="4"/>
  <c r="M154" i="4"/>
  <c r="M162" i="4"/>
  <c r="M170" i="4"/>
  <c r="M178" i="4"/>
  <c r="M186" i="4"/>
  <c r="M194" i="4"/>
  <c r="M202" i="4"/>
  <c r="M210" i="4"/>
  <c r="M218" i="4"/>
  <c r="M226" i="4"/>
  <c r="M234" i="4"/>
  <c r="M242" i="4"/>
  <c r="M250" i="4"/>
  <c r="M258" i="4"/>
  <c r="M266" i="4"/>
  <c r="M274" i="4"/>
  <c r="M282" i="4"/>
  <c r="M290" i="4"/>
  <c r="M298" i="4"/>
  <c r="M306" i="4"/>
  <c r="M314" i="4"/>
  <c r="M322" i="4"/>
  <c r="M330" i="4"/>
  <c r="M338" i="4"/>
  <c r="M346" i="4"/>
  <c r="M352" i="4"/>
  <c r="M357" i="4"/>
  <c r="M362" i="4"/>
  <c r="M366" i="4"/>
  <c r="M370" i="4"/>
  <c r="M9" i="4"/>
  <c r="M20" i="4"/>
  <c r="M30" i="4"/>
  <c r="M41" i="4"/>
  <c r="M62" i="4"/>
  <c r="M73" i="4"/>
  <c r="M84" i="4"/>
  <c r="M94" i="4"/>
  <c r="M105" i="4"/>
  <c r="M116" i="4"/>
  <c r="M126" i="4"/>
  <c r="M134" i="4"/>
  <c r="M142" i="4"/>
  <c r="M150" i="4"/>
  <c r="M158" i="4"/>
  <c r="M166" i="4"/>
  <c r="M174" i="4"/>
  <c r="M182" i="4"/>
  <c r="M190" i="4"/>
  <c r="M198" i="4"/>
  <c r="M206" i="4"/>
  <c r="M214" i="4"/>
  <c r="M222" i="4"/>
  <c r="M238" i="4"/>
  <c r="M246" i="4"/>
  <c r="M254" i="4"/>
  <c r="M262" i="4"/>
  <c r="M270" i="4"/>
  <c r="M278" i="4"/>
  <c r="M286" i="4"/>
  <c r="M294" i="4"/>
  <c r="M302" i="4"/>
  <c r="M318" i="4"/>
  <c r="M326" i="4"/>
  <c r="M334" i="4"/>
  <c r="M342" i="4"/>
  <c r="M354" i="4"/>
  <c r="M360" i="4"/>
  <c r="M364" i="4"/>
  <c r="M13" i="4"/>
  <c r="M34" i="4"/>
  <c r="M56" i="4"/>
  <c r="M77" i="4"/>
  <c r="M109" i="4"/>
  <c r="M137" i="4"/>
  <c r="M153" i="4"/>
  <c r="M169" i="4"/>
  <c r="M185" i="4"/>
  <c r="M201" i="4"/>
  <c r="M217" i="4"/>
  <c r="M233" i="4"/>
  <c r="M8" i="4"/>
  <c r="M18" i="4"/>
  <c r="M29" i="4"/>
  <c r="M40" i="4"/>
  <c r="M50" i="4"/>
  <c r="M61" i="4"/>
  <c r="M72" i="4"/>
  <c r="M82" i="4"/>
  <c r="M93" i="4"/>
  <c r="M104" i="4"/>
  <c r="M114" i="4"/>
  <c r="M125" i="4"/>
  <c r="M133" i="4"/>
  <c r="M141" i="4"/>
  <c r="M149" i="4"/>
  <c r="M157" i="4"/>
  <c r="M165" i="4"/>
  <c r="M173" i="4"/>
  <c r="M181" i="4"/>
  <c r="M189" i="4"/>
  <c r="M197" i="4"/>
  <c r="M205" i="4"/>
  <c r="M213" i="4"/>
  <c r="M221" i="4"/>
  <c r="M229" i="4"/>
  <c r="M237" i="4"/>
  <c r="M245" i="4"/>
  <c r="M253" i="4"/>
  <c r="M261" i="4"/>
  <c r="M269" i="4"/>
  <c r="M277" i="4"/>
  <c r="M285" i="4"/>
  <c r="M293" i="4"/>
  <c r="M301" i="4"/>
  <c r="M309" i="4"/>
  <c r="M317" i="4"/>
  <c r="M325" i="4"/>
  <c r="M333" i="4"/>
  <c r="M341" i="4"/>
  <c r="M348" i="4"/>
  <c r="M353" i="4"/>
  <c r="M358" i="4"/>
  <c r="M363" i="4"/>
  <c r="M367" i="4"/>
  <c r="M6" i="4"/>
  <c r="M52" i="4"/>
  <c r="M230" i="4"/>
  <c r="M310" i="4"/>
  <c r="M349" i="4"/>
  <c r="M368" i="4"/>
  <c r="M24" i="4"/>
  <c r="M45" i="4"/>
  <c r="M66" i="4"/>
  <c r="M88" i="4"/>
  <c r="M98" i="4"/>
  <c r="M120" i="4"/>
  <c r="M129" i="4"/>
  <c r="M145" i="4"/>
  <c r="M161" i="4"/>
  <c r="M177" i="4"/>
  <c r="M193" i="4"/>
  <c r="M209" i="4"/>
  <c r="M225" i="4"/>
  <c r="M241" i="4"/>
  <c r="M273" i="4"/>
  <c r="M305" i="4"/>
  <c r="M337" i="4"/>
  <c r="M361" i="4"/>
  <c r="M249" i="4"/>
  <c r="M281" i="4"/>
  <c r="M313" i="4"/>
  <c r="M345" i="4"/>
  <c r="M365" i="4"/>
  <c r="M257" i="4"/>
  <c r="M289" i="4"/>
  <c r="M321" i="4"/>
  <c r="M350" i="4"/>
  <c r="M369" i="4"/>
  <c r="M265" i="4"/>
  <c r="M297" i="4"/>
  <c r="M329" i="4"/>
  <c r="M356" i="4"/>
  <c r="K357" i="7"/>
  <c r="K6" i="7"/>
  <c r="K10" i="7"/>
  <c r="K14" i="7"/>
  <c r="K18" i="7"/>
  <c r="L28" i="7"/>
  <c r="L32" i="7"/>
  <c r="L36" i="7"/>
  <c r="K42" i="7"/>
  <c r="L48" i="7"/>
  <c r="L57" i="7"/>
  <c r="K61" i="7"/>
  <c r="K66" i="7"/>
  <c r="L71" i="7"/>
  <c r="K85" i="7"/>
  <c r="L97" i="7"/>
  <c r="K107" i="7"/>
  <c r="K111" i="7"/>
  <c r="L121" i="7"/>
  <c r="L124" i="7"/>
  <c r="K128" i="7"/>
  <c r="L131" i="7"/>
  <c r="K151" i="7"/>
  <c r="K179" i="7"/>
  <c r="K196" i="7"/>
  <c r="K229" i="7"/>
  <c r="L267" i="7"/>
  <c r="K301" i="7"/>
  <c r="K5" i="7"/>
  <c r="K9" i="7"/>
  <c r="K13" i="7"/>
  <c r="K17" i="7"/>
  <c r="K21" i="7"/>
  <c r="K25" i="7"/>
  <c r="K29" i="7"/>
  <c r="K33" i="7"/>
  <c r="K37" i="7"/>
  <c r="K41" i="7"/>
  <c r="K45" i="7"/>
  <c r="K49" i="7"/>
  <c r="K52" i="7"/>
  <c r="L54" i="7"/>
  <c r="K55" i="7"/>
  <c r="K60" i="7"/>
  <c r="L62" i="7"/>
  <c r="K63" i="7"/>
  <c r="L67" i="7"/>
  <c r="K68" i="7"/>
  <c r="K72" i="7"/>
  <c r="K73" i="7"/>
  <c r="L75" i="7"/>
  <c r="L79" i="7"/>
  <c r="K82" i="7"/>
  <c r="L85" i="7"/>
  <c r="L88" i="7"/>
  <c r="L91" i="7"/>
  <c r="L95" i="7"/>
  <c r="K98" i="7"/>
  <c r="L101" i="7"/>
  <c r="L104" i="7"/>
  <c r="K105" i="7"/>
  <c r="L107" i="7"/>
  <c r="L111" i="7"/>
  <c r="K114" i="7"/>
  <c r="K115" i="7"/>
  <c r="K118" i="7"/>
  <c r="K119" i="7"/>
  <c r="K122" i="7"/>
  <c r="K123" i="7"/>
  <c r="L125" i="7"/>
  <c r="L128" i="7"/>
  <c r="K129" i="7"/>
  <c r="K132" i="7"/>
  <c r="K133" i="7"/>
  <c r="L137" i="7"/>
  <c r="K150" i="7"/>
  <c r="K161" i="7"/>
  <c r="K166" i="7"/>
  <c r="K187" i="7"/>
  <c r="K207" i="7"/>
  <c r="K228" i="7"/>
  <c r="L234" i="7"/>
  <c r="L308" i="7"/>
  <c r="L332" i="7"/>
  <c r="L4" i="7"/>
  <c r="L16" i="7"/>
  <c r="L24" i="7"/>
  <c r="K26" i="7"/>
  <c r="K53" i="7"/>
  <c r="K58" i="7"/>
  <c r="L65" i="7"/>
  <c r="L68" i="7"/>
  <c r="K69" i="7"/>
  <c r="L74" i="7"/>
  <c r="K78" i="7"/>
  <c r="L81" i="7"/>
  <c r="L90" i="7"/>
  <c r="K94" i="7"/>
  <c r="K95" i="7"/>
  <c r="K104" i="7"/>
  <c r="K125" i="7"/>
  <c r="L167" i="7"/>
  <c r="L188" i="7"/>
  <c r="L202" i="7"/>
  <c r="K218" i="7"/>
  <c r="K259" i="7"/>
  <c r="K4" i="7"/>
  <c r="L6" i="7"/>
  <c r="K8" i="7"/>
  <c r="L10" i="7"/>
  <c r="K12" i="7"/>
  <c r="L14" i="7"/>
  <c r="K16" i="7"/>
  <c r="L18" i="7"/>
  <c r="K20" i="7"/>
  <c r="K24" i="7"/>
  <c r="L26" i="7"/>
  <c r="K28" i="7"/>
  <c r="K32" i="7"/>
  <c r="K36" i="7"/>
  <c r="K44" i="7"/>
  <c r="K48" i="7"/>
  <c r="L53" i="7"/>
  <c r="K54" i="7"/>
  <c r="K57" i="7"/>
  <c r="L61" i="7"/>
  <c r="K62" i="7"/>
  <c r="K65" i="7"/>
  <c r="L69" i="7"/>
  <c r="K70" i="7"/>
  <c r="L72" i="7"/>
  <c r="K76" i="7"/>
  <c r="K77" i="7"/>
  <c r="K80" i="7"/>
  <c r="L82" i="7"/>
  <c r="K83" i="7"/>
  <c r="K86" i="7"/>
  <c r="K87" i="7"/>
  <c r="K92" i="7"/>
  <c r="K93" i="7"/>
  <c r="K96" i="7"/>
  <c r="L98" i="7"/>
  <c r="K99" i="7"/>
  <c r="K102" i="7"/>
  <c r="K103" i="7"/>
  <c r="L105" i="7"/>
  <c r="K108" i="7"/>
  <c r="K109" i="7"/>
  <c r="K112" i="7"/>
  <c r="L115" i="7"/>
  <c r="L119" i="7"/>
  <c r="L123" i="7"/>
  <c r="K126" i="7"/>
  <c r="K127" i="7"/>
  <c r="L129" i="7"/>
  <c r="L133" i="7"/>
  <c r="K140" i="7"/>
  <c r="K147" i="7"/>
  <c r="L160" i="7"/>
  <c r="L165" i="7"/>
  <c r="K181" i="7"/>
  <c r="L199" i="7"/>
  <c r="K206" i="7"/>
  <c r="L211" i="7"/>
  <c r="L221" i="7"/>
  <c r="K239" i="7"/>
  <c r="L255" i="7"/>
  <c r="L293" i="7"/>
  <c r="K344" i="7"/>
  <c r="K366" i="7"/>
  <c r="K354" i="7"/>
  <c r="K353" i="7"/>
  <c r="K349" i="7"/>
  <c r="K345" i="7"/>
  <c r="L341" i="7"/>
  <c r="K322" i="7"/>
  <c r="K350" i="7"/>
  <c r="K346" i="7"/>
  <c r="K342" i="7"/>
  <c r="K341" i="7"/>
  <c r="L337" i="7"/>
  <c r="K362" i="7"/>
  <c r="K338" i="7"/>
  <c r="L325" i="7"/>
  <c r="L321" i="7"/>
  <c r="K302" i="7"/>
  <c r="K298" i="7"/>
  <c r="K294" i="7"/>
  <c r="K293" i="7"/>
  <c r="L289" i="7"/>
  <c r="K281" i="7"/>
  <c r="L277" i="7"/>
  <c r="L276" i="7"/>
  <c r="K271" i="7"/>
  <c r="L260" i="7"/>
  <c r="K258" i="7"/>
  <c r="K257" i="7"/>
  <c r="K245" i="7"/>
  <c r="K241" i="7"/>
  <c r="K240" i="7"/>
  <c r="K326" i="7"/>
  <c r="K325" i="7"/>
  <c r="K321" i="7"/>
  <c r="K317" i="7"/>
  <c r="K313" i="7"/>
  <c r="L309" i="7"/>
  <c r="K290" i="7"/>
  <c r="K289" i="7"/>
  <c r="K285" i="7"/>
  <c r="K278" i="7"/>
  <c r="K277" i="7"/>
  <c r="L262" i="7"/>
  <c r="K261" i="7"/>
  <c r="K237" i="7"/>
  <c r="L357" i="7"/>
  <c r="L353" i="7"/>
  <c r="K333" i="7"/>
  <c r="K330" i="7"/>
  <c r="K318" i="7"/>
  <c r="K314" i="7"/>
  <c r="K310" i="7"/>
  <c r="K309" i="7"/>
  <c r="L305" i="7"/>
  <c r="K286" i="7"/>
  <c r="K269" i="7"/>
  <c r="K265" i="7"/>
  <c r="L264" i="7"/>
  <c r="K262" i="7"/>
  <c r="K252" i="7"/>
  <c r="L248" i="7"/>
  <c r="K358" i="7"/>
  <c r="K273" i="7"/>
  <c r="L240" i="7"/>
  <c r="L232" i="7"/>
  <c r="K231" i="7"/>
  <c r="K221" i="7"/>
  <c r="K220" i="7"/>
  <c r="K211" i="7"/>
  <c r="K208" i="7"/>
  <c r="L200" i="7"/>
  <c r="K199" i="7"/>
  <c r="K188" i="7"/>
  <c r="K180" i="7"/>
  <c r="K171" i="7"/>
  <c r="L170" i="7"/>
  <c r="K169" i="7"/>
  <c r="L168" i="7"/>
  <c r="K167" i="7"/>
  <c r="K164" i="7"/>
  <c r="K143" i="7"/>
  <c r="K337" i="7"/>
  <c r="K334" i="7"/>
  <c r="K305" i="7"/>
  <c r="K297" i="7"/>
  <c r="L257" i="7"/>
  <c r="K244" i="7"/>
  <c r="K232" i="7"/>
  <c r="K225" i="7"/>
  <c r="L224" i="7"/>
  <c r="K223" i="7"/>
  <c r="K213" i="7"/>
  <c r="K212" i="7"/>
  <c r="K203" i="7"/>
  <c r="K200" i="7"/>
  <c r="K193" i="7"/>
  <c r="L192" i="7"/>
  <c r="K191" i="7"/>
  <c r="K185" i="7"/>
  <c r="L184" i="7"/>
  <c r="K183" i="7"/>
  <c r="K177" i="7"/>
  <c r="K175" i="7"/>
  <c r="K172" i="7"/>
  <c r="K155" i="7"/>
  <c r="L154" i="7"/>
  <c r="K153" i="7"/>
  <c r="K149" i="7"/>
  <c r="K145" i="7"/>
  <c r="L144" i="7"/>
  <c r="K139" i="7"/>
  <c r="K135" i="7"/>
  <c r="K306" i="7"/>
  <c r="K275" i="7"/>
  <c r="L258" i="7"/>
  <c r="K253" i="7"/>
  <c r="K248" i="7"/>
  <c r="K235" i="7"/>
  <c r="K227" i="7"/>
  <c r="K224" i="7"/>
  <c r="L216" i="7"/>
  <c r="K215" i="7"/>
  <c r="K205" i="7"/>
  <c r="K204" i="7"/>
  <c r="K195" i="7"/>
  <c r="K192" i="7"/>
  <c r="K184" i="7"/>
  <c r="K159" i="7"/>
  <c r="K156" i="7"/>
  <c r="K141" i="7"/>
  <c r="L140" i="7"/>
  <c r="L8" i="7"/>
  <c r="L12" i="7"/>
  <c r="L20" i="7"/>
  <c r="K22" i="7"/>
  <c r="K30" i="7"/>
  <c r="K34" i="7"/>
  <c r="K38" i="7"/>
  <c r="L44" i="7"/>
  <c r="K46" i="7"/>
  <c r="K50" i="7"/>
  <c r="K75" i="7"/>
  <c r="K79" i="7"/>
  <c r="K84" i="7"/>
  <c r="K88" i="7"/>
  <c r="K91" i="7"/>
  <c r="K100" i="7"/>
  <c r="K101" i="7"/>
  <c r="L106" i="7"/>
  <c r="K110" i="7"/>
  <c r="L113" i="7"/>
  <c r="L117" i="7"/>
  <c r="K136" i="7"/>
  <c r="L162" i="7"/>
  <c r="L208" i="7"/>
  <c r="K216" i="7"/>
  <c r="L222" i="7"/>
  <c r="L5" i="7"/>
  <c r="K7" i="7"/>
  <c r="L9" i="7"/>
  <c r="K11" i="7"/>
  <c r="L13" i="7"/>
  <c r="K15" i="7"/>
  <c r="L17" i="7"/>
  <c r="K19" i="7"/>
  <c r="L21" i="7"/>
  <c r="K23" i="7"/>
  <c r="L25" i="7"/>
  <c r="K27" i="7"/>
  <c r="L29" i="7"/>
  <c r="K31" i="7"/>
  <c r="L33" i="7"/>
  <c r="K35" i="7"/>
  <c r="L37" i="7"/>
  <c r="K39" i="7"/>
  <c r="L41" i="7"/>
  <c r="K43" i="7"/>
  <c r="L45" i="7"/>
  <c r="K47" i="7"/>
  <c r="L49" i="7"/>
  <c r="K51" i="7"/>
  <c r="K56" i="7"/>
  <c r="L58" i="7"/>
  <c r="K59" i="7"/>
  <c r="K64" i="7"/>
  <c r="K67" i="7"/>
  <c r="L70" i="7"/>
  <c r="K71" i="7"/>
  <c r="K74" i="7"/>
  <c r="L77" i="7"/>
  <c r="L80" i="7"/>
  <c r="K81" i="7"/>
  <c r="L83" i="7"/>
  <c r="L87" i="7"/>
  <c r="K90" i="7"/>
  <c r="L93" i="7"/>
  <c r="L96" i="7"/>
  <c r="K97" i="7"/>
  <c r="L99" i="7"/>
  <c r="L103" i="7"/>
  <c r="K106" i="7"/>
  <c r="L109" i="7"/>
  <c r="L112" i="7"/>
  <c r="K113" i="7"/>
  <c r="K116" i="7"/>
  <c r="K117" i="7"/>
  <c r="K120" i="7"/>
  <c r="K121" i="7"/>
  <c r="K124" i="7"/>
  <c r="L127" i="7"/>
  <c r="K130" i="7"/>
  <c r="K131" i="7"/>
  <c r="K137" i="7"/>
  <c r="L143" i="7"/>
  <c r="K146" i="7"/>
  <c r="K157" i="7"/>
  <c r="K163" i="7"/>
  <c r="L169" i="7"/>
  <c r="L171" i="7"/>
  <c r="L180" i="7"/>
  <c r="K189" i="7"/>
  <c r="K197" i="7"/>
  <c r="K209" i="7"/>
  <c r="K219" i="7"/>
  <c r="L231" i="7"/>
  <c r="K236" i="7"/>
  <c r="K280" i="7"/>
  <c r="K144" i="7"/>
  <c r="L147" i="7"/>
  <c r="L151" i="7"/>
  <c r="K154" i="7"/>
  <c r="L161" i="7"/>
  <c r="L163" i="7"/>
  <c r="K173" i="7"/>
  <c r="K178" i="7"/>
  <c r="L181" i="7"/>
  <c r="L182" i="7"/>
  <c r="K186" i="7"/>
  <c r="L189" i="7"/>
  <c r="L190" i="7"/>
  <c r="K194" i="7"/>
  <c r="L197" i="7"/>
  <c r="L198" i="7"/>
  <c r="L207" i="7"/>
  <c r="L209" i="7"/>
  <c r="L210" i="7"/>
  <c r="K214" i="7"/>
  <c r="L219" i="7"/>
  <c r="K226" i="7"/>
  <c r="L229" i="7"/>
  <c r="L230" i="7"/>
  <c r="K238" i="7"/>
  <c r="L246" i="7"/>
  <c r="L271" i="7"/>
  <c r="K292" i="7"/>
  <c r="L299" i="7"/>
  <c r="L355" i="7"/>
  <c r="K134" i="7"/>
  <c r="K138" i="7"/>
  <c r="L141" i="7"/>
  <c r="K148" i="7"/>
  <c r="K152" i="7"/>
  <c r="L157" i="7"/>
  <c r="K158" i="7"/>
  <c r="K165" i="7"/>
  <c r="K168" i="7"/>
  <c r="K170" i="7"/>
  <c r="L195" i="7"/>
  <c r="K202" i="7"/>
  <c r="L205" i="7"/>
  <c r="L206" i="7"/>
  <c r="L215" i="7"/>
  <c r="L218" i="7"/>
  <c r="K222" i="7"/>
  <c r="L227" i="7"/>
  <c r="K234" i="7"/>
  <c r="L242" i="7"/>
  <c r="K247" i="7"/>
  <c r="K283" i="7"/>
  <c r="K287" i="7"/>
  <c r="K351" i="7"/>
  <c r="L363" i="7"/>
  <c r="L135" i="7"/>
  <c r="L139" i="7"/>
  <c r="K142" i="7"/>
  <c r="L145" i="7"/>
  <c r="L149" i="7"/>
  <c r="L153" i="7"/>
  <c r="L155" i="7"/>
  <c r="K160" i="7"/>
  <c r="K162" i="7"/>
  <c r="L173" i="7"/>
  <c r="K174" i="7"/>
  <c r="L177" i="7"/>
  <c r="L178" i="7"/>
  <c r="K182" i="7"/>
  <c r="L185" i="7"/>
  <c r="L186" i="7"/>
  <c r="K190" i="7"/>
  <c r="L193" i="7"/>
  <c r="L194" i="7"/>
  <c r="K198" i="7"/>
  <c r="L203" i="7"/>
  <c r="K210" i="7"/>
  <c r="L213" i="7"/>
  <c r="L214" i="7"/>
  <c r="L223" i="7"/>
  <c r="L225" i="7"/>
  <c r="L226" i="7"/>
  <c r="K230" i="7"/>
  <c r="L235" i="7"/>
  <c r="L238" i="7"/>
  <c r="K243" i="7"/>
  <c r="L251" i="7"/>
  <c r="K256" i="7"/>
  <c r="K264" i="7"/>
  <c r="L295" i="7"/>
  <c r="L303" i="7"/>
  <c r="K311" i="7"/>
  <c r="K315" i="7"/>
  <c r="K319" i="7"/>
  <c r="K323" i="7"/>
  <c r="L250" i="7"/>
  <c r="L254" i="7"/>
  <c r="L259" i="7"/>
  <c r="K263" i="7"/>
  <c r="K268" i="7"/>
  <c r="K272" i="7"/>
  <c r="L275" i="7"/>
  <c r="K279" i="7"/>
  <c r="K282" i="7"/>
  <c r="L284" i="7"/>
  <c r="L288" i="7"/>
  <c r="K291" i="7"/>
  <c r="K296" i="7"/>
  <c r="K300" i="7"/>
  <c r="K304" i="7"/>
  <c r="L307" i="7"/>
  <c r="L312" i="7"/>
  <c r="L316" i="7"/>
  <c r="L320" i="7"/>
  <c r="L328" i="7"/>
  <c r="L335" i="7"/>
  <c r="K339" i="7"/>
  <c r="K348" i="7"/>
  <c r="K356" i="7"/>
  <c r="L359" i="7"/>
  <c r="L367" i="7"/>
  <c r="L239" i="7"/>
  <c r="K242" i="7"/>
  <c r="K246" i="7"/>
  <c r="K251" i="7"/>
  <c r="K255" i="7"/>
  <c r="K260" i="7"/>
  <c r="L265" i="7"/>
  <c r="K267" i="7"/>
  <c r="L269" i="7"/>
  <c r="K276" i="7"/>
  <c r="L280" i="7"/>
  <c r="L283" i="7"/>
  <c r="L287" i="7"/>
  <c r="L292" i="7"/>
  <c r="K295" i="7"/>
  <c r="K299" i="7"/>
  <c r="K303" i="7"/>
  <c r="K308" i="7"/>
  <c r="L311" i="7"/>
  <c r="L315" i="7"/>
  <c r="L319" i="7"/>
  <c r="L323" i="7"/>
  <c r="L331" i="7"/>
  <c r="L340" i="7"/>
  <c r="K343" i="7"/>
  <c r="K352" i="7"/>
  <c r="L364" i="7"/>
  <c r="K365" i="7"/>
  <c r="L243" i="7"/>
  <c r="L247" i="7"/>
  <c r="K250" i="7"/>
  <c r="K254" i="7"/>
  <c r="L263" i="7"/>
  <c r="K266" i="7"/>
  <c r="L268" i="7"/>
  <c r="K270" i="7"/>
  <c r="L279" i="7"/>
  <c r="K284" i="7"/>
  <c r="K288" i="7"/>
  <c r="L291" i="7"/>
  <c r="L296" i="7"/>
  <c r="L300" i="7"/>
  <c r="L304" i="7"/>
  <c r="K307" i="7"/>
  <c r="K312" i="7"/>
  <c r="K316" i="7"/>
  <c r="K320" i="7"/>
  <c r="K324" i="7"/>
  <c r="L327" i="7"/>
  <c r="L336" i="7"/>
  <c r="K347" i="7"/>
  <c r="L360" i="7"/>
  <c r="K368" i="7"/>
  <c r="K328" i="7"/>
  <c r="K332" i="7"/>
  <c r="K336" i="7"/>
  <c r="L339" i="7"/>
  <c r="L344" i="7"/>
  <c r="L348" i="7"/>
  <c r="L352" i="7"/>
  <c r="K355" i="7"/>
  <c r="K360" i="7"/>
  <c r="K364" i="7"/>
  <c r="K367" i="7"/>
  <c r="L324" i="7"/>
  <c r="K327" i="7"/>
  <c r="K331" i="7"/>
  <c r="K335" i="7"/>
  <c r="K340" i="7"/>
  <c r="L343" i="7"/>
  <c r="L347" i="7"/>
  <c r="L351" i="7"/>
  <c r="L356" i="7"/>
  <c r="K359" i="7"/>
  <c r="K363" i="7"/>
  <c r="L368" i="7"/>
  <c r="L22" i="7"/>
  <c r="L30" i="7"/>
  <c r="L34" i="7"/>
  <c r="L38" i="7"/>
  <c r="L42" i="7"/>
  <c r="L46" i="7"/>
  <c r="L50" i="7"/>
  <c r="L7" i="7"/>
  <c r="L11" i="7"/>
  <c r="L15" i="7"/>
  <c r="L19" i="7"/>
  <c r="L23" i="7"/>
  <c r="L27" i="7"/>
  <c r="L31" i="7"/>
  <c r="L35" i="7"/>
  <c r="L39" i="7"/>
  <c r="L43" i="7"/>
  <c r="L47" i="7"/>
  <c r="L51" i="7"/>
  <c r="L55" i="7"/>
  <c r="L59" i="7"/>
  <c r="L63" i="7"/>
  <c r="L73" i="7"/>
  <c r="L270" i="7"/>
  <c r="L273" i="7"/>
  <c r="L166" i="7"/>
  <c r="L204" i="7"/>
  <c r="L236" i="7"/>
  <c r="L52" i="7"/>
  <c r="L56" i="7"/>
  <c r="L60" i="7"/>
  <c r="L64" i="7"/>
  <c r="L78" i="7"/>
  <c r="L86" i="7"/>
  <c r="L94" i="7"/>
  <c r="L102" i="7"/>
  <c r="L110" i="7"/>
  <c r="L116" i="7"/>
  <c r="L132" i="7"/>
  <c r="L148" i="7"/>
  <c r="L164" i="7"/>
  <c r="L220" i="7"/>
  <c r="L252" i="7"/>
  <c r="L66" i="7"/>
  <c r="L76" i="7"/>
  <c r="L84" i="7"/>
  <c r="L92" i="7"/>
  <c r="L100" i="7"/>
  <c r="L108" i="7"/>
  <c r="L120" i="7"/>
  <c r="L136" i="7"/>
  <c r="L152" i="7"/>
  <c r="L156" i="7"/>
  <c r="L158" i="7"/>
  <c r="L172" i="7"/>
  <c r="L174" i="7"/>
  <c r="L196" i="7"/>
  <c r="L212" i="7"/>
  <c r="L228" i="7"/>
  <c r="L244" i="7"/>
  <c r="L256" i="7"/>
  <c r="L301" i="7"/>
  <c r="L333" i="7"/>
  <c r="L365" i="7"/>
  <c r="L114" i="7"/>
  <c r="L118" i="7"/>
  <c r="L122" i="7"/>
  <c r="L126" i="7"/>
  <c r="L130" i="7"/>
  <c r="L134" i="7"/>
  <c r="L138" i="7"/>
  <c r="L142" i="7"/>
  <c r="L146" i="7"/>
  <c r="L150" i="7"/>
  <c r="L159" i="7"/>
  <c r="L175" i="7"/>
  <c r="L179" i="7"/>
  <c r="L183" i="7"/>
  <c r="L187" i="7"/>
  <c r="L191" i="7"/>
  <c r="L272" i="7"/>
  <c r="L285" i="7"/>
  <c r="L317" i="7"/>
  <c r="L349" i="7"/>
  <c r="L237" i="7"/>
  <c r="L241" i="7"/>
  <c r="L245" i="7"/>
  <c r="L253" i="7"/>
  <c r="L261" i="7"/>
  <c r="L266" i="7"/>
  <c r="L281" i="7"/>
  <c r="L297" i="7"/>
  <c r="L313" i="7"/>
  <c r="L345" i="7"/>
  <c r="L278" i="7"/>
  <c r="L282" i="7"/>
  <c r="L286" i="7"/>
  <c r="L290" i="7"/>
  <c r="L294" i="7"/>
  <c r="L298" i="7"/>
  <c r="L302" i="7"/>
  <c r="L306" i="7"/>
  <c r="L310" i="7"/>
  <c r="L314" i="7"/>
  <c r="L318" i="7"/>
  <c r="L322" i="7"/>
  <c r="L326" i="7"/>
  <c r="L330" i="7"/>
  <c r="L334" i="7"/>
  <c r="L338" i="7"/>
  <c r="L342" i="7"/>
  <c r="L346" i="7"/>
  <c r="L350" i="7"/>
  <c r="L354" i="7"/>
  <c r="L358" i="7"/>
  <c r="L362" i="7"/>
  <c r="L366" i="7"/>
  <c r="I366" i="7"/>
  <c r="I300" i="7"/>
  <c r="I270" i="7"/>
  <c r="I138" i="7"/>
  <c r="I74" i="7"/>
  <c r="I343" i="7"/>
  <c r="I199" i="7"/>
  <c r="I119" i="7"/>
  <c r="I87" i="7"/>
  <c r="I55" i="7"/>
  <c r="I23" i="7"/>
  <c r="I364" i="7"/>
  <c r="I332" i="7"/>
  <c r="I316" i="7"/>
  <c r="M316" i="7"/>
  <c r="I244" i="7"/>
  <c r="K246" i="4"/>
  <c r="I214" i="7"/>
  <c r="I114" i="7"/>
  <c r="I84" i="7"/>
  <c r="I318" i="7"/>
  <c r="M202" i="7"/>
  <c r="M168" i="7"/>
  <c r="M68" i="7"/>
  <c r="M24" i="7"/>
  <c r="M357" i="7"/>
  <c r="M197" i="7"/>
  <c r="M181" i="7"/>
  <c r="M149" i="7"/>
  <c r="M37" i="7"/>
  <c r="M5" i="7"/>
  <c r="M26" i="7"/>
  <c r="M240" i="7"/>
  <c r="I210" i="7"/>
  <c r="M210" i="7"/>
  <c r="M80" i="7"/>
  <c r="I34" i="7"/>
  <c r="I134" i="7"/>
  <c r="I108" i="7"/>
  <c r="I341" i="7"/>
  <c r="I325" i="7"/>
  <c r="I309" i="7"/>
  <c r="I293" i="7"/>
  <c r="I277" i="7"/>
  <c r="I261" i="7"/>
  <c r="I245" i="7"/>
  <c r="M245" i="7"/>
  <c r="I213" i="7"/>
  <c r="I165" i="7"/>
  <c r="I133" i="7"/>
  <c r="Z135" i="4"/>
  <c r="I85" i="7"/>
  <c r="Z87" i="4"/>
  <c r="I53" i="7"/>
  <c r="I21" i="7"/>
  <c r="I346" i="7"/>
  <c r="I178" i="7"/>
  <c r="I110" i="7"/>
  <c r="I42" i="7"/>
  <c r="I9" i="7"/>
  <c r="I4" i="7"/>
  <c r="I262" i="7"/>
  <c r="I198" i="7"/>
  <c r="I355" i="7"/>
  <c r="I323" i="7"/>
  <c r="I307" i="7"/>
  <c r="I291" i="7"/>
  <c r="I275" i="7"/>
  <c r="Z277" i="4"/>
  <c r="I259" i="7"/>
  <c r="M259" i="7"/>
  <c r="I243" i="7"/>
  <c r="I227" i="7"/>
  <c r="I211" i="7"/>
  <c r="I195" i="7"/>
  <c r="I179" i="7"/>
  <c r="I147" i="7"/>
  <c r="I115" i="7"/>
  <c r="I83" i="7"/>
  <c r="I51" i="7"/>
  <c r="I19" i="7"/>
  <c r="I294" i="7"/>
  <c r="I268" i="7"/>
  <c r="I236" i="7"/>
  <c r="I174" i="7"/>
  <c r="I106" i="7"/>
  <c r="M106" i="7"/>
  <c r="I78" i="7"/>
  <c r="M78" i="7"/>
  <c r="M224" i="7"/>
  <c r="M8" i="7"/>
  <c r="M337" i="7"/>
  <c r="M321" i="7"/>
  <c r="M305" i="7"/>
  <c r="M289" i="7"/>
  <c r="M257" i="7"/>
  <c r="M225" i="7"/>
  <c r="M209" i="7"/>
  <c r="M161" i="7"/>
  <c r="M129" i="7"/>
  <c r="M70" i="7"/>
  <c r="M140" i="7"/>
  <c r="M104" i="7"/>
  <c r="M72" i="7"/>
  <c r="I310" i="7"/>
  <c r="Z312" i="4"/>
  <c r="I128" i="7"/>
  <c r="M128" i="7"/>
  <c r="I60" i="7"/>
  <c r="I353" i="7"/>
  <c r="I113" i="7"/>
  <c r="I97" i="7"/>
  <c r="I65" i="7"/>
  <c r="I33" i="7"/>
  <c r="I17" i="7"/>
  <c r="I342" i="7"/>
  <c r="I326" i="7"/>
  <c r="I308" i="7"/>
  <c r="I200" i="7"/>
  <c r="M200" i="7"/>
  <c r="I170" i="7"/>
  <c r="M170" i="7"/>
  <c r="I28" i="7"/>
  <c r="M28" i="7"/>
  <c r="I88" i="7"/>
  <c r="Z90" i="4"/>
  <c r="I188" i="7"/>
  <c r="Z190" i="4"/>
  <c r="I367" i="7"/>
  <c r="M367" i="7"/>
  <c r="I335" i="7"/>
  <c r="I319" i="7"/>
  <c r="I303" i="7"/>
  <c r="I287" i="7"/>
  <c r="I271" i="7"/>
  <c r="I255" i="7"/>
  <c r="I223" i="7"/>
  <c r="I191" i="7"/>
  <c r="I175" i="7"/>
  <c r="I159" i="7"/>
  <c r="I143" i="7"/>
  <c r="I127" i="7"/>
  <c r="M127" i="7"/>
  <c r="I111" i="7"/>
  <c r="I95" i="7"/>
  <c r="Z97" i="4"/>
  <c r="I63" i="7"/>
  <c r="M63" i="7"/>
  <c r="I31" i="7"/>
  <c r="M31" i="7"/>
  <c r="I15" i="7"/>
  <c r="I56" i="7"/>
  <c r="I356" i="7"/>
  <c r="I340" i="7"/>
  <c r="I306" i="7"/>
  <c r="I288" i="7"/>
  <c r="I196" i="7"/>
  <c r="I136" i="7"/>
  <c r="I334" i="7"/>
  <c r="I41" i="7"/>
  <c r="I156" i="7"/>
  <c r="M250" i="7"/>
  <c r="M216" i="7"/>
  <c r="M122" i="7"/>
  <c r="M349" i="7"/>
  <c r="M141" i="7"/>
  <c r="M61" i="7"/>
  <c r="M6" i="7"/>
  <c r="I62" i="7"/>
  <c r="M62" i="7"/>
  <c r="I105" i="7"/>
  <c r="I284" i="7"/>
  <c r="I184" i="7"/>
  <c r="I86" i="7"/>
  <c r="I365" i="7"/>
  <c r="M365" i="7"/>
  <c r="I333" i="7"/>
  <c r="I317" i="7"/>
  <c r="I301" i="7"/>
  <c r="I285" i="7"/>
  <c r="I269" i="7"/>
  <c r="I253" i="7"/>
  <c r="M253" i="7"/>
  <c r="I237" i="7"/>
  <c r="Z239" i="4"/>
  <c r="I205" i="7"/>
  <c r="M205" i="7"/>
  <c r="I77" i="7"/>
  <c r="I46" i="7"/>
  <c r="I354" i="7"/>
  <c r="I286" i="7"/>
  <c r="I194" i="7"/>
  <c r="I164" i="7"/>
  <c r="I132" i="7"/>
  <c r="I18" i="7"/>
  <c r="M18" i="7"/>
  <c r="I73" i="7"/>
  <c r="I345" i="7"/>
  <c r="M345" i="7"/>
  <c r="I146" i="7"/>
  <c r="M146" i="7"/>
  <c r="I363" i="7"/>
  <c r="I331" i="7"/>
  <c r="I315" i="7"/>
  <c r="M315" i="7"/>
  <c r="I299" i="7"/>
  <c r="Z301" i="4"/>
  <c r="I283" i="7"/>
  <c r="M283" i="7"/>
  <c r="I267" i="7"/>
  <c r="I251" i="7"/>
  <c r="I235" i="7"/>
  <c r="I219" i="7"/>
  <c r="I91" i="7"/>
  <c r="I59" i="7"/>
  <c r="I43" i="7"/>
  <c r="I27" i="7"/>
  <c r="I11" i="7"/>
  <c r="I352" i="7"/>
  <c r="I302" i="7"/>
  <c r="I252" i="7"/>
  <c r="I222" i="7"/>
  <c r="I190" i="7"/>
  <c r="Z192" i="4"/>
  <c r="I160" i="7"/>
  <c r="M160" i="7"/>
  <c r="M266" i="7"/>
  <c r="M258" i="7"/>
  <c r="M242" i="7"/>
  <c r="M234" i="7"/>
  <c r="M208" i="7"/>
  <c r="M192" i="7"/>
  <c r="M158" i="7"/>
  <c r="M150" i="7"/>
  <c r="M116" i="7"/>
  <c r="M96" i="7"/>
  <c r="M50" i="7"/>
  <c r="M313" i="7"/>
  <c r="M297" i="7"/>
  <c r="M281" i="7"/>
  <c r="M273" i="7"/>
  <c r="M241" i="7"/>
  <c r="M193" i="7"/>
  <c r="M189" i="7"/>
  <c r="M185" i="7"/>
  <c r="M177" i="7"/>
  <c r="M173" i="7"/>
  <c r="M169" i="7"/>
  <c r="M145" i="7"/>
  <c r="M125" i="7"/>
  <c r="M121" i="7"/>
  <c r="M117" i="7"/>
  <c r="M109" i="7"/>
  <c r="M101" i="7"/>
  <c r="M93" i="7"/>
  <c r="M81" i="7"/>
  <c r="M69" i="7"/>
  <c r="M57" i="7"/>
  <c r="M49" i="7"/>
  <c r="M45" i="7"/>
  <c r="M29" i="7"/>
  <c r="M25" i="7"/>
  <c r="M13" i="7"/>
  <c r="M14" i="7"/>
  <c r="M362" i="7"/>
  <c r="M358" i="7"/>
  <c r="M350" i="7"/>
  <c r="M338" i="7"/>
  <c r="M330" i="7"/>
  <c r="M322" i="7"/>
  <c r="M314" i="7"/>
  <c r="M304" i="7"/>
  <c r="M296" i="7"/>
  <c r="M290" i="7"/>
  <c r="M280" i="7"/>
  <c r="M272" i="7"/>
  <c r="M256" i="7"/>
  <c r="M232" i="7"/>
  <c r="M226" i="7"/>
  <c r="M218" i="7"/>
  <c r="M186" i="7"/>
  <c r="M148" i="7"/>
  <c r="M120" i="7"/>
  <c r="M94" i="7"/>
  <c r="M52" i="7"/>
  <c r="M284" i="7"/>
  <c r="M184" i="7"/>
  <c r="M134" i="7"/>
  <c r="M108" i="7"/>
  <c r="M86" i="7"/>
  <c r="M60" i="7"/>
  <c r="M353" i="7"/>
  <c r="M341" i="7"/>
  <c r="M333" i="7"/>
  <c r="M325" i="7"/>
  <c r="M317" i="7"/>
  <c r="M309" i="7"/>
  <c r="M301" i="7"/>
  <c r="M293" i="7"/>
  <c r="M285" i="7"/>
  <c r="M277" i="7"/>
  <c r="M269" i="7"/>
  <c r="M261" i="7"/>
  <c r="M213" i="7"/>
  <c r="M165" i="7"/>
  <c r="M113" i="7"/>
  <c r="M105" i="7"/>
  <c r="M97" i="7"/>
  <c r="M77" i="7"/>
  <c r="M73" i="7"/>
  <c r="M65" i="7"/>
  <c r="M53" i="7"/>
  <c r="M41" i="7"/>
  <c r="M33" i="7"/>
  <c r="M21" i="7"/>
  <c r="M17" i="7"/>
  <c r="M9" i="7"/>
  <c r="M46" i="7"/>
  <c r="M34" i="7"/>
  <c r="M366" i="7"/>
  <c r="M354" i="7"/>
  <c r="M346" i="7"/>
  <c r="M342" i="7"/>
  <c r="M334" i="7"/>
  <c r="M326" i="7"/>
  <c r="M318" i="7"/>
  <c r="M308" i="7"/>
  <c r="M300" i="7"/>
  <c r="M286" i="7"/>
  <c r="M172" i="7"/>
  <c r="M162" i="7"/>
  <c r="M130" i="7"/>
  <c r="M118" i="7"/>
  <c r="M194" i="7"/>
  <c r="M178" i="7"/>
  <c r="M164" i="7"/>
  <c r="M156" i="7"/>
  <c r="M132" i="7"/>
  <c r="M110" i="7"/>
  <c r="M88" i="7"/>
  <c r="M42" i="7"/>
  <c r="M112" i="7"/>
  <c r="M102" i="7"/>
  <c r="M82" i="7"/>
  <c r="M64" i="7"/>
  <c r="M44" i="7"/>
  <c r="M32" i="7"/>
  <c r="M16" i="7"/>
  <c r="M359" i="7"/>
  <c r="M347" i="7"/>
  <c r="M339" i="7"/>
  <c r="M335" i="7"/>
  <c r="M327" i="7"/>
  <c r="M319" i="7"/>
  <c r="M311" i="7"/>
  <c r="M303" i="7"/>
  <c r="M295" i="7"/>
  <c r="M287" i="7"/>
  <c r="M279" i="7"/>
  <c r="M271" i="7"/>
  <c r="M255" i="7"/>
  <c r="M247" i="7"/>
  <c r="M223" i="7"/>
  <c r="M215" i="7"/>
  <c r="M203" i="7"/>
  <c r="M191" i="7"/>
  <c r="M187" i="7"/>
  <c r="M183" i="7"/>
  <c r="M175" i="7"/>
  <c r="M171" i="7"/>
  <c r="M167" i="7"/>
  <c r="M163" i="7"/>
  <c r="M159" i="7"/>
  <c r="M151" i="7"/>
  <c r="M143" i="7"/>
  <c r="M139" i="7"/>
  <c r="M135" i="7"/>
  <c r="M131" i="7"/>
  <c r="M123" i="7"/>
  <c r="M111" i="7"/>
  <c r="M107" i="7"/>
  <c r="M103" i="7"/>
  <c r="M99" i="7"/>
  <c r="M95" i="7"/>
  <c r="M75" i="7"/>
  <c r="M71" i="7"/>
  <c r="M67" i="7"/>
  <c r="M39" i="7"/>
  <c r="M35" i="7"/>
  <c r="M15" i="7"/>
  <c r="M7" i="7"/>
  <c r="M100" i="7"/>
  <c r="M56" i="7"/>
  <c r="M38" i="7"/>
  <c r="M30" i="7"/>
  <c r="M20" i="7"/>
  <c r="M368" i="7"/>
  <c r="M360" i="7"/>
  <c r="M356" i="7"/>
  <c r="M348" i="7"/>
  <c r="M344" i="7"/>
  <c r="M340" i="7"/>
  <c r="M336" i="7"/>
  <c r="M328" i="7"/>
  <c r="M320" i="7"/>
  <c r="M312" i="7"/>
  <c r="M306" i="7"/>
  <c r="M298" i="7"/>
  <c r="M288" i="7"/>
  <c r="M282" i="7"/>
  <c r="M276" i="7"/>
  <c r="M196" i="7"/>
  <c r="M182" i="7"/>
  <c r="M144" i="7"/>
  <c r="M136" i="7"/>
  <c r="M126" i="7"/>
  <c r="M90" i="7"/>
  <c r="M76" i="7"/>
  <c r="M58" i="7"/>
  <c r="M48" i="7"/>
  <c r="M36" i="7"/>
  <c r="M12" i="7"/>
  <c r="M4" i="7"/>
  <c r="M292" i="7"/>
  <c r="M278" i="7"/>
  <c r="M270" i="7"/>
  <c r="M262" i="7"/>
  <c r="M254" i="7"/>
  <c r="M246" i="7"/>
  <c r="M212" i="7"/>
  <c r="M198" i="7"/>
  <c r="M180" i="7"/>
  <c r="M138" i="7"/>
  <c r="M124" i="7"/>
  <c r="M92" i="7"/>
  <c r="M74" i="7"/>
  <c r="M54" i="7"/>
  <c r="M363" i="7"/>
  <c r="M355" i="7"/>
  <c r="M351" i="7"/>
  <c r="M343" i="7"/>
  <c r="M331" i="7"/>
  <c r="M323" i="7"/>
  <c r="M307" i="7"/>
  <c r="M291" i="7"/>
  <c r="M267" i="7"/>
  <c r="M251" i="7"/>
  <c r="M243" i="7"/>
  <c r="M235" i="7"/>
  <c r="M227" i="7"/>
  <c r="M219" i="7"/>
  <c r="M211" i="7"/>
  <c r="M199" i="7"/>
  <c r="M195" i="7"/>
  <c r="M179" i="7"/>
  <c r="M147" i="7"/>
  <c r="M119" i="7"/>
  <c r="M115" i="7"/>
  <c r="M91" i="7"/>
  <c r="M87" i="7"/>
  <c r="M83" i="7"/>
  <c r="M79" i="7"/>
  <c r="M59" i="7"/>
  <c r="M55" i="7"/>
  <c r="M51" i="7"/>
  <c r="M47" i="7"/>
  <c r="M43" i="7"/>
  <c r="M27" i="7"/>
  <c r="M23" i="7"/>
  <c r="M19" i="7"/>
  <c r="M11" i="7"/>
  <c r="M10" i="7"/>
  <c r="M364" i="7"/>
  <c r="M352" i="7"/>
  <c r="M332" i="7"/>
  <c r="M324" i="7"/>
  <c r="M302" i="7"/>
  <c r="M294" i="7"/>
  <c r="M268" i="7"/>
  <c r="M260" i="7"/>
  <c r="M252" i="7"/>
  <c r="M236" i="7"/>
  <c r="M228" i="7"/>
  <c r="M222" i="7"/>
  <c r="M214" i="7"/>
  <c r="M190" i="7"/>
  <c r="M174" i="7"/>
  <c r="M166" i="7"/>
  <c r="M114" i="7"/>
  <c r="M98" i="7"/>
  <c r="M84" i="7"/>
  <c r="M66" i="7"/>
  <c r="M22" i="7"/>
  <c r="Z362" i="4"/>
  <c r="K362" i="4"/>
  <c r="D362" i="4"/>
  <c r="D318" i="4"/>
  <c r="Z268" i="4"/>
  <c r="K268" i="4"/>
  <c r="D268" i="4"/>
  <c r="Z278" i="4"/>
  <c r="K278" i="4"/>
  <c r="D278" i="4"/>
  <c r="Z358" i="4"/>
  <c r="K358" i="4"/>
  <c r="D358" i="4"/>
  <c r="Z281" i="4"/>
  <c r="K281" i="4"/>
  <c r="D281" i="4"/>
  <c r="Z249" i="4"/>
  <c r="K249" i="4"/>
  <c r="D249" i="4"/>
  <c r="K172" i="4"/>
  <c r="Z172" i="4"/>
  <c r="D172" i="4"/>
  <c r="Z294" i="4"/>
  <c r="K294" i="4"/>
  <c r="D294" i="4"/>
  <c r="K156" i="4"/>
  <c r="Z156" i="4"/>
  <c r="D156" i="4"/>
  <c r="Z165" i="4"/>
  <c r="K165" i="4"/>
  <c r="D165" i="4"/>
  <c r="Z118" i="4"/>
  <c r="K118" i="4"/>
  <c r="D118" i="4"/>
  <c r="Z53" i="4"/>
  <c r="K53" i="4"/>
  <c r="D53" i="4"/>
  <c r="Z29" i="4"/>
  <c r="K29" i="4"/>
  <c r="D29" i="4"/>
  <c r="Z217" i="4"/>
  <c r="K217" i="4"/>
  <c r="D217" i="4"/>
  <c r="Z141" i="4"/>
  <c r="K141" i="4"/>
  <c r="D141" i="4"/>
  <c r="Z234" i="4"/>
  <c r="K234" i="4"/>
  <c r="D234" i="4"/>
  <c r="Z275" i="4"/>
  <c r="K275" i="4"/>
  <c r="D275" i="4"/>
  <c r="Z287" i="4"/>
  <c r="K287" i="4"/>
  <c r="D287" i="4"/>
  <c r="Z247" i="4"/>
  <c r="K247" i="4"/>
  <c r="D247" i="4"/>
  <c r="Z300" i="4"/>
  <c r="K300" i="4"/>
  <c r="D300" i="4"/>
  <c r="Z208" i="4"/>
  <c r="K208" i="4"/>
  <c r="D208" i="4"/>
  <c r="Z95" i="4"/>
  <c r="K95" i="4"/>
  <c r="D95" i="4"/>
  <c r="Z30" i="4"/>
  <c r="K30" i="4"/>
  <c r="D30" i="4"/>
  <c r="K120" i="4"/>
  <c r="Z120" i="4"/>
  <c r="D120" i="4"/>
  <c r="Z57" i="4"/>
  <c r="K57" i="4"/>
  <c r="D57" i="4"/>
  <c r="Z15" i="4"/>
  <c r="K15" i="4"/>
  <c r="D15" i="4"/>
  <c r="Z342" i="4"/>
  <c r="K342" i="4"/>
  <c r="D342" i="4"/>
  <c r="Z357" i="4"/>
  <c r="K357" i="4"/>
  <c r="D357" i="4"/>
  <c r="Z370" i="4"/>
  <c r="K370" i="4"/>
  <c r="D370" i="4"/>
  <c r="Z314" i="4"/>
  <c r="K314" i="4"/>
  <c r="D314" i="4"/>
  <c r="Z345" i="4"/>
  <c r="K345" i="4"/>
  <c r="D345" i="4"/>
  <c r="Z305" i="4"/>
  <c r="K305" i="4"/>
  <c r="D305" i="4"/>
  <c r="Z257" i="4"/>
  <c r="K257" i="4"/>
  <c r="D257" i="4"/>
  <c r="Z350" i="4"/>
  <c r="K350" i="4"/>
  <c r="D350" i="4"/>
  <c r="Z306" i="4"/>
  <c r="K306" i="4"/>
  <c r="D306" i="4"/>
  <c r="Z321" i="4"/>
  <c r="K321" i="4"/>
  <c r="D321" i="4"/>
  <c r="Z245" i="4"/>
  <c r="K245" i="4"/>
  <c r="D245" i="4"/>
  <c r="K176" i="4"/>
  <c r="Z176" i="4"/>
  <c r="D176" i="4"/>
  <c r="K144" i="4"/>
  <c r="Z144" i="4"/>
  <c r="D144" i="4"/>
  <c r="Z353" i="4"/>
  <c r="K353" i="4"/>
  <c r="D353" i="4"/>
  <c r="Z170" i="4"/>
  <c r="K170" i="4"/>
  <c r="D170" i="4"/>
  <c r="Z154" i="4"/>
  <c r="K154" i="4"/>
  <c r="D154" i="4"/>
  <c r="K136" i="4"/>
  <c r="Z136" i="4"/>
  <c r="D136" i="4"/>
  <c r="Z188" i="4"/>
  <c r="K188" i="4"/>
  <c r="D188" i="4"/>
  <c r="Z175" i="4"/>
  <c r="K175" i="4"/>
  <c r="D175" i="4"/>
  <c r="Z251" i="4"/>
  <c r="K251" i="4"/>
  <c r="D251" i="4"/>
  <c r="Z221" i="4"/>
  <c r="K221" i="4"/>
  <c r="D221" i="4"/>
  <c r="Z159" i="4"/>
  <c r="D159" i="4"/>
  <c r="K159" i="4"/>
  <c r="Z133" i="4"/>
  <c r="K133" i="4"/>
  <c r="D133" i="4"/>
  <c r="Z123" i="4"/>
  <c r="K123" i="4"/>
  <c r="D123" i="4"/>
  <c r="Z115" i="4"/>
  <c r="K115" i="4"/>
  <c r="D115" i="4"/>
  <c r="Z83" i="4"/>
  <c r="K83" i="4"/>
  <c r="D83" i="4"/>
  <c r="Z73" i="4"/>
  <c r="K73" i="4"/>
  <c r="D73" i="4"/>
  <c r="Z61" i="4"/>
  <c r="K61" i="4"/>
  <c r="D61" i="4"/>
  <c r="Z218" i="4"/>
  <c r="K218" i="4"/>
  <c r="D218" i="4"/>
  <c r="Z103" i="4"/>
  <c r="K103" i="4"/>
  <c r="D103" i="4"/>
  <c r="Z86" i="4"/>
  <c r="K86" i="4"/>
  <c r="D86" i="4"/>
  <c r="K48" i="4"/>
  <c r="Z48" i="4"/>
  <c r="D48" i="4"/>
  <c r="K32" i="4"/>
  <c r="Z32" i="4"/>
  <c r="D32" i="4"/>
  <c r="Z161" i="4"/>
  <c r="K161" i="4"/>
  <c r="D161" i="4"/>
  <c r="Z197" i="4"/>
  <c r="K197" i="4"/>
  <c r="D197" i="4"/>
  <c r="Z237" i="4"/>
  <c r="K237" i="4"/>
  <c r="D237" i="4"/>
  <c r="Z187" i="4"/>
  <c r="K187" i="4"/>
  <c r="D187" i="4"/>
  <c r="Z202" i="4"/>
  <c r="K202" i="4"/>
  <c r="D202" i="4"/>
  <c r="Z225" i="4"/>
  <c r="K225" i="4"/>
  <c r="D225" i="4"/>
  <c r="D246" i="4"/>
  <c r="Z307" i="4"/>
  <c r="K307" i="4"/>
  <c r="D307" i="4"/>
  <c r="Z166" i="4"/>
  <c r="K166" i="4"/>
  <c r="D166" i="4"/>
  <c r="Z201" i="4"/>
  <c r="K201" i="4"/>
  <c r="D201" i="4"/>
  <c r="Z213" i="4"/>
  <c r="K213" i="4"/>
  <c r="D213" i="4"/>
  <c r="Z360" i="4"/>
  <c r="K360" i="4"/>
  <c r="D360" i="4"/>
  <c r="Z264" i="4"/>
  <c r="K264" i="4"/>
  <c r="D264" i="4"/>
  <c r="Z288" i="4"/>
  <c r="K288" i="4"/>
  <c r="D288" i="4"/>
  <c r="Z316" i="4"/>
  <c r="K316" i="4"/>
  <c r="D316" i="4"/>
  <c r="Z291" i="4"/>
  <c r="K291" i="4"/>
  <c r="D291" i="4"/>
  <c r="Z319" i="4"/>
  <c r="K319" i="4"/>
  <c r="D319" i="4"/>
  <c r="Z331" i="4"/>
  <c r="K331" i="4"/>
  <c r="D331" i="4"/>
  <c r="Z259" i="4"/>
  <c r="K259" i="4"/>
  <c r="D259" i="4"/>
  <c r="K276" i="4"/>
  <c r="D276" i="4"/>
  <c r="Z276" i="4"/>
  <c r="Z304" i="4"/>
  <c r="K304" i="4"/>
  <c r="D304" i="4"/>
  <c r="Z364" i="4"/>
  <c r="K364" i="4"/>
  <c r="D364" i="4"/>
  <c r="Z348" i="4"/>
  <c r="K348" i="4"/>
  <c r="D348" i="4"/>
  <c r="Z347" i="4"/>
  <c r="K347" i="4"/>
  <c r="D347" i="4"/>
  <c r="K368" i="4"/>
  <c r="Z368" i="4"/>
  <c r="D368" i="4"/>
  <c r="Z241" i="4"/>
  <c r="K241" i="4"/>
  <c r="D241" i="4"/>
  <c r="Z110" i="4"/>
  <c r="K110" i="4"/>
  <c r="D110" i="4"/>
  <c r="Z101" i="4"/>
  <c r="K101" i="4"/>
  <c r="D101" i="4"/>
  <c r="Z94" i="4"/>
  <c r="K94" i="4"/>
  <c r="D94" i="4"/>
  <c r="Z85" i="4"/>
  <c r="K85" i="4"/>
  <c r="D85" i="4"/>
  <c r="Z78" i="4"/>
  <c r="K78" i="4"/>
  <c r="D78" i="4"/>
  <c r="Z67" i="4"/>
  <c r="D67" i="4"/>
  <c r="K67" i="4"/>
  <c r="K56" i="4"/>
  <c r="Z56" i="4"/>
  <c r="D56" i="4"/>
  <c r="Z42" i="4"/>
  <c r="K42" i="4"/>
  <c r="D42" i="4"/>
  <c r="Z18" i="4"/>
  <c r="K18" i="4"/>
  <c r="D18" i="4"/>
  <c r="Z10" i="4"/>
  <c r="K10" i="4"/>
  <c r="D10" i="4"/>
  <c r="Z220" i="4"/>
  <c r="K220" i="4"/>
  <c r="D220" i="4"/>
  <c r="Z127" i="4"/>
  <c r="K127" i="4"/>
  <c r="D127" i="4"/>
  <c r="Z71" i="4"/>
  <c r="D71" i="4"/>
  <c r="K71" i="4"/>
  <c r="Z55" i="4"/>
  <c r="D55" i="4"/>
  <c r="K55" i="4"/>
  <c r="Z230" i="4"/>
  <c r="K230" i="4"/>
  <c r="D230" i="4"/>
  <c r="Z163" i="4"/>
  <c r="K163" i="4"/>
  <c r="D163" i="4"/>
  <c r="Z134" i="4"/>
  <c r="K134" i="4"/>
  <c r="D134" i="4"/>
  <c r="Z125" i="4"/>
  <c r="K125" i="4"/>
  <c r="D125" i="4"/>
  <c r="Z117" i="4"/>
  <c r="K117" i="4"/>
  <c r="D117" i="4"/>
  <c r="Z107" i="4"/>
  <c r="K107" i="4"/>
  <c r="D107" i="4"/>
  <c r="Z75" i="4"/>
  <c r="K75" i="4"/>
  <c r="D75" i="4"/>
  <c r="Z43" i="4"/>
  <c r="K43" i="4"/>
  <c r="D43" i="4"/>
  <c r="Z27" i="4"/>
  <c r="K27" i="4"/>
  <c r="D27" i="4"/>
  <c r="Z11" i="4"/>
  <c r="K11" i="4"/>
  <c r="D11" i="4"/>
  <c r="Z231" i="4"/>
  <c r="K231" i="4"/>
  <c r="D231" i="4"/>
  <c r="Z113" i="4"/>
  <c r="K113" i="4"/>
  <c r="D113" i="4"/>
  <c r="K12" i="4"/>
  <c r="Z12" i="4"/>
  <c r="D12" i="4"/>
  <c r="Z361" i="4"/>
  <c r="K361" i="4"/>
  <c r="D361" i="4"/>
  <c r="Z329" i="4"/>
  <c r="K329" i="4"/>
  <c r="D329" i="4"/>
  <c r="Z330" i="4"/>
  <c r="K330" i="4"/>
  <c r="D330" i="4"/>
  <c r="Z286" i="4"/>
  <c r="K286" i="4"/>
  <c r="D286" i="4"/>
  <c r="Z310" i="4"/>
  <c r="K310" i="4"/>
  <c r="D310" i="4"/>
  <c r="Z262" i="4"/>
  <c r="K262" i="4"/>
  <c r="D262" i="4"/>
  <c r="Z293" i="4"/>
  <c r="K293" i="4"/>
  <c r="D293" i="4"/>
  <c r="Z325" i="4"/>
  <c r="K325" i="4"/>
  <c r="D325" i="4"/>
  <c r="Z232" i="4"/>
  <c r="D232" i="4"/>
  <c r="K232" i="4"/>
  <c r="Z224" i="4"/>
  <c r="K224" i="4"/>
  <c r="D224" i="4"/>
  <c r="Z282" i="4"/>
  <c r="D282" i="4"/>
  <c r="K282" i="4"/>
  <c r="Z191" i="4"/>
  <c r="K191" i="4"/>
  <c r="D191" i="4"/>
  <c r="Z126" i="4"/>
  <c r="K126" i="4"/>
  <c r="D126" i="4"/>
  <c r="Z66" i="4"/>
  <c r="K66" i="4"/>
  <c r="D66" i="4"/>
  <c r="Z37" i="4"/>
  <c r="K37" i="4"/>
  <c r="D37" i="4"/>
  <c r="Z13" i="4"/>
  <c r="K13" i="4"/>
  <c r="D13" i="4"/>
  <c r="Z36" i="4"/>
  <c r="K36" i="4"/>
  <c r="D36" i="4"/>
  <c r="Z158" i="4"/>
  <c r="K158" i="4"/>
  <c r="D158" i="4"/>
  <c r="Z229" i="4"/>
  <c r="K229" i="4"/>
  <c r="D229" i="4"/>
  <c r="Z155" i="4"/>
  <c r="K155" i="4"/>
  <c r="D155" i="4"/>
  <c r="Z195" i="4"/>
  <c r="K195" i="4"/>
  <c r="D195" i="4"/>
  <c r="Z299" i="4"/>
  <c r="K299" i="4"/>
  <c r="D299" i="4"/>
  <c r="Z171" i="4"/>
  <c r="K171" i="4"/>
  <c r="D171" i="4"/>
  <c r="Z233" i="4"/>
  <c r="K233" i="4"/>
  <c r="D233" i="4"/>
  <c r="Z271" i="4"/>
  <c r="K271" i="4"/>
  <c r="D271" i="4"/>
  <c r="Z263" i="4"/>
  <c r="K263" i="4"/>
  <c r="D263" i="4"/>
  <c r="Z328" i="4"/>
  <c r="K328" i="4"/>
  <c r="D328" i="4"/>
  <c r="Z283" i="4"/>
  <c r="K283" i="4"/>
  <c r="D283" i="4"/>
  <c r="Z344" i="4"/>
  <c r="K344" i="4"/>
  <c r="D344" i="4"/>
  <c r="K104" i="4"/>
  <c r="Z104" i="4"/>
  <c r="D104" i="4"/>
  <c r="Z79" i="4"/>
  <c r="K79" i="4"/>
  <c r="D79" i="4"/>
  <c r="Z46" i="4"/>
  <c r="K46" i="4"/>
  <c r="D46" i="4"/>
  <c r="K261" i="4"/>
  <c r="K60" i="4"/>
  <c r="Z60" i="4"/>
  <c r="D60" i="4"/>
  <c r="K168" i="4"/>
  <c r="Z168" i="4"/>
  <c r="D168" i="4"/>
  <c r="Z31" i="4"/>
  <c r="K31" i="4"/>
  <c r="D31" i="4"/>
  <c r="Z153" i="4"/>
  <c r="K153" i="4"/>
  <c r="D153" i="4"/>
  <c r="K16" i="4"/>
  <c r="Z16" i="4"/>
  <c r="D16" i="4"/>
  <c r="Z337" i="4"/>
  <c r="K337" i="4"/>
  <c r="D337" i="4"/>
  <c r="Z369" i="4"/>
  <c r="K369" i="4"/>
  <c r="D369" i="4"/>
  <c r="Z338" i="4"/>
  <c r="K338" i="4"/>
  <c r="D338" i="4"/>
  <c r="Z326" i="4"/>
  <c r="K326" i="4"/>
  <c r="D326" i="4"/>
  <c r="Z309" i="4"/>
  <c r="K309" i="4"/>
  <c r="D309" i="4"/>
  <c r="Z272" i="4"/>
  <c r="K272" i="4"/>
  <c r="D272" i="4"/>
  <c r="Z256" i="4"/>
  <c r="K256" i="4"/>
  <c r="D256" i="4"/>
  <c r="Z367" i="4"/>
  <c r="K367" i="4"/>
  <c r="D367" i="4"/>
  <c r="Z269" i="4"/>
  <c r="K269" i="4"/>
  <c r="D269" i="4"/>
  <c r="Z253" i="4"/>
  <c r="K253" i="4"/>
  <c r="D253" i="4"/>
  <c r="Z341" i="4"/>
  <c r="K341" i="4"/>
  <c r="D341" i="4"/>
  <c r="Z302" i="4"/>
  <c r="K302" i="4"/>
  <c r="D302" i="4"/>
  <c r="Z274" i="4"/>
  <c r="K274" i="4"/>
  <c r="D274" i="4"/>
  <c r="Z266" i="4"/>
  <c r="D266" i="4"/>
  <c r="K266" i="4"/>
  <c r="Z212" i="4"/>
  <c r="K212" i="4"/>
  <c r="D212" i="4"/>
  <c r="K184" i="4"/>
  <c r="Z184" i="4"/>
  <c r="D184" i="4"/>
  <c r="Z289" i="4"/>
  <c r="K289" i="4"/>
  <c r="D289" i="4"/>
  <c r="Z236" i="4"/>
  <c r="K236" i="4"/>
  <c r="D236" i="4"/>
  <c r="Z204" i="4"/>
  <c r="K204" i="4"/>
  <c r="D204" i="4"/>
  <c r="Z167" i="4"/>
  <c r="K167" i="4"/>
  <c r="D167" i="4"/>
  <c r="Z150" i="4"/>
  <c r="K150" i="4"/>
  <c r="D150" i="4"/>
  <c r="Z228" i="4"/>
  <c r="K228" i="4"/>
  <c r="D228" i="4"/>
  <c r="Z196" i="4"/>
  <c r="K196" i="4"/>
  <c r="D196" i="4"/>
  <c r="K238" i="4"/>
  <c r="Z238" i="4"/>
  <c r="D238" i="4"/>
  <c r="Z211" i="4"/>
  <c r="D211" i="4"/>
  <c r="K211" i="4"/>
  <c r="Z148" i="4"/>
  <c r="K148" i="4"/>
  <c r="D148" i="4"/>
  <c r="Z132" i="4"/>
  <c r="K132" i="4"/>
  <c r="D132" i="4"/>
  <c r="Z122" i="4"/>
  <c r="K122" i="4"/>
  <c r="D122" i="4"/>
  <c r="K92" i="4"/>
  <c r="Z92" i="4"/>
  <c r="D92" i="4"/>
  <c r="Z49" i="4"/>
  <c r="K49" i="4"/>
  <c r="D49" i="4"/>
  <c r="Z41" i="4"/>
  <c r="K41" i="4"/>
  <c r="D41" i="4"/>
  <c r="Z33" i="4"/>
  <c r="K33" i="4"/>
  <c r="D33" i="4"/>
  <c r="Z25" i="4"/>
  <c r="K25" i="4"/>
  <c r="D25" i="4"/>
  <c r="Z17" i="4"/>
  <c r="K17" i="4"/>
  <c r="D17" i="4"/>
  <c r="Z9" i="4"/>
  <c r="K9" i="4"/>
  <c r="D9" i="4"/>
  <c r="Z102" i="4"/>
  <c r="K102" i="4"/>
  <c r="D102" i="4"/>
  <c r="Z81" i="4"/>
  <c r="K81" i="4"/>
  <c r="D81" i="4"/>
  <c r="K24" i="4"/>
  <c r="Z24" i="4"/>
  <c r="D24" i="4"/>
  <c r="Z178" i="4"/>
  <c r="K178" i="4"/>
  <c r="D178" i="4"/>
  <c r="Z206" i="4"/>
  <c r="K206" i="4"/>
  <c r="D206" i="4"/>
  <c r="Z219" i="4"/>
  <c r="K219" i="4"/>
  <c r="D219" i="4"/>
  <c r="Z250" i="4"/>
  <c r="D250" i="4"/>
  <c r="K250" i="4"/>
  <c r="Z308" i="4"/>
  <c r="K308" i="4"/>
  <c r="D308" i="4"/>
  <c r="Z147" i="4"/>
  <c r="K147" i="4"/>
  <c r="D147" i="4"/>
  <c r="Z157" i="4"/>
  <c r="K157" i="4"/>
  <c r="D157" i="4"/>
  <c r="Z179" i="4"/>
  <c r="K179" i="4"/>
  <c r="D179" i="4"/>
  <c r="Z193" i="4"/>
  <c r="K193" i="4"/>
  <c r="D193" i="4"/>
  <c r="Z205" i="4"/>
  <c r="K205" i="4"/>
  <c r="D205" i="4"/>
  <c r="Z336" i="4"/>
  <c r="K336" i="4"/>
  <c r="D336" i="4"/>
  <c r="Z169" i="4"/>
  <c r="K169" i="4"/>
  <c r="D169" i="4"/>
  <c r="Z173" i="4"/>
  <c r="K173" i="4"/>
  <c r="D173" i="4"/>
  <c r="Z222" i="4"/>
  <c r="K222" i="4"/>
  <c r="D222" i="4"/>
  <c r="Z235" i="4"/>
  <c r="K235" i="4"/>
  <c r="D235" i="4"/>
  <c r="Z363" i="4"/>
  <c r="K363" i="4"/>
  <c r="D363" i="4"/>
  <c r="Z320" i="4"/>
  <c r="K320" i="4"/>
  <c r="D320" i="4"/>
  <c r="Z279" i="4"/>
  <c r="K279" i="4"/>
  <c r="D279" i="4"/>
  <c r="K292" i="4"/>
  <c r="Z292" i="4"/>
  <c r="D292" i="4"/>
  <c r="Z323" i="4"/>
  <c r="K323" i="4"/>
  <c r="D323" i="4"/>
  <c r="Z242" i="4"/>
  <c r="K242" i="4"/>
  <c r="D242" i="4"/>
  <c r="Z260" i="4"/>
  <c r="K260" i="4"/>
  <c r="D260" i="4"/>
  <c r="Z295" i="4"/>
  <c r="K295" i="4"/>
  <c r="D295" i="4"/>
  <c r="K352" i="4"/>
  <c r="Z352" i="4"/>
  <c r="D352" i="4"/>
  <c r="Z351" i="4"/>
  <c r="K351" i="4"/>
  <c r="D351" i="4"/>
  <c r="Z346" i="4"/>
  <c r="K346" i="4"/>
  <c r="D346" i="4"/>
  <c r="Z149" i="4"/>
  <c r="K149" i="4"/>
  <c r="D149" i="4"/>
  <c r="Z129" i="4"/>
  <c r="K129" i="4"/>
  <c r="D129" i="4"/>
  <c r="K64" i="4"/>
  <c r="D64" i="4"/>
  <c r="Z64" i="4"/>
  <c r="Z38" i="4"/>
  <c r="K38" i="4"/>
  <c r="D38" i="4"/>
  <c r="Z26" i="4"/>
  <c r="K26" i="4"/>
  <c r="D26" i="4"/>
  <c r="Z106" i="4"/>
  <c r="K106" i="4"/>
  <c r="D106" i="4"/>
  <c r="K28" i="4"/>
  <c r="Z28" i="4"/>
  <c r="D28" i="4"/>
  <c r="Z209" i="4"/>
  <c r="K209" i="4"/>
  <c r="D209" i="4"/>
  <c r="K152" i="4"/>
  <c r="Z152" i="4"/>
  <c r="D152" i="4"/>
  <c r="Z131" i="4"/>
  <c r="K131" i="4"/>
  <c r="D131" i="4"/>
  <c r="K124" i="4"/>
  <c r="Z124" i="4"/>
  <c r="D124" i="4"/>
  <c r="Z116" i="4"/>
  <c r="K116" i="4"/>
  <c r="D116" i="4"/>
  <c r="Z84" i="4"/>
  <c r="K84" i="4"/>
  <c r="D84" i="4"/>
  <c r="Z74" i="4"/>
  <c r="K74" i="4"/>
  <c r="D74" i="4"/>
  <c r="Z54" i="4"/>
  <c r="K54" i="4"/>
  <c r="D54" i="4"/>
  <c r="Z39" i="4"/>
  <c r="D39" i="4"/>
  <c r="K39" i="4"/>
  <c r="Z23" i="4"/>
  <c r="D23" i="4"/>
  <c r="K23" i="4"/>
  <c r="Z7" i="4"/>
  <c r="D7" i="4"/>
  <c r="K7" i="4"/>
  <c r="Z198" i="4"/>
  <c r="K198" i="4"/>
  <c r="D198" i="4"/>
  <c r="Z130" i="4"/>
  <c r="K130" i="4"/>
  <c r="D130" i="4"/>
  <c r="Z109" i="4"/>
  <c r="K109" i="4"/>
  <c r="D109" i="4"/>
  <c r="Z68" i="4"/>
  <c r="K68" i="4"/>
  <c r="D68" i="4"/>
  <c r="K44" i="4"/>
  <c r="Z44" i="4"/>
  <c r="D44" i="4"/>
  <c r="K8" i="4"/>
  <c r="Z8" i="4"/>
  <c r="D8" i="4"/>
  <c r="Z354" i="4"/>
  <c r="K354" i="4"/>
  <c r="D354" i="4"/>
  <c r="Z244" i="4"/>
  <c r="K244" i="4"/>
  <c r="D244" i="4"/>
  <c r="Z265" i="4"/>
  <c r="K265" i="4"/>
  <c r="D265" i="4"/>
  <c r="Z200" i="4"/>
  <c r="D200" i="4"/>
  <c r="K200" i="4"/>
  <c r="K140" i="4"/>
  <c r="Z140" i="4"/>
  <c r="D140" i="4"/>
  <c r="Z216" i="4"/>
  <c r="D216" i="4"/>
  <c r="K216" i="4"/>
  <c r="Z180" i="4"/>
  <c r="K180" i="4"/>
  <c r="D180" i="4"/>
  <c r="Z139" i="4"/>
  <c r="K139" i="4"/>
  <c r="D139" i="4"/>
  <c r="K76" i="4"/>
  <c r="Z76" i="4"/>
  <c r="D76" i="4"/>
  <c r="Z45" i="4"/>
  <c r="K45" i="4"/>
  <c r="D45" i="4"/>
  <c r="Z21" i="4"/>
  <c r="K21" i="4"/>
  <c r="D21" i="4"/>
  <c r="Z138" i="4"/>
  <c r="K138" i="4"/>
  <c r="D138" i="4"/>
  <c r="Z52" i="4"/>
  <c r="K52" i="4"/>
  <c r="D52" i="4"/>
  <c r="Z194" i="4"/>
  <c r="K194" i="4"/>
  <c r="D194" i="4"/>
  <c r="Z177" i="4"/>
  <c r="K177" i="4"/>
  <c r="D177" i="4"/>
  <c r="Z215" i="4"/>
  <c r="K215" i="4"/>
  <c r="D215" i="4"/>
  <c r="Z145" i="4"/>
  <c r="K145" i="4"/>
  <c r="D145" i="4"/>
  <c r="Z210" i="4"/>
  <c r="K210" i="4"/>
  <c r="D210" i="4"/>
  <c r="Z254" i="4"/>
  <c r="K254" i="4"/>
  <c r="D254" i="4"/>
  <c r="Z335" i="4"/>
  <c r="K335" i="4"/>
  <c r="D335" i="4"/>
  <c r="Z315" i="4"/>
  <c r="K315" i="4"/>
  <c r="D315" i="4"/>
  <c r="Z273" i="4"/>
  <c r="K273" i="4"/>
  <c r="D273" i="4"/>
  <c r="K340" i="4"/>
  <c r="D340" i="4"/>
  <c r="Z340" i="4"/>
  <c r="K356" i="4"/>
  <c r="Z356" i="4"/>
  <c r="D356" i="4"/>
  <c r="Z111" i="4"/>
  <c r="K111" i="4"/>
  <c r="D111" i="4"/>
  <c r="K88" i="4"/>
  <c r="Z88" i="4"/>
  <c r="D88" i="4"/>
  <c r="Z59" i="4"/>
  <c r="K59" i="4"/>
  <c r="D59" i="4"/>
  <c r="K96" i="4"/>
  <c r="Z96" i="4"/>
  <c r="D96" i="4"/>
  <c r="Z100" i="4"/>
  <c r="K100" i="4"/>
  <c r="D100" i="4"/>
  <c r="Z47" i="4"/>
  <c r="K47" i="4"/>
  <c r="D47" i="4"/>
  <c r="K87" i="4"/>
  <c r="Z365" i="4"/>
  <c r="K365" i="4"/>
  <c r="D365" i="4"/>
  <c r="Z333" i="4"/>
  <c r="K333" i="4"/>
  <c r="D333" i="4"/>
  <c r="Z366" i="4"/>
  <c r="K366" i="4"/>
  <c r="D366" i="4"/>
  <c r="Z334" i="4"/>
  <c r="K334" i="4"/>
  <c r="D334" i="4"/>
  <c r="Z349" i="4"/>
  <c r="K349" i="4"/>
  <c r="D349" i="4"/>
  <c r="Z322" i="4"/>
  <c r="K322" i="4"/>
  <c r="D322" i="4"/>
  <c r="Z290" i="4"/>
  <c r="K290" i="4"/>
  <c r="D290" i="4"/>
  <c r="Z252" i="4"/>
  <c r="K252" i="4"/>
  <c r="D252" i="4"/>
  <c r="K297" i="4"/>
  <c r="D297" i="4"/>
  <c r="Z297" i="4"/>
  <c r="Z248" i="4"/>
  <c r="K248" i="4"/>
  <c r="D248" i="4"/>
  <c r="Z298" i="4"/>
  <c r="D298" i="4"/>
  <c r="K298" i="4"/>
  <c r="Z284" i="4"/>
  <c r="K284" i="4"/>
  <c r="D284" i="4"/>
  <c r="Z270" i="4"/>
  <c r="K270" i="4"/>
  <c r="D270" i="4"/>
  <c r="Z313" i="4"/>
  <c r="K313" i="4"/>
  <c r="D313" i="4"/>
  <c r="Z258" i="4"/>
  <c r="K258" i="4"/>
  <c r="D258" i="4"/>
  <c r="K192" i="4"/>
  <c r="D192" i="4"/>
  <c r="Z164" i="4"/>
  <c r="K164" i="4"/>
  <c r="D164" i="4"/>
  <c r="Z285" i="4"/>
  <c r="K285" i="4"/>
  <c r="D285" i="4"/>
  <c r="K160" i="4"/>
  <c r="Z160" i="4"/>
  <c r="D160" i="4"/>
  <c r="Z240" i="4"/>
  <c r="K240" i="4"/>
  <c r="D240" i="4"/>
  <c r="Z146" i="4"/>
  <c r="K146" i="4"/>
  <c r="D146" i="4"/>
  <c r="Z199" i="4"/>
  <c r="K199" i="4"/>
  <c r="D199" i="4"/>
  <c r="Z119" i="4"/>
  <c r="K119" i="4"/>
  <c r="D119" i="4"/>
  <c r="Z99" i="4"/>
  <c r="K99" i="4"/>
  <c r="D99" i="4"/>
  <c r="Z69" i="4"/>
  <c r="K69" i="4"/>
  <c r="D69" i="4"/>
  <c r="Z58" i="4"/>
  <c r="K58" i="4"/>
  <c r="D58" i="4"/>
  <c r="K112" i="4"/>
  <c r="Z112" i="4"/>
  <c r="D112" i="4"/>
  <c r="Z93" i="4"/>
  <c r="K93" i="4"/>
  <c r="D93" i="4"/>
  <c r="Z77" i="4"/>
  <c r="K77" i="4"/>
  <c r="D77" i="4"/>
  <c r="K40" i="4"/>
  <c r="Z40" i="4"/>
  <c r="D40" i="4"/>
  <c r="Z143" i="4"/>
  <c r="K143" i="4"/>
  <c r="D143" i="4"/>
  <c r="Z186" i="4"/>
  <c r="K186" i="4"/>
  <c r="D186" i="4"/>
  <c r="Z207" i="4"/>
  <c r="K207" i="4"/>
  <c r="D207" i="4"/>
  <c r="Z226" i="4"/>
  <c r="K226" i="4"/>
  <c r="D226" i="4"/>
  <c r="Z137" i="4"/>
  <c r="K137" i="4"/>
  <c r="D137" i="4"/>
  <c r="Z151" i="4"/>
  <c r="K151" i="4"/>
  <c r="D151" i="4"/>
  <c r="Z174" i="4"/>
  <c r="K174" i="4"/>
  <c r="D174" i="4"/>
  <c r="Z185" i="4"/>
  <c r="K185" i="4"/>
  <c r="D185" i="4"/>
  <c r="Z214" i="4"/>
  <c r="K214" i="4"/>
  <c r="D214" i="4"/>
  <c r="Z227" i="4"/>
  <c r="D227" i="4"/>
  <c r="K227" i="4"/>
  <c r="Z339" i="4"/>
  <c r="K339" i="4"/>
  <c r="D339" i="4"/>
  <c r="Z182" i="4"/>
  <c r="K182" i="4"/>
  <c r="D182" i="4"/>
  <c r="Z203" i="4"/>
  <c r="K203" i="4"/>
  <c r="D203" i="4"/>
  <c r="Z223" i="4"/>
  <c r="K223" i="4"/>
  <c r="D223" i="4"/>
  <c r="Z267" i="4"/>
  <c r="K267" i="4"/>
  <c r="D267" i="4"/>
  <c r="Z311" i="4"/>
  <c r="K311" i="4"/>
  <c r="D311" i="4"/>
  <c r="Z332" i="4"/>
  <c r="K332" i="4"/>
  <c r="D332" i="4"/>
  <c r="Z280" i="4"/>
  <c r="K280" i="4"/>
  <c r="D280" i="4"/>
  <c r="Z327" i="4"/>
  <c r="K327" i="4"/>
  <c r="D327" i="4"/>
  <c r="Z243" i="4"/>
  <c r="K243" i="4"/>
  <c r="D243" i="4"/>
  <c r="Z296" i="4"/>
  <c r="K296" i="4"/>
  <c r="D296" i="4"/>
  <c r="Z343" i="4"/>
  <c r="K343" i="4"/>
  <c r="D343" i="4"/>
  <c r="Z324" i="4"/>
  <c r="K324" i="4"/>
  <c r="D324" i="4"/>
  <c r="Z355" i="4"/>
  <c r="K355" i="4"/>
  <c r="D355" i="4"/>
  <c r="Z183" i="4"/>
  <c r="K183" i="4"/>
  <c r="D183" i="4"/>
  <c r="Z142" i="4"/>
  <c r="K142" i="4"/>
  <c r="D142" i="4"/>
  <c r="K128" i="4"/>
  <c r="D128" i="4"/>
  <c r="Z128" i="4"/>
  <c r="Z114" i="4"/>
  <c r="K114" i="4"/>
  <c r="D114" i="4"/>
  <c r="Z105" i="4"/>
  <c r="K105" i="4"/>
  <c r="D105" i="4"/>
  <c r="Z98" i="4"/>
  <c r="K98" i="4"/>
  <c r="D98" i="4"/>
  <c r="Z89" i="4"/>
  <c r="K89" i="4"/>
  <c r="D89" i="4"/>
  <c r="Z82" i="4"/>
  <c r="K82" i="4"/>
  <c r="D82" i="4"/>
  <c r="K72" i="4"/>
  <c r="Z72" i="4"/>
  <c r="D72" i="4"/>
  <c r="Z50" i="4"/>
  <c r="K50" i="4"/>
  <c r="D50" i="4"/>
  <c r="Z34" i="4"/>
  <c r="K34" i="4"/>
  <c r="D34" i="4"/>
  <c r="Z22" i="4"/>
  <c r="K22" i="4"/>
  <c r="D22" i="4"/>
  <c r="Z14" i="4"/>
  <c r="K14" i="4"/>
  <c r="D14" i="4"/>
  <c r="Z6" i="4"/>
  <c r="K6" i="4"/>
  <c r="D6" i="4"/>
  <c r="Z189" i="4"/>
  <c r="K189" i="4"/>
  <c r="D189" i="4"/>
  <c r="Z121" i="4"/>
  <c r="K121" i="4"/>
  <c r="D121" i="4"/>
  <c r="Z91" i="4"/>
  <c r="K91" i="4"/>
  <c r="D91" i="4"/>
  <c r="Z70" i="4"/>
  <c r="K70" i="4"/>
  <c r="D70" i="4"/>
  <c r="Z62" i="4"/>
  <c r="K62" i="4"/>
  <c r="D62" i="4"/>
  <c r="Z51" i="4"/>
  <c r="D51" i="4"/>
  <c r="K51" i="4"/>
  <c r="Z35" i="4"/>
  <c r="D35" i="4"/>
  <c r="K35" i="4"/>
  <c r="Z19" i="4"/>
  <c r="D19" i="4"/>
  <c r="K19" i="4"/>
  <c r="Z303" i="4"/>
  <c r="K303" i="4"/>
  <c r="D303" i="4"/>
  <c r="Z181" i="4"/>
  <c r="K181" i="4"/>
  <c r="D181" i="4"/>
  <c r="Z63" i="4"/>
  <c r="K63" i="4"/>
  <c r="D63" i="4"/>
  <c r="Z20" i="4"/>
  <c r="K20" i="4"/>
  <c r="D20" i="4"/>
  <c r="Z359" i="4"/>
  <c r="K359" i="4"/>
  <c r="D359" i="4"/>
  <c r="F13" i="9"/>
  <c r="E13" i="9"/>
  <c r="D13" i="9"/>
  <c r="AC6" i="4"/>
  <c r="AE6" i="4"/>
  <c r="AF7" i="4"/>
  <c r="N6" i="4"/>
  <c r="P6" i="4"/>
  <c r="Q7" i="4"/>
  <c r="G6" i="4"/>
  <c r="AA6" i="4"/>
  <c r="D87" i="4"/>
  <c r="D261" i="4"/>
  <c r="Z246" i="4"/>
  <c r="M299" i="7"/>
  <c r="D162" i="4"/>
  <c r="Z318" i="4"/>
  <c r="Z261" i="4"/>
  <c r="D317" i="4"/>
  <c r="K162" i="4"/>
  <c r="K318" i="4"/>
  <c r="M85" i="7"/>
  <c r="M310" i="7"/>
  <c r="K317" i="4"/>
  <c r="D65" i="4"/>
  <c r="Z162" i="4"/>
  <c r="Z317" i="4"/>
  <c r="D301" i="4"/>
  <c r="K65" i="4"/>
  <c r="D312" i="4"/>
  <c r="M244" i="7"/>
  <c r="D255" i="4"/>
  <c r="K301" i="4"/>
  <c r="Z65" i="4"/>
  <c r="K312" i="4"/>
  <c r="D80" i="4"/>
  <c r="K255" i="4"/>
  <c r="D108" i="4"/>
  <c r="D90" i="4"/>
  <c r="M133" i="7"/>
  <c r="Z80" i="4"/>
  <c r="Z255" i="4"/>
  <c r="D135" i="4"/>
  <c r="Z108" i="4"/>
  <c r="K90" i="4"/>
  <c r="K80" i="4"/>
  <c r="K135" i="4"/>
  <c r="K108" i="4"/>
  <c r="D97" i="4"/>
  <c r="K97" i="4"/>
  <c r="D277" i="4"/>
  <c r="D190" i="4"/>
  <c r="M237" i="7"/>
  <c r="D239" i="4"/>
  <c r="K277" i="4"/>
  <c r="K190" i="4"/>
  <c r="M275" i="7"/>
  <c r="M188" i="7"/>
  <c r="K239" i="4"/>
  <c r="E6" i="4"/>
  <c r="H6" i="4"/>
  <c r="G7" i="4"/>
  <c r="L6" i="4"/>
  <c r="AG6" i="4"/>
  <c r="R6" i="4"/>
  <c r="E7" i="4"/>
  <c r="H7" i="4"/>
  <c r="O6" i="4"/>
  <c r="AD6" i="4"/>
  <c r="N7" i="4"/>
  <c r="L7" i="4"/>
  <c r="AC7" i="4"/>
  <c r="AE7" i="4"/>
  <c r="AF8" i="4"/>
  <c r="R7" i="4"/>
  <c r="G8" i="4"/>
  <c r="E8" i="4"/>
  <c r="P7" i="4"/>
  <c r="Q8" i="4"/>
  <c r="AA7" i="4"/>
  <c r="AD7" i="4"/>
  <c r="AG7" i="4"/>
  <c r="H8" i="4"/>
  <c r="O7" i="4"/>
  <c r="AC8" i="4"/>
  <c r="AE8" i="4"/>
  <c r="AF9" i="4"/>
  <c r="N8" i="4"/>
  <c r="P8" i="4"/>
  <c r="Q9" i="4"/>
  <c r="AG8" i="4"/>
  <c r="R8" i="4"/>
  <c r="G9" i="4"/>
  <c r="E9" i="4"/>
  <c r="L8" i="4"/>
  <c r="O8" i="4"/>
  <c r="AA8" i="4"/>
  <c r="AD8" i="4"/>
  <c r="H9" i="4"/>
  <c r="AC9" i="4"/>
  <c r="AE9" i="4"/>
  <c r="AF10" i="4"/>
  <c r="N9" i="4"/>
  <c r="P9" i="4"/>
  <c r="Q10" i="4"/>
  <c r="R9" i="4"/>
  <c r="G10" i="4"/>
  <c r="E10" i="4"/>
  <c r="L9" i="4"/>
  <c r="O9" i="4"/>
  <c r="AA9" i="4"/>
  <c r="AD9" i="4"/>
  <c r="H10" i="4"/>
  <c r="AC10" i="4"/>
  <c r="AE10" i="4"/>
  <c r="AF11" i="4"/>
  <c r="AG9" i="4"/>
  <c r="AG10" i="4"/>
  <c r="N10" i="4"/>
  <c r="L10" i="4"/>
  <c r="G11" i="4"/>
  <c r="E11" i="4"/>
  <c r="AA10" i="4"/>
  <c r="AD10" i="4"/>
  <c r="AC11" i="4"/>
  <c r="AE11" i="4"/>
  <c r="AF12" i="4"/>
  <c r="P10" i="4"/>
  <c r="Q11" i="4"/>
  <c r="AG11" i="4"/>
  <c r="R10" i="4"/>
  <c r="O10" i="4"/>
  <c r="H11" i="4"/>
  <c r="AA11" i="4"/>
  <c r="AD11" i="4"/>
  <c r="N11" i="4"/>
  <c r="P11" i="4"/>
  <c r="Q12" i="4"/>
  <c r="AG12" i="4"/>
  <c r="G12" i="4"/>
  <c r="E12" i="4"/>
  <c r="L11" i="4"/>
  <c r="O11" i="4"/>
  <c r="AC12" i="4"/>
  <c r="AE12" i="4"/>
  <c r="AF13" i="4"/>
  <c r="R11" i="4"/>
  <c r="AA12" i="4"/>
  <c r="AD12" i="4"/>
  <c r="N12" i="4"/>
  <c r="P12" i="4"/>
  <c r="Q13" i="4"/>
  <c r="AG13" i="4"/>
  <c r="R12" i="4"/>
  <c r="H12" i="4"/>
  <c r="L12" i="4"/>
  <c r="O12" i="4"/>
  <c r="N13" i="4"/>
  <c r="P13" i="4"/>
  <c r="Q14" i="4"/>
  <c r="AC13" i="4"/>
  <c r="AE13" i="4"/>
  <c r="AF14" i="4"/>
  <c r="R13" i="4"/>
  <c r="G13" i="4"/>
  <c r="E13" i="4"/>
  <c r="AA13" i="4"/>
  <c r="AD13" i="4"/>
  <c r="L13" i="4"/>
  <c r="O13" i="4"/>
  <c r="AG14" i="4"/>
  <c r="H13" i="4"/>
  <c r="AC14" i="4"/>
  <c r="AE14" i="4"/>
  <c r="AF15" i="4"/>
  <c r="N14" i="4"/>
  <c r="R14" i="4"/>
  <c r="G14" i="4"/>
  <c r="E14" i="4"/>
  <c r="AA14" i="4"/>
  <c r="AD14" i="4"/>
  <c r="P14" i="4"/>
  <c r="L14" i="4"/>
  <c r="O14" i="4"/>
  <c r="AG15" i="4"/>
  <c r="H14" i="4"/>
  <c r="AC15" i="4"/>
  <c r="AE15" i="4"/>
  <c r="AF16" i="4"/>
  <c r="N15" i="4"/>
  <c r="L15" i="4"/>
  <c r="O15" i="4"/>
  <c r="Q15" i="4"/>
  <c r="R15" i="4"/>
  <c r="G15" i="4"/>
  <c r="E15" i="4"/>
  <c r="AA15" i="4"/>
  <c r="AD15" i="4"/>
  <c r="AC16" i="4"/>
  <c r="AE16" i="4"/>
  <c r="N16" i="4"/>
  <c r="L16" i="4"/>
  <c r="O16" i="4"/>
  <c r="P15" i="4"/>
  <c r="H15" i="4"/>
  <c r="AA16" i="4"/>
  <c r="AD16" i="4"/>
  <c r="N17" i="4"/>
  <c r="L17" i="4"/>
  <c r="O17" i="4"/>
  <c r="Q16" i="4"/>
  <c r="R16" i="4"/>
  <c r="AF17" i="4"/>
  <c r="G16" i="4"/>
  <c r="E16" i="4"/>
  <c r="AC17" i="4"/>
  <c r="AA17" i="4"/>
  <c r="AD17" i="4"/>
  <c r="N18" i="4"/>
  <c r="L18" i="4"/>
  <c r="O18" i="4"/>
  <c r="P16" i="4"/>
  <c r="AG16" i="4"/>
  <c r="H16" i="4"/>
  <c r="AE17" i="4"/>
  <c r="AF18" i="4"/>
  <c r="AC18" i="4"/>
  <c r="AA18" i="4"/>
  <c r="AD18" i="4"/>
  <c r="N19" i="4"/>
  <c r="L19" i="4"/>
  <c r="O19" i="4"/>
  <c r="Q17" i="4"/>
  <c r="R17" i="4"/>
  <c r="AG17" i="4"/>
  <c r="G17" i="4"/>
  <c r="E17" i="4"/>
  <c r="AE18" i="4"/>
  <c r="N20" i="4"/>
  <c r="L20" i="4"/>
  <c r="O20" i="4"/>
  <c r="P17" i="4"/>
  <c r="AF19" i="4"/>
  <c r="AG18" i="4"/>
  <c r="AC19" i="4"/>
  <c r="AA19" i="4"/>
  <c r="H17" i="4"/>
  <c r="Q18" i="4"/>
  <c r="R18" i="4"/>
  <c r="AE19" i="4"/>
  <c r="AF20" i="4"/>
  <c r="AD19" i="4"/>
  <c r="N21" i="4"/>
  <c r="L21" i="4"/>
  <c r="G18" i="4"/>
  <c r="E18" i="4"/>
  <c r="P18" i="4"/>
  <c r="Q19" i="4"/>
  <c r="R19" i="4"/>
  <c r="AC20" i="4"/>
  <c r="AE20" i="4"/>
  <c r="AF21" i="4"/>
  <c r="O21" i="4"/>
  <c r="AG19" i="4"/>
  <c r="H18" i="4"/>
  <c r="P19" i="4"/>
  <c r="Q20" i="4"/>
  <c r="R20" i="4"/>
  <c r="AA20" i="4"/>
  <c r="N22" i="4"/>
  <c r="L22" i="4"/>
  <c r="G19" i="4"/>
  <c r="E19" i="4"/>
  <c r="P20" i="4"/>
  <c r="Q21" i="4"/>
  <c r="R21" i="4"/>
  <c r="O22" i="4"/>
  <c r="AG20" i="4"/>
  <c r="AD20" i="4"/>
  <c r="H19" i="4"/>
  <c r="P21" i="4"/>
  <c r="Q22" i="4"/>
  <c r="R22" i="4"/>
  <c r="AC21" i="4"/>
  <c r="AE21" i="4"/>
  <c r="AF22" i="4"/>
  <c r="N23" i="4"/>
  <c r="L23" i="4"/>
  <c r="G20" i="4"/>
  <c r="E20" i="4"/>
  <c r="P22" i="4"/>
  <c r="Q23" i="4"/>
  <c r="AA21" i="4"/>
  <c r="AD21" i="4"/>
  <c r="O23" i="4"/>
  <c r="H20" i="4"/>
  <c r="P23" i="4"/>
  <c r="Q24" i="4"/>
  <c r="AC22" i="4"/>
  <c r="AE22" i="4"/>
  <c r="AF23" i="4"/>
  <c r="AG21" i="4"/>
  <c r="R23" i="4"/>
  <c r="N24" i="4"/>
  <c r="G21" i="4"/>
  <c r="E21" i="4"/>
  <c r="P24" i="4"/>
  <c r="Q25" i="4"/>
  <c r="AA22" i="4"/>
  <c r="AD22" i="4"/>
  <c r="AC23" i="4"/>
  <c r="AE23" i="4"/>
  <c r="AF24" i="4"/>
  <c r="L24" i="4"/>
  <c r="O24" i="4"/>
  <c r="AG22" i="4"/>
  <c r="R24" i="4"/>
  <c r="H21" i="4"/>
  <c r="AA23" i="4"/>
  <c r="AD23" i="4"/>
  <c r="N25" i="4"/>
  <c r="L25" i="4"/>
  <c r="G22" i="4"/>
  <c r="E22" i="4"/>
  <c r="P25" i="4"/>
  <c r="Q26" i="4"/>
  <c r="AG23" i="4"/>
  <c r="O25" i="4"/>
  <c r="AC24" i="4"/>
  <c r="AE24" i="4"/>
  <c r="AF25" i="4"/>
  <c r="H22" i="4"/>
  <c r="AA24" i="4"/>
  <c r="AD24" i="4"/>
  <c r="AG24" i="4"/>
  <c r="R25" i="4"/>
  <c r="N26" i="4"/>
  <c r="L26" i="4"/>
  <c r="G23" i="4"/>
  <c r="E23" i="4"/>
  <c r="AC25" i="4"/>
  <c r="AE25" i="4"/>
  <c r="AF26" i="4"/>
  <c r="P26" i="4"/>
  <c r="Q27" i="4"/>
  <c r="AG25" i="4"/>
  <c r="R26" i="4"/>
  <c r="H23" i="4"/>
  <c r="AA25" i="4"/>
  <c r="AD25" i="4"/>
  <c r="AC26" i="4"/>
  <c r="AE26" i="4"/>
  <c r="AF27" i="4"/>
  <c r="G24" i="4"/>
  <c r="E24" i="4"/>
  <c r="O26" i="4"/>
  <c r="AA26" i="4"/>
  <c r="AD26" i="4"/>
  <c r="N27" i="4"/>
  <c r="L27" i="4"/>
  <c r="H24" i="4"/>
  <c r="AC27" i="4"/>
  <c r="AE27" i="4"/>
  <c r="AF28" i="4"/>
  <c r="P27" i="4"/>
  <c r="Q28" i="4"/>
  <c r="R27" i="4"/>
  <c r="O27" i="4"/>
  <c r="G25" i="4"/>
  <c r="E25" i="4"/>
  <c r="AA27" i="4"/>
  <c r="AD27" i="4"/>
  <c r="AG26" i="4"/>
  <c r="N28" i="4"/>
  <c r="L28" i="4"/>
  <c r="H25" i="4"/>
  <c r="AC28" i="4"/>
  <c r="AE28" i="4"/>
  <c r="AF29" i="4"/>
  <c r="P28" i="4"/>
  <c r="Q29" i="4"/>
  <c r="AG27" i="4"/>
  <c r="O28" i="4"/>
  <c r="G26" i="4"/>
  <c r="E26" i="4"/>
  <c r="AA28" i="4"/>
  <c r="AD28" i="4"/>
  <c r="N29" i="4"/>
  <c r="L29" i="4"/>
  <c r="R28" i="4"/>
  <c r="H26" i="4"/>
  <c r="P29" i="4"/>
  <c r="Q30" i="4"/>
  <c r="O29" i="4"/>
  <c r="AG28" i="4"/>
  <c r="R29" i="4"/>
  <c r="AC29" i="4"/>
  <c r="AE29" i="4"/>
  <c r="AF30" i="4"/>
  <c r="G27" i="4"/>
  <c r="E27" i="4"/>
  <c r="AA29" i="4"/>
  <c r="AD29" i="4"/>
  <c r="N30" i="4"/>
  <c r="AG29" i="4"/>
  <c r="R30" i="4"/>
  <c r="H27" i="4"/>
  <c r="AC30" i="4"/>
  <c r="AE30" i="4"/>
  <c r="AF31" i="4"/>
  <c r="P30" i="4"/>
  <c r="L30" i="4"/>
  <c r="O30" i="4"/>
  <c r="AG30" i="4"/>
  <c r="G28" i="4"/>
  <c r="E28" i="4"/>
  <c r="AA30" i="4"/>
  <c r="AD30" i="4"/>
  <c r="N31" i="4"/>
  <c r="L31" i="4"/>
  <c r="O31" i="4"/>
  <c r="Q31" i="4"/>
  <c r="R31" i="4"/>
  <c r="H28" i="4"/>
  <c r="N32" i="4"/>
  <c r="P31" i="4"/>
  <c r="Q32" i="4"/>
  <c r="R32" i="4"/>
  <c r="AC31" i="4"/>
  <c r="AE31" i="4"/>
  <c r="AF32" i="4"/>
  <c r="G29" i="4"/>
  <c r="E29" i="4"/>
  <c r="P32" i="4"/>
  <c r="Q33" i="4"/>
  <c r="AA31" i="4"/>
  <c r="AD31" i="4"/>
  <c r="L32" i="4"/>
  <c r="O32" i="4"/>
  <c r="H29" i="4"/>
  <c r="AC32" i="4"/>
  <c r="AE32" i="4"/>
  <c r="AF33" i="4"/>
  <c r="N33" i="4"/>
  <c r="P33" i="4"/>
  <c r="Q34" i="4"/>
  <c r="AG31" i="4"/>
  <c r="R33" i="4"/>
  <c r="G30" i="4"/>
  <c r="E30" i="4"/>
  <c r="AA32" i="4"/>
  <c r="AD32" i="4"/>
  <c r="L33" i="4"/>
  <c r="O33" i="4"/>
  <c r="AG32" i="4"/>
  <c r="R34" i="4"/>
  <c r="H30" i="4"/>
  <c r="AC33" i="4"/>
  <c r="AE33" i="4"/>
  <c r="AF34" i="4"/>
  <c r="N34" i="4"/>
  <c r="P34" i="4"/>
  <c r="AG33" i="4"/>
  <c r="G31" i="4"/>
  <c r="E31" i="4"/>
  <c r="L34" i="4"/>
  <c r="O34" i="4"/>
  <c r="N35" i="4"/>
  <c r="AA33" i="4"/>
  <c r="AD33" i="4"/>
  <c r="Q35" i="4"/>
  <c r="R35" i="4"/>
  <c r="H31" i="4"/>
  <c r="L35" i="4"/>
  <c r="O35" i="4"/>
  <c r="N36" i="4"/>
  <c r="L36" i="4"/>
  <c r="O36" i="4"/>
  <c r="P35" i="4"/>
  <c r="Q36" i="4"/>
  <c r="R36" i="4"/>
  <c r="AC34" i="4"/>
  <c r="AE34" i="4"/>
  <c r="AF35" i="4"/>
  <c r="G32" i="4"/>
  <c r="E32" i="4"/>
  <c r="P36" i="4"/>
  <c r="Q37" i="4"/>
  <c r="AA34" i="4"/>
  <c r="AD34" i="4"/>
  <c r="N37" i="4"/>
  <c r="H32" i="4"/>
  <c r="P37" i="4"/>
  <c r="Q38" i="4"/>
  <c r="L37" i="4"/>
  <c r="AC35" i="4"/>
  <c r="AE35" i="4"/>
  <c r="AF36" i="4"/>
  <c r="O37" i="4"/>
  <c r="AG34" i="4"/>
  <c r="R37" i="4"/>
  <c r="G33" i="4"/>
  <c r="E33" i="4"/>
  <c r="AA35" i="4"/>
  <c r="N38" i="4"/>
  <c r="AG35" i="4"/>
  <c r="R38" i="4"/>
  <c r="AD35" i="4"/>
  <c r="H33" i="4"/>
  <c r="P38" i="4"/>
  <c r="L38" i="4"/>
  <c r="O38" i="4"/>
  <c r="AC36" i="4"/>
  <c r="AE36" i="4"/>
  <c r="AF37" i="4"/>
  <c r="G34" i="4"/>
  <c r="E34" i="4"/>
  <c r="AA36" i="4"/>
  <c r="AD36" i="4"/>
  <c r="N39" i="4"/>
  <c r="Q39" i="4"/>
  <c r="R39" i="4"/>
  <c r="AG36" i="4"/>
  <c r="H34" i="4"/>
  <c r="AC37" i="4"/>
  <c r="AA37" i="4"/>
  <c r="P39" i="4"/>
  <c r="L39" i="4"/>
  <c r="O39" i="4"/>
  <c r="G35" i="4"/>
  <c r="E35" i="4"/>
  <c r="AE37" i="4"/>
  <c r="AF38" i="4"/>
  <c r="AD37" i="4"/>
  <c r="N40" i="4"/>
  <c r="L40" i="4"/>
  <c r="O40" i="4"/>
  <c r="Q40" i="4"/>
  <c r="R40" i="4"/>
  <c r="AG37" i="4"/>
  <c r="H35" i="4"/>
  <c r="AC38" i="4"/>
  <c r="N41" i="4"/>
  <c r="P40" i="4"/>
  <c r="Q41" i="4"/>
  <c r="R41" i="4"/>
  <c r="AG38" i="4"/>
  <c r="G36" i="4"/>
  <c r="E36" i="4"/>
  <c r="AE38" i="4"/>
  <c r="AA38" i="4"/>
  <c r="AD38" i="4"/>
  <c r="P41" i="4"/>
  <c r="L41" i="4"/>
  <c r="O41" i="4"/>
  <c r="H36" i="4"/>
  <c r="AC39" i="4"/>
  <c r="AF39" i="4"/>
  <c r="AG39" i="4"/>
  <c r="N42" i="4"/>
  <c r="L42" i="4"/>
  <c r="O42" i="4"/>
  <c r="Q42" i="4"/>
  <c r="R42" i="4"/>
  <c r="G37" i="4"/>
  <c r="E37" i="4"/>
  <c r="AE39" i="4"/>
  <c r="AA39" i="4"/>
  <c r="AD39" i="4"/>
  <c r="N43" i="4"/>
  <c r="L43" i="4"/>
  <c r="O43" i="4"/>
  <c r="P42" i="4"/>
  <c r="H37" i="4"/>
  <c r="AC40" i="4"/>
  <c r="AA40" i="4"/>
  <c r="AD40" i="4"/>
  <c r="AF40" i="4"/>
  <c r="AG40" i="4"/>
  <c r="N44" i="4"/>
  <c r="Q43" i="4"/>
  <c r="R43" i="4"/>
  <c r="G38" i="4"/>
  <c r="E38" i="4"/>
  <c r="AC41" i="4"/>
  <c r="AA41" i="4"/>
  <c r="AD41" i="4"/>
  <c r="AE40" i="4"/>
  <c r="P43" i="4"/>
  <c r="Q44" i="4"/>
  <c r="R44" i="4"/>
  <c r="L44" i="4"/>
  <c r="O44" i="4"/>
  <c r="H38" i="4"/>
  <c r="P44" i="4"/>
  <c r="Q45" i="4"/>
  <c r="AC42" i="4"/>
  <c r="AF41" i="4"/>
  <c r="AG41" i="4"/>
  <c r="N45" i="4"/>
  <c r="L45" i="4"/>
  <c r="O45" i="4"/>
  <c r="G39" i="4"/>
  <c r="E39" i="4"/>
  <c r="P45" i="4"/>
  <c r="Q46" i="4"/>
  <c r="AE41" i="4"/>
  <c r="AF42" i="4"/>
  <c r="AG42" i="4"/>
  <c r="AA42" i="4"/>
  <c r="AD42" i="4"/>
  <c r="R45" i="4"/>
  <c r="N46" i="4"/>
  <c r="L46" i="4"/>
  <c r="H39" i="4"/>
  <c r="AC43" i="4"/>
  <c r="AA43" i="4"/>
  <c r="AD43" i="4"/>
  <c r="AE42" i="4"/>
  <c r="AF43" i="4"/>
  <c r="AG43" i="4"/>
  <c r="P46" i="4"/>
  <c r="Q47" i="4"/>
  <c r="O46" i="4"/>
  <c r="G40" i="4"/>
  <c r="E40" i="4"/>
  <c r="AC44" i="4"/>
  <c r="AA44" i="4"/>
  <c r="AD44" i="4"/>
  <c r="AE43" i="4"/>
  <c r="AF44" i="4"/>
  <c r="AG44" i="4"/>
  <c r="N47" i="4"/>
  <c r="L47" i="4"/>
  <c r="R46" i="4"/>
  <c r="H40" i="4"/>
  <c r="P47" i="4"/>
  <c r="Q48" i="4"/>
  <c r="AC45" i="4"/>
  <c r="AE44" i="4"/>
  <c r="AF45" i="4"/>
  <c r="AG45" i="4"/>
  <c r="R47" i="4"/>
  <c r="G41" i="4"/>
  <c r="E41" i="4"/>
  <c r="O47" i="4"/>
  <c r="AE45" i="4"/>
  <c r="AF46" i="4"/>
  <c r="AG46" i="4"/>
  <c r="AA45" i="4"/>
  <c r="AD45" i="4"/>
  <c r="N48" i="4"/>
  <c r="L48" i="4"/>
  <c r="H41" i="4"/>
  <c r="AC46" i="4"/>
  <c r="AE46" i="4"/>
  <c r="AF47" i="4"/>
  <c r="AG47" i="4"/>
  <c r="P48" i="4"/>
  <c r="Q49" i="4"/>
  <c r="R48" i="4"/>
  <c r="O48" i="4"/>
  <c r="G42" i="4"/>
  <c r="E42" i="4"/>
  <c r="AA46" i="4"/>
  <c r="AD46" i="4"/>
  <c r="AC47" i="4"/>
  <c r="AE47" i="4"/>
  <c r="N49" i="4"/>
  <c r="L49" i="4"/>
  <c r="H42" i="4"/>
  <c r="P49" i="4"/>
  <c r="Q50" i="4"/>
  <c r="AF48" i="4"/>
  <c r="AG48" i="4"/>
  <c r="AA47" i="4"/>
  <c r="AD47" i="4"/>
  <c r="R49" i="4"/>
  <c r="G43" i="4"/>
  <c r="E43" i="4"/>
  <c r="O49" i="4"/>
  <c r="AC48" i="4"/>
  <c r="AA48" i="4"/>
  <c r="N50" i="4"/>
  <c r="L50" i="4"/>
  <c r="H43" i="4"/>
  <c r="AD48" i="4"/>
  <c r="AE48" i="4"/>
  <c r="P50" i="4"/>
  <c r="Q51" i="4"/>
  <c r="R50" i="4"/>
  <c r="O50" i="4"/>
  <c r="G44" i="4"/>
  <c r="E44" i="4"/>
  <c r="AF49" i="4"/>
  <c r="AG49" i="4"/>
  <c r="AC49" i="4"/>
  <c r="N51" i="4"/>
  <c r="L51" i="4"/>
  <c r="H44" i="4"/>
  <c r="AE49" i="4"/>
  <c r="AF50" i="4"/>
  <c r="AG50" i="4"/>
  <c r="AA49" i="4"/>
  <c r="AD49" i="4"/>
  <c r="P51" i="4"/>
  <c r="Q52" i="4"/>
  <c r="O51" i="4"/>
  <c r="G45" i="4"/>
  <c r="E45" i="4"/>
  <c r="AC50" i="4"/>
  <c r="H45" i="4"/>
  <c r="G46" i="4"/>
  <c r="R51" i="4"/>
  <c r="N52" i="4"/>
  <c r="P52" i="4"/>
  <c r="Q53" i="4"/>
  <c r="AE50" i="4"/>
  <c r="AA50" i="4"/>
  <c r="AD50" i="4"/>
  <c r="L52" i="4"/>
  <c r="O52" i="4"/>
  <c r="E46" i="4"/>
  <c r="H46" i="4"/>
  <c r="AC51" i="4"/>
  <c r="AA51" i="4"/>
  <c r="AD51" i="4"/>
  <c r="AF51" i="4"/>
  <c r="AG51" i="4"/>
  <c r="R52" i="4"/>
  <c r="N53" i="4"/>
  <c r="L53" i="4"/>
  <c r="G47" i="4"/>
  <c r="AC52" i="4"/>
  <c r="AE51" i="4"/>
  <c r="AF52" i="4"/>
  <c r="AG52" i="4"/>
  <c r="E47" i="4"/>
  <c r="H47" i="4"/>
  <c r="P53" i="4"/>
  <c r="Q54" i="4"/>
  <c r="O53" i="4"/>
  <c r="AE52" i="4"/>
  <c r="AF53" i="4"/>
  <c r="AG53" i="4"/>
  <c r="AA52" i="4"/>
  <c r="AD52" i="4"/>
  <c r="N54" i="4"/>
  <c r="P54" i="4"/>
  <c r="Q55" i="4"/>
  <c r="G48" i="4"/>
  <c r="E48" i="4"/>
  <c r="H48" i="4"/>
  <c r="R53" i="4"/>
  <c r="L54" i="4"/>
  <c r="O54" i="4"/>
  <c r="N55" i="4"/>
  <c r="L55" i="4"/>
  <c r="AC53" i="4"/>
  <c r="AE53" i="4"/>
  <c r="AF54" i="4"/>
  <c r="AG54" i="4"/>
  <c r="R54" i="4"/>
  <c r="G49" i="4"/>
  <c r="E49" i="4"/>
  <c r="AA53" i="4"/>
  <c r="AD53" i="4"/>
  <c r="P55" i="4"/>
  <c r="Q56" i="4"/>
  <c r="O55" i="4"/>
  <c r="R55" i="4"/>
  <c r="H49" i="4"/>
  <c r="AC54" i="4"/>
  <c r="AE54" i="4"/>
  <c r="AF55" i="4"/>
  <c r="AG55" i="4"/>
  <c r="N56" i="4"/>
  <c r="L56" i="4"/>
  <c r="G50" i="4"/>
  <c r="E50" i="4"/>
  <c r="AA54" i="4"/>
  <c r="AD54" i="4"/>
  <c r="P56" i="4"/>
  <c r="Q57" i="4"/>
  <c r="O56" i="4"/>
  <c r="H50" i="4"/>
  <c r="AC55" i="4"/>
  <c r="AE55" i="4"/>
  <c r="AF56" i="4"/>
  <c r="R56" i="4"/>
  <c r="N57" i="4"/>
  <c r="P57" i="4"/>
  <c r="Q58" i="4"/>
  <c r="G51" i="4"/>
  <c r="E51" i="4"/>
  <c r="AA55" i="4"/>
  <c r="AD55" i="4"/>
  <c r="L57" i="4"/>
  <c r="O57" i="4"/>
  <c r="AG56" i="4"/>
  <c r="R57" i="4"/>
  <c r="H51" i="4"/>
  <c r="AC56" i="4"/>
  <c r="AE56" i="4"/>
  <c r="N58" i="4"/>
  <c r="L58" i="4"/>
  <c r="G52" i="4"/>
  <c r="E52" i="4"/>
  <c r="AF57" i="4"/>
  <c r="AG57" i="4"/>
  <c r="AA56" i="4"/>
  <c r="AD56" i="4"/>
  <c r="P58" i="4"/>
  <c r="Q59" i="4"/>
  <c r="R58" i="4"/>
  <c r="O58" i="4"/>
  <c r="H52" i="4"/>
  <c r="AC57" i="4"/>
  <c r="AE57" i="4"/>
  <c r="N59" i="4"/>
  <c r="P59" i="4"/>
  <c r="Q60" i="4"/>
  <c r="R59" i="4"/>
  <c r="G53" i="4"/>
  <c r="E53" i="4"/>
  <c r="AA57" i="4"/>
  <c r="AD57" i="4"/>
  <c r="AC58" i="4"/>
  <c r="AA58" i="4"/>
  <c r="AD58" i="4"/>
  <c r="L59" i="4"/>
  <c r="O59" i="4"/>
  <c r="N60" i="4"/>
  <c r="AF58" i="4"/>
  <c r="AG58" i="4"/>
  <c r="H53" i="4"/>
  <c r="L60" i="4"/>
  <c r="O60" i="4"/>
  <c r="P60" i="4"/>
  <c r="Q61" i="4"/>
  <c r="AC59" i="4"/>
  <c r="AA59" i="4"/>
  <c r="AD59" i="4"/>
  <c r="AE58" i="4"/>
  <c r="N61" i="4"/>
  <c r="R60" i="4"/>
  <c r="G54" i="4"/>
  <c r="E54" i="4"/>
  <c r="L61" i="4"/>
  <c r="O61" i="4"/>
  <c r="N62" i="4"/>
  <c r="L62" i="4"/>
  <c r="P61" i="4"/>
  <c r="Q62" i="4"/>
  <c r="AC60" i="4"/>
  <c r="AA60" i="4"/>
  <c r="AD60" i="4"/>
  <c r="AF59" i="4"/>
  <c r="AG59" i="4"/>
  <c r="R61" i="4"/>
  <c r="H54" i="4"/>
  <c r="AC61" i="4"/>
  <c r="AA61" i="4"/>
  <c r="AD61" i="4"/>
  <c r="AE59" i="4"/>
  <c r="P62" i="4"/>
  <c r="Q63" i="4"/>
  <c r="O62" i="4"/>
  <c r="R62" i="4"/>
  <c r="G55" i="4"/>
  <c r="E55" i="4"/>
  <c r="AC62" i="4"/>
  <c r="AA62" i="4"/>
  <c r="AD62" i="4"/>
  <c r="AF60" i="4"/>
  <c r="AG60" i="4"/>
  <c r="N63" i="4"/>
  <c r="L63" i="4"/>
  <c r="H55" i="4"/>
  <c r="AE60" i="4"/>
  <c r="P63" i="4"/>
  <c r="Q64" i="4"/>
  <c r="O63" i="4"/>
  <c r="AC63" i="4"/>
  <c r="G56" i="4"/>
  <c r="E56" i="4"/>
  <c r="AF61" i="4"/>
  <c r="AG61" i="4"/>
  <c r="AA63" i="4"/>
  <c r="AD63" i="4"/>
  <c r="N64" i="4"/>
  <c r="L64" i="4"/>
  <c r="O64" i="4"/>
  <c r="R63" i="4"/>
  <c r="H56" i="4"/>
  <c r="AE61" i="4"/>
  <c r="AF62" i="4"/>
  <c r="AE62" i="4"/>
  <c r="AF63" i="4"/>
  <c r="AG63" i="4"/>
  <c r="P64" i="4"/>
  <c r="Q65" i="4"/>
  <c r="R64" i="4"/>
  <c r="AC64" i="4"/>
  <c r="AA64" i="4"/>
  <c r="N65" i="4"/>
  <c r="L65" i="4"/>
  <c r="G57" i="4"/>
  <c r="E57" i="4"/>
  <c r="AE63" i="4"/>
  <c r="AF64" i="4"/>
  <c r="AG62" i="4"/>
  <c r="P65" i="4"/>
  <c r="Q66" i="4"/>
  <c r="R65" i="4"/>
  <c r="AD64" i="4"/>
  <c r="O65" i="4"/>
  <c r="H57" i="4"/>
  <c r="AE64" i="4"/>
  <c r="AF65" i="4"/>
  <c r="AC65" i="4"/>
  <c r="N66" i="4"/>
  <c r="L66" i="4"/>
  <c r="G58" i="4"/>
  <c r="E58" i="4"/>
  <c r="AE65" i="4"/>
  <c r="AF66" i="4"/>
  <c r="AA65" i="4"/>
  <c r="AD65" i="4"/>
  <c r="P66" i="4"/>
  <c r="Q67" i="4"/>
  <c r="AG64" i="4"/>
  <c r="R66" i="4"/>
  <c r="O66" i="4"/>
  <c r="H58" i="4"/>
  <c r="N67" i="4"/>
  <c r="L67" i="4"/>
  <c r="O67" i="4"/>
  <c r="AG65" i="4"/>
  <c r="R67" i="4"/>
  <c r="AC66" i="4"/>
  <c r="AE66" i="4"/>
  <c r="G59" i="4"/>
  <c r="E59" i="4"/>
  <c r="P67" i="4"/>
  <c r="Q68" i="4"/>
  <c r="AA66" i="4"/>
  <c r="AD66" i="4"/>
  <c r="AF67" i="4"/>
  <c r="N68" i="4"/>
  <c r="L68" i="4"/>
  <c r="H59" i="4"/>
  <c r="P68" i="4"/>
  <c r="Q69" i="4"/>
  <c r="AG66" i="4"/>
  <c r="R68" i="4"/>
  <c r="AC67" i="4"/>
  <c r="AE67" i="4"/>
  <c r="AF68" i="4"/>
  <c r="O68" i="4"/>
  <c r="G60" i="4"/>
  <c r="E60" i="4"/>
  <c r="AA67" i="4"/>
  <c r="AD67" i="4"/>
  <c r="N69" i="4"/>
  <c r="L69" i="4"/>
  <c r="H60" i="4"/>
  <c r="P69" i="4"/>
  <c r="Q70" i="4"/>
  <c r="AG67" i="4"/>
  <c r="R69" i="4"/>
  <c r="O69" i="4"/>
  <c r="AC68" i="4"/>
  <c r="AA68" i="4"/>
  <c r="G61" i="4"/>
  <c r="E61" i="4"/>
  <c r="N70" i="4"/>
  <c r="L70" i="4"/>
  <c r="O70" i="4"/>
  <c r="AD68" i="4"/>
  <c r="AE68" i="4"/>
  <c r="AF69" i="4"/>
  <c r="R70" i="4"/>
  <c r="H61" i="4"/>
  <c r="P70" i="4"/>
  <c r="Q71" i="4"/>
  <c r="AC69" i="4"/>
  <c r="AA69" i="4"/>
  <c r="AG68" i="4"/>
  <c r="N71" i="4"/>
  <c r="L71" i="4"/>
  <c r="G62" i="4"/>
  <c r="E62" i="4"/>
  <c r="AE69" i="4"/>
  <c r="AF70" i="4"/>
  <c r="AD69" i="4"/>
  <c r="P71" i="4"/>
  <c r="Q72" i="4"/>
  <c r="AG69" i="4"/>
  <c r="O71" i="4"/>
  <c r="H62" i="4"/>
  <c r="AC70" i="4"/>
  <c r="N72" i="4"/>
  <c r="L72" i="4"/>
  <c r="O72" i="4"/>
  <c r="AG70" i="4"/>
  <c r="R71" i="4"/>
  <c r="G63" i="4"/>
  <c r="E63" i="4"/>
  <c r="P72" i="4"/>
  <c r="Q73" i="4"/>
  <c r="AE70" i="4"/>
  <c r="AF71" i="4"/>
  <c r="AA70" i="4"/>
  <c r="AD70" i="4"/>
  <c r="R72" i="4"/>
  <c r="N73" i="4"/>
  <c r="L73" i="4"/>
  <c r="H63" i="4"/>
  <c r="AC71" i="4"/>
  <c r="AE71" i="4"/>
  <c r="AF72" i="4"/>
  <c r="P73" i="4"/>
  <c r="Q74" i="4"/>
  <c r="AG71" i="4"/>
  <c r="O73" i="4"/>
  <c r="G64" i="4"/>
  <c r="E64" i="4"/>
  <c r="AA71" i="4"/>
  <c r="AD71" i="4"/>
  <c r="N74" i="4"/>
  <c r="L74" i="4"/>
  <c r="O74" i="4"/>
  <c r="AG72" i="4"/>
  <c r="R73" i="4"/>
  <c r="H64" i="4"/>
  <c r="P74" i="4"/>
  <c r="Q75" i="4"/>
  <c r="AC72" i="4"/>
  <c r="R74" i="4"/>
  <c r="N75" i="4"/>
  <c r="L75" i="4"/>
  <c r="G65" i="4"/>
  <c r="E65" i="4"/>
  <c r="AE72" i="4"/>
  <c r="AA72" i="4"/>
  <c r="AD72" i="4"/>
  <c r="P75" i="4"/>
  <c r="Q76" i="4"/>
  <c r="O75" i="4"/>
  <c r="H65" i="4"/>
  <c r="AC73" i="4"/>
  <c r="AA73" i="4"/>
  <c r="AD73" i="4"/>
  <c r="AF73" i="4"/>
  <c r="AG73" i="4"/>
  <c r="N76" i="4"/>
  <c r="P76" i="4"/>
  <c r="Q77" i="4"/>
  <c r="R75" i="4"/>
  <c r="G66" i="4"/>
  <c r="E66" i="4"/>
  <c r="L76" i="4"/>
  <c r="O76" i="4"/>
  <c r="N77" i="4"/>
  <c r="L77" i="4"/>
  <c r="AC74" i="4"/>
  <c r="AE73" i="4"/>
  <c r="AF74" i="4"/>
  <c r="AG74" i="4"/>
  <c r="R76" i="4"/>
  <c r="H66" i="4"/>
  <c r="AE74" i="4"/>
  <c r="AF75" i="4"/>
  <c r="AA74" i="4"/>
  <c r="AD74" i="4"/>
  <c r="P77" i="4"/>
  <c r="Q78" i="4"/>
  <c r="O77" i="4"/>
  <c r="G67" i="4"/>
  <c r="E67" i="4"/>
  <c r="AC75" i="4"/>
  <c r="AE75" i="4"/>
  <c r="N78" i="4"/>
  <c r="L78" i="4"/>
  <c r="O78" i="4"/>
  <c r="AG75" i="4"/>
  <c r="R77" i="4"/>
  <c r="H67" i="4"/>
  <c r="P78" i="4"/>
  <c r="Q79" i="4"/>
  <c r="AF76" i="4"/>
  <c r="AG76" i="4"/>
  <c r="AA75" i="4"/>
  <c r="AD75" i="4"/>
  <c r="N79" i="4"/>
  <c r="L79" i="4"/>
  <c r="O79" i="4"/>
  <c r="R78" i="4"/>
  <c r="G68" i="4"/>
  <c r="E68" i="4"/>
  <c r="P79" i="4"/>
  <c r="Q80" i="4"/>
  <c r="AC76" i="4"/>
  <c r="AE76" i="4"/>
  <c r="N80" i="4"/>
  <c r="L80" i="4"/>
  <c r="R79" i="4"/>
  <c r="H68" i="4"/>
  <c r="AA76" i="4"/>
  <c r="AD76" i="4"/>
  <c r="AC77" i="4"/>
  <c r="AA77" i="4"/>
  <c r="AD77" i="4"/>
  <c r="P80" i="4"/>
  <c r="Q81" i="4"/>
  <c r="AF77" i="4"/>
  <c r="AG77" i="4"/>
  <c r="O80" i="4"/>
  <c r="R80" i="4"/>
  <c r="G69" i="4"/>
  <c r="E69" i="4"/>
  <c r="AC78" i="4"/>
  <c r="AE77" i="4"/>
  <c r="N81" i="4"/>
  <c r="R81" i="4"/>
  <c r="H69" i="4"/>
  <c r="AF78" i="4"/>
  <c r="AG78" i="4"/>
  <c r="AA78" i="4"/>
  <c r="AD78" i="4"/>
  <c r="P81" i="4"/>
  <c r="L81" i="4"/>
  <c r="O81" i="4"/>
  <c r="G70" i="4"/>
  <c r="E70" i="4"/>
  <c r="AE78" i="4"/>
  <c r="AF79" i="4"/>
  <c r="AG79" i="4"/>
  <c r="AC79" i="4"/>
  <c r="AA79" i="4"/>
  <c r="AD79" i="4"/>
  <c r="N82" i="4"/>
  <c r="L82" i="4"/>
  <c r="O82" i="4"/>
  <c r="Q82" i="4"/>
  <c r="R82" i="4"/>
  <c r="H70" i="4"/>
  <c r="AC80" i="4"/>
  <c r="AA80" i="4"/>
  <c r="AD80" i="4"/>
  <c r="AE79" i="4"/>
  <c r="N83" i="4"/>
  <c r="P82" i="4"/>
  <c r="Q83" i="4"/>
  <c r="R83" i="4"/>
  <c r="G71" i="4"/>
  <c r="E71" i="4"/>
  <c r="AC81" i="4"/>
  <c r="AA81" i="4"/>
  <c r="AF80" i="4"/>
  <c r="AG80" i="4"/>
  <c r="P83" i="4"/>
  <c r="Q84" i="4"/>
  <c r="R84" i="4"/>
  <c r="L83" i="4"/>
  <c r="O83" i="4"/>
  <c r="H71" i="4"/>
  <c r="AE80" i="4"/>
  <c r="AF81" i="4"/>
  <c r="AG81" i="4"/>
  <c r="AD81" i="4"/>
  <c r="N84" i="4"/>
  <c r="P84" i="4"/>
  <c r="Q85" i="4"/>
  <c r="G72" i="4"/>
  <c r="E72" i="4"/>
  <c r="AE81" i="4"/>
  <c r="AF82" i="4"/>
  <c r="AG82" i="4"/>
  <c r="L84" i="4"/>
  <c r="O84" i="4"/>
  <c r="N85" i="4"/>
  <c r="P85" i="4"/>
  <c r="Q86" i="4"/>
  <c r="AC82" i="4"/>
  <c r="AA82" i="4"/>
  <c r="R85" i="4"/>
  <c r="H72" i="4"/>
  <c r="AD82" i="4"/>
  <c r="AE82" i="4"/>
  <c r="AF83" i="4"/>
  <c r="L85" i="4"/>
  <c r="O85" i="4"/>
  <c r="R86" i="4"/>
  <c r="G73" i="4"/>
  <c r="E73" i="4"/>
  <c r="AG83" i="4"/>
  <c r="AC83" i="4"/>
  <c r="N86" i="4"/>
  <c r="L86" i="4"/>
  <c r="H73" i="4"/>
  <c r="AA83" i="4"/>
  <c r="AD83" i="4"/>
  <c r="AE83" i="4"/>
  <c r="O86" i="4"/>
  <c r="P86" i="4"/>
  <c r="G74" i="4"/>
  <c r="E74" i="4"/>
  <c r="AC84" i="4"/>
  <c r="AF84" i="4"/>
  <c r="AG84" i="4"/>
  <c r="Q87" i="4"/>
  <c r="R87" i="4"/>
  <c r="N87" i="4"/>
  <c r="H74" i="4"/>
  <c r="AE84" i="4"/>
  <c r="AF85" i="4"/>
  <c r="AG85" i="4"/>
  <c r="P87" i="4"/>
  <c r="Q88" i="4"/>
  <c r="R88" i="4"/>
  <c r="AA84" i="4"/>
  <c r="AD84" i="4"/>
  <c r="L87" i="4"/>
  <c r="O87" i="4"/>
  <c r="G75" i="4"/>
  <c r="E75" i="4"/>
  <c r="AC85" i="4"/>
  <c r="AE85" i="4"/>
  <c r="AF86" i="4"/>
  <c r="AG86" i="4"/>
  <c r="N88" i="4"/>
  <c r="P88" i="4"/>
  <c r="H75" i="4"/>
  <c r="AA85" i="4"/>
  <c r="AD85" i="4"/>
  <c r="Q89" i="4"/>
  <c r="R89" i="4"/>
  <c r="L88" i="4"/>
  <c r="O88" i="4"/>
  <c r="G76" i="4"/>
  <c r="E76" i="4"/>
  <c r="AC86" i="4"/>
  <c r="AE86" i="4"/>
  <c r="N89" i="4"/>
  <c r="P89" i="4"/>
  <c r="H76" i="4"/>
  <c r="AA86" i="4"/>
  <c r="AD86" i="4"/>
  <c r="AC87" i="4"/>
  <c r="AA87" i="4"/>
  <c r="AD87" i="4"/>
  <c r="AF87" i="4"/>
  <c r="AG87" i="4"/>
  <c r="Q90" i="4"/>
  <c r="R90" i="4"/>
  <c r="L89" i="4"/>
  <c r="O89" i="4"/>
  <c r="G77" i="4"/>
  <c r="E77" i="4"/>
  <c r="AC88" i="4"/>
  <c r="AE87" i="4"/>
  <c r="N90" i="4"/>
  <c r="P90" i="4"/>
  <c r="H77" i="4"/>
  <c r="L90" i="4"/>
  <c r="O90" i="4"/>
  <c r="N91" i="4"/>
  <c r="L91" i="4"/>
  <c r="O91" i="4"/>
  <c r="AF88" i="4"/>
  <c r="AG88" i="4"/>
  <c r="AA88" i="4"/>
  <c r="AD88" i="4"/>
  <c r="Q91" i="4"/>
  <c r="R91" i="4"/>
  <c r="G78" i="4"/>
  <c r="E78" i="4"/>
  <c r="AC89" i="4"/>
  <c r="AA89" i="4"/>
  <c r="AD89" i="4"/>
  <c r="AE88" i="4"/>
  <c r="AF89" i="4"/>
  <c r="N92" i="4"/>
  <c r="P91" i="4"/>
  <c r="Q92" i="4"/>
  <c r="R92" i="4"/>
  <c r="H78" i="4"/>
  <c r="AE89" i="4"/>
  <c r="AF90" i="4"/>
  <c r="AC90" i="4"/>
  <c r="AA90" i="4"/>
  <c r="AD90" i="4"/>
  <c r="AG89" i="4"/>
  <c r="P92" i="4"/>
  <c r="L92" i="4"/>
  <c r="O92" i="4"/>
  <c r="G79" i="4"/>
  <c r="E79" i="4"/>
  <c r="AE90" i="4"/>
  <c r="AF91" i="4"/>
  <c r="AC91" i="4"/>
  <c r="AA91" i="4"/>
  <c r="AD91" i="4"/>
  <c r="N93" i="4"/>
  <c r="L93" i="4"/>
  <c r="O93" i="4"/>
  <c r="Q93" i="4"/>
  <c r="R93" i="4"/>
  <c r="AG90" i="4"/>
  <c r="H79" i="4"/>
  <c r="AC92" i="4"/>
  <c r="AA92" i="4"/>
  <c r="AE91" i="4"/>
  <c r="N94" i="4"/>
  <c r="L94" i="4"/>
  <c r="O94" i="4"/>
  <c r="P93" i="4"/>
  <c r="G80" i="4"/>
  <c r="E80" i="4"/>
  <c r="AF92" i="4"/>
  <c r="AE92" i="4"/>
  <c r="AF93" i="4"/>
  <c r="AD92" i="4"/>
  <c r="N95" i="4"/>
  <c r="L95" i="4"/>
  <c r="O95" i="4"/>
  <c r="Q94" i="4"/>
  <c r="R94" i="4"/>
  <c r="AG91" i="4"/>
  <c r="H80" i="4"/>
  <c r="AC93" i="4"/>
  <c r="AE93" i="4"/>
  <c r="N96" i="4"/>
  <c r="P94" i="4"/>
  <c r="G81" i="4"/>
  <c r="E81" i="4"/>
  <c r="AF94" i="4"/>
  <c r="AA93" i="4"/>
  <c r="AD93" i="4"/>
  <c r="Q95" i="4"/>
  <c r="R95" i="4"/>
  <c r="L96" i="4"/>
  <c r="O96" i="4"/>
  <c r="AG92" i="4"/>
  <c r="H81" i="4"/>
  <c r="P95" i="4"/>
  <c r="Q96" i="4"/>
  <c r="R96" i="4"/>
  <c r="AC94" i="4"/>
  <c r="AE94" i="4"/>
  <c r="AF95" i="4"/>
  <c r="N97" i="4"/>
  <c r="G82" i="4"/>
  <c r="E82" i="4"/>
  <c r="P96" i="4"/>
  <c r="Q97" i="4"/>
  <c r="R97" i="4"/>
  <c r="AA94" i="4"/>
  <c r="AD94" i="4"/>
  <c r="L97" i="4"/>
  <c r="O97" i="4"/>
  <c r="AG93" i="4"/>
  <c r="H82" i="4"/>
  <c r="P97" i="4"/>
  <c r="Q98" i="4"/>
  <c r="R98" i="4"/>
  <c r="AC95" i="4"/>
  <c r="AE95" i="4"/>
  <c r="AF96" i="4"/>
  <c r="N98" i="4"/>
  <c r="L98" i="4"/>
  <c r="O98" i="4"/>
  <c r="G83" i="4"/>
  <c r="E83" i="4"/>
  <c r="AA95" i="4"/>
  <c r="AD95" i="4"/>
  <c r="N99" i="4"/>
  <c r="L99" i="4"/>
  <c r="O99" i="4"/>
  <c r="P98" i="4"/>
  <c r="Q99" i="4"/>
  <c r="R99" i="4"/>
  <c r="AG94" i="4"/>
  <c r="H83" i="4"/>
  <c r="AC96" i="4"/>
  <c r="AE96" i="4"/>
  <c r="AF97" i="4"/>
  <c r="N100" i="4"/>
  <c r="L100" i="4"/>
  <c r="O100" i="4"/>
  <c r="P99" i="4"/>
  <c r="Q100" i="4"/>
  <c r="R100" i="4"/>
  <c r="G84" i="4"/>
  <c r="E84" i="4"/>
  <c r="AA96" i="4"/>
  <c r="AD96" i="4"/>
  <c r="N101" i="4"/>
  <c r="P100" i="4"/>
  <c r="Q101" i="4"/>
  <c r="R101" i="4"/>
  <c r="AG95" i="4"/>
  <c r="H84" i="4"/>
  <c r="AC97" i="4"/>
  <c r="AE97" i="4"/>
  <c r="AF98" i="4"/>
  <c r="P101" i="4"/>
  <c r="Q102" i="4"/>
  <c r="R102" i="4"/>
  <c r="L101" i="4"/>
  <c r="O101" i="4"/>
  <c r="G85" i="4"/>
  <c r="E85" i="4"/>
  <c r="AA97" i="4"/>
  <c r="AD97" i="4"/>
  <c r="N102" i="4"/>
  <c r="P102" i="4"/>
  <c r="Q103" i="4"/>
  <c r="AG96" i="4"/>
  <c r="H85" i="4"/>
  <c r="L102" i="4"/>
  <c r="O102" i="4"/>
  <c r="N103" i="4"/>
  <c r="L103" i="4"/>
  <c r="O103" i="4"/>
  <c r="AC98" i="4"/>
  <c r="AE98" i="4"/>
  <c r="AF99" i="4"/>
  <c r="G86" i="4"/>
  <c r="E86" i="4"/>
  <c r="AA98" i="4"/>
  <c r="AD98" i="4"/>
  <c r="N104" i="4"/>
  <c r="L104" i="4"/>
  <c r="O104" i="4"/>
  <c r="P103" i="4"/>
  <c r="Q104" i="4"/>
  <c r="AG97" i="4"/>
  <c r="R103" i="4"/>
  <c r="H86" i="4"/>
  <c r="AC99" i="4"/>
  <c r="AE99" i="4"/>
  <c r="AF100" i="4"/>
  <c r="P104" i="4"/>
  <c r="Q105" i="4"/>
  <c r="R104" i="4"/>
  <c r="N105" i="4"/>
  <c r="L105" i="4"/>
  <c r="G87" i="4"/>
  <c r="E87" i="4"/>
  <c r="AA99" i="4"/>
  <c r="AD99" i="4"/>
  <c r="P105" i="4"/>
  <c r="Q106" i="4"/>
  <c r="AG98" i="4"/>
  <c r="R105" i="4"/>
  <c r="O105" i="4"/>
  <c r="H87" i="4"/>
  <c r="AC100" i="4"/>
  <c r="AE100" i="4"/>
  <c r="N106" i="4"/>
  <c r="L106" i="4"/>
  <c r="G88" i="4"/>
  <c r="E88" i="4"/>
  <c r="AF101" i="4"/>
  <c r="AA100" i="4"/>
  <c r="AD100" i="4"/>
  <c r="P106" i="4"/>
  <c r="Q107" i="4"/>
  <c r="AG99" i="4"/>
  <c r="R106" i="4"/>
  <c r="O106" i="4"/>
  <c r="H88" i="4"/>
  <c r="AC101" i="4"/>
  <c r="AA101" i="4"/>
  <c r="N107" i="4"/>
  <c r="L107" i="4"/>
  <c r="G89" i="4"/>
  <c r="E89" i="4"/>
  <c r="P107" i="4"/>
  <c r="Q108" i="4"/>
  <c r="AD101" i="4"/>
  <c r="AE101" i="4"/>
  <c r="AF102" i="4"/>
  <c r="O107" i="4"/>
  <c r="AG100" i="4"/>
  <c r="R107" i="4"/>
  <c r="H89" i="4"/>
  <c r="AC102" i="4"/>
  <c r="N108" i="4"/>
  <c r="P108" i="4"/>
  <c r="Q109" i="4"/>
  <c r="R108" i="4"/>
  <c r="G90" i="4"/>
  <c r="E90" i="4"/>
  <c r="AA102" i="4"/>
  <c r="AD102" i="4"/>
  <c r="AE102" i="4"/>
  <c r="AF103" i="4"/>
  <c r="L108" i="4"/>
  <c r="O108" i="4"/>
  <c r="AG101" i="4"/>
  <c r="R109" i="4"/>
  <c r="H90" i="4"/>
  <c r="AC103" i="4"/>
  <c r="AA103" i="4"/>
  <c r="AD103" i="4"/>
  <c r="N109" i="4"/>
  <c r="P109" i="4"/>
  <c r="Q110" i="4"/>
  <c r="G91" i="4"/>
  <c r="E91" i="4"/>
  <c r="AE103" i="4"/>
  <c r="AF104" i="4"/>
  <c r="AC104" i="4"/>
  <c r="AE104" i="4"/>
  <c r="AF105" i="4"/>
  <c r="L109" i="4"/>
  <c r="O109" i="4"/>
  <c r="AG102" i="4"/>
  <c r="R110" i="4"/>
  <c r="H91" i="4"/>
  <c r="AA104" i="4"/>
  <c r="AD104" i="4"/>
  <c r="N110" i="4"/>
  <c r="P110" i="4"/>
  <c r="G92" i="4"/>
  <c r="E92" i="4"/>
  <c r="L110" i="4"/>
  <c r="O110" i="4"/>
  <c r="N111" i="4"/>
  <c r="L111" i="4"/>
  <c r="O111" i="4"/>
  <c r="AC105" i="4"/>
  <c r="AE105" i="4"/>
  <c r="AF106" i="4"/>
  <c r="Q111" i="4"/>
  <c r="R111" i="4"/>
  <c r="AG103" i="4"/>
  <c r="H92" i="4"/>
  <c r="AA105" i="4"/>
  <c r="AD105" i="4"/>
  <c r="AC106" i="4"/>
  <c r="AE106" i="4"/>
  <c r="AF107" i="4"/>
  <c r="N112" i="4"/>
  <c r="L112" i="4"/>
  <c r="O112" i="4"/>
  <c r="P111" i="4"/>
  <c r="G93" i="4"/>
  <c r="E93" i="4"/>
  <c r="AA106" i="4"/>
  <c r="AD106" i="4"/>
  <c r="N113" i="4"/>
  <c r="Q112" i="4"/>
  <c r="R112" i="4"/>
  <c r="AG104" i="4"/>
  <c r="H93" i="4"/>
  <c r="P112" i="4"/>
  <c r="Q113" i="4"/>
  <c r="AC107" i="4"/>
  <c r="AE107" i="4"/>
  <c r="AF108" i="4"/>
  <c r="L113" i="4"/>
  <c r="O113" i="4"/>
  <c r="R113" i="4"/>
  <c r="G94" i="4"/>
  <c r="E94" i="4"/>
  <c r="P113" i="4"/>
  <c r="Q114" i="4"/>
  <c r="AA107" i="4"/>
  <c r="AD107" i="4"/>
  <c r="AC108" i="4"/>
  <c r="AE108" i="4"/>
  <c r="AF109" i="4"/>
  <c r="N114" i="4"/>
  <c r="AG105" i="4"/>
  <c r="R114" i="4"/>
  <c r="H94" i="4"/>
  <c r="P114" i="4"/>
  <c r="Q115" i="4"/>
  <c r="R115" i="4"/>
  <c r="AA108" i="4"/>
  <c r="AD108" i="4"/>
  <c r="AC109" i="4"/>
  <c r="AE109" i="4"/>
  <c r="AF110" i="4"/>
  <c r="L114" i="4"/>
  <c r="O114" i="4"/>
  <c r="G95" i="4"/>
  <c r="E95" i="4"/>
  <c r="AA109" i="4"/>
  <c r="AD109" i="4"/>
  <c r="AC110" i="4"/>
  <c r="AE110" i="4"/>
  <c r="N115" i="4"/>
  <c r="P115" i="4"/>
  <c r="Q116" i="4"/>
  <c r="AG106" i="4"/>
  <c r="H95" i="4"/>
  <c r="AA110" i="4"/>
  <c r="AD110" i="4"/>
  <c r="L115" i="4"/>
  <c r="O115" i="4"/>
  <c r="AF111" i="4"/>
  <c r="R116" i="4"/>
  <c r="G96" i="4"/>
  <c r="E96" i="4"/>
  <c r="AC111" i="4"/>
  <c r="AA111" i="4"/>
  <c r="N116" i="4"/>
  <c r="P116" i="4"/>
  <c r="Q117" i="4"/>
  <c r="R117" i="4"/>
  <c r="AG107" i="4"/>
  <c r="H96" i="4"/>
  <c r="AE111" i="4"/>
  <c r="AF112" i="4"/>
  <c r="AD111" i="4"/>
  <c r="L116" i="4"/>
  <c r="O116" i="4"/>
  <c r="G97" i="4"/>
  <c r="E97" i="4"/>
  <c r="AC112" i="4"/>
  <c r="AA112" i="4"/>
  <c r="N117" i="4"/>
  <c r="L117" i="4"/>
  <c r="AG108" i="4"/>
  <c r="H97" i="4"/>
  <c r="AD112" i="4"/>
  <c r="AE112" i="4"/>
  <c r="AF113" i="4"/>
  <c r="O117" i="4"/>
  <c r="P117" i="4"/>
  <c r="Q118" i="4"/>
  <c r="R118" i="4"/>
  <c r="G98" i="4"/>
  <c r="AC113" i="4"/>
  <c r="AE113" i="4"/>
  <c r="AF114" i="4"/>
  <c r="N118" i="4"/>
  <c r="P118" i="4"/>
  <c r="E98" i="4"/>
  <c r="H98" i="4"/>
  <c r="AG109" i="4"/>
  <c r="AA113" i="4"/>
  <c r="AD113" i="4"/>
  <c r="Q119" i="4"/>
  <c r="R119" i="4"/>
  <c r="L118" i="4"/>
  <c r="O118" i="4"/>
  <c r="G99" i="4"/>
  <c r="E99" i="4"/>
  <c r="H99" i="4"/>
  <c r="AC114" i="4"/>
  <c r="AE114" i="4"/>
  <c r="AF115" i="4"/>
  <c r="N119" i="4"/>
  <c r="P119" i="4"/>
  <c r="AG110" i="4"/>
  <c r="G100" i="4"/>
  <c r="E100" i="4"/>
  <c r="AA114" i="4"/>
  <c r="AD114" i="4"/>
  <c r="Q120" i="4"/>
  <c r="R120" i="4"/>
  <c r="L119" i="4"/>
  <c r="O119" i="4"/>
  <c r="H100" i="4"/>
  <c r="AC115" i="4"/>
  <c r="AE115" i="4"/>
  <c r="AF116" i="4"/>
  <c r="N120" i="4"/>
  <c r="P120" i="4"/>
  <c r="AG111" i="4"/>
  <c r="G101" i="4"/>
  <c r="E101" i="4"/>
  <c r="L120" i="4"/>
  <c r="O120" i="4"/>
  <c r="N121" i="4"/>
  <c r="L121" i="4"/>
  <c r="O121" i="4"/>
  <c r="AA115" i="4"/>
  <c r="AD115" i="4"/>
  <c r="Q121" i="4"/>
  <c r="R121" i="4"/>
  <c r="H101" i="4"/>
  <c r="AC116" i="4"/>
  <c r="AE116" i="4"/>
  <c r="AF117" i="4"/>
  <c r="N122" i="4"/>
  <c r="L122" i="4"/>
  <c r="O122" i="4"/>
  <c r="P121" i="4"/>
  <c r="AG112" i="4"/>
  <c r="G102" i="4"/>
  <c r="E102" i="4"/>
  <c r="AA116" i="4"/>
  <c r="AD116" i="4"/>
  <c r="N123" i="4"/>
  <c r="L123" i="4"/>
  <c r="O123" i="4"/>
  <c r="Q122" i="4"/>
  <c r="R122" i="4"/>
  <c r="H102" i="4"/>
  <c r="AC117" i="4"/>
  <c r="AE117" i="4"/>
  <c r="AF118" i="4"/>
  <c r="N124" i="4"/>
  <c r="L124" i="4"/>
  <c r="O124" i="4"/>
  <c r="P122" i="4"/>
  <c r="AG113" i="4"/>
  <c r="G103" i="4"/>
  <c r="E103" i="4"/>
  <c r="AA117" i="4"/>
  <c r="AD117" i="4"/>
  <c r="N125" i="4"/>
  <c r="L125" i="4"/>
  <c r="O125" i="4"/>
  <c r="Q123" i="4"/>
  <c r="R123" i="4"/>
  <c r="H103" i="4"/>
  <c r="AC118" i="4"/>
  <c r="AE118" i="4"/>
  <c r="AF119" i="4"/>
  <c r="N126" i="4"/>
  <c r="L126" i="4"/>
  <c r="O126" i="4"/>
  <c r="P123" i="4"/>
  <c r="AG114" i="4"/>
  <c r="G104" i="4"/>
  <c r="E104" i="4"/>
  <c r="AA118" i="4"/>
  <c r="AD118" i="4"/>
  <c r="Q124" i="4"/>
  <c r="R124" i="4"/>
  <c r="N127" i="4"/>
  <c r="H104" i="4"/>
  <c r="P124" i="4"/>
  <c r="Q125" i="4"/>
  <c r="R125" i="4"/>
  <c r="AC119" i="4"/>
  <c r="AE119" i="4"/>
  <c r="AF120" i="4"/>
  <c r="L127" i="4"/>
  <c r="O127" i="4"/>
  <c r="AG115" i="4"/>
  <c r="G105" i="4"/>
  <c r="E105" i="4"/>
  <c r="P125" i="4"/>
  <c r="Q126" i="4"/>
  <c r="R126" i="4"/>
  <c r="AA119" i="4"/>
  <c r="AD119" i="4"/>
  <c r="AC120" i="4"/>
  <c r="AE120" i="4"/>
  <c r="N128" i="4"/>
  <c r="L128" i="4"/>
  <c r="O128" i="4"/>
  <c r="H105" i="4"/>
  <c r="P126" i="4"/>
  <c r="Q127" i="4"/>
  <c r="R127" i="4"/>
  <c r="AA120" i="4"/>
  <c r="AD120" i="4"/>
  <c r="AF121" i="4"/>
  <c r="AG116" i="4"/>
  <c r="N129" i="4"/>
  <c r="G106" i="4"/>
  <c r="E106" i="4"/>
  <c r="P127" i="4"/>
  <c r="AC121" i="4"/>
  <c r="AA121" i="4"/>
  <c r="AD121" i="4"/>
  <c r="L129" i="4"/>
  <c r="O129" i="4"/>
  <c r="H106" i="4"/>
  <c r="AE121" i="4"/>
  <c r="AF122" i="4"/>
  <c r="Q128" i="4"/>
  <c r="R128" i="4"/>
  <c r="AC122" i="4"/>
  <c r="AA122" i="4"/>
  <c r="AD122" i="4"/>
  <c r="AG117" i="4"/>
  <c r="N130" i="4"/>
  <c r="L130" i="4"/>
  <c r="G107" i="4"/>
  <c r="E107" i="4"/>
  <c r="P128" i="4"/>
  <c r="AE122" i="4"/>
  <c r="AF123" i="4"/>
  <c r="AC123" i="4"/>
  <c r="AA123" i="4"/>
  <c r="AD123" i="4"/>
  <c r="O130" i="4"/>
  <c r="H107" i="4"/>
  <c r="AE123" i="4"/>
  <c r="AF124" i="4"/>
  <c r="Q129" i="4"/>
  <c r="R129" i="4"/>
  <c r="AC124" i="4"/>
  <c r="AA124" i="4"/>
  <c r="AD124" i="4"/>
  <c r="AG118" i="4"/>
  <c r="N131" i="4"/>
  <c r="G108" i="4"/>
  <c r="E108" i="4"/>
  <c r="AE124" i="4"/>
  <c r="AF125" i="4"/>
  <c r="P129" i="4"/>
  <c r="L131" i="4"/>
  <c r="O131" i="4"/>
  <c r="H108" i="4"/>
  <c r="AC125" i="4"/>
  <c r="AE125" i="4"/>
  <c r="Q130" i="4"/>
  <c r="R130" i="4"/>
  <c r="AA125" i="4"/>
  <c r="N132" i="4"/>
  <c r="L132" i="4"/>
  <c r="O132" i="4"/>
  <c r="AF126" i="4"/>
  <c r="AG119" i="4"/>
  <c r="G109" i="4"/>
  <c r="E109" i="4"/>
  <c r="P130" i="4"/>
  <c r="N133" i="4"/>
  <c r="L133" i="4"/>
  <c r="H109" i="4"/>
  <c r="Q131" i="4"/>
  <c r="R131" i="4"/>
  <c r="AG120" i="4"/>
  <c r="O133" i="4"/>
  <c r="AD125" i="4"/>
  <c r="G110" i="4"/>
  <c r="E110" i="4"/>
  <c r="P131" i="4"/>
  <c r="AC126" i="4"/>
  <c r="AE126" i="4"/>
  <c r="AF127" i="4"/>
  <c r="N134" i="4"/>
  <c r="L134" i="4"/>
  <c r="H110" i="4"/>
  <c r="Q132" i="4"/>
  <c r="R132" i="4"/>
  <c r="AA126" i="4"/>
  <c r="AD126" i="4"/>
  <c r="AG121" i="4"/>
  <c r="O134" i="4"/>
  <c r="G111" i="4"/>
  <c r="E111" i="4"/>
  <c r="P132" i="4"/>
  <c r="Q133" i="4"/>
  <c r="R133" i="4"/>
  <c r="AC127" i="4"/>
  <c r="AE127" i="4"/>
  <c r="N135" i="4"/>
  <c r="L135" i="4"/>
  <c r="H111" i="4"/>
  <c r="P133" i="4"/>
  <c r="AA127" i="4"/>
  <c r="AD127" i="4"/>
  <c r="AF128" i="4"/>
  <c r="AG122" i="4"/>
  <c r="O135" i="4"/>
  <c r="G112" i="4"/>
  <c r="E112" i="4"/>
  <c r="Q134" i="4"/>
  <c r="R134" i="4"/>
  <c r="AC128" i="4"/>
  <c r="AA128" i="4"/>
  <c r="N136" i="4"/>
  <c r="H112" i="4"/>
  <c r="AE128" i="4"/>
  <c r="AF129" i="4"/>
  <c r="P134" i="4"/>
  <c r="AD128" i="4"/>
  <c r="L136" i="4"/>
  <c r="O136" i="4"/>
  <c r="AG123" i="4"/>
  <c r="G113" i="4"/>
  <c r="E113" i="4"/>
  <c r="Q135" i="4"/>
  <c r="R135" i="4"/>
  <c r="AC129" i="4"/>
  <c r="N137" i="4"/>
  <c r="L137" i="4"/>
  <c r="H113" i="4"/>
  <c r="P135" i="4"/>
  <c r="AE129" i="4"/>
  <c r="AF130" i="4"/>
  <c r="AA129" i="4"/>
  <c r="AD129" i="4"/>
  <c r="O137" i="4"/>
  <c r="AG124" i="4"/>
  <c r="G114" i="4"/>
  <c r="E114" i="4"/>
  <c r="Q136" i="4"/>
  <c r="R136" i="4"/>
  <c r="AC130" i="4"/>
  <c r="AA130" i="4"/>
  <c r="AD130" i="4"/>
  <c r="N138" i="4"/>
  <c r="H114" i="4"/>
  <c r="AE130" i="4"/>
  <c r="AF131" i="4"/>
  <c r="P136" i="4"/>
  <c r="L138" i="4"/>
  <c r="O138" i="4"/>
  <c r="AG125" i="4"/>
  <c r="AC131" i="4"/>
  <c r="G115" i="4"/>
  <c r="E115" i="4"/>
  <c r="AE131" i="4"/>
  <c r="AF132" i="4"/>
  <c r="Q137" i="4"/>
  <c r="R137" i="4"/>
  <c r="AA131" i="4"/>
  <c r="AD131" i="4"/>
  <c r="N139" i="4"/>
  <c r="H115" i="4"/>
  <c r="P137" i="4"/>
  <c r="Q138" i="4"/>
  <c r="R138" i="4"/>
  <c r="L139" i="4"/>
  <c r="O139" i="4"/>
  <c r="AG126" i="4"/>
  <c r="AC132" i="4"/>
  <c r="AE132" i="4"/>
  <c r="G116" i="4"/>
  <c r="E116" i="4"/>
  <c r="P138" i="4"/>
  <c r="Q139" i="4"/>
  <c r="R139" i="4"/>
  <c r="AA132" i="4"/>
  <c r="AD132" i="4"/>
  <c r="N140" i="4"/>
  <c r="AF133" i="4"/>
  <c r="H116" i="4"/>
  <c r="P139" i="4"/>
  <c r="Q140" i="4"/>
  <c r="R140" i="4"/>
  <c r="AC133" i="4"/>
  <c r="AA133" i="4"/>
  <c r="L140" i="4"/>
  <c r="O140" i="4"/>
  <c r="AE133" i="4"/>
  <c r="AF134" i="4"/>
  <c r="AG127" i="4"/>
  <c r="G117" i="4"/>
  <c r="E117" i="4"/>
  <c r="P140" i="4"/>
  <c r="Q141" i="4"/>
  <c r="R141" i="4"/>
  <c r="AD133" i="4"/>
  <c r="N141" i="4"/>
  <c r="H117" i="4"/>
  <c r="P141" i="4"/>
  <c r="Q142" i="4"/>
  <c r="AC134" i="4"/>
  <c r="AE134" i="4"/>
  <c r="AF135" i="4"/>
  <c r="L141" i="4"/>
  <c r="O141" i="4"/>
  <c r="AG128" i="4"/>
  <c r="G118" i="4"/>
  <c r="AA134" i="4"/>
  <c r="AD134" i="4"/>
  <c r="N142" i="4"/>
  <c r="P142" i="4"/>
  <c r="Q143" i="4"/>
  <c r="E118" i="4"/>
  <c r="H118" i="4"/>
  <c r="R142" i="4"/>
  <c r="AC135" i="4"/>
  <c r="AE135" i="4"/>
  <c r="AF136" i="4"/>
  <c r="L142" i="4"/>
  <c r="O142" i="4"/>
  <c r="G119" i="4"/>
  <c r="E119" i="4"/>
  <c r="H119" i="4"/>
  <c r="AG129" i="4"/>
  <c r="AA135" i="4"/>
  <c r="AD135" i="4"/>
  <c r="N143" i="4"/>
  <c r="P143" i="4"/>
  <c r="Q144" i="4"/>
  <c r="R143" i="4"/>
  <c r="G120" i="4"/>
  <c r="E120" i="4"/>
  <c r="AC136" i="4"/>
  <c r="AE136" i="4"/>
  <c r="AF137" i="4"/>
  <c r="L143" i="4"/>
  <c r="O143" i="4"/>
  <c r="AG130" i="4"/>
  <c r="R144" i="4"/>
  <c r="H120" i="4"/>
  <c r="AA136" i="4"/>
  <c r="AD136" i="4"/>
  <c r="N144" i="4"/>
  <c r="P144" i="4"/>
  <c r="Q145" i="4"/>
  <c r="G121" i="4"/>
  <c r="E121" i="4"/>
  <c r="AC137" i="4"/>
  <c r="AE137" i="4"/>
  <c r="AF138" i="4"/>
  <c r="L144" i="4"/>
  <c r="O144" i="4"/>
  <c r="AG131" i="4"/>
  <c r="R145" i="4"/>
  <c r="H121" i="4"/>
  <c r="AA137" i="4"/>
  <c r="AD137" i="4"/>
  <c r="N145" i="4"/>
  <c r="P145" i="4"/>
  <c r="Q146" i="4"/>
  <c r="G122" i="4"/>
  <c r="E122" i="4"/>
  <c r="AC138" i="4"/>
  <c r="AE138" i="4"/>
  <c r="L145" i="4"/>
  <c r="O145" i="4"/>
  <c r="AG132" i="4"/>
  <c r="R146" i="4"/>
  <c r="H122" i="4"/>
  <c r="AA138" i="4"/>
  <c r="AD138" i="4"/>
  <c r="AC139" i="4"/>
  <c r="AA139" i="4"/>
  <c r="AD139" i="4"/>
  <c r="AF139" i="4"/>
  <c r="N146" i="4"/>
  <c r="P146" i="4"/>
  <c r="Q147" i="4"/>
  <c r="G123" i="4"/>
  <c r="E123" i="4"/>
  <c r="AE139" i="4"/>
  <c r="AF140" i="4"/>
  <c r="AC140" i="4"/>
  <c r="AA140" i="4"/>
  <c r="AD140" i="4"/>
  <c r="L146" i="4"/>
  <c r="O146" i="4"/>
  <c r="AG133" i="4"/>
  <c r="R147" i="4"/>
  <c r="H123" i="4"/>
  <c r="AE140" i="4"/>
  <c r="AF141" i="4"/>
  <c r="AC141" i="4"/>
  <c r="N147" i="4"/>
  <c r="L147" i="4"/>
  <c r="G124" i="4"/>
  <c r="E124" i="4"/>
  <c r="AE141" i="4"/>
  <c r="AF142" i="4"/>
  <c r="AA141" i="4"/>
  <c r="AD141" i="4"/>
  <c r="O147" i="4"/>
  <c r="P147" i="4"/>
  <c r="AG134" i="4"/>
  <c r="H124" i="4"/>
  <c r="AC142" i="4"/>
  <c r="AE142" i="4"/>
  <c r="AF143" i="4"/>
  <c r="Q148" i="4"/>
  <c r="R148" i="4"/>
  <c r="N148" i="4"/>
  <c r="G125" i="4"/>
  <c r="E125" i="4"/>
  <c r="P148" i="4"/>
  <c r="Q149" i="4"/>
  <c r="R149" i="4"/>
  <c r="AA142" i="4"/>
  <c r="AD142" i="4"/>
  <c r="L148" i="4"/>
  <c r="O148" i="4"/>
  <c r="AG135" i="4"/>
  <c r="H125" i="4"/>
  <c r="AC143" i="4"/>
  <c r="AE143" i="4"/>
  <c r="AF144" i="4"/>
  <c r="N149" i="4"/>
  <c r="P149" i="4"/>
  <c r="G126" i="4"/>
  <c r="E126" i="4"/>
  <c r="AA143" i="4"/>
  <c r="AD143" i="4"/>
  <c r="Q150" i="4"/>
  <c r="R150" i="4"/>
  <c r="L149" i="4"/>
  <c r="O149" i="4"/>
  <c r="AG136" i="4"/>
  <c r="H126" i="4"/>
  <c r="AC144" i="4"/>
  <c r="AE144" i="4"/>
  <c r="AF145" i="4"/>
  <c r="N150" i="4"/>
  <c r="P150" i="4"/>
  <c r="G127" i="4"/>
  <c r="E127" i="4"/>
  <c r="L150" i="4"/>
  <c r="O150" i="4"/>
  <c r="N151" i="4"/>
  <c r="L151" i="4"/>
  <c r="O151" i="4"/>
  <c r="AA144" i="4"/>
  <c r="AD144" i="4"/>
  <c r="Q151" i="4"/>
  <c r="R151" i="4"/>
  <c r="AG137" i="4"/>
  <c r="H127" i="4"/>
  <c r="AC145" i="4"/>
  <c r="AE145" i="4"/>
  <c r="AF146" i="4"/>
  <c r="N152" i="4"/>
  <c r="P151" i="4"/>
  <c r="Q152" i="4"/>
  <c r="R152" i="4"/>
  <c r="G128" i="4"/>
  <c r="E128" i="4"/>
  <c r="AA145" i="4"/>
  <c r="AD145" i="4"/>
  <c r="AC146" i="4"/>
  <c r="AE146" i="4"/>
  <c r="AF147" i="4"/>
  <c r="P152" i="4"/>
  <c r="L152" i="4"/>
  <c r="O152" i="4"/>
  <c r="AG138" i="4"/>
  <c r="H128" i="4"/>
  <c r="AA146" i="4"/>
  <c r="AD146" i="4"/>
  <c r="N153" i="4"/>
  <c r="L153" i="4"/>
  <c r="O153" i="4"/>
  <c r="Q153" i="4"/>
  <c r="R153" i="4"/>
  <c r="G129" i="4"/>
  <c r="E129" i="4"/>
  <c r="AC147" i="4"/>
  <c r="AA147" i="4"/>
  <c r="N154" i="4"/>
  <c r="P153" i="4"/>
  <c r="Q154" i="4"/>
  <c r="R154" i="4"/>
  <c r="AG139" i="4"/>
  <c r="H129" i="4"/>
  <c r="AE147" i="4"/>
  <c r="AF148" i="4"/>
  <c r="AD147" i="4"/>
  <c r="P154" i="4"/>
  <c r="L154" i="4"/>
  <c r="O154" i="4"/>
  <c r="G130" i="4"/>
  <c r="E130" i="4"/>
  <c r="AC148" i="4"/>
  <c r="AE148" i="4"/>
  <c r="AF149" i="4"/>
  <c r="N155" i="4"/>
  <c r="L155" i="4"/>
  <c r="O155" i="4"/>
  <c r="Q155" i="4"/>
  <c r="R155" i="4"/>
  <c r="AG140" i="4"/>
  <c r="H130" i="4"/>
  <c r="AA148" i="4"/>
  <c r="AD148" i="4"/>
  <c r="N156" i="4"/>
  <c r="L156" i="4"/>
  <c r="O156" i="4"/>
  <c r="P155" i="4"/>
  <c r="G131" i="4"/>
  <c r="E131" i="4"/>
  <c r="AC149" i="4"/>
  <c r="AE149" i="4"/>
  <c r="AF150" i="4"/>
  <c r="N157" i="4"/>
  <c r="L157" i="4"/>
  <c r="O157" i="4"/>
  <c r="Q156" i="4"/>
  <c r="R156" i="4"/>
  <c r="AG141" i="4"/>
  <c r="H131" i="4"/>
  <c r="AA149" i="4"/>
  <c r="AD149" i="4"/>
  <c r="N158" i="4"/>
  <c r="P156" i="4"/>
  <c r="G132" i="4"/>
  <c r="E132" i="4"/>
  <c r="AC150" i="4"/>
  <c r="AE150" i="4"/>
  <c r="AF151" i="4"/>
  <c r="Q157" i="4"/>
  <c r="R157" i="4"/>
  <c r="L158" i="4"/>
  <c r="O158" i="4"/>
  <c r="AG142" i="4"/>
  <c r="H132" i="4"/>
  <c r="P157" i="4"/>
  <c r="Q158" i="4"/>
  <c r="R158" i="4"/>
  <c r="AA150" i="4"/>
  <c r="AD150" i="4"/>
  <c r="AC151" i="4"/>
  <c r="AE151" i="4"/>
  <c r="N159" i="4"/>
  <c r="L159" i="4"/>
  <c r="O159" i="4"/>
  <c r="G133" i="4"/>
  <c r="E133" i="4"/>
  <c r="P158" i="4"/>
  <c r="Q159" i="4"/>
  <c r="AA151" i="4"/>
  <c r="AD151" i="4"/>
  <c r="N160" i="4"/>
  <c r="L160" i="4"/>
  <c r="O160" i="4"/>
  <c r="AF152" i="4"/>
  <c r="AG143" i="4"/>
  <c r="H133" i="4"/>
  <c r="P159" i="4"/>
  <c r="R159" i="4"/>
  <c r="N161" i="4"/>
  <c r="L161" i="4"/>
  <c r="O161" i="4"/>
  <c r="AC152" i="4"/>
  <c r="AE152" i="4"/>
  <c r="G134" i="4"/>
  <c r="E134" i="4"/>
  <c r="Q160" i="4"/>
  <c r="R160" i="4"/>
  <c r="AA152" i="4"/>
  <c r="AD152" i="4"/>
  <c r="AF153" i="4"/>
  <c r="AG144" i="4"/>
  <c r="N162" i="4"/>
  <c r="L162" i="4"/>
  <c r="H134" i="4"/>
  <c r="P160" i="4"/>
  <c r="Q161" i="4"/>
  <c r="R161" i="4"/>
  <c r="O162" i="4"/>
  <c r="AC153" i="4"/>
  <c r="AA153" i="4"/>
  <c r="G135" i="4"/>
  <c r="E135" i="4"/>
  <c r="P161" i="4"/>
  <c r="AD153" i="4"/>
  <c r="AE153" i="4"/>
  <c r="AG145" i="4"/>
  <c r="N163" i="4"/>
  <c r="L163" i="4"/>
  <c r="H135" i="4"/>
  <c r="Q162" i="4"/>
  <c r="R162" i="4"/>
  <c r="O163" i="4"/>
  <c r="AF154" i="4"/>
  <c r="AC154" i="4"/>
  <c r="AA154" i="4"/>
  <c r="G136" i="4"/>
  <c r="E136" i="4"/>
  <c r="P162" i="4"/>
  <c r="AE154" i="4"/>
  <c r="AF155" i="4"/>
  <c r="AG146" i="4"/>
  <c r="AD154" i="4"/>
  <c r="N164" i="4"/>
  <c r="L164" i="4"/>
  <c r="H136" i="4"/>
  <c r="Q163" i="4"/>
  <c r="R163" i="4"/>
  <c r="AC155" i="4"/>
  <c r="AA155" i="4"/>
  <c r="O164" i="4"/>
  <c r="G137" i="4"/>
  <c r="E137" i="4"/>
  <c r="P163" i="4"/>
  <c r="AD155" i="4"/>
  <c r="AE155" i="4"/>
  <c r="AF156" i="4"/>
  <c r="AG147" i="4"/>
  <c r="N165" i="4"/>
  <c r="H137" i="4"/>
  <c r="Q164" i="4"/>
  <c r="R164" i="4"/>
  <c r="AC156" i="4"/>
  <c r="AE156" i="4"/>
  <c r="AF157" i="4"/>
  <c r="L165" i="4"/>
  <c r="O165" i="4"/>
  <c r="G138" i="4"/>
  <c r="E138" i="4"/>
  <c r="P164" i="4"/>
  <c r="AA156" i="4"/>
  <c r="AD156" i="4"/>
  <c r="AG148" i="4"/>
  <c r="N166" i="4"/>
  <c r="H138" i="4"/>
  <c r="Q165" i="4"/>
  <c r="R165" i="4"/>
  <c r="AC157" i="4"/>
  <c r="L166" i="4"/>
  <c r="O166" i="4"/>
  <c r="G139" i="4"/>
  <c r="E139" i="4"/>
  <c r="P165" i="4"/>
  <c r="Q166" i="4"/>
  <c r="R166" i="4"/>
  <c r="AE157" i="4"/>
  <c r="AF158" i="4"/>
  <c r="AA157" i="4"/>
  <c r="AD157" i="4"/>
  <c r="AG149" i="4"/>
  <c r="N167" i="4"/>
  <c r="L167" i="4"/>
  <c r="H139" i="4"/>
  <c r="P166" i="4"/>
  <c r="Q167" i="4"/>
  <c r="R167" i="4"/>
  <c r="AC158" i="4"/>
  <c r="AA158" i="4"/>
  <c r="AD158" i="4"/>
  <c r="O167" i="4"/>
  <c r="G140" i="4"/>
  <c r="E140" i="4"/>
  <c r="P167" i="4"/>
  <c r="Q168" i="4"/>
  <c r="AE158" i="4"/>
  <c r="AF159" i="4"/>
  <c r="AC159" i="4"/>
  <c r="N168" i="4"/>
  <c r="L168" i="4"/>
  <c r="O168" i="4"/>
  <c r="AG150" i="4"/>
  <c r="H140" i="4"/>
  <c r="AE159" i="4"/>
  <c r="AF160" i="4"/>
  <c r="AA159" i="4"/>
  <c r="AD159" i="4"/>
  <c r="AC160" i="4"/>
  <c r="P168" i="4"/>
  <c r="Q169" i="4"/>
  <c r="R168" i="4"/>
  <c r="N169" i="4"/>
  <c r="L169" i="4"/>
  <c r="G141" i="4"/>
  <c r="E141" i="4"/>
  <c r="AE160" i="4"/>
  <c r="AF161" i="4"/>
  <c r="AA160" i="4"/>
  <c r="AD160" i="4"/>
  <c r="P169" i="4"/>
  <c r="Q170" i="4"/>
  <c r="AG151" i="4"/>
  <c r="H141" i="4"/>
  <c r="O169" i="4"/>
  <c r="AC161" i="4"/>
  <c r="AE161" i="4"/>
  <c r="AF162" i="4"/>
  <c r="R169" i="4"/>
  <c r="N170" i="4"/>
  <c r="L170" i="4"/>
  <c r="G142" i="4"/>
  <c r="AA161" i="4"/>
  <c r="AD161" i="4"/>
  <c r="E142" i="4"/>
  <c r="H142" i="4"/>
  <c r="P170" i="4"/>
  <c r="Q171" i="4"/>
  <c r="AG152" i="4"/>
  <c r="O170" i="4"/>
  <c r="AC162" i="4"/>
  <c r="AE162" i="4"/>
  <c r="AF163" i="4"/>
  <c r="G143" i="4"/>
  <c r="E143" i="4"/>
  <c r="H143" i="4"/>
  <c r="R170" i="4"/>
  <c r="N171" i="4"/>
  <c r="L171" i="4"/>
  <c r="AA162" i="4"/>
  <c r="AD162" i="4"/>
  <c r="AC163" i="4"/>
  <c r="AE163" i="4"/>
  <c r="P171" i="4"/>
  <c r="Q172" i="4"/>
  <c r="AG153" i="4"/>
  <c r="G144" i="4"/>
  <c r="O171" i="4"/>
  <c r="AA163" i="4"/>
  <c r="AD163" i="4"/>
  <c r="E144" i="4"/>
  <c r="H144" i="4"/>
  <c r="AF164" i="4"/>
  <c r="R171" i="4"/>
  <c r="N172" i="4"/>
  <c r="L172" i="4"/>
  <c r="AC164" i="4"/>
  <c r="AA164" i="4"/>
  <c r="G145" i="4"/>
  <c r="E145" i="4"/>
  <c r="H145" i="4"/>
  <c r="P172" i="4"/>
  <c r="Q173" i="4"/>
  <c r="AG154" i="4"/>
  <c r="R172" i="4"/>
  <c r="O172" i="4"/>
  <c r="AD164" i="4"/>
  <c r="AE164" i="4"/>
  <c r="AF165" i="4"/>
  <c r="N173" i="4"/>
  <c r="L173" i="4"/>
  <c r="G146" i="4"/>
  <c r="E146" i="4"/>
  <c r="AC165" i="4"/>
  <c r="AE165" i="4"/>
  <c r="AF166" i="4"/>
  <c r="P173" i="4"/>
  <c r="Q174" i="4"/>
  <c r="AG155" i="4"/>
  <c r="R173" i="4"/>
  <c r="O173" i="4"/>
  <c r="H146" i="4"/>
  <c r="AA165" i="4"/>
  <c r="AD165" i="4"/>
  <c r="N174" i="4"/>
  <c r="L174" i="4"/>
  <c r="O174" i="4"/>
  <c r="R174" i="4"/>
  <c r="G147" i="4"/>
  <c r="AC166" i="4"/>
  <c r="AE166" i="4"/>
  <c r="AF167" i="4"/>
  <c r="P174" i="4"/>
  <c r="Q175" i="4"/>
  <c r="E147" i="4"/>
  <c r="H147" i="4"/>
  <c r="AG156" i="4"/>
  <c r="N175" i="4"/>
  <c r="L175" i="4"/>
  <c r="AA166" i="4"/>
  <c r="AD166" i="4"/>
  <c r="G148" i="4"/>
  <c r="E148" i="4"/>
  <c r="H148" i="4"/>
  <c r="P175" i="4"/>
  <c r="Q176" i="4"/>
  <c r="O175" i="4"/>
  <c r="N176" i="4"/>
  <c r="L176" i="4"/>
  <c r="O176" i="4"/>
  <c r="AG157" i="4"/>
  <c r="R175" i="4"/>
  <c r="AC167" i="4"/>
  <c r="AE167" i="4"/>
  <c r="AF168" i="4"/>
  <c r="G149" i="4"/>
  <c r="E149" i="4"/>
  <c r="P176" i="4"/>
  <c r="Q177" i="4"/>
  <c r="AA167" i="4"/>
  <c r="AD167" i="4"/>
  <c r="N177" i="4"/>
  <c r="L177" i="4"/>
  <c r="O177" i="4"/>
  <c r="R176" i="4"/>
  <c r="H149" i="4"/>
  <c r="P177" i="4"/>
  <c r="Q178" i="4"/>
  <c r="AG158" i="4"/>
  <c r="R177" i="4"/>
  <c r="AC168" i="4"/>
  <c r="AE168" i="4"/>
  <c r="AF169" i="4"/>
  <c r="N178" i="4"/>
  <c r="L178" i="4"/>
  <c r="G150" i="4"/>
  <c r="E150" i="4"/>
  <c r="AA168" i="4"/>
  <c r="AD168" i="4"/>
  <c r="P178" i="4"/>
  <c r="Q179" i="4"/>
  <c r="O178" i="4"/>
  <c r="H150" i="4"/>
  <c r="AC169" i="4"/>
  <c r="AA169" i="4"/>
  <c r="AG159" i="4"/>
  <c r="R178" i="4"/>
  <c r="N179" i="4"/>
  <c r="L179" i="4"/>
  <c r="G151" i="4"/>
  <c r="E151" i="4"/>
  <c r="AE169" i="4"/>
  <c r="AF170" i="4"/>
  <c r="AD169" i="4"/>
  <c r="P179" i="4"/>
  <c r="Q180" i="4"/>
  <c r="O179" i="4"/>
  <c r="H151" i="4"/>
  <c r="AC170" i="4"/>
  <c r="AG160" i="4"/>
  <c r="R179" i="4"/>
  <c r="N180" i="4"/>
  <c r="P180" i="4"/>
  <c r="Q181" i="4"/>
  <c r="G152" i="4"/>
  <c r="E152" i="4"/>
  <c r="AE170" i="4"/>
  <c r="AA170" i="4"/>
  <c r="AD170" i="4"/>
  <c r="L180" i="4"/>
  <c r="O180" i="4"/>
  <c r="H152" i="4"/>
  <c r="AC171" i="4"/>
  <c r="AA171" i="4"/>
  <c r="AD171" i="4"/>
  <c r="AF171" i="4"/>
  <c r="AG161" i="4"/>
  <c r="R180" i="4"/>
  <c r="N181" i="4"/>
  <c r="P181" i="4"/>
  <c r="Q182" i="4"/>
  <c r="G153" i="4"/>
  <c r="E153" i="4"/>
  <c r="AC172" i="4"/>
  <c r="AE171" i="4"/>
  <c r="AF172" i="4"/>
  <c r="L181" i="4"/>
  <c r="O181" i="4"/>
  <c r="H153" i="4"/>
  <c r="AE172" i="4"/>
  <c r="AF173" i="4"/>
  <c r="AA172" i="4"/>
  <c r="AD172" i="4"/>
  <c r="AG162" i="4"/>
  <c r="R181" i="4"/>
  <c r="N182" i="4"/>
  <c r="L182" i="4"/>
  <c r="G154" i="4"/>
  <c r="E154" i="4"/>
  <c r="AC173" i="4"/>
  <c r="AE173" i="4"/>
  <c r="AF174" i="4"/>
  <c r="P182" i="4"/>
  <c r="Q183" i="4"/>
  <c r="O182" i="4"/>
  <c r="H154" i="4"/>
  <c r="AA173" i="4"/>
  <c r="AD173" i="4"/>
  <c r="AC174" i="4"/>
  <c r="AE174" i="4"/>
  <c r="AF175" i="4"/>
  <c r="AG163" i="4"/>
  <c r="R182" i="4"/>
  <c r="N183" i="4"/>
  <c r="P183" i="4"/>
  <c r="Q184" i="4"/>
  <c r="G155" i="4"/>
  <c r="E155" i="4"/>
  <c r="AA174" i="4"/>
  <c r="AD174" i="4"/>
  <c r="L183" i="4"/>
  <c r="O183" i="4"/>
  <c r="H155" i="4"/>
  <c r="AC175" i="4"/>
  <c r="AE175" i="4"/>
  <c r="AF176" i="4"/>
  <c r="AG164" i="4"/>
  <c r="R183" i="4"/>
  <c r="N184" i="4"/>
  <c r="P184" i="4"/>
  <c r="Q185" i="4"/>
  <c r="G156" i="4"/>
  <c r="E156" i="4"/>
  <c r="AA175" i="4"/>
  <c r="AD175" i="4"/>
  <c r="L184" i="4"/>
  <c r="O184" i="4"/>
  <c r="R184" i="4"/>
  <c r="H156" i="4"/>
  <c r="AC176" i="4"/>
  <c r="AE176" i="4"/>
  <c r="AF177" i="4"/>
  <c r="AG165" i="4"/>
  <c r="N185" i="4"/>
  <c r="L185" i="4"/>
  <c r="G157" i="4"/>
  <c r="E157" i="4"/>
  <c r="AA176" i="4"/>
  <c r="AD176" i="4"/>
  <c r="P185" i="4"/>
  <c r="Q186" i="4"/>
  <c r="R185" i="4"/>
  <c r="O185" i="4"/>
  <c r="H157" i="4"/>
  <c r="AC177" i="4"/>
  <c r="AE177" i="4"/>
  <c r="AF178" i="4"/>
  <c r="N186" i="4"/>
  <c r="L186" i="4"/>
  <c r="O186" i="4"/>
  <c r="AG166" i="4"/>
  <c r="G158" i="4"/>
  <c r="E158" i="4"/>
  <c r="P186" i="4"/>
  <c r="Q187" i="4"/>
  <c r="AA177" i="4"/>
  <c r="AD177" i="4"/>
  <c r="R186" i="4"/>
  <c r="N187" i="4"/>
  <c r="L187" i="4"/>
  <c r="H158" i="4"/>
  <c r="AC178" i="4"/>
  <c r="AE178" i="4"/>
  <c r="AF179" i="4"/>
  <c r="O187" i="4"/>
  <c r="P187" i="4"/>
  <c r="Q188" i="4"/>
  <c r="AG167" i="4"/>
  <c r="G159" i="4"/>
  <c r="E159" i="4"/>
  <c r="AA178" i="4"/>
  <c r="AD178" i="4"/>
  <c r="R187" i="4"/>
  <c r="N188" i="4"/>
  <c r="L188" i="4"/>
  <c r="H159" i="4"/>
  <c r="AC179" i="4"/>
  <c r="AE179" i="4"/>
  <c r="AF180" i="4"/>
  <c r="P188" i="4"/>
  <c r="Q189" i="4"/>
  <c r="AG168" i="4"/>
  <c r="O188" i="4"/>
  <c r="G160" i="4"/>
  <c r="AA179" i="4"/>
  <c r="AD179" i="4"/>
  <c r="E160" i="4"/>
  <c r="H160" i="4"/>
  <c r="R188" i="4"/>
  <c r="N189" i="4"/>
  <c r="P189" i="4"/>
  <c r="Q190" i="4"/>
  <c r="AC180" i="4"/>
  <c r="AE180" i="4"/>
  <c r="AF181" i="4"/>
  <c r="L189" i="4"/>
  <c r="O189" i="4"/>
  <c r="G161" i="4"/>
  <c r="E161" i="4"/>
  <c r="H161" i="4"/>
  <c r="AG169" i="4"/>
  <c r="AA180" i="4"/>
  <c r="AD180" i="4"/>
  <c r="AC181" i="4"/>
  <c r="AE181" i="4"/>
  <c r="AF182" i="4"/>
  <c r="R189" i="4"/>
  <c r="N190" i="4"/>
  <c r="L190" i="4"/>
  <c r="G162" i="4"/>
  <c r="E162" i="4"/>
  <c r="AA181" i="4"/>
  <c r="AD181" i="4"/>
  <c r="P190" i="4"/>
  <c r="Q191" i="4"/>
  <c r="AG170" i="4"/>
  <c r="R190" i="4"/>
  <c r="O190" i="4"/>
  <c r="H162" i="4"/>
  <c r="AC182" i="4"/>
  <c r="AE182" i="4"/>
  <c r="AF183" i="4"/>
  <c r="N191" i="4"/>
  <c r="L191" i="4"/>
  <c r="G163" i="4"/>
  <c r="E163" i="4"/>
  <c r="AA182" i="4"/>
  <c r="AD182" i="4"/>
  <c r="P191" i="4"/>
  <c r="Q192" i="4"/>
  <c r="AG171" i="4"/>
  <c r="R191" i="4"/>
  <c r="O191" i="4"/>
  <c r="H163" i="4"/>
  <c r="AC183" i="4"/>
  <c r="AE183" i="4"/>
  <c r="AF184" i="4"/>
  <c r="N192" i="4"/>
  <c r="L192" i="4"/>
  <c r="O192" i="4"/>
  <c r="R192" i="4"/>
  <c r="G164" i="4"/>
  <c r="E164" i="4"/>
  <c r="P192" i="4"/>
  <c r="Q193" i="4"/>
  <c r="AA183" i="4"/>
  <c r="AD183" i="4"/>
  <c r="AC184" i="4"/>
  <c r="AE184" i="4"/>
  <c r="AF185" i="4"/>
  <c r="AG172" i="4"/>
  <c r="N193" i="4"/>
  <c r="H164" i="4"/>
  <c r="P193" i="4"/>
  <c r="Q194" i="4"/>
  <c r="AA184" i="4"/>
  <c r="AD184" i="4"/>
  <c r="L193" i="4"/>
  <c r="O193" i="4"/>
  <c r="G165" i="4"/>
  <c r="E165" i="4"/>
  <c r="AC185" i="4"/>
  <c r="AE185" i="4"/>
  <c r="AF186" i="4"/>
  <c r="AG173" i="4"/>
  <c r="R193" i="4"/>
  <c r="N194" i="4"/>
  <c r="L194" i="4"/>
  <c r="H165" i="4"/>
  <c r="AA185" i="4"/>
  <c r="AD185" i="4"/>
  <c r="AC186" i="4"/>
  <c r="AA186" i="4"/>
  <c r="AD186" i="4"/>
  <c r="P194" i="4"/>
  <c r="Q195" i="4"/>
  <c r="O194" i="4"/>
  <c r="G166" i="4"/>
  <c r="E166" i="4"/>
  <c r="AE186" i="4"/>
  <c r="AF187" i="4"/>
  <c r="AC187" i="4"/>
  <c r="AA187" i="4"/>
  <c r="AG174" i="4"/>
  <c r="R194" i="4"/>
  <c r="N195" i="4"/>
  <c r="L195" i="4"/>
  <c r="H166" i="4"/>
  <c r="AE187" i="4"/>
  <c r="AF188" i="4"/>
  <c r="P195" i="4"/>
  <c r="Q196" i="4"/>
  <c r="O195" i="4"/>
  <c r="AD187" i="4"/>
  <c r="G167" i="4"/>
  <c r="E167" i="4"/>
  <c r="AG175" i="4"/>
  <c r="R195" i="4"/>
  <c r="AC188" i="4"/>
  <c r="AE188" i="4"/>
  <c r="AF189" i="4"/>
  <c r="N196" i="4"/>
  <c r="P196" i="4"/>
  <c r="Q197" i="4"/>
  <c r="H167" i="4"/>
  <c r="AA188" i="4"/>
  <c r="AD188" i="4"/>
  <c r="L196" i="4"/>
  <c r="O196" i="4"/>
  <c r="G168" i="4"/>
  <c r="E168" i="4"/>
  <c r="AC189" i="4"/>
  <c r="AE189" i="4"/>
  <c r="AF190" i="4"/>
  <c r="AG176" i="4"/>
  <c r="R196" i="4"/>
  <c r="N197" i="4"/>
  <c r="L197" i="4"/>
  <c r="H168" i="4"/>
  <c r="AA189" i="4"/>
  <c r="AD189" i="4"/>
  <c r="AC190" i="4"/>
  <c r="AE190" i="4"/>
  <c r="AF191" i="4"/>
  <c r="O197" i="4"/>
  <c r="P197" i="4"/>
  <c r="Q198" i="4"/>
  <c r="G169" i="4"/>
  <c r="E169" i="4"/>
  <c r="AA190" i="4"/>
  <c r="AD190" i="4"/>
  <c r="AG177" i="4"/>
  <c r="R197" i="4"/>
  <c r="N198" i="4"/>
  <c r="L198" i="4"/>
  <c r="H169" i="4"/>
  <c r="AC191" i="4"/>
  <c r="AA191" i="4"/>
  <c r="P198" i="4"/>
  <c r="Q199" i="4"/>
  <c r="G170" i="4"/>
  <c r="E170" i="4"/>
  <c r="O198" i="4"/>
  <c r="AE191" i="4"/>
  <c r="AF192" i="4"/>
  <c r="AD191" i="4"/>
  <c r="AG178" i="4"/>
  <c r="R198" i="4"/>
  <c r="N199" i="4"/>
  <c r="L199" i="4"/>
  <c r="H170" i="4"/>
  <c r="AC192" i="4"/>
  <c r="AE192" i="4"/>
  <c r="AF193" i="4"/>
  <c r="P199" i="4"/>
  <c r="Q200" i="4"/>
  <c r="O199" i="4"/>
  <c r="G171" i="4"/>
  <c r="E171" i="4"/>
  <c r="AA192" i="4"/>
  <c r="AD192" i="4"/>
  <c r="AG179" i="4"/>
  <c r="R199" i="4"/>
  <c r="N200" i="4"/>
  <c r="P200" i="4"/>
  <c r="Q201" i="4"/>
  <c r="H171" i="4"/>
  <c r="AC193" i="4"/>
  <c r="AE193" i="4"/>
  <c r="AF194" i="4"/>
  <c r="L200" i="4"/>
  <c r="O200" i="4"/>
  <c r="G172" i="4"/>
  <c r="E172" i="4"/>
  <c r="H172" i="4"/>
  <c r="AA193" i="4"/>
  <c r="AD193" i="4"/>
  <c r="AG180" i="4"/>
  <c r="R200" i="4"/>
  <c r="N201" i="4"/>
  <c r="P201" i="4"/>
  <c r="Q202" i="4"/>
  <c r="G173" i="4"/>
  <c r="E173" i="4"/>
  <c r="AC194" i="4"/>
  <c r="AE194" i="4"/>
  <c r="AF195" i="4"/>
  <c r="L201" i="4"/>
  <c r="O201" i="4"/>
  <c r="H173" i="4"/>
  <c r="AA194" i="4"/>
  <c r="AD194" i="4"/>
  <c r="AC195" i="4"/>
  <c r="AE195" i="4"/>
  <c r="AF196" i="4"/>
  <c r="AG181" i="4"/>
  <c r="R201" i="4"/>
  <c r="N202" i="4"/>
  <c r="P202" i="4"/>
  <c r="Q203" i="4"/>
  <c r="G174" i="4"/>
  <c r="E174" i="4"/>
  <c r="AA195" i="4"/>
  <c r="AD195" i="4"/>
  <c r="L202" i="4"/>
  <c r="O202" i="4"/>
  <c r="H174" i="4"/>
  <c r="AC196" i="4"/>
  <c r="AE196" i="4"/>
  <c r="AG182" i="4"/>
  <c r="R202" i="4"/>
  <c r="N203" i="4"/>
  <c r="P203" i="4"/>
  <c r="Q204" i="4"/>
  <c r="G175" i="4"/>
  <c r="E175" i="4"/>
  <c r="AA196" i="4"/>
  <c r="AD196" i="4"/>
  <c r="AC197" i="4"/>
  <c r="AA197" i="4"/>
  <c r="AD197" i="4"/>
  <c r="L203" i="4"/>
  <c r="O203" i="4"/>
  <c r="AF197" i="4"/>
  <c r="H175" i="4"/>
  <c r="AE197" i="4"/>
  <c r="AF198" i="4"/>
  <c r="AC198" i="4"/>
  <c r="AG183" i="4"/>
  <c r="R203" i="4"/>
  <c r="N204" i="4"/>
  <c r="L204" i="4"/>
  <c r="G176" i="4"/>
  <c r="E176" i="4"/>
  <c r="AE198" i="4"/>
  <c r="AF199" i="4"/>
  <c r="AA198" i="4"/>
  <c r="AD198" i="4"/>
  <c r="P204" i="4"/>
  <c r="Q205" i="4"/>
  <c r="H176" i="4"/>
  <c r="O204" i="4"/>
  <c r="AC199" i="4"/>
  <c r="AE199" i="4"/>
  <c r="AF200" i="4"/>
  <c r="AG184" i="4"/>
  <c r="R204" i="4"/>
  <c r="N205" i="4"/>
  <c r="P205" i="4"/>
  <c r="Q206" i="4"/>
  <c r="G177" i="4"/>
  <c r="AA199" i="4"/>
  <c r="AD199" i="4"/>
  <c r="AC200" i="4"/>
  <c r="AE200" i="4"/>
  <c r="AF201" i="4"/>
  <c r="L205" i="4"/>
  <c r="O205" i="4"/>
  <c r="E177" i="4"/>
  <c r="H177" i="4"/>
  <c r="R205" i="4"/>
  <c r="AA200" i="4"/>
  <c r="AD200" i="4"/>
  <c r="G178" i="4"/>
  <c r="E178" i="4"/>
  <c r="H178" i="4"/>
  <c r="AG185" i="4"/>
  <c r="N206" i="4"/>
  <c r="L206" i="4"/>
  <c r="AC201" i="4"/>
  <c r="AE201" i="4"/>
  <c r="AF202" i="4"/>
  <c r="P206" i="4"/>
  <c r="Q207" i="4"/>
  <c r="R206" i="4"/>
  <c r="O206" i="4"/>
  <c r="G179" i="4"/>
  <c r="E179" i="4"/>
  <c r="AA201" i="4"/>
  <c r="AD201" i="4"/>
  <c r="AC202" i="4"/>
  <c r="AE202" i="4"/>
  <c r="AF203" i="4"/>
  <c r="N207" i="4"/>
  <c r="P207" i="4"/>
  <c r="Q208" i="4"/>
  <c r="AG186" i="4"/>
  <c r="H179" i="4"/>
  <c r="L207" i="4"/>
  <c r="O207" i="4"/>
  <c r="N208" i="4"/>
  <c r="L208" i="4"/>
  <c r="AA202" i="4"/>
  <c r="AD202" i="4"/>
  <c r="AC203" i="4"/>
  <c r="AE203" i="4"/>
  <c r="AF204" i="4"/>
  <c r="R207" i="4"/>
  <c r="G180" i="4"/>
  <c r="E180" i="4"/>
  <c r="AA203" i="4"/>
  <c r="AD203" i="4"/>
  <c r="P208" i="4"/>
  <c r="Q209" i="4"/>
  <c r="AG187" i="4"/>
  <c r="R208" i="4"/>
  <c r="O208" i="4"/>
  <c r="H180" i="4"/>
  <c r="AC204" i="4"/>
  <c r="AA204" i="4"/>
  <c r="AD204" i="4"/>
  <c r="G181" i="4"/>
  <c r="E181" i="4"/>
  <c r="H181" i="4"/>
  <c r="N209" i="4"/>
  <c r="L209" i="4"/>
  <c r="AE204" i="4"/>
  <c r="AF205" i="4"/>
  <c r="AC205" i="4"/>
  <c r="AA205" i="4"/>
  <c r="AD205" i="4"/>
  <c r="P209" i="4"/>
  <c r="Q210" i="4"/>
  <c r="AG188" i="4"/>
  <c r="R209" i="4"/>
  <c r="O209" i="4"/>
  <c r="G182" i="4"/>
  <c r="E182" i="4"/>
  <c r="AE205" i="4"/>
  <c r="AF206" i="4"/>
  <c r="AC206" i="4"/>
  <c r="N210" i="4"/>
  <c r="L210" i="4"/>
  <c r="H182" i="4"/>
  <c r="AE206" i="4"/>
  <c r="AA206" i="4"/>
  <c r="AD206" i="4"/>
  <c r="AF207" i="4"/>
  <c r="P210" i="4"/>
  <c r="Q211" i="4"/>
  <c r="AG189" i="4"/>
  <c r="R210" i="4"/>
  <c r="O210" i="4"/>
  <c r="G183" i="4"/>
  <c r="E183" i="4"/>
  <c r="N211" i="4"/>
  <c r="L211" i="4"/>
  <c r="AC207" i="4"/>
  <c r="AA207" i="4"/>
  <c r="H183" i="4"/>
  <c r="P211" i="4"/>
  <c r="Q212" i="4"/>
  <c r="O211" i="4"/>
  <c r="AD207" i="4"/>
  <c r="AE207" i="4"/>
  <c r="AF208" i="4"/>
  <c r="AG190" i="4"/>
  <c r="R211" i="4"/>
  <c r="G184" i="4"/>
  <c r="E184" i="4"/>
  <c r="AC208" i="4"/>
  <c r="AA208" i="4"/>
  <c r="N212" i="4"/>
  <c r="L212" i="4"/>
  <c r="O212" i="4"/>
  <c r="R212" i="4"/>
  <c r="H184" i="4"/>
  <c r="AE208" i="4"/>
  <c r="AF209" i="4"/>
  <c r="P212" i="4"/>
  <c r="Q213" i="4"/>
  <c r="AD208" i="4"/>
  <c r="N213" i="4"/>
  <c r="L213" i="4"/>
  <c r="O213" i="4"/>
  <c r="AG191" i="4"/>
  <c r="G185" i="4"/>
  <c r="E185" i="4"/>
  <c r="P213" i="4"/>
  <c r="Q214" i="4"/>
  <c r="AC209" i="4"/>
  <c r="R213" i="4"/>
  <c r="N214" i="4"/>
  <c r="H185" i="4"/>
  <c r="P214" i="4"/>
  <c r="Q215" i="4"/>
  <c r="AE209" i="4"/>
  <c r="AA209" i="4"/>
  <c r="AD209" i="4"/>
  <c r="L214" i="4"/>
  <c r="O214" i="4"/>
  <c r="AG192" i="4"/>
  <c r="R214" i="4"/>
  <c r="G186" i="4"/>
  <c r="E186" i="4"/>
  <c r="AC210" i="4"/>
  <c r="AA210" i="4"/>
  <c r="AD210" i="4"/>
  <c r="AF210" i="4"/>
  <c r="N215" i="4"/>
  <c r="L215" i="4"/>
  <c r="H186" i="4"/>
  <c r="AE210" i="4"/>
  <c r="AF211" i="4"/>
  <c r="AC211" i="4"/>
  <c r="P215" i="4"/>
  <c r="Q216" i="4"/>
  <c r="AG193" i="4"/>
  <c r="R215" i="4"/>
  <c r="O215" i="4"/>
  <c r="G187" i="4"/>
  <c r="E187" i="4"/>
  <c r="AE211" i="4"/>
  <c r="AF212" i="4"/>
  <c r="AA211" i="4"/>
  <c r="AD211" i="4"/>
  <c r="AC212" i="4"/>
  <c r="N216" i="4"/>
  <c r="L216" i="4"/>
  <c r="O216" i="4"/>
  <c r="R216" i="4"/>
  <c r="H187" i="4"/>
  <c r="AE212" i="4"/>
  <c r="AF213" i="4"/>
  <c r="AA212" i="4"/>
  <c r="AD212" i="4"/>
  <c r="P216" i="4"/>
  <c r="Q217" i="4"/>
  <c r="AG194" i="4"/>
  <c r="N217" i="4"/>
  <c r="L217" i="4"/>
  <c r="G188" i="4"/>
  <c r="E188" i="4"/>
  <c r="AC213" i="4"/>
  <c r="AE213" i="4"/>
  <c r="AF214" i="4"/>
  <c r="P217" i="4"/>
  <c r="Q218" i="4"/>
  <c r="O217" i="4"/>
  <c r="H188" i="4"/>
  <c r="AA213" i="4"/>
  <c r="AD213" i="4"/>
  <c r="N218" i="4"/>
  <c r="P218" i="4"/>
  <c r="Q219" i="4"/>
  <c r="AG195" i="4"/>
  <c r="R217" i="4"/>
  <c r="G189" i="4"/>
  <c r="E189" i="4"/>
  <c r="L218" i="4"/>
  <c r="O218" i="4"/>
  <c r="N219" i="4"/>
  <c r="R218" i="4"/>
  <c r="AC214" i="4"/>
  <c r="AE214" i="4"/>
  <c r="AF215" i="4"/>
  <c r="H189" i="4"/>
  <c r="AA214" i="4"/>
  <c r="AD214" i="4"/>
  <c r="L219" i="4"/>
  <c r="O219" i="4"/>
  <c r="P219" i="4"/>
  <c r="Q220" i="4"/>
  <c r="AG196" i="4"/>
  <c r="R219" i="4"/>
  <c r="G190" i="4"/>
  <c r="E190" i="4"/>
  <c r="AC215" i="4"/>
  <c r="AE215" i="4"/>
  <c r="AF216" i="4"/>
  <c r="N220" i="4"/>
  <c r="L220" i="4"/>
  <c r="H190" i="4"/>
  <c r="AA215" i="4"/>
  <c r="AD215" i="4"/>
  <c r="P220" i="4"/>
  <c r="Q221" i="4"/>
  <c r="AG197" i="4"/>
  <c r="R220" i="4"/>
  <c r="O220" i="4"/>
  <c r="G191" i="4"/>
  <c r="AC216" i="4"/>
  <c r="AE216" i="4"/>
  <c r="AF217" i="4"/>
  <c r="N221" i="4"/>
  <c r="P221" i="4"/>
  <c r="Q222" i="4"/>
  <c r="E191" i="4"/>
  <c r="H191" i="4"/>
  <c r="L221" i="4"/>
  <c r="O221" i="4"/>
  <c r="AA216" i="4"/>
  <c r="AD216" i="4"/>
  <c r="G192" i="4"/>
  <c r="E192" i="4"/>
  <c r="H192" i="4"/>
  <c r="AG198" i="4"/>
  <c r="R221" i="4"/>
  <c r="N222" i="4"/>
  <c r="R222" i="4"/>
  <c r="AC217" i="4"/>
  <c r="AE217" i="4"/>
  <c r="AF218" i="4"/>
  <c r="G193" i="4"/>
  <c r="E193" i="4"/>
  <c r="AA217" i="4"/>
  <c r="AD217" i="4"/>
  <c r="P222" i="4"/>
  <c r="L222" i="4"/>
  <c r="O222" i="4"/>
  <c r="AG199" i="4"/>
  <c r="H193" i="4"/>
  <c r="N223" i="4"/>
  <c r="L223" i="4"/>
  <c r="O223" i="4"/>
  <c r="Q223" i="4"/>
  <c r="R223" i="4"/>
  <c r="AC218" i="4"/>
  <c r="AE218" i="4"/>
  <c r="AF219" i="4"/>
  <c r="G194" i="4"/>
  <c r="E194" i="4"/>
  <c r="P223" i="4"/>
  <c r="Q224" i="4"/>
  <c r="R224" i="4"/>
  <c r="AA218" i="4"/>
  <c r="AD218" i="4"/>
  <c r="N224" i="4"/>
  <c r="L224" i="4"/>
  <c r="O224" i="4"/>
  <c r="AG200" i="4"/>
  <c r="H194" i="4"/>
  <c r="P224" i="4"/>
  <c r="Q225" i="4"/>
  <c r="R225" i="4"/>
  <c r="AC219" i="4"/>
  <c r="AE219" i="4"/>
  <c r="AF220" i="4"/>
  <c r="N225" i="4"/>
  <c r="G195" i="4"/>
  <c r="AA219" i="4"/>
  <c r="AD219" i="4"/>
  <c r="P225" i="4"/>
  <c r="Q226" i="4"/>
  <c r="L225" i="4"/>
  <c r="O225" i="4"/>
  <c r="N226" i="4"/>
  <c r="E195" i="4"/>
  <c r="H195" i="4"/>
  <c r="AG201" i="4"/>
  <c r="L226" i="4"/>
  <c r="G196" i="4"/>
  <c r="E196" i="4"/>
  <c r="H196" i="4"/>
  <c r="P226" i="4"/>
  <c r="Q227" i="4"/>
  <c r="R226" i="4"/>
  <c r="O226" i="4"/>
  <c r="AC220" i="4"/>
  <c r="AE220" i="4"/>
  <c r="AF221" i="4"/>
  <c r="AA220" i="4"/>
  <c r="N227" i="4"/>
  <c r="P227" i="4"/>
  <c r="Q228" i="4"/>
  <c r="AG202" i="4"/>
  <c r="R227" i="4"/>
  <c r="AD220" i="4"/>
  <c r="G197" i="4"/>
  <c r="E197" i="4"/>
  <c r="L227" i="4"/>
  <c r="O227" i="4"/>
  <c r="N228" i="4"/>
  <c r="P228" i="4"/>
  <c r="Q229" i="4"/>
  <c r="AC221" i="4"/>
  <c r="AE221" i="4"/>
  <c r="H197" i="4"/>
  <c r="L228" i="4"/>
  <c r="O228" i="4"/>
  <c r="N229" i="4"/>
  <c r="P229" i="4"/>
  <c r="Q230" i="4"/>
  <c r="AA221" i="4"/>
  <c r="AD221" i="4"/>
  <c r="AF222" i="4"/>
  <c r="AG203" i="4"/>
  <c r="R228" i="4"/>
  <c r="G198" i="4"/>
  <c r="E198" i="4"/>
  <c r="L229" i="4"/>
  <c r="O229" i="4"/>
  <c r="AC222" i="4"/>
  <c r="AE222" i="4"/>
  <c r="H198" i="4"/>
  <c r="AA222" i="4"/>
  <c r="AD222" i="4"/>
  <c r="N230" i="4"/>
  <c r="L230" i="4"/>
  <c r="AF223" i="4"/>
  <c r="AG204" i="4"/>
  <c r="R229" i="4"/>
  <c r="G199" i="4"/>
  <c r="P230" i="4"/>
  <c r="Q231" i="4"/>
  <c r="O230" i="4"/>
  <c r="E199" i="4"/>
  <c r="H199" i="4"/>
  <c r="R230" i="4"/>
  <c r="AC223" i="4"/>
  <c r="AE223" i="4"/>
  <c r="AF224" i="4"/>
  <c r="AA223" i="4"/>
  <c r="AD223" i="4"/>
  <c r="N231" i="4"/>
  <c r="G200" i="4"/>
  <c r="E200" i="4"/>
  <c r="H200" i="4"/>
  <c r="AG205" i="4"/>
  <c r="R231" i="4"/>
  <c r="P231" i="4"/>
  <c r="L231" i="4"/>
  <c r="O231" i="4"/>
  <c r="AC224" i="4"/>
  <c r="AE224" i="4"/>
  <c r="AF225" i="4"/>
  <c r="G201" i="4"/>
  <c r="AA224" i="4"/>
  <c r="AD224" i="4"/>
  <c r="N232" i="4"/>
  <c r="Q232" i="4"/>
  <c r="R232" i="4"/>
  <c r="E201" i="4"/>
  <c r="H201" i="4"/>
  <c r="AG206" i="4"/>
  <c r="P232" i="4"/>
  <c r="Q233" i="4"/>
  <c r="R233" i="4"/>
  <c r="AC225" i="4"/>
  <c r="AA225" i="4"/>
  <c r="L232" i="4"/>
  <c r="O232" i="4"/>
  <c r="G202" i="4"/>
  <c r="E202" i="4"/>
  <c r="H202" i="4"/>
  <c r="AE225" i="4"/>
  <c r="AF226" i="4"/>
  <c r="AD225" i="4"/>
  <c r="N233" i="4"/>
  <c r="P233" i="4"/>
  <c r="AG207" i="4"/>
  <c r="G203" i="4"/>
  <c r="E203" i="4"/>
  <c r="AC226" i="4"/>
  <c r="Q234" i="4"/>
  <c r="R234" i="4"/>
  <c r="L233" i="4"/>
  <c r="O233" i="4"/>
  <c r="H203" i="4"/>
  <c r="AE226" i="4"/>
  <c r="AA226" i="4"/>
  <c r="AD226" i="4"/>
  <c r="N234" i="4"/>
  <c r="P234" i="4"/>
  <c r="AG208" i="4"/>
  <c r="G204" i="4"/>
  <c r="E204" i="4"/>
  <c r="L234" i="4"/>
  <c r="O234" i="4"/>
  <c r="N235" i="4"/>
  <c r="L235" i="4"/>
  <c r="O235" i="4"/>
  <c r="AC227" i="4"/>
  <c r="AA227" i="4"/>
  <c r="AD227" i="4"/>
  <c r="AF227" i="4"/>
  <c r="Q235" i="4"/>
  <c r="R235" i="4"/>
  <c r="H204" i="4"/>
  <c r="AC228" i="4"/>
  <c r="AA228" i="4"/>
  <c r="AD228" i="4"/>
  <c r="AE227" i="4"/>
  <c r="N236" i="4"/>
  <c r="L236" i="4"/>
  <c r="P235" i="4"/>
  <c r="AG209" i="4"/>
  <c r="G205" i="4"/>
  <c r="AC229" i="4"/>
  <c r="AA229" i="4"/>
  <c r="AD229" i="4"/>
  <c r="AF228" i="4"/>
  <c r="AE228" i="4"/>
  <c r="Q236" i="4"/>
  <c r="R236" i="4"/>
  <c r="O236" i="4"/>
  <c r="E205" i="4"/>
  <c r="H205" i="4"/>
  <c r="P236" i="4"/>
  <c r="Q237" i="4"/>
  <c r="R237" i="4"/>
  <c r="AF229" i="4"/>
  <c r="AE229" i="4"/>
  <c r="AF230" i="4"/>
  <c r="AC230" i="4"/>
  <c r="N237" i="4"/>
  <c r="L237" i="4"/>
  <c r="O237" i="4"/>
  <c r="G206" i="4"/>
  <c r="AG210" i="4"/>
  <c r="AE230" i="4"/>
  <c r="AF231" i="4"/>
  <c r="AA230" i="4"/>
  <c r="AD230" i="4"/>
  <c r="N238" i="4"/>
  <c r="L238" i="4"/>
  <c r="O238" i="4"/>
  <c r="P237" i="4"/>
  <c r="E206" i="4"/>
  <c r="H206" i="4"/>
  <c r="AC231" i="4"/>
  <c r="AE231" i="4"/>
  <c r="AF232" i="4"/>
  <c r="N239" i="4"/>
  <c r="L239" i="4"/>
  <c r="O239" i="4"/>
  <c r="Q238" i="4"/>
  <c r="R238" i="4"/>
  <c r="G207" i="4"/>
  <c r="E207" i="4"/>
  <c r="H207" i="4"/>
  <c r="AG211" i="4"/>
  <c r="AA231" i="4"/>
  <c r="AD231" i="4"/>
  <c r="AC232" i="4"/>
  <c r="AE232" i="4"/>
  <c r="AF233" i="4"/>
  <c r="N240" i="4"/>
  <c r="L240" i="4"/>
  <c r="O240" i="4"/>
  <c r="P238" i="4"/>
  <c r="G208" i="4"/>
  <c r="E208" i="4"/>
  <c r="H208" i="4"/>
  <c r="AA232" i="4"/>
  <c r="AD232" i="4"/>
  <c r="N241" i="4"/>
  <c r="L241" i="4"/>
  <c r="O241" i="4"/>
  <c r="Q239" i="4"/>
  <c r="R239" i="4"/>
  <c r="AG212" i="4"/>
  <c r="G209" i="4"/>
  <c r="AC233" i="4"/>
  <c r="AA233" i="4"/>
  <c r="N242" i="4"/>
  <c r="L242" i="4"/>
  <c r="O242" i="4"/>
  <c r="P239" i="4"/>
  <c r="E209" i="4"/>
  <c r="H209" i="4"/>
  <c r="AE233" i="4"/>
  <c r="AF234" i="4"/>
  <c r="AD233" i="4"/>
  <c r="N243" i="4"/>
  <c r="L243" i="4"/>
  <c r="O243" i="4"/>
  <c r="Q240" i="4"/>
  <c r="R240" i="4"/>
  <c r="G210" i="4"/>
  <c r="E210" i="4"/>
  <c r="H210" i="4"/>
  <c r="AG213" i="4"/>
  <c r="P240" i="4"/>
  <c r="Q241" i="4"/>
  <c r="R241" i="4"/>
  <c r="AC234" i="4"/>
  <c r="AE234" i="4"/>
  <c r="N244" i="4"/>
  <c r="L244" i="4"/>
  <c r="G211" i="4"/>
  <c r="E211" i="4"/>
  <c r="P241" i="4"/>
  <c r="Q242" i="4"/>
  <c r="R242" i="4"/>
  <c r="AF235" i="4"/>
  <c r="AA234" i="4"/>
  <c r="AD234" i="4"/>
  <c r="O244" i="4"/>
  <c r="AG214" i="4"/>
  <c r="H211" i="4"/>
  <c r="P242" i="4"/>
  <c r="Q243" i="4"/>
  <c r="R243" i="4"/>
  <c r="AC235" i="4"/>
  <c r="AE235" i="4"/>
  <c r="AF236" i="4"/>
  <c r="N245" i="4"/>
  <c r="L245" i="4"/>
  <c r="O245" i="4"/>
  <c r="G212" i="4"/>
  <c r="E212" i="4"/>
  <c r="P243" i="4"/>
  <c r="Q244" i="4"/>
  <c r="R244" i="4"/>
  <c r="AA235" i="4"/>
  <c r="AD235" i="4"/>
  <c r="AC236" i="4"/>
  <c r="N246" i="4"/>
  <c r="L246" i="4"/>
  <c r="O246" i="4"/>
  <c r="AG215" i="4"/>
  <c r="H212" i="4"/>
  <c r="AE236" i="4"/>
  <c r="AF237" i="4"/>
  <c r="AA236" i="4"/>
  <c r="AD236" i="4"/>
  <c r="AC237" i="4"/>
  <c r="P244" i="4"/>
  <c r="N247" i="4"/>
  <c r="L247" i="4"/>
  <c r="O247" i="4"/>
  <c r="G213" i="4"/>
  <c r="E213" i="4"/>
  <c r="AE237" i="4"/>
  <c r="AF238" i="4"/>
  <c r="Q245" i="4"/>
  <c r="R245" i="4"/>
  <c r="AA237" i="4"/>
  <c r="AD237" i="4"/>
  <c r="AC238" i="4"/>
  <c r="AE238" i="4"/>
  <c r="AF239" i="4"/>
  <c r="AG216" i="4"/>
  <c r="N248" i="4"/>
  <c r="L248" i="4"/>
  <c r="H213" i="4"/>
  <c r="P245" i="4"/>
  <c r="Q246" i="4"/>
  <c r="R246" i="4"/>
  <c r="AA238" i="4"/>
  <c r="AD238" i="4"/>
  <c r="O248" i="4"/>
  <c r="G214" i="4"/>
  <c r="E214" i="4"/>
  <c r="P246" i="4"/>
  <c r="Q247" i="4"/>
  <c r="R247" i="4"/>
  <c r="N249" i="4"/>
  <c r="L249" i="4"/>
  <c r="O249" i="4"/>
  <c r="AG217" i="4"/>
  <c r="AC239" i="4"/>
  <c r="AE239" i="4"/>
  <c r="H214" i="4"/>
  <c r="P247" i="4"/>
  <c r="AA239" i="4"/>
  <c r="AD239" i="4"/>
  <c r="N250" i="4"/>
  <c r="L250" i="4"/>
  <c r="O250" i="4"/>
  <c r="Q248" i="4"/>
  <c r="R248" i="4"/>
  <c r="AF240" i="4"/>
  <c r="G215" i="4"/>
  <c r="E215" i="4"/>
  <c r="P248" i="4"/>
  <c r="Q249" i="4"/>
  <c r="R249" i="4"/>
  <c r="AC240" i="4"/>
  <c r="AE240" i="4"/>
  <c r="AF241" i="4"/>
  <c r="AG218" i="4"/>
  <c r="N251" i="4"/>
  <c r="L251" i="4"/>
  <c r="H215" i="4"/>
  <c r="AA240" i="4"/>
  <c r="AD240" i="4"/>
  <c r="AC241" i="4"/>
  <c r="AE241" i="4"/>
  <c r="AF242" i="4"/>
  <c r="P249" i="4"/>
  <c r="O251" i="4"/>
  <c r="G216" i="4"/>
  <c r="E216" i="4"/>
  <c r="AA241" i="4"/>
  <c r="AD241" i="4"/>
  <c r="N252" i="4"/>
  <c r="L252" i="4"/>
  <c r="Q250" i="4"/>
  <c r="R250" i="4"/>
  <c r="AG219" i="4"/>
  <c r="H216" i="4"/>
  <c r="P250" i="4"/>
  <c r="Q251" i="4"/>
  <c r="AC242" i="4"/>
  <c r="AE242" i="4"/>
  <c r="AF243" i="4"/>
  <c r="O252" i="4"/>
  <c r="G217" i="4"/>
  <c r="AA242" i="4"/>
  <c r="AD242" i="4"/>
  <c r="R251" i="4"/>
  <c r="P251" i="4"/>
  <c r="Q252" i="4"/>
  <c r="R252" i="4"/>
  <c r="N253" i="4"/>
  <c r="L253" i="4"/>
  <c r="O253" i="4"/>
  <c r="E217" i="4"/>
  <c r="H217" i="4"/>
  <c r="AG220" i="4"/>
  <c r="P252" i="4"/>
  <c r="Q253" i="4"/>
  <c r="R253" i="4"/>
  <c r="N254" i="4"/>
  <c r="L254" i="4"/>
  <c r="O254" i="4"/>
  <c r="G218" i="4"/>
  <c r="E218" i="4"/>
  <c r="H218" i="4"/>
  <c r="AC243" i="4"/>
  <c r="AE243" i="4"/>
  <c r="AF244" i="4"/>
  <c r="P253" i="4"/>
  <c r="Q254" i="4"/>
  <c r="R254" i="4"/>
  <c r="AA243" i="4"/>
  <c r="AD243" i="4"/>
  <c r="AG221" i="4"/>
  <c r="N255" i="4"/>
  <c r="G219" i="4"/>
  <c r="E219" i="4"/>
  <c r="P254" i="4"/>
  <c r="Q255" i="4"/>
  <c r="R255" i="4"/>
  <c r="L255" i="4"/>
  <c r="O255" i="4"/>
  <c r="AC244" i="4"/>
  <c r="AE244" i="4"/>
  <c r="AF245" i="4"/>
  <c r="H219" i="4"/>
  <c r="P255" i="4"/>
  <c r="Q256" i="4"/>
  <c r="AA244" i="4"/>
  <c r="AD244" i="4"/>
  <c r="AG222" i="4"/>
  <c r="N256" i="4"/>
  <c r="L256" i="4"/>
  <c r="G220" i="4"/>
  <c r="E220" i="4"/>
  <c r="AC245" i="4"/>
  <c r="AA245" i="4"/>
  <c r="P256" i="4"/>
  <c r="Q257" i="4"/>
  <c r="R256" i="4"/>
  <c r="O256" i="4"/>
  <c r="H220" i="4"/>
  <c r="AE245" i="4"/>
  <c r="AF246" i="4"/>
  <c r="AD245" i="4"/>
  <c r="AG223" i="4"/>
  <c r="N257" i="4"/>
  <c r="P257" i="4"/>
  <c r="Q258" i="4"/>
  <c r="G221" i="4"/>
  <c r="E221" i="4"/>
  <c r="AC246" i="4"/>
  <c r="L257" i="4"/>
  <c r="O257" i="4"/>
  <c r="R257" i="4"/>
  <c r="H221" i="4"/>
  <c r="AE246" i="4"/>
  <c r="AA246" i="4"/>
  <c r="AD246" i="4"/>
  <c r="AG224" i="4"/>
  <c r="N258" i="4"/>
  <c r="L258" i="4"/>
  <c r="G222" i="4"/>
  <c r="E222" i="4"/>
  <c r="AC247" i="4"/>
  <c r="AF247" i="4"/>
  <c r="P258" i="4"/>
  <c r="Q259" i="4"/>
  <c r="R258" i="4"/>
  <c r="O258" i="4"/>
  <c r="H222" i="4"/>
  <c r="AE247" i="4"/>
  <c r="AF248" i="4"/>
  <c r="AA247" i="4"/>
  <c r="AD247" i="4"/>
  <c r="AG225" i="4"/>
  <c r="N259" i="4"/>
  <c r="L259" i="4"/>
  <c r="G223" i="4"/>
  <c r="E223" i="4"/>
  <c r="AC248" i="4"/>
  <c r="P259" i="4"/>
  <c r="Q260" i="4"/>
  <c r="R259" i="4"/>
  <c r="O259" i="4"/>
  <c r="H223" i="4"/>
  <c r="AE248" i="4"/>
  <c r="AA248" i="4"/>
  <c r="AD248" i="4"/>
  <c r="AG226" i="4"/>
  <c r="N260" i="4"/>
  <c r="L260" i="4"/>
  <c r="G224" i="4"/>
  <c r="E224" i="4"/>
  <c r="AC249" i="4"/>
  <c r="AF249" i="4"/>
  <c r="P260" i="4"/>
  <c r="Q261" i="4"/>
  <c r="R260" i="4"/>
  <c r="O260" i="4"/>
  <c r="H224" i="4"/>
  <c r="AE249" i="4"/>
  <c r="AF250" i="4"/>
  <c r="AA249" i="4"/>
  <c r="AD249" i="4"/>
  <c r="AG227" i="4"/>
  <c r="N261" i="4"/>
  <c r="L261" i="4"/>
  <c r="G225" i="4"/>
  <c r="E225" i="4"/>
  <c r="AC250" i="4"/>
  <c r="P261" i="4"/>
  <c r="Q262" i="4"/>
  <c r="R261" i="4"/>
  <c r="O261" i="4"/>
  <c r="H225" i="4"/>
  <c r="AE250" i="4"/>
  <c r="AA250" i="4"/>
  <c r="AD250" i="4"/>
  <c r="N262" i="4"/>
  <c r="P262" i="4"/>
  <c r="Q263" i="4"/>
  <c r="AG228" i="4"/>
  <c r="R262" i="4"/>
  <c r="G226" i="4"/>
  <c r="E226" i="4"/>
  <c r="L262" i="4"/>
  <c r="O262" i="4"/>
  <c r="N263" i="4"/>
  <c r="L263" i="4"/>
  <c r="AC251" i="4"/>
  <c r="AA251" i="4"/>
  <c r="AD251" i="4"/>
  <c r="AF251" i="4"/>
  <c r="H226" i="4"/>
  <c r="AC252" i="4"/>
  <c r="AE251" i="4"/>
  <c r="AF252" i="4"/>
  <c r="P263" i="4"/>
  <c r="Q264" i="4"/>
  <c r="AG229" i="4"/>
  <c r="O263" i="4"/>
  <c r="G227" i="4"/>
  <c r="E227" i="4"/>
  <c r="AE252" i="4"/>
  <c r="AF253" i="4"/>
  <c r="AA252" i="4"/>
  <c r="AD252" i="4"/>
  <c r="N264" i="4"/>
  <c r="L264" i="4"/>
  <c r="O264" i="4"/>
  <c r="R263" i="4"/>
  <c r="H227" i="4"/>
  <c r="P264" i="4"/>
  <c r="Q265" i="4"/>
  <c r="AC253" i="4"/>
  <c r="AE253" i="4"/>
  <c r="AF254" i="4"/>
  <c r="AG230" i="4"/>
  <c r="R264" i="4"/>
  <c r="N265" i="4"/>
  <c r="L265" i="4"/>
  <c r="G228" i="4"/>
  <c r="E228" i="4"/>
  <c r="AA253" i="4"/>
  <c r="AD253" i="4"/>
  <c r="P265" i="4"/>
  <c r="Q266" i="4"/>
  <c r="O265" i="4"/>
  <c r="H228" i="4"/>
  <c r="AC254" i="4"/>
  <c r="AE254" i="4"/>
  <c r="AF255" i="4"/>
  <c r="N266" i="4"/>
  <c r="L266" i="4"/>
  <c r="O266" i="4"/>
  <c r="AG231" i="4"/>
  <c r="R265" i="4"/>
  <c r="G229" i="4"/>
  <c r="E229" i="4"/>
  <c r="AA254" i="4"/>
  <c r="AD254" i="4"/>
  <c r="P266" i="4"/>
  <c r="Q267" i="4"/>
  <c r="R266" i="4"/>
  <c r="N267" i="4"/>
  <c r="P267" i="4"/>
  <c r="Q268" i="4"/>
  <c r="H229" i="4"/>
  <c r="AC255" i="4"/>
  <c r="AE255" i="4"/>
  <c r="L267" i="4"/>
  <c r="O267" i="4"/>
  <c r="AG232" i="4"/>
  <c r="R267" i="4"/>
  <c r="G230" i="4"/>
  <c r="E230" i="4"/>
  <c r="AF256" i="4"/>
  <c r="AA255" i="4"/>
  <c r="AD255" i="4"/>
  <c r="N268" i="4"/>
  <c r="L268" i="4"/>
  <c r="H230" i="4"/>
  <c r="AC256" i="4"/>
  <c r="AA256" i="4"/>
  <c r="P268" i="4"/>
  <c r="Q269" i="4"/>
  <c r="AG233" i="4"/>
  <c r="R268" i="4"/>
  <c r="O268" i="4"/>
  <c r="G231" i="4"/>
  <c r="E231" i="4"/>
  <c r="AD256" i="4"/>
  <c r="AE256" i="4"/>
  <c r="N269" i="4"/>
  <c r="L269" i="4"/>
  <c r="H231" i="4"/>
  <c r="AF257" i="4"/>
  <c r="AC257" i="4"/>
  <c r="AA257" i="4"/>
  <c r="AD257" i="4"/>
  <c r="P269" i="4"/>
  <c r="Q270" i="4"/>
  <c r="AG234" i="4"/>
  <c r="R269" i="4"/>
  <c r="O269" i="4"/>
  <c r="G232" i="4"/>
  <c r="E232" i="4"/>
  <c r="AC258" i="4"/>
  <c r="AA258" i="4"/>
  <c r="AD258" i="4"/>
  <c r="AE257" i="4"/>
  <c r="N270" i="4"/>
  <c r="L270" i="4"/>
  <c r="H232" i="4"/>
  <c r="AC259" i="4"/>
  <c r="AA259" i="4"/>
  <c r="AD259" i="4"/>
  <c r="AF258" i="4"/>
  <c r="AE258" i="4"/>
  <c r="P270" i="4"/>
  <c r="Q271" i="4"/>
  <c r="AG235" i="4"/>
  <c r="R270" i="4"/>
  <c r="O270" i="4"/>
  <c r="G233" i="4"/>
  <c r="E233" i="4"/>
  <c r="AF259" i="4"/>
  <c r="AE259" i="4"/>
  <c r="AF260" i="4"/>
  <c r="AC260" i="4"/>
  <c r="N271" i="4"/>
  <c r="L271" i="4"/>
  <c r="H233" i="4"/>
  <c r="AE260" i="4"/>
  <c r="AF261" i="4"/>
  <c r="AA260" i="4"/>
  <c r="AD260" i="4"/>
  <c r="P271" i="4"/>
  <c r="Q272" i="4"/>
  <c r="AG236" i="4"/>
  <c r="R271" i="4"/>
  <c r="O271" i="4"/>
  <c r="G234" i="4"/>
  <c r="E234" i="4"/>
  <c r="AC261" i="4"/>
  <c r="AE261" i="4"/>
  <c r="AF262" i="4"/>
  <c r="N272" i="4"/>
  <c r="L272" i="4"/>
  <c r="O272" i="4"/>
  <c r="R272" i="4"/>
  <c r="H234" i="4"/>
  <c r="P272" i="4"/>
  <c r="Q273" i="4"/>
  <c r="AA261" i="4"/>
  <c r="AD261" i="4"/>
  <c r="AG237" i="4"/>
  <c r="N273" i="4"/>
  <c r="L273" i="4"/>
  <c r="G235" i="4"/>
  <c r="E235" i="4"/>
  <c r="AC262" i="4"/>
  <c r="AE262" i="4"/>
  <c r="AF263" i="4"/>
  <c r="P273" i="4"/>
  <c r="Q274" i="4"/>
  <c r="R273" i="4"/>
  <c r="O273" i="4"/>
  <c r="H235" i="4"/>
  <c r="AA262" i="4"/>
  <c r="AD262" i="4"/>
  <c r="AG238" i="4"/>
  <c r="N274" i="4"/>
  <c r="L274" i="4"/>
  <c r="G236" i="4"/>
  <c r="E236" i="4"/>
  <c r="AC263" i="4"/>
  <c r="AE263" i="4"/>
  <c r="AF264" i="4"/>
  <c r="P274" i="4"/>
  <c r="Q275" i="4"/>
  <c r="R274" i="4"/>
  <c r="O274" i="4"/>
  <c r="H236" i="4"/>
  <c r="AA263" i="4"/>
  <c r="AD263" i="4"/>
  <c r="N275" i="4"/>
  <c r="L275" i="4"/>
  <c r="AG239" i="4"/>
  <c r="G237" i="4"/>
  <c r="E237" i="4"/>
  <c r="P275" i="4"/>
  <c r="Q276" i="4"/>
  <c r="AC264" i="4"/>
  <c r="AE264" i="4"/>
  <c r="AF265" i="4"/>
  <c r="O275" i="4"/>
  <c r="R275" i="4"/>
  <c r="H237" i="4"/>
  <c r="AA264" i="4"/>
  <c r="AD264" i="4"/>
  <c r="N276" i="4"/>
  <c r="P276" i="4"/>
  <c r="Q277" i="4"/>
  <c r="AG240" i="4"/>
  <c r="R276" i="4"/>
  <c r="G238" i="4"/>
  <c r="E238" i="4"/>
  <c r="AC265" i="4"/>
  <c r="AE265" i="4"/>
  <c r="AF266" i="4"/>
  <c r="L276" i="4"/>
  <c r="O276" i="4"/>
  <c r="H238" i="4"/>
  <c r="AA265" i="4"/>
  <c r="AD265" i="4"/>
  <c r="N277" i="4"/>
  <c r="P277" i="4"/>
  <c r="Q278" i="4"/>
  <c r="AG241" i="4"/>
  <c r="R277" i="4"/>
  <c r="G239" i="4"/>
  <c r="E239" i="4"/>
  <c r="AC266" i="4"/>
  <c r="AE266" i="4"/>
  <c r="AF267" i="4"/>
  <c r="L277" i="4"/>
  <c r="O277" i="4"/>
  <c r="R278" i="4"/>
  <c r="H239" i="4"/>
  <c r="AA266" i="4"/>
  <c r="AD266" i="4"/>
  <c r="N278" i="4"/>
  <c r="P278" i="4"/>
  <c r="Q279" i="4"/>
  <c r="AG242" i="4"/>
  <c r="G240" i="4"/>
  <c r="E240" i="4"/>
  <c r="AC267" i="4"/>
  <c r="AE267" i="4"/>
  <c r="AF268" i="4"/>
  <c r="L278" i="4"/>
  <c r="O278" i="4"/>
  <c r="R279" i="4"/>
  <c r="H240" i="4"/>
  <c r="AA267" i="4"/>
  <c r="AD267" i="4"/>
  <c r="N279" i="4"/>
  <c r="P279" i="4"/>
  <c r="Q280" i="4"/>
  <c r="AG243" i="4"/>
  <c r="G241" i="4"/>
  <c r="E241" i="4"/>
  <c r="AC268" i="4"/>
  <c r="AE268" i="4"/>
  <c r="AF269" i="4"/>
  <c r="L279" i="4"/>
  <c r="O279" i="4"/>
  <c r="R280" i="4"/>
  <c r="H241" i="4"/>
  <c r="AA268" i="4"/>
  <c r="AD268" i="4"/>
  <c r="N280" i="4"/>
  <c r="L280" i="4"/>
  <c r="AG244" i="4"/>
  <c r="G242" i="4"/>
  <c r="E242" i="4"/>
  <c r="AC269" i="4"/>
  <c r="AE269" i="4"/>
  <c r="AF270" i="4"/>
  <c r="O280" i="4"/>
  <c r="P280" i="4"/>
  <c r="H242" i="4"/>
  <c r="AA269" i="4"/>
  <c r="AD269" i="4"/>
  <c r="Q281" i="4"/>
  <c r="R281" i="4"/>
  <c r="N281" i="4"/>
  <c r="AG245" i="4"/>
  <c r="G243" i="4"/>
  <c r="E243" i="4"/>
  <c r="AC270" i="4"/>
  <c r="AE270" i="4"/>
  <c r="AF271" i="4"/>
  <c r="L281" i="4"/>
  <c r="O281" i="4"/>
  <c r="P281" i="4"/>
  <c r="H243" i="4"/>
  <c r="AA270" i="4"/>
  <c r="AD270" i="4"/>
  <c r="N282" i="4"/>
  <c r="Q282" i="4"/>
  <c r="R282" i="4"/>
  <c r="AG246" i="4"/>
  <c r="G244" i="4"/>
  <c r="E244" i="4"/>
  <c r="P282" i="4"/>
  <c r="Q283" i="4"/>
  <c r="R283" i="4"/>
  <c r="AC271" i="4"/>
  <c r="AE271" i="4"/>
  <c r="AF272" i="4"/>
  <c r="L282" i="4"/>
  <c r="O282" i="4"/>
  <c r="H244" i="4"/>
  <c r="AA271" i="4"/>
  <c r="AD271" i="4"/>
  <c r="N283" i="4"/>
  <c r="P283" i="4"/>
  <c r="Q284" i="4"/>
  <c r="R284" i="4"/>
  <c r="AG247" i="4"/>
  <c r="G245" i="4"/>
  <c r="E245" i="4"/>
  <c r="AC272" i="4"/>
  <c r="AE272" i="4"/>
  <c r="AF273" i="4"/>
  <c r="L283" i="4"/>
  <c r="O283" i="4"/>
  <c r="H245" i="4"/>
  <c r="AA272" i="4"/>
  <c r="AD272" i="4"/>
  <c r="N284" i="4"/>
  <c r="P284" i="4"/>
  <c r="Q285" i="4"/>
  <c r="R285" i="4"/>
  <c r="AG248" i="4"/>
  <c r="G246" i="4"/>
  <c r="E246" i="4"/>
  <c r="AC273" i="4"/>
  <c r="AE273" i="4"/>
  <c r="AF274" i="4"/>
  <c r="L284" i="4"/>
  <c r="O284" i="4"/>
  <c r="H246" i="4"/>
  <c r="AA273" i="4"/>
  <c r="AD273" i="4"/>
  <c r="AC274" i="4"/>
  <c r="N285" i="4"/>
  <c r="P285" i="4"/>
  <c r="AG249" i="4"/>
  <c r="G247" i="4"/>
  <c r="E247" i="4"/>
  <c r="AE274" i="4"/>
  <c r="AF275" i="4"/>
  <c r="AA274" i="4"/>
  <c r="AD274" i="4"/>
  <c r="AC275" i="4"/>
  <c r="L285" i="4"/>
  <c r="O285" i="4"/>
  <c r="Q286" i="4"/>
  <c r="R286" i="4"/>
  <c r="H247" i="4"/>
  <c r="AE275" i="4"/>
  <c r="AF276" i="4"/>
  <c r="AA275" i="4"/>
  <c r="AD275" i="4"/>
  <c r="AC276" i="4"/>
  <c r="N286" i="4"/>
  <c r="P286" i="4"/>
  <c r="AG250" i="4"/>
  <c r="G248" i="4"/>
  <c r="E248" i="4"/>
  <c r="AE276" i="4"/>
  <c r="AF277" i="4"/>
  <c r="L286" i="4"/>
  <c r="O286" i="4"/>
  <c r="N287" i="4"/>
  <c r="L287" i="4"/>
  <c r="O287" i="4"/>
  <c r="AA276" i="4"/>
  <c r="AD276" i="4"/>
  <c r="Q287" i="4"/>
  <c r="R287" i="4"/>
  <c r="H248" i="4"/>
  <c r="AC277" i="4"/>
  <c r="AA277" i="4"/>
  <c r="N288" i="4"/>
  <c r="L288" i="4"/>
  <c r="O288" i="4"/>
  <c r="P287" i="4"/>
  <c r="AG251" i="4"/>
  <c r="G249" i="4"/>
  <c r="E249" i="4"/>
  <c r="AE277" i="4"/>
  <c r="AF278" i="4"/>
  <c r="AD277" i="4"/>
  <c r="N289" i="4"/>
  <c r="L289" i="4"/>
  <c r="Q288" i="4"/>
  <c r="R288" i="4"/>
  <c r="H249" i="4"/>
  <c r="P288" i="4"/>
  <c r="Q289" i="4"/>
  <c r="R289" i="4"/>
  <c r="AC278" i="4"/>
  <c r="O289" i="4"/>
  <c r="AG252" i="4"/>
  <c r="G250" i="4"/>
  <c r="E250" i="4"/>
  <c r="P289" i="4"/>
  <c r="AE278" i="4"/>
  <c r="AA278" i="4"/>
  <c r="AD278" i="4"/>
  <c r="N290" i="4"/>
  <c r="Q290" i="4"/>
  <c r="R290" i="4"/>
  <c r="H250" i="4"/>
  <c r="P290" i="4"/>
  <c r="Q291" i="4"/>
  <c r="R291" i="4"/>
  <c r="AC279" i="4"/>
  <c r="AA279" i="4"/>
  <c r="AD279" i="4"/>
  <c r="AF279" i="4"/>
  <c r="L290" i="4"/>
  <c r="O290" i="4"/>
  <c r="AG253" i="4"/>
  <c r="G251" i="4"/>
  <c r="E251" i="4"/>
  <c r="AC280" i="4"/>
  <c r="AE279" i="4"/>
  <c r="AF280" i="4"/>
  <c r="N291" i="4"/>
  <c r="H251" i="4"/>
  <c r="AE280" i="4"/>
  <c r="AF281" i="4"/>
  <c r="AA280" i="4"/>
  <c r="AD280" i="4"/>
  <c r="P291" i="4"/>
  <c r="L291" i="4"/>
  <c r="O291" i="4"/>
  <c r="AG254" i="4"/>
  <c r="G252" i="4"/>
  <c r="E252" i="4"/>
  <c r="AC281" i="4"/>
  <c r="AE281" i="4"/>
  <c r="AF282" i="4"/>
  <c r="N292" i="4"/>
  <c r="L292" i="4"/>
  <c r="Q292" i="4"/>
  <c r="R292" i="4"/>
  <c r="H252" i="4"/>
  <c r="P292" i="4"/>
  <c r="Q293" i="4"/>
  <c r="R293" i="4"/>
  <c r="AA281" i="4"/>
  <c r="AD281" i="4"/>
  <c r="O292" i="4"/>
  <c r="AG255" i="4"/>
  <c r="G253" i="4"/>
  <c r="E253" i="4"/>
  <c r="AC282" i="4"/>
  <c r="AE282" i="4"/>
  <c r="AF283" i="4"/>
  <c r="N293" i="4"/>
  <c r="H253" i="4"/>
  <c r="AA282" i="4"/>
  <c r="AD282" i="4"/>
  <c r="P293" i="4"/>
  <c r="Q294" i="4"/>
  <c r="R294" i="4"/>
  <c r="L293" i="4"/>
  <c r="O293" i="4"/>
  <c r="AG256" i="4"/>
  <c r="G254" i="4"/>
  <c r="AC283" i="4"/>
  <c r="AE283" i="4"/>
  <c r="AF284" i="4"/>
  <c r="N294" i="4"/>
  <c r="P294" i="4"/>
  <c r="E254" i="4"/>
  <c r="H254" i="4"/>
  <c r="AA283" i="4"/>
  <c r="AD283" i="4"/>
  <c r="Q295" i="4"/>
  <c r="R295" i="4"/>
  <c r="L294" i="4"/>
  <c r="O294" i="4"/>
  <c r="G255" i="4"/>
  <c r="E255" i="4"/>
  <c r="H255" i="4"/>
  <c r="AG257" i="4"/>
  <c r="AC284" i="4"/>
  <c r="AE284" i="4"/>
  <c r="AF285" i="4"/>
  <c r="N295" i="4"/>
  <c r="P295" i="4"/>
  <c r="G256" i="4"/>
  <c r="E256" i="4"/>
  <c r="AA284" i="4"/>
  <c r="AD284" i="4"/>
  <c r="Q296" i="4"/>
  <c r="R296" i="4"/>
  <c r="L295" i="4"/>
  <c r="O295" i="4"/>
  <c r="AG258" i="4"/>
  <c r="H256" i="4"/>
  <c r="AC285" i="4"/>
  <c r="AE285" i="4"/>
  <c r="AF286" i="4"/>
  <c r="N296" i="4"/>
  <c r="P296" i="4"/>
  <c r="G257" i="4"/>
  <c r="E257" i="4"/>
  <c r="L296" i="4"/>
  <c r="O296" i="4"/>
  <c r="N297" i="4"/>
  <c r="L297" i="4"/>
  <c r="O297" i="4"/>
  <c r="AA285" i="4"/>
  <c r="AD285" i="4"/>
  <c r="Q297" i="4"/>
  <c r="R297" i="4"/>
  <c r="AG259" i="4"/>
  <c r="H257" i="4"/>
  <c r="AC286" i="4"/>
  <c r="AE286" i="4"/>
  <c r="AF287" i="4"/>
  <c r="N298" i="4"/>
  <c r="L298" i="4"/>
  <c r="O298" i="4"/>
  <c r="P297" i="4"/>
  <c r="G258" i="4"/>
  <c r="AA286" i="4"/>
  <c r="AD286" i="4"/>
  <c r="N299" i="4"/>
  <c r="L299" i="4"/>
  <c r="O299" i="4"/>
  <c r="Q298" i="4"/>
  <c r="R298" i="4"/>
  <c r="E258" i="4"/>
  <c r="H258" i="4"/>
  <c r="AG260" i="4"/>
  <c r="AC287" i="4"/>
  <c r="AE287" i="4"/>
  <c r="AF288" i="4"/>
  <c r="N300" i="4"/>
  <c r="L300" i="4"/>
  <c r="O300" i="4"/>
  <c r="P298" i="4"/>
  <c r="G259" i="4"/>
  <c r="E259" i="4"/>
  <c r="H259" i="4"/>
  <c r="AA287" i="4"/>
  <c r="AD287" i="4"/>
  <c r="N301" i="4"/>
  <c r="L301" i="4"/>
  <c r="O301" i="4"/>
  <c r="Q299" i="4"/>
  <c r="R299" i="4"/>
  <c r="AG261" i="4"/>
  <c r="G260" i="4"/>
  <c r="E260" i="4"/>
  <c r="AC288" i="4"/>
  <c r="AE288" i="4"/>
  <c r="AF289" i="4"/>
  <c r="N302" i="4"/>
  <c r="L302" i="4"/>
  <c r="O302" i="4"/>
  <c r="P299" i="4"/>
  <c r="H260" i="4"/>
  <c r="AA288" i="4"/>
  <c r="AD288" i="4"/>
  <c r="N303" i="4"/>
  <c r="L303" i="4"/>
  <c r="O303" i="4"/>
  <c r="Q300" i="4"/>
  <c r="R300" i="4"/>
  <c r="AG262" i="4"/>
  <c r="G261" i="4"/>
  <c r="E261" i="4"/>
  <c r="AC289" i="4"/>
  <c r="AE289" i="4"/>
  <c r="AF290" i="4"/>
  <c r="N304" i="4"/>
  <c r="L304" i="4"/>
  <c r="O304" i="4"/>
  <c r="P300" i="4"/>
  <c r="H261" i="4"/>
  <c r="AA289" i="4"/>
  <c r="AD289" i="4"/>
  <c r="N305" i="4"/>
  <c r="L305" i="4"/>
  <c r="O305" i="4"/>
  <c r="Q301" i="4"/>
  <c r="R301" i="4"/>
  <c r="AG263" i="4"/>
  <c r="G262" i="4"/>
  <c r="E262" i="4"/>
  <c r="AC290" i="4"/>
  <c r="AE290" i="4"/>
  <c r="AF291" i="4"/>
  <c r="N306" i="4"/>
  <c r="L306" i="4"/>
  <c r="O306" i="4"/>
  <c r="P301" i="4"/>
  <c r="H262" i="4"/>
  <c r="AA290" i="4"/>
  <c r="AD290" i="4"/>
  <c r="N307" i="4"/>
  <c r="L307" i="4"/>
  <c r="O307" i="4"/>
  <c r="Q302" i="4"/>
  <c r="R302" i="4"/>
  <c r="AG264" i="4"/>
  <c r="G263" i="4"/>
  <c r="E263" i="4"/>
  <c r="N308" i="4"/>
  <c r="P302" i="4"/>
  <c r="AC291" i="4"/>
  <c r="AE291" i="4"/>
  <c r="AF292" i="4"/>
  <c r="H263" i="4"/>
  <c r="AA291" i="4"/>
  <c r="AD291" i="4"/>
  <c r="Q303" i="4"/>
  <c r="R303" i="4"/>
  <c r="L308" i="4"/>
  <c r="O308" i="4"/>
  <c r="AG265" i="4"/>
  <c r="G264" i="4"/>
  <c r="E264" i="4"/>
  <c r="P303" i="4"/>
  <c r="Q304" i="4"/>
  <c r="R304" i="4"/>
  <c r="N309" i="4"/>
  <c r="L309" i="4"/>
  <c r="AC292" i="4"/>
  <c r="AE292" i="4"/>
  <c r="AF293" i="4"/>
  <c r="H264" i="4"/>
  <c r="P304" i="4"/>
  <c r="Q305" i="4"/>
  <c r="R305" i="4"/>
  <c r="AA292" i="4"/>
  <c r="AD292" i="4"/>
  <c r="O309" i="4"/>
  <c r="AG266" i="4"/>
  <c r="G265" i="4"/>
  <c r="E265" i="4"/>
  <c r="P305" i="4"/>
  <c r="Q306" i="4"/>
  <c r="R306" i="4"/>
  <c r="AC293" i="4"/>
  <c r="AA293" i="4"/>
  <c r="N310" i="4"/>
  <c r="L310" i="4"/>
  <c r="O310" i="4"/>
  <c r="H265" i="4"/>
  <c r="AE293" i="4"/>
  <c r="AF294" i="4"/>
  <c r="AD293" i="4"/>
  <c r="N311" i="4"/>
  <c r="L311" i="4"/>
  <c r="O311" i="4"/>
  <c r="P306" i="4"/>
  <c r="AG267" i="4"/>
  <c r="G266" i="4"/>
  <c r="E266" i="4"/>
  <c r="AC294" i="4"/>
  <c r="N312" i="4"/>
  <c r="L312" i="4"/>
  <c r="O312" i="4"/>
  <c r="Q307" i="4"/>
  <c r="R307" i="4"/>
  <c r="H266" i="4"/>
  <c r="AE294" i="4"/>
  <c r="AA294" i="4"/>
  <c r="AD294" i="4"/>
  <c r="N313" i="4"/>
  <c r="L313" i="4"/>
  <c r="P307" i="4"/>
  <c r="AG268" i="4"/>
  <c r="G267" i="4"/>
  <c r="E267" i="4"/>
  <c r="AC295" i="4"/>
  <c r="AA295" i="4"/>
  <c r="AD295" i="4"/>
  <c r="AF295" i="4"/>
  <c r="Q308" i="4"/>
  <c r="R308" i="4"/>
  <c r="O313" i="4"/>
  <c r="H267" i="4"/>
  <c r="P308" i="4"/>
  <c r="AC296" i="4"/>
  <c r="AE295" i="4"/>
  <c r="AF296" i="4"/>
  <c r="N314" i="4"/>
  <c r="Q309" i="4"/>
  <c r="R309" i="4"/>
  <c r="AG269" i="4"/>
  <c r="G268" i="4"/>
  <c r="E268" i="4"/>
  <c r="P309" i="4"/>
  <c r="Q310" i="4"/>
  <c r="AE296" i="4"/>
  <c r="AF297" i="4"/>
  <c r="AA296" i="4"/>
  <c r="AD296" i="4"/>
  <c r="L314" i="4"/>
  <c r="O314" i="4"/>
  <c r="H268" i="4"/>
  <c r="R310" i="4"/>
  <c r="P310" i="4"/>
  <c r="Q311" i="4"/>
  <c r="R311" i="4"/>
  <c r="AC297" i="4"/>
  <c r="AE297" i="4"/>
  <c r="AF298" i="4"/>
  <c r="N315" i="4"/>
  <c r="AG270" i="4"/>
  <c r="G269" i="4"/>
  <c r="E269" i="4"/>
  <c r="P311" i="4"/>
  <c r="Q312" i="4"/>
  <c r="R312" i="4"/>
  <c r="AA297" i="4"/>
  <c r="AD297" i="4"/>
  <c r="L315" i="4"/>
  <c r="O315" i="4"/>
  <c r="H269" i="4"/>
  <c r="P312" i="4"/>
  <c r="Q313" i="4"/>
  <c r="R313" i="4"/>
  <c r="AC298" i="4"/>
  <c r="AE298" i="4"/>
  <c r="AF299" i="4"/>
  <c r="N316" i="4"/>
  <c r="AG271" i="4"/>
  <c r="G270" i="4"/>
  <c r="E270" i="4"/>
  <c r="AA298" i="4"/>
  <c r="AD298" i="4"/>
  <c r="P313" i="4"/>
  <c r="L316" i="4"/>
  <c r="O316" i="4"/>
  <c r="H270" i="4"/>
  <c r="AC299" i="4"/>
  <c r="AE299" i="4"/>
  <c r="AF300" i="4"/>
  <c r="N317" i="4"/>
  <c r="L317" i="4"/>
  <c r="O317" i="4"/>
  <c r="Q314" i="4"/>
  <c r="R314" i="4"/>
  <c r="AG272" i="4"/>
  <c r="G271" i="4"/>
  <c r="E271" i="4"/>
  <c r="AA299" i="4"/>
  <c r="AD299" i="4"/>
  <c r="AC300" i="4"/>
  <c r="AE300" i="4"/>
  <c r="AF301" i="4"/>
  <c r="P314" i="4"/>
  <c r="N318" i="4"/>
  <c r="L318" i="4"/>
  <c r="O318" i="4"/>
  <c r="Q315" i="4"/>
  <c r="R315" i="4"/>
  <c r="H271" i="4"/>
  <c r="AA300" i="4"/>
  <c r="AD300" i="4"/>
  <c r="N319" i="4"/>
  <c r="L319" i="4"/>
  <c r="P315" i="4"/>
  <c r="AG273" i="4"/>
  <c r="G272" i="4"/>
  <c r="E272" i="4"/>
  <c r="AC301" i="4"/>
  <c r="AE301" i="4"/>
  <c r="AF302" i="4"/>
  <c r="Q316" i="4"/>
  <c r="R316" i="4"/>
  <c r="O319" i="4"/>
  <c r="H272" i="4"/>
  <c r="P316" i="4"/>
  <c r="AA301" i="4"/>
  <c r="AD301" i="4"/>
  <c r="AC302" i="4"/>
  <c r="AE302" i="4"/>
  <c r="AF303" i="4"/>
  <c r="Q317" i="4"/>
  <c r="R317" i="4"/>
  <c r="N320" i="4"/>
  <c r="AG274" i="4"/>
  <c r="G273" i="4"/>
  <c r="E273" i="4"/>
  <c r="P317" i="4"/>
  <c r="Q318" i="4"/>
  <c r="R318" i="4"/>
  <c r="AA302" i="4"/>
  <c r="AD302" i="4"/>
  <c r="L320" i="4"/>
  <c r="O320" i="4"/>
  <c r="H273" i="4"/>
  <c r="N321" i="4"/>
  <c r="P318" i="4"/>
  <c r="AG275" i="4"/>
  <c r="G274" i="4"/>
  <c r="E274" i="4"/>
  <c r="AC303" i="4"/>
  <c r="AE303" i="4"/>
  <c r="AF304" i="4"/>
  <c r="AA303" i="4"/>
  <c r="AD303" i="4"/>
  <c r="Q319" i="4"/>
  <c r="R319" i="4"/>
  <c r="L321" i="4"/>
  <c r="O321" i="4"/>
  <c r="H274" i="4"/>
  <c r="N322" i="4"/>
  <c r="P319" i="4"/>
  <c r="AG276" i="4"/>
  <c r="G275" i="4"/>
  <c r="E275" i="4"/>
  <c r="AC304" i="4"/>
  <c r="AE304" i="4"/>
  <c r="AA304" i="4"/>
  <c r="AD304" i="4"/>
  <c r="Q320" i="4"/>
  <c r="R320" i="4"/>
  <c r="L322" i="4"/>
  <c r="O322" i="4"/>
  <c r="AF305" i="4"/>
  <c r="H275" i="4"/>
  <c r="P320" i="4"/>
  <c r="Q321" i="4"/>
  <c r="R321" i="4"/>
  <c r="N323" i="4"/>
  <c r="L323" i="4"/>
  <c r="O323" i="4"/>
  <c r="AG277" i="4"/>
  <c r="G276" i="4"/>
  <c r="E276" i="4"/>
  <c r="AC305" i="4"/>
  <c r="AE305" i="4"/>
  <c r="AF306" i="4"/>
  <c r="AA305" i="4"/>
  <c r="N324" i="4"/>
  <c r="L324" i="4"/>
  <c r="O324" i="4"/>
  <c r="P321" i="4"/>
  <c r="H276" i="4"/>
  <c r="AD305" i="4"/>
  <c r="N325" i="4"/>
  <c r="L325" i="4"/>
  <c r="Q322" i="4"/>
  <c r="R322" i="4"/>
  <c r="AG278" i="4"/>
  <c r="G277" i="4"/>
  <c r="E277" i="4"/>
  <c r="AC306" i="4"/>
  <c r="AE306" i="4"/>
  <c r="AF307" i="4"/>
  <c r="P322" i="4"/>
  <c r="Q323" i="4"/>
  <c r="R323" i="4"/>
  <c r="AA306" i="4"/>
  <c r="AD306" i="4"/>
  <c r="O325" i="4"/>
  <c r="H277" i="4"/>
  <c r="P323" i="4"/>
  <c r="Q324" i="4"/>
  <c r="R324" i="4"/>
  <c r="N326" i="4"/>
  <c r="AG279" i="4"/>
  <c r="G278" i="4"/>
  <c r="AC307" i="4"/>
  <c r="AE307" i="4"/>
  <c r="AF308" i="4"/>
  <c r="P324" i="4"/>
  <c r="Q325" i="4"/>
  <c r="R325" i="4"/>
  <c r="AA307" i="4"/>
  <c r="AD307" i="4"/>
  <c r="L326" i="4"/>
  <c r="O326" i="4"/>
  <c r="E278" i="4"/>
  <c r="H278" i="4"/>
  <c r="P325" i="4"/>
  <c r="Q326" i="4"/>
  <c r="R326" i="4"/>
  <c r="N327" i="4"/>
  <c r="G279" i="4"/>
  <c r="E279" i="4"/>
  <c r="H279" i="4"/>
  <c r="AG280" i="4"/>
  <c r="AC308" i="4"/>
  <c r="AE308" i="4"/>
  <c r="AF309" i="4"/>
  <c r="P326" i="4"/>
  <c r="Q327" i="4"/>
  <c r="R327" i="4"/>
  <c r="AA308" i="4"/>
  <c r="AD308" i="4"/>
  <c r="L327" i="4"/>
  <c r="O327" i="4"/>
  <c r="G280" i="4"/>
  <c r="E280" i="4"/>
  <c r="P327" i="4"/>
  <c r="Q328" i="4"/>
  <c r="R328" i="4"/>
  <c r="N328" i="4"/>
  <c r="AG281" i="4"/>
  <c r="H280" i="4"/>
  <c r="AC309" i="4"/>
  <c r="AE309" i="4"/>
  <c r="AF310" i="4"/>
  <c r="P328" i="4"/>
  <c r="Q329" i="4"/>
  <c r="R329" i="4"/>
  <c r="AA309" i="4"/>
  <c r="AD309" i="4"/>
  <c r="L328" i="4"/>
  <c r="O328" i="4"/>
  <c r="G281" i="4"/>
  <c r="E281" i="4"/>
  <c r="N329" i="4"/>
  <c r="AG282" i="4"/>
  <c r="H281" i="4"/>
  <c r="AC310" i="4"/>
  <c r="AE310" i="4"/>
  <c r="AF311" i="4"/>
  <c r="AA310" i="4"/>
  <c r="P329" i="4"/>
  <c r="L329" i="4"/>
  <c r="O329" i="4"/>
  <c r="G282" i="4"/>
  <c r="E282" i="4"/>
  <c r="N330" i="4"/>
  <c r="L330" i="4"/>
  <c r="O330" i="4"/>
  <c r="Q330" i="4"/>
  <c r="R330" i="4"/>
  <c r="AG283" i="4"/>
  <c r="H282" i="4"/>
  <c r="N331" i="4"/>
  <c r="L331" i="4"/>
  <c r="O331" i="4"/>
  <c r="P330" i="4"/>
  <c r="AD310" i="4"/>
  <c r="G283" i="4"/>
  <c r="E283" i="4"/>
  <c r="N332" i="4"/>
  <c r="L332" i="4"/>
  <c r="O332" i="4"/>
  <c r="Q331" i="4"/>
  <c r="R331" i="4"/>
  <c r="AG284" i="4"/>
  <c r="AC311" i="4"/>
  <c r="AE311" i="4"/>
  <c r="AF312" i="4"/>
  <c r="H283" i="4"/>
  <c r="AA311" i="4"/>
  <c r="AD311" i="4"/>
  <c r="N333" i="4"/>
  <c r="L333" i="4"/>
  <c r="O333" i="4"/>
  <c r="P331" i="4"/>
  <c r="G284" i="4"/>
  <c r="E284" i="4"/>
  <c r="N334" i="4"/>
  <c r="L334" i="4"/>
  <c r="O334" i="4"/>
  <c r="Q332" i="4"/>
  <c r="R332" i="4"/>
  <c r="AG285" i="4"/>
  <c r="AC312" i="4"/>
  <c r="AE312" i="4"/>
  <c r="H284" i="4"/>
  <c r="AA312" i="4"/>
  <c r="AD312" i="4"/>
  <c r="N335" i="4"/>
  <c r="L335" i="4"/>
  <c r="O335" i="4"/>
  <c r="P332" i="4"/>
  <c r="AF313" i="4"/>
  <c r="G285" i="4"/>
  <c r="E285" i="4"/>
  <c r="AC313" i="4"/>
  <c r="AA313" i="4"/>
  <c r="N336" i="4"/>
  <c r="L336" i="4"/>
  <c r="O336" i="4"/>
  <c r="Q333" i="4"/>
  <c r="R333" i="4"/>
  <c r="AG286" i="4"/>
  <c r="H285" i="4"/>
  <c r="AE313" i="4"/>
  <c r="AF314" i="4"/>
  <c r="AD313" i="4"/>
  <c r="N337" i="4"/>
  <c r="L337" i="4"/>
  <c r="O337" i="4"/>
  <c r="P333" i="4"/>
  <c r="G286" i="4"/>
  <c r="E286" i="4"/>
  <c r="AC314" i="4"/>
  <c r="N338" i="4"/>
  <c r="L338" i="4"/>
  <c r="O338" i="4"/>
  <c r="Q334" i="4"/>
  <c r="R334" i="4"/>
  <c r="AG287" i="4"/>
  <c r="H286" i="4"/>
  <c r="AE314" i="4"/>
  <c r="AA314" i="4"/>
  <c r="AD314" i="4"/>
  <c r="N339" i="4"/>
  <c r="L339" i="4"/>
  <c r="P334" i="4"/>
  <c r="G287" i="4"/>
  <c r="E287" i="4"/>
  <c r="AC315" i="4"/>
  <c r="AA315" i="4"/>
  <c r="AD315" i="4"/>
  <c r="AF315" i="4"/>
  <c r="Q335" i="4"/>
  <c r="R335" i="4"/>
  <c r="O339" i="4"/>
  <c r="AG288" i="4"/>
  <c r="H287" i="4"/>
  <c r="P335" i="4"/>
  <c r="AC316" i="4"/>
  <c r="AE315" i="4"/>
  <c r="AF316" i="4"/>
  <c r="N340" i="4"/>
  <c r="Q336" i="4"/>
  <c r="R336" i="4"/>
  <c r="G288" i="4"/>
  <c r="E288" i="4"/>
  <c r="P336" i="4"/>
  <c r="Q337" i="4"/>
  <c r="R337" i="4"/>
  <c r="AE316" i="4"/>
  <c r="AF317" i="4"/>
  <c r="AA316" i="4"/>
  <c r="AD316" i="4"/>
  <c r="L340" i="4"/>
  <c r="O340" i="4"/>
  <c r="AG289" i="4"/>
  <c r="H288" i="4"/>
  <c r="P337" i="4"/>
  <c r="Q338" i="4"/>
  <c r="R338" i="4"/>
  <c r="N341" i="4"/>
  <c r="AC317" i="4"/>
  <c r="AE317" i="4"/>
  <c r="AF318" i="4"/>
  <c r="G289" i="4"/>
  <c r="E289" i="4"/>
  <c r="P338" i="4"/>
  <c r="Q339" i="4"/>
  <c r="R339" i="4"/>
  <c r="AA317" i="4"/>
  <c r="AD317" i="4"/>
  <c r="L341" i="4"/>
  <c r="O341" i="4"/>
  <c r="AG290" i="4"/>
  <c r="H289" i="4"/>
  <c r="P339" i="4"/>
  <c r="Q340" i="4"/>
  <c r="R340" i="4"/>
  <c r="N342" i="4"/>
  <c r="L342" i="4"/>
  <c r="O342" i="4"/>
  <c r="AC318" i="4"/>
  <c r="AE318" i="4"/>
  <c r="AF319" i="4"/>
  <c r="G290" i="4"/>
  <c r="E290" i="4"/>
  <c r="AA318" i="4"/>
  <c r="AD318" i="4"/>
  <c r="N343" i="4"/>
  <c r="P340" i="4"/>
  <c r="AG291" i="4"/>
  <c r="H290" i="4"/>
  <c r="AC319" i="4"/>
  <c r="AE319" i="4"/>
  <c r="AF320" i="4"/>
  <c r="Q341" i="4"/>
  <c r="R341" i="4"/>
  <c r="L343" i="4"/>
  <c r="O343" i="4"/>
  <c r="G291" i="4"/>
  <c r="E291" i="4"/>
  <c r="AA319" i="4"/>
  <c r="AD319" i="4"/>
  <c r="AC320" i="4"/>
  <c r="P341" i="4"/>
  <c r="Q342" i="4"/>
  <c r="R342" i="4"/>
  <c r="N344" i="4"/>
  <c r="L344" i="4"/>
  <c r="O344" i="4"/>
  <c r="AG292" i="4"/>
  <c r="H291" i="4"/>
  <c r="AA320" i="4"/>
  <c r="AD320" i="4"/>
  <c r="AE320" i="4"/>
  <c r="AF321" i="4"/>
  <c r="N345" i="4"/>
  <c r="L345" i="4"/>
  <c r="O345" i="4"/>
  <c r="P342" i="4"/>
  <c r="G292" i="4"/>
  <c r="E292" i="4"/>
  <c r="AC321" i="4"/>
  <c r="AE321" i="4"/>
  <c r="AF322" i="4"/>
  <c r="N346" i="4"/>
  <c r="L346" i="4"/>
  <c r="O346" i="4"/>
  <c r="Q343" i="4"/>
  <c r="R343" i="4"/>
  <c r="AG293" i="4"/>
  <c r="H292" i="4"/>
  <c r="AA321" i="4"/>
  <c r="AD321" i="4"/>
  <c r="N347" i="4"/>
  <c r="L347" i="4"/>
  <c r="O347" i="4"/>
  <c r="P343" i="4"/>
  <c r="G293" i="4"/>
  <c r="E293" i="4"/>
  <c r="AC322" i="4"/>
  <c r="AE322" i="4"/>
  <c r="AF323" i="4"/>
  <c r="N348" i="4"/>
  <c r="L348" i="4"/>
  <c r="O348" i="4"/>
  <c r="Q344" i="4"/>
  <c r="R344" i="4"/>
  <c r="AG294" i="4"/>
  <c r="H293" i="4"/>
  <c r="AA322" i="4"/>
  <c r="AD322" i="4"/>
  <c r="N349" i="4"/>
  <c r="L349" i="4"/>
  <c r="O349" i="4"/>
  <c r="P344" i="4"/>
  <c r="G294" i="4"/>
  <c r="E294" i="4"/>
  <c r="AC323" i="4"/>
  <c r="AE323" i="4"/>
  <c r="AF324" i="4"/>
  <c r="N350" i="4"/>
  <c r="L350" i="4"/>
  <c r="O350" i="4"/>
  <c r="Q345" i="4"/>
  <c r="R345" i="4"/>
  <c r="AG295" i="4"/>
  <c r="H294" i="4"/>
  <c r="AA323" i="4"/>
  <c r="AD323" i="4"/>
  <c r="N351" i="4"/>
  <c r="L351" i="4"/>
  <c r="O351" i="4"/>
  <c r="P345" i="4"/>
  <c r="G295" i="4"/>
  <c r="E295" i="4"/>
  <c r="AC324" i="4"/>
  <c r="AE324" i="4"/>
  <c r="AF325" i="4"/>
  <c r="N352" i="4"/>
  <c r="L352" i="4"/>
  <c r="O352" i="4"/>
  <c r="Q346" i="4"/>
  <c r="R346" i="4"/>
  <c r="AG296" i="4"/>
  <c r="H295" i="4"/>
  <c r="AA324" i="4"/>
  <c r="AD324" i="4"/>
  <c r="N353" i="4"/>
  <c r="L353" i="4"/>
  <c r="O353" i="4"/>
  <c r="P346" i="4"/>
  <c r="G296" i="4"/>
  <c r="E296" i="4"/>
  <c r="AC325" i="4"/>
  <c r="AE325" i="4"/>
  <c r="AF326" i="4"/>
  <c r="N354" i="4"/>
  <c r="L354" i="4"/>
  <c r="O354" i="4"/>
  <c r="Q347" i="4"/>
  <c r="R347" i="4"/>
  <c r="AG297" i="4"/>
  <c r="H296" i="4"/>
  <c r="AA325" i="4"/>
  <c r="AD325" i="4"/>
  <c r="N355" i="4"/>
  <c r="L355" i="4"/>
  <c r="O355" i="4"/>
  <c r="P347" i="4"/>
  <c r="G297" i="4"/>
  <c r="AC326" i="4"/>
  <c r="AE326" i="4"/>
  <c r="AF327" i="4"/>
  <c r="N356" i="4"/>
  <c r="L356" i="4"/>
  <c r="O356" i="4"/>
  <c r="Q348" i="4"/>
  <c r="R348" i="4"/>
  <c r="E297" i="4"/>
  <c r="H297" i="4"/>
  <c r="AG298" i="4"/>
  <c r="AA326" i="4"/>
  <c r="AD326" i="4"/>
  <c r="N357" i="4"/>
  <c r="L357" i="4"/>
  <c r="O357" i="4"/>
  <c r="P348" i="4"/>
  <c r="G298" i="4"/>
  <c r="E298" i="4"/>
  <c r="H298" i="4"/>
  <c r="AC327" i="4"/>
  <c r="AE327" i="4"/>
  <c r="AF328" i="4"/>
  <c r="N358" i="4"/>
  <c r="Q349" i="4"/>
  <c r="R349" i="4"/>
  <c r="AG299" i="4"/>
  <c r="G299" i="4"/>
  <c r="AA327" i="4"/>
  <c r="AD327" i="4"/>
  <c r="P349" i="4"/>
  <c r="L358" i="4"/>
  <c r="O358" i="4"/>
  <c r="E299" i="4"/>
  <c r="H299" i="4"/>
  <c r="AC328" i="4"/>
  <c r="AE328" i="4"/>
  <c r="AF329" i="4"/>
  <c r="N359" i="4"/>
  <c r="L359" i="4"/>
  <c r="O359" i="4"/>
  <c r="Q350" i="4"/>
  <c r="R350" i="4"/>
  <c r="G300" i="4"/>
  <c r="E300" i="4"/>
  <c r="H300" i="4"/>
  <c r="AG300" i="4"/>
  <c r="AA328" i="4"/>
  <c r="AD328" i="4"/>
  <c r="N360" i="4"/>
  <c r="L360" i="4"/>
  <c r="O360" i="4"/>
  <c r="P350" i="4"/>
  <c r="G301" i="4"/>
  <c r="AC329" i="4"/>
  <c r="AE329" i="4"/>
  <c r="AF330" i="4"/>
  <c r="N361" i="4"/>
  <c r="L361" i="4"/>
  <c r="O361" i="4"/>
  <c r="Q351" i="4"/>
  <c r="R351" i="4"/>
  <c r="E301" i="4"/>
  <c r="H301" i="4"/>
  <c r="AG301" i="4"/>
  <c r="AA329" i="4"/>
  <c r="AD329" i="4"/>
  <c r="N362" i="4"/>
  <c r="L362" i="4"/>
  <c r="O362" i="4"/>
  <c r="P351" i="4"/>
  <c r="G302" i="4"/>
  <c r="AC330" i="4"/>
  <c r="AE330" i="4"/>
  <c r="AF331" i="4"/>
  <c r="N363" i="4"/>
  <c r="L363" i="4"/>
  <c r="O363" i="4"/>
  <c r="Q352" i="4"/>
  <c r="R352" i="4"/>
  <c r="E302" i="4"/>
  <c r="H302" i="4"/>
  <c r="AG302" i="4"/>
  <c r="AA330" i="4"/>
  <c r="AD330" i="4"/>
  <c r="N364" i="4"/>
  <c r="L364" i="4"/>
  <c r="O364" i="4"/>
  <c r="P352" i="4"/>
  <c r="G303" i="4"/>
  <c r="E303" i="4"/>
  <c r="H303" i="4"/>
  <c r="AC331" i="4"/>
  <c r="AE331" i="4"/>
  <c r="AF332" i="4"/>
  <c r="N365" i="4"/>
  <c r="L365" i="4"/>
  <c r="O365" i="4"/>
  <c r="Q353" i="4"/>
  <c r="R353" i="4"/>
  <c r="G304" i="4"/>
  <c r="E304" i="4"/>
  <c r="H304" i="4"/>
  <c r="AG303" i="4"/>
  <c r="AA331" i="4"/>
  <c r="AD331" i="4"/>
  <c r="N366" i="4"/>
  <c r="L366" i="4"/>
  <c r="O366" i="4"/>
  <c r="P353" i="4"/>
  <c r="G305" i="4"/>
  <c r="E305" i="4"/>
  <c r="AC332" i="4"/>
  <c r="AE332" i="4"/>
  <c r="AF333" i="4"/>
  <c r="Q354" i="4"/>
  <c r="R354" i="4"/>
  <c r="AG304" i="4"/>
  <c r="N367" i="4"/>
  <c r="L367" i="4"/>
  <c r="H305" i="4"/>
  <c r="AA332" i="4"/>
  <c r="AD332" i="4"/>
  <c r="P354" i="4"/>
  <c r="O367" i="4"/>
  <c r="G306" i="4"/>
  <c r="E306" i="4"/>
  <c r="AC333" i="4"/>
  <c r="AE333" i="4"/>
  <c r="AF334" i="4"/>
  <c r="Q355" i="4"/>
  <c r="R355" i="4"/>
  <c r="AG305" i="4"/>
  <c r="N368" i="4"/>
  <c r="L368" i="4"/>
  <c r="H306" i="4"/>
  <c r="AA333" i="4"/>
  <c r="AD333" i="4"/>
  <c r="P355" i="4"/>
  <c r="O368" i="4"/>
  <c r="G307" i="4"/>
  <c r="E307" i="4"/>
  <c r="AC334" i="4"/>
  <c r="AE334" i="4"/>
  <c r="AF335" i="4"/>
  <c r="N369" i="4"/>
  <c r="L369" i="4"/>
  <c r="Q356" i="4"/>
  <c r="R356" i="4"/>
  <c r="AG306" i="4"/>
  <c r="H307" i="4"/>
  <c r="P356" i="4"/>
  <c r="Q357" i="4"/>
  <c r="R357" i="4"/>
  <c r="AA334" i="4"/>
  <c r="AD334" i="4"/>
  <c r="O369" i="4"/>
  <c r="G308" i="4"/>
  <c r="E308" i="4"/>
  <c r="P357" i="4"/>
  <c r="Q358" i="4"/>
  <c r="R358" i="4"/>
  <c r="N370" i="4"/>
  <c r="L370" i="4"/>
  <c r="O370" i="4"/>
  <c r="AG307" i="4"/>
  <c r="AC335" i="4"/>
  <c r="AE335" i="4"/>
  <c r="H308" i="4"/>
  <c r="P358" i="4"/>
  <c r="Q359" i="4"/>
  <c r="R359" i="4"/>
  <c r="AA335" i="4"/>
  <c r="AD335" i="4"/>
  <c r="AF336" i="4"/>
  <c r="G309" i="4"/>
  <c r="P359" i="4"/>
  <c r="Q360" i="4"/>
  <c r="R360" i="4"/>
  <c r="E309" i="4"/>
  <c r="H309" i="4"/>
  <c r="AG308" i="4"/>
  <c r="AC336" i="4"/>
  <c r="AE336" i="4"/>
  <c r="AF337" i="4"/>
  <c r="P360" i="4"/>
  <c r="AA336" i="4"/>
  <c r="AD336" i="4"/>
  <c r="Q361" i="4"/>
  <c r="R361" i="4"/>
  <c r="G310" i="4"/>
  <c r="E310" i="4"/>
  <c r="H310" i="4"/>
  <c r="P361" i="4"/>
  <c r="AC337" i="4"/>
  <c r="AA337" i="4"/>
  <c r="Q362" i="4"/>
  <c r="R362" i="4"/>
  <c r="AG309" i="4"/>
  <c r="G311" i="4"/>
  <c r="E311" i="4"/>
  <c r="AE337" i="4"/>
  <c r="P362" i="4"/>
  <c r="Q363" i="4"/>
  <c r="R363" i="4"/>
  <c r="AD337" i="4"/>
  <c r="AF338" i="4"/>
  <c r="H311" i="4"/>
  <c r="P363" i="4"/>
  <c r="Q364" i="4"/>
  <c r="R364" i="4"/>
  <c r="AC338" i="4"/>
  <c r="AE338" i="4"/>
  <c r="AF339" i="4"/>
  <c r="AG310" i="4"/>
  <c r="G312" i="4"/>
  <c r="E312" i="4"/>
  <c r="P364" i="4"/>
  <c r="Q365" i="4"/>
  <c r="R365" i="4"/>
  <c r="AA338" i="4"/>
  <c r="AD338" i="4"/>
  <c r="AC339" i="4"/>
  <c r="AE339" i="4"/>
  <c r="H312" i="4"/>
  <c r="P365" i="4"/>
  <c r="Q366" i="4"/>
  <c r="R366" i="4"/>
  <c r="AA339" i="4"/>
  <c r="AD339" i="4"/>
  <c r="AF340" i="4"/>
  <c r="AG311" i="4"/>
  <c r="G313" i="4"/>
  <c r="E313" i="4"/>
  <c r="P366" i="4"/>
  <c r="Q367" i="4"/>
  <c r="R367" i="4"/>
  <c r="AC340" i="4"/>
  <c r="AE340" i="4"/>
  <c r="H313" i="4"/>
  <c r="P367" i="4"/>
  <c r="Q368" i="4"/>
  <c r="R368" i="4"/>
  <c r="AA340" i="4"/>
  <c r="AD340" i="4"/>
  <c r="AF341" i="4"/>
  <c r="AG312" i="4"/>
  <c r="G314" i="4"/>
  <c r="E314" i="4"/>
  <c r="P368" i="4"/>
  <c r="Q369" i="4"/>
  <c r="AC341" i="4"/>
  <c r="AA341" i="4"/>
  <c r="H314" i="4"/>
  <c r="AE341" i="4"/>
  <c r="AF342" i="4"/>
  <c r="R369" i="4"/>
  <c r="P369" i="4"/>
  <c r="Q370" i="4"/>
  <c r="R370" i="4"/>
  <c r="AD341" i="4"/>
  <c r="AG313" i="4"/>
  <c r="G315" i="4"/>
  <c r="E315" i="4"/>
  <c r="P370" i="4"/>
  <c r="AC342" i="4"/>
  <c r="AE342" i="4"/>
  <c r="AF343" i="4"/>
  <c r="H315" i="4"/>
  <c r="AA342" i="4"/>
  <c r="AD342" i="4"/>
  <c r="AG314" i="4"/>
  <c r="G316" i="4"/>
  <c r="AC343" i="4"/>
  <c r="AE343" i="4"/>
  <c r="AF344" i="4"/>
  <c r="E316" i="4"/>
  <c r="H316" i="4"/>
  <c r="AA343" i="4"/>
  <c r="AD343" i="4"/>
  <c r="AC344" i="4"/>
  <c r="G317" i="4"/>
  <c r="E317" i="4"/>
  <c r="H317" i="4"/>
  <c r="AG315" i="4"/>
  <c r="AE344" i="4"/>
  <c r="AA344" i="4"/>
  <c r="AD344" i="4"/>
  <c r="G318" i="4"/>
  <c r="E318" i="4"/>
  <c r="AC345" i="4"/>
  <c r="AA345" i="4"/>
  <c r="AD345" i="4"/>
  <c r="AF345" i="4"/>
  <c r="AG316" i="4"/>
  <c r="H318" i="4"/>
  <c r="AC346" i="4"/>
  <c r="AA346" i="4"/>
  <c r="AD346" i="4"/>
  <c r="AE345" i="4"/>
  <c r="G319" i="4"/>
  <c r="E319" i="4"/>
  <c r="AC347" i="4"/>
  <c r="AF346" i="4"/>
  <c r="AE346" i="4"/>
  <c r="AF347" i="4"/>
  <c r="AG317" i="4"/>
  <c r="H319" i="4"/>
  <c r="AE347" i="4"/>
  <c r="AF348" i="4"/>
  <c r="AA347" i="4"/>
  <c r="G320" i="4"/>
  <c r="E320" i="4"/>
  <c r="AG318" i="4"/>
  <c r="AD347" i="4"/>
  <c r="H320" i="4"/>
  <c r="AC348" i="4"/>
  <c r="AE348" i="4"/>
  <c r="AF349" i="4"/>
  <c r="G321" i="4"/>
  <c r="E321" i="4"/>
  <c r="AA348" i="4"/>
  <c r="AD348" i="4"/>
  <c r="AC349" i="4"/>
  <c r="AE349" i="4"/>
  <c r="AF350" i="4"/>
  <c r="AG319" i="4"/>
  <c r="H321" i="4"/>
  <c r="AA349" i="4"/>
  <c r="AD349" i="4"/>
  <c r="G322" i="4"/>
  <c r="AC350" i="4"/>
  <c r="AE350" i="4"/>
  <c r="AF351" i="4"/>
  <c r="E322" i="4"/>
  <c r="H322" i="4"/>
  <c r="AG320" i="4"/>
  <c r="AA350" i="4"/>
  <c r="AD350" i="4"/>
  <c r="AC351" i="4"/>
  <c r="AE351" i="4"/>
  <c r="AF352" i="4"/>
  <c r="G323" i="4"/>
  <c r="E323" i="4"/>
  <c r="H323" i="4"/>
  <c r="AA351" i="4"/>
  <c r="AD351" i="4"/>
  <c r="AC352" i="4"/>
  <c r="AE352" i="4"/>
  <c r="AF353" i="4"/>
  <c r="AG321" i="4"/>
  <c r="G324" i="4"/>
  <c r="AA352" i="4"/>
  <c r="AD352" i="4"/>
  <c r="E324" i="4"/>
  <c r="H324" i="4"/>
  <c r="G325" i="4"/>
  <c r="E325" i="4"/>
  <c r="H325" i="4"/>
  <c r="AG322" i="4"/>
  <c r="AC353" i="4"/>
  <c r="AE353" i="4"/>
  <c r="AF354" i="4"/>
  <c r="AA353" i="4"/>
  <c r="G326" i="4"/>
  <c r="E326" i="4"/>
  <c r="AG323" i="4"/>
  <c r="H326" i="4"/>
  <c r="AD353" i="4"/>
  <c r="G327" i="4"/>
  <c r="E327" i="4"/>
  <c r="AG324" i="4"/>
  <c r="AC354" i="4"/>
  <c r="AE354" i="4"/>
  <c r="H327" i="4"/>
  <c r="AA354" i="4"/>
  <c r="AD354" i="4"/>
  <c r="AF355" i="4"/>
  <c r="G328" i="4"/>
  <c r="AC355" i="4"/>
  <c r="AE355" i="4"/>
  <c r="AF356" i="4"/>
  <c r="E328" i="4"/>
  <c r="H328" i="4"/>
  <c r="AG325" i="4"/>
  <c r="AA355" i="4"/>
  <c r="AD355" i="4"/>
  <c r="AC356" i="4"/>
  <c r="AE356" i="4"/>
  <c r="AF357" i="4"/>
  <c r="G329" i="4"/>
  <c r="E329" i="4"/>
  <c r="H329" i="4"/>
  <c r="AA356" i="4"/>
  <c r="AD356" i="4"/>
  <c r="AG326" i="4"/>
  <c r="G330" i="4"/>
  <c r="E330" i="4"/>
  <c r="AC357" i="4"/>
  <c r="AA357" i="4"/>
  <c r="AD357" i="4"/>
  <c r="AE357" i="4"/>
  <c r="AF358" i="4"/>
  <c r="AG327" i="4"/>
  <c r="H330" i="4"/>
  <c r="AC358" i="4"/>
  <c r="AA358" i="4"/>
  <c r="AD358" i="4"/>
  <c r="G331" i="4"/>
  <c r="E331" i="4"/>
  <c r="AE358" i="4"/>
  <c r="AF359" i="4"/>
  <c r="AC359" i="4"/>
  <c r="AA359" i="4"/>
  <c r="AD359" i="4"/>
  <c r="AG328" i="4"/>
  <c r="AE359" i="4"/>
  <c r="AF360" i="4"/>
  <c r="AC360" i="4"/>
  <c r="AA360" i="4"/>
  <c r="AD360" i="4"/>
  <c r="H331" i="4"/>
  <c r="AE360" i="4"/>
  <c r="AF361" i="4"/>
  <c r="AC361" i="4"/>
  <c r="AA361" i="4"/>
  <c r="AD361" i="4"/>
  <c r="AG329" i="4"/>
  <c r="G332" i="4"/>
  <c r="E332" i="4"/>
  <c r="AE361" i="4"/>
  <c r="AF362" i="4"/>
  <c r="AC362" i="4"/>
  <c r="AA362" i="4"/>
  <c r="AD362" i="4"/>
  <c r="AE362" i="4"/>
  <c r="AG330" i="4"/>
  <c r="H332" i="4"/>
  <c r="AC363" i="4"/>
  <c r="AA363" i="4"/>
  <c r="AD363" i="4"/>
  <c r="AF363" i="4"/>
  <c r="G333" i="4"/>
  <c r="E333" i="4"/>
  <c r="AE363" i="4"/>
  <c r="AF364" i="4"/>
  <c r="AG331" i="4"/>
  <c r="H333" i="4"/>
  <c r="AC364" i="4"/>
  <c r="AE364" i="4"/>
  <c r="AF365" i="4"/>
  <c r="AA364" i="4"/>
  <c r="AD364" i="4"/>
  <c r="G334" i="4"/>
  <c r="E334" i="4"/>
  <c r="AG332" i="4"/>
  <c r="H334" i="4"/>
  <c r="AC365" i="4"/>
  <c r="AE365" i="4"/>
  <c r="AF366" i="4"/>
  <c r="AA365" i="4"/>
  <c r="AD365" i="4"/>
  <c r="G335" i="4"/>
  <c r="E335" i="4"/>
  <c r="AG333" i="4"/>
  <c r="H335" i="4"/>
  <c r="AC366" i="4"/>
  <c r="AE366" i="4"/>
  <c r="AF367" i="4"/>
  <c r="AA366" i="4"/>
  <c r="AD366" i="4"/>
  <c r="G336" i="4"/>
  <c r="E336" i="4"/>
  <c r="AG334" i="4"/>
  <c r="H336" i="4"/>
  <c r="AC367" i="4"/>
  <c r="AE367" i="4"/>
  <c r="AA367" i="4"/>
  <c r="AD367" i="4"/>
  <c r="AF368" i="4"/>
  <c r="G337" i="4"/>
  <c r="E337" i="4"/>
  <c r="AG335" i="4"/>
  <c r="H337" i="4"/>
  <c r="AC368" i="4"/>
  <c r="AE368" i="4"/>
  <c r="AF369" i="4"/>
  <c r="AA368" i="4"/>
  <c r="AD368" i="4"/>
  <c r="G338" i="4"/>
  <c r="E338" i="4"/>
  <c r="AG336" i="4"/>
  <c r="H338" i="4"/>
  <c r="AC369" i="4"/>
  <c r="AE369" i="4"/>
  <c r="AF370" i="4"/>
  <c r="AA369" i="4"/>
  <c r="AD369" i="4"/>
  <c r="G339" i="4"/>
  <c r="E339" i="4"/>
  <c r="AG337" i="4"/>
  <c r="H339" i="4"/>
  <c r="AC370" i="4"/>
  <c r="AE370" i="4"/>
  <c r="AA370" i="4"/>
  <c r="G340" i="4"/>
  <c r="E340" i="4"/>
  <c r="AG338" i="4"/>
  <c r="H340" i="4"/>
  <c r="AD370" i="4"/>
  <c r="G341" i="4"/>
  <c r="E341" i="4"/>
  <c r="AG339" i="4"/>
  <c r="H341" i="4"/>
  <c r="G342" i="4"/>
  <c r="E342" i="4"/>
  <c r="AG340" i="4"/>
  <c r="H342" i="4"/>
  <c r="G343" i="4"/>
  <c r="E343" i="4"/>
  <c r="AG341" i="4"/>
  <c r="H343" i="4"/>
  <c r="G344" i="4"/>
  <c r="E344" i="4"/>
  <c r="H344" i="4"/>
  <c r="AG342" i="4"/>
  <c r="G345" i="4"/>
  <c r="E345" i="4"/>
  <c r="H345" i="4"/>
  <c r="AG343" i="4"/>
  <c r="G346" i="4"/>
  <c r="E346" i="4"/>
  <c r="H346" i="4"/>
  <c r="AG344" i="4"/>
  <c r="G347" i="4"/>
  <c r="E347" i="4"/>
  <c r="H347" i="4"/>
  <c r="AG345" i="4"/>
  <c r="G348" i="4"/>
  <c r="E348" i="4"/>
  <c r="H348" i="4"/>
  <c r="G349" i="4"/>
  <c r="AG346" i="4"/>
  <c r="E349" i="4"/>
  <c r="H349" i="4"/>
  <c r="G350" i="4"/>
  <c r="AG347" i="4"/>
  <c r="E350" i="4"/>
  <c r="H350" i="4"/>
  <c r="G351" i="4"/>
  <c r="AG348" i="4"/>
  <c r="E351" i="4"/>
  <c r="H351" i="4"/>
  <c r="G352" i="4"/>
  <c r="E352" i="4"/>
  <c r="H352" i="4"/>
  <c r="AG349" i="4"/>
  <c r="G353" i="4"/>
  <c r="E353" i="4"/>
  <c r="H353" i="4"/>
  <c r="G354" i="4"/>
  <c r="AG350" i="4"/>
  <c r="E354" i="4"/>
  <c r="H354" i="4"/>
  <c r="G355" i="4"/>
  <c r="AG351" i="4"/>
  <c r="E355" i="4"/>
  <c r="H355" i="4"/>
  <c r="G356" i="4"/>
  <c r="E356" i="4"/>
  <c r="H356" i="4"/>
  <c r="AG352" i="4"/>
  <c r="G357" i="4"/>
  <c r="E357" i="4"/>
  <c r="H357" i="4"/>
  <c r="G358" i="4"/>
  <c r="E358" i="4"/>
  <c r="H358" i="4"/>
  <c r="AG353" i="4"/>
  <c r="G359" i="4"/>
  <c r="E359" i="4"/>
  <c r="H359" i="4"/>
  <c r="AG354" i="4"/>
  <c r="G360" i="4"/>
  <c r="E360" i="4"/>
  <c r="H360" i="4"/>
  <c r="AG355" i="4"/>
  <c r="G361" i="4"/>
  <c r="E361" i="4"/>
  <c r="H361" i="4"/>
  <c r="AG356" i="4"/>
  <c r="G362" i="4"/>
  <c r="E362" i="4"/>
  <c r="H362" i="4"/>
  <c r="AG357" i="4"/>
  <c r="G363" i="4"/>
  <c r="E363" i="4"/>
  <c r="H363" i="4"/>
  <c r="AG358" i="4"/>
  <c r="G364" i="4"/>
  <c r="E364" i="4"/>
  <c r="H364" i="4"/>
  <c r="AG359" i="4"/>
  <c r="G365" i="4"/>
  <c r="E365" i="4"/>
  <c r="H365" i="4"/>
  <c r="AG360" i="4"/>
  <c r="G366" i="4"/>
  <c r="E366" i="4"/>
  <c r="H366" i="4"/>
  <c r="AG361" i="4"/>
  <c r="G367" i="4"/>
  <c r="E367" i="4"/>
  <c r="H367" i="4"/>
  <c r="AG362" i="4"/>
  <c r="G368" i="4"/>
  <c r="E368" i="4"/>
  <c r="H368" i="4"/>
  <c r="G369" i="4"/>
  <c r="E369" i="4"/>
  <c r="H369" i="4"/>
  <c r="AG363" i="4"/>
  <c r="G370" i="4"/>
  <c r="E370" i="4"/>
  <c r="AG364" i="4"/>
  <c r="D15" i="9"/>
  <c r="D14" i="9"/>
  <c r="H370" i="4"/>
  <c r="AG365" i="4"/>
  <c r="AI6" i="4"/>
  <c r="T6" i="4"/>
  <c r="AJ6" i="4"/>
  <c r="AK6" i="4"/>
  <c r="U6" i="4"/>
  <c r="V6" i="4"/>
  <c r="W6" i="4"/>
  <c r="T7" i="4"/>
  <c r="U7" i="4"/>
  <c r="AL6" i="4"/>
  <c r="AI7" i="4"/>
  <c r="AG366" i="4"/>
  <c r="AJ7" i="4"/>
  <c r="AK7" i="4"/>
  <c r="AL7" i="4"/>
  <c r="V7" i="4"/>
  <c r="W7" i="4"/>
  <c r="AG367" i="4"/>
  <c r="T8" i="4"/>
  <c r="U8" i="4"/>
  <c r="AI8" i="4"/>
  <c r="AJ8" i="4"/>
  <c r="AK8" i="4"/>
  <c r="V8" i="4"/>
  <c r="W8" i="4"/>
  <c r="AL8" i="4"/>
  <c r="T9" i="4"/>
  <c r="U9" i="4"/>
  <c r="AG368" i="4"/>
  <c r="AI9" i="4"/>
  <c r="AJ9" i="4"/>
  <c r="AK9" i="4"/>
  <c r="AL9" i="4"/>
  <c r="V9" i="4"/>
  <c r="W9" i="4"/>
  <c r="AG369" i="4"/>
  <c r="AI10" i="4"/>
  <c r="AJ10" i="4"/>
  <c r="AK10" i="4"/>
  <c r="T10" i="4"/>
  <c r="U10" i="4"/>
  <c r="AL10" i="4"/>
  <c r="AI11" i="4"/>
  <c r="AG370" i="4"/>
  <c r="AJ11" i="4"/>
  <c r="AK11" i="4"/>
  <c r="V10" i="4"/>
  <c r="W10" i="4"/>
  <c r="AL11" i="4"/>
  <c r="AI12" i="4"/>
  <c r="T11" i="4"/>
  <c r="U11" i="4"/>
  <c r="AJ12" i="4"/>
  <c r="AK12" i="4"/>
  <c r="AL12" i="4"/>
  <c r="AI13" i="4"/>
  <c r="V11" i="4"/>
  <c r="W11" i="4"/>
  <c r="AJ13" i="4"/>
  <c r="AK13" i="4"/>
  <c r="T12" i="4"/>
  <c r="U12" i="4"/>
  <c r="AL13" i="4"/>
  <c r="AI14" i="4"/>
  <c r="AJ14" i="4"/>
  <c r="AK14" i="4"/>
  <c r="V12" i="4"/>
  <c r="W12" i="4"/>
  <c r="AL14" i="4"/>
  <c r="T13" i="4"/>
  <c r="U13" i="4"/>
  <c r="AI15" i="4"/>
  <c r="AJ15" i="4"/>
  <c r="AK15" i="4"/>
  <c r="AL15" i="4"/>
  <c r="V13" i="4"/>
  <c r="W13" i="4"/>
  <c r="AI16" i="4"/>
  <c r="T14" i="4"/>
  <c r="U14" i="4"/>
  <c r="AJ16" i="4"/>
  <c r="AK16" i="4"/>
  <c r="AL16" i="4"/>
  <c r="AI17" i="4"/>
  <c r="AJ17" i="4"/>
  <c r="AK17" i="4"/>
  <c r="AL17" i="4"/>
  <c r="V14" i="4"/>
  <c r="W14" i="4"/>
  <c r="T15" i="4"/>
  <c r="U15" i="4"/>
  <c r="AI18" i="4"/>
  <c r="AJ18" i="4"/>
  <c r="AK18" i="4"/>
  <c r="AL18" i="4"/>
  <c r="V15" i="4"/>
  <c r="W15" i="4"/>
  <c r="AI19" i="4"/>
  <c r="AJ19" i="4"/>
  <c r="AK19" i="4"/>
  <c r="T16" i="4"/>
  <c r="U16" i="4"/>
  <c r="AL19" i="4"/>
  <c r="AI20" i="4"/>
  <c r="AJ20" i="4"/>
  <c r="AK20" i="4"/>
  <c r="V16" i="4"/>
  <c r="W16" i="4"/>
  <c r="AL20" i="4"/>
  <c r="T17" i="4"/>
  <c r="U17" i="4"/>
  <c r="AI21" i="4"/>
  <c r="AJ21" i="4"/>
  <c r="AK21" i="4"/>
  <c r="AL21" i="4"/>
  <c r="AI22" i="4"/>
  <c r="AJ22" i="4"/>
  <c r="V17" i="4"/>
  <c r="W17" i="4"/>
  <c r="T18" i="4"/>
  <c r="U18" i="4"/>
  <c r="AK22" i="4"/>
  <c r="AL22" i="4"/>
  <c r="AI23" i="4"/>
  <c r="AJ23" i="4"/>
  <c r="V18" i="4"/>
  <c r="W18" i="4"/>
  <c r="T19" i="4"/>
  <c r="U19" i="4"/>
  <c r="AK23" i="4"/>
  <c r="AL23" i="4"/>
  <c r="AI24" i="4"/>
  <c r="AJ24" i="4"/>
  <c r="V19" i="4"/>
  <c r="W19" i="4"/>
  <c r="AK24" i="4"/>
  <c r="AL24" i="4"/>
  <c r="T20" i="4"/>
  <c r="U20" i="4"/>
  <c r="AI25" i="4"/>
  <c r="AJ25" i="4"/>
  <c r="V20" i="4"/>
  <c r="W20" i="4"/>
  <c r="AK25" i="4"/>
  <c r="AL25" i="4"/>
  <c r="T21" i="4"/>
  <c r="U21" i="4"/>
  <c r="AI26" i="4"/>
  <c r="AJ26" i="4"/>
  <c r="V21" i="4"/>
  <c r="W21" i="4"/>
  <c r="AK26" i="4"/>
  <c r="AL26" i="4"/>
  <c r="T22" i="4"/>
  <c r="U22" i="4"/>
  <c r="AI27" i="4"/>
  <c r="AJ27" i="4"/>
  <c r="V22" i="4"/>
  <c r="W22" i="4"/>
  <c r="AK27" i="4"/>
  <c r="AL27" i="4"/>
  <c r="T23" i="4"/>
  <c r="U23" i="4"/>
  <c r="AI28" i="4"/>
  <c r="AJ28" i="4"/>
  <c r="V23" i="4"/>
  <c r="W23" i="4"/>
  <c r="AK28" i="4"/>
  <c r="AL28" i="4"/>
  <c r="T24" i="4"/>
  <c r="U24" i="4"/>
  <c r="AI29" i="4"/>
  <c r="AJ29" i="4"/>
  <c r="V24" i="4"/>
  <c r="W24" i="4"/>
  <c r="AK29" i="4"/>
  <c r="AL29" i="4"/>
  <c r="T25" i="4"/>
  <c r="U25" i="4"/>
  <c r="AI30" i="4"/>
  <c r="AJ30" i="4"/>
  <c r="V25" i="4"/>
  <c r="W25" i="4"/>
  <c r="AK30" i="4"/>
  <c r="AL30" i="4"/>
  <c r="T26" i="4"/>
  <c r="U26" i="4"/>
  <c r="AI31" i="4"/>
  <c r="AJ31" i="4"/>
  <c r="V26" i="4"/>
  <c r="W26" i="4"/>
  <c r="AK31" i="4"/>
  <c r="AL31" i="4"/>
  <c r="T27" i="4"/>
  <c r="U27" i="4"/>
  <c r="AI32" i="4"/>
  <c r="AJ32" i="4"/>
  <c r="V27" i="4"/>
  <c r="W27" i="4"/>
  <c r="AK32" i="4"/>
  <c r="AL32" i="4"/>
  <c r="T28" i="4"/>
  <c r="U28" i="4"/>
  <c r="AI33" i="4"/>
  <c r="AJ33" i="4"/>
  <c r="V28" i="4"/>
  <c r="W28" i="4"/>
  <c r="AK33" i="4"/>
  <c r="AL33" i="4"/>
  <c r="T29" i="4"/>
  <c r="U29" i="4"/>
  <c r="AI34" i="4"/>
  <c r="AJ34" i="4"/>
  <c r="V29" i="4"/>
  <c r="W29" i="4"/>
  <c r="AK34" i="4"/>
  <c r="AL34" i="4"/>
  <c r="T30" i="4"/>
  <c r="U30" i="4"/>
  <c r="AI35" i="4"/>
  <c r="AJ35" i="4"/>
  <c r="V30" i="4"/>
  <c r="W30" i="4"/>
  <c r="AK35" i="4"/>
  <c r="AL35" i="4"/>
  <c r="T31" i="4"/>
  <c r="U31" i="4"/>
  <c r="AI36" i="4"/>
  <c r="AJ36" i="4"/>
  <c r="V31" i="4"/>
  <c r="W31" i="4"/>
  <c r="AK36" i="4"/>
  <c r="AL36" i="4"/>
  <c r="T32" i="4"/>
  <c r="U32" i="4"/>
  <c r="AI37" i="4"/>
  <c r="AJ37" i="4"/>
  <c r="V32" i="4"/>
  <c r="W32" i="4"/>
  <c r="AK37" i="4"/>
  <c r="AL37" i="4"/>
  <c r="T33" i="4"/>
  <c r="U33" i="4"/>
  <c r="AI38" i="4"/>
  <c r="AJ38" i="4"/>
  <c r="AK38" i="4"/>
  <c r="AL38" i="4"/>
  <c r="V33" i="4"/>
  <c r="W33" i="4"/>
  <c r="AI39" i="4"/>
  <c r="AJ39" i="4"/>
  <c r="T34" i="4"/>
  <c r="U34" i="4"/>
  <c r="AK39" i="4"/>
  <c r="AL39" i="4"/>
  <c r="V34" i="4"/>
  <c r="W34" i="4"/>
  <c r="AI40" i="4"/>
  <c r="AJ40" i="4"/>
  <c r="T35" i="4"/>
  <c r="U35" i="4"/>
  <c r="AK40" i="4"/>
  <c r="AL40" i="4"/>
  <c r="V35" i="4"/>
  <c r="W35" i="4"/>
  <c r="AI41" i="4"/>
  <c r="AJ41" i="4"/>
  <c r="T36" i="4"/>
  <c r="U36" i="4"/>
  <c r="V36" i="4"/>
  <c r="W36" i="4"/>
  <c r="AK41" i="4"/>
  <c r="AL41" i="4"/>
  <c r="T37" i="4"/>
  <c r="U37" i="4"/>
  <c r="AI42" i="4"/>
  <c r="AJ42" i="4"/>
  <c r="V37" i="4"/>
  <c r="W37" i="4"/>
  <c r="AK42" i="4"/>
  <c r="AL42" i="4"/>
  <c r="T38" i="4"/>
  <c r="U38" i="4"/>
  <c r="AI43" i="4"/>
  <c r="AJ43" i="4"/>
  <c r="V38" i="4"/>
  <c r="W38" i="4"/>
  <c r="AK43" i="4"/>
  <c r="AL43" i="4"/>
  <c r="T39" i="4"/>
  <c r="U39" i="4"/>
  <c r="AI44" i="4"/>
  <c r="AJ44" i="4"/>
  <c r="V39" i="4"/>
  <c r="W39" i="4"/>
  <c r="AK44" i="4"/>
  <c r="AL44" i="4"/>
  <c r="T40" i="4"/>
  <c r="U40" i="4"/>
  <c r="AI45" i="4"/>
  <c r="AJ45" i="4"/>
  <c r="V40" i="4"/>
  <c r="W40" i="4"/>
  <c r="AK45" i="4"/>
  <c r="AL45" i="4"/>
  <c r="T41" i="4"/>
  <c r="U41" i="4"/>
  <c r="AI46" i="4"/>
  <c r="AJ46" i="4"/>
  <c r="AK46" i="4"/>
  <c r="AL46" i="4"/>
  <c r="V41" i="4"/>
  <c r="W41" i="4"/>
  <c r="AI47" i="4"/>
  <c r="AJ47" i="4"/>
  <c r="T42" i="4"/>
  <c r="U42" i="4"/>
  <c r="AK47" i="4"/>
  <c r="AL47" i="4"/>
  <c r="V42" i="4"/>
  <c r="W42" i="4"/>
  <c r="AI48" i="4"/>
  <c r="AJ48" i="4"/>
  <c r="T43" i="4"/>
  <c r="U43" i="4"/>
  <c r="V43" i="4"/>
  <c r="W43" i="4"/>
  <c r="AK48" i="4"/>
  <c r="AL48" i="4"/>
  <c r="T44" i="4"/>
  <c r="U44" i="4"/>
  <c r="AI49" i="4"/>
  <c r="AJ49" i="4"/>
  <c r="V44" i="4"/>
  <c r="W44" i="4"/>
  <c r="AK49" i="4"/>
  <c r="AL49" i="4"/>
  <c r="T45" i="4"/>
  <c r="U45" i="4"/>
  <c r="AI50" i="4"/>
  <c r="AJ50" i="4"/>
  <c r="V45" i="4"/>
  <c r="W45" i="4"/>
  <c r="AK50" i="4"/>
  <c r="AL50" i="4"/>
  <c r="T46" i="4"/>
  <c r="U46" i="4"/>
  <c r="AI51" i="4"/>
  <c r="AJ51" i="4"/>
  <c r="V46" i="4"/>
  <c r="W46" i="4"/>
  <c r="AK51" i="4"/>
  <c r="AL51" i="4"/>
  <c r="T47" i="4"/>
  <c r="U47" i="4"/>
  <c r="AI52" i="4"/>
  <c r="AJ52" i="4"/>
  <c r="V47" i="4"/>
  <c r="W47" i="4"/>
  <c r="AK52" i="4"/>
  <c r="AL52" i="4"/>
  <c r="T48" i="4"/>
  <c r="U48" i="4"/>
  <c r="AI53" i="4"/>
  <c r="AJ53" i="4"/>
  <c r="V48" i="4"/>
  <c r="AK53" i="4"/>
  <c r="AL53" i="4"/>
  <c r="W48" i="4"/>
  <c r="AI54" i="4"/>
  <c r="AJ54" i="4"/>
  <c r="T49" i="4"/>
  <c r="U49" i="4"/>
  <c r="AK54" i="4"/>
  <c r="AL54" i="4"/>
  <c r="V49" i="4"/>
  <c r="AI55" i="4"/>
  <c r="AJ55" i="4"/>
  <c r="W49" i="4"/>
  <c r="AK55" i="4"/>
  <c r="AL55" i="4"/>
  <c r="T50" i="4"/>
  <c r="U50" i="4"/>
  <c r="AI56" i="4"/>
  <c r="AJ56" i="4"/>
  <c r="V50" i="4"/>
  <c r="W50" i="4"/>
  <c r="AK56" i="4"/>
  <c r="AL56" i="4"/>
  <c r="AI57" i="4"/>
  <c r="AJ57" i="4"/>
  <c r="T51" i="4"/>
  <c r="U51" i="4"/>
  <c r="AK57" i="4"/>
  <c r="AL57" i="4"/>
  <c r="V51" i="4"/>
  <c r="AI58" i="4"/>
  <c r="AJ58" i="4"/>
  <c r="W51" i="4"/>
  <c r="AK58" i="4"/>
  <c r="AL58" i="4"/>
  <c r="T52" i="4"/>
  <c r="U52" i="4"/>
  <c r="AI59" i="4"/>
  <c r="AJ59" i="4"/>
  <c r="V52" i="4"/>
  <c r="W52" i="4"/>
  <c r="AK59" i="4"/>
  <c r="AL59" i="4"/>
  <c r="AI60" i="4"/>
  <c r="AJ60" i="4"/>
  <c r="T53" i="4"/>
  <c r="U53" i="4"/>
  <c r="V53" i="4"/>
  <c r="W53" i="4"/>
  <c r="AK60" i="4"/>
  <c r="AL60" i="4"/>
  <c r="AI61" i="4"/>
  <c r="AJ61" i="4"/>
  <c r="T54" i="4"/>
  <c r="U54" i="4"/>
  <c r="AK61" i="4"/>
  <c r="AL61" i="4"/>
  <c r="V54" i="4"/>
  <c r="W54" i="4"/>
  <c r="AI62" i="4"/>
  <c r="AJ62" i="4"/>
  <c r="AK62" i="4"/>
  <c r="AL62" i="4"/>
  <c r="T55" i="4"/>
  <c r="U55" i="4"/>
  <c r="AI63" i="4"/>
  <c r="AJ63" i="4"/>
  <c r="V55" i="4"/>
  <c r="W55" i="4"/>
  <c r="AK63" i="4"/>
  <c r="AL63" i="4"/>
  <c r="AI64" i="4"/>
  <c r="AJ64" i="4"/>
  <c r="T56" i="4"/>
  <c r="U56" i="4"/>
  <c r="AK64" i="4"/>
  <c r="AL64" i="4"/>
  <c r="V56" i="4"/>
  <c r="W56" i="4"/>
  <c r="AI65" i="4"/>
  <c r="AJ65" i="4"/>
  <c r="AK65" i="4"/>
  <c r="AL65" i="4"/>
  <c r="AI66" i="4"/>
  <c r="AJ66" i="4"/>
  <c r="T57" i="4"/>
  <c r="U57" i="4"/>
  <c r="AK66" i="4"/>
  <c r="AL66" i="4"/>
  <c r="V57" i="4"/>
  <c r="W57" i="4"/>
  <c r="AI67" i="4"/>
  <c r="AJ67" i="4"/>
  <c r="AK67" i="4"/>
  <c r="AL67" i="4"/>
  <c r="T58" i="4"/>
  <c r="U58" i="4"/>
  <c r="AI68" i="4"/>
  <c r="AJ68" i="4"/>
  <c r="V58" i="4"/>
  <c r="AK68" i="4"/>
  <c r="AL68" i="4"/>
  <c r="W58" i="4"/>
  <c r="AI69" i="4"/>
  <c r="AJ69" i="4"/>
  <c r="AK69" i="4"/>
  <c r="AL69" i="4"/>
  <c r="T59" i="4"/>
  <c r="U59" i="4"/>
  <c r="AI70" i="4"/>
  <c r="V59" i="4"/>
  <c r="AJ70" i="4"/>
  <c r="AK70" i="4"/>
  <c r="AL70" i="4"/>
  <c r="W59" i="4"/>
  <c r="AI71" i="4"/>
  <c r="T60" i="4"/>
  <c r="U60" i="4"/>
  <c r="AJ71" i="4"/>
  <c r="AK71" i="4"/>
  <c r="AL71" i="4"/>
  <c r="V60" i="4"/>
  <c r="AI72" i="4"/>
  <c r="AJ72" i="4"/>
  <c r="AK72" i="4"/>
  <c r="AL72" i="4"/>
  <c r="W60" i="4"/>
  <c r="AI73" i="4"/>
  <c r="AJ73" i="4"/>
  <c r="AK73" i="4"/>
  <c r="AL73" i="4"/>
  <c r="T61" i="4"/>
  <c r="U61" i="4"/>
  <c r="AI74" i="4"/>
  <c r="AJ74" i="4"/>
  <c r="V61" i="4"/>
  <c r="W61" i="4"/>
  <c r="AK74" i="4"/>
  <c r="AL74" i="4"/>
  <c r="T62" i="4"/>
  <c r="U62" i="4"/>
  <c r="AI75" i="4"/>
  <c r="AJ75" i="4"/>
  <c r="V62" i="4"/>
  <c r="W62" i="4"/>
  <c r="AK75" i="4"/>
  <c r="AL75" i="4"/>
  <c r="AI76" i="4"/>
  <c r="AJ76" i="4"/>
  <c r="T63" i="4"/>
  <c r="U63" i="4"/>
  <c r="V63" i="4"/>
  <c r="AK76" i="4"/>
  <c r="AL76" i="4"/>
  <c r="W63" i="4"/>
  <c r="AI77" i="4"/>
  <c r="AJ77" i="4"/>
  <c r="T64" i="4"/>
  <c r="U64" i="4"/>
  <c r="AK77" i="4"/>
  <c r="AL77" i="4"/>
  <c r="V64" i="4"/>
  <c r="AI78" i="4"/>
  <c r="AJ78" i="4"/>
  <c r="W64" i="4"/>
  <c r="T65" i="4"/>
  <c r="U65" i="4"/>
  <c r="AK78" i="4"/>
  <c r="AL78" i="4"/>
  <c r="V65" i="4"/>
  <c r="W65" i="4"/>
  <c r="AI79" i="4"/>
  <c r="AJ79" i="4"/>
  <c r="T66" i="4"/>
  <c r="U66" i="4"/>
  <c r="AK79" i="4"/>
  <c r="AL79" i="4"/>
  <c r="V66" i="4"/>
  <c r="AI80" i="4"/>
  <c r="AJ80" i="4"/>
  <c r="W66" i="4"/>
  <c r="AK80" i="4"/>
  <c r="AL80" i="4"/>
  <c r="T67" i="4"/>
  <c r="U67" i="4"/>
  <c r="AI81" i="4"/>
  <c r="AJ81" i="4"/>
  <c r="V67" i="4"/>
  <c r="W67" i="4"/>
  <c r="AK81" i="4"/>
  <c r="AL81" i="4"/>
  <c r="AI82" i="4"/>
  <c r="AJ82" i="4"/>
  <c r="T68" i="4"/>
  <c r="U68" i="4"/>
  <c r="V68" i="4"/>
  <c r="AK82" i="4"/>
  <c r="AL82" i="4"/>
  <c r="W68" i="4"/>
  <c r="AI83" i="4"/>
  <c r="AJ83" i="4"/>
  <c r="T69" i="4"/>
  <c r="U69" i="4"/>
  <c r="AK83" i="4"/>
  <c r="AL83" i="4"/>
  <c r="V69" i="4"/>
  <c r="AI84" i="4"/>
  <c r="AJ84" i="4"/>
  <c r="W69" i="4"/>
  <c r="AK84" i="4"/>
  <c r="AL84" i="4"/>
  <c r="T70" i="4"/>
  <c r="U70" i="4"/>
  <c r="AI85" i="4"/>
  <c r="AJ85" i="4"/>
  <c r="V70" i="4"/>
  <c r="W70" i="4"/>
  <c r="AK85" i="4"/>
  <c r="AL85" i="4"/>
  <c r="T71" i="4"/>
  <c r="U71" i="4"/>
  <c r="AI86" i="4"/>
  <c r="AJ86" i="4"/>
  <c r="V71" i="4"/>
  <c r="W71" i="4"/>
  <c r="AK86" i="4"/>
  <c r="AL86" i="4"/>
  <c r="AI87" i="4"/>
  <c r="AJ87" i="4"/>
  <c r="T72" i="4"/>
  <c r="U72" i="4"/>
  <c r="V72" i="4"/>
  <c r="AK87" i="4"/>
  <c r="AL87" i="4"/>
  <c r="W72" i="4"/>
  <c r="AI88" i="4"/>
  <c r="AJ88" i="4"/>
  <c r="T73" i="4"/>
  <c r="U73" i="4"/>
  <c r="AK88" i="4"/>
  <c r="AL88" i="4"/>
  <c r="V73" i="4"/>
  <c r="AI89" i="4"/>
  <c r="AJ89" i="4"/>
  <c r="W73" i="4"/>
  <c r="AK89" i="4"/>
  <c r="AL89" i="4"/>
  <c r="T74" i="4"/>
  <c r="U74" i="4"/>
  <c r="AI90" i="4"/>
  <c r="AJ90" i="4"/>
  <c r="V74" i="4"/>
  <c r="W74" i="4"/>
  <c r="AK90" i="4"/>
  <c r="AL90" i="4"/>
  <c r="AI91" i="4"/>
  <c r="AJ91" i="4"/>
  <c r="T75" i="4"/>
  <c r="U75" i="4"/>
  <c r="V75" i="4"/>
  <c r="AK91" i="4"/>
  <c r="AL91" i="4"/>
  <c r="W75" i="4"/>
  <c r="AI92" i="4"/>
  <c r="AJ92" i="4"/>
  <c r="T76" i="4"/>
  <c r="U76" i="4"/>
  <c r="AK92" i="4"/>
  <c r="AL92" i="4"/>
  <c r="V76" i="4"/>
  <c r="AI93" i="4"/>
  <c r="AJ93" i="4"/>
  <c r="W76" i="4"/>
  <c r="AK93" i="4"/>
  <c r="AL93" i="4"/>
  <c r="T77" i="4"/>
  <c r="U77" i="4"/>
  <c r="AI94" i="4"/>
  <c r="AJ94" i="4"/>
  <c r="V77" i="4"/>
  <c r="W77" i="4"/>
  <c r="AK94" i="4"/>
  <c r="AL94" i="4"/>
  <c r="AI95" i="4"/>
  <c r="AJ95" i="4"/>
  <c r="T78" i="4"/>
  <c r="U78" i="4"/>
  <c r="V78" i="4"/>
  <c r="AK95" i="4"/>
  <c r="AL95" i="4"/>
  <c r="W78" i="4"/>
  <c r="AI96" i="4"/>
  <c r="AJ96" i="4"/>
  <c r="T79" i="4"/>
  <c r="U79" i="4"/>
  <c r="AK96" i="4"/>
  <c r="AL96" i="4"/>
  <c r="V79" i="4"/>
  <c r="AI97" i="4"/>
  <c r="AJ97" i="4"/>
  <c r="W79" i="4"/>
  <c r="T80" i="4"/>
  <c r="U80" i="4"/>
  <c r="AK97" i="4"/>
  <c r="AL97" i="4"/>
  <c r="V80" i="4"/>
  <c r="W80" i="4"/>
  <c r="AI98" i="4"/>
  <c r="AJ98" i="4"/>
  <c r="T81" i="4"/>
  <c r="U81" i="4"/>
  <c r="AK98" i="4"/>
  <c r="AL98" i="4"/>
  <c r="V81" i="4"/>
  <c r="AI99" i="4"/>
  <c r="AJ99" i="4"/>
  <c r="W81" i="4"/>
  <c r="AK99" i="4"/>
  <c r="AL99" i="4"/>
  <c r="T82" i="4"/>
  <c r="U82" i="4"/>
  <c r="AI100" i="4"/>
  <c r="AJ100" i="4"/>
  <c r="V82" i="4"/>
  <c r="W82" i="4"/>
  <c r="AK100" i="4"/>
  <c r="AL100" i="4"/>
  <c r="AI101" i="4"/>
  <c r="AJ101" i="4"/>
  <c r="T83" i="4"/>
  <c r="U83" i="4"/>
  <c r="V83" i="4"/>
  <c r="AK101" i="4"/>
  <c r="AL101" i="4"/>
  <c r="W83" i="4"/>
  <c r="AI102" i="4"/>
  <c r="AJ102" i="4"/>
  <c r="T84" i="4"/>
  <c r="U84" i="4"/>
  <c r="V84" i="4"/>
  <c r="W84" i="4"/>
  <c r="AK102" i="4"/>
  <c r="AL102" i="4"/>
  <c r="AI103" i="4"/>
  <c r="AJ103" i="4"/>
  <c r="T85" i="4"/>
  <c r="U85" i="4"/>
  <c r="V85" i="4"/>
  <c r="AK103" i="4"/>
  <c r="AL103" i="4"/>
  <c r="W85" i="4"/>
  <c r="AI104" i="4"/>
  <c r="AJ104" i="4"/>
  <c r="T86" i="4"/>
  <c r="U86" i="4"/>
  <c r="AK104" i="4"/>
  <c r="AL104" i="4"/>
  <c r="V86" i="4"/>
  <c r="AI105" i="4"/>
  <c r="AJ105" i="4"/>
  <c r="W86" i="4"/>
  <c r="AK105" i="4"/>
  <c r="AL105" i="4"/>
  <c r="T87" i="4"/>
  <c r="U87" i="4"/>
  <c r="AI106" i="4"/>
  <c r="AJ106" i="4"/>
  <c r="V87" i="4"/>
  <c r="W87" i="4"/>
  <c r="AK106" i="4"/>
  <c r="AL106" i="4"/>
  <c r="AI107" i="4"/>
  <c r="AJ107" i="4"/>
  <c r="T88" i="4"/>
  <c r="U88" i="4"/>
  <c r="V88" i="4"/>
  <c r="AK107" i="4"/>
  <c r="AL107" i="4"/>
  <c r="W88" i="4"/>
  <c r="AI108" i="4"/>
  <c r="AJ108" i="4"/>
  <c r="T89" i="4"/>
  <c r="U89" i="4"/>
  <c r="V89" i="4"/>
  <c r="W89" i="4"/>
  <c r="AK108" i="4"/>
  <c r="AL108" i="4"/>
  <c r="AI109" i="4"/>
  <c r="AJ109" i="4"/>
  <c r="T90" i="4"/>
  <c r="U90" i="4"/>
  <c r="V90" i="4"/>
  <c r="AK109" i="4"/>
  <c r="AL109" i="4"/>
  <c r="W90" i="4"/>
  <c r="AI110" i="4"/>
  <c r="AJ110" i="4"/>
  <c r="T91" i="4"/>
  <c r="U91" i="4"/>
  <c r="AK110" i="4"/>
  <c r="AL110" i="4"/>
  <c r="V91" i="4"/>
  <c r="AI111" i="4"/>
  <c r="AJ111" i="4"/>
  <c r="W91" i="4"/>
  <c r="T92" i="4"/>
  <c r="U92" i="4"/>
  <c r="AK111" i="4"/>
  <c r="AL111" i="4"/>
  <c r="V92" i="4"/>
  <c r="W92" i="4"/>
  <c r="AI112" i="4"/>
  <c r="AJ112" i="4"/>
  <c r="T93" i="4"/>
  <c r="U93" i="4"/>
  <c r="AK112" i="4"/>
  <c r="AL112" i="4"/>
  <c r="V93" i="4"/>
  <c r="AI113" i="4"/>
  <c r="AJ113" i="4"/>
  <c r="W93" i="4"/>
  <c r="AK113" i="4"/>
  <c r="AL113" i="4"/>
  <c r="T94" i="4"/>
  <c r="U94" i="4"/>
  <c r="AI114" i="4"/>
  <c r="AJ114" i="4"/>
  <c r="V94" i="4"/>
  <c r="W94" i="4"/>
  <c r="AK114" i="4"/>
  <c r="AL114" i="4"/>
  <c r="T95" i="4"/>
  <c r="U95" i="4"/>
  <c r="AI115" i="4"/>
  <c r="AJ115" i="4"/>
  <c r="V95" i="4"/>
  <c r="W95" i="4"/>
  <c r="AK115" i="4"/>
  <c r="AL115" i="4"/>
  <c r="T96" i="4"/>
  <c r="U96" i="4"/>
  <c r="AI116" i="4"/>
  <c r="AJ116" i="4"/>
  <c r="V96" i="4"/>
  <c r="AK116" i="4"/>
  <c r="AL116" i="4"/>
  <c r="W96" i="4"/>
  <c r="AI117" i="4"/>
  <c r="AJ117" i="4"/>
  <c r="AK117" i="4"/>
  <c r="AL117" i="4"/>
  <c r="T97" i="4"/>
  <c r="U97" i="4"/>
  <c r="AI118" i="4"/>
  <c r="AJ118" i="4"/>
  <c r="V97" i="4"/>
  <c r="W97" i="4"/>
  <c r="AK118" i="4"/>
  <c r="AL118" i="4"/>
  <c r="AI119" i="4"/>
  <c r="AJ119" i="4"/>
  <c r="T98" i="4"/>
  <c r="U98" i="4"/>
  <c r="V98" i="4"/>
  <c r="AK119" i="4"/>
  <c r="AL119" i="4"/>
  <c r="W98" i="4"/>
  <c r="AI120" i="4"/>
  <c r="AJ120" i="4"/>
  <c r="T99" i="4"/>
  <c r="U99" i="4"/>
  <c r="AK120" i="4"/>
  <c r="AL120" i="4"/>
  <c r="V99" i="4"/>
  <c r="AI121" i="4"/>
  <c r="AJ121" i="4"/>
  <c r="W99" i="4"/>
  <c r="AK121" i="4"/>
  <c r="AL121" i="4"/>
  <c r="AI122" i="4"/>
  <c r="AJ122" i="4"/>
  <c r="T100" i="4"/>
  <c r="U100" i="4"/>
  <c r="V100" i="4"/>
  <c r="AK122" i="4"/>
  <c r="AL122" i="4"/>
  <c r="W100" i="4"/>
  <c r="AI123" i="4"/>
  <c r="AJ123" i="4"/>
  <c r="T101" i="4"/>
  <c r="U101" i="4"/>
  <c r="AK123" i="4"/>
  <c r="AL123" i="4"/>
  <c r="V101" i="4"/>
  <c r="AI124" i="4"/>
  <c r="AJ124" i="4"/>
  <c r="W101" i="4"/>
  <c r="AK124" i="4"/>
  <c r="AL124" i="4"/>
  <c r="AI125" i="4"/>
  <c r="AJ125" i="4"/>
  <c r="T102" i="4"/>
  <c r="U102" i="4"/>
  <c r="V102" i="4"/>
  <c r="AK125" i="4"/>
  <c r="AL125" i="4"/>
  <c r="W102" i="4"/>
  <c r="AI126" i="4"/>
  <c r="AJ126" i="4"/>
  <c r="T103" i="4"/>
  <c r="U103" i="4"/>
  <c r="AK126" i="4"/>
  <c r="AL126" i="4"/>
  <c r="V103" i="4"/>
  <c r="AI127" i="4"/>
  <c r="AJ127" i="4"/>
  <c r="W103" i="4"/>
  <c r="AK127" i="4"/>
  <c r="AL127" i="4"/>
  <c r="T104" i="4"/>
  <c r="U104" i="4"/>
  <c r="AI128" i="4"/>
  <c r="AJ128" i="4"/>
  <c r="V104" i="4"/>
  <c r="W104" i="4"/>
  <c r="AK128" i="4"/>
  <c r="AL128" i="4"/>
  <c r="AI129" i="4"/>
  <c r="AJ129" i="4"/>
  <c r="T105" i="4"/>
  <c r="U105" i="4"/>
  <c r="V105" i="4"/>
  <c r="AK129" i="4"/>
  <c r="AL129" i="4"/>
  <c r="W105" i="4"/>
  <c r="AI130" i="4"/>
  <c r="AJ130" i="4"/>
  <c r="T106" i="4"/>
  <c r="U106" i="4"/>
  <c r="AK130" i="4"/>
  <c r="AL130" i="4"/>
  <c r="V106" i="4"/>
  <c r="AI131" i="4"/>
  <c r="AJ131" i="4"/>
  <c r="W106" i="4"/>
  <c r="AK131" i="4"/>
  <c r="AL131" i="4"/>
  <c r="T107" i="4"/>
  <c r="U107" i="4"/>
  <c r="AI132" i="4"/>
  <c r="AJ132" i="4"/>
  <c r="V107" i="4"/>
  <c r="W107" i="4"/>
  <c r="AK132" i="4"/>
  <c r="AL132" i="4"/>
  <c r="AI133" i="4"/>
  <c r="AJ133" i="4"/>
  <c r="T108" i="4"/>
  <c r="U108" i="4"/>
  <c r="V108" i="4"/>
  <c r="AK133" i="4"/>
  <c r="AL133" i="4"/>
  <c r="W108" i="4"/>
  <c r="AI134" i="4"/>
  <c r="AJ134" i="4"/>
  <c r="T109" i="4"/>
  <c r="U109" i="4"/>
  <c r="AK134" i="4"/>
  <c r="AL134" i="4"/>
  <c r="V109" i="4"/>
  <c r="AI135" i="4"/>
  <c r="AJ135" i="4"/>
  <c r="W109" i="4"/>
  <c r="AK135" i="4"/>
  <c r="AL135" i="4"/>
  <c r="AI136" i="4"/>
  <c r="AJ136" i="4"/>
  <c r="T110" i="4"/>
  <c r="U110" i="4"/>
  <c r="V110" i="4"/>
  <c r="AK136" i="4"/>
  <c r="AL136" i="4"/>
  <c r="W110" i="4"/>
  <c r="AI137" i="4"/>
  <c r="AJ137" i="4"/>
  <c r="T111" i="4"/>
  <c r="U111" i="4"/>
  <c r="AK137" i="4"/>
  <c r="AL137" i="4"/>
  <c r="V111" i="4"/>
  <c r="AI138" i="4"/>
  <c r="AJ138" i="4"/>
  <c r="W111" i="4"/>
  <c r="AK138" i="4"/>
  <c r="AL138" i="4"/>
  <c r="T112" i="4"/>
  <c r="U112" i="4"/>
  <c r="AI139" i="4"/>
  <c r="AJ139" i="4"/>
  <c r="V112" i="4"/>
  <c r="W112" i="4"/>
  <c r="AK139" i="4"/>
  <c r="AL139" i="4"/>
  <c r="T113" i="4"/>
  <c r="U113" i="4"/>
  <c r="AI140" i="4"/>
  <c r="AJ140" i="4"/>
  <c r="V113" i="4"/>
  <c r="AK140" i="4"/>
  <c r="AL140" i="4"/>
  <c r="W113" i="4"/>
  <c r="AI141" i="4"/>
  <c r="AJ141" i="4"/>
  <c r="T114" i="4"/>
  <c r="U114" i="4"/>
  <c r="AK141" i="4"/>
  <c r="AL141" i="4"/>
  <c r="V114" i="4"/>
  <c r="AI142" i="4"/>
  <c r="AJ142" i="4"/>
  <c r="W114" i="4"/>
  <c r="AK142" i="4"/>
  <c r="AL142" i="4"/>
  <c r="T115" i="4"/>
  <c r="U115" i="4"/>
  <c r="AI143" i="4"/>
  <c r="AJ143" i="4"/>
  <c r="V115" i="4"/>
  <c r="W115" i="4"/>
  <c r="AK143" i="4"/>
  <c r="AL143" i="4"/>
  <c r="T116" i="4"/>
  <c r="U116" i="4"/>
  <c r="AI144" i="4"/>
  <c r="AJ144" i="4"/>
  <c r="V116" i="4"/>
  <c r="W116" i="4"/>
  <c r="AK144" i="4"/>
  <c r="AL144" i="4"/>
  <c r="T117" i="4"/>
  <c r="U117" i="4"/>
  <c r="AI145" i="4"/>
  <c r="AJ145" i="4"/>
  <c r="V117" i="4"/>
  <c r="W117" i="4"/>
  <c r="AK145" i="4"/>
  <c r="AL145" i="4"/>
  <c r="AI146" i="4"/>
  <c r="AJ146" i="4"/>
  <c r="T118" i="4"/>
  <c r="U118" i="4"/>
  <c r="V118" i="4"/>
  <c r="AK146" i="4"/>
  <c r="AL146" i="4"/>
  <c r="W118" i="4"/>
  <c r="AI147" i="4"/>
  <c r="AJ147" i="4"/>
  <c r="AK147" i="4"/>
  <c r="AL147" i="4"/>
  <c r="T119" i="4"/>
  <c r="U119" i="4"/>
  <c r="AI148" i="4"/>
  <c r="AJ148" i="4"/>
  <c r="V119" i="4"/>
  <c r="W119" i="4"/>
  <c r="AK148" i="4"/>
  <c r="AL148" i="4"/>
  <c r="AI149" i="4"/>
  <c r="AJ149" i="4"/>
  <c r="T120" i="4"/>
  <c r="U120" i="4"/>
  <c r="V120" i="4"/>
  <c r="AK149" i="4"/>
  <c r="AL149" i="4"/>
  <c r="W120" i="4"/>
  <c r="AI150" i="4"/>
  <c r="AJ150" i="4"/>
  <c r="AK150" i="4"/>
  <c r="AL150" i="4"/>
  <c r="T121" i="4"/>
  <c r="U121" i="4"/>
  <c r="AI151" i="4"/>
  <c r="AJ151" i="4"/>
  <c r="V121" i="4"/>
  <c r="AK151" i="4"/>
  <c r="AL151" i="4"/>
  <c r="W121" i="4"/>
  <c r="AI152" i="4"/>
  <c r="AJ152" i="4"/>
  <c r="T122" i="4"/>
  <c r="U122" i="4"/>
  <c r="AK152" i="4"/>
  <c r="AL152" i="4"/>
  <c r="V122" i="4"/>
  <c r="W122" i="4"/>
  <c r="AI153" i="4"/>
  <c r="AJ153" i="4"/>
  <c r="AK153" i="4"/>
  <c r="AL153" i="4"/>
  <c r="T123" i="4"/>
  <c r="U123" i="4"/>
  <c r="AI154" i="4"/>
  <c r="AJ154" i="4"/>
  <c r="V123" i="4"/>
  <c r="W123" i="4"/>
  <c r="AK154" i="4"/>
  <c r="AL154" i="4"/>
  <c r="T124" i="4"/>
  <c r="U124" i="4"/>
  <c r="AI155" i="4"/>
  <c r="AJ155" i="4"/>
  <c r="V124" i="4"/>
  <c r="AK155" i="4"/>
  <c r="AL155" i="4"/>
  <c r="W124" i="4"/>
  <c r="AI156" i="4"/>
  <c r="AJ156" i="4"/>
  <c r="T125" i="4"/>
  <c r="U125" i="4"/>
  <c r="V125" i="4"/>
  <c r="AK156" i="4"/>
  <c r="AL156" i="4"/>
  <c r="W125" i="4"/>
  <c r="AI157" i="4"/>
  <c r="AJ157" i="4"/>
  <c r="T126" i="4"/>
  <c r="U126" i="4"/>
  <c r="AK157" i="4"/>
  <c r="AL157" i="4"/>
  <c r="V126" i="4"/>
  <c r="AI158" i="4"/>
  <c r="AJ158" i="4"/>
  <c r="W126" i="4"/>
  <c r="AK158" i="4"/>
  <c r="AL158" i="4"/>
  <c r="T127" i="4"/>
  <c r="U127" i="4"/>
  <c r="AI159" i="4"/>
  <c r="AJ159" i="4"/>
  <c r="V127" i="4"/>
  <c r="W127" i="4"/>
  <c r="AK159" i="4"/>
  <c r="AL159" i="4"/>
  <c r="T128" i="4"/>
  <c r="U128" i="4"/>
  <c r="AI160" i="4"/>
  <c r="AJ160" i="4"/>
  <c r="V128" i="4"/>
  <c r="W128" i="4"/>
  <c r="T129" i="4"/>
  <c r="U129" i="4"/>
  <c r="V129" i="4"/>
  <c r="W129" i="4"/>
  <c r="AK160" i="4"/>
  <c r="AL160" i="4"/>
  <c r="AI161" i="4"/>
  <c r="AJ161" i="4"/>
  <c r="T130" i="4"/>
  <c r="U130" i="4"/>
  <c r="AK161" i="4"/>
  <c r="AL161" i="4"/>
  <c r="V130" i="4"/>
  <c r="AI162" i="4"/>
  <c r="AJ162" i="4"/>
  <c r="W130" i="4"/>
  <c r="AK162" i="4"/>
  <c r="AL162" i="4"/>
  <c r="T131" i="4"/>
  <c r="U131" i="4"/>
  <c r="AI163" i="4"/>
  <c r="AJ163" i="4"/>
  <c r="V131" i="4"/>
  <c r="W131" i="4"/>
  <c r="AK163" i="4"/>
  <c r="AL163" i="4"/>
  <c r="AI164" i="4"/>
  <c r="AJ164" i="4"/>
  <c r="T132" i="4"/>
  <c r="U132" i="4"/>
  <c r="V132" i="4"/>
  <c r="AK164" i="4"/>
  <c r="AL164" i="4"/>
  <c r="W132" i="4"/>
  <c r="AI165" i="4"/>
  <c r="AJ165" i="4"/>
  <c r="T133" i="4"/>
  <c r="U133" i="4"/>
  <c r="V133" i="4"/>
  <c r="W133" i="4"/>
  <c r="AK165" i="4"/>
  <c r="AL165" i="4"/>
  <c r="AI166" i="4"/>
  <c r="AJ166" i="4"/>
  <c r="T134" i="4"/>
  <c r="U134" i="4"/>
  <c r="AK166" i="4"/>
  <c r="AL166" i="4"/>
  <c r="V134" i="4"/>
  <c r="AI167" i="4"/>
  <c r="AJ167" i="4"/>
  <c r="W134" i="4"/>
  <c r="AK167" i="4"/>
  <c r="AL167" i="4"/>
  <c r="T135" i="4"/>
  <c r="U135" i="4"/>
  <c r="AI168" i="4"/>
  <c r="AJ168" i="4"/>
  <c r="V135" i="4"/>
  <c r="W135" i="4"/>
  <c r="AK168" i="4"/>
  <c r="AL168" i="4"/>
  <c r="AI169" i="4"/>
  <c r="AJ169" i="4"/>
  <c r="T136" i="4"/>
  <c r="U136" i="4"/>
  <c r="V136" i="4"/>
  <c r="AK169" i="4"/>
  <c r="AL169" i="4"/>
  <c r="W136" i="4"/>
  <c r="AI170" i="4"/>
  <c r="AJ170" i="4"/>
  <c r="AK170" i="4"/>
  <c r="AL170" i="4"/>
  <c r="T137" i="4"/>
  <c r="U137" i="4"/>
  <c r="AI171" i="4"/>
  <c r="AJ171" i="4"/>
  <c r="V137" i="4"/>
  <c r="AK171" i="4"/>
  <c r="AL171" i="4"/>
  <c r="W137" i="4"/>
  <c r="AI172" i="4"/>
  <c r="AJ172" i="4"/>
  <c r="T138" i="4"/>
  <c r="U138" i="4"/>
  <c r="AK172" i="4"/>
  <c r="AL172" i="4"/>
  <c r="V138" i="4"/>
  <c r="AI173" i="4"/>
  <c r="AJ173" i="4"/>
  <c r="W138" i="4"/>
  <c r="AK173" i="4"/>
  <c r="AL173" i="4"/>
  <c r="T139" i="4"/>
  <c r="U139" i="4"/>
  <c r="AI174" i="4"/>
  <c r="AJ174" i="4"/>
  <c r="V139" i="4"/>
  <c r="W139" i="4"/>
  <c r="AK174" i="4"/>
  <c r="AL174" i="4"/>
  <c r="AI175" i="4"/>
  <c r="AJ175" i="4"/>
  <c r="T140" i="4"/>
  <c r="U140" i="4"/>
  <c r="V140" i="4"/>
  <c r="AK175" i="4"/>
  <c r="AL175" i="4"/>
  <c r="W140" i="4"/>
  <c r="AI176" i="4"/>
  <c r="AJ176" i="4"/>
  <c r="T141" i="4"/>
  <c r="U141" i="4"/>
  <c r="AK176" i="4"/>
  <c r="AL176" i="4"/>
  <c r="V141" i="4"/>
  <c r="AI177" i="4"/>
  <c r="AJ177" i="4"/>
  <c r="W141" i="4"/>
  <c r="AK177" i="4"/>
  <c r="AL177" i="4"/>
  <c r="T142" i="4"/>
  <c r="U142" i="4"/>
  <c r="AI178" i="4"/>
  <c r="AJ178" i="4"/>
  <c r="V142" i="4"/>
  <c r="W142" i="4"/>
  <c r="AK178" i="4"/>
  <c r="AL178" i="4"/>
  <c r="AI179" i="4"/>
  <c r="AJ179" i="4"/>
  <c r="T143" i="4"/>
  <c r="U143" i="4"/>
  <c r="AK179" i="4"/>
  <c r="AL179" i="4"/>
  <c r="V143" i="4"/>
  <c r="AI180" i="4"/>
  <c r="AJ180" i="4"/>
  <c r="W143" i="4"/>
  <c r="AK180" i="4"/>
  <c r="AL180" i="4"/>
  <c r="T144" i="4"/>
  <c r="U144" i="4"/>
  <c r="AI181" i="4"/>
  <c r="AJ181" i="4"/>
  <c r="V144" i="4"/>
  <c r="W144" i="4"/>
  <c r="AK181" i="4"/>
  <c r="AL181" i="4"/>
  <c r="T145" i="4"/>
  <c r="U145" i="4"/>
  <c r="AI182" i="4"/>
  <c r="AJ182" i="4"/>
  <c r="V145" i="4"/>
  <c r="W145" i="4"/>
  <c r="AK182" i="4"/>
  <c r="AL182" i="4"/>
  <c r="T146" i="4"/>
  <c r="U146" i="4"/>
  <c r="AI183" i="4"/>
  <c r="AJ183" i="4"/>
  <c r="V146" i="4"/>
  <c r="W146" i="4"/>
  <c r="AK183" i="4"/>
  <c r="AL183" i="4"/>
  <c r="AI184" i="4"/>
  <c r="AJ184" i="4"/>
  <c r="T147" i="4"/>
  <c r="U147" i="4"/>
  <c r="V147" i="4"/>
  <c r="AK184" i="4"/>
  <c r="AL184" i="4"/>
  <c r="W147" i="4"/>
  <c r="AI185" i="4"/>
  <c r="AJ185" i="4"/>
  <c r="T148" i="4"/>
  <c r="U148" i="4"/>
  <c r="AK185" i="4"/>
  <c r="AL185" i="4"/>
  <c r="V148" i="4"/>
  <c r="AI186" i="4"/>
  <c r="AJ186" i="4"/>
  <c r="W148" i="4"/>
  <c r="AK186" i="4"/>
  <c r="AL186" i="4"/>
  <c r="T149" i="4"/>
  <c r="U149" i="4"/>
  <c r="AI187" i="4"/>
  <c r="AJ187" i="4"/>
  <c r="V149" i="4"/>
  <c r="W149" i="4"/>
  <c r="AK187" i="4"/>
  <c r="AL187" i="4"/>
  <c r="AI188" i="4"/>
  <c r="AJ188" i="4"/>
  <c r="T150" i="4"/>
  <c r="U150" i="4"/>
  <c r="V150" i="4"/>
  <c r="AK188" i="4"/>
  <c r="AL188" i="4"/>
  <c r="W150" i="4"/>
  <c r="AI189" i="4"/>
  <c r="AJ189" i="4"/>
  <c r="T151" i="4"/>
  <c r="U151" i="4"/>
  <c r="AK189" i="4"/>
  <c r="AL189" i="4"/>
  <c r="V151" i="4"/>
  <c r="AI190" i="4"/>
  <c r="AJ190" i="4"/>
  <c r="W151" i="4"/>
  <c r="AK190" i="4"/>
  <c r="AL190" i="4"/>
  <c r="T152" i="4"/>
  <c r="U152" i="4"/>
  <c r="AI191" i="4"/>
  <c r="AJ191" i="4"/>
  <c r="V152" i="4"/>
  <c r="W152" i="4"/>
  <c r="AK191" i="4"/>
  <c r="AL191" i="4"/>
  <c r="AI192" i="4"/>
  <c r="AJ192" i="4"/>
  <c r="T153" i="4"/>
  <c r="U153" i="4"/>
  <c r="V153" i="4"/>
  <c r="AK192" i="4"/>
  <c r="AL192" i="4"/>
  <c r="W153" i="4"/>
  <c r="AI193" i="4"/>
  <c r="AJ193" i="4"/>
  <c r="T154" i="4"/>
  <c r="U154" i="4"/>
  <c r="AK193" i="4"/>
  <c r="AL193" i="4"/>
  <c r="V154" i="4"/>
  <c r="AI194" i="4"/>
  <c r="AJ194" i="4"/>
  <c r="W154" i="4"/>
  <c r="T155" i="4"/>
  <c r="U155" i="4"/>
  <c r="AK194" i="4"/>
  <c r="AL194" i="4"/>
  <c r="V155" i="4"/>
  <c r="W155" i="4"/>
  <c r="AI195" i="4"/>
  <c r="AJ195" i="4"/>
  <c r="T156" i="4"/>
  <c r="U156" i="4"/>
  <c r="AK195" i="4"/>
  <c r="AL195" i="4"/>
  <c r="V156" i="4"/>
  <c r="AI196" i="4"/>
  <c r="AJ196" i="4"/>
  <c r="W156" i="4"/>
  <c r="AK196" i="4"/>
  <c r="AL196" i="4"/>
  <c r="T157" i="4"/>
  <c r="U157" i="4"/>
  <c r="AI197" i="4"/>
  <c r="AJ197" i="4"/>
  <c r="V157" i="4"/>
  <c r="W157" i="4"/>
  <c r="AK197" i="4"/>
  <c r="AL197" i="4"/>
  <c r="AI198" i="4"/>
  <c r="AJ198" i="4"/>
  <c r="T158" i="4"/>
  <c r="U158" i="4"/>
  <c r="V158" i="4"/>
  <c r="AK198" i="4"/>
  <c r="AL198" i="4"/>
  <c r="W158" i="4"/>
  <c r="AI199" i="4"/>
  <c r="AJ199" i="4"/>
  <c r="T159" i="4"/>
  <c r="U159" i="4"/>
  <c r="AK199" i="4"/>
  <c r="AL199" i="4"/>
  <c r="V159" i="4"/>
  <c r="AI200" i="4"/>
  <c r="AJ200" i="4"/>
  <c r="W159" i="4"/>
  <c r="AK200" i="4"/>
  <c r="AL200" i="4"/>
  <c r="T160" i="4"/>
  <c r="U160" i="4"/>
  <c r="AI201" i="4"/>
  <c r="AJ201" i="4"/>
  <c r="V160" i="4"/>
  <c r="W160" i="4"/>
  <c r="AK201" i="4"/>
  <c r="AL201" i="4"/>
  <c r="AI202" i="4"/>
  <c r="AJ202" i="4"/>
  <c r="T161" i="4"/>
  <c r="U161" i="4"/>
  <c r="V161" i="4"/>
  <c r="AK202" i="4"/>
  <c r="AL202" i="4"/>
  <c r="W161" i="4"/>
  <c r="AI203" i="4"/>
  <c r="AJ203" i="4"/>
  <c r="T162" i="4"/>
  <c r="U162" i="4"/>
  <c r="V162" i="4"/>
  <c r="W162" i="4"/>
  <c r="AK203" i="4"/>
  <c r="AL203" i="4"/>
  <c r="AI204" i="4"/>
  <c r="AJ204" i="4"/>
  <c r="T163" i="4"/>
  <c r="U163" i="4"/>
  <c r="V163" i="4"/>
  <c r="AK204" i="4"/>
  <c r="AL204" i="4"/>
  <c r="W163" i="4"/>
  <c r="AI205" i="4"/>
  <c r="AJ205" i="4"/>
  <c r="T164" i="4"/>
  <c r="U164" i="4"/>
  <c r="AK205" i="4"/>
  <c r="AL205" i="4"/>
  <c r="V164" i="4"/>
  <c r="AI206" i="4"/>
  <c r="AJ206" i="4"/>
  <c r="W164" i="4"/>
  <c r="T165" i="4"/>
  <c r="U165" i="4"/>
  <c r="AK206" i="4"/>
  <c r="AL206" i="4"/>
  <c r="V165" i="4"/>
  <c r="W165" i="4"/>
  <c r="AI207" i="4"/>
  <c r="AJ207" i="4"/>
  <c r="T166" i="4"/>
  <c r="U166" i="4"/>
  <c r="AK207" i="4"/>
  <c r="AL207" i="4"/>
  <c r="V166" i="4"/>
  <c r="AI208" i="4"/>
  <c r="AJ208" i="4"/>
  <c r="W166" i="4"/>
  <c r="AK208" i="4"/>
  <c r="AL208" i="4"/>
  <c r="T167" i="4"/>
  <c r="U167" i="4"/>
  <c r="AI209" i="4"/>
  <c r="AJ209" i="4"/>
  <c r="V167" i="4"/>
  <c r="AK209" i="4"/>
  <c r="W167" i="4"/>
  <c r="AL209" i="4"/>
  <c r="AI210" i="4"/>
  <c r="AJ210" i="4"/>
  <c r="T168" i="4"/>
  <c r="U168" i="4"/>
  <c r="V168" i="4"/>
  <c r="AK210" i="4"/>
  <c r="AL210" i="4"/>
  <c r="W168" i="4"/>
  <c r="AI211" i="4"/>
  <c r="AJ211" i="4"/>
  <c r="T169" i="4"/>
  <c r="U169" i="4"/>
  <c r="AK211" i="4"/>
  <c r="AL211" i="4"/>
  <c r="V169" i="4"/>
  <c r="AI212" i="4"/>
  <c r="AJ212" i="4"/>
  <c r="W169" i="4"/>
  <c r="AK212" i="4"/>
  <c r="AL212" i="4"/>
  <c r="T170" i="4"/>
  <c r="U170" i="4"/>
  <c r="AI213" i="4"/>
  <c r="AJ213" i="4"/>
  <c r="V170" i="4"/>
  <c r="AK213" i="4"/>
  <c r="AL213" i="4"/>
  <c r="W170" i="4"/>
  <c r="AI214" i="4"/>
  <c r="AJ214" i="4"/>
  <c r="T171" i="4"/>
  <c r="U171" i="4"/>
  <c r="AK214" i="4"/>
  <c r="AL214" i="4"/>
  <c r="V171" i="4"/>
  <c r="AI215" i="4"/>
  <c r="AJ215" i="4"/>
  <c r="W171" i="4"/>
  <c r="T172" i="4"/>
  <c r="U172" i="4"/>
  <c r="AK215" i="4"/>
  <c r="AL215" i="4"/>
  <c r="V172" i="4"/>
  <c r="W172" i="4"/>
  <c r="AI216" i="4"/>
  <c r="AJ216" i="4"/>
  <c r="T173" i="4"/>
  <c r="U173" i="4"/>
  <c r="AK216" i="4"/>
  <c r="AL216" i="4"/>
  <c r="V173" i="4"/>
  <c r="AI217" i="4"/>
  <c r="AJ217" i="4"/>
  <c r="W173" i="4"/>
  <c r="AK217" i="4"/>
  <c r="AL217" i="4"/>
  <c r="T174" i="4"/>
  <c r="U174" i="4"/>
  <c r="AI218" i="4"/>
  <c r="AJ218" i="4"/>
  <c r="V174" i="4"/>
  <c r="W174" i="4"/>
  <c r="AK218" i="4"/>
  <c r="AL218" i="4"/>
  <c r="AI219" i="4"/>
  <c r="AJ219" i="4"/>
  <c r="T175" i="4"/>
  <c r="U175" i="4"/>
  <c r="V175" i="4"/>
  <c r="AK219" i="4"/>
  <c r="AL219" i="4"/>
  <c r="W175" i="4"/>
  <c r="AI220" i="4"/>
  <c r="AJ220" i="4"/>
  <c r="T176" i="4"/>
  <c r="U176" i="4"/>
  <c r="AK220" i="4"/>
  <c r="AL220" i="4"/>
  <c r="V176" i="4"/>
  <c r="AI221" i="4"/>
  <c r="AJ221" i="4"/>
  <c r="W176" i="4"/>
  <c r="AK221" i="4"/>
  <c r="AL221" i="4"/>
  <c r="AI222" i="4"/>
  <c r="AJ222" i="4"/>
  <c r="T177" i="4"/>
  <c r="U177" i="4"/>
  <c r="V177" i="4"/>
  <c r="AK222" i="4"/>
  <c r="AL222" i="4"/>
  <c r="W177" i="4"/>
  <c r="AI223" i="4"/>
  <c r="AJ223" i="4"/>
  <c r="AK223" i="4"/>
  <c r="T178" i="4"/>
  <c r="U178" i="4"/>
  <c r="AL223" i="4"/>
  <c r="V178" i="4"/>
  <c r="AI224" i="4"/>
  <c r="AJ224" i="4"/>
  <c r="W178" i="4"/>
  <c r="AK224" i="4"/>
  <c r="AL224" i="4"/>
  <c r="T179" i="4"/>
  <c r="U179" i="4"/>
  <c r="AI225" i="4"/>
  <c r="AJ225" i="4"/>
  <c r="V179" i="4"/>
  <c r="AK225" i="4"/>
  <c r="AL225" i="4"/>
  <c r="W179" i="4"/>
  <c r="AI226" i="4"/>
  <c r="AJ226" i="4"/>
  <c r="T180" i="4"/>
  <c r="U180" i="4"/>
  <c r="AK226" i="4"/>
  <c r="AL226" i="4"/>
  <c r="V180" i="4"/>
  <c r="AI227" i="4"/>
  <c r="AJ227" i="4"/>
  <c r="W180" i="4"/>
  <c r="AK227" i="4"/>
  <c r="AL227" i="4"/>
  <c r="T181" i="4"/>
  <c r="U181" i="4"/>
  <c r="AI228" i="4"/>
  <c r="AJ228" i="4"/>
  <c r="V181" i="4"/>
  <c r="W181" i="4"/>
  <c r="AK228" i="4"/>
  <c r="AL228" i="4"/>
  <c r="AI229" i="4"/>
  <c r="AJ229" i="4"/>
  <c r="T182" i="4"/>
  <c r="U182" i="4"/>
  <c r="V182" i="4"/>
  <c r="AK229" i="4"/>
  <c r="AL229" i="4"/>
  <c r="W182" i="4"/>
  <c r="AI230" i="4"/>
  <c r="AJ230" i="4"/>
  <c r="T183" i="4"/>
  <c r="U183" i="4"/>
  <c r="AK230" i="4"/>
  <c r="AL230" i="4"/>
  <c r="V183" i="4"/>
  <c r="AI231" i="4"/>
  <c r="AJ231" i="4"/>
  <c r="W183" i="4"/>
  <c r="AK231" i="4"/>
  <c r="AL231" i="4"/>
  <c r="T184" i="4"/>
  <c r="U184" i="4"/>
  <c r="AI232" i="4"/>
  <c r="AJ232" i="4"/>
  <c r="V184" i="4"/>
  <c r="W184" i="4"/>
  <c r="AK232" i="4"/>
  <c r="AL232" i="4"/>
  <c r="T185" i="4"/>
  <c r="U185" i="4"/>
  <c r="AI233" i="4"/>
  <c r="AJ233" i="4"/>
  <c r="V185" i="4"/>
  <c r="W185" i="4"/>
  <c r="AK233" i="4"/>
  <c r="AL233" i="4"/>
  <c r="T186" i="4"/>
  <c r="U186" i="4"/>
  <c r="AI234" i="4"/>
  <c r="AJ234" i="4"/>
  <c r="V186" i="4"/>
  <c r="W186" i="4"/>
  <c r="AK234" i="4"/>
  <c r="AL234" i="4"/>
  <c r="AI235" i="4"/>
  <c r="AJ235" i="4"/>
  <c r="T187" i="4"/>
  <c r="U187" i="4"/>
  <c r="V187" i="4"/>
  <c r="AK235" i="4"/>
  <c r="AL235" i="4"/>
  <c r="W187" i="4"/>
  <c r="AI236" i="4"/>
  <c r="AJ236" i="4"/>
  <c r="T188" i="4"/>
  <c r="U188" i="4"/>
  <c r="AK236" i="4"/>
  <c r="AL236" i="4"/>
  <c r="V188" i="4"/>
  <c r="AI237" i="4"/>
  <c r="AJ237" i="4"/>
  <c r="W188" i="4"/>
  <c r="AK237" i="4"/>
  <c r="AL237" i="4"/>
  <c r="T189" i="4"/>
  <c r="U189" i="4"/>
  <c r="AI238" i="4"/>
  <c r="AJ238" i="4"/>
  <c r="V189" i="4"/>
  <c r="W189" i="4"/>
  <c r="AK238" i="4"/>
  <c r="AL238" i="4"/>
  <c r="AI239" i="4"/>
  <c r="AJ239" i="4"/>
  <c r="T190" i="4"/>
  <c r="U190" i="4"/>
  <c r="V190" i="4"/>
  <c r="AK239" i="4"/>
  <c r="AL239" i="4"/>
  <c r="W190" i="4"/>
  <c r="AI240" i="4"/>
  <c r="AJ240" i="4"/>
  <c r="T191" i="4"/>
  <c r="U191" i="4"/>
  <c r="AK240" i="4"/>
  <c r="AL240" i="4"/>
  <c r="V191" i="4"/>
  <c r="AI241" i="4"/>
  <c r="AJ241" i="4"/>
  <c r="W191" i="4"/>
  <c r="T192" i="4"/>
  <c r="U192" i="4"/>
  <c r="AK241" i="4"/>
  <c r="AL241" i="4"/>
  <c r="V192" i="4"/>
  <c r="W192" i="4"/>
  <c r="AI242" i="4"/>
  <c r="AJ242" i="4"/>
  <c r="T193" i="4"/>
  <c r="U193" i="4"/>
  <c r="AK242" i="4"/>
  <c r="AL242" i="4"/>
  <c r="V193" i="4"/>
  <c r="AI243" i="4"/>
  <c r="AJ243" i="4"/>
  <c r="W193" i="4"/>
  <c r="AK243" i="4"/>
  <c r="AL243" i="4"/>
  <c r="T194" i="4"/>
  <c r="U194" i="4"/>
  <c r="AI244" i="4"/>
  <c r="AJ244" i="4"/>
  <c r="V194" i="4"/>
  <c r="W194" i="4"/>
  <c r="AK244" i="4"/>
  <c r="AL244" i="4"/>
  <c r="AI245" i="4"/>
  <c r="AJ245" i="4"/>
  <c r="T195" i="4"/>
  <c r="U195" i="4"/>
  <c r="V195" i="4"/>
  <c r="AK245" i="4"/>
  <c r="AL245" i="4"/>
  <c r="W195" i="4"/>
  <c r="AI246" i="4"/>
  <c r="AJ246" i="4"/>
  <c r="T196" i="4"/>
  <c r="U196" i="4"/>
  <c r="AK246" i="4"/>
  <c r="AL246" i="4"/>
  <c r="V196" i="4"/>
  <c r="AI247" i="4"/>
  <c r="AJ247" i="4"/>
  <c r="W196" i="4"/>
  <c r="T197" i="4"/>
  <c r="U197" i="4"/>
  <c r="AK247" i="4"/>
  <c r="AL247" i="4"/>
  <c r="V197" i="4"/>
  <c r="W197" i="4"/>
  <c r="AI248" i="4"/>
  <c r="AJ248" i="4"/>
  <c r="T198" i="4"/>
  <c r="U198" i="4"/>
  <c r="V198" i="4"/>
  <c r="W198" i="4"/>
  <c r="AK248" i="4"/>
  <c r="AL248" i="4"/>
  <c r="T199" i="4"/>
  <c r="U199" i="4"/>
  <c r="AI249" i="4"/>
  <c r="AJ249" i="4"/>
  <c r="V199" i="4"/>
  <c r="W199" i="4"/>
  <c r="T200" i="4"/>
  <c r="U200" i="4"/>
  <c r="AK249" i="4"/>
  <c r="AL249" i="4"/>
  <c r="V200" i="4"/>
  <c r="W200" i="4"/>
  <c r="AI250" i="4"/>
  <c r="AJ250" i="4"/>
  <c r="T201" i="4"/>
  <c r="U201" i="4"/>
  <c r="V201" i="4"/>
  <c r="W201" i="4"/>
  <c r="AK250" i="4"/>
  <c r="AL250" i="4"/>
  <c r="T202" i="4"/>
  <c r="U202" i="4"/>
  <c r="V202" i="4"/>
  <c r="W202" i="4"/>
  <c r="AI251" i="4"/>
  <c r="AJ251" i="4"/>
  <c r="T203" i="4"/>
  <c r="U203" i="4"/>
  <c r="V203" i="4"/>
  <c r="W203" i="4"/>
  <c r="AK251" i="4"/>
  <c r="AL251" i="4"/>
  <c r="T204" i="4"/>
  <c r="U204" i="4"/>
  <c r="AI252" i="4"/>
  <c r="AJ252" i="4"/>
  <c r="V204" i="4"/>
  <c r="W204" i="4"/>
  <c r="T205" i="4"/>
  <c r="U205" i="4"/>
  <c r="AK252" i="4"/>
  <c r="AL252" i="4"/>
  <c r="V205" i="4"/>
  <c r="W205" i="4"/>
  <c r="AI253" i="4"/>
  <c r="AJ253" i="4"/>
  <c r="T206" i="4"/>
  <c r="U206" i="4"/>
  <c r="AK253" i="4"/>
  <c r="AL253" i="4"/>
  <c r="V206" i="4"/>
  <c r="W206" i="4"/>
  <c r="AI254" i="4"/>
  <c r="AJ254" i="4"/>
  <c r="T207" i="4"/>
  <c r="U207" i="4"/>
  <c r="V207" i="4"/>
  <c r="W207" i="4"/>
  <c r="AK254" i="4"/>
  <c r="AL254" i="4"/>
  <c r="T208" i="4"/>
  <c r="U208" i="4"/>
  <c r="V208" i="4"/>
  <c r="AI255" i="4"/>
  <c r="AJ255" i="4"/>
  <c r="W208" i="4"/>
  <c r="T209" i="4"/>
  <c r="U209" i="4"/>
  <c r="V209" i="4"/>
  <c r="AK255" i="4"/>
  <c r="AL255" i="4"/>
  <c r="W209" i="4"/>
  <c r="AI256" i="4"/>
  <c r="AJ256" i="4"/>
  <c r="T210" i="4"/>
  <c r="U210" i="4"/>
  <c r="V210" i="4"/>
  <c r="W210" i="4"/>
  <c r="AK256" i="4"/>
  <c r="AL256" i="4"/>
  <c r="T211" i="4"/>
  <c r="U211" i="4"/>
  <c r="AI257" i="4"/>
  <c r="AJ257" i="4"/>
  <c r="V211" i="4"/>
  <c r="W211" i="4"/>
  <c r="T212" i="4"/>
  <c r="U212" i="4"/>
  <c r="AK257" i="4"/>
  <c r="AL257" i="4"/>
  <c r="V212" i="4"/>
  <c r="W212" i="4"/>
  <c r="AI258" i="4"/>
  <c r="AJ258" i="4"/>
  <c r="T213" i="4"/>
  <c r="U213" i="4"/>
  <c r="V213" i="4"/>
  <c r="W213" i="4"/>
  <c r="AK258" i="4"/>
  <c r="AL258" i="4"/>
  <c r="T214" i="4"/>
  <c r="U214" i="4"/>
  <c r="AI259" i="4"/>
  <c r="AJ259" i="4"/>
  <c r="V214" i="4"/>
  <c r="W214" i="4"/>
  <c r="T215" i="4"/>
  <c r="U215" i="4"/>
  <c r="AK259" i="4"/>
  <c r="AL259" i="4"/>
  <c r="V215" i="4"/>
  <c r="W215" i="4"/>
  <c r="AI260" i="4"/>
  <c r="AJ260" i="4"/>
  <c r="T216" i="4"/>
  <c r="U216" i="4"/>
  <c r="AK260" i="4"/>
  <c r="AL260" i="4"/>
  <c r="V216" i="4"/>
  <c r="W216" i="4"/>
  <c r="AI261" i="4"/>
  <c r="AJ261" i="4"/>
  <c r="T217" i="4"/>
  <c r="U217" i="4"/>
  <c r="V217" i="4"/>
  <c r="W217" i="4"/>
  <c r="AK261" i="4"/>
  <c r="AL261" i="4"/>
  <c r="T218" i="4"/>
  <c r="U218" i="4"/>
  <c r="AI262" i="4"/>
  <c r="AJ262" i="4"/>
  <c r="V218" i="4"/>
  <c r="W218" i="4"/>
  <c r="T219" i="4"/>
  <c r="U219" i="4"/>
  <c r="V219" i="4"/>
  <c r="W219" i="4"/>
  <c r="AK262" i="4"/>
  <c r="AL262" i="4"/>
  <c r="T220" i="4"/>
  <c r="AI263" i="4"/>
  <c r="AJ263" i="4"/>
  <c r="U220" i="4"/>
  <c r="V220" i="4"/>
  <c r="W220" i="4"/>
  <c r="T221" i="4"/>
  <c r="AK263" i="4"/>
  <c r="AL263" i="4"/>
  <c r="U221" i="4"/>
  <c r="V221" i="4"/>
  <c r="W221" i="4"/>
  <c r="AI264" i="4"/>
  <c r="AJ264" i="4"/>
  <c r="T222" i="4"/>
  <c r="U222" i="4"/>
  <c r="V222" i="4"/>
  <c r="W222" i="4"/>
  <c r="AK264" i="4"/>
  <c r="AL264" i="4"/>
  <c r="T223" i="4"/>
  <c r="U223" i="4"/>
  <c r="AI265" i="4"/>
  <c r="AJ265" i="4"/>
  <c r="V223" i="4"/>
  <c r="W223" i="4"/>
  <c r="AK265" i="4"/>
  <c r="AL265" i="4"/>
  <c r="T224" i="4"/>
  <c r="U224" i="4"/>
  <c r="AI266" i="4"/>
  <c r="AJ266" i="4"/>
  <c r="V224" i="4"/>
  <c r="W224" i="4"/>
  <c r="AK266" i="4"/>
  <c r="AL266" i="4"/>
  <c r="T225" i="4"/>
  <c r="U225" i="4"/>
  <c r="AI267" i="4"/>
  <c r="AJ267" i="4"/>
  <c r="V225" i="4"/>
  <c r="W225" i="4"/>
  <c r="AK267" i="4"/>
  <c r="AL267" i="4"/>
  <c r="T226" i="4"/>
  <c r="U226" i="4"/>
  <c r="AI268" i="4"/>
  <c r="AJ268" i="4"/>
  <c r="V226" i="4"/>
  <c r="W226" i="4"/>
  <c r="AK268" i="4"/>
  <c r="AL268" i="4"/>
  <c r="T227" i="4"/>
  <c r="U227" i="4"/>
  <c r="AI269" i="4"/>
  <c r="AJ269" i="4"/>
  <c r="V227" i="4"/>
  <c r="W227" i="4"/>
  <c r="AK269" i="4"/>
  <c r="AL269" i="4"/>
  <c r="T228" i="4"/>
  <c r="U228" i="4"/>
  <c r="AI270" i="4"/>
  <c r="AJ270" i="4"/>
  <c r="V228" i="4"/>
  <c r="W228" i="4"/>
  <c r="AK270" i="4"/>
  <c r="AL270" i="4"/>
  <c r="T229" i="4"/>
  <c r="U229" i="4"/>
  <c r="AI271" i="4"/>
  <c r="AJ271" i="4"/>
  <c r="V229" i="4"/>
  <c r="W229" i="4"/>
  <c r="T230" i="4"/>
  <c r="U230" i="4"/>
  <c r="AK271" i="4"/>
  <c r="AL271" i="4"/>
  <c r="AI272" i="4"/>
  <c r="AJ272" i="4"/>
  <c r="V230" i="4"/>
  <c r="W230" i="4"/>
  <c r="T231" i="4"/>
  <c r="U231" i="4"/>
  <c r="AK272" i="4"/>
  <c r="AL272" i="4"/>
  <c r="V231" i="4"/>
  <c r="W231" i="4"/>
  <c r="AI273" i="4"/>
  <c r="AJ273" i="4"/>
  <c r="T232" i="4"/>
  <c r="U232" i="4"/>
  <c r="V232" i="4"/>
  <c r="W232" i="4"/>
  <c r="AK273" i="4"/>
  <c r="AL273" i="4"/>
  <c r="T233" i="4"/>
  <c r="U233" i="4"/>
  <c r="AI274" i="4"/>
  <c r="AJ274" i="4"/>
  <c r="V233" i="4"/>
  <c r="W233" i="4"/>
  <c r="T234" i="4"/>
  <c r="U234" i="4"/>
  <c r="AK274" i="4"/>
  <c r="AL274" i="4"/>
  <c r="V234" i="4"/>
  <c r="W234" i="4"/>
  <c r="AI275" i="4"/>
  <c r="AJ275" i="4"/>
  <c r="T235" i="4"/>
  <c r="U235" i="4"/>
  <c r="V235" i="4"/>
  <c r="W235" i="4"/>
  <c r="AK275" i="4"/>
  <c r="AL275" i="4"/>
  <c r="T236" i="4"/>
  <c r="U236" i="4"/>
  <c r="AI276" i="4"/>
  <c r="AJ276" i="4"/>
  <c r="V236" i="4"/>
  <c r="W236" i="4"/>
  <c r="T237" i="4"/>
  <c r="U237" i="4"/>
  <c r="AK276" i="4"/>
  <c r="AL276" i="4"/>
  <c r="V237" i="4"/>
  <c r="W237" i="4"/>
  <c r="AI277" i="4"/>
  <c r="AJ277" i="4"/>
  <c r="T238" i="4"/>
  <c r="U238" i="4"/>
  <c r="V238" i="4"/>
  <c r="W238" i="4"/>
  <c r="AK277" i="4"/>
  <c r="AL277" i="4"/>
  <c r="T239" i="4"/>
  <c r="U239" i="4"/>
  <c r="AI278" i="4"/>
  <c r="AJ278" i="4"/>
  <c r="V239" i="4"/>
  <c r="W239" i="4"/>
  <c r="T240" i="4"/>
  <c r="U240" i="4"/>
  <c r="AK278" i="4"/>
  <c r="AL278" i="4"/>
  <c r="V240" i="4"/>
  <c r="W240" i="4"/>
  <c r="AI279" i="4"/>
  <c r="AJ279" i="4"/>
  <c r="T241" i="4"/>
  <c r="U241" i="4"/>
  <c r="V241" i="4"/>
  <c r="W241" i="4"/>
  <c r="AK279" i="4"/>
  <c r="AL279" i="4"/>
  <c r="T242" i="4"/>
  <c r="U242" i="4"/>
  <c r="AI280" i="4"/>
  <c r="AJ280" i="4"/>
  <c r="V242" i="4"/>
  <c r="W242" i="4"/>
  <c r="AK280" i="4"/>
  <c r="AL280" i="4"/>
  <c r="T243" i="4"/>
  <c r="U243" i="4"/>
  <c r="AI281" i="4"/>
  <c r="AJ281" i="4"/>
  <c r="V243" i="4"/>
  <c r="W243" i="4"/>
  <c r="T244" i="4"/>
  <c r="U244" i="4"/>
  <c r="AK281" i="4"/>
  <c r="AL281" i="4"/>
  <c r="V244" i="4"/>
  <c r="W244" i="4"/>
  <c r="AI282" i="4"/>
  <c r="AJ282" i="4"/>
  <c r="T245" i="4"/>
  <c r="U245" i="4"/>
  <c r="AK282" i="4"/>
  <c r="AL282" i="4"/>
  <c r="AI283" i="4"/>
  <c r="AJ283" i="4"/>
  <c r="V245" i="4"/>
  <c r="W245" i="4"/>
  <c r="AK283" i="4"/>
  <c r="AL283" i="4"/>
  <c r="T246" i="4"/>
  <c r="U246" i="4"/>
  <c r="AI284" i="4"/>
  <c r="AJ284" i="4"/>
  <c r="V246" i="4"/>
  <c r="W246" i="4"/>
  <c r="AK284" i="4"/>
  <c r="AL284" i="4"/>
  <c r="T247" i="4"/>
  <c r="U247" i="4"/>
  <c r="AI285" i="4"/>
  <c r="AJ285" i="4"/>
  <c r="V247" i="4"/>
  <c r="W247" i="4"/>
  <c r="AK285" i="4"/>
  <c r="AL285" i="4"/>
  <c r="T248" i="4"/>
  <c r="U248" i="4"/>
  <c r="AI286" i="4"/>
  <c r="AJ286" i="4"/>
  <c r="V248" i="4"/>
  <c r="W248" i="4"/>
  <c r="AK286" i="4"/>
  <c r="AL286" i="4"/>
  <c r="T249" i="4"/>
  <c r="U249" i="4"/>
  <c r="AI287" i="4"/>
  <c r="AJ287" i="4"/>
  <c r="V249" i="4"/>
  <c r="W249" i="4"/>
  <c r="AK287" i="4"/>
  <c r="AL287" i="4"/>
  <c r="T250" i="4"/>
  <c r="U250" i="4"/>
  <c r="AI288" i="4"/>
  <c r="AJ288" i="4"/>
  <c r="V250" i="4"/>
  <c r="W250" i="4"/>
  <c r="AK288" i="4"/>
  <c r="AL288" i="4"/>
  <c r="T251" i="4"/>
  <c r="U251" i="4"/>
  <c r="AI289" i="4"/>
  <c r="AJ289" i="4"/>
  <c r="V251" i="4"/>
  <c r="W251" i="4"/>
  <c r="AK289" i="4"/>
  <c r="AL289" i="4"/>
  <c r="T252" i="4"/>
  <c r="U252" i="4"/>
  <c r="AI290" i="4"/>
  <c r="AJ290" i="4"/>
  <c r="V252" i="4"/>
  <c r="W252" i="4"/>
  <c r="AK290" i="4"/>
  <c r="AL290" i="4"/>
  <c r="T253" i="4"/>
  <c r="U253" i="4"/>
  <c r="AI291" i="4"/>
  <c r="AJ291" i="4"/>
  <c r="V253" i="4"/>
  <c r="W253" i="4"/>
  <c r="AK291" i="4"/>
  <c r="AL291" i="4"/>
  <c r="T254" i="4"/>
  <c r="U254" i="4"/>
  <c r="AI292" i="4"/>
  <c r="AJ292" i="4"/>
  <c r="V254" i="4"/>
  <c r="W254" i="4"/>
  <c r="AK292" i="4"/>
  <c r="AL292" i="4"/>
  <c r="T255" i="4"/>
  <c r="U255" i="4"/>
  <c r="AI293" i="4"/>
  <c r="AJ293" i="4"/>
  <c r="V255" i="4"/>
  <c r="W255" i="4"/>
  <c r="AK293" i="4"/>
  <c r="AL293" i="4"/>
  <c r="T256" i="4"/>
  <c r="U256" i="4"/>
  <c r="AI294" i="4"/>
  <c r="AJ294" i="4"/>
  <c r="V256" i="4"/>
  <c r="W256" i="4"/>
  <c r="T257" i="4"/>
  <c r="U257" i="4"/>
  <c r="AK294" i="4"/>
  <c r="AL294" i="4"/>
  <c r="V257" i="4"/>
  <c r="W257" i="4"/>
  <c r="AI295" i="4"/>
  <c r="AJ295" i="4"/>
  <c r="T258" i="4"/>
  <c r="U258" i="4"/>
  <c r="V258" i="4"/>
  <c r="W258" i="4"/>
  <c r="AK295" i="4"/>
  <c r="AL295" i="4"/>
  <c r="T259" i="4"/>
  <c r="U259" i="4"/>
  <c r="AI296" i="4"/>
  <c r="AJ296" i="4"/>
  <c r="V259" i="4"/>
  <c r="W259" i="4"/>
  <c r="T260" i="4"/>
  <c r="U260" i="4"/>
  <c r="AK296" i="4"/>
  <c r="AL296" i="4"/>
  <c r="V260" i="4"/>
  <c r="W260" i="4"/>
  <c r="AI297" i="4"/>
  <c r="AJ297" i="4"/>
  <c r="T261" i="4"/>
  <c r="U261" i="4"/>
  <c r="V261" i="4"/>
  <c r="W261" i="4"/>
  <c r="AK297" i="4"/>
  <c r="AL297" i="4"/>
  <c r="T262" i="4"/>
  <c r="U262" i="4"/>
  <c r="AI298" i="4"/>
  <c r="AJ298" i="4"/>
  <c r="V262" i="4"/>
  <c r="W262" i="4"/>
  <c r="T263" i="4"/>
  <c r="U263" i="4"/>
  <c r="AK298" i="4"/>
  <c r="AL298" i="4"/>
  <c r="V263" i="4"/>
  <c r="W263" i="4"/>
  <c r="AI299" i="4"/>
  <c r="AJ299" i="4"/>
  <c r="T264" i="4"/>
  <c r="U264" i="4"/>
  <c r="V264" i="4"/>
  <c r="W264" i="4"/>
  <c r="AK299" i="4"/>
  <c r="AL299" i="4"/>
  <c r="T265" i="4"/>
  <c r="U265" i="4"/>
  <c r="AI300" i="4"/>
  <c r="AJ300" i="4"/>
  <c r="V265" i="4"/>
  <c r="W265" i="4"/>
  <c r="AK300" i="4"/>
  <c r="AL300" i="4"/>
  <c r="T266" i="4"/>
  <c r="U266" i="4"/>
  <c r="AI301" i="4"/>
  <c r="AJ301" i="4"/>
  <c r="V266" i="4"/>
  <c r="W266" i="4"/>
  <c r="AK301" i="4"/>
  <c r="AL301" i="4"/>
  <c r="T267" i="4"/>
  <c r="U267" i="4"/>
  <c r="AI302" i="4"/>
  <c r="AJ302" i="4"/>
  <c r="V267" i="4"/>
  <c r="W267" i="4"/>
  <c r="T268" i="4"/>
  <c r="U268" i="4"/>
  <c r="AK302" i="4"/>
  <c r="AL302" i="4"/>
  <c r="V268" i="4"/>
  <c r="W268" i="4"/>
  <c r="AI303" i="4"/>
  <c r="AJ303" i="4"/>
  <c r="T269" i="4"/>
  <c r="U269" i="4"/>
  <c r="V269" i="4"/>
  <c r="W269" i="4"/>
  <c r="AK303" i="4"/>
  <c r="AL303" i="4"/>
  <c r="T270" i="4"/>
  <c r="U270" i="4"/>
  <c r="AI304" i="4"/>
  <c r="AJ304" i="4"/>
  <c r="V270" i="4"/>
  <c r="W270" i="4"/>
  <c r="T271" i="4"/>
  <c r="U271" i="4"/>
  <c r="AK304" i="4"/>
  <c r="AL304" i="4"/>
  <c r="AI305" i="4"/>
  <c r="AJ305" i="4"/>
  <c r="V271" i="4"/>
  <c r="W271" i="4"/>
  <c r="T272" i="4"/>
  <c r="U272" i="4"/>
  <c r="AK305" i="4"/>
  <c r="AL305" i="4"/>
  <c r="V272" i="4"/>
  <c r="W272" i="4"/>
  <c r="AI306" i="4"/>
  <c r="AJ306" i="4"/>
  <c r="T273" i="4"/>
  <c r="U273" i="4"/>
  <c r="V273" i="4"/>
  <c r="W273" i="4"/>
  <c r="AK306" i="4"/>
  <c r="AL306" i="4"/>
  <c r="T274" i="4"/>
  <c r="U274" i="4"/>
  <c r="AI307" i="4"/>
  <c r="AJ307" i="4"/>
  <c r="V274" i="4"/>
  <c r="W274" i="4"/>
  <c r="T275" i="4"/>
  <c r="U275" i="4"/>
  <c r="AK307" i="4"/>
  <c r="AL307" i="4"/>
  <c r="V275" i="4"/>
  <c r="W275" i="4"/>
  <c r="AI308" i="4"/>
  <c r="AJ308" i="4"/>
  <c r="T276" i="4"/>
  <c r="U276" i="4"/>
  <c r="V276" i="4"/>
  <c r="W276" i="4"/>
  <c r="AK308" i="4"/>
  <c r="AL308" i="4"/>
  <c r="T277" i="4"/>
  <c r="U277" i="4"/>
  <c r="AI309" i="4"/>
  <c r="AJ309" i="4"/>
  <c r="V277" i="4"/>
  <c r="W277" i="4"/>
  <c r="T278" i="4"/>
  <c r="U278" i="4"/>
  <c r="AK309" i="4"/>
  <c r="AL309" i="4"/>
  <c r="AI310" i="4"/>
  <c r="AJ310" i="4"/>
  <c r="V278" i="4"/>
  <c r="W278" i="4"/>
  <c r="T279" i="4"/>
  <c r="U279" i="4"/>
  <c r="AK310" i="4"/>
  <c r="AL310" i="4"/>
  <c r="V279" i="4"/>
  <c r="W279" i="4"/>
  <c r="AI311" i="4"/>
  <c r="AJ311" i="4"/>
  <c r="T280" i="4"/>
  <c r="U280" i="4"/>
  <c r="V280" i="4"/>
  <c r="W280" i="4"/>
  <c r="AK311" i="4"/>
  <c r="AL311" i="4"/>
  <c r="T281" i="4"/>
  <c r="U281" i="4"/>
  <c r="AI312" i="4"/>
  <c r="AJ312" i="4"/>
  <c r="V281" i="4"/>
  <c r="W281" i="4"/>
  <c r="AK312" i="4"/>
  <c r="AL312" i="4"/>
  <c r="T282" i="4"/>
  <c r="U282" i="4"/>
  <c r="AI313" i="4"/>
  <c r="AJ313" i="4"/>
  <c r="V282" i="4"/>
  <c r="W282" i="4"/>
  <c r="T283" i="4"/>
  <c r="U283" i="4"/>
  <c r="AK313" i="4"/>
  <c r="AL313" i="4"/>
  <c r="AI314" i="4"/>
  <c r="AJ314" i="4"/>
  <c r="V283" i="4"/>
  <c r="W283" i="4"/>
  <c r="T284" i="4"/>
  <c r="U284" i="4"/>
  <c r="AK314" i="4"/>
  <c r="AL314" i="4"/>
  <c r="AI315" i="4"/>
  <c r="AJ315" i="4"/>
  <c r="V284" i="4"/>
  <c r="W284" i="4"/>
  <c r="T285" i="4"/>
  <c r="U285" i="4"/>
  <c r="AK315" i="4"/>
  <c r="AL315" i="4"/>
  <c r="AI316" i="4"/>
  <c r="AJ316" i="4"/>
  <c r="V285" i="4"/>
  <c r="W285" i="4"/>
  <c r="T286" i="4"/>
  <c r="U286" i="4"/>
  <c r="AK316" i="4"/>
  <c r="AL316" i="4"/>
  <c r="AI317" i="4"/>
  <c r="AJ317" i="4"/>
  <c r="V286" i="4"/>
  <c r="W286" i="4"/>
  <c r="T287" i="4"/>
  <c r="U287" i="4"/>
  <c r="AK317" i="4"/>
  <c r="AL317" i="4"/>
  <c r="AI318" i="4"/>
  <c r="AJ318" i="4"/>
  <c r="V287" i="4"/>
  <c r="W287" i="4"/>
  <c r="T288" i="4"/>
  <c r="U288" i="4"/>
  <c r="AK318" i="4"/>
  <c r="AL318" i="4"/>
  <c r="AI319" i="4"/>
  <c r="AJ319" i="4"/>
  <c r="V288" i="4"/>
  <c r="W288" i="4"/>
  <c r="T289" i="4"/>
  <c r="U289" i="4"/>
  <c r="AK319" i="4"/>
  <c r="AL319" i="4"/>
  <c r="AI320" i="4"/>
  <c r="AJ320" i="4"/>
  <c r="V289" i="4"/>
  <c r="W289" i="4"/>
  <c r="T290" i="4"/>
  <c r="U290" i="4"/>
  <c r="AK320" i="4"/>
  <c r="AL320" i="4"/>
  <c r="AI321" i="4"/>
  <c r="AJ321" i="4"/>
  <c r="V290" i="4"/>
  <c r="W290" i="4"/>
  <c r="T291" i="4"/>
  <c r="U291" i="4"/>
  <c r="AK321" i="4"/>
  <c r="AL321" i="4"/>
  <c r="AI322" i="4"/>
  <c r="AJ322" i="4"/>
  <c r="V291" i="4"/>
  <c r="W291" i="4"/>
  <c r="T292" i="4"/>
  <c r="U292" i="4"/>
  <c r="AK322" i="4"/>
  <c r="AL322" i="4"/>
  <c r="V292" i="4"/>
  <c r="W292" i="4"/>
  <c r="AI323" i="4"/>
  <c r="AJ323" i="4"/>
  <c r="T293" i="4"/>
  <c r="U293" i="4"/>
  <c r="AK323" i="4"/>
  <c r="AL323" i="4"/>
  <c r="V293" i="4"/>
  <c r="W293" i="4"/>
  <c r="AI324" i="4"/>
  <c r="AJ324" i="4"/>
  <c r="T294" i="4"/>
  <c r="U294" i="4"/>
  <c r="AK324" i="4"/>
  <c r="AL324" i="4"/>
  <c r="V294" i="4"/>
  <c r="W294" i="4"/>
  <c r="AI325" i="4"/>
  <c r="AJ325" i="4"/>
  <c r="T295" i="4"/>
  <c r="U295" i="4"/>
  <c r="AK325" i="4"/>
  <c r="AL325" i="4"/>
  <c r="V295" i="4"/>
  <c r="W295" i="4"/>
  <c r="AI326" i="4"/>
  <c r="AJ326" i="4"/>
  <c r="T296" i="4"/>
  <c r="U296" i="4"/>
  <c r="AK326" i="4"/>
  <c r="AL326" i="4"/>
  <c r="AI327" i="4"/>
  <c r="AJ327" i="4"/>
  <c r="V296" i="4"/>
  <c r="W296" i="4"/>
  <c r="T297" i="4"/>
  <c r="U297" i="4"/>
  <c r="AK327" i="4"/>
  <c r="AL327" i="4"/>
  <c r="AI328" i="4"/>
  <c r="AJ328" i="4"/>
  <c r="V297" i="4"/>
  <c r="W297" i="4"/>
  <c r="T298" i="4"/>
  <c r="U298" i="4"/>
  <c r="AK328" i="4"/>
  <c r="AL328" i="4"/>
  <c r="AI329" i="4"/>
  <c r="AJ329" i="4"/>
  <c r="V298" i="4"/>
  <c r="W298" i="4"/>
  <c r="T299" i="4"/>
  <c r="U299" i="4"/>
  <c r="AK329" i="4"/>
  <c r="AL329" i="4"/>
  <c r="AI330" i="4"/>
  <c r="AJ330" i="4"/>
  <c r="V299" i="4"/>
  <c r="W299" i="4"/>
  <c r="T300" i="4"/>
  <c r="U300" i="4"/>
  <c r="AK330" i="4"/>
  <c r="AL330" i="4"/>
  <c r="AI331" i="4"/>
  <c r="AJ331" i="4"/>
  <c r="V300" i="4"/>
  <c r="W300" i="4"/>
  <c r="T301" i="4"/>
  <c r="U301" i="4"/>
  <c r="AK331" i="4"/>
  <c r="AL331" i="4"/>
  <c r="AI332" i="4"/>
  <c r="AJ332" i="4"/>
  <c r="V301" i="4"/>
  <c r="W301" i="4"/>
  <c r="AK332" i="4"/>
  <c r="AL332" i="4"/>
  <c r="T302" i="4"/>
  <c r="U302" i="4"/>
  <c r="AI333" i="4"/>
  <c r="AJ333" i="4"/>
  <c r="V302" i="4"/>
  <c r="W302" i="4"/>
  <c r="T303" i="4"/>
  <c r="U303" i="4"/>
  <c r="AK333" i="4"/>
  <c r="AL333" i="4"/>
  <c r="AI334" i="4"/>
  <c r="AJ334" i="4"/>
  <c r="V303" i="4"/>
  <c r="W303" i="4"/>
  <c r="T304" i="4"/>
  <c r="U304" i="4"/>
  <c r="AK334" i="4"/>
  <c r="AL334" i="4"/>
  <c r="AI335" i="4"/>
  <c r="AJ335" i="4"/>
  <c r="V304" i="4"/>
  <c r="W304" i="4"/>
  <c r="T305" i="4"/>
  <c r="U305" i="4"/>
  <c r="AK335" i="4"/>
  <c r="AL335" i="4"/>
  <c r="AI336" i="4"/>
  <c r="AJ336" i="4"/>
  <c r="V305" i="4"/>
  <c r="W305" i="4"/>
  <c r="T306" i="4"/>
  <c r="U306" i="4"/>
  <c r="AK336" i="4"/>
  <c r="AL336" i="4"/>
  <c r="AI337" i="4"/>
  <c r="AJ337" i="4"/>
  <c r="V306" i="4"/>
  <c r="W306" i="4"/>
  <c r="T307" i="4"/>
  <c r="U307" i="4"/>
  <c r="AK337" i="4"/>
  <c r="AL337" i="4"/>
  <c r="AI338" i="4"/>
  <c r="AJ338" i="4"/>
  <c r="V307" i="4"/>
  <c r="W307" i="4"/>
  <c r="T308" i="4"/>
  <c r="U308" i="4"/>
  <c r="AK338" i="4"/>
  <c r="AL338" i="4"/>
  <c r="AI339" i="4"/>
  <c r="AJ339" i="4"/>
  <c r="V308" i="4"/>
  <c r="W308" i="4"/>
  <c r="T309" i="4"/>
  <c r="U309" i="4"/>
  <c r="AK339" i="4"/>
  <c r="AL339" i="4"/>
  <c r="AI340" i="4"/>
  <c r="AJ340" i="4"/>
  <c r="V309" i="4"/>
  <c r="W309" i="4"/>
  <c r="T310" i="4"/>
  <c r="U310" i="4"/>
  <c r="AK340" i="4"/>
  <c r="AL340" i="4"/>
  <c r="AI341" i="4"/>
  <c r="AJ341" i="4"/>
  <c r="V310" i="4"/>
  <c r="W310" i="4"/>
  <c r="T311" i="4"/>
  <c r="U311" i="4"/>
  <c r="AK341" i="4"/>
  <c r="AL341" i="4"/>
  <c r="V311" i="4"/>
  <c r="AI342" i="4"/>
  <c r="AJ342" i="4"/>
  <c r="W311" i="4"/>
  <c r="T312" i="4"/>
  <c r="U312" i="4"/>
  <c r="AK342" i="4"/>
  <c r="AL342" i="4"/>
  <c r="AI343" i="4"/>
  <c r="AJ343" i="4"/>
  <c r="V312" i="4"/>
  <c r="W312" i="4"/>
  <c r="T313" i="4"/>
  <c r="U313" i="4"/>
  <c r="AK343" i="4"/>
  <c r="AL343" i="4"/>
  <c r="AI344" i="4"/>
  <c r="AJ344" i="4"/>
  <c r="V313" i="4"/>
  <c r="W313" i="4"/>
  <c r="T314" i="4"/>
  <c r="U314" i="4"/>
  <c r="AK344" i="4"/>
  <c r="AL344" i="4"/>
  <c r="AI345" i="4"/>
  <c r="AJ345" i="4"/>
  <c r="V314" i="4"/>
  <c r="W314" i="4"/>
  <c r="T315" i="4"/>
  <c r="U315" i="4"/>
  <c r="AK345" i="4"/>
  <c r="AL345" i="4"/>
  <c r="V315" i="4"/>
  <c r="W315" i="4"/>
  <c r="AI346" i="4"/>
  <c r="AJ346" i="4"/>
  <c r="T316" i="4"/>
  <c r="U316" i="4"/>
  <c r="AK346" i="4"/>
  <c r="AL346" i="4"/>
  <c r="V316" i="4"/>
  <c r="W316" i="4"/>
  <c r="AI347" i="4"/>
  <c r="AJ347" i="4"/>
  <c r="T317" i="4"/>
  <c r="U317" i="4"/>
  <c r="AK347" i="4"/>
  <c r="AL347" i="4"/>
  <c r="V317" i="4"/>
  <c r="W317" i="4"/>
  <c r="AI348" i="4"/>
  <c r="AJ348" i="4"/>
  <c r="T318" i="4"/>
  <c r="U318" i="4"/>
  <c r="AK348" i="4"/>
  <c r="AL348" i="4"/>
  <c r="V318" i="4"/>
  <c r="W318" i="4"/>
  <c r="AI349" i="4"/>
  <c r="AJ349" i="4"/>
  <c r="T319" i="4"/>
  <c r="U319" i="4"/>
  <c r="AK349" i="4"/>
  <c r="AL349" i="4"/>
  <c r="V319" i="4"/>
  <c r="W319" i="4"/>
  <c r="AI350" i="4"/>
  <c r="AJ350" i="4"/>
  <c r="T320" i="4"/>
  <c r="U320" i="4"/>
  <c r="AK350" i="4"/>
  <c r="AL350" i="4"/>
  <c r="AI351" i="4"/>
  <c r="AJ351" i="4"/>
  <c r="V320" i="4"/>
  <c r="W320" i="4"/>
  <c r="T321" i="4"/>
  <c r="U321" i="4"/>
  <c r="AK351" i="4"/>
  <c r="AL351" i="4"/>
  <c r="AI352" i="4"/>
  <c r="AJ352" i="4"/>
  <c r="V321" i="4"/>
  <c r="W321" i="4"/>
  <c r="T322" i="4"/>
  <c r="U322" i="4"/>
  <c r="AK352" i="4"/>
  <c r="AL352" i="4"/>
  <c r="AI353" i="4"/>
  <c r="AJ353" i="4"/>
  <c r="V322" i="4"/>
  <c r="W322" i="4"/>
  <c r="AK353" i="4"/>
  <c r="AL353" i="4"/>
  <c r="T323" i="4"/>
  <c r="U323" i="4"/>
  <c r="AI354" i="4"/>
  <c r="AJ354" i="4"/>
  <c r="AK354" i="4"/>
  <c r="AL354" i="4"/>
  <c r="V323" i="4"/>
  <c r="W323" i="4"/>
  <c r="AI355" i="4"/>
  <c r="AJ355" i="4"/>
  <c r="T324" i="4"/>
  <c r="U324" i="4"/>
  <c r="AK355" i="4"/>
  <c r="AL355" i="4"/>
  <c r="AI356" i="4"/>
  <c r="AJ356" i="4"/>
  <c r="V324" i="4"/>
  <c r="W324" i="4"/>
  <c r="AK356" i="4"/>
  <c r="AL356" i="4"/>
  <c r="T325" i="4"/>
  <c r="U325" i="4"/>
  <c r="AI357" i="4"/>
  <c r="AJ357" i="4"/>
  <c r="V325" i="4"/>
  <c r="W325" i="4"/>
  <c r="AK357" i="4"/>
  <c r="AL357" i="4"/>
  <c r="T326" i="4"/>
  <c r="U326" i="4"/>
  <c r="AI358" i="4"/>
  <c r="AJ358" i="4"/>
  <c r="AK358" i="4"/>
  <c r="AL358" i="4"/>
  <c r="V326" i="4"/>
  <c r="W326" i="4"/>
  <c r="AI359" i="4"/>
  <c r="AJ359" i="4"/>
  <c r="T327" i="4"/>
  <c r="U327" i="4"/>
  <c r="AK359" i="4"/>
  <c r="AL359" i="4"/>
  <c r="AI360" i="4"/>
  <c r="AJ360" i="4"/>
  <c r="V327" i="4"/>
  <c r="W327" i="4"/>
  <c r="AK360" i="4"/>
  <c r="AL360" i="4"/>
  <c r="T328" i="4"/>
  <c r="U328" i="4"/>
  <c r="AI361" i="4"/>
  <c r="AJ361" i="4"/>
  <c r="V328" i="4"/>
  <c r="W328" i="4"/>
  <c r="AK361" i="4"/>
  <c r="AL361" i="4"/>
  <c r="T329" i="4"/>
  <c r="U329" i="4"/>
  <c r="AI362" i="4"/>
  <c r="AJ362" i="4"/>
  <c r="V329" i="4"/>
  <c r="W329" i="4"/>
  <c r="AK362" i="4"/>
  <c r="AL362" i="4"/>
  <c r="T330" i="4"/>
  <c r="U330" i="4"/>
  <c r="AI363" i="4"/>
  <c r="AJ363" i="4"/>
  <c r="V330" i="4"/>
  <c r="W330" i="4"/>
  <c r="AK363" i="4"/>
  <c r="AL363" i="4"/>
  <c r="T331" i="4"/>
  <c r="U331" i="4"/>
  <c r="AI364" i="4"/>
  <c r="AJ364" i="4"/>
  <c r="V331" i="4"/>
  <c r="W331" i="4"/>
  <c r="AK364" i="4"/>
  <c r="AL364" i="4"/>
  <c r="T332" i="4"/>
  <c r="U332" i="4"/>
  <c r="AI365" i="4"/>
  <c r="AJ365" i="4"/>
  <c r="V332" i="4"/>
  <c r="W332" i="4"/>
  <c r="AK365" i="4"/>
  <c r="AL365" i="4"/>
  <c r="T333" i="4"/>
  <c r="U333" i="4"/>
  <c r="AI366" i="4"/>
  <c r="AJ366" i="4"/>
  <c r="V333" i="4"/>
  <c r="W333" i="4"/>
  <c r="AK366" i="4"/>
  <c r="AL366" i="4"/>
  <c r="T334" i="4"/>
  <c r="U334" i="4"/>
  <c r="AI367" i="4"/>
  <c r="AJ367" i="4"/>
  <c r="V334" i="4"/>
  <c r="W334" i="4"/>
  <c r="AK367" i="4"/>
  <c r="AL367" i="4"/>
  <c r="T335" i="4"/>
  <c r="U335" i="4"/>
  <c r="AI368" i="4"/>
  <c r="AJ368" i="4"/>
  <c r="V335" i="4"/>
  <c r="W335" i="4"/>
  <c r="AK368" i="4"/>
  <c r="AL368" i="4"/>
  <c r="T336" i="4"/>
  <c r="U336" i="4"/>
  <c r="AI369" i="4"/>
  <c r="AJ369" i="4"/>
  <c r="V336" i="4"/>
  <c r="W336" i="4"/>
  <c r="AK369" i="4"/>
  <c r="AL369" i="4"/>
  <c r="T337" i="4"/>
  <c r="U337" i="4"/>
  <c r="AI370" i="4"/>
  <c r="AJ370" i="4"/>
  <c r="V337" i="4"/>
  <c r="W337" i="4"/>
  <c r="F14" i="9"/>
  <c r="T338" i="4"/>
  <c r="U338" i="4"/>
  <c r="AK370" i="4"/>
  <c r="F15" i="9"/>
  <c r="F18" i="9"/>
  <c r="F26" i="9"/>
  <c r="V338" i="4"/>
  <c r="W338" i="4"/>
  <c r="AL370" i="4"/>
  <c r="T339" i="4"/>
  <c r="U339" i="4"/>
  <c r="V339" i="4"/>
  <c r="W339" i="4"/>
  <c r="T340" i="4"/>
  <c r="U340" i="4"/>
  <c r="V340" i="4"/>
  <c r="W340" i="4"/>
  <c r="T341" i="4"/>
  <c r="U341" i="4"/>
  <c r="V341" i="4"/>
  <c r="W341" i="4"/>
  <c r="T342" i="4"/>
  <c r="U342" i="4"/>
  <c r="V342" i="4"/>
  <c r="W342" i="4"/>
  <c r="T343" i="4"/>
  <c r="U343" i="4"/>
  <c r="V343" i="4"/>
  <c r="W343" i="4"/>
  <c r="T344" i="4"/>
  <c r="U344" i="4"/>
  <c r="V344" i="4"/>
  <c r="W344" i="4"/>
  <c r="T345" i="4"/>
  <c r="U345" i="4"/>
  <c r="V345" i="4"/>
  <c r="W345" i="4"/>
  <c r="T346" i="4"/>
  <c r="U346" i="4"/>
  <c r="V346" i="4"/>
  <c r="W346" i="4"/>
  <c r="T347" i="4"/>
  <c r="U347" i="4"/>
  <c r="V347" i="4"/>
  <c r="W347" i="4"/>
  <c r="T348" i="4"/>
  <c r="U348" i="4"/>
  <c r="V348" i="4"/>
  <c r="W348" i="4"/>
  <c r="T349" i="4"/>
  <c r="U349" i="4"/>
  <c r="V349" i="4"/>
  <c r="W349" i="4"/>
  <c r="T350" i="4"/>
  <c r="U350" i="4"/>
  <c r="V350" i="4"/>
  <c r="W350" i="4"/>
  <c r="T351" i="4"/>
  <c r="U351" i="4"/>
  <c r="V351" i="4"/>
  <c r="W351" i="4"/>
  <c r="T352" i="4"/>
  <c r="U352" i="4"/>
  <c r="V352" i="4"/>
  <c r="W352" i="4"/>
  <c r="T353" i="4"/>
  <c r="U353" i="4"/>
  <c r="V353" i="4"/>
  <c r="W353" i="4"/>
  <c r="T354" i="4"/>
  <c r="U354" i="4"/>
  <c r="V354" i="4"/>
  <c r="W354" i="4"/>
  <c r="T355" i="4"/>
  <c r="U355" i="4"/>
  <c r="V355" i="4"/>
  <c r="W355" i="4"/>
  <c r="T356" i="4"/>
  <c r="U356" i="4"/>
  <c r="V356" i="4"/>
  <c r="W356" i="4"/>
  <c r="T357" i="4"/>
  <c r="U357" i="4"/>
  <c r="V357" i="4"/>
  <c r="W357" i="4"/>
  <c r="T358" i="4"/>
  <c r="U358" i="4"/>
  <c r="V358" i="4"/>
  <c r="W358" i="4"/>
  <c r="T359" i="4"/>
  <c r="U359" i="4"/>
  <c r="V359" i="4"/>
  <c r="W359" i="4"/>
  <c r="T360" i="4"/>
  <c r="U360" i="4"/>
  <c r="V360" i="4"/>
  <c r="W360" i="4"/>
  <c r="T361" i="4"/>
  <c r="U361" i="4"/>
  <c r="V361" i="4"/>
  <c r="W361" i="4"/>
  <c r="T362" i="4"/>
  <c r="U362" i="4"/>
  <c r="V362" i="4"/>
  <c r="W362" i="4"/>
  <c r="T363" i="4"/>
  <c r="U363" i="4"/>
  <c r="V363" i="4"/>
  <c r="W363" i="4"/>
  <c r="T364" i="4"/>
  <c r="U364" i="4"/>
  <c r="V364" i="4"/>
  <c r="W364" i="4"/>
  <c r="T365" i="4"/>
  <c r="U365" i="4"/>
  <c r="V365" i="4"/>
  <c r="W365" i="4"/>
  <c r="T366" i="4"/>
  <c r="U366" i="4"/>
  <c r="V366" i="4"/>
  <c r="W366" i="4"/>
  <c r="T367" i="4"/>
  <c r="U367" i="4"/>
  <c r="V367" i="4"/>
  <c r="W367" i="4"/>
  <c r="T368" i="4"/>
  <c r="U368" i="4"/>
  <c r="V368" i="4"/>
  <c r="W368" i="4"/>
  <c r="T369" i="4"/>
  <c r="U369" i="4"/>
  <c r="V369" i="4"/>
  <c r="W369" i="4"/>
  <c r="T370" i="4"/>
  <c r="U370" i="4"/>
  <c r="E14" i="9"/>
  <c r="V370" i="4"/>
  <c r="E15" i="9"/>
  <c r="E18" i="9"/>
  <c r="E26" i="9"/>
  <c r="W370" i="4"/>
</calcChain>
</file>

<file path=xl/sharedStrings.xml><?xml version="1.0" encoding="utf-8"?>
<sst xmlns="http://schemas.openxmlformats.org/spreadsheetml/2006/main" count="189" uniqueCount="132">
  <si>
    <t>Albedo</t>
  </si>
  <si>
    <t>a</t>
  </si>
  <si>
    <t>b</t>
  </si>
  <si>
    <t>LAIr</t>
  </si>
  <si>
    <t>ET</t>
  </si>
  <si>
    <t>S</t>
  </si>
  <si>
    <t>Veg</t>
  </si>
  <si>
    <t>IT1</t>
  </si>
  <si>
    <t>IT2</t>
  </si>
  <si>
    <t>IT3</t>
  </si>
  <si>
    <t>Default</t>
  </si>
  <si>
    <t>75 - 1000</t>
  </si>
  <si>
    <t>0 - 1</t>
  </si>
  <si>
    <t>d</t>
  </si>
  <si>
    <t>0.1-0.8</t>
  </si>
  <si>
    <t>0.305 - 305</t>
  </si>
  <si>
    <t>VS</t>
  </si>
  <si>
    <t>Qochas</t>
  </si>
  <si>
    <t>Qocha</t>
  </si>
  <si>
    <t>Max Vol</t>
  </si>
  <si>
    <t>Qocha 1</t>
  </si>
  <si>
    <t>Qocha 2</t>
  </si>
  <si>
    <t>0-1</t>
  </si>
  <si>
    <t>agw</t>
  </si>
  <si>
    <t>L</t>
  </si>
  <si>
    <t>L*</t>
  </si>
  <si>
    <t>c</t>
  </si>
  <si>
    <t>127 - 423</t>
  </si>
  <si>
    <t>42 - 127</t>
  </si>
  <si>
    <t>13 - 42</t>
  </si>
  <si>
    <t>0.1 - 1</t>
  </si>
  <si>
    <t>4 - 13</t>
  </si>
  <si>
    <t>1 - 4</t>
  </si>
  <si>
    <t>LAI (m2/m2)</t>
  </si>
  <si>
    <t>Número de curva</t>
  </si>
  <si>
    <t>Albedo (fracción)</t>
  </si>
  <si>
    <t>Suelo tipo B</t>
  </si>
  <si>
    <t>Suelo tipo C</t>
  </si>
  <si>
    <t>Condición de la vegetación</t>
  </si>
  <si>
    <t>Pobre</t>
  </si>
  <si>
    <t>Regular</t>
  </si>
  <si>
    <t>Bueno</t>
  </si>
  <si>
    <t>Vegetación</t>
  </si>
  <si>
    <t>Pradera</t>
  </si>
  <si>
    <t>Matorral</t>
  </si>
  <si>
    <t>Pastizales arbolados</t>
  </si>
  <si>
    <t>Bosque</t>
  </si>
  <si>
    <t>Valores para diferentes texturas de suelo</t>
  </si>
  <si>
    <t>Textura del suelo</t>
  </si>
  <si>
    <t>Capacidad de campo (mm/mm)</t>
  </si>
  <si>
    <t>Punto de marchitez (mm/mm)</t>
  </si>
  <si>
    <t>Arena</t>
  </si>
  <si>
    <t>Arena arcillosa</t>
  </si>
  <si>
    <t>Franco arenoso</t>
  </si>
  <si>
    <t>Franco arcilloso arenoso</t>
  </si>
  <si>
    <t>Marga</t>
  </si>
  <si>
    <t>Arcilla arenosa</t>
  </si>
  <si>
    <t>Franco limosa</t>
  </si>
  <si>
    <t>Limo</t>
  </si>
  <si>
    <t>Franco arcilloso</t>
  </si>
  <si>
    <t>Franco arcillo limoso</t>
  </si>
  <si>
    <t>Arcilla limosa</t>
  </si>
  <si>
    <t>Arcilla</t>
  </si>
  <si>
    <t>Ksat (mm/día)</t>
  </si>
  <si>
    <t>Instrucciones:</t>
  </si>
  <si>
    <t>Línea base</t>
  </si>
  <si>
    <t>Escenario 1</t>
  </si>
  <si>
    <t>Escenario 2</t>
  </si>
  <si>
    <t>Entradas</t>
  </si>
  <si>
    <t>Número de curva (sin unidades)</t>
  </si>
  <si>
    <t>Índice de área foliar LAI (m2/m2)</t>
  </si>
  <si>
    <t>Región o área de contribución (ha)</t>
  </si>
  <si>
    <t>Salidas</t>
  </si>
  <si>
    <t>Precipitación (mm)</t>
  </si>
  <si>
    <t>Escorrentía (mm)</t>
  </si>
  <si>
    <t>Evapotranspiración (mm)</t>
  </si>
  <si>
    <t>Percolación (mm)</t>
  </si>
  <si>
    <t>Beneficios calculados</t>
  </si>
  <si>
    <t>Costos</t>
  </si>
  <si>
    <t>Costo de vegetación (USD/ha)</t>
  </si>
  <si>
    <t>Costo de excavación (USD/m3)</t>
  </si>
  <si>
    <t>Costo total (USD)</t>
  </si>
  <si>
    <t>Costo Eficacia</t>
  </si>
  <si>
    <t>Área de la Qocha (m2)</t>
  </si>
  <si>
    <t>Máxima altura de la Qocha (m)</t>
  </si>
  <si>
    <t>Datos de entrada del sitio</t>
  </si>
  <si>
    <t>Altitud (m)</t>
  </si>
  <si>
    <t>Latitud (grados)</t>
  </si>
  <si>
    <t>Datos del suelo</t>
  </si>
  <si>
    <t>Rango</t>
  </si>
  <si>
    <t>Altura inicial (m)</t>
  </si>
  <si>
    <t>Coeficientes del modelo</t>
  </si>
  <si>
    <t>Altura de suelo (mm)</t>
  </si>
  <si>
    <t>Coeficiente C (sin unidades)</t>
  </si>
  <si>
    <t>Acuífero*</t>
  </si>
  <si>
    <t>Rendimiento (mm/mm)</t>
  </si>
  <si>
    <t>Día</t>
  </si>
  <si>
    <t>T. máx (C)</t>
  </si>
  <si>
    <t>T. mín (C)</t>
  </si>
  <si>
    <t>Capacidad de campo ( mm)</t>
  </si>
  <si>
    <t>Punto de marchitez (mm)</t>
  </si>
  <si>
    <t>Escenario</t>
  </si>
  <si>
    <t>Recarga</t>
  </si>
  <si>
    <t>Presión atmosférica</t>
  </si>
  <si>
    <t>Valores para diferentes usos/condiciones de la cobertura</t>
  </si>
  <si>
    <t>Aumento de la filtración de la Qocha (ML)</t>
  </si>
  <si>
    <t>USD por ML en aumento de percolación</t>
  </si>
  <si>
    <t>Recarga (m3/m3)</t>
  </si>
  <si>
    <t>Temperatura promedio (°C)</t>
  </si>
  <si>
    <t>Pendiente de la curva Temperatura-Presión de saturación  - Δ (kPa/°C)</t>
  </si>
  <si>
    <t>Calor latente de vaporización - λ (MJ/kg)</t>
  </si>
  <si>
    <t>Constante psicrométrica - γ (kPa/°C)</t>
  </si>
  <si>
    <t>Declinación solar - δ</t>
  </si>
  <si>
    <t>Radiación de onda corta - Hsw</t>
  </si>
  <si>
    <t>Radiación de onda larga - Hlw</t>
  </si>
  <si>
    <t>Radiación neta en la Qocha - Hnet,q</t>
  </si>
  <si>
    <t>Evapotranspiración real - ET (mm)</t>
  </si>
  <si>
    <t>Caudal - Q (mm)</t>
  </si>
  <si>
    <t>Percolación - p (mm)</t>
  </si>
  <si>
    <t>Balance de agua - Rt (mm)</t>
  </si>
  <si>
    <t>Escorrentía - Q (mm)</t>
  </si>
  <si>
    <t>Volúmen de escorrentía  - VQ (m3)</t>
  </si>
  <si>
    <t>Volúmen de precipitación - VP (m3)</t>
  </si>
  <si>
    <t>Volúmen de evaporación - VE (m3)</t>
  </si>
  <si>
    <t>Volúmen de filtración - VS (m3)</t>
  </si>
  <si>
    <t>Volúmen de salida - Vout (m3)</t>
  </si>
  <si>
    <t>Volúmen total - Vt (m3)</t>
  </si>
  <si>
    <t>Altura del nivel freático - h (m)</t>
  </si>
  <si>
    <r>
      <t>Evapotranspiración potencial - E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(mm)</t>
    </r>
  </si>
  <si>
    <r>
      <t>Flujo de agua subterránea - Q</t>
    </r>
    <r>
      <rPr>
        <b/>
        <vertAlign val="subscript"/>
        <sz val="11"/>
        <color theme="0"/>
        <rFont val="Calibri"/>
        <family val="2"/>
        <scheme val="minor"/>
      </rPr>
      <t>gw</t>
    </r>
    <r>
      <rPr>
        <b/>
        <sz val="11"/>
        <color theme="0"/>
        <rFont val="Calibri"/>
        <family val="2"/>
        <scheme val="minor"/>
      </rPr>
      <t xml:space="preserve"> (mm)</t>
    </r>
  </si>
  <si>
    <r>
      <t>Presión de vapor de saturación - e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(kPa)</t>
    </r>
  </si>
  <si>
    <r>
      <rPr>
        <b/>
        <sz val="11"/>
        <color theme="0"/>
        <rFont val="Calibri"/>
        <family val="2"/>
      </rPr>
      <t>(α</t>
    </r>
    <r>
      <rPr>
        <b/>
        <vertAlign val="subscript"/>
        <sz val="11"/>
        <color theme="0"/>
        <rFont val="Calibri"/>
        <family val="2"/>
      </rPr>
      <t>pet</t>
    </r>
    <r>
      <rPr>
        <b/>
        <sz val="11"/>
        <color theme="0"/>
        <rFont val="Calibri"/>
        <family val="2"/>
      </rPr>
      <t>*</t>
    </r>
    <r>
      <rPr>
        <b/>
        <sz val="11"/>
        <color theme="0"/>
        <rFont val="Calibri"/>
        <family val="2"/>
        <scheme val="minor"/>
      </rPr>
      <t>Δ)/(λ(Δ+γ))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</si>
</sst>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vertAlign val="subscript"/>
      <sz val="11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3F57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193F57"/>
      </bottom>
      <diagonal/>
    </border>
    <border>
      <left style="thin">
        <color rgb="FF193F57"/>
      </left>
      <right/>
      <top style="thin">
        <color rgb="FF193F57"/>
      </top>
      <bottom/>
      <diagonal/>
    </border>
    <border>
      <left/>
      <right/>
      <top style="thin">
        <color rgb="FF193F57"/>
      </top>
      <bottom/>
      <diagonal/>
    </border>
    <border>
      <left/>
      <right style="thin">
        <color rgb="FF193F57"/>
      </right>
      <top style="thin">
        <color rgb="FF193F57"/>
      </top>
      <bottom/>
      <diagonal/>
    </border>
    <border>
      <left style="thin">
        <color rgb="FF193F57"/>
      </left>
      <right/>
      <top/>
      <bottom/>
      <diagonal/>
    </border>
    <border>
      <left/>
      <right style="thin">
        <color rgb="FF193F57"/>
      </right>
      <top/>
      <bottom/>
      <diagonal/>
    </border>
    <border>
      <left style="thin">
        <color rgb="FF193F57"/>
      </left>
      <right/>
      <top/>
      <bottom style="thin">
        <color rgb="FF193F57"/>
      </bottom>
      <diagonal/>
    </border>
    <border>
      <left/>
      <right style="thin">
        <color rgb="FF193F57"/>
      </right>
      <top/>
      <bottom style="thin">
        <color rgb="FF193F57"/>
      </bottom>
      <diagonal/>
    </border>
    <border>
      <left style="thin">
        <color rgb="FF7F7F7F"/>
      </left>
      <right style="thin">
        <color rgb="FF7F7F7F"/>
      </right>
      <top style="thin">
        <color rgb="FF193F57"/>
      </top>
      <bottom style="thin">
        <color rgb="FF7F7F7F"/>
      </bottom>
      <diagonal/>
    </border>
    <border>
      <left style="thin">
        <color rgb="FF7F7F7F"/>
      </left>
      <right style="thin">
        <color rgb="FF193F57"/>
      </right>
      <top style="thin">
        <color rgb="FF193F57"/>
      </top>
      <bottom style="thin">
        <color rgb="FF7F7F7F"/>
      </bottom>
      <diagonal/>
    </border>
    <border>
      <left style="thin">
        <color rgb="FF7F7F7F"/>
      </left>
      <right style="thin">
        <color rgb="FF193F57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193F57"/>
      </bottom>
      <diagonal/>
    </border>
    <border>
      <left style="thin">
        <color rgb="FF7F7F7F"/>
      </left>
      <right style="thin">
        <color rgb="FF193F57"/>
      </right>
      <top style="thin">
        <color rgb="FF7F7F7F"/>
      </top>
      <bottom style="thin">
        <color rgb="FF193F57"/>
      </bottom>
      <diagonal/>
    </border>
    <border>
      <left style="thin">
        <color rgb="FF193F57"/>
      </left>
      <right/>
      <top style="thin">
        <color rgb="FF193F57"/>
      </top>
      <bottom style="thin">
        <color rgb="FF193F57"/>
      </bottom>
      <diagonal/>
    </border>
    <border>
      <left/>
      <right/>
      <top style="thin">
        <color rgb="FF193F57"/>
      </top>
      <bottom style="thin">
        <color rgb="FF193F57"/>
      </bottom>
      <diagonal/>
    </border>
    <border>
      <left/>
      <right style="thin">
        <color rgb="FF193F57"/>
      </right>
      <top style="thin">
        <color rgb="FF193F57"/>
      </top>
      <bottom style="thin">
        <color rgb="FF193F57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2" applyNumberFormat="0" applyFill="0" applyAlignment="0" applyProtection="0"/>
    <xf numFmtId="0" fontId="3" fillId="5" borderId="1" applyNumberFormat="0" applyAlignment="0" applyProtection="0"/>
  </cellStyleXfs>
  <cellXfs count="70">
    <xf numFmtId="0" fontId="0" fillId="0" borderId="0" xfId="0"/>
    <xf numFmtId="0" fontId="0" fillId="6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8" borderId="0" xfId="0" applyFill="1"/>
    <xf numFmtId="0" fontId="4" fillId="9" borderId="3" xfId="0" applyFont="1" applyFill="1" applyBorder="1" applyAlignment="1">
      <alignment horizontal="center" vertical="center" wrapText="1"/>
    </xf>
    <xf numFmtId="0" fontId="5" fillId="9" borderId="0" xfId="0" applyFont="1" applyFill="1"/>
    <xf numFmtId="0" fontId="4" fillId="9" borderId="3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0" fillId="0" borderId="3" xfId="0" applyBorder="1"/>
    <xf numFmtId="0" fontId="0" fillId="8" borderId="0" xfId="0" applyFill="1" applyBorder="1"/>
    <xf numFmtId="0" fontId="4" fillId="9" borderId="3" xfId="0" applyFont="1" applyFill="1" applyBorder="1" applyAlignment="1">
      <alignment horizontal="center"/>
    </xf>
    <xf numFmtId="0" fontId="1" fillId="2" borderId="3" xfId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left"/>
    </xf>
    <xf numFmtId="0" fontId="4" fillId="9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0" fillId="8" borderId="13" xfId="0" applyFill="1" applyBorder="1"/>
    <xf numFmtId="0" fontId="0" fillId="8" borderId="0" xfId="0" applyFill="1" applyBorder="1" applyAlignment="1">
      <alignment horizontal="center"/>
    </xf>
    <xf numFmtId="0" fontId="5" fillId="9" borderId="0" xfId="0" applyFont="1" applyFill="1" applyBorder="1"/>
    <xf numFmtId="0" fontId="0" fillId="0" borderId="6" xfId="0" applyBorder="1"/>
    <xf numFmtId="0" fontId="4" fillId="9" borderId="0" xfId="2" applyFont="1" applyFill="1" applyBorder="1"/>
    <xf numFmtId="0" fontId="0" fillId="0" borderId="7" xfId="0" applyBorder="1"/>
    <xf numFmtId="0" fontId="1" fillId="2" borderId="14" xfId="1" applyBorder="1" applyAlignment="1">
      <alignment horizontal="center"/>
    </xf>
    <xf numFmtId="0" fontId="1" fillId="2" borderId="15" xfId="1" applyBorder="1" applyAlignment="1">
      <alignment horizontal="center"/>
    </xf>
    <xf numFmtId="0" fontId="0" fillId="0" borderId="10" xfId="0" applyBorder="1"/>
    <xf numFmtId="0" fontId="1" fillId="2" borderId="1" xfId="1" applyBorder="1" applyAlignment="1">
      <alignment horizontal="center"/>
    </xf>
    <xf numFmtId="0" fontId="1" fillId="2" borderId="16" xfId="1" applyBorder="1" applyAlignment="1">
      <alignment horizontal="center"/>
    </xf>
    <xf numFmtId="2" fontId="3" fillId="5" borderId="1" xfId="3" applyNumberFormat="1" applyBorder="1" applyAlignment="1">
      <alignment horizontal="center"/>
    </xf>
    <xf numFmtId="2" fontId="3" fillId="5" borderId="16" xfId="3" applyNumberFormat="1" applyBorder="1" applyAlignment="1">
      <alignment horizontal="center"/>
    </xf>
    <xf numFmtId="0" fontId="0" fillId="0" borderId="12" xfId="0" applyBorder="1"/>
    <xf numFmtId="0" fontId="1" fillId="2" borderId="17" xfId="1" applyBorder="1" applyAlignment="1">
      <alignment horizontal="center"/>
    </xf>
    <xf numFmtId="0" fontId="1" fillId="2" borderId="18" xfId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164" fontId="0" fillId="3" borderId="20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0" fontId="0" fillId="0" borderId="8" xfId="0" applyBorder="1"/>
    <xf numFmtId="165" fontId="3" fillId="5" borderId="17" xfId="3" applyNumberFormat="1" applyBorder="1" applyAlignment="1">
      <alignment horizontal="center"/>
    </xf>
    <xf numFmtId="165" fontId="3" fillId="5" borderId="18" xfId="3" applyNumberFormat="1" applyBorder="1" applyAlignment="1">
      <alignment horizontal="center"/>
    </xf>
    <xf numFmtId="165" fontId="0" fillId="3" borderId="20" xfId="0" applyNumberFormat="1" applyFill="1" applyBorder="1" applyAlignment="1">
      <alignment horizontal="center"/>
    </xf>
    <xf numFmtId="165" fontId="0" fillId="3" borderId="21" xfId="0" applyNumberFormat="1" applyFill="1" applyBorder="1" applyAlignment="1">
      <alignment horizontal="center"/>
    </xf>
    <xf numFmtId="0" fontId="5" fillId="8" borderId="0" xfId="0" applyFont="1" applyFill="1"/>
    <xf numFmtId="0" fontId="5" fillId="9" borderId="11" xfId="0" applyFont="1" applyFill="1" applyBorder="1"/>
    <xf numFmtId="0" fontId="0" fillId="9" borderId="10" xfId="0" applyFill="1" applyBorder="1"/>
    <xf numFmtId="0" fontId="5" fillId="9" borderId="3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wrapText="1"/>
    </xf>
    <xf numFmtId="0" fontId="5" fillId="9" borderId="3" xfId="0" applyFont="1" applyFill="1" applyBorder="1" applyAlignment="1">
      <alignment horizontal="center"/>
    </xf>
    <xf numFmtId="0" fontId="5" fillId="9" borderId="3" xfId="0" quotePrefix="1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</cellXfs>
  <cellStyles count="4">
    <cellStyle name="Cálculo" xfId="3" builtinId="22"/>
    <cellStyle name="Entrada" xfId="1" builtinId="20"/>
    <cellStyle name="Normal" xfId="0" builtinId="0"/>
    <cellStyle name="Título 3" xfId="2" builtinId="18"/>
  </cellStyles>
  <dxfs count="0"/>
  <tableStyles count="0" defaultTableStyle="TableStyleMedium2" defaultPivotStyle="PivotStyleLight16"/>
  <colors>
    <mruColors>
      <color rgb="FF193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81714785651793"/>
          <c:y val="7.8846597462514434E-2"/>
          <c:w val="0.83851618547681528"/>
          <c:h val="0.78088439637086882"/>
        </c:manualLayout>
      </c:layout>
      <c:scatterChart>
        <c:scatterStyle val="lineMarker"/>
        <c:varyColors val="0"/>
        <c:ser>
          <c:idx val="0"/>
          <c:order val="0"/>
          <c:tx>
            <c:v>Escenario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Cálculos!$C$6:$C$370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Cálculos!$W$6:$W$370</c:f>
              <c:numCache>
                <c:formatCode>General</c:formatCode>
                <c:ptCount val="365"/>
                <c:pt idx="0">
                  <c:v>0.6</c:v>
                </c:pt>
                <c:pt idx="1">
                  <c:v>0.51415416114086487</c:v>
                </c:pt>
                <c:pt idx="2">
                  <c:v>0.43701831280580472</c:v>
                </c:pt>
                <c:pt idx="3">
                  <c:v>3.668155558482685</c:v>
                </c:pt>
                <c:pt idx="4">
                  <c:v>11.175666318916647</c:v>
                </c:pt>
                <c:pt idx="5">
                  <c:v>11.46097986819122</c:v>
                </c:pt>
                <c:pt idx="6">
                  <c:v>48.055293516642728</c:v>
                </c:pt>
                <c:pt idx="7">
                  <c:v>139.47949343377314</c:v>
                </c:pt>
                <c:pt idx="8">
                  <c:v>147.64907913383539</c:v>
                </c:pt>
                <c:pt idx="9">
                  <c:v>171.74381063792461</c:v>
                </c:pt>
                <c:pt idx="10">
                  <c:v>632.70602477088585</c:v>
                </c:pt>
                <c:pt idx="11">
                  <c:v>623.90363985225372</c:v>
                </c:pt>
                <c:pt idx="12">
                  <c:v>615.05918233227339</c:v>
                </c:pt>
                <c:pt idx="13">
                  <c:v>607.03073408655939</c:v>
                </c:pt>
                <c:pt idx="14">
                  <c:v>711.70375363449375</c:v>
                </c:pt>
                <c:pt idx="15">
                  <c:v>829.81180352345734</c:v>
                </c:pt>
                <c:pt idx="16">
                  <c:v>848.8663047718851</c:v>
                </c:pt>
                <c:pt idx="17">
                  <c:v>873.86297661103447</c:v>
                </c:pt>
                <c:pt idx="18">
                  <c:v>866.40596365031195</c:v>
                </c:pt>
                <c:pt idx="19">
                  <c:v>985.7029412883619</c:v>
                </c:pt>
                <c:pt idx="20">
                  <c:v>1298.5456489346332</c:v>
                </c:pt>
                <c:pt idx="21">
                  <c:v>1295.2479328393861</c:v>
                </c:pt>
                <c:pt idx="22">
                  <c:v>1337.5001256684689</c:v>
                </c:pt>
                <c:pt idx="23">
                  <c:v>1326.063446971981</c:v>
                </c:pt>
                <c:pt idx="24">
                  <c:v>1315.4815447024541</c:v>
                </c:pt>
                <c:pt idx="25">
                  <c:v>1300.9252605787324</c:v>
                </c:pt>
                <c:pt idx="26">
                  <c:v>1286.6516951935944</c:v>
                </c:pt>
                <c:pt idx="27">
                  <c:v>1272.4275350218297</c:v>
                </c:pt>
                <c:pt idx="28">
                  <c:v>1258.2113222594558</c:v>
                </c:pt>
                <c:pt idx="29">
                  <c:v>1244.2163419720096</c:v>
                </c:pt>
                <c:pt idx="30">
                  <c:v>1230.2440438439789</c:v>
                </c:pt>
                <c:pt idx="31">
                  <c:v>1567.3679371444566</c:v>
                </c:pt>
                <c:pt idx="32">
                  <c:v>1551.1098196174557</c:v>
                </c:pt>
                <c:pt idx="33">
                  <c:v>1566.8995364028131</c:v>
                </c:pt>
                <c:pt idx="34">
                  <c:v>1557.8442160309332</c:v>
                </c:pt>
                <c:pt idx="35">
                  <c:v>1542.0643728747737</c:v>
                </c:pt>
                <c:pt idx="36">
                  <c:v>1554.3046357937137</c:v>
                </c:pt>
                <c:pt idx="37">
                  <c:v>1537.8037594195409</c:v>
                </c:pt>
                <c:pt idx="38">
                  <c:v>1521.7279626655441</c:v>
                </c:pt>
                <c:pt idx="39">
                  <c:v>1564.2077911361482</c:v>
                </c:pt>
                <c:pt idx="40">
                  <c:v>1872.6926521506957</c:v>
                </c:pt>
                <c:pt idx="41">
                  <c:v>1854.433403257035</c:v>
                </c:pt>
                <c:pt idx="42">
                  <c:v>1845.4431066077364</c:v>
                </c:pt>
                <c:pt idx="43">
                  <c:v>1878.9462594977424</c:v>
                </c:pt>
                <c:pt idx="44">
                  <c:v>1966.7645093786684</c:v>
                </c:pt>
                <c:pt idx="45">
                  <c:v>1980.9585009157299</c:v>
                </c:pt>
                <c:pt idx="46">
                  <c:v>1962.0969394611682</c:v>
                </c:pt>
                <c:pt idx="47">
                  <c:v>1980.7464784333281</c:v>
                </c:pt>
                <c:pt idx="48">
                  <c:v>1961.7541508161373</c:v>
                </c:pt>
                <c:pt idx="49">
                  <c:v>1943.2093964679621</c:v>
                </c:pt>
                <c:pt idx="50">
                  <c:v>1924.6248277433842</c:v>
                </c:pt>
                <c:pt idx="51">
                  <c:v>1926.7624853512568</c:v>
                </c:pt>
                <c:pt idx="52">
                  <c:v>1981.4494853993192</c:v>
                </c:pt>
                <c:pt idx="53">
                  <c:v>1981.0555554096236</c:v>
                </c:pt>
                <c:pt idx="54">
                  <c:v>1967.2995582968517</c:v>
                </c:pt>
                <c:pt idx="55">
                  <c:v>1980.9671873171637</c:v>
                </c:pt>
                <c:pt idx="56">
                  <c:v>1981.1135315108475</c:v>
                </c:pt>
                <c:pt idx="57">
                  <c:v>1963.7445242939141</c:v>
                </c:pt>
                <c:pt idx="58">
                  <c:v>1944.610543550727</c:v>
                </c:pt>
                <c:pt idx="59">
                  <c:v>1940.7022521010776</c:v>
                </c:pt>
                <c:pt idx="60">
                  <c:v>1928.5637407804793</c:v>
                </c:pt>
                <c:pt idx="61">
                  <c:v>1928.0264590453144</c:v>
                </c:pt>
                <c:pt idx="62">
                  <c:v>1981.2302996541343</c:v>
                </c:pt>
                <c:pt idx="63">
                  <c:v>1965.8073375679899</c:v>
                </c:pt>
                <c:pt idx="64">
                  <c:v>1947.0606318736179</c:v>
                </c:pt>
                <c:pt idx="65">
                  <c:v>1930.196140854822</c:v>
                </c:pt>
                <c:pt idx="66">
                  <c:v>1911.7098445620893</c:v>
                </c:pt>
                <c:pt idx="67">
                  <c:v>1893.4470248093501</c:v>
                </c:pt>
                <c:pt idx="68">
                  <c:v>1875.1959328920886</c:v>
                </c:pt>
                <c:pt idx="69">
                  <c:v>1981.8325758220035</c:v>
                </c:pt>
                <c:pt idx="70">
                  <c:v>1981.6170343034155</c:v>
                </c:pt>
                <c:pt idx="71">
                  <c:v>1962.8966608614028</c:v>
                </c:pt>
                <c:pt idx="72">
                  <c:v>1944.3671693346516</c:v>
                </c:pt>
                <c:pt idx="73">
                  <c:v>1925.88696096327</c:v>
                </c:pt>
                <c:pt idx="74">
                  <c:v>1915.2526847663303</c:v>
                </c:pt>
                <c:pt idx="75">
                  <c:v>1904.1643966951037</c:v>
                </c:pt>
                <c:pt idx="76">
                  <c:v>1951.3883657255301</c:v>
                </c:pt>
                <c:pt idx="77">
                  <c:v>1981.474399571754</c:v>
                </c:pt>
                <c:pt idx="78">
                  <c:v>1981.4991189100474</c:v>
                </c:pt>
                <c:pt idx="79">
                  <c:v>1974.9744121483432</c:v>
                </c:pt>
                <c:pt idx="80">
                  <c:v>1956.8253039541664</c:v>
                </c:pt>
                <c:pt idx="81">
                  <c:v>1981.704716514733</c:v>
                </c:pt>
                <c:pt idx="82">
                  <c:v>1962.9184704676668</c:v>
                </c:pt>
                <c:pt idx="83">
                  <c:v>1944.6334341565164</c:v>
                </c:pt>
                <c:pt idx="84">
                  <c:v>1926.5877582658909</c:v>
                </c:pt>
                <c:pt idx="85">
                  <c:v>1908.7283156771693</c:v>
                </c:pt>
                <c:pt idx="86">
                  <c:v>1891.0864009805402</c:v>
                </c:pt>
                <c:pt idx="87">
                  <c:v>1873.6757515360212</c:v>
                </c:pt>
                <c:pt idx="88">
                  <c:v>1856.2665589772935</c:v>
                </c:pt>
                <c:pt idx="89">
                  <c:v>1839.1022106437508</c:v>
                </c:pt>
                <c:pt idx="90">
                  <c:v>1822.2267898676246</c:v>
                </c:pt>
                <c:pt idx="91">
                  <c:v>1805.2902410135139</c:v>
                </c:pt>
                <c:pt idx="92">
                  <c:v>1788.4525214512892</c:v>
                </c:pt>
                <c:pt idx="93">
                  <c:v>1771.7753676689697</c:v>
                </c:pt>
                <c:pt idx="94">
                  <c:v>1755.3636805128256</c:v>
                </c:pt>
                <c:pt idx="95">
                  <c:v>1739.0178161942456</c:v>
                </c:pt>
                <c:pt idx="96">
                  <c:v>1731.8993991465754</c:v>
                </c:pt>
                <c:pt idx="97">
                  <c:v>1727.4495415751101</c:v>
                </c:pt>
                <c:pt idx="98">
                  <c:v>1711.2348858237788</c:v>
                </c:pt>
                <c:pt idx="99">
                  <c:v>1694.9160466667006</c:v>
                </c:pt>
                <c:pt idx="100">
                  <c:v>1678.8137647689543</c:v>
                </c:pt>
                <c:pt idx="101">
                  <c:v>1662.7834883215205</c:v>
                </c:pt>
                <c:pt idx="102">
                  <c:v>1647.0358620555417</c:v>
                </c:pt>
                <c:pt idx="103">
                  <c:v>1631.1097431983028</c:v>
                </c:pt>
                <c:pt idx="104">
                  <c:v>1615.6142476616201</c:v>
                </c:pt>
                <c:pt idx="105">
                  <c:v>1600.1483135051274</c:v>
                </c:pt>
                <c:pt idx="106">
                  <c:v>1584.8607877646132</c:v>
                </c:pt>
                <c:pt idx="107">
                  <c:v>1569.7888833523043</c:v>
                </c:pt>
                <c:pt idx="108">
                  <c:v>1554.798813714583</c:v>
                </c:pt>
                <c:pt idx="109">
                  <c:v>1539.9038868703501</c:v>
                </c:pt>
                <c:pt idx="110">
                  <c:v>1525.2313183319482</c:v>
                </c:pt>
                <c:pt idx="111">
                  <c:v>1510.5761739375387</c:v>
                </c:pt>
                <c:pt idx="112">
                  <c:v>1495.9655506291979</c:v>
                </c:pt>
                <c:pt idx="113">
                  <c:v>1587.8506582831703</c:v>
                </c:pt>
                <c:pt idx="114">
                  <c:v>1572.7476548789252</c:v>
                </c:pt>
                <c:pt idx="115">
                  <c:v>1560.4292481821778</c:v>
                </c:pt>
                <c:pt idx="116">
                  <c:v>1545.7142868191593</c:v>
                </c:pt>
                <c:pt idx="117">
                  <c:v>1594.6223879467891</c:v>
                </c:pt>
                <c:pt idx="118">
                  <c:v>1579.6446169682961</c:v>
                </c:pt>
                <c:pt idx="119">
                  <c:v>1566.5249846431211</c:v>
                </c:pt>
                <c:pt idx="120">
                  <c:v>1551.8355105001701</c:v>
                </c:pt>
                <c:pt idx="121">
                  <c:v>1537.1546716102321</c:v>
                </c:pt>
                <c:pt idx="122">
                  <c:v>1522.7104145742917</c:v>
                </c:pt>
                <c:pt idx="123">
                  <c:v>1508.4746354137062</c:v>
                </c:pt>
                <c:pt idx="124">
                  <c:v>1500.3972370743645</c:v>
                </c:pt>
                <c:pt idx="125">
                  <c:v>1486.3928527380972</c:v>
                </c:pt>
                <c:pt idx="126">
                  <c:v>1472.4981204330406</c:v>
                </c:pt>
                <c:pt idx="127">
                  <c:v>1458.7233137879268</c:v>
                </c:pt>
                <c:pt idx="128">
                  <c:v>1444.9345227743272</c:v>
                </c:pt>
                <c:pt idx="129">
                  <c:v>1431.1999605026085</c:v>
                </c:pt>
                <c:pt idx="130">
                  <c:v>1417.7579351024451</c:v>
                </c:pt>
                <c:pt idx="131">
                  <c:v>1404.4525228851205</c:v>
                </c:pt>
                <c:pt idx="132">
                  <c:v>1391.3028358451368</c:v>
                </c:pt>
                <c:pt idx="133">
                  <c:v>1381.8815749793364</c:v>
                </c:pt>
                <c:pt idx="134">
                  <c:v>1369.0339961834536</c:v>
                </c:pt>
                <c:pt idx="135">
                  <c:v>1356.2837886472926</c:v>
                </c:pt>
                <c:pt idx="136">
                  <c:v>1343.5900302423715</c:v>
                </c:pt>
                <c:pt idx="137">
                  <c:v>1331.130907403714</c:v>
                </c:pt>
                <c:pt idx="138">
                  <c:v>1321.9832808349679</c:v>
                </c:pt>
                <c:pt idx="139">
                  <c:v>1309.5442320705602</c:v>
                </c:pt>
                <c:pt idx="140">
                  <c:v>1297.2756641068763</c:v>
                </c:pt>
                <c:pt idx="141">
                  <c:v>1285.0420072439883</c:v>
                </c:pt>
                <c:pt idx="142">
                  <c:v>1272.9001388831859</c:v>
                </c:pt>
                <c:pt idx="143">
                  <c:v>1260.8769271811068</c:v>
                </c:pt>
                <c:pt idx="144">
                  <c:v>1248.9523854705749</c:v>
                </c:pt>
                <c:pt idx="145">
                  <c:v>1237.0438925517242</c:v>
                </c:pt>
                <c:pt idx="146">
                  <c:v>1225.2601108625818</c:v>
                </c:pt>
                <c:pt idx="147">
                  <c:v>1213.5636824581402</c:v>
                </c:pt>
                <c:pt idx="148">
                  <c:v>1204.9629330078737</c:v>
                </c:pt>
                <c:pt idx="149">
                  <c:v>1196.4028684402822</c:v>
                </c:pt>
                <c:pt idx="150">
                  <c:v>1187.8833925280401</c:v>
                </c:pt>
                <c:pt idx="151">
                  <c:v>1179.4044090432812</c:v>
                </c:pt>
                <c:pt idx="152">
                  <c:v>1168.1320570446367</c:v>
                </c:pt>
                <c:pt idx="153">
                  <c:v>1420.5473349750773</c:v>
                </c:pt>
                <c:pt idx="154">
                  <c:v>1407.6836082160444</c:v>
                </c:pt>
                <c:pt idx="155">
                  <c:v>1395.0180549580787</c:v>
                </c:pt>
                <c:pt idx="156">
                  <c:v>1382.3468120229061</c:v>
                </c:pt>
                <c:pt idx="157">
                  <c:v>1369.7054808590462</c:v>
                </c:pt>
                <c:pt idx="158">
                  <c:v>1366.1503441898035</c:v>
                </c:pt>
                <c:pt idx="159">
                  <c:v>1353.7427830084885</c:v>
                </c:pt>
                <c:pt idx="160">
                  <c:v>1341.4082918481572</c:v>
                </c:pt>
                <c:pt idx="161">
                  <c:v>1329.1282550169142</c:v>
                </c:pt>
                <c:pt idx="162">
                  <c:v>1317.5735845363083</c:v>
                </c:pt>
                <c:pt idx="163">
                  <c:v>1307.5151436621386</c:v>
                </c:pt>
                <c:pt idx="164">
                  <c:v>1295.2114652463654</c:v>
                </c:pt>
                <c:pt idx="165">
                  <c:v>1283.1999470545331</c:v>
                </c:pt>
                <c:pt idx="166">
                  <c:v>1271.2057821947394</c:v>
                </c:pt>
                <c:pt idx="167">
                  <c:v>1259.3154736900331</c:v>
                </c:pt>
                <c:pt idx="168">
                  <c:v>1247.5190854705404</c:v>
                </c:pt>
                <c:pt idx="169">
                  <c:v>1235.7815293632186</c:v>
                </c:pt>
                <c:pt idx="170">
                  <c:v>1224.1612800557721</c:v>
                </c:pt>
                <c:pt idx="171">
                  <c:v>1212.6149098649403</c:v>
                </c:pt>
                <c:pt idx="172">
                  <c:v>1201.1499484335325</c:v>
                </c:pt>
                <c:pt idx="173">
                  <c:v>1189.8312989621684</c:v>
                </c:pt>
                <c:pt idx="174">
                  <c:v>1178.5178215236535</c:v>
                </c:pt>
                <c:pt idx="175">
                  <c:v>1167.3643945472004</c:v>
                </c:pt>
                <c:pt idx="176">
                  <c:v>1156.2637387245757</c:v>
                </c:pt>
                <c:pt idx="177">
                  <c:v>1145.2635544619718</c:v>
                </c:pt>
                <c:pt idx="178">
                  <c:v>1134.2108796124667</c:v>
                </c:pt>
                <c:pt idx="179">
                  <c:v>1123.2979555485977</c:v>
                </c:pt>
                <c:pt idx="180">
                  <c:v>1112.4200246234159</c:v>
                </c:pt>
                <c:pt idx="181">
                  <c:v>1101.6005819954064</c:v>
                </c:pt>
                <c:pt idx="182">
                  <c:v>1090.8077103100411</c:v>
                </c:pt>
                <c:pt idx="183">
                  <c:v>1080.1039699498897</c:v>
                </c:pt>
                <c:pt idx="184">
                  <c:v>1069.480600094156</c:v>
                </c:pt>
                <c:pt idx="185">
                  <c:v>1058.8825442642224</c:v>
                </c:pt>
                <c:pt idx="186">
                  <c:v>1048.2321788483891</c:v>
                </c:pt>
                <c:pt idx="187">
                  <c:v>1037.7005329398526</c:v>
                </c:pt>
                <c:pt idx="188">
                  <c:v>1027.3473752410646</c:v>
                </c:pt>
                <c:pt idx="189">
                  <c:v>1017.0788140721196</c:v>
                </c:pt>
                <c:pt idx="190">
                  <c:v>1006.8257401721921</c:v>
                </c:pt>
                <c:pt idx="191">
                  <c:v>998.13368159015658</c:v>
                </c:pt>
                <c:pt idx="192">
                  <c:v>988.05990466108801</c:v>
                </c:pt>
                <c:pt idx="193">
                  <c:v>977.93264037180199</c:v>
                </c:pt>
                <c:pt idx="194">
                  <c:v>970.0031140538498</c:v>
                </c:pt>
                <c:pt idx="195">
                  <c:v>960.13074269494632</c:v>
                </c:pt>
                <c:pt idx="196">
                  <c:v>950.25665245081507</c:v>
                </c:pt>
                <c:pt idx="197">
                  <c:v>940.38847309217829</c:v>
                </c:pt>
                <c:pt idx="198">
                  <c:v>930.50394437656666</c:v>
                </c:pt>
                <c:pt idx="199">
                  <c:v>967.7781920525365</c:v>
                </c:pt>
                <c:pt idx="200">
                  <c:v>963.98193828929857</c:v>
                </c:pt>
                <c:pt idx="201">
                  <c:v>1067.3366735761399</c:v>
                </c:pt>
                <c:pt idx="202">
                  <c:v>1059.7414905258961</c:v>
                </c:pt>
                <c:pt idx="203">
                  <c:v>1051.8838068619868</c:v>
                </c:pt>
                <c:pt idx="204">
                  <c:v>1041.0988763704602</c:v>
                </c:pt>
                <c:pt idx="205">
                  <c:v>1030.3572210101177</c:v>
                </c:pt>
                <c:pt idx="206">
                  <c:v>1019.733111997437</c:v>
                </c:pt>
                <c:pt idx="207">
                  <c:v>1009.2338048598284</c:v>
                </c:pt>
                <c:pt idx="208">
                  <c:v>998.84186126385544</c:v>
                </c:pt>
                <c:pt idx="209">
                  <c:v>988.46647823210958</c:v>
                </c:pt>
                <c:pt idx="210">
                  <c:v>978.21413932427288</c:v>
                </c:pt>
                <c:pt idx="211">
                  <c:v>967.93704891188668</c:v>
                </c:pt>
                <c:pt idx="212">
                  <c:v>957.70920687246746</c:v>
                </c:pt>
                <c:pt idx="213">
                  <c:v>947.39157378216225</c:v>
                </c:pt>
                <c:pt idx="214">
                  <c:v>937.26298072540249</c:v>
                </c:pt>
                <c:pt idx="215">
                  <c:v>927.17528749569999</c:v>
                </c:pt>
                <c:pt idx="216">
                  <c:v>919.98737997783962</c:v>
                </c:pt>
                <c:pt idx="217">
                  <c:v>912.8366700304656</c:v>
                </c:pt>
                <c:pt idx="218">
                  <c:v>902.87901536909919</c:v>
                </c:pt>
                <c:pt idx="219">
                  <c:v>893.00273416124878</c:v>
                </c:pt>
                <c:pt idx="220">
                  <c:v>883.21559978273262</c:v>
                </c:pt>
                <c:pt idx="221">
                  <c:v>873.54952502086439</c:v>
                </c:pt>
                <c:pt idx="222">
                  <c:v>863.96341251508079</c:v>
                </c:pt>
                <c:pt idx="223">
                  <c:v>854.31994628065127</c:v>
                </c:pt>
                <c:pt idx="224">
                  <c:v>844.76521438835607</c:v>
                </c:pt>
                <c:pt idx="225">
                  <c:v>838.00980099683636</c:v>
                </c:pt>
                <c:pt idx="226">
                  <c:v>831.29045020953265</c:v>
                </c:pt>
                <c:pt idx="227">
                  <c:v>824.60706576986593</c:v>
                </c:pt>
                <c:pt idx="228">
                  <c:v>815.32767621495577</c:v>
                </c:pt>
                <c:pt idx="229">
                  <c:v>806.1196725779804</c:v>
                </c:pt>
                <c:pt idx="230">
                  <c:v>796.9428674744845</c:v>
                </c:pt>
                <c:pt idx="231">
                  <c:v>787.70942208330916</c:v>
                </c:pt>
                <c:pt idx="232">
                  <c:v>778.58056850761841</c:v>
                </c:pt>
                <c:pt idx="233">
                  <c:v>769.57169886278371</c:v>
                </c:pt>
                <c:pt idx="234">
                  <c:v>763.22335210019469</c:v>
                </c:pt>
                <c:pt idx="235">
                  <c:v>756.90996601332529</c:v>
                </c:pt>
                <c:pt idx="236">
                  <c:v>747.93992412236958</c:v>
                </c:pt>
                <c:pt idx="237">
                  <c:v>738.9232308495192</c:v>
                </c:pt>
                <c:pt idx="238">
                  <c:v>730.03599483756636</c:v>
                </c:pt>
                <c:pt idx="239">
                  <c:v>721.07932626833178</c:v>
                </c:pt>
                <c:pt idx="240">
                  <c:v>712.19727127458327</c:v>
                </c:pt>
                <c:pt idx="241">
                  <c:v>703.41336307890458</c:v>
                </c:pt>
                <c:pt idx="242">
                  <c:v>694.76642102470839</c:v>
                </c:pt>
                <c:pt idx="243">
                  <c:v>686.19279451873365</c:v>
                </c:pt>
                <c:pt idx="244">
                  <c:v>680.31169288736612</c:v>
                </c:pt>
                <c:pt idx="245">
                  <c:v>671.93279802371842</c:v>
                </c:pt>
                <c:pt idx="246">
                  <c:v>663.47070352591277</c:v>
                </c:pt>
                <c:pt idx="247">
                  <c:v>655.1600691305249</c:v>
                </c:pt>
                <c:pt idx="248">
                  <c:v>646.72919812351006</c:v>
                </c:pt>
                <c:pt idx="249">
                  <c:v>638.36576507529776</c:v>
                </c:pt>
                <c:pt idx="250">
                  <c:v>630.05443209883333</c:v>
                </c:pt>
                <c:pt idx="251">
                  <c:v>621.80309627725978</c:v>
                </c:pt>
                <c:pt idx="252">
                  <c:v>613.66515934943777</c:v>
                </c:pt>
                <c:pt idx="253">
                  <c:v>605.49584306493023</c:v>
                </c:pt>
                <c:pt idx="254">
                  <c:v>597.51569133281816</c:v>
                </c:pt>
                <c:pt idx="255">
                  <c:v>589.7000090036255</c:v>
                </c:pt>
                <c:pt idx="256">
                  <c:v>581.92740758726268</c:v>
                </c:pt>
                <c:pt idx="257">
                  <c:v>574.09397447253036</c:v>
                </c:pt>
                <c:pt idx="258">
                  <c:v>566.40213930679579</c:v>
                </c:pt>
                <c:pt idx="259">
                  <c:v>561.22712955774261</c:v>
                </c:pt>
                <c:pt idx="260">
                  <c:v>556.08368945562847</c:v>
                </c:pt>
                <c:pt idx="261">
                  <c:v>550.97172270719159</c:v>
                </c:pt>
                <c:pt idx="262">
                  <c:v>543.47939846977124</c:v>
                </c:pt>
                <c:pt idx="263">
                  <c:v>535.99520335848717</c:v>
                </c:pt>
                <c:pt idx="264">
                  <c:v>528.51297147239882</c:v>
                </c:pt>
                <c:pt idx="265">
                  <c:v>520.88991855541406</c:v>
                </c:pt>
                <c:pt idx="266">
                  <c:v>513.56744320586904</c:v>
                </c:pt>
                <c:pt idx="267">
                  <c:v>506.31265204204328</c:v>
                </c:pt>
                <c:pt idx="268">
                  <c:v>499.07583432312555</c:v>
                </c:pt>
                <c:pt idx="269">
                  <c:v>491.90729123028996</c:v>
                </c:pt>
                <c:pt idx="270">
                  <c:v>484.79991993767521</c:v>
                </c:pt>
                <c:pt idx="271">
                  <c:v>477.72594689179397</c:v>
                </c:pt>
                <c:pt idx="272">
                  <c:v>470.85190815223183</c:v>
                </c:pt>
                <c:pt idx="273">
                  <c:v>463.92062836893632</c:v>
                </c:pt>
                <c:pt idx="274">
                  <c:v>456.94178316450279</c:v>
                </c:pt>
                <c:pt idx="275">
                  <c:v>450.02625502848139</c:v>
                </c:pt>
                <c:pt idx="276">
                  <c:v>443.1874776117096</c:v>
                </c:pt>
                <c:pt idx="277">
                  <c:v>438.55178237157889</c:v>
                </c:pt>
                <c:pt idx="278">
                  <c:v>431.93870489157763</c:v>
                </c:pt>
                <c:pt idx="279">
                  <c:v>425.25956861815638</c:v>
                </c:pt>
                <c:pt idx="280">
                  <c:v>418.74831263675759</c:v>
                </c:pt>
                <c:pt idx="281">
                  <c:v>412.27246599738368</c:v>
                </c:pt>
                <c:pt idx="282">
                  <c:v>405.80695566630482</c:v>
                </c:pt>
                <c:pt idx="283">
                  <c:v>399.28955103345419</c:v>
                </c:pt>
                <c:pt idx="284">
                  <c:v>392.92537049817525</c:v>
                </c:pt>
                <c:pt idx="285">
                  <c:v>399.06914114963502</c:v>
                </c:pt>
                <c:pt idx="286">
                  <c:v>417.98529350706269</c:v>
                </c:pt>
                <c:pt idx="287">
                  <c:v>411.33112063952507</c:v>
                </c:pt>
                <c:pt idx="288">
                  <c:v>404.71079923105236</c:v>
                </c:pt>
                <c:pt idx="289">
                  <c:v>398.23440558184672</c:v>
                </c:pt>
                <c:pt idx="290">
                  <c:v>391.82319989216745</c:v>
                </c:pt>
                <c:pt idx="291">
                  <c:v>385.47708391499276</c:v>
                </c:pt>
                <c:pt idx="292">
                  <c:v>379.19595041961531</c:v>
                </c:pt>
                <c:pt idx="293">
                  <c:v>372.97968323983679</c:v>
                </c:pt>
                <c:pt idx="294">
                  <c:v>366.82815733231473</c:v>
                </c:pt>
                <c:pt idx="295">
                  <c:v>360.7412388447276</c:v>
                </c:pt>
                <c:pt idx="296">
                  <c:v>354.74291036323206</c:v>
                </c:pt>
                <c:pt idx="297">
                  <c:v>348.71296385880254</c:v>
                </c:pt>
                <c:pt idx="298">
                  <c:v>342.87867451047197</c:v>
                </c:pt>
                <c:pt idx="299">
                  <c:v>337.01929905880553</c:v>
                </c:pt>
                <c:pt idx="300">
                  <c:v>331.23015124481992</c:v>
                </c:pt>
                <c:pt idx="301">
                  <c:v>325.57967794587995</c:v>
                </c:pt>
                <c:pt idx="302">
                  <c:v>319.84418503185617</c:v>
                </c:pt>
                <c:pt idx="303">
                  <c:v>314.15732529159851</c:v>
                </c:pt>
                <c:pt idx="304">
                  <c:v>309.1249759212954</c:v>
                </c:pt>
                <c:pt idx="305">
                  <c:v>303.71555105938842</c:v>
                </c:pt>
                <c:pt idx="306">
                  <c:v>298.30789743327011</c:v>
                </c:pt>
                <c:pt idx="307">
                  <c:v>292.95224858735281</c:v>
                </c:pt>
                <c:pt idx="308">
                  <c:v>287.64343351389385</c:v>
                </c:pt>
                <c:pt idx="309">
                  <c:v>282.43950314001603</c:v>
                </c:pt>
                <c:pt idx="310">
                  <c:v>280.76258698193288</c:v>
                </c:pt>
                <c:pt idx="311">
                  <c:v>275.62906096503116</c:v>
                </c:pt>
                <c:pt idx="312">
                  <c:v>270.51624850456437</c:v>
                </c:pt>
                <c:pt idx="313">
                  <c:v>265.38522204384043</c:v>
                </c:pt>
                <c:pt idx="314">
                  <c:v>260.38282036811563</c:v>
                </c:pt>
                <c:pt idx="315">
                  <c:v>255.42776906729171</c:v>
                </c:pt>
                <c:pt idx="316">
                  <c:v>250.56890720068316</c:v>
                </c:pt>
                <c:pt idx="317">
                  <c:v>245.77585750132369</c:v>
                </c:pt>
                <c:pt idx="318">
                  <c:v>241.01018914720237</c:v>
                </c:pt>
                <c:pt idx="319">
                  <c:v>236.31031002645432</c:v>
                </c:pt>
                <c:pt idx="320">
                  <c:v>231.68958666568426</c:v>
                </c:pt>
                <c:pt idx="321">
                  <c:v>227.14242547738445</c:v>
                </c:pt>
                <c:pt idx="322">
                  <c:v>222.58241897125686</c:v>
                </c:pt>
                <c:pt idx="323">
                  <c:v>218.14087268679208</c:v>
                </c:pt>
                <c:pt idx="324">
                  <c:v>214.90558751297587</c:v>
                </c:pt>
                <c:pt idx="325">
                  <c:v>210.58769439865765</c:v>
                </c:pt>
                <c:pt idx="326">
                  <c:v>206.41361026621368</c:v>
                </c:pt>
                <c:pt idx="327">
                  <c:v>202.2605237173872</c:v>
                </c:pt>
                <c:pt idx="328">
                  <c:v>198.13789996154401</c:v>
                </c:pt>
                <c:pt idx="329">
                  <c:v>194.00112041043644</c:v>
                </c:pt>
                <c:pt idx="330">
                  <c:v>189.97474037571718</c:v>
                </c:pt>
                <c:pt idx="331">
                  <c:v>186.04830782485064</c:v>
                </c:pt>
                <c:pt idx="332">
                  <c:v>182.17996589557475</c:v>
                </c:pt>
                <c:pt idx="333">
                  <c:v>178.41234318346972</c:v>
                </c:pt>
                <c:pt idx="334">
                  <c:v>174.73157598415469</c:v>
                </c:pt>
                <c:pt idx="335">
                  <c:v>171.10150086556808</c:v>
                </c:pt>
                <c:pt idx="336">
                  <c:v>167.47282246325045</c:v>
                </c:pt>
                <c:pt idx="337">
                  <c:v>163.96239497081177</c:v>
                </c:pt>
                <c:pt idx="338">
                  <c:v>160.409616996446</c:v>
                </c:pt>
                <c:pt idx="339">
                  <c:v>156.94432850324097</c:v>
                </c:pt>
                <c:pt idx="340">
                  <c:v>153.44393337231008</c:v>
                </c:pt>
                <c:pt idx="341">
                  <c:v>149.96092690766204</c:v>
                </c:pt>
                <c:pt idx="342">
                  <c:v>146.50002465549224</c:v>
                </c:pt>
                <c:pt idx="343">
                  <c:v>143.11272631224949</c:v>
                </c:pt>
                <c:pt idx="344">
                  <c:v>139.6821443850211</c:v>
                </c:pt>
                <c:pt idx="345">
                  <c:v>136.35515748782976</c:v>
                </c:pt>
                <c:pt idx="346">
                  <c:v>133.1196112608794</c:v>
                </c:pt>
                <c:pt idx="347">
                  <c:v>129.9196659179828</c:v>
                </c:pt>
                <c:pt idx="348">
                  <c:v>211.48038971404358</c:v>
                </c:pt>
                <c:pt idx="349">
                  <c:v>217.65742894910872</c:v>
                </c:pt>
                <c:pt idx="350">
                  <c:v>232.99539634276209</c:v>
                </c:pt>
                <c:pt idx="351">
                  <c:v>228.37540925674946</c:v>
                </c:pt>
                <c:pt idx="352">
                  <c:v>223.81669203590877</c:v>
                </c:pt>
                <c:pt idx="353">
                  <c:v>219.35908442639689</c:v>
                </c:pt>
                <c:pt idx="354">
                  <c:v>214.91674612133701</c:v>
                </c:pt>
                <c:pt idx="355">
                  <c:v>210.51721920990147</c:v>
                </c:pt>
                <c:pt idx="356">
                  <c:v>206.25089188784585</c:v>
                </c:pt>
                <c:pt idx="357">
                  <c:v>202.02967904688128</c:v>
                </c:pt>
                <c:pt idx="358">
                  <c:v>197.87044673966437</c:v>
                </c:pt>
                <c:pt idx="359">
                  <c:v>195.53553715003008</c:v>
                </c:pt>
                <c:pt idx="360">
                  <c:v>211.89231501770192</c:v>
                </c:pt>
                <c:pt idx="361">
                  <c:v>212.06431940426441</c:v>
                </c:pt>
                <c:pt idx="362">
                  <c:v>207.69096259703616</c:v>
                </c:pt>
                <c:pt idx="363">
                  <c:v>208.88003214584037</c:v>
                </c:pt>
                <c:pt idx="364">
                  <c:v>212.33360556367381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DA-4741-A955-DBD7369906D9}"/>
            </c:ext>
          </c:extLst>
        </c:ser>
        <c:ser>
          <c:idx val="1"/>
          <c:order val="1"/>
          <c:tx>
            <c:v>Escenario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Cálculos!$C$6:$C$370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Cálculos!$AL$6:$AL$370</c:f>
              <c:numCache>
                <c:formatCode>General</c:formatCode>
                <c:ptCount val="365"/>
                <c:pt idx="0">
                  <c:v>1.2</c:v>
                </c:pt>
                <c:pt idx="1">
                  <c:v>0.92745645017583267</c:v>
                </c:pt>
                <c:pt idx="2">
                  <c:v>0.69885111070423767</c:v>
                </c:pt>
                <c:pt idx="3">
                  <c:v>7.1105132061612402</c:v>
                </c:pt>
                <c:pt idx="4">
                  <c:v>21.801070472436258</c:v>
                </c:pt>
                <c:pt idx="5">
                  <c:v>21.681724653539</c:v>
                </c:pt>
                <c:pt idx="6">
                  <c:v>75.632813423936412</c:v>
                </c:pt>
                <c:pt idx="7">
                  <c:v>191.12746301893583</c:v>
                </c:pt>
                <c:pt idx="8">
                  <c:v>205.30622129297004</c:v>
                </c:pt>
                <c:pt idx="9">
                  <c:v>240.7712646935544</c:v>
                </c:pt>
                <c:pt idx="10">
                  <c:v>746.4298378324105</c:v>
                </c:pt>
                <c:pt idx="11">
                  <c:v>726.77414457695568</c:v>
                </c:pt>
                <c:pt idx="12">
                  <c:v>707.19069643811133</c:v>
                </c:pt>
                <c:pt idx="13">
                  <c:v>689.4508792741841</c:v>
                </c:pt>
                <c:pt idx="14">
                  <c:v>812.97553475301129</c:v>
                </c:pt>
                <c:pt idx="15">
                  <c:v>949.98150723822596</c:v>
                </c:pt>
                <c:pt idx="16">
                  <c:v>973.31548542662097</c:v>
                </c:pt>
                <c:pt idx="17">
                  <c:v>1003.6911949905425</c:v>
                </c:pt>
                <c:pt idx="18">
                  <c:v>986.63781167644891</c:v>
                </c:pt>
                <c:pt idx="19">
                  <c:v>1123.561545627098</c:v>
                </c:pt>
                <c:pt idx="20">
                  <c:v>1466.0375919214616</c:v>
                </c:pt>
                <c:pt idx="21">
                  <c:v>1456.5921082839843</c:v>
                </c:pt>
                <c:pt idx="22">
                  <c:v>1504.0791878480977</c:v>
                </c:pt>
                <c:pt idx="23">
                  <c:v>1478.8068301602268</c:v>
                </c:pt>
                <c:pt idx="24">
                  <c:v>1455.4143005173387</c:v>
                </c:pt>
                <c:pt idx="25">
                  <c:v>1424.2721615404555</c:v>
                </c:pt>
                <c:pt idx="26">
                  <c:v>1393.9479472326691</c:v>
                </c:pt>
                <c:pt idx="27">
                  <c:v>1363.939259583105</c:v>
                </c:pt>
                <c:pt idx="28">
                  <c:v>1334.1594517206838</c:v>
                </c:pt>
                <c:pt idx="29">
                  <c:v>1305.0541759227719</c:v>
                </c:pt>
                <c:pt idx="30">
                  <c:v>1276.2059175585191</c:v>
                </c:pt>
                <c:pt idx="31">
                  <c:v>1643.678724216242</c:v>
                </c:pt>
                <c:pt idx="32">
                  <c:v>1610.115456439501</c:v>
                </c:pt>
                <c:pt idx="33">
                  <c:v>1626.2921208285013</c:v>
                </c:pt>
                <c:pt idx="34">
                  <c:v>1607.3499832846692</c:v>
                </c:pt>
                <c:pt idx="35">
                  <c:v>1575.0872437128864</c:v>
                </c:pt>
                <c:pt idx="36">
                  <c:v>1587.2176934096938</c:v>
                </c:pt>
                <c:pt idx="37">
                  <c:v>1553.7516855487536</c:v>
                </c:pt>
                <c:pt idx="38">
                  <c:v>1521.3781872451393</c:v>
                </c:pt>
                <c:pt idx="39">
                  <c:v>1570.2534763819776</c:v>
                </c:pt>
                <c:pt idx="40">
                  <c:v>1906.1102449782049</c:v>
                </c:pt>
                <c:pt idx="41">
                  <c:v>1869.1585886268729</c:v>
                </c:pt>
                <c:pt idx="42">
                  <c:v>1850.959834240964</c:v>
                </c:pt>
                <c:pt idx="43">
                  <c:v>1887.3544789263749</c:v>
                </c:pt>
                <c:pt idx="44">
                  <c:v>1962.896735108799</c:v>
                </c:pt>
                <c:pt idx="45">
                  <c:v>1961.9669467231961</c:v>
                </c:pt>
                <c:pt idx="46">
                  <c:v>1924.4853130948102</c:v>
                </c:pt>
                <c:pt idx="47">
                  <c:v>1961.9866394154935</c:v>
                </c:pt>
                <c:pt idx="48">
                  <c:v>1924.2422019019339</c:v>
                </c:pt>
                <c:pt idx="49">
                  <c:v>1887.6270210245029</c:v>
                </c:pt>
                <c:pt idx="50">
                  <c:v>1851.1700817042181</c:v>
                </c:pt>
                <c:pt idx="51">
                  <c:v>1850.386700235686</c:v>
                </c:pt>
                <c:pt idx="52">
                  <c:v>1915.7734146123162</c:v>
                </c:pt>
                <c:pt idx="53">
                  <c:v>1962.9530353424075</c:v>
                </c:pt>
                <c:pt idx="54">
                  <c:v>1935.6711292566306</c:v>
                </c:pt>
                <c:pt idx="55">
                  <c:v>1957.1155717925787</c:v>
                </c:pt>
                <c:pt idx="56">
                  <c:v>1960.9325771757676</c:v>
                </c:pt>
                <c:pt idx="57">
                  <c:v>1926.4553646449449</c:v>
                </c:pt>
                <c:pt idx="58">
                  <c:v>1888.6733912818941</c:v>
                </c:pt>
                <c:pt idx="59">
                  <c:v>1879.1327570919721</c:v>
                </c:pt>
                <c:pt idx="60">
                  <c:v>1855.6526340882026</c:v>
                </c:pt>
                <c:pt idx="61">
                  <c:v>1851.2233086053789</c:v>
                </c:pt>
                <c:pt idx="62">
                  <c:v>1963.4642622124161</c:v>
                </c:pt>
                <c:pt idx="63">
                  <c:v>1932.8389377741669</c:v>
                </c:pt>
                <c:pt idx="64">
                  <c:v>1895.7659062954158</c:v>
                </c:pt>
                <c:pt idx="65">
                  <c:v>1862.6954510036671</c:v>
                </c:pt>
                <c:pt idx="66">
                  <c:v>1826.5899386279989</c:v>
                </c:pt>
                <c:pt idx="67">
                  <c:v>1791.1567242773324</c:v>
                </c:pt>
                <c:pt idx="68">
                  <c:v>1755.9813170523469</c:v>
                </c:pt>
                <c:pt idx="69">
                  <c:v>1965.2219273008282</c:v>
                </c:pt>
                <c:pt idx="70">
                  <c:v>1963.4397914198344</c:v>
                </c:pt>
                <c:pt idx="71">
                  <c:v>1926.2283570190671</c:v>
                </c:pt>
                <c:pt idx="72">
                  <c:v>1889.6323483818073</c:v>
                </c:pt>
                <c:pt idx="73">
                  <c:v>1853.3688624316417</c:v>
                </c:pt>
                <c:pt idx="74">
                  <c:v>1833.0165683414912</c:v>
                </c:pt>
                <c:pt idx="75">
                  <c:v>1811.894635397636</c:v>
                </c:pt>
                <c:pt idx="76">
                  <c:v>1865.4616982822222</c:v>
                </c:pt>
                <c:pt idx="77">
                  <c:v>1964.0446071328083</c:v>
                </c:pt>
                <c:pt idx="78">
                  <c:v>1963.2155447785012</c:v>
                </c:pt>
                <c:pt idx="79">
                  <c:v>1949.5315596071932</c:v>
                </c:pt>
                <c:pt idx="80">
                  <c:v>1913.5509247847012</c:v>
                </c:pt>
                <c:pt idx="81">
                  <c:v>1956.2835625696387</c:v>
                </c:pt>
                <c:pt idx="82">
                  <c:v>1919.0330793992964</c:v>
                </c:pt>
                <c:pt idx="83">
                  <c:v>1883.0101282609348</c:v>
                </c:pt>
                <c:pt idx="84">
                  <c:v>1847.6853248391999</c:v>
                </c:pt>
                <c:pt idx="85">
                  <c:v>1812.9484531581084</c:v>
                </c:pt>
                <c:pt idx="86">
                  <c:v>1778.8550825004775</c:v>
                </c:pt>
                <c:pt idx="87">
                  <c:v>1745.4254887779014</c:v>
                </c:pt>
                <c:pt idx="88">
                  <c:v>1712.2146475628308</c:v>
                </c:pt>
                <c:pt idx="89">
                  <c:v>1679.6857588541639</c:v>
                </c:pt>
                <c:pt idx="90">
                  <c:v>1647.9146244440569</c:v>
                </c:pt>
                <c:pt idx="91">
                  <c:v>1616.2376931970607</c:v>
                </c:pt>
                <c:pt idx="92">
                  <c:v>1584.9563496012017</c:v>
                </c:pt>
                <c:pt idx="93">
                  <c:v>1554.1827341180456</c:v>
                </c:pt>
                <c:pt idx="94">
                  <c:v>1524.1049730082761</c:v>
                </c:pt>
                <c:pt idx="95">
                  <c:v>1494.3515867783719</c:v>
                </c:pt>
                <c:pt idx="96">
                  <c:v>1483.2518767408465</c:v>
                </c:pt>
                <c:pt idx="97">
                  <c:v>1476.7071155460033</c:v>
                </c:pt>
                <c:pt idx="98">
                  <c:v>1447.4971938310669</c:v>
                </c:pt>
                <c:pt idx="99">
                  <c:v>1418.3055874529555</c:v>
                </c:pt>
                <c:pt idx="100">
                  <c:v>1389.7078393773252</c:v>
                </c:pt>
                <c:pt idx="101">
                  <c:v>1361.4426652693171</c:v>
                </c:pt>
                <c:pt idx="102">
                  <c:v>1333.8779064392345</c:v>
                </c:pt>
                <c:pt idx="103">
                  <c:v>1306.2032674651914</c:v>
                </c:pt>
                <c:pt idx="104">
                  <c:v>1279.478094732412</c:v>
                </c:pt>
                <c:pt idx="105">
                  <c:v>1253.001044080675</c:v>
                </c:pt>
                <c:pt idx="106">
                  <c:v>1227.0256989431732</c:v>
                </c:pt>
                <c:pt idx="107">
                  <c:v>1201.6097408517742</c:v>
                </c:pt>
                <c:pt idx="108">
                  <c:v>1176.5227575874701</c:v>
                </c:pt>
                <c:pt idx="109">
                  <c:v>1151.7854483626495</c:v>
                </c:pt>
                <c:pt idx="110">
                  <c:v>1127.6055322046477</c:v>
                </c:pt>
                <c:pt idx="111">
                  <c:v>1103.6410663597862</c:v>
                </c:pt>
                <c:pt idx="112">
                  <c:v>1079.937034578106</c:v>
                </c:pt>
                <c:pt idx="113">
                  <c:v>1191.2861084229539</c:v>
                </c:pt>
                <c:pt idx="114">
                  <c:v>1166.3460424093344</c:v>
                </c:pt>
                <c:pt idx="115">
                  <c:v>1147.1367322995754</c:v>
                </c:pt>
                <c:pt idx="116">
                  <c:v>1123.1647917802852</c:v>
                </c:pt>
                <c:pt idx="117">
                  <c:v>1186.089830150913</c:v>
                </c:pt>
                <c:pt idx="118">
                  <c:v>1161.4984069018578</c:v>
                </c:pt>
                <c:pt idx="119">
                  <c:v>1140.7897516728033</c:v>
                </c:pt>
                <c:pt idx="120">
                  <c:v>1117.0095736485516</c:v>
                </c:pt>
                <c:pt idx="121">
                  <c:v>1093.4271551847296</c:v>
                </c:pt>
                <c:pt idx="122">
                  <c:v>1070.4070805250028</c:v>
                </c:pt>
                <c:pt idx="123">
                  <c:v>1047.8975895234273</c:v>
                </c:pt>
                <c:pt idx="124">
                  <c:v>1037.8138331040516</c:v>
                </c:pt>
                <c:pt idx="125">
                  <c:v>1015.907510301556</c:v>
                </c:pt>
                <c:pt idx="126">
                  <c:v>994.34526968186481</c:v>
                </c:pt>
                <c:pt idx="127">
                  <c:v>973.14032474479734</c:v>
                </c:pt>
                <c:pt idx="128">
                  <c:v>952.08519694906329</c:v>
                </c:pt>
                <c:pt idx="129">
                  <c:v>931.2852010836657</c:v>
                </c:pt>
                <c:pt idx="130">
                  <c:v>911.0976813227029</c:v>
                </c:pt>
                <c:pt idx="131">
                  <c:v>891.28087950307304</c:v>
                </c:pt>
                <c:pt idx="132">
                  <c:v>871.85933501657939</c:v>
                </c:pt>
                <c:pt idx="133">
                  <c:v>858.0611427388568</c:v>
                </c:pt>
                <c:pt idx="134">
                  <c:v>839.35936498412639</c:v>
                </c:pt>
                <c:pt idx="135">
                  <c:v>820.95575357534597</c:v>
                </c:pt>
                <c:pt idx="136">
                  <c:v>802.78945934022477</c:v>
                </c:pt>
                <c:pt idx="137">
                  <c:v>785.11250706809801</c:v>
                </c:pt>
                <c:pt idx="138">
                  <c:v>772.24545154005943</c:v>
                </c:pt>
                <c:pt idx="139">
                  <c:v>754.86063560164189</c:v>
                </c:pt>
                <c:pt idx="140">
                  <c:v>737.86561848409588</c:v>
                </c:pt>
                <c:pt idx="141">
                  <c:v>721.06921522711059</c:v>
                </c:pt>
                <c:pt idx="142">
                  <c:v>704.54876284205568</c:v>
                </c:pt>
                <c:pt idx="143">
                  <c:v>688.33831654962148</c:v>
                </c:pt>
                <c:pt idx="144">
                  <c:v>672.4079956423177</c:v>
                </c:pt>
                <c:pt idx="145">
                  <c:v>656.64599080170478</c:v>
                </c:pt>
                <c:pt idx="146">
                  <c:v>641.19538631482737</c:v>
                </c:pt>
                <c:pt idx="147">
                  <c:v>626.00421277775081</c:v>
                </c:pt>
                <c:pt idx="148">
                  <c:v>614.9402828850034</c:v>
                </c:pt>
                <c:pt idx="149">
                  <c:v>604.00710183015815</c:v>
                </c:pt>
                <c:pt idx="150">
                  <c:v>593.20389706210437</c:v>
                </c:pt>
                <c:pt idx="151">
                  <c:v>582.52989600244007</c:v>
                </c:pt>
                <c:pt idx="152">
                  <c:v>568.44301480294666</c:v>
                </c:pt>
                <c:pt idx="153">
                  <c:v>859.04960128267896</c:v>
                </c:pt>
                <c:pt idx="154">
                  <c:v>840.65155009533703</c:v>
                </c:pt>
                <c:pt idx="155">
                  <c:v>822.8623985354111</c:v>
                </c:pt>
                <c:pt idx="156">
                  <c:v>805.03803058006702</c:v>
                </c:pt>
                <c:pt idx="157">
                  <c:v>787.40653880235118</c:v>
                </c:pt>
                <c:pt idx="158">
                  <c:v>788.04559194039837</c:v>
                </c:pt>
                <c:pt idx="159">
                  <c:v>770.84995291101234</c:v>
                </c:pt>
                <c:pt idx="160">
                  <c:v>753.90239873161499</c:v>
                </c:pt>
                <c:pt idx="161">
                  <c:v>737.17612920395175</c:v>
                </c:pt>
                <c:pt idx="162">
                  <c:v>721.96609697934412</c:v>
                </c:pt>
                <c:pt idx="163">
                  <c:v>709.88304412499315</c:v>
                </c:pt>
                <c:pt idx="164">
                  <c:v>693.50639601609384</c:v>
                </c:pt>
                <c:pt idx="165">
                  <c:v>677.66593709856636</c:v>
                </c:pt>
                <c:pt idx="166">
                  <c:v>661.99310220635334</c:v>
                </c:pt>
                <c:pt idx="167">
                  <c:v>646.60040044045729</c:v>
                </c:pt>
                <c:pt idx="168">
                  <c:v>631.4724530533656</c:v>
                </c:pt>
                <c:pt idx="169">
                  <c:v>616.56240128944637</c:v>
                </c:pt>
                <c:pt idx="170">
                  <c:v>601.94279535555768</c:v>
                </c:pt>
                <c:pt idx="171">
                  <c:v>587.55636013823278</c:v>
                </c:pt>
                <c:pt idx="172">
                  <c:v>573.41079360694494</c:v>
                </c:pt>
                <c:pt idx="173">
                  <c:v>559.58350490895089</c:v>
                </c:pt>
                <c:pt idx="174">
                  <c:v>545.89952417127779</c:v>
                </c:pt>
                <c:pt idx="175">
                  <c:v>532.54517589789839</c:v>
                </c:pt>
                <c:pt idx="176">
                  <c:v>519.38852631116936</c:v>
                </c:pt>
                <c:pt idx="177">
                  <c:v>506.48464818349879</c:v>
                </c:pt>
                <c:pt idx="178">
                  <c:v>493.65332963483712</c:v>
                </c:pt>
                <c:pt idx="179">
                  <c:v>481.11835950390929</c:v>
                </c:pt>
                <c:pt idx="180">
                  <c:v>468.75658169315074</c:v>
                </c:pt>
                <c:pt idx="181">
                  <c:v>456.59414467301895</c:v>
                </c:pt>
                <c:pt idx="182">
                  <c:v>444.59442417931456</c:v>
                </c:pt>
                <c:pt idx="183">
                  <c:v>432.82624054351669</c:v>
                </c:pt>
                <c:pt idx="184">
                  <c:v>421.27777425555399</c:v>
                </c:pt>
                <c:pt idx="185">
                  <c:v>409.88787307472751</c:v>
                </c:pt>
                <c:pt idx="186">
                  <c:v>398.57413748510317</c:v>
                </c:pt>
                <c:pt idx="187">
                  <c:v>387.5190887145618</c:v>
                </c:pt>
                <c:pt idx="188">
                  <c:v>376.78125027940382</c:v>
                </c:pt>
                <c:pt idx="189">
                  <c:v>366.25870261535039</c:v>
                </c:pt>
                <c:pt idx="190">
                  <c:v>355.8792851525169</c:v>
                </c:pt>
                <c:pt idx="191">
                  <c:v>348.68889434209194</c:v>
                </c:pt>
                <c:pt idx="192">
                  <c:v>338.69529512795305</c:v>
                </c:pt>
                <c:pt idx="193">
                  <c:v>328.77466180341179</c:v>
                </c:pt>
                <c:pt idx="194">
                  <c:v>323.27618905254269</c:v>
                </c:pt>
                <c:pt idx="195">
                  <c:v>313.78504557693583</c:v>
                </c:pt>
                <c:pt idx="196">
                  <c:v>304.41528848618708</c:v>
                </c:pt>
                <c:pt idx="197">
                  <c:v>295.17503133390244</c:v>
                </c:pt>
                <c:pt idx="198">
                  <c:v>286.04439924282349</c:v>
                </c:pt>
                <c:pt idx="199">
                  <c:v>344.69891785155721</c:v>
                </c:pt>
                <c:pt idx="200">
                  <c:v>344.46613934426898</c:v>
                </c:pt>
                <c:pt idx="201">
                  <c:v>476.72131821008037</c:v>
                </c:pt>
                <c:pt idx="202">
                  <c:v>468.09487541371436</c:v>
                </c:pt>
                <c:pt idx="203">
                  <c:v>458.98007488177001</c:v>
                </c:pt>
                <c:pt idx="204">
                  <c:v>446.57122907233094</c:v>
                </c:pt>
                <c:pt idx="205">
                  <c:v>434.35228385238804</c:v>
                </c:pt>
                <c:pt idx="206">
                  <c:v>422.40620507985409</c:v>
                </c:pt>
                <c:pt idx="207">
                  <c:v>410.73757654530658</c:v>
                </c:pt>
                <c:pt idx="208">
                  <c:v>399.32347124669832</c:v>
                </c:pt>
                <c:pt idx="209">
                  <c:v>388.06223154817468</c:v>
                </c:pt>
                <c:pt idx="210">
                  <c:v>377.06848035954226</c:v>
                </c:pt>
                <c:pt idx="211">
                  <c:v>366.1819111949377</c:v>
                </c:pt>
                <c:pt idx="212">
                  <c:v>355.48199136830959</c:v>
                </c:pt>
                <c:pt idx="213">
                  <c:v>344.82422890519098</c:v>
                </c:pt>
                <c:pt idx="214">
                  <c:v>334.49761462565533</c:v>
                </c:pt>
                <c:pt idx="215">
                  <c:v>324.34659728194606</c:v>
                </c:pt>
                <c:pt idx="216">
                  <c:v>317.20934893516176</c:v>
                </c:pt>
                <c:pt idx="217">
                  <c:v>310.17719184768868</c:v>
                </c:pt>
                <c:pt idx="218">
                  <c:v>300.479577465538</c:v>
                </c:pt>
                <c:pt idx="219">
                  <c:v>290.99363739657167</c:v>
                </c:pt>
                <c:pt idx="220">
                  <c:v>281.72449935444263</c:v>
                </c:pt>
                <c:pt idx="221">
                  <c:v>272.69939840034021</c:v>
                </c:pt>
                <c:pt idx="222">
                  <c:v>263.87665565902262</c:v>
                </c:pt>
                <c:pt idx="223">
                  <c:v>255.12949896224131</c:v>
                </c:pt>
                <c:pt idx="224">
                  <c:v>246.5917787052382</c:v>
                </c:pt>
                <c:pt idx="225">
                  <c:v>240.64643490642499</c:v>
                </c:pt>
                <c:pt idx="226">
                  <c:v>234.79704103127639</c:v>
                </c:pt>
                <c:pt idx="227">
                  <c:v>229.04282285817368</c:v>
                </c:pt>
                <c:pt idx="228">
                  <c:v>221.14217885556073</c:v>
                </c:pt>
                <c:pt idx="229">
                  <c:v>213.42565426994585</c:v>
                </c:pt>
                <c:pt idx="230">
                  <c:v>205.85814598616369</c:v>
                </c:pt>
                <c:pt idx="231">
                  <c:v>198.36804465232447</c:v>
                </c:pt>
                <c:pt idx="232">
                  <c:v>191.08717339786989</c:v>
                </c:pt>
                <c:pt idx="233">
                  <c:v>184.0242317915027</c:v>
                </c:pt>
                <c:pt idx="234">
                  <c:v>179.13274085034402</c:v>
                </c:pt>
                <c:pt idx="235">
                  <c:v>174.32831798473046</c:v>
                </c:pt>
                <c:pt idx="236">
                  <c:v>167.58758778811989</c:v>
                </c:pt>
                <c:pt idx="237">
                  <c:v>160.93494740340958</c:v>
                </c:pt>
                <c:pt idx="238">
                  <c:v>154.50070521637801</c:v>
                </c:pt>
                <c:pt idx="239">
                  <c:v>148.13909150389756</c:v>
                </c:pt>
                <c:pt idx="240">
                  <c:v>141.95416501908801</c:v>
                </c:pt>
                <c:pt idx="241">
                  <c:v>135.9597104484329</c:v>
                </c:pt>
                <c:pt idx="242">
                  <c:v>130.17840890677539</c:v>
                </c:pt>
                <c:pt idx="243">
                  <c:v>124.56369047647608</c:v>
                </c:pt>
                <c:pt idx="244">
                  <c:v>120.79272790031013</c:v>
                </c:pt>
                <c:pt idx="245">
                  <c:v>115.49887374375211</c:v>
                </c:pt>
                <c:pt idx="246">
                  <c:v>110.26677651440495</c:v>
                </c:pt>
                <c:pt idx="247">
                  <c:v>105.24243145372249</c:v>
                </c:pt>
                <c:pt idx="248">
                  <c:v>100.25973142452408</c:v>
                </c:pt>
                <c:pt idx="249">
                  <c:v>95.432657397810829</c:v>
                </c:pt>
                <c:pt idx="250">
                  <c:v>90.750432210801705</c:v>
                </c:pt>
                <c:pt idx="251">
                  <c:v>86.215877154178784</c:v>
                </c:pt>
                <c:pt idx="252">
                  <c:v>81.85573586780329</c:v>
                </c:pt>
                <c:pt idx="253">
                  <c:v>77.590325637062534</c:v>
                </c:pt>
                <c:pt idx="254">
                  <c:v>73.533633187618534</c:v>
                </c:pt>
                <c:pt idx="255">
                  <c:v>69.666212929825889</c:v>
                </c:pt>
                <c:pt idx="256">
                  <c:v>65.923466207725824</c:v>
                </c:pt>
                <c:pt idx="257">
                  <c:v>62.255463761268707</c:v>
                </c:pt>
                <c:pt idx="258">
                  <c:v>58.757169906504188</c:v>
                </c:pt>
                <c:pt idx="259">
                  <c:v>56.472105261416075</c:v>
                </c:pt>
                <c:pt idx="260">
                  <c:v>54.246675473619476</c:v>
                </c:pt>
                <c:pt idx="261">
                  <c:v>52.080102458979681</c:v>
                </c:pt>
                <c:pt idx="262">
                  <c:v>48.970714548121649</c:v>
                </c:pt>
                <c:pt idx="263">
                  <c:v>45.96225622212561</c:v>
                </c:pt>
                <c:pt idx="264">
                  <c:v>43.052288868801902</c:v>
                </c:pt>
                <c:pt idx="265">
                  <c:v>40.187323829442555</c:v>
                </c:pt>
                <c:pt idx="266">
                  <c:v>37.533227567907275</c:v>
                </c:pt>
                <c:pt idx="267">
                  <c:v>34.996928107275977</c:v>
                </c:pt>
                <c:pt idx="268">
                  <c:v>32.559201151367049</c:v>
                </c:pt>
                <c:pt idx="269">
                  <c:v>30.235756334529686</c:v>
                </c:pt>
                <c:pt idx="270">
                  <c:v>28.021825490980859</c:v>
                </c:pt>
                <c:pt idx="271">
                  <c:v>25.906798148729415</c:v>
                </c:pt>
                <c:pt idx="272">
                  <c:v>23.937104980347005</c:v>
                </c:pt>
                <c:pt idx="273">
                  <c:v>22.034705938942579</c:v>
                </c:pt>
                <c:pt idx="274">
                  <c:v>20.204123558674183</c:v>
                </c:pt>
                <c:pt idx="275">
                  <c:v>18.474673160397181</c:v>
                </c:pt>
                <c:pt idx="276">
                  <c:v>16.846997986926603</c:v>
                </c:pt>
                <c:pt idx="277">
                  <c:v>19.523989043806559</c:v>
                </c:pt>
                <c:pt idx="278">
                  <c:v>18.387255456780171</c:v>
                </c:pt>
                <c:pt idx="279">
                  <c:v>16.758658975608846</c:v>
                </c:pt>
                <c:pt idx="280">
                  <c:v>15.250600397924122</c:v>
                </c:pt>
                <c:pt idx="281">
                  <c:v>13.82756468735195</c:v>
                </c:pt>
                <c:pt idx="282">
                  <c:v>12.482715089179809</c:v>
                </c:pt>
                <c:pt idx="283">
                  <c:v>11.203045856513075</c:v>
                </c:pt>
                <c:pt idx="284">
                  <c:v>10.027775094232684</c:v>
                </c:pt>
                <c:pt idx="285">
                  <c:v>32.777829347677546</c:v>
                </c:pt>
                <c:pt idx="286">
                  <c:v>71.625108641438402</c:v>
                </c:pt>
                <c:pt idx="287">
                  <c:v>67.519348230483999</c:v>
                </c:pt>
                <c:pt idx="288">
                  <c:v>63.549869141203494</c:v>
                </c:pt>
                <c:pt idx="289">
                  <c:v>59.779853556462065</c:v>
                </c:pt>
                <c:pt idx="290">
                  <c:v>56.158142892802594</c:v>
                </c:pt>
                <c:pt idx="291">
                  <c:v>52.682089857134699</c:v>
                </c:pt>
                <c:pt idx="292">
                  <c:v>49.349020845054092</c:v>
                </c:pt>
                <c:pt idx="293">
                  <c:v>46.156236629349422</c:v>
                </c:pt>
                <c:pt idx="294">
                  <c:v>43.101013053315121</c:v>
                </c:pt>
                <c:pt idx="295">
                  <c:v>40.180601726747334</c:v>
                </c:pt>
                <c:pt idx="296">
                  <c:v>37.403400575816562</c:v>
                </c:pt>
                <c:pt idx="297">
                  <c:v>34.711813935358691</c:v>
                </c:pt>
                <c:pt idx="298">
                  <c:v>32.205565587854629</c:v>
                </c:pt>
                <c:pt idx="299">
                  <c:v>29.784118630902174</c:v>
                </c:pt>
                <c:pt idx="300">
                  <c:v>27.486923137954925</c:v>
                </c:pt>
                <c:pt idx="301">
                  <c:v>25.336887463029729</c:v>
                </c:pt>
                <c:pt idx="302">
                  <c:v>23.245996468965998</c:v>
                </c:pt>
                <c:pt idx="303">
                  <c:v>21.265188757478285</c:v>
                </c:pt>
                <c:pt idx="304">
                  <c:v>20.594215345905823</c:v>
                </c:pt>
                <c:pt idx="305">
                  <c:v>18.816255871161591</c:v>
                </c:pt>
                <c:pt idx="306">
                  <c:v>17.12289449825489</c:v>
                </c:pt>
                <c:pt idx="307">
                  <c:v>15.529033747949626</c:v>
                </c:pt>
                <c:pt idx="308">
                  <c:v>14.03075486540922</c:v>
                </c:pt>
                <c:pt idx="309">
                  <c:v>12.641295485751458</c:v>
                </c:pt>
                <c:pt idx="310">
                  <c:v>18.510878996117125</c:v>
                </c:pt>
                <c:pt idx="311">
                  <c:v>16.835276620699943</c:v>
                </c:pt>
                <c:pt idx="312">
                  <c:v>15.249336840265258</c:v>
                </c:pt>
                <c:pt idx="313">
                  <c:v>13.740626091904042</c:v>
                </c:pt>
                <c:pt idx="314">
                  <c:v>12.350795881303856</c:v>
                </c:pt>
                <c:pt idx="315">
                  <c:v>11.052222301926481</c:v>
                </c:pt>
                <c:pt idx="316">
                  <c:v>9.8545108119540803</c:v>
                </c:pt>
                <c:pt idx="317">
                  <c:v>8.7458963947255697</c:v>
                </c:pt>
                <c:pt idx="318">
                  <c:v>7.7147257269578997</c:v>
                </c:pt>
                <c:pt idx="319">
                  <c:v>6.7670929468061507</c:v>
                </c:pt>
                <c:pt idx="320">
                  <c:v>5.9020859669809154</c:v>
                </c:pt>
                <c:pt idx="321">
                  <c:v>5.1147325997158148</c:v>
                </c:pt>
                <c:pt idx="322">
                  <c:v>4.387491232929249</c:v>
                </c:pt>
                <c:pt idx="323">
                  <c:v>3.7392831279533589</c:v>
                </c:pt>
                <c:pt idx="324">
                  <c:v>5.5495542247000271</c:v>
                </c:pt>
                <c:pt idx="325">
                  <c:v>4.7950839311799021</c:v>
                </c:pt>
                <c:pt idx="326">
                  <c:v>4.1244276294203734</c:v>
                </c:pt>
                <c:pt idx="327">
                  <c:v>3.5128035865449223</c:v>
                </c:pt>
                <c:pt idx="328">
                  <c:v>2.9598370411457848</c:v>
                </c:pt>
                <c:pt idx="329">
                  <c:v>2.4580040560045657</c:v>
                </c:pt>
                <c:pt idx="330">
                  <c:v>2.0203506315943556</c:v>
                </c:pt>
                <c:pt idx="331">
                  <c:v>1.6405852301028068</c:v>
                </c:pt>
                <c:pt idx="332">
                  <c:v>1.3103650832843396</c:v>
                </c:pt>
                <c:pt idx="333">
                  <c:v>1.0295900209211064</c:v>
                </c:pt>
                <c:pt idx="334">
                  <c:v>0.79274661518946132</c:v>
                </c:pt>
                <c:pt idx="335">
                  <c:v>0.59377661086139255</c:v>
                </c:pt>
                <c:pt idx="336">
                  <c:v>0.42742590278749881</c:v>
                </c:pt>
                <c:pt idx="337">
                  <c:v>0.29630628694774985</c:v>
                </c:pt>
                <c:pt idx="338">
                  <c:v>0.19088479971765454</c:v>
                </c:pt>
                <c:pt idx="339">
                  <c:v>0.11305784775355349</c:v>
                </c:pt>
                <c:pt idx="340">
                  <c:v>5.6799912136915764E-2</c:v>
                </c:pt>
                <c:pt idx="341">
                  <c:v>2.0887087044219033E-2</c:v>
                </c:pt>
                <c:pt idx="342">
                  <c:v>2.2882479949221119E-3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110.48565898556451</c:v>
                </c:pt>
                <c:pt idx="349">
                  <c:v>125.57245601605861</c:v>
                </c:pt>
                <c:pt idx="350">
                  <c:v>153.48820135206967</c:v>
                </c:pt>
                <c:pt idx="351">
                  <c:v>146.49264066553195</c:v>
                </c:pt>
                <c:pt idx="352">
                  <c:v>139.71127814140982</c:v>
                </c:pt>
                <c:pt idx="353">
                  <c:v>133.19962647300275</c:v>
                </c:pt>
                <c:pt idx="354">
                  <c:v>126.8286420068945</c:v>
                </c:pt>
                <c:pt idx="355">
                  <c:v>120.63802364719112</c:v>
                </c:pt>
                <c:pt idx="356">
                  <c:v>114.75118822887133</c:v>
                </c:pt>
                <c:pt idx="357">
                  <c:v>109.04024095878574</c:v>
                </c:pt>
                <c:pt idx="358">
                  <c:v>103.52593415083643</c:v>
                </c:pt>
                <c:pt idx="359">
                  <c:v>101.7563395737422</c:v>
                </c:pt>
                <c:pt idx="360">
                  <c:v>131.40923961903624</c:v>
                </c:pt>
                <c:pt idx="361">
                  <c:v>134.1143139653372</c:v>
                </c:pt>
                <c:pt idx="362">
                  <c:v>127.66990252482238</c:v>
                </c:pt>
                <c:pt idx="363">
                  <c:v>132.38123841847195</c:v>
                </c:pt>
                <c:pt idx="364">
                  <c:v>141.56743930808474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DA-4741-A955-DBD736990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176808"/>
        <c:axId val="791177464"/>
      </c:scatterChart>
      <c:valAx>
        <c:axId val="791176808"/>
        <c:scaling>
          <c:orientation val="minMax"/>
          <c:max val="365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Día</a:t>
                </a:r>
              </a:p>
            </c:rich>
          </c:tx>
          <c:layout>
            <c:manualLayout>
              <c:xMode val="edge"/>
              <c:yMode val="edge"/>
              <c:x val="0.48254702537182853"/>
              <c:y val="0.92984987603193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91177464"/>
        <c:crosses val="autoZero"/>
        <c:crossBetween val="midCat"/>
      </c:valAx>
      <c:valAx>
        <c:axId val="79117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Volúmen de agua en la qocha</a:t>
                </a:r>
                <a:r>
                  <a:rPr lang="en-US" baseline="0"/>
                  <a:t> (m</a:t>
                </a:r>
                <a:r>
                  <a:rPr lang="en-US" baseline="30000"/>
                  <a:t>3</a:t>
                </a:r>
                <a:r>
                  <a:rPr lang="en-US" baseline="0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133763815855198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91176808"/>
        <c:crosses val="autoZero"/>
        <c:crossBetween val="midCat"/>
      </c:valAx>
      <c:spPr>
        <a:solidFill>
          <a:srgbClr val="193F57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93000874890648"/>
          <c:y val="0.1178541263656922"/>
          <c:w val="0.19940332458442694"/>
          <c:h val="0.15571043238972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4</xdr:row>
      <xdr:rowOff>123825</xdr:rowOff>
    </xdr:from>
    <xdr:to>
      <xdr:col>11</xdr:col>
      <xdr:colOff>762000</xdr:colOff>
      <xdr:row>16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4E1E73A-7714-4DEA-9878-F222A20F1BC7}"/>
            </a:ext>
          </a:extLst>
        </xdr:cNvPr>
        <xdr:cNvSpPr txBox="1"/>
      </xdr:nvSpPr>
      <xdr:spPr>
        <a:xfrm>
          <a:off x="2419349" y="885825"/>
          <a:ext cx="6267451" cy="2324100"/>
        </a:xfrm>
        <a:prstGeom prst="rect">
          <a:avLst/>
        </a:prstGeom>
        <a:solidFill>
          <a:srgbClr val="193F5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La pestaña </a:t>
          </a: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Escenarios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se puede usar para cuantificar los beneficios calculados y la eficiencia de costos para diferentes escenarios de intervención. En esta pestaña, ingrese las entradas (celdas naranjas) para la condición de línea de base y hasta 2 escenarios de intervención. Los valores de ejemplo para las entradas se pueden ver en las tablas a continuación. Si se conocen los costos para la implementación de la práctica, ingréselos cuando corresponda.</a:t>
          </a:r>
          <a:endParaRPr lang="es-PE">
            <a:solidFill>
              <a:schemeClr val="bg1"/>
            </a:solidFill>
            <a:effectLst/>
          </a:endParaRPr>
        </a:p>
        <a:p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En la pestaña </a:t>
          </a: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Coeficientes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, ingrese las entradas para las condiciones del sitio comunes en todos los escenarios. </a:t>
          </a:r>
          <a:endParaRPr lang="es-PE">
            <a:solidFill>
              <a:schemeClr val="bg1"/>
            </a:solidFill>
            <a:effectLst/>
          </a:endParaRPr>
        </a:p>
        <a:p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La pestaña </a:t>
          </a: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Clima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contiene temperaturas máximas y mínimas (°C) y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la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precipitación diaria (mm) durante 365 días. Los valores predeterminados son para Cusco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Perú) de 2018. Se pueden ingresar datos alternativos en lugar de los datos predeterminados para una región y año diferente.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PE">
            <a:solidFill>
              <a:schemeClr val="bg1"/>
            </a:solidFill>
            <a:effectLst/>
          </a:endParaRPr>
        </a:p>
      </xdr:txBody>
    </xdr:sp>
    <xdr:clientData/>
  </xdr:twoCellAnchor>
  <xdr:twoCellAnchor editAs="oneCell">
    <xdr:from>
      <xdr:col>2</xdr:col>
      <xdr:colOff>628650</xdr:colOff>
      <xdr:row>35</xdr:row>
      <xdr:rowOff>523875</xdr:rowOff>
    </xdr:from>
    <xdr:to>
      <xdr:col>13</xdr:col>
      <xdr:colOff>553268</xdr:colOff>
      <xdr:row>35</xdr:row>
      <xdr:rowOff>1267918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E2C25C-5D4F-4F55-ACD3-55A8B58114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323"/>
        <a:stretch/>
      </xdr:blipFill>
      <xdr:spPr>
        <a:xfrm>
          <a:off x="1362075" y="7381875"/>
          <a:ext cx="8897168" cy="744043"/>
        </a:xfrm>
        <a:prstGeom prst="rect">
          <a:avLst/>
        </a:prstGeom>
      </xdr:spPr>
    </xdr:pic>
    <xdr:clientData/>
  </xdr:twoCellAnchor>
  <xdr:twoCellAnchor editAs="oneCell">
    <xdr:from>
      <xdr:col>8</xdr:col>
      <xdr:colOff>269078</xdr:colOff>
      <xdr:row>35</xdr:row>
      <xdr:rowOff>1466849</xdr:rowOff>
    </xdr:from>
    <xdr:to>
      <xdr:col>9</xdr:col>
      <xdr:colOff>1514475</xdr:colOff>
      <xdr:row>35</xdr:row>
      <xdr:rowOff>1794347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D65ACBA-6F9B-4E67-A674-B2922A025DD3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79203" y="8324849"/>
          <a:ext cx="1835947" cy="327498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1</xdr:row>
      <xdr:rowOff>485775</xdr:rowOff>
    </xdr:from>
    <xdr:to>
      <xdr:col>14</xdr:col>
      <xdr:colOff>166687</xdr:colOff>
      <xdr:row>1</xdr:row>
      <xdr:rowOff>1058939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BFDA47-C5B6-4A8A-B2B2-504059E7D6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01"/>
        <a:stretch/>
      </xdr:blipFill>
      <xdr:spPr>
        <a:xfrm>
          <a:off x="1066800" y="676275"/>
          <a:ext cx="9396412" cy="5731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90487</xdr:rowOff>
    </xdr:from>
    <xdr:to>
      <xdr:col>15</xdr:col>
      <xdr:colOff>190500</xdr:colOff>
      <xdr:row>20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950390-185D-4193-9AAC-9E696F95DD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23</xdr:row>
      <xdr:rowOff>152400</xdr:rowOff>
    </xdr:from>
    <xdr:to>
      <xdr:col>10</xdr:col>
      <xdr:colOff>571500</xdr:colOff>
      <xdr:row>27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AF26A9-2832-4227-8BC0-0619EDE678CE}"/>
            </a:ext>
          </a:extLst>
        </xdr:cNvPr>
        <xdr:cNvSpPr txBox="1"/>
      </xdr:nvSpPr>
      <xdr:spPr>
        <a:xfrm>
          <a:off x="85725" y="4533900"/>
          <a:ext cx="6238875" cy="723900"/>
        </a:xfrm>
        <a:prstGeom prst="rect">
          <a:avLst/>
        </a:prstGeom>
        <a:solidFill>
          <a:srgbClr val="193F5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*Estos valores afectan las entradas de agua subterránea a la qocha. Esto se describe como opcional en el documento. Si desea incluir el agua subterránea, cambie el input de recarga a un valor entre 0 y 1. La recarga describe la fracción del acuífero poco profundo de la región contribuyente que contribuye a la qocha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8875-EFEE-4FFB-95FC-2C2422E9E442}">
  <dimension ref="A1:AA38"/>
  <sheetViews>
    <sheetView tabSelected="1" workbookViewId="0">
      <selection activeCell="Q2" sqref="Q2"/>
    </sheetView>
  </sheetViews>
  <sheetFormatPr baseColWidth="10" defaultColWidth="8.85546875" defaultRowHeight="15" x14ac:dyDescent="0.25"/>
  <cols>
    <col min="1" max="1" width="8.85546875" style="4"/>
    <col min="2" max="2" width="2.140625" style="4" customWidth="1"/>
    <col min="3" max="3" width="13.42578125" bestFit="1" customWidth="1"/>
    <col min="4" max="4" width="11.140625" customWidth="1"/>
    <col min="7" max="8" width="9.42578125" customWidth="1"/>
    <col min="10" max="10" width="24.42578125" customWidth="1"/>
    <col min="11" max="11" width="13.42578125" bestFit="1" customWidth="1"/>
    <col min="12" max="12" width="12.5703125" bestFit="1" customWidth="1"/>
    <col min="13" max="13" width="14.140625" bestFit="1" customWidth="1"/>
    <col min="14" max="27" width="8.85546875" style="4"/>
  </cols>
  <sheetData>
    <row r="1" spans="2:26" s="4" customFormat="1" x14ac:dyDescent="0.25"/>
    <row r="2" spans="2:26" s="4" customFormat="1" ht="113.25" customHeight="1" x14ac:dyDescent="0.25"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3"/>
    </row>
    <row r="3" spans="2:26" x14ac:dyDescent="0.25">
      <c r="B3" s="62"/>
      <c r="C3" s="16" t="s">
        <v>64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61"/>
      <c r="P3" s="6"/>
      <c r="Q3" s="6"/>
      <c r="R3" s="6"/>
      <c r="S3" s="6"/>
      <c r="T3" s="6"/>
      <c r="U3" s="6"/>
      <c r="V3" s="6"/>
      <c r="W3" s="6"/>
      <c r="X3" s="6"/>
      <c r="Y3" s="6"/>
      <c r="Z3" s="60"/>
    </row>
    <row r="4" spans="2:26" x14ac:dyDescent="0.25">
      <c r="B4" s="2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25"/>
    </row>
    <row r="5" spans="2:26" x14ac:dyDescent="0.25">
      <c r="B5" s="2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25"/>
    </row>
    <row r="6" spans="2:26" x14ac:dyDescent="0.25">
      <c r="B6" s="2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25"/>
    </row>
    <row r="7" spans="2:26" x14ac:dyDescent="0.25">
      <c r="B7" s="2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25"/>
    </row>
    <row r="8" spans="2:26" x14ac:dyDescent="0.25">
      <c r="B8" s="2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25"/>
    </row>
    <row r="9" spans="2:26" x14ac:dyDescent="0.25">
      <c r="B9" s="2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25"/>
    </row>
    <row r="10" spans="2:26" x14ac:dyDescent="0.25">
      <c r="B10" s="2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5"/>
    </row>
    <row r="11" spans="2:26" x14ac:dyDescent="0.25">
      <c r="B11" s="2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25"/>
    </row>
    <row r="12" spans="2:26" x14ac:dyDescent="0.25">
      <c r="B12" s="2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25"/>
    </row>
    <row r="13" spans="2:26" x14ac:dyDescent="0.25">
      <c r="B13" s="24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25"/>
    </row>
    <row r="14" spans="2:26" x14ac:dyDescent="0.25">
      <c r="B14" s="2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25"/>
    </row>
    <row r="15" spans="2:26" x14ac:dyDescent="0.25">
      <c r="B15" s="24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25"/>
    </row>
    <row r="16" spans="2:26" x14ac:dyDescent="0.25">
      <c r="B16" s="24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25"/>
    </row>
    <row r="17" spans="2:15" x14ac:dyDescent="0.25">
      <c r="B17" s="24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25"/>
    </row>
    <row r="18" spans="2:15" x14ac:dyDescent="0.25">
      <c r="B18" s="2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25"/>
    </row>
    <row r="19" spans="2:15" x14ac:dyDescent="0.25">
      <c r="B19" s="24"/>
      <c r="C19" s="17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25"/>
    </row>
    <row r="20" spans="2:15" x14ac:dyDescent="0.25">
      <c r="B20" s="24"/>
      <c r="C20" s="16" t="s">
        <v>104</v>
      </c>
      <c r="D20" s="29"/>
      <c r="E20" s="29"/>
      <c r="F20" s="29"/>
      <c r="G20" s="29"/>
      <c r="H20" s="29"/>
      <c r="I20" s="17"/>
      <c r="J20" s="16" t="s">
        <v>47</v>
      </c>
      <c r="K20" s="29"/>
      <c r="L20" s="29"/>
      <c r="M20" s="29"/>
      <c r="N20" s="11"/>
      <c r="O20" s="25"/>
    </row>
    <row r="21" spans="2:15" ht="15" customHeight="1" x14ac:dyDescent="0.25">
      <c r="B21" s="24"/>
      <c r="C21" s="63" t="s">
        <v>42</v>
      </c>
      <c r="D21" s="65" t="s">
        <v>38</v>
      </c>
      <c r="E21" s="66" t="s">
        <v>34</v>
      </c>
      <c r="F21" s="66"/>
      <c r="G21" s="64" t="s">
        <v>33</v>
      </c>
      <c r="H21" s="64" t="s">
        <v>35</v>
      </c>
      <c r="I21" s="17"/>
      <c r="J21" s="63" t="s">
        <v>48</v>
      </c>
      <c r="K21" s="68" t="s">
        <v>49</v>
      </c>
      <c r="L21" s="68" t="s">
        <v>50</v>
      </c>
      <c r="M21" s="63" t="s">
        <v>63</v>
      </c>
      <c r="N21" s="11"/>
      <c r="O21" s="25"/>
    </row>
    <row r="22" spans="2:15" ht="30" x14ac:dyDescent="0.25">
      <c r="B22" s="24"/>
      <c r="C22" s="63"/>
      <c r="D22" s="65"/>
      <c r="E22" s="67" t="s">
        <v>36</v>
      </c>
      <c r="F22" s="67" t="s">
        <v>37</v>
      </c>
      <c r="G22" s="64"/>
      <c r="H22" s="64"/>
      <c r="I22" s="17"/>
      <c r="J22" s="63"/>
      <c r="K22" s="69"/>
      <c r="L22" s="69"/>
      <c r="M22" s="63"/>
      <c r="N22" s="11"/>
      <c r="O22" s="25"/>
    </row>
    <row r="23" spans="2:15" x14ac:dyDescent="0.25">
      <c r="B23" s="24"/>
      <c r="C23" s="64" t="s">
        <v>43</v>
      </c>
      <c r="D23" s="1" t="s">
        <v>39</v>
      </c>
      <c r="E23" s="1">
        <v>77</v>
      </c>
      <c r="F23" s="1">
        <v>85</v>
      </c>
      <c r="G23" s="1">
        <v>1</v>
      </c>
      <c r="H23" s="1">
        <v>0.21</v>
      </c>
      <c r="I23" s="17"/>
      <c r="J23" s="8" t="s">
        <v>51</v>
      </c>
      <c r="K23" s="1">
        <v>0.1</v>
      </c>
      <c r="L23" s="1">
        <v>0.05</v>
      </c>
      <c r="M23" s="1" t="s">
        <v>27</v>
      </c>
      <c r="N23" s="11"/>
      <c r="O23" s="25"/>
    </row>
    <row r="24" spans="2:15" x14ac:dyDescent="0.25">
      <c r="B24" s="24"/>
      <c r="C24" s="64"/>
      <c r="D24" s="2" t="s">
        <v>40</v>
      </c>
      <c r="E24" s="2">
        <v>73</v>
      </c>
      <c r="F24" s="2">
        <v>81</v>
      </c>
      <c r="G24" s="2">
        <v>1.5</v>
      </c>
      <c r="H24" s="2">
        <v>0.18</v>
      </c>
      <c r="I24" s="17"/>
      <c r="J24" s="8" t="s">
        <v>52</v>
      </c>
      <c r="K24" s="2">
        <v>0.12</v>
      </c>
      <c r="L24" s="2">
        <v>0.05</v>
      </c>
      <c r="M24" s="2" t="s">
        <v>27</v>
      </c>
      <c r="N24" s="11"/>
      <c r="O24" s="25"/>
    </row>
    <row r="25" spans="2:15" x14ac:dyDescent="0.25">
      <c r="B25" s="24"/>
      <c r="C25" s="64"/>
      <c r="D25" s="1" t="s">
        <v>41</v>
      </c>
      <c r="E25" s="1">
        <v>61</v>
      </c>
      <c r="F25" s="1">
        <v>73</v>
      </c>
      <c r="G25" s="1">
        <v>2</v>
      </c>
      <c r="H25" s="1">
        <v>0.16</v>
      </c>
      <c r="I25" s="17"/>
      <c r="J25" s="8" t="s">
        <v>53</v>
      </c>
      <c r="K25" s="1">
        <v>0.18</v>
      </c>
      <c r="L25" s="1">
        <v>0.08</v>
      </c>
      <c r="M25" s="1" t="s">
        <v>28</v>
      </c>
      <c r="N25" s="11"/>
      <c r="O25" s="25"/>
    </row>
    <row r="26" spans="2:15" x14ac:dyDescent="0.25">
      <c r="B26" s="24"/>
      <c r="C26" s="64" t="s">
        <v>44</v>
      </c>
      <c r="D26" s="2" t="s">
        <v>39</v>
      </c>
      <c r="E26" s="2">
        <v>70</v>
      </c>
      <c r="F26" s="2">
        <v>79</v>
      </c>
      <c r="G26" s="2">
        <v>2</v>
      </c>
      <c r="H26" s="2">
        <v>0.2</v>
      </c>
      <c r="I26" s="17"/>
      <c r="J26" s="8" t="s">
        <v>54</v>
      </c>
      <c r="K26" s="2">
        <v>0.27</v>
      </c>
      <c r="L26" s="2">
        <v>0.17</v>
      </c>
      <c r="M26" s="2" t="s">
        <v>31</v>
      </c>
      <c r="N26" s="11"/>
      <c r="O26" s="25"/>
    </row>
    <row r="27" spans="2:15" x14ac:dyDescent="0.25">
      <c r="B27" s="24"/>
      <c r="C27" s="64"/>
      <c r="D27" s="1" t="s">
        <v>40</v>
      </c>
      <c r="E27" s="1">
        <v>59</v>
      </c>
      <c r="F27" s="1">
        <v>70</v>
      </c>
      <c r="G27" s="1">
        <v>2.5</v>
      </c>
      <c r="H27" s="1">
        <v>0.17</v>
      </c>
      <c r="I27" s="17"/>
      <c r="J27" s="8" t="s">
        <v>55</v>
      </c>
      <c r="K27" s="1">
        <v>0.28000000000000003</v>
      </c>
      <c r="L27" s="1">
        <v>0.14000000000000001</v>
      </c>
      <c r="M27" s="1" t="s">
        <v>29</v>
      </c>
      <c r="N27" s="11"/>
      <c r="O27" s="25"/>
    </row>
    <row r="28" spans="2:15" x14ac:dyDescent="0.25">
      <c r="B28" s="24"/>
      <c r="C28" s="64"/>
      <c r="D28" s="2" t="s">
        <v>41</v>
      </c>
      <c r="E28" s="2">
        <v>47</v>
      </c>
      <c r="F28" s="2">
        <v>62</v>
      </c>
      <c r="G28" s="2">
        <v>3</v>
      </c>
      <c r="H28" s="2">
        <v>0.15</v>
      </c>
      <c r="I28" s="17"/>
      <c r="J28" s="8" t="s">
        <v>56</v>
      </c>
      <c r="K28" s="2">
        <v>0.36</v>
      </c>
      <c r="L28" s="2">
        <v>0.25</v>
      </c>
      <c r="M28" s="2" t="s">
        <v>32</v>
      </c>
      <c r="N28" s="11"/>
      <c r="O28" s="25"/>
    </row>
    <row r="29" spans="2:15" ht="15" customHeight="1" x14ac:dyDescent="0.25">
      <c r="B29" s="24"/>
      <c r="C29" s="64" t="s">
        <v>45</v>
      </c>
      <c r="D29" s="1" t="s">
        <v>39</v>
      </c>
      <c r="E29" s="1">
        <v>74</v>
      </c>
      <c r="F29" s="1">
        <v>82</v>
      </c>
      <c r="G29" s="1">
        <v>1.5</v>
      </c>
      <c r="H29" s="1">
        <v>0.18</v>
      </c>
      <c r="I29" s="17"/>
      <c r="J29" s="8" t="s">
        <v>57</v>
      </c>
      <c r="K29" s="1">
        <v>0.31</v>
      </c>
      <c r="L29" s="1">
        <v>0.11</v>
      </c>
      <c r="M29" s="1" t="s">
        <v>29</v>
      </c>
      <c r="N29" s="11"/>
      <c r="O29" s="25"/>
    </row>
    <row r="30" spans="2:15" x14ac:dyDescent="0.25">
      <c r="B30" s="24"/>
      <c r="C30" s="64"/>
      <c r="D30" s="2" t="s">
        <v>40</v>
      </c>
      <c r="E30" s="2">
        <v>66</v>
      </c>
      <c r="F30" s="2">
        <v>76</v>
      </c>
      <c r="G30" s="2">
        <v>2</v>
      </c>
      <c r="H30" s="2">
        <v>0.16</v>
      </c>
      <c r="I30" s="17"/>
      <c r="J30" s="8" t="s">
        <v>58</v>
      </c>
      <c r="K30" s="2">
        <v>0.3</v>
      </c>
      <c r="L30" s="2">
        <v>0.06</v>
      </c>
      <c r="M30" s="2" t="s">
        <v>29</v>
      </c>
      <c r="N30" s="11"/>
      <c r="O30" s="25"/>
    </row>
    <row r="31" spans="2:15" x14ac:dyDescent="0.25">
      <c r="B31" s="24"/>
      <c r="C31" s="64"/>
      <c r="D31" s="1" t="s">
        <v>41</v>
      </c>
      <c r="E31" s="1">
        <v>57</v>
      </c>
      <c r="F31" s="1">
        <v>69</v>
      </c>
      <c r="G31" s="1">
        <v>2.5</v>
      </c>
      <c r="H31" s="1">
        <v>0.14000000000000001</v>
      </c>
      <c r="I31" s="17"/>
      <c r="J31" s="8" t="s">
        <v>59</v>
      </c>
      <c r="K31" s="1">
        <v>0.36</v>
      </c>
      <c r="L31" s="1">
        <v>0.22</v>
      </c>
      <c r="M31" s="1" t="s">
        <v>31</v>
      </c>
      <c r="N31" s="11"/>
      <c r="O31" s="25"/>
    </row>
    <row r="32" spans="2:15" x14ac:dyDescent="0.25">
      <c r="B32" s="24"/>
      <c r="C32" s="64" t="s">
        <v>46</v>
      </c>
      <c r="D32" s="2" t="s">
        <v>39</v>
      </c>
      <c r="E32" s="2">
        <v>70</v>
      </c>
      <c r="F32" s="2">
        <v>79</v>
      </c>
      <c r="G32" s="2">
        <v>2.5</v>
      </c>
      <c r="H32" s="2">
        <v>0.13</v>
      </c>
      <c r="I32" s="17"/>
      <c r="J32" s="8" t="s">
        <v>60</v>
      </c>
      <c r="K32" s="2">
        <v>0.38</v>
      </c>
      <c r="L32" s="2">
        <v>0.22</v>
      </c>
      <c r="M32" s="2" t="s">
        <v>31</v>
      </c>
      <c r="N32" s="11"/>
      <c r="O32" s="25"/>
    </row>
    <row r="33" spans="2:15" x14ac:dyDescent="0.25">
      <c r="B33" s="24"/>
      <c r="C33" s="64"/>
      <c r="D33" s="1" t="s">
        <v>40</v>
      </c>
      <c r="E33" s="1">
        <v>58</v>
      </c>
      <c r="F33" s="1">
        <v>70</v>
      </c>
      <c r="G33" s="1">
        <v>3</v>
      </c>
      <c r="H33" s="1">
        <v>0.12</v>
      </c>
      <c r="I33" s="17"/>
      <c r="J33" s="8" t="s">
        <v>61</v>
      </c>
      <c r="K33" s="1">
        <v>0.41</v>
      </c>
      <c r="L33" s="1">
        <v>0.27</v>
      </c>
      <c r="M33" s="1" t="s">
        <v>32</v>
      </c>
      <c r="N33" s="11"/>
      <c r="O33" s="25"/>
    </row>
    <row r="34" spans="2:15" x14ac:dyDescent="0.25">
      <c r="B34" s="24"/>
      <c r="C34" s="64"/>
      <c r="D34" s="2" t="s">
        <v>41</v>
      </c>
      <c r="E34" s="2">
        <v>51</v>
      </c>
      <c r="F34" s="2">
        <v>66</v>
      </c>
      <c r="G34" s="2">
        <v>3.5</v>
      </c>
      <c r="H34" s="2">
        <v>0.11</v>
      </c>
      <c r="I34" s="17"/>
      <c r="J34" s="8" t="s">
        <v>62</v>
      </c>
      <c r="K34" s="2">
        <v>0.42</v>
      </c>
      <c r="L34" s="2">
        <v>0.3</v>
      </c>
      <c r="M34" s="2" t="s">
        <v>30</v>
      </c>
      <c r="N34" s="11"/>
      <c r="O34" s="25"/>
    </row>
    <row r="35" spans="2:15" s="4" customFormat="1" x14ac:dyDescent="0.25">
      <c r="B35" s="2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25"/>
    </row>
    <row r="36" spans="2:15" s="4" customFormat="1" ht="173.25" customHeight="1" x14ac:dyDescent="0.25">
      <c r="B36" s="26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7"/>
    </row>
    <row r="37" spans="2:15" s="4" customFormat="1" x14ac:dyDescent="0.25"/>
    <row r="38" spans="2:15" s="4" customFormat="1" x14ac:dyDescent="0.25"/>
  </sheetData>
  <mergeCells count="13">
    <mergeCell ref="K21:K22"/>
    <mergeCell ref="L21:L22"/>
    <mergeCell ref="M21:M22"/>
    <mergeCell ref="H21:H22"/>
    <mergeCell ref="C23:C25"/>
    <mergeCell ref="C26:C28"/>
    <mergeCell ref="C29:C31"/>
    <mergeCell ref="C32:C34"/>
    <mergeCell ref="J21:J22"/>
    <mergeCell ref="C21:C22"/>
    <mergeCell ref="D21:D22"/>
    <mergeCell ref="E21:F21"/>
    <mergeCell ref="G21:G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E68D-ACEE-437E-967A-EF418CF3DC09}">
  <dimension ref="A1:W31"/>
  <sheetViews>
    <sheetView workbookViewId="0">
      <selection activeCell="J3" sqref="J3"/>
    </sheetView>
  </sheetViews>
  <sheetFormatPr baseColWidth="10" defaultColWidth="8.85546875" defaultRowHeight="15" x14ac:dyDescent="0.25"/>
  <cols>
    <col min="1" max="1" width="8.85546875" style="4"/>
    <col min="2" max="2" width="4" style="4" customWidth="1"/>
    <col min="3" max="3" width="38.28515625" bestFit="1" customWidth="1"/>
    <col min="4" max="4" width="10.7109375" customWidth="1"/>
    <col min="5" max="6" width="11.140625" bestFit="1" customWidth="1"/>
    <col min="7" max="23" width="8.85546875" style="4"/>
  </cols>
  <sheetData>
    <row r="1" spans="2:17" s="4" customFormat="1" x14ac:dyDescent="0.25"/>
    <row r="2" spans="2:17" s="4" customFormat="1" x14ac:dyDescent="0.25"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</row>
    <row r="3" spans="2:17" x14ac:dyDescent="0.25">
      <c r="B3" s="24"/>
      <c r="C3" s="16" t="s">
        <v>68</v>
      </c>
      <c r="D3" s="31" t="s">
        <v>65</v>
      </c>
      <c r="E3" s="31" t="s">
        <v>66</v>
      </c>
      <c r="F3" s="31" t="s">
        <v>67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25"/>
    </row>
    <row r="4" spans="2:17" x14ac:dyDescent="0.25">
      <c r="B4" s="24"/>
      <c r="C4" s="32" t="s">
        <v>69</v>
      </c>
      <c r="D4" s="33">
        <v>81</v>
      </c>
      <c r="E4" s="33">
        <v>81</v>
      </c>
      <c r="F4" s="34">
        <v>81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25"/>
    </row>
    <row r="5" spans="2:17" x14ac:dyDescent="0.25">
      <c r="B5" s="24"/>
      <c r="C5" s="35" t="s">
        <v>70</v>
      </c>
      <c r="D5" s="36">
        <v>1.5</v>
      </c>
      <c r="E5" s="36">
        <v>1.5</v>
      </c>
      <c r="F5" s="37">
        <v>1.5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25"/>
    </row>
    <row r="6" spans="2:17" x14ac:dyDescent="0.25">
      <c r="B6" s="24"/>
      <c r="C6" s="35" t="s">
        <v>35</v>
      </c>
      <c r="D6" s="36">
        <v>0.18</v>
      </c>
      <c r="E6" s="36">
        <v>0.18</v>
      </c>
      <c r="F6" s="37">
        <v>0.18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25"/>
    </row>
    <row r="7" spans="2:17" x14ac:dyDescent="0.25">
      <c r="B7" s="24"/>
      <c r="C7" s="35" t="s">
        <v>71</v>
      </c>
      <c r="D7" s="36">
        <v>10</v>
      </c>
      <c r="E7" s="38">
        <f>D7-E8/10000</f>
        <v>9.6999999999999993</v>
      </c>
      <c r="F7" s="39">
        <f>D7-F8/10000</f>
        <v>9.4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25"/>
    </row>
    <row r="8" spans="2:17" x14ac:dyDescent="0.25">
      <c r="B8" s="24"/>
      <c r="C8" s="35" t="s">
        <v>83</v>
      </c>
      <c r="D8" s="36">
        <v>0</v>
      </c>
      <c r="E8" s="36">
        <v>3000</v>
      </c>
      <c r="F8" s="37">
        <v>6000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25"/>
    </row>
    <row r="9" spans="2:17" x14ac:dyDescent="0.25">
      <c r="B9" s="24"/>
      <c r="C9" s="40" t="s">
        <v>84</v>
      </c>
      <c r="D9" s="41">
        <v>0</v>
      </c>
      <c r="E9" s="41">
        <v>2</v>
      </c>
      <c r="F9" s="42">
        <v>1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25"/>
    </row>
    <row r="10" spans="2:17" x14ac:dyDescent="0.25">
      <c r="B10" s="24"/>
      <c r="C10" s="17"/>
      <c r="D10" s="17"/>
      <c r="E10" s="17"/>
      <c r="F10" s="1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25"/>
    </row>
    <row r="11" spans="2:17" x14ac:dyDescent="0.25">
      <c r="B11" s="24"/>
      <c r="C11" s="16" t="s">
        <v>72</v>
      </c>
      <c r="D11" s="31" t="s">
        <v>65</v>
      </c>
      <c r="E11" s="31" t="s">
        <v>66</v>
      </c>
      <c r="F11" s="31" t="s">
        <v>67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25"/>
    </row>
    <row r="12" spans="2:17" x14ac:dyDescent="0.25">
      <c r="B12" s="24"/>
      <c r="C12" s="32" t="s">
        <v>73</v>
      </c>
      <c r="D12" s="43">
        <f>SUM(Clima!$F:$F)</f>
        <v>496.40000000000009</v>
      </c>
      <c r="E12" s="43">
        <f>SUM(Clima!$F:$F)</f>
        <v>496.40000000000009</v>
      </c>
      <c r="F12" s="44">
        <f>SUM(Clima!$F:$F)</f>
        <v>496.40000000000009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25"/>
    </row>
    <row r="13" spans="2:17" x14ac:dyDescent="0.25">
      <c r="B13" s="24"/>
      <c r="C13" s="35" t="s">
        <v>74</v>
      </c>
      <c r="D13" s="45">
        <f>SUM(Cálculos!F:F)</f>
        <v>42.409450718697734</v>
      </c>
      <c r="E13" s="45">
        <f>SUM(Cálculos!M:M)</f>
        <v>42.409450718697734</v>
      </c>
      <c r="F13" s="46">
        <f>SUM(Cálculos!AB:AB)</f>
        <v>42.409450718697734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25"/>
    </row>
    <row r="14" spans="2:17" x14ac:dyDescent="0.25">
      <c r="B14" s="24"/>
      <c r="C14" s="35" t="s">
        <v>75</v>
      </c>
      <c r="D14" s="47">
        <f>SUM(Cálculos!E:E)</f>
        <v>203.24677796302038</v>
      </c>
      <c r="E14" s="47">
        <f>(SUM(Cálculos!L:L)*10*E7+SUM(Cálculos!U:U))/(10*D7)</f>
        <v>209.08657331439329</v>
      </c>
      <c r="F14" s="48">
        <f>(SUM(Cálculos!AA:AA)*10*F7+SUM(Cálculos!AJ:AJ))/(10*D7)</f>
        <v>208.40180641872976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25"/>
    </row>
    <row r="15" spans="2:17" x14ac:dyDescent="0.25">
      <c r="B15" s="24"/>
      <c r="C15" s="40" t="s">
        <v>76</v>
      </c>
      <c r="D15" s="49">
        <f>SUM(Cálculos!G:G)</f>
        <v>257.98821141230377</v>
      </c>
      <c r="E15" s="49">
        <f>(SUM(Cálculos!N:N)*10*E7+SUM(Cálculos!V:V))/(10*D7)</f>
        <v>276.24356094754307</v>
      </c>
      <c r="F15" s="50">
        <f>(SUM(Cálculos!AC:AC)*10*F7+SUM(Cálculos!AK:AK))/(10*D7)</f>
        <v>278.74487499449299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5"/>
    </row>
    <row r="16" spans="2:17" x14ac:dyDescent="0.25">
      <c r="B16" s="24"/>
      <c r="C16" s="17"/>
      <c r="D16" s="17"/>
      <c r="E16" s="17"/>
      <c r="F16" s="17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25"/>
    </row>
    <row r="17" spans="2:17" x14ac:dyDescent="0.25">
      <c r="B17" s="24"/>
      <c r="C17" s="16" t="s">
        <v>77</v>
      </c>
      <c r="D17" s="29"/>
      <c r="E17" s="31" t="s">
        <v>66</v>
      </c>
      <c r="F17" s="31" t="s">
        <v>67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5"/>
    </row>
    <row r="18" spans="2:17" x14ac:dyDescent="0.25">
      <c r="B18" s="24"/>
      <c r="C18" s="51" t="s">
        <v>105</v>
      </c>
      <c r="D18" s="52"/>
      <c r="E18" s="53">
        <f>0.01*(E15-D15)*D7</f>
        <v>1.8255349535239305</v>
      </c>
      <c r="F18" s="54">
        <f>0.01*(F15-D15)*D7</f>
        <v>2.0756663582189221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25"/>
    </row>
    <row r="19" spans="2:17" x14ac:dyDescent="0.25">
      <c r="B19" s="24"/>
      <c r="C19" s="17"/>
      <c r="D19" s="17"/>
      <c r="E19" s="17"/>
      <c r="F19" s="1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25"/>
    </row>
    <row r="20" spans="2:17" x14ac:dyDescent="0.25">
      <c r="B20" s="24"/>
      <c r="C20" s="16" t="s">
        <v>78</v>
      </c>
      <c r="D20" s="29"/>
      <c r="E20" s="31" t="s">
        <v>66</v>
      </c>
      <c r="F20" s="31" t="s">
        <v>67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25"/>
    </row>
    <row r="21" spans="2:17" x14ac:dyDescent="0.25">
      <c r="B21" s="24"/>
      <c r="C21" s="32" t="s">
        <v>79</v>
      </c>
      <c r="D21" s="55"/>
      <c r="E21" s="33">
        <v>0</v>
      </c>
      <c r="F21" s="34">
        <v>0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25"/>
    </row>
    <row r="22" spans="2:17" x14ac:dyDescent="0.25">
      <c r="B22" s="24"/>
      <c r="C22" s="35" t="s">
        <v>80</v>
      </c>
      <c r="D22" s="17"/>
      <c r="E22" s="36">
        <v>3</v>
      </c>
      <c r="F22" s="37">
        <v>3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25"/>
    </row>
    <row r="23" spans="2:17" x14ac:dyDescent="0.25">
      <c r="B23" s="24"/>
      <c r="C23" s="40" t="s">
        <v>81</v>
      </c>
      <c r="D23" s="30"/>
      <c r="E23" s="56">
        <f>E21*E7+E8*E9*E22/3</f>
        <v>6000</v>
      </c>
      <c r="F23" s="57">
        <f>F21*F7+F8*F9*F22/3</f>
        <v>6000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25"/>
    </row>
    <row r="24" spans="2:17" x14ac:dyDescent="0.25">
      <c r="B24" s="24"/>
      <c r="C24" s="17"/>
      <c r="D24" s="17"/>
      <c r="E24" s="17"/>
      <c r="F24" s="17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25"/>
    </row>
    <row r="25" spans="2:17" x14ac:dyDescent="0.25">
      <c r="B25" s="24"/>
      <c r="C25" s="16" t="s">
        <v>82</v>
      </c>
      <c r="D25" s="29"/>
      <c r="E25" s="31" t="s">
        <v>66</v>
      </c>
      <c r="F25" s="31" t="s">
        <v>67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25"/>
    </row>
    <row r="26" spans="2:17" x14ac:dyDescent="0.25">
      <c r="B26" s="24"/>
      <c r="C26" s="51" t="s">
        <v>106</v>
      </c>
      <c r="D26" s="52"/>
      <c r="E26" s="58">
        <f>E$23/E18</f>
        <v>3286.7078159297198</v>
      </c>
      <c r="F26" s="59">
        <f>F$23/F18</f>
        <v>2890.6379757238306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25"/>
    </row>
    <row r="27" spans="2:17" s="4" customFormat="1" x14ac:dyDescent="0.25">
      <c r="B27" s="24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25"/>
    </row>
    <row r="28" spans="2:17" s="4" customFormat="1" x14ac:dyDescent="0.25">
      <c r="B28" s="24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25"/>
    </row>
    <row r="29" spans="2:17" s="4" customFormat="1" x14ac:dyDescent="0.25">
      <c r="B29" s="24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25"/>
    </row>
    <row r="30" spans="2:17" s="4" customFormat="1" x14ac:dyDescent="0.25">
      <c r="B30" s="26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7"/>
    </row>
    <row r="31" spans="2:17" s="4" customForma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A6630-9139-4717-8D5A-5C7ED2FB2CBA}">
  <dimension ref="A1:AC33"/>
  <sheetViews>
    <sheetView workbookViewId="0">
      <selection activeCell="J8" sqref="J8"/>
    </sheetView>
  </sheetViews>
  <sheetFormatPr baseColWidth="10" defaultColWidth="8.85546875" defaultRowHeight="15" x14ac:dyDescent="0.25"/>
  <cols>
    <col min="1" max="1" width="8.85546875" style="4"/>
    <col min="2" max="2" width="4.42578125" style="4" customWidth="1"/>
    <col min="3" max="3" width="29" customWidth="1"/>
    <col min="5" max="5" width="10.140625" bestFit="1" customWidth="1"/>
    <col min="7" max="29" width="8.85546875" style="4"/>
  </cols>
  <sheetData>
    <row r="1" spans="2:16" s="4" customFormat="1" x14ac:dyDescent="0.25"/>
    <row r="2" spans="2:16" s="4" customFormat="1" ht="24" customHeight="1" x14ac:dyDescent="0.25"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2:16" x14ac:dyDescent="0.25">
      <c r="B3" s="24"/>
      <c r="C3" s="16" t="s">
        <v>85</v>
      </c>
      <c r="D3" s="16"/>
      <c r="E3" s="16"/>
      <c r="F3" s="16"/>
      <c r="G3" s="11"/>
      <c r="H3" s="11"/>
      <c r="I3" s="11"/>
      <c r="J3" s="11"/>
      <c r="K3" s="11"/>
      <c r="L3" s="11"/>
      <c r="M3" s="11"/>
      <c r="N3" s="11"/>
      <c r="O3" s="11"/>
      <c r="P3" s="25"/>
    </row>
    <row r="4" spans="2:16" x14ac:dyDescent="0.25">
      <c r="B4" s="24"/>
      <c r="C4" s="15" t="s">
        <v>86</v>
      </c>
      <c r="D4" s="13">
        <v>2700</v>
      </c>
      <c r="E4" s="17"/>
      <c r="F4" s="17"/>
      <c r="G4" s="11"/>
      <c r="H4" s="11"/>
      <c r="I4" s="11"/>
      <c r="J4" s="11"/>
      <c r="K4" s="11"/>
      <c r="L4" s="11"/>
      <c r="M4" s="11"/>
      <c r="N4" s="11"/>
      <c r="O4" s="11"/>
      <c r="P4" s="25"/>
    </row>
    <row r="5" spans="2:16" x14ac:dyDescent="0.25">
      <c r="B5" s="24"/>
      <c r="C5" s="15" t="s">
        <v>87</v>
      </c>
      <c r="D5" s="13">
        <v>-14</v>
      </c>
      <c r="E5" s="17"/>
      <c r="F5" s="17"/>
      <c r="G5" s="11"/>
      <c r="H5" s="11"/>
      <c r="I5" s="11"/>
      <c r="J5" s="11"/>
      <c r="K5" s="11"/>
      <c r="L5" s="11"/>
      <c r="M5" s="11"/>
      <c r="N5" s="11"/>
      <c r="O5" s="11"/>
      <c r="P5" s="25"/>
    </row>
    <row r="6" spans="2:16" x14ac:dyDescent="0.25">
      <c r="B6" s="24"/>
      <c r="C6" s="17"/>
      <c r="D6" s="18"/>
      <c r="E6" s="17"/>
      <c r="F6" s="17"/>
      <c r="G6" s="11"/>
      <c r="H6" s="11"/>
      <c r="I6" s="11"/>
      <c r="J6" s="11"/>
      <c r="K6" s="11"/>
      <c r="L6" s="11"/>
      <c r="M6" s="11"/>
      <c r="N6" s="11"/>
      <c r="O6" s="11"/>
      <c r="P6" s="25"/>
    </row>
    <row r="7" spans="2:16" x14ac:dyDescent="0.25">
      <c r="B7" s="24"/>
      <c r="C7" s="16" t="s">
        <v>88</v>
      </c>
      <c r="D7" s="19"/>
      <c r="E7" s="19" t="s">
        <v>89</v>
      </c>
      <c r="F7" s="16"/>
      <c r="G7" s="11"/>
      <c r="H7" s="11"/>
      <c r="I7" s="11"/>
      <c r="J7" s="11"/>
      <c r="K7" s="11"/>
      <c r="L7" s="11"/>
      <c r="M7" s="11"/>
      <c r="N7" s="11"/>
      <c r="O7" s="11"/>
      <c r="P7" s="25"/>
    </row>
    <row r="8" spans="2:16" x14ac:dyDescent="0.25">
      <c r="B8" s="24"/>
      <c r="C8" s="10" t="s">
        <v>49</v>
      </c>
      <c r="D8" s="13">
        <v>0.27</v>
      </c>
      <c r="E8" s="3" t="s">
        <v>12</v>
      </c>
      <c r="F8" s="17"/>
      <c r="G8" s="11"/>
      <c r="H8" s="11"/>
      <c r="I8" s="11"/>
      <c r="J8" s="11"/>
      <c r="K8" s="11"/>
      <c r="L8" s="11"/>
      <c r="M8" s="11"/>
      <c r="N8" s="11"/>
      <c r="O8" s="11"/>
      <c r="P8" s="25"/>
    </row>
    <row r="9" spans="2:16" x14ac:dyDescent="0.25">
      <c r="B9" s="24"/>
      <c r="C9" s="10" t="s">
        <v>50</v>
      </c>
      <c r="D9" s="13">
        <v>0.17</v>
      </c>
      <c r="E9" s="3" t="s">
        <v>12</v>
      </c>
      <c r="F9" s="17"/>
      <c r="G9" s="11"/>
      <c r="H9" s="11"/>
      <c r="I9" s="11"/>
      <c r="J9" s="11"/>
      <c r="K9" s="11"/>
      <c r="L9" s="11"/>
      <c r="M9" s="11"/>
      <c r="N9" s="11"/>
      <c r="O9" s="11"/>
      <c r="P9" s="25"/>
    </row>
    <row r="10" spans="2:16" x14ac:dyDescent="0.25">
      <c r="B10" s="24"/>
      <c r="C10" s="17"/>
      <c r="D10" s="17"/>
      <c r="E10" s="17"/>
      <c r="F10" s="17"/>
      <c r="G10" s="11"/>
      <c r="H10" s="11"/>
      <c r="I10" s="11"/>
      <c r="J10" s="11"/>
      <c r="K10" s="11"/>
      <c r="L10" s="11"/>
      <c r="M10" s="11"/>
      <c r="N10" s="11"/>
      <c r="O10" s="11"/>
      <c r="P10" s="25"/>
    </row>
    <row r="11" spans="2:16" x14ac:dyDescent="0.25">
      <c r="B11" s="24"/>
      <c r="C11" s="16" t="s">
        <v>17</v>
      </c>
      <c r="D11" s="16"/>
      <c r="E11" s="16"/>
      <c r="F11" s="16"/>
      <c r="G11" s="11"/>
      <c r="H11" s="11"/>
      <c r="I11" s="11"/>
      <c r="J11" s="11"/>
      <c r="K11" s="11"/>
      <c r="L11" s="11"/>
      <c r="M11" s="11"/>
      <c r="N11" s="11"/>
      <c r="O11" s="11"/>
      <c r="P11" s="25"/>
    </row>
    <row r="12" spans="2:16" x14ac:dyDescent="0.25">
      <c r="B12" s="24"/>
      <c r="C12" s="10" t="s">
        <v>63</v>
      </c>
      <c r="D12" s="13">
        <v>4</v>
      </c>
      <c r="E12" s="3" t="s">
        <v>15</v>
      </c>
      <c r="F12" s="17"/>
      <c r="G12" s="11"/>
      <c r="H12" s="11"/>
      <c r="I12" s="11"/>
      <c r="J12" s="11"/>
      <c r="K12" s="11"/>
      <c r="L12" s="11"/>
      <c r="M12" s="11"/>
      <c r="N12" s="11"/>
      <c r="O12" s="11"/>
      <c r="P12" s="25"/>
    </row>
    <row r="13" spans="2:16" x14ac:dyDescent="0.25">
      <c r="B13" s="24"/>
      <c r="C13" s="10" t="s">
        <v>90</v>
      </c>
      <c r="D13" s="13">
        <v>0</v>
      </c>
      <c r="E13" s="3"/>
      <c r="F13" s="17"/>
      <c r="G13" s="11"/>
      <c r="H13" s="11"/>
      <c r="I13" s="11"/>
      <c r="J13" s="11"/>
      <c r="K13" s="11"/>
      <c r="L13" s="11"/>
      <c r="M13" s="11"/>
      <c r="N13" s="11"/>
      <c r="O13" s="11"/>
      <c r="P13" s="25"/>
    </row>
    <row r="14" spans="2:16" x14ac:dyDescent="0.25">
      <c r="B14" s="24"/>
      <c r="C14" s="17"/>
      <c r="D14" s="18"/>
      <c r="E14" s="17"/>
      <c r="F14" s="17"/>
      <c r="G14" s="11"/>
      <c r="H14" s="11"/>
      <c r="I14" s="11"/>
      <c r="J14" s="11"/>
      <c r="K14" s="11"/>
      <c r="L14" s="11"/>
      <c r="M14" s="11"/>
      <c r="N14" s="11"/>
      <c r="O14" s="11"/>
      <c r="P14" s="25"/>
    </row>
    <row r="15" spans="2:16" x14ac:dyDescent="0.25">
      <c r="B15" s="24"/>
      <c r="C15" s="16" t="s">
        <v>91</v>
      </c>
      <c r="D15" s="19"/>
      <c r="E15" s="19" t="s">
        <v>89</v>
      </c>
      <c r="F15" s="19" t="s">
        <v>10</v>
      </c>
      <c r="G15" s="11"/>
      <c r="H15" s="11"/>
      <c r="I15" s="11"/>
      <c r="J15" s="11"/>
      <c r="K15" s="11"/>
      <c r="L15" s="11"/>
      <c r="M15" s="11"/>
      <c r="N15" s="11"/>
      <c r="O15" s="11"/>
      <c r="P15" s="25"/>
    </row>
    <row r="16" spans="2:16" x14ac:dyDescent="0.25">
      <c r="B16" s="24"/>
      <c r="C16" s="10" t="s">
        <v>92</v>
      </c>
      <c r="D16" s="13">
        <v>150</v>
      </c>
      <c r="E16" s="3" t="s">
        <v>11</v>
      </c>
      <c r="F16" s="3">
        <v>150</v>
      </c>
      <c r="G16" s="11"/>
      <c r="H16" s="11"/>
      <c r="I16" s="11"/>
      <c r="J16" s="11"/>
      <c r="K16" s="11"/>
      <c r="L16" s="11"/>
      <c r="M16" s="11"/>
      <c r="N16" s="11"/>
      <c r="O16" s="11"/>
      <c r="P16" s="25"/>
    </row>
    <row r="17" spans="2:16" x14ac:dyDescent="0.25">
      <c r="B17" s="24"/>
      <c r="C17" s="10" t="s">
        <v>93</v>
      </c>
      <c r="D17" s="13">
        <v>0.3</v>
      </c>
      <c r="E17" s="3" t="s">
        <v>14</v>
      </c>
      <c r="F17" s="3">
        <v>0.3</v>
      </c>
      <c r="G17" s="11"/>
      <c r="H17" s="11"/>
      <c r="I17" s="11"/>
      <c r="J17" s="11"/>
      <c r="K17" s="11"/>
      <c r="L17" s="11"/>
      <c r="M17" s="11"/>
      <c r="N17" s="11"/>
      <c r="O17" s="11"/>
      <c r="P17" s="25"/>
    </row>
    <row r="18" spans="2:16" x14ac:dyDescent="0.25">
      <c r="B18" s="24"/>
      <c r="C18" s="17"/>
      <c r="D18" s="17"/>
      <c r="E18" s="18"/>
      <c r="F18" s="18"/>
      <c r="G18" s="11"/>
      <c r="H18" s="11"/>
      <c r="I18" s="11"/>
      <c r="J18" s="11"/>
      <c r="K18" s="11"/>
      <c r="L18" s="11"/>
      <c r="M18" s="11"/>
      <c r="N18" s="11"/>
      <c r="O18" s="11"/>
      <c r="P18" s="25"/>
    </row>
    <row r="19" spans="2:16" x14ac:dyDescent="0.25">
      <c r="B19" s="24"/>
      <c r="C19" s="16" t="s">
        <v>94</v>
      </c>
      <c r="D19" s="16"/>
      <c r="E19" s="19"/>
      <c r="F19" s="19"/>
      <c r="G19" s="11"/>
      <c r="H19" s="11"/>
      <c r="I19" s="11"/>
      <c r="J19" s="11"/>
      <c r="K19" s="11"/>
      <c r="L19" s="11"/>
      <c r="M19" s="11"/>
      <c r="N19" s="11"/>
      <c r="O19" s="11"/>
      <c r="P19" s="25"/>
    </row>
    <row r="20" spans="2:16" x14ac:dyDescent="0.25">
      <c r="B20" s="24"/>
      <c r="C20" s="10" t="s">
        <v>107</v>
      </c>
      <c r="D20" s="13">
        <v>0</v>
      </c>
      <c r="E20" s="14" t="s">
        <v>22</v>
      </c>
      <c r="F20" s="3"/>
      <c r="G20" s="11"/>
      <c r="H20" s="11"/>
      <c r="I20" s="11"/>
      <c r="J20" s="11"/>
      <c r="K20" s="11"/>
      <c r="L20" s="11"/>
      <c r="M20" s="11"/>
      <c r="N20" s="11"/>
      <c r="O20" s="11"/>
      <c r="P20" s="25"/>
    </row>
    <row r="21" spans="2:16" x14ac:dyDescent="0.25">
      <c r="B21" s="24"/>
      <c r="C21" s="10" t="s">
        <v>95</v>
      </c>
      <c r="D21" s="13">
        <v>0.15</v>
      </c>
      <c r="E21" s="14" t="s">
        <v>22</v>
      </c>
      <c r="F21" s="3">
        <v>0.15</v>
      </c>
      <c r="G21" s="11"/>
      <c r="H21" s="11"/>
      <c r="I21" s="11"/>
      <c r="J21" s="11"/>
      <c r="K21" s="11"/>
      <c r="L21" s="11"/>
      <c r="M21" s="11"/>
      <c r="N21" s="11"/>
      <c r="O21" s="11"/>
      <c r="P21" s="25"/>
    </row>
    <row r="22" spans="2:16" x14ac:dyDescent="0.25">
      <c r="B22" s="24"/>
      <c r="C22" s="10" t="s">
        <v>63</v>
      </c>
      <c r="D22" s="13">
        <v>35</v>
      </c>
      <c r="E22" s="3" t="s">
        <v>15</v>
      </c>
      <c r="F22" s="10"/>
      <c r="G22" s="11"/>
      <c r="H22" s="11"/>
      <c r="I22" s="11"/>
      <c r="J22" s="11"/>
      <c r="K22" s="11"/>
      <c r="L22" s="11"/>
      <c r="M22" s="11"/>
      <c r="N22" s="11"/>
      <c r="O22" s="11"/>
      <c r="P22" s="25"/>
    </row>
    <row r="23" spans="2:16" x14ac:dyDescent="0.25">
      <c r="B23" s="24"/>
      <c r="C23" s="17"/>
      <c r="D23" s="17"/>
      <c r="E23" s="17"/>
      <c r="F23" s="17"/>
      <c r="G23" s="11"/>
      <c r="H23" s="11"/>
      <c r="I23" s="11"/>
      <c r="J23" s="11"/>
      <c r="K23" s="11"/>
      <c r="L23" s="11"/>
      <c r="M23" s="11"/>
      <c r="N23" s="11"/>
      <c r="O23" s="11"/>
      <c r="P23" s="25"/>
    </row>
    <row r="24" spans="2:16" x14ac:dyDescent="0.25">
      <c r="B24" s="24"/>
      <c r="C24" s="17"/>
      <c r="D24" s="17"/>
      <c r="E24" s="17"/>
      <c r="F24" s="17"/>
      <c r="G24" s="11"/>
      <c r="H24" s="11"/>
      <c r="I24" s="11"/>
      <c r="J24" s="11"/>
      <c r="K24" s="11"/>
      <c r="L24" s="11"/>
      <c r="M24" s="11"/>
      <c r="N24" s="11"/>
      <c r="O24" s="11"/>
      <c r="P24" s="25"/>
    </row>
    <row r="25" spans="2:16" x14ac:dyDescent="0.25">
      <c r="B25" s="24"/>
      <c r="C25" s="17"/>
      <c r="D25" s="17"/>
      <c r="E25" s="17"/>
      <c r="F25" s="17"/>
      <c r="G25" s="11"/>
      <c r="H25" s="11"/>
      <c r="I25" s="11"/>
      <c r="J25" s="11"/>
      <c r="K25" s="11"/>
      <c r="L25" s="11"/>
      <c r="M25" s="11"/>
      <c r="N25" s="11"/>
      <c r="O25" s="11"/>
      <c r="P25" s="25"/>
    </row>
    <row r="26" spans="2:16" x14ac:dyDescent="0.25">
      <c r="B26" s="24"/>
      <c r="C26" s="17"/>
      <c r="D26" s="17"/>
      <c r="E26" s="17"/>
      <c r="F26" s="17"/>
      <c r="G26" s="11"/>
      <c r="H26" s="11"/>
      <c r="I26" s="11"/>
      <c r="J26" s="11"/>
      <c r="K26" s="11"/>
      <c r="L26" s="11"/>
      <c r="M26" s="11"/>
      <c r="N26" s="11"/>
      <c r="O26" s="11"/>
      <c r="P26" s="25"/>
    </row>
    <row r="27" spans="2:16" x14ac:dyDescent="0.25">
      <c r="B27" s="24"/>
      <c r="C27" s="17"/>
      <c r="D27" s="17"/>
      <c r="E27" s="17"/>
      <c r="F27" s="17"/>
      <c r="G27" s="11"/>
      <c r="H27" s="11"/>
      <c r="I27" s="11"/>
      <c r="J27" s="11"/>
      <c r="K27" s="11"/>
      <c r="L27" s="11"/>
      <c r="M27" s="11"/>
      <c r="N27" s="11"/>
      <c r="O27" s="11"/>
      <c r="P27" s="25"/>
    </row>
    <row r="28" spans="2:16" s="4" customFormat="1" ht="19.5" customHeight="1" x14ac:dyDescent="0.25">
      <c r="B28" s="24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5"/>
    </row>
    <row r="29" spans="2:16" s="4" customFormat="1" x14ac:dyDescent="0.25">
      <c r="B29" s="24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5"/>
    </row>
    <row r="30" spans="2:16" s="4" customFormat="1" x14ac:dyDescent="0.25">
      <c r="B30" s="26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7"/>
    </row>
    <row r="31" spans="2:16" s="4" customFormat="1" x14ac:dyDescent="0.25"/>
    <row r="32" spans="2:16" s="4" customFormat="1" x14ac:dyDescent="0.25"/>
    <row r="33" s="4" customFormat="1" x14ac:dyDescent="0.25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67D7E-D078-4A9C-814A-93B0870DFDA0}">
  <dimension ref="A1:X374"/>
  <sheetViews>
    <sheetView workbookViewId="0">
      <selection activeCell="L9" sqref="L9"/>
    </sheetView>
  </sheetViews>
  <sheetFormatPr baseColWidth="10" defaultColWidth="8.85546875" defaultRowHeight="15" x14ac:dyDescent="0.25"/>
  <cols>
    <col min="1" max="1" width="8.85546875" style="4"/>
    <col min="2" max="2" width="3.42578125" style="4" customWidth="1"/>
    <col min="3" max="3" width="9.85546875" customWidth="1"/>
    <col min="4" max="4" width="14.140625" bestFit="1" customWidth="1"/>
    <col min="5" max="5" width="13.7109375" bestFit="1" customWidth="1"/>
    <col min="6" max="6" width="18.85546875" customWidth="1"/>
    <col min="7" max="24" width="8.85546875" style="4"/>
  </cols>
  <sheetData>
    <row r="1" spans="2:8" s="4" customFormat="1" x14ac:dyDescent="0.25"/>
    <row r="2" spans="2:8" s="4" customFormat="1" ht="27.75" customHeight="1" x14ac:dyDescent="0.25">
      <c r="B2" s="21"/>
      <c r="C2" s="22"/>
      <c r="D2" s="22"/>
      <c r="E2" s="22"/>
      <c r="F2" s="22"/>
      <c r="G2" s="22"/>
      <c r="H2" s="23"/>
    </row>
    <row r="3" spans="2:8" x14ac:dyDescent="0.25">
      <c r="B3" s="24"/>
      <c r="C3" s="12" t="s">
        <v>96</v>
      </c>
      <c r="D3" s="12" t="s">
        <v>97</v>
      </c>
      <c r="E3" s="12" t="s">
        <v>98</v>
      </c>
      <c r="F3" s="12" t="s">
        <v>73</v>
      </c>
      <c r="G3" s="11"/>
      <c r="H3" s="25"/>
    </row>
    <row r="4" spans="2:8" x14ac:dyDescent="0.25">
      <c r="B4" s="24"/>
      <c r="C4" s="3">
        <v>1</v>
      </c>
      <c r="D4" s="3">
        <v>14</v>
      </c>
      <c r="E4" s="3">
        <v>2.4</v>
      </c>
      <c r="F4" s="3">
        <v>0.2</v>
      </c>
      <c r="G4" s="11"/>
      <c r="H4" s="25"/>
    </row>
    <row r="5" spans="2:8" x14ac:dyDescent="0.25">
      <c r="B5" s="24"/>
      <c r="C5" s="3">
        <v>2</v>
      </c>
      <c r="D5" s="3">
        <v>10.6</v>
      </c>
      <c r="E5" s="3">
        <v>0</v>
      </c>
      <c r="F5" s="3">
        <v>0</v>
      </c>
      <c r="G5" s="11"/>
      <c r="H5" s="25"/>
    </row>
    <row r="6" spans="2:8" x14ac:dyDescent="0.25">
      <c r="B6" s="24"/>
      <c r="C6" s="3">
        <v>3</v>
      </c>
      <c r="D6" s="3">
        <v>13.4</v>
      </c>
      <c r="E6" s="3">
        <v>-3.6</v>
      </c>
      <c r="F6" s="3">
        <v>0</v>
      </c>
      <c r="G6" s="11"/>
      <c r="H6" s="25"/>
    </row>
    <row r="7" spans="2:8" x14ac:dyDescent="0.25">
      <c r="B7" s="24"/>
      <c r="C7" s="3">
        <v>4</v>
      </c>
      <c r="D7" s="3">
        <v>12.8</v>
      </c>
      <c r="E7" s="3">
        <v>-4</v>
      </c>
      <c r="F7" s="3">
        <v>1.1000000000000001</v>
      </c>
      <c r="G7" s="11"/>
      <c r="H7" s="25"/>
    </row>
    <row r="8" spans="2:8" x14ac:dyDescent="0.25">
      <c r="B8" s="24"/>
      <c r="C8" s="3">
        <v>5</v>
      </c>
      <c r="D8" s="3">
        <v>13.4</v>
      </c>
      <c r="E8" s="3">
        <v>1</v>
      </c>
      <c r="F8" s="3">
        <v>2.6</v>
      </c>
      <c r="G8" s="11"/>
      <c r="H8" s="25"/>
    </row>
    <row r="9" spans="2:8" x14ac:dyDescent="0.25">
      <c r="B9" s="24"/>
      <c r="C9" s="3">
        <v>6</v>
      </c>
      <c r="D9" s="3">
        <v>15.4</v>
      </c>
      <c r="E9" s="3">
        <v>-1</v>
      </c>
      <c r="F9" s="3">
        <v>0.3</v>
      </c>
      <c r="G9" s="11"/>
      <c r="H9" s="25"/>
    </row>
    <row r="10" spans="2:8" x14ac:dyDescent="0.25">
      <c r="B10" s="24"/>
      <c r="C10" s="3">
        <v>7</v>
      </c>
      <c r="D10" s="3">
        <v>12.4</v>
      </c>
      <c r="E10" s="3">
        <v>1.8</v>
      </c>
      <c r="F10" s="3">
        <v>6.4</v>
      </c>
      <c r="G10" s="11"/>
      <c r="H10" s="25"/>
    </row>
    <row r="11" spans="2:8" x14ac:dyDescent="0.25">
      <c r="B11" s="24"/>
      <c r="C11" s="3">
        <v>8</v>
      </c>
      <c r="D11" s="3">
        <v>10.199999999999999</v>
      </c>
      <c r="E11" s="3">
        <v>2</v>
      </c>
      <c r="F11" s="3">
        <v>9.6</v>
      </c>
      <c r="G11" s="11"/>
      <c r="H11" s="25"/>
    </row>
    <row r="12" spans="2:8" x14ac:dyDescent="0.25">
      <c r="B12" s="24"/>
      <c r="C12" s="3">
        <v>9</v>
      </c>
      <c r="D12" s="3">
        <v>11</v>
      </c>
      <c r="E12" s="3">
        <v>0</v>
      </c>
      <c r="F12" s="3">
        <v>3.6</v>
      </c>
      <c r="G12" s="11"/>
      <c r="H12" s="25"/>
    </row>
    <row r="13" spans="2:8" x14ac:dyDescent="0.25">
      <c r="B13" s="24"/>
      <c r="C13" s="3">
        <v>10</v>
      </c>
      <c r="D13" s="3">
        <v>11.8</v>
      </c>
      <c r="E13" s="3">
        <v>1.6</v>
      </c>
      <c r="F13" s="3">
        <v>5.6</v>
      </c>
      <c r="G13" s="11"/>
      <c r="H13" s="25"/>
    </row>
    <row r="14" spans="2:8" x14ac:dyDescent="0.25">
      <c r="B14" s="24"/>
      <c r="C14" s="3">
        <v>11</v>
      </c>
      <c r="D14" s="3">
        <v>8.1999999999999993</v>
      </c>
      <c r="E14" s="3">
        <v>1</v>
      </c>
      <c r="F14" s="3">
        <v>20.9</v>
      </c>
      <c r="G14" s="11"/>
      <c r="H14" s="25"/>
    </row>
    <row r="15" spans="2:8" x14ac:dyDescent="0.25">
      <c r="B15" s="24"/>
      <c r="C15" s="3">
        <v>12</v>
      </c>
      <c r="D15" s="3">
        <v>9.1999999999999993</v>
      </c>
      <c r="E15" s="3">
        <v>-0.6</v>
      </c>
      <c r="F15" s="3">
        <v>0</v>
      </c>
      <c r="G15" s="11"/>
      <c r="H15" s="25"/>
    </row>
    <row r="16" spans="2:8" x14ac:dyDescent="0.25">
      <c r="B16" s="24"/>
      <c r="C16" s="3">
        <v>13</v>
      </c>
      <c r="D16" s="3">
        <v>10.6</v>
      </c>
      <c r="E16" s="3">
        <v>0.8</v>
      </c>
      <c r="F16" s="3">
        <v>0</v>
      </c>
      <c r="G16" s="11"/>
      <c r="H16" s="25"/>
    </row>
    <row r="17" spans="2:8" x14ac:dyDescent="0.25">
      <c r="B17" s="24"/>
      <c r="C17" s="3">
        <v>14</v>
      </c>
      <c r="D17" s="3">
        <v>10.4</v>
      </c>
      <c r="E17" s="3">
        <v>-2</v>
      </c>
      <c r="F17" s="3">
        <v>0.2</v>
      </c>
      <c r="G17" s="11"/>
      <c r="H17" s="25"/>
    </row>
    <row r="18" spans="2:8" x14ac:dyDescent="0.25">
      <c r="B18" s="24"/>
      <c r="C18" s="3">
        <v>15</v>
      </c>
      <c r="D18" s="3">
        <v>11.6</v>
      </c>
      <c r="E18" s="3">
        <v>-2.2000000000000002</v>
      </c>
      <c r="F18" s="3">
        <v>10.5</v>
      </c>
      <c r="G18" s="11"/>
      <c r="H18" s="25"/>
    </row>
    <row r="19" spans="2:8" x14ac:dyDescent="0.25">
      <c r="B19" s="24"/>
      <c r="C19" s="3">
        <v>16</v>
      </c>
      <c r="D19" s="3">
        <v>12</v>
      </c>
      <c r="E19" s="3">
        <v>0</v>
      </c>
      <c r="F19" s="3">
        <v>11.1</v>
      </c>
      <c r="G19" s="11"/>
      <c r="H19" s="25"/>
    </row>
    <row r="20" spans="2:8" x14ac:dyDescent="0.25">
      <c r="B20" s="24"/>
      <c r="C20" s="3">
        <v>17</v>
      </c>
      <c r="D20" s="3">
        <v>11</v>
      </c>
      <c r="E20" s="3">
        <v>0.8</v>
      </c>
      <c r="F20" s="3">
        <v>5.8</v>
      </c>
      <c r="G20" s="11"/>
      <c r="H20" s="25"/>
    </row>
    <row r="21" spans="2:8" x14ac:dyDescent="0.25">
      <c r="B21" s="24"/>
      <c r="C21" s="3">
        <v>18</v>
      </c>
      <c r="D21" s="3">
        <v>12.4</v>
      </c>
      <c r="E21" s="3">
        <v>0</v>
      </c>
      <c r="F21" s="3">
        <v>6.3</v>
      </c>
      <c r="G21" s="11"/>
      <c r="H21" s="25"/>
    </row>
    <row r="22" spans="2:8" x14ac:dyDescent="0.25">
      <c r="B22" s="24"/>
      <c r="C22" s="3">
        <v>19</v>
      </c>
      <c r="D22" s="3">
        <v>11</v>
      </c>
      <c r="E22" s="3">
        <v>0.2</v>
      </c>
      <c r="F22" s="3">
        <v>1.2</v>
      </c>
      <c r="G22" s="11"/>
      <c r="H22" s="25"/>
    </row>
    <row r="23" spans="2:8" x14ac:dyDescent="0.25">
      <c r="B23" s="24"/>
      <c r="C23" s="3">
        <v>20</v>
      </c>
      <c r="D23" s="3">
        <v>10.199999999999999</v>
      </c>
      <c r="E23" s="3">
        <v>1</v>
      </c>
      <c r="F23" s="3">
        <v>11.2</v>
      </c>
      <c r="G23" s="11"/>
      <c r="H23" s="25"/>
    </row>
    <row r="24" spans="2:8" x14ac:dyDescent="0.25">
      <c r="B24" s="24"/>
      <c r="C24" s="3">
        <v>21</v>
      </c>
      <c r="D24" s="3">
        <v>11.2</v>
      </c>
      <c r="E24" s="3">
        <v>-0.4</v>
      </c>
      <c r="F24" s="3">
        <v>17.399999999999999</v>
      </c>
      <c r="G24" s="11"/>
      <c r="H24" s="25"/>
    </row>
    <row r="25" spans="2:8" x14ac:dyDescent="0.25">
      <c r="B25" s="24"/>
      <c r="C25" s="3">
        <v>22</v>
      </c>
      <c r="D25" s="3">
        <v>11</v>
      </c>
      <c r="E25" s="3">
        <v>-2</v>
      </c>
      <c r="F25" s="3">
        <v>3.5</v>
      </c>
      <c r="G25" s="11"/>
      <c r="H25" s="25"/>
    </row>
    <row r="26" spans="2:8" x14ac:dyDescent="0.25">
      <c r="B26" s="24"/>
      <c r="C26" s="3">
        <v>23</v>
      </c>
      <c r="D26" s="3">
        <v>12.8</v>
      </c>
      <c r="E26" s="3">
        <v>-0.2</v>
      </c>
      <c r="F26" s="3">
        <v>7.7</v>
      </c>
      <c r="G26" s="11"/>
      <c r="H26" s="25"/>
    </row>
    <row r="27" spans="2:8" x14ac:dyDescent="0.25">
      <c r="B27" s="24"/>
      <c r="C27" s="3">
        <v>24</v>
      </c>
      <c r="D27" s="3">
        <v>11.2</v>
      </c>
      <c r="E27" s="3">
        <v>0.8</v>
      </c>
      <c r="F27" s="3">
        <v>1.1000000000000001</v>
      </c>
      <c r="G27" s="11"/>
      <c r="H27" s="25"/>
    </row>
    <row r="28" spans="2:8" x14ac:dyDescent="0.25">
      <c r="B28" s="24"/>
      <c r="C28" s="3">
        <v>25</v>
      </c>
      <c r="D28" s="3">
        <v>13.8</v>
      </c>
      <c r="E28" s="3">
        <v>0</v>
      </c>
      <c r="F28" s="3">
        <v>1.4</v>
      </c>
      <c r="G28" s="11"/>
      <c r="H28" s="25"/>
    </row>
    <row r="29" spans="2:8" x14ac:dyDescent="0.25">
      <c r="B29" s="24"/>
      <c r="C29" s="3">
        <v>26</v>
      </c>
      <c r="D29" s="3">
        <v>12</v>
      </c>
      <c r="E29" s="3">
        <v>-0.2</v>
      </c>
      <c r="F29" s="3">
        <v>0</v>
      </c>
      <c r="G29" s="11"/>
      <c r="H29" s="25"/>
    </row>
    <row r="30" spans="2:8" x14ac:dyDescent="0.25">
      <c r="B30" s="24"/>
      <c r="C30" s="3">
        <v>27</v>
      </c>
      <c r="D30" s="3">
        <v>13.4</v>
      </c>
      <c r="E30" s="3">
        <v>-4</v>
      </c>
      <c r="F30" s="3">
        <v>0</v>
      </c>
      <c r="G30" s="11"/>
      <c r="H30" s="25"/>
    </row>
    <row r="31" spans="2:8" x14ac:dyDescent="0.25">
      <c r="B31" s="24"/>
      <c r="C31" s="3">
        <v>28</v>
      </c>
      <c r="D31" s="3">
        <v>13.2</v>
      </c>
      <c r="E31" s="3">
        <v>-3</v>
      </c>
      <c r="F31" s="3">
        <v>0</v>
      </c>
      <c r="G31" s="11"/>
      <c r="H31" s="25"/>
    </row>
    <row r="32" spans="2:8" x14ac:dyDescent="0.25">
      <c r="B32" s="24"/>
      <c r="C32" s="3">
        <v>29</v>
      </c>
      <c r="D32" s="3">
        <v>12</v>
      </c>
      <c r="E32" s="3">
        <v>-0.4</v>
      </c>
      <c r="F32" s="3">
        <v>0</v>
      </c>
      <c r="G32" s="11"/>
      <c r="H32" s="25"/>
    </row>
    <row r="33" spans="2:8" x14ac:dyDescent="0.25">
      <c r="B33" s="24"/>
      <c r="C33" s="3">
        <v>30</v>
      </c>
      <c r="D33" s="3">
        <v>12.4</v>
      </c>
      <c r="E33" s="3">
        <v>-2.4</v>
      </c>
      <c r="F33" s="3">
        <v>0</v>
      </c>
      <c r="G33" s="11"/>
      <c r="H33" s="25"/>
    </row>
    <row r="34" spans="2:8" x14ac:dyDescent="0.25">
      <c r="B34" s="24"/>
      <c r="C34" s="3">
        <v>31</v>
      </c>
      <c r="D34" s="3">
        <v>13.4</v>
      </c>
      <c r="E34" s="3">
        <v>-2.2000000000000002</v>
      </c>
      <c r="F34" s="3">
        <v>0</v>
      </c>
      <c r="G34" s="11"/>
      <c r="H34" s="25"/>
    </row>
    <row r="35" spans="2:8" x14ac:dyDescent="0.25">
      <c r="B35" s="24"/>
      <c r="C35" s="3">
        <v>32</v>
      </c>
      <c r="D35" s="3">
        <v>13.2</v>
      </c>
      <c r="E35" s="3">
        <v>1</v>
      </c>
      <c r="F35" s="3">
        <v>18.100000000000001</v>
      </c>
      <c r="G35" s="11"/>
      <c r="H35" s="25"/>
    </row>
    <row r="36" spans="2:8" x14ac:dyDescent="0.25">
      <c r="B36" s="24"/>
      <c r="C36" s="3">
        <v>33</v>
      </c>
      <c r="D36" s="3">
        <v>10</v>
      </c>
      <c r="E36" s="3">
        <v>0.8</v>
      </c>
      <c r="F36" s="3">
        <v>0</v>
      </c>
      <c r="G36" s="11"/>
      <c r="H36" s="25"/>
    </row>
    <row r="37" spans="2:8" x14ac:dyDescent="0.25">
      <c r="B37" s="24"/>
      <c r="C37" s="3">
        <v>34</v>
      </c>
      <c r="D37" s="3">
        <v>13.6</v>
      </c>
      <c r="E37" s="3">
        <v>-0.2</v>
      </c>
      <c r="F37" s="3">
        <v>6</v>
      </c>
      <c r="G37" s="11"/>
      <c r="H37" s="25"/>
    </row>
    <row r="38" spans="2:8" x14ac:dyDescent="0.25">
      <c r="B38" s="24"/>
      <c r="C38" s="3">
        <v>35</v>
      </c>
      <c r="D38" s="3">
        <v>13</v>
      </c>
      <c r="E38" s="3">
        <v>1.6</v>
      </c>
      <c r="F38" s="3">
        <v>2.5</v>
      </c>
      <c r="G38" s="11"/>
      <c r="H38" s="25"/>
    </row>
    <row r="39" spans="2:8" x14ac:dyDescent="0.25">
      <c r="B39" s="24"/>
      <c r="C39" s="3">
        <v>36</v>
      </c>
      <c r="D39" s="3">
        <v>14.6</v>
      </c>
      <c r="E39" s="3">
        <v>2.4</v>
      </c>
      <c r="F39" s="3">
        <v>0.3</v>
      </c>
      <c r="G39" s="11"/>
      <c r="H39" s="25"/>
    </row>
    <row r="40" spans="2:8" x14ac:dyDescent="0.25">
      <c r="B40" s="24"/>
      <c r="C40" s="3">
        <v>37</v>
      </c>
      <c r="D40" s="3">
        <v>13.4</v>
      </c>
      <c r="E40" s="3">
        <v>1.4</v>
      </c>
      <c r="F40" s="3">
        <v>5.7</v>
      </c>
      <c r="G40" s="11"/>
      <c r="H40" s="25"/>
    </row>
    <row r="41" spans="2:8" x14ac:dyDescent="0.25">
      <c r="B41" s="24"/>
      <c r="C41" s="3">
        <v>38</v>
      </c>
      <c r="D41" s="3">
        <v>13.2</v>
      </c>
      <c r="E41" s="3">
        <v>2</v>
      </c>
      <c r="F41" s="3">
        <v>0</v>
      </c>
      <c r="G41" s="11"/>
      <c r="H41" s="25"/>
    </row>
    <row r="42" spans="2:8" x14ac:dyDescent="0.25">
      <c r="B42" s="24"/>
      <c r="C42" s="3">
        <v>39</v>
      </c>
      <c r="D42" s="3">
        <v>13</v>
      </c>
      <c r="E42" s="3">
        <v>-1.6</v>
      </c>
      <c r="F42" s="3">
        <v>0</v>
      </c>
      <c r="G42" s="11"/>
      <c r="H42" s="25"/>
    </row>
    <row r="43" spans="2:8" x14ac:dyDescent="0.25">
      <c r="B43" s="24"/>
      <c r="C43" s="3">
        <v>40</v>
      </c>
      <c r="D43" s="3">
        <v>11.2</v>
      </c>
      <c r="E43" s="3">
        <v>-0.2</v>
      </c>
      <c r="F43" s="3">
        <v>7.8</v>
      </c>
      <c r="G43" s="11"/>
      <c r="H43" s="25"/>
    </row>
    <row r="44" spans="2:8" x14ac:dyDescent="0.25">
      <c r="B44" s="24"/>
      <c r="C44" s="3">
        <v>41</v>
      </c>
      <c r="D44" s="3">
        <v>10.6</v>
      </c>
      <c r="E44" s="3">
        <v>1.6</v>
      </c>
      <c r="F44" s="3">
        <v>17.399999999999999</v>
      </c>
      <c r="G44" s="11"/>
      <c r="H44" s="25"/>
    </row>
    <row r="45" spans="2:8" x14ac:dyDescent="0.25">
      <c r="B45" s="24"/>
      <c r="C45" s="3">
        <v>42</v>
      </c>
      <c r="D45" s="3">
        <v>10.4</v>
      </c>
      <c r="E45" s="3">
        <v>0.4</v>
      </c>
      <c r="F45" s="3">
        <v>0</v>
      </c>
      <c r="G45" s="11"/>
      <c r="H45" s="25"/>
    </row>
    <row r="46" spans="2:8" x14ac:dyDescent="0.25">
      <c r="B46" s="24"/>
      <c r="C46" s="3">
        <v>43</v>
      </c>
      <c r="D46" s="3">
        <v>12.6</v>
      </c>
      <c r="E46" s="3">
        <v>0.2</v>
      </c>
      <c r="F46" s="3">
        <v>3.1</v>
      </c>
      <c r="G46" s="11"/>
      <c r="H46" s="25"/>
    </row>
    <row r="47" spans="2:8" x14ac:dyDescent="0.25">
      <c r="B47" s="24"/>
      <c r="C47" s="3">
        <v>44</v>
      </c>
      <c r="D47" s="3">
        <v>11.4</v>
      </c>
      <c r="E47" s="3">
        <v>2.2000000000000002</v>
      </c>
      <c r="F47" s="3">
        <v>7.4</v>
      </c>
      <c r="G47" s="11"/>
      <c r="H47" s="25"/>
    </row>
    <row r="48" spans="2:8" x14ac:dyDescent="0.25">
      <c r="B48" s="24"/>
      <c r="C48" s="3">
        <v>45</v>
      </c>
      <c r="D48" s="3">
        <v>10.8</v>
      </c>
      <c r="E48" s="3">
        <v>2.4</v>
      </c>
      <c r="F48" s="3">
        <v>10.199999999999999</v>
      </c>
      <c r="G48" s="11"/>
      <c r="H48" s="25"/>
    </row>
    <row r="49" spans="2:8" x14ac:dyDescent="0.25">
      <c r="B49" s="24"/>
      <c r="C49" s="3">
        <v>46</v>
      </c>
      <c r="D49" s="3">
        <v>12</v>
      </c>
      <c r="E49" s="3">
        <v>1</v>
      </c>
      <c r="F49" s="3">
        <v>13.6</v>
      </c>
      <c r="G49" s="11"/>
      <c r="H49" s="25"/>
    </row>
    <row r="50" spans="2:8" x14ac:dyDescent="0.25">
      <c r="B50" s="24"/>
      <c r="C50" s="3">
        <v>47</v>
      </c>
      <c r="D50" s="3">
        <v>10</v>
      </c>
      <c r="E50" s="3">
        <v>0.2</v>
      </c>
      <c r="F50" s="3">
        <v>0</v>
      </c>
      <c r="G50" s="11"/>
      <c r="H50" s="25"/>
    </row>
    <row r="51" spans="2:8" x14ac:dyDescent="0.25">
      <c r="B51" s="24"/>
      <c r="C51" s="3">
        <v>48</v>
      </c>
      <c r="D51" s="3">
        <v>13.4</v>
      </c>
      <c r="E51" s="3">
        <v>2.4</v>
      </c>
      <c r="F51" s="3">
        <v>8.1999999999999993</v>
      </c>
      <c r="G51" s="11"/>
      <c r="H51" s="25"/>
    </row>
    <row r="52" spans="2:8" x14ac:dyDescent="0.25">
      <c r="B52" s="24"/>
      <c r="C52" s="3">
        <v>49</v>
      </c>
      <c r="D52" s="3">
        <v>13.2</v>
      </c>
      <c r="E52" s="3">
        <v>-1.4</v>
      </c>
      <c r="F52" s="3">
        <v>0</v>
      </c>
      <c r="G52" s="11"/>
      <c r="H52" s="25"/>
    </row>
    <row r="53" spans="2:8" x14ac:dyDescent="0.25">
      <c r="B53" s="24"/>
      <c r="C53" s="3">
        <v>50</v>
      </c>
      <c r="D53" s="3">
        <v>12.4</v>
      </c>
      <c r="E53" s="3">
        <v>-4</v>
      </c>
      <c r="F53" s="3">
        <v>0</v>
      </c>
      <c r="G53" s="11"/>
      <c r="H53" s="25"/>
    </row>
    <row r="54" spans="2:8" x14ac:dyDescent="0.25">
      <c r="B54" s="24"/>
      <c r="C54" s="3">
        <v>51</v>
      </c>
      <c r="D54" s="3">
        <v>13.4</v>
      </c>
      <c r="E54" s="3">
        <v>-3.2</v>
      </c>
      <c r="F54" s="3">
        <v>0</v>
      </c>
      <c r="G54" s="11"/>
      <c r="H54" s="25"/>
    </row>
    <row r="55" spans="2:8" x14ac:dyDescent="0.25">
      <c r="B55" s="24"/>
      <c r="C55" s="3">
        <v>52</v>
      </c>
      <c r="D55" s="3">
        <v>12.2</v>
      </c>
      <c r="E55" s="3">
        <v>-2.8</v>
      </c>
      <c r="F55" s="3">
        <v>4.9000000000000004</v>
      </c>
      <c r="G55" s="11"/>
      <c r="H55" s="25"/>
    </row>
    <row r="56" spans="2:8" x14ac:dyDescent="0.25">
      <c r="B56" s="24"/>
      <c r="C56" s="3">
        <v>53</v>
      </c>
      <c r="D56" s="3">
        <v>10.199999999999999</v>
      </c>
      <c r="E56" s="3">
        <v>1</v>
      </c>
      <c r="F56" s="3">
        <v>8.8000000000000007</v>
      </c>
      <c r="G56" s="11"/>
      <c r="H56" s="25"/>
    </row>
    <row r="57" spans="2:8" x14ac:dyDescent="0.25">
      <c r="B57" s="24"/>
      <c r="C57" s="3">
        <v>54</v>
      </c>
      <c r="D57" s="3">
        <v>10.4</v>
      </c>
      <c r="E57" s="3">
        <v>1.4</v>
      </c>
      <c r="F57" s="3">
        <v>16.7</v>
      </c>
      <c r="G57" s="11"/>
      <c r="H57" s="25"/>
    </row>
    <row r="58" spans="2:8" x14ac:dyDescent="0.25">
      <c r="B58" s="24"/>
      <c r="C58" s="3">
        <v>55</v>
      </c>
      <c r="D58" s="3">
        <v>10.8</v>
      </c>
      <c r="E58" s="3">
        <v>0.2</v>
      </c>
      <c r="F58" s="3">
        <v>1.7</v>
      </c>
      <c r="G58" s="11"/>
      <c r="H58" s="25"/>
    </row>
    <row r="59" spans="2:8" x14ac:dyDescent="0.25">
      <c r="B59" s="24"/>
      <c r="C59" s="3">
        <v>56</v>
      </c>
      <c r="D59" s="3">
        <v>13.2</v>
      </c>
      <c r="E59" s="3">
        <v>0.8</v>
      </c>
      <c r="F59" s="3">
        <v>6.6</v>
      </c>
      <c r="G59" s="11"/>
      <c r="H59" s="25"/>
    </row>
    <row r="60" spans="2:8" x14ac:dyDescent="0.25">
      <c r="B60" s="24"/>
      <c r="C60" s="3">
        <v>57</v>
      </c>
      <c r="D60" s="3">
        <v>11.2</v>
      </c>
      <c r="E60" s="3">
        <v>0.4</v>
      </c>
      <c r="F60" s="3">
        <v>5.4</v>
      </c>
      <c r="G60" s="11"/>
      <c r="H60" s="25"/>
    </row>
    <row r="61" spans="2:8" x14ac:dyDescent="0.25">
      <c r="B61" s="24"/>
      <c r="C61" s="3">
        <v>58</v>
      </c>
      <c r="D61" s="3">
        <v>12.6</v>
      </c>
      <c r="E61" s="3">
        <v>2.2000000000000002</v>
      </c>
      <c r="F61" s="3">
        <v>0.6</v>
      </c>
      <c r="G61" s="11"/>
      <c r="H61" s="25"/>
    </row>
    <row r="62" spans="2:8" x14ac:dyDescent="0.25">
      <c r="B62" s="24"/>
      <c r="C62" s="3">
        <v>59</v>
      </c>
      <c r="D62" s="3">
        <v>14</v>
      </c>
      <c r="E62" s="3">
        <v>1.8</v>
      </c>
      <c r="F62" s="3">
        <v>0</v>
      </c>
      <c r="G62" s="11"/>
      <c r="H62" s="25"/>
    </row>
    <row r="63" spans="2:8" x14ac:dyDescent="0.25">
      <c r="B63" s="24"/>
      <c r="C63" s="3">
        <v>60</v>
      </c>
      <c r="D63" s="3">
        <v>13</v>
      </c>
      <c r="E63" s="3">
        <v>1.6</v>
      </c>
      <c r="F63" s="3">
        <v>4.2</v>
      </c>
      <c r="G63" s="11"/>
      <c r="H63" s="25"/>
    </row>
    <row r="64" spans="2:8" x14ac:dyDescent="0.25">
      <c r="B64" s="24"/>
      <c r="C64" s="3">
        <v>61</v>
      </c>
      <c r="D64" s="3">
        <v>11.6</v>
      </c>
      <c r="E64" s="3">
        <v>1.8</v>
      </c>
      <c r="F64" s="3">
        <v>2.2000000000000002</v>
      </c>
      <c r="G64" s="11"/>
      <c r="H64" s="25"/>
    </row>
    <row r="65" spans="2:8" x14ac:dyDescent="0.25">
      <c r="B65" s="24"/>
      <c r="C65" s="3">
        <v>62</v>
      </c>
      <c r="D65" s="3">
        <v>9.8000000000000007</v>
      </c>
      <c r="E65" s="3">
        <v>2</v>
      </c>
      <c r="F65" s="3">
        <v>4.5999999999999996</v>
      </c>
      <c r="G65" s="11"/>
      <c r="H65" s="25"/>
    </row>
    <row r="66" spans="2:8" x14ac:dyDescent="0.25">
      <c r="B66" s="24"/>
      <c r="C66" s="3">
        <v>63</v>
      </c>
      <c r="D66" s="3">
        <v>12.2</v>
      </c>
      <c r="E66" s="3">
        <v>2.8</v>
      </c>
      <c r="F66" s="3">
        <v>17.100000000000001</v>
      </c>
      <c r="G66" s="11"/>
      <c r="H66" s="25"/>
    </row>
    <row r="67" spans="2:8" x14ac:dyDescent="0.25">
      <c r="B67" s="24"/>
      <c r="C67" s="3">
        <v>64</v>
      </c>
      <c r="D67" s="3">
        <v>7.2</v>
      </c>
      <c r="E67" s="3">
        <v>0.4</v>
      </c>
      <c r="F67" s="3">
        <v>1</v>
      </c>
      <c r="G67" s="11"/>
      <c r="H67" s="25"/>
    </row>
    <row r="68" spans="2:8" x14ac:dyDescent="0.25">
      <c r="B68" s="24"/>
      <c r="C68" s="3">
        <v>65</v>
      </c>
      <c r="D68" s="3">
        <v>10.4</v>
      </c>
      <c r="E68" s="3">
        <v>2</v>
      </c>
      <c r="F68" s="3">
        <v>0</v>
      </c>
      <c r="G68" s="11"/>
      <c r="H68" s="25"/>
    </row>
    <row r="69" spans="2:8" x14ac:dyDescent="0.25">
      <c r="B69" s="24"/>
      <c r="C69" s="3">
        <v>66</v>
      </c>
      <c r="D69" s="3">
        <v>11.2</v>
      </c>
      <c r="E69" s="3">
        <v>1.8</v>
      </c>
      <c r="F69" s="3">
        <v>0.6</v>
      </c>
      <c r="G69" s="11"/>
      <c r="H69" s="25"/>
    </row>
    <row r="70" spans="2:8" x14ac:dyDescent="0.25">
      <c r="B70" s="24"/>
      <c r="C70" s="3">
        <v>67</v>
      </c>
      <c r="D70" s="3">
        <v>10</v>
      </c>
      <c r="E70" s="3">
        <v>2.4</v>
      </c>
      <c r="F70" s="3">
        <v>0</v>
      </c>
      <c r="G70" s="11"/>
      <c r="H70" s="25"/>
    </row>
    <row r="71" spans="2:8" x14ac:dyDescent="0.25">
      <c r="B71" s="24"/>
      <c r="C71" s="3">
        <v>68</v>
      </c>
      <c r="D71" s="3">
        <v>12.4</v>
      </c>
      <c r="E71" s="3">
        <v>-1</v>
      </c>
      <c r="F71" s="3">
        <v>0</v>
      </c>
      <c r="G71" s="11"/>
      <c r="H71" s="25"/>
    </row>
    <row r="72" spans="2:8" x14ac:dyDescent="0.25">
      <c r="B72" s="24"/>
      <c r="C72" s="3">
        <v>69</v>
      </c>
      <c r="D72" s="3">
        <v>12.6</v>
      </c>
      <c r="E72" s="3">
        <v>0.2</v>
      </c>
      <c r="F72" s="3">
        <v>0</v>
      </c>
      <c r="G72" s="11"/>
      <c r="H72" s="25"/>
    </row>
    <row r="73" spans="2:8" x14ac:dyDescent="0.25">
      <c r="B73" s="24"/>
      <c r="C73" s="3">
        <v>70</v>
      </c>
      <c r="D73" s="3">
        <v>13.6</v>
      </c>
      <c r="E73" s="3">
        <v>-0.2</v>
      </c>
      <c r="F73" s="3">
        <v>15.6</v>
      </c>
      <c r="G73" s="11"/>
      <c r="H73" s="25"/>
    </row>
    <row r="74" spans="2:8" x14ac:dyDescent="0.25">
      <c r="B74" s="24"/>
      <c r="C74" s="3">
        <v>71</v>
      </c>
      <c r="D74" s="3">
        <v>8.8000000000000007</v>
      </c>
      <c r="E74" s="3">
        <v>-0.4</v>
      </c>
      <c r="F74" s="3">
        <v>7.5</v>
      </c>
      <c r="G74" s="11"/>
      <c r="H74" s="25"/>
    </row>
    <row r="75" spans="2:8" x14ac:dyDescent="0.25">
      <c r="B75" s="24"/>
      <c r="C75" s="3">
        <v>72</v>
      </c>
      <c r="D75" s="3">
        <v>12.6</v>
      </c>
      <c r="E75" s="3">
        <v>-0.2</v>
      </c>
      <c r="F75" s="3">
        <v>0</v>
      </c>
      <c r="G75" s="11"/>
      <c r="H75" s="25"/>
    </row>
    <row r="76" spans="2:8" x14ac:dyDescent="0.25">
      <c r="B76" s="24"/>
      <c r="C76" s="3">
        <v>73</v>
      </c>
      <c r="D76" s="3">
        <v>12</v>
      </c>
      <c r="E76" s="3">
        <v>-0.2</v>
      </c>
      <c r="F76" s="3">
        <v>0</v>
      </c>
      <c r="G76" s="11"/>
      <c r="H76" s="25"/>
    </row>
    <row r="77" spans="2:8" x14ac:dyDescent="0.25">
      <c r="B77" s="24"/>
      <c r="C77" s="3">
        <v>74</v>
      </c>
      <c r="D77" s="3">
        <v>14</v>
      </c>
      <c r="E77" s="3">
        <v>-1.2</v>
      </c>
      <c r="F77" s="3">
        <v>0</v>
      </c>
      <c r="G77" s="11"/>
      <c r="H77" s="25"/>
    </row>
    <row r="78" spans="2:8" x14ac:dyDescent="0.25">
      <c r="B78" s="24"/>
      <c r="C78" s="3">
        <v>75</v>
      </c>
      <c r="D78" s="3">
        <v>9</v>
      </c>
      <c r="E78" s="3">
        <v>1.4</v>
      </c>
      <c r="F78" s="3">
        <v>2.5</v>
      </c>
      <c r="G78" s="11"/>
      <c r="H78" s="25"/>
    </row>
    <row r="79" spans="2:8" x14ac:dyDescent="0.25">
      <c r="B79" s="24"/>
      <c r="C79" s="3">
        <v>76</v>
      </c>
      <c r="D79" s="3">
        <v>13</v>
      </c>
      <c r="E79" s="3">
        <v>0.2</v>
      </c>
      <c r="F79" s="3">
        <v>2.4</v>
      </c>
      <c r="G79" s="11"/>
      <c r="H79" s="25"/>
    </row>
    <row r="80" spans="2:8" x14ac:dyDescent="0.25">
      <c r="B80" s="24"/>
      <c r="C80" s="3">
        <v>77</v>
      </c>
      <c r="D80" s="3">
        <v>12</v>
      </c>
      <c r="E80" s="3">
        <v>1</v>
      </c>
      <c r="F80" s="3">
        <v>8.1999999999999993</v>
      </c>
      <c r="G80" s="11"/>
      <c r="H80" s="25"/>
    </row>
    <row r="81" spans="2:8" x14ac:dyDescent="0.25">
      <c r="B81" s="24"/>
      <c r="C81" s="3">
        <v>78</v>
      </c>
      <c r="D81" s="3">
        <v>13</v>
      </c>
      <c r="E81" s="3">
        <v>0.8</v>
      </c>
      <c r="F81" s="3">
        <v>19.2</v>
      </c>
      <c r="G81" s="11"/>
      <c r="H81" s="25"/>
    </row>
    <row r="82" spans="2:8" x14ac:dyDescent="0.25">
      <c r="B82" s="24"/>
      <c r="C82" s="3">
        <v>79</v>
      </c>
      <c r="D82" s="3">
        <v>11.8</v>
      </c>
      <c r="E82" s="3">
        <v>-0.2</v>
      </c>
      <c r="F82" s="3">
        <v>18.2</v>
      </c>
      <c r="G82" s="11"/>
      <c r="H82" s="25"/>
    </row>
    <row r="83" spans="2:8" x14ac:dyDescent="0.25">
      <c r="B83" s="24"/>
      <c r="C83" s="3">
        <v>80</v>
      </c>
      <c r="D83" s="3">
        <v>10.4</v>
      </c>
      <c r="E83" s="3">
        <v>1</v>
      </c>
      <c r="F83" s="3">
        <v>3.7</v>
      </c>
      <c r="G83" s="11"/>
      <c r="H83" s="25"/>
    </row>
    <row r="84" spans="2:8" x14ac:dyDescent="0.25">
      <c r="B84" s="24"/>
      <c r="C84" s="3">
        <v>81</v>
      </c>
      <c r="D84" s="3">
        <v>11.2</v>
      </c>
      <c r="E84" s="3">
        <v>0.8</v>
      </c>
      <c r="F84" s="3">
        <v>0.1</v>
      </c>
      <c r="G84" s="11"/>
      <c r="H84" s="25"/>
    </row>
    <row r="85" spans="2:8" x14ac:dyDescent="0.25">
      <c r="B85" s="24"/>
      <c r="C85" s="3">
        <v>82</v>
      </c>
      <c r="D85" s="3">
        <v>10</v>
      </c>
      <c r="E85" s="3">
        <v>1.8</v>
      </c>
      <c r="F85" s="3">
        <v>7.7</v>
      </c>
      <c r="G85" s="11"/>
      <c r="H85" s="25"/>
    </row>
    <row r="86" spans="2:8" x14ac:dyDescent="0.25">
      <c r="B86" s="24"/>
      <c r="C86" s="3">
        <v>83</v>
      </c>
      <c r="D86" s="3">
        <v>14.4</v>
      </c>
      <c r="E86" s="3">
        <v>1.6</v>
      </c>
      <c r="F86" s="3">
        <v>0</v>
      </c>
      <c r="G86" s="11"/>
      <c r="H86" s="25"/>
    </row>
    <row r="87" spans="2:8" x14ac:dyDescent="0.25">
      <c r="B87" s="24"/>
      <c r="C87" s="3">
        <v>84</v>
      </c>
      <c r="D87" s="3">
        <v>10.8</v>
      </c>
      <c r="E87" s="3">
        <v>1</v>
      </c>
      <c r="F87" s="3">
        <v>0</v>
      </c>
      <c r="G87" s="11"/>
      <c r="H87" s="25"/>
    </row>
    <row r="88" spans="2:8" x14ac:dyDescent="0.25">
      <c r="B88" s="24"/>
      <c r="C88" s="3">
        <v>85</v>
      </c>
      <c r="D88" s="3">
        <v>12.4</v>
      </c>
      <c r="E88" s="3">
        <v>-1.8</v>
      </c>
      <c r="F88" s="3">
        <v>0</v>
      </c>
      <c r="G88" s="11"/>
      <c r="H88" s="25"/>
    </row>
    <row r="89" spans="2:8" x14ac:dyDescent="0.25">
      <c r="B89" s="24"/>
      <c r="C89" s="3">
        <v>86</v>
      </c>
      <c r="D89" s="3">
        <v>12</v>
      </c>
      <c r="E89" s="3">
        <v>-2</v>
      </c>
      <c r="F89" s="3">
        <v>0</v>
      </c>
      <c r="G89" s="11"/>
      <c r="H89" s="25"/>
    </row>
    <row r="90" spans="2:8" x14ac:dyDescent="0.25">
      <c r="B90" s="24"/>
      <c r="C90" s="3">
        <v>87</v>
      </c>
      <c r="D90" s="3">
        <v>11</v>
      </c>
      <c r="E90" s="3">
        <v>-2</v>
      </c>
      <c r="F90" s="3">
        <v>0</v>
      </c>
      <c r="G90" s="11"/>
      <c r="H90" s="25"/>
    </row>
    <row r="91" spans="2:8" x14ac:dyDescent="0.25">
      <c r="B91" s="24"/>
      <c r="C91" s="3">
        <v>88</v>
      </c>
      <c r="D91" s="3">
        <v>13</v>
      </c>
      <c r="E91" s="3">
        <v>-5.2</v>
      </c>
      <c r="F91" s="3">
        <v>0</v>
      </c>
      <c r="G91" s="11"/>
      <c r="H91" s="25"/>
    </row>
    <row r="92" spans="2:8" x14ac:dyDescent="0.25">
      <c r="B92" s="24"/>
      <c r="C92" s="3">
        <v>89</v>
      </c>
      <c r="D92" s="3">
        <v>13.2</v>
      </c>
      <c r="E92" s="3">
        <v>-3.8</v>
      </c>
      <c r="F92" s="3">
        <v>0</v>
      </c>
      <c r="G92" s="11"/>
      <c r="H92" s="25"/>
    </row>
    <row r="93" spans="2:8" x14ac:dyDescent="0.25">
      <c r="B93" s="24"/>
      <c r="C93" s="3">
        <v>90</v>
      </c>
      <c r="D93" s="3">
        <v>12.4</v>
      </c>
      <c r="E93" s="3">
        <v>-4.4000000000000004</v>
      </c>
      <c r="F93" s="3">
        <v>0</v>
      </c>
      <c r="G93" s="11"/>
      <c r="H93" s="25"/>
    </row>
    <row r="94" spans="2:8" x14ac:dyDescent="0.25">
      <c r="B94" s="24"/>
      <c r="C94" s="3">
        <v>91</v>
      </c>
      <c r="D94" s="3">
        <v>12.2</v>
      </c>
      <c r="E94" s="3">
        <v>-6.2</v>
      </c>
      <c r="F94" s="3">
        <v>0</v>
      </c>
      <c r="G94" s="11"/>
      <c r="H94" s="25"/>
    </row>
    <row r="95" spans="2:8" x14ac:dyDescent="0.25">
      <c r="B95" s="24"/>
      <c r="C95" s="3">
        <v>92</v>
      </c>
      <c r="D95" s="3">
        <v>14.8</v>
      </c>
      <c r="E95" s="3">
        <v>-6.4</v>
      </c>
      <c r="F95" s="3">
        <v>0</v>
      </c>
      <c r="G95" s="11"/>
      <c r="H95" s="25"/>
    </row>
    <row r="96" spans="2:8" x14ac:dyDescent="0.25">
      <c r="B96" s="24"/>
      <c r="C96" s="3">
        <v>93</v>
      </c>
      <c r="D96" s="3">
        <v>13.4</v>
      </c>
      <c r="E96" s="3">
        <v>-4.5999999999999996</v>
      </c>
      <c r="F96" s="3">
        <v>0</v>
      </c>
      <c r="G96" s="11"/>
      <c r="H96" s="25"/>
    </row>
    <row r="97" spans="2:8" x14ac:dyDescent="0.25">
      <c r="B97" s="24"/>
      <c r="C97" s="3">
        <v>94</v>
      </c>
      <c r="D97" s="3">
        <v>13.6</v>
      </c>
      <c r="E97" s="3">
        <v>-5.2</v>
      </c>
      <c r="F97" s="3">
        <v>0</v>
      </c>
      <c r="G97" s="11"/>
      <c r="H97" s="25"/>
    </row>
    <row r="98" spans="2:8" x14ac:dyDescent="0.25">
      <c r="B98" s="24"/>
      <c r="C98" s="3">
        <v>95</v>
      </c>
      <c r="D98" s="3">
        <v>13</v>
      </c>
      <c r="E98" s="3">
        <v>-6.4</v>
      </c>
      <c r="F98" s="3">
        <v>0</v>
      </c>
      <c r="G98" s="11"/>
      <c r="H98" s="25"/>
    </row>
    <row r="99" spans="2:8" x14ac:dyDescent="0.25">
      <c r="B99" s="24"/>
      <c r="C99" s="3">
        <v>96</v>
      </c>
      <c r="D99" s="3">
        <v>13.2</v>
      </c>
      <c r="E99" s="3">
        <v>-5.8</v>
      </c>
      <c r="F99" s="3">
        <v>0</v>
      </c>
      <c r="G99" s="11"/>
      <c r="H99" s="25"/>
    </row>
    <row r="100" spans="2:8" x14ac:dyDescent="0.25">
      <c r="B100" s="24"/>
      <c r="C100" s="3">
        <v>97</v>
      </c>
      <c r="D100" s="3">
        <v>13.6</v>
      </c>
      <c r="E100" s="3">
        <v>-3.2</v>
      </c>
      <c r="F100" s="3">
        <v>3.1</v>
      </c>
      <c r="G100" s="11"/>
      <c r="H100" s="25"/>
    </row>
    <row r="101" spans="2:8" x14ac:dyDescent="0.25">
      <c r="B101" s="24"/>
      <c r="C101" s="3">
        <v>98</v>
      </c>
      <c r="D101" s="3">
        <v>12</v>
      </c>
      <c r="E101" s="3">
        <v>-1.4</v>
      </c>
      <c r="F101" s="3">
        <v>3.7</v>
      </c>
      <c r="G101" s="11"/>
      <c r="H101" s="25"/>
    </row>
    <row r="102" spans="2:8" x14ac:dyDescent="0.25">
      <c r="B102" s="24"/>
      <c r="C102" s="3">
        <v>99</v>
      </c>
      <c r="D102" s="3">
        <v>12.4</v>
      </c>
      <c r="E102" s="3">
        <v>-3.4</v>
      </c>
      <c r="F102" s="3">
        <v>0</v>
      </c>
      <c r="G102" s="11"/>
      <c r="H102" s="25"/>
    </row>
    <row r="103" spans="2:8" x14ac:dyDescent="0.25">
      <c r="B103" s="24"/>
      <c r="C103" s="3">
        <v>100</v>
      </c>
      <c r="D103" s="3">
        <v>12.8</v>
      </c>
      <c r="E103" s="3">
        <v>-0.6</v>
      </c>
      <c r="F103" s="3">
        <v>0</v>
      </c>
      <c r="G103" s="11"/>
      <c r="H103" s="25"/>
    </row>
    <row r="104" spans="2:8" x14ac:dyDescent="0.25">
      <c r="B104" s="24"/>
      <c r="C104" s="3">
        <v>101</v>
      </c>
      <c r="D104" s="3">
        <v>14.4</v>
      </c>
      <c r="E104" s="3">
        <v>-3.4</v>
      </c>
      <c r="F104" s="3">
        <v>0</v>
      </c>
      <c r="G104" s="11"/>
      <c r="H104" s="25"/>
    </row>
    <row r="105" spans="2:8" x14ac:dyDescent="0.25">
      <c r="B105" s="24"/>
      <c r="C105" s="3">
        <v>102</v>
      </c>
      <c r="D105" s="3">
        <v>15</v>
      </c>
      <c r="E105" s="3">
        <v>-3.2</v>
      </c>
      <c r="F105" s="3">
        <v>0</v>
      </c>
      <c r="G105" s="11"/>
      <c r="H105" s="25"/>
    </row>
    <row r="106" spans="2:8" x14ac:dyDescent="0.25">
      <c r="B106" s="24"/>
      <c r="C106" s="3">
        <v>103</v>
      </c>
      <c r="D106" s="3">
        <v>11.6</v>
      </c>
      <c r="E106" s="3">
        <v>-2</v>
      </c>
      <c r="F106" s="3">
        <v>0</v>
      </c>
      <c r="G106" s="11"/>
      <c r="H106" s="25"/>
    </row>
    <row r="107" spans="2:8" x14ac:dyDescent="0.25">
      <c r="B107" s="24"/>
      <c r="C107" s="3">
        <v>104</v>
      </c>
      <c r="D107" s="3">
        <v>13.4</v>
      </c>
      <c r="E107" s="3">
        <v>0.6</v>
      </c>
      <c r="F107" s="3">
        <v>0</v>
      </c>
      <c r="G107" s="11"/>
      <c r="H107" s="25"/>
    </row>
    <row r="108" spans="2:8" x14ac:dyDescent="0.25">
      <c r="B108" s="24"/>
      <c r="C108" s="3">
        <v>105</v>
      </c>
      <c r="D108" s="3">
        <v>13.6</v>
      </c>
      <c r="E108" s="3">
        <v>-4</v>
      </c>
      <c r="F108" s="3">
        <v>0</v>
      </c>
      <c r="G108" s="11"/>
      <c r="H108" s="25"/>
    </row>
    <row r="109" spans="2:8" x14ac:dyDescent="0.25">
      <c r="B109" s="24"/>
      <c r="C109" s="3">
        <v>106</v>
      </c>
      <c r="D109" s="3">
        <v>15.2</v>
      </c>
      <c r="E109" s="3">
        <v>-4.2</v>
      </c>
      <c r="F109" s="3">
        <v>0</v>
      </c>
      <c r="G109" s="11"/>
      <c r="H109" s="25"/>
    </row>
    <row r="110" spans="2:8" x14ac:dyDescent="0.25">
      <c r="B110" s="24"/>
      <c r="C110" s="3">
        <v>107</v>
      </c>
      <c r="D110" s="3">
        <v>15.6</v>
      </c>
      <c r="E110" s="3">
        <v>-5.4</v>
      </c>
      <c r="F110" s="3">
        <v>0</v>
      </c>
      <c r="G110" s="11"/>
      <c r="H110" s="25"/>
    </row>
    <row r="111" spans="2:8" x14ac:dyDescent="0.25">
      <c r="B111" s="24"/>
      <c r="C111" s="3">
        <v>108</v>
      </c>
      <c r="D111" s="3">
        <v>14</v>
      </c>
      <c r="E111" s="3">
        <v>-5.2</v>
      </c>
      <c r="F111" s="3">
        <v>0</v>
      </c>
      <c r="G111" s="11"/>
      <c r="H111" s="25"/>
    </row>
    <row r="112" spans="2:8" x14ac:dyDescent="0.25">
      <c r="B112" s="24"/>
      <c r="C112" s="3">
        <v>109</v>
      </c>
      <c r="D112" s="3">
        <v>15</v>
      </c>
      <c r="E112" s="3">
        <v>-5.6</v>
      </c>
      <c r="F112" s="3">
        <v>0</v>
      </c>
      <c r="G112" s="11"/>
      <c r="H112" s="25"/>
    </row>
    <row r="113" spans="2:8" x14ac:dyDescent="0.25">
      <c r="B113" s="24"/>
      <c r="C113" s="3">
        <v>110</v>
      </c>
      <c r="D113" s="3">
        <v>15.2</v>
      </c>
      <c r="E113" s="3">
        <v>-5.4</v>
      </c>
      <c r="F113" s="3">
        <v>0</v>
      </c>
      <c r="G113" s="11"/>
      <c r="H113" s="25"/>
    </row>
    <row r="114" spans="2:8" x14ac:dyDescent="0.25">
      <c r="B114" s="24"/>
      <c r="C114" s="3">
        <v>111</v>
      </c>
      <c r="D114" s="3">
        <v>13.8</v>
      </c>
      <c r="E114" s="3">
        <v>-5.6</v>
      </c>
      <c r="F114" s="3">
        <v>0</v>
      </c>
      <c r="G114" s="11"/>
      <c r="H114" s="25"/>
    </row>
    <row r="115" spans="2:8" x14ac:dyDescent="0.25">
      <c r="B115" s="24"/>
      <c r="C115" s="3">
        <v>112</v>
      </c>
      <c r="D115" s="3">
        <v>14</v>
      </c>
      <c r="E115" s="3">
        <v>-4.2</v>
      </c>
      <c r="F115" s="3">
        <v>0</v>
      </c>
      <c r="G115" s="11"/>
      <c r="H115" s="25"/>
    </row>
    <row r="116" spans="2:8" x14ac:dyDescent="0.25">
      <c r="B116" s="24"/>
      <c r="C116" s="3">
        <v>113</v>
      </c>
      <c r="D116" s="3">
        <v>12.4</v>
      </c>
      <c r="E116" s="3">
        <v>-1.4</v>
      </c>
      <c r="F116" s="3">
        <v>0</v>
      </c>
      <c r="G116" s="11"/>
      <c r="H116" s="25"/>
    </row>
    <row r="117" spans="2:8" x14ac:dyDescent="0.25">
      <c r="B117" s="24"/>
      <c r="C117" s="3">
        <v>114</v>
      </c>
      <c r="D117" s="3">
        <v>11.6</v>
      </c>
      <c r="E117" s="3">
        <v>-1.6</v>
      </c>
      <c r="F117" s="3">
        <v>10.199999999999999</v>
      </c>
      <c r="G117" s="11"/>
      <c r="H117" s="25"/>
    </row>
    <row r="118" spans="2:8" x14ac:dyDescent="0.25">
      <c r="B118" s="24"/>
      <c r="C118" s="3">
        <v>115</v>
      </c>
      <c r="D118" s="3">
        <v>11.8</v>
      </c>
      <c r="E118" s="3">
        <v>0</v>
      </c>
      <c r="F118" s="3">
        <v>0</v>
      </c>
      <c r="G118" s="11"/>
      <c r="H118" s="25"/>
    </row>
    <row r="119" spans="2:8" x14ac:dyDescent="0.25">
      <c r="B119" s="24"/>
      <c r="C119" s="3">
        <v>116</v>
      </c>
      <c r="D119" s="3">
        <v>11.2</v>
      </c>
      <c r="E119" s="3">
        <v>1.2</v>
      </c>
      <c r="F119" s="3">
        <v>0.9</v>
      </c>
      <c r="G119" s="11"/>
      <c r="H119" s="25"/>
    </row>
    <row r="120" spans="2:8" x14ac:dyDescent="0.25">
      <c r="B120" s="24"/>
      <c r="C120" s="3">
        <v>117</v>
      </c>
      <c r="D120" s="3">
        <v>12.4</v>
      </c>
      <c r="E120" s="3">
        <v>-3.2</v>
      </c>
      <c r="F120" s="3">
        <v>0</v>
      </c>
      <c r="G120" s="11"/>
      <c r="H120" s="25"/>
    </row>
    <row r="121" spans="2:8" x14ac:dyDescent="0.25">
      <c r="B121" s="24"/>
      <c r="C121" s="3">
        <v>118</v>
      </c>
      <c r="D121" s="3">
        <v>12.2</v>
      </c>
      <c r="E121" s="3">
        <v>-1.2</v>
      </c>
      <c r="F121" s="3">
        <v>8.1</v>
      </c>
      <c r="G121" s="11"/>
      <c r="H121" s="25"/>
    </row>
    <row r="122" spans="2:8" x14ac:dyDescent="0.25">
      <c r="B122" s="24"/>
      <c r="C122" s="3">
        <v>119</v>
      </c>
      <c r="D122" s="3">
        <v>11.8</v>
      </c>
      <c r="E122" s="3">
        <v>-1</v>
      </c>
      <c r="F122" s="3">
        <v>0</v>
      </c>
      <c r="G122" s="11"/>
      <c r="H122" s="25"/>
    </row>
    <row r="123" spans="2:8" x14ac:dyDescent="0.25">
      <c r="B123" s="24"/>
      <c r="C123" s="3">
        <v>120</v>
      </c>
      <c r="D123" s="3">
        <v>13.2</v>
      </c>
      <c r="E123" s="3">
        <v>-1.4</v>
      </c>
      <c r="F123" s="3">
        <v>0.6</v>
      </c>
      <c r="G123" s="11"/>
      <c r="H123" s="25"/>
    </row>
    <row r="124" spans="2:8" x14ac:dyDescent="0.25">
      <c r="B124" s="24"/>
      <c r="C124" s="3">
        <v>121</v>
      </c>
      <c r="D124" s="3">
        <v>12.4</v>
      </c>
      <c r="E124" s="3">
        <v>-2.6</v>
      </c>
      <c r="F124" s="3">
        <v>0</v>
      </c>
      <c r="G124" s="11"/>
      <c r="H124" s="25"/>
    </row>
    <row r="125" spans="2:8" x14ac:dyDescent="0.25">
      <c r="B125" s="24"/>
      <c r="C125" s="3">
        <v>122</v>
      </c>
      <c r="D125" s="3">
        <v>14.4</v>
      </c>
      <c r="E125" s="3">
        <v>-2.8</v>
      </c>
      <c r="F125" s="3">
        <v>0</v>
      </c>
      <c r="G125" s="11"/>
      <c r="H125" s="25"/>
    </row>
    <row r="126" spans="2:8" x14ac:dyDescent="0.25">
      <c r="B126" s="24"/>
      <c r="C126" s="3">
        <v>123</v>
      </c>
      <c r="D126" s="3">
        <v>13.2</v>
      </c>
      <c r="E126" s="3">
        <v>-3.6</v>
      </c>
      <c r="F126" s="3">
        <v>0</v>
      </c>
      <c r="G126" s="11"/>
      <c r="H126" s="25"/>
    </row>
    <row r="127" spans="2:8" x14ac:dyDescent="0.25">
      <c r="B127" s="24"/>
      <c r="C127" s="3">
        <v>124</v>
      </c>
      <c r="D127" s="3">
        <v>12</v>
      </c>
      <c r="E127" s="3">
        <v>-4</v>
      </c>
      <c r="F127" s="3">
        <v>0</v>
      </c>
      <c r="G127" s="11"/>
      <c r="H127" s="25"/>
    </row>
    <row r="128" spans="2:8" x14ac:dyDescent="0.25">
      <c r="B128" s="24"/>
      <c r="C128" s="3">
        <v>125</v>
      </c>
      <c r="D128" s="3">
        <v>11</v>
      </c>
      <c r="E128" s="3">
        <v>-3.8</v>
      </c>
      <c r="F128" s="3">
        <v>2</v>
      </c>
      <c r="G128" s="11"/>
      <c r="H128" s="25"/>
    </row>
    <row r="129" spans="2:8" x14ac:dyDescent="0.25">
      <c r="B129" s="24"/>
      <c r="C129" s="3">
        <v>126</v>
      </c>
      <c r="D129" s="3">
        <v>10.8</v>
      </c>
      <c r="E129" s="3">
        <v>-3.6</v>
      </c>
      <c r="F129" s="3">
        <v>0</v>
      </c>
      <c r="G129" s="11"/>
      <c r="H129" s="25"/>
    </row>
    <row r="130" spans="2:8" x14ac:dyDescent="0.25">
      <c r="B130" s="24"/>
      <c r="C130" s="3">
        <v>127</v>
      </c>
      <c r="D130" s="3">
        <v>11.8</v>
      </c>
      <c r="E130" s="3">
        <v>-4.5999999999999996</v>
      </c>
      <c r="F130" s="3">
        <v>0</v>
      </c>
      <c r="G130" s="11"/>
      <c r="H130" s="25"/>
    </row>
    <row r="131" spans="2:8" x14ac:dyDescent="0.25">
      <c r="B131" s="24"/>
      <c r="C131" s="3">
        <v>128</v>
      </c>
      <c r="D131" s="3">
        <v>11</v>
      </c>
      <c r="E131" s="3">
        <v>-4</v>
      </c>
      <c r="F131" s="3">
        <v>0</v>
      </c>
      <c r="G131" s="11"/>
      <c r="H131" s="25"/>
    </row>
    <row r="132" spans="2:8" x14ac:dyDescent="0.25">
      <c r="B132" s="24"/>
      <c r="C132" s="3">
        <v>129</v>
      </c>
      <c r="D132" s="3">
        <v>12</v>
      </c>
      <c r="E132" s="3">
        <v>-2.8</v>
      </c>
      <c r="F132" s="3">
        <v>0</v>
      </c>
      <c r="G132" s="11"/>
      <c r="H132" s="25"/>
    </row>
    <row r="133" spans="2:8" x14ac:dyDescent="0.25">
      <c r="B133" s="24"/>
      <c r="C133" s="3">
        <v>130</v>
      </c>
      <c r="D133" s="3">
        <v>12.4</v>
      </c>
      <c r="E133" s="3">
        <v>-2.2000000000000002</v>
      </c>
      <c r="F133" s="3">
        <v>0</v>
      </c>
      <c r="G133" s="11"/>
      <c r="H133" s="25"/>
    </row>
    <row r="134" spans="2:8" x14ac:dyDescent="0.25">
      <c r="B134" s="24"/>
      <c r="C134" s="3">
        <v>131</v>
      </c>
      <c r="D134" s="3">
        <v>14.6</v>
      </c>
      <c r="E134" s="3">
        <v>-7.8</v>
      </c>
      <c r="F134" s="3">
        <v>0</v>
      </c>
      <c r="G134" s="11"/>
      <c r="H134" s="25"/>
    </row>
    <row r="135" spans="2:8" x14ac:dyDescent="0.25">
      <c r="B135" s="24"/>
      <c r="C135" s="3">
        <v>132</v>
      </c>
      <c r="D135" s="3">
        <v>13.8</v>
      </c>
      <c r="E135" s="3">
        <v>-7.6</v>
      </c>
      <c r="F135" s="3">
        <v>0</v>
      </c>
      <c r="G135" s="11"/>
      <c r="H135" s="25"/>
    </row>
    <row r="136" spans="2:8" x14ac:dyDescent="0.25">
      <c r="B136" s="24"/>
      <c r="C136" s="3">
        <v>133</v>
      </c>
      <c r="D136" s="3">
        <v>14</v>
      </c>
      <c r="E136" s="3">
        <v>-8.8000000000000007</v>
      </c>
      <c r="F136" s="3">
        <v>0</v>
      </c>
      <c r="G136" s="11"/>
      <c r="H136" s="25"/>
    </row>
    <row r="137" spans="2:8" x14ac:dyDescent="0.25">
      <c r="B137" s="24"/>
      <c r="C137" s="3">
        <v>134</v>
      </c>
      <c r="D137" s="3">
        <v>11.6</v>
      </c>
      <c r="E137" s="3">
        <v>-11.6</v>
      </c>
      <c r="F137" s="3">
        <v>0</v>
      </c>
      <c r="G137" s="11"/>
      <c r="H137" s="25"/>
    </row>
    <row r="138" spans="2:8" x14ac:dyDescent="0.25">
      <c r="B138" s="24"/>
      <c r="C138" s="3">
        <v>135</v>
      </c>
      <c r="D138" s="3">
        <v>12</v>
      </c>
      <c r="E138" s="3">
        <v>-9.1999999999999993</v>
      </c>
      <c r="F138" s="3">
        <v>0</v>
      </c>
      <c r="G138" s="11"/>
      <c r="H138" s="25"/>
    </row>
    <row r="139" spans="2:8" x14ac:dyDescent="0.25">
      <c r="B139" s="24"/>
      <c r="C139" s="3">
        <v>136</v>
      </c>
      <c r="D139" s="3">
        <v>12.8</v>
      </c>
      <c r="E139" s="3">
        <v>-10</v>
      </c>
      <c r="F139" s="3">
        <v>0</v>
      </c>
      <c r="G139" s="11"/>
      <c r="H139" s="25"/>
    </row>
    <row r="140" spans="2:8" x14ac:dyDescent="0.25">
      <c r="B140" s="24"/>
      <c r="C140" s="3">
        <v>137</v>
      </c>
      <c r="D140" s="3">
        <v>13</v>
      </c>
      <c r="E140" s="3">
        <v>-9.4</v>
      </c>
      <c r="F140" s="3">
        <v>0</v>
      </c>
      <c r="G140" s="11"/>
      <c r="H140" s="25"/>
    </row>
    <row r="141" spans="2:8" x14ac:dyDescent="0.25">
      <c r="B141" s="24"/>
      <c r="C141" s="3">
        <v>138</v>
      </c>
      <c r="D141" s="3">
        <v>12.8</v>
      </c>
      <c r="E141" s="3">
        <v>-12</v>
      </c>
      <c r="F141" s="3">
        <v>0</v>
      </c>
      <c r="G141" s="11"/>
      <c r="H141" s="25"/>
    </row>
    <row r="142" spans="2:8" x14ac:dyDescent="0.25">
      <c r="B142" s="24"/>
      <c r="C142" s="3">
        <v>139</v>
      </c>
      <c r="D142" s="3">
        <v>13</v>
      </c>
      <c r="E142" s="3">
        <v>-13.4</v>
      </c>
      <c r="F142" s="3">
        <v>0</v>
      </c>
      <c r="G142" s="11"/>
      <c r="H142" s="25"/>
    </row>
    <row r="143" spans="2:8" x14ac:dyDescent="0.25">
      <c r="B143" s="24"/>
      <c r="C143" s="3">
        <v>140</v>
      </c>
      <c r="D143" s="3">
        <v>12.6</v>
      </c>
      <c r="E143" s="3">
        <v>-8.8000000000000007</v>
      </c>
      <c r="F143" s="3">
        <v>0</v>
      </c>
      <c r="G143" s="11"/>
      <c r="H143" s="25"/>
    </row>
    <row r="144" spans="2:8" x14ac:dyDescent="0.25">
      <c r="B144" s="24"/>
      <c r="C144" s="3">
        <v>141</v>
      </c>
      <c r="D144" s="3">
        <v>12.2</v>
      </c>
      <c r="E144" s="3">
        <v>-10</v>
      </c>
      <c r="F144" s="3">
        <v>0</v>
      </c>
      <c r="G144" s="11"/>
      <c r="H144" s="25"/>
    </row>
    <row r="145" spans="2:8" x14ac:dyDescent="0.25">
      <c r="B145" s="24"/>
      <c r="C145" s="3">
        <v>142</v>
      </c>
      <c r="D145" s="3">
        <v>13</v>
      </c>
      <c r="E145" s="3">
        <v>-9.6</v>
      </c>
      <c r="F145" s="3">
        <v>0</v>
      </c>
      <c r="G145" s="11"/>
      <c r="H145" s="25"/>
    </row>
    <row r="146" spans="2:8" x14ac:dyDescent="0.25">
      <c r="B146" s="24"/>
      <c r="C146" s="3">
        <v>143</v>
      </c>
      <c r="D146" s="3">
        <v>11.8</v>
      </c>
      <c r="E146" s="3">
        <v>-8.4</v>
      </c>
      <c r="F146" s="3">
        <v>0</v>
      </c>
      <c r="G146" s="11"/>
      <c r="H146" s="25"/>
    </row>
    <row r="147" spans="2:8" x14ac:dyDescent="0.25">
      <c r="B147" s="24"/>
      <c r="C147" s="3">
        <v>144</v>
      </c>
      <c r="D147" s="3">
        <v>12.6</v>
      </c>
      <c r="E147" s="3">
        <v>-9.8000000000000007</v>
      </c>
      <c r="F147" s="3">
        <v>0</v>
      </c>
      <c r="G147" s="11"/>
      <c r="H147" s="25"/>
    </row>
    <row r="148" spans="2:8" x14ac:dyDescent="0.25">
      <c r="B148" s="24"/>
      <c r="C148" s="3">
        <v>145</v>
      </c>
      <c r="D148" s="3">
        <v>12</v>
      </c>
      <c r="E148" s="3">
        <v>-9.4</v>
      </c>
      <c r="F148" s="3">
        <v>0</v>
      </c>
      <c r="G148" s="11"/>
      <c r="H148" s="25"/>
    </row>
    <row r="149" spans="2:8" x14ac:dyDescent="0.25">
      <c r="B149" s="24"/>
      <c r="C149" s="3">
        <v>146</v>
      </c>
      <c r="D149" s="3">
        <v>13.2</v>
      </c>
      <c r="E149" s="3">
        <v>-9</v>
      </c>
      <c r="F149" s="3">
        <v>0</v>
      </c>
      <c r="G149" s="11"/>
      <c r="H149" s="25"/>
    </row>
    <row r="150" spans="2:8" x14ac:dyDescent="0.25">
      <c r="B150" s="24"/>
      <c r="C150" s="3">
        <v>147</v>
      </c>
      <c r="D150" s="3">
        <v>13</v>
      </c>
      <c r="E150" s="3">
        <v>-9.6</v>
      </c>
      <c r="F150" s="3">
        <v>0</v>
      </c>
      <c r="G150" s="11"/>
      <c r="H150" s="25"/>
    </row>
    <row r="151" spans="2:8" x14ac:dyDescent="0.25">
      <c r="B151" s="24"/>
      <c r="C151" s="3">
        <v>148</v>
      </c>
      <c r="D151" s="3">
        <v>12.6</v>
      </c>
      <c r="E151" s="3">
        <v>-9.1999999999999993</v>
      </c>
      <c r="F151" s="3">
        <v>0</v>
      </c>
      <c r="G151" s="11"/>
      <c r="H151" s="25"/>
    </row>
    <row r="152" spans="2:8" x14ac:dyDescent="0.25">
      <c r="B152" s="24"/>
      <c r="C152" s="3">
        <v>149</v>
      </c>
      <c r="D152" s="3">
        <v>10.6</v>
      </c>
      <c r="E152" s="3">
        <v>-14.4</v>
      </c>
      <c r="F152" s="3">
        <v>0</v>
      </c>
      <c r="G152" s="11"/>
      <c r="H152" s="25"/>
    </row>
    <row r="153" spans="2:8" x14ac:dyDescent="0.25">
      <c r="B153" s="24"/>
      <c r="C153" s="3">
        <v>150</v>
      </c>
      <c r="D153" s="3">
        <v>12</v>
      </c>
      <c r="E153" s="3">
        <v>-13.8</v>
      </c>
      <c r="F153" s="3">
        <v>0</v>
      </c>
      <c r="G153" s="11"/>
      <c r="H153" s="25"/>
    </row>
    <row r="154" spans="2:8" x14ac:dyDescent="0.25">
      <c r="B154" s="24"/>
      <c r="C154" s="3">
        <v>151</v>
      </c>
      <c r="D154" s="3">
        <v>11.6</v>
      </c>
      <c r="E154" s="3">
        <v>-14.8</v>
      </c>
      <c r="F154" s="3">
        <v>0</v>
      </c>
      <c r="G154" s="11"/>
      <c r="H154" s="25"/>
    </row>
    <row r="155" spans="2:8" x14ac:dyDescent="0.25">
      <c r="B155" s="24"/>
      <c r="C155" s="3">
        <v>152</v>
      </c>
      <c r="D155" s="3">
        <v>12</v>
      </c>
      <c r="E155" s="3">
        <v>-14.6</v>
      </c>
      <c r="F155" s="3">
        <v>0</v>
      </c>
      <c r="G155" s="11"/>
      <c r="H155" s="25"/>
    </row>
    <row r="156" spans="2:8" x14ac:dyDescent="0.25">
      <c r="B156" s="24"/>
      <c r="C156" s="3">
        <v>153</v>
      </c>
      <c r="D156" s="3">
        <v>13.2</v>
      </c>
      <c r="E156" s="3">
        <v>-11.6</v>
      </c>
      <c r="F156" s="3">
        <v>0</v>
      </c>
      <c r="G156" s="11"/>
      <c r="H156" s="25"/>
    </row>
    <row r="157" spans="2:8" x14ac:dyDescent="0.25">
      <c r="B157" s="24"/>
      <c r="C157" s="3">
        <v>154</v>
      </c>
      <c r="D157" s="3">
        <v>3.6</v>
      </c>
      <c r="E157" s="3">
        <v>-3.6</v>
      </c>
      <c r="F157" s="3">
        <v>15.6</v>
      </c>
      <c r="G157" s="11"/>
      <c r="H157" s="25"/>
    </row>
    <row r="158" spans="2:8" x14ac:dyDescent="0.25">
      <c r="B158" s="24"/>
      <c r="C158" s="3">
        <v>155</v>
      </c>
      <c r="D158" s="3">
        <v>6.8</v>
      </c>
      <c r="E158" s="3">
        <v>-2.6</v>
      </c>
      <c r="F158" s="3">
        <v>0</v>
      </c>
      <c r="G158" s="11"/>
      <c r="H158" s="25"/>
    </row>
    <row r="159" spans="2:8" x14ac:dyDescent="0.25">
      <c r="B159" s="24"/>
      <c r="C159" s="3">
        <v>156</v>
      </c>
      <c r="D159" s="3">
        <v>10</v>
      </c>
      <c r="E159" s="3">
        <v>-1.8</v>
      </c>
      <c r="F159" s="3">
        <v>0.1</v>
      </c>
      <c r="G159" s="11"/>
      <c r="H159" s="25"/>
    </row>
    <row r="160" spans="2:8" x14ac:dyDescent="0.25">
      <c r="B160" s="24"/>
      <c r="C160" s="3">
        <v>157</v>
      </c>
      <c r="D160" s="3">
        <v>8.8000000000000007</v>
      </c>
      <c r="E160" s="3">
        <v>-5</v>
      </c>
      <c r="F160" s="3">
        <v>0</v>
      </c>
      <c r="G160" s="11"/>
      <c r="H160" s="25"/>
    </row>
    <row r="161" spans="2:8" x14ac:dyDescent="0.25">
      <c r="B161" s="24"/>
      <c r="C161" s="3">
        <v>158</v>
      </c>
      <c r="D161" s="3">
        <v>8.1999999999999993</v>
      </c>
      <c r="E161" s="3">
        <v>-3.2</v>
      </c>
      <c r="F161" s="3">
        <v>0</v>
      </c>
      <c r="G161" s="11"/>
      <c r="H161" s="25"/>
    </row>
    <row r="162" spans="2:8" x14ac:dyDescent="0.25">
      <c r="B162" s="24"/>
      <c r="C162" s="3">
        <v>159</v>
      </c>
      <c r="D162" s="3">
        <v>9</v>
      </c>
      <c r="E162" s="3">
        <v>-4</v>
      </c>
      <c r="F162" s="3">
        <v>3</v>
      </c>
      <c r="G162" s="11"/>
      <c r="H162" s="25"/>
    </row>
    <row r="163" spans="2:8" x14ac:dyDescent="0.25">
      <c r="B163" s="24"/>
      <c r="C163" s="3">
        <v>160</v>
      </c>
      <c r="D163" s="3">
        <v>7.6</v>
      </c>
      <c r="E163" s="3">
        <v>-5.2</v>
      </c>
      <c r="F163" s="3">
        <v>0</v>
      </c>
      <c r="G163" s="11"/>
      <c r="H163" s="25"/>
    </row>
    <row r="164" spans="2:8" x14ac:dyDescent="0.25">
      <c r="B164" s="24"/>
      <c r="C164" s="3">
        <v>161</v>
      </c>
      <c r="D164" s="3">
        <v>8</v>
      </c>
      <c r="E164" s="3">
        <v>-5.4</v>
      </c>
      <c r="F164" s="3">
        <v>0</v>
      </c>
      <c r="G164" s="11"/>
      <c r="H164" s="25"/>
    </row>
    <row r="165" spans="2:8" x14ac:dyDescent="0.25">
      <c r="B165" s="24"/>
      <c r="C165" s="3">
        <v>162</v>
      </c>
      <c r="D165" s="3">
        <v>8.1999999999999993</v>
      </c>
      <c r="E165" s="3">
        <v>-5</v>
      </c>
      <c r="F165" s="3">
        <v>0</v>
      </c>
      <c r="G165" s="11"/>
      <c r="H165" s="25"/>
    </row>
    <row r="166" spans="2:8" x14ac:dyDescent="0.25">
      <c r="B166" s="24"/>
      <c r="C166" s="3">
        <v>163</v>
      </c>
      <c r="D166" s="3">
        <v>10</v>
      </c>
      <c r="E166" s="3">
        <v>-7.8</v>
      </c>
      <c r="F166" s="3">
        <v>0.2</v>
      </c>
      <c r="G166" s="11"/>
      <c r="H166" s="25"/>
    </row>
    <row r="167" spans="2:8" x14ac:dyDescent="0.25">
      <c r="B167" s="24"/>
      <c r="C167" s="3">
        <v>164</v>
      </c>
      <c r="D167" s="3">
        <v>9.6</v>
      </c>
      <c r="E167" s="3">
        <v>-5.6</v>
      </c>
      <c r="F167" s="3">
        <v>0.7</v>
      </c>
      <c r="G167" s="11"/>
      <c r="H167" s="25"/>
    </row>
    <row r="168" spans="2:8" x14ac:dyDescent="0.25">
      <c r="B168" s="24"/>
      <c r="C168" s="3">
        <v>165</v>
      </c>
      <c r="D168" s="3">
        <v>10.199999999999999</v>
      </c>
      <c r="E168" s="3">
        <v>-1.4</v>
      </c>
      <c r="F168" s="3">
        <v>0</v>
      </c>
      <c r="G168" s="11"/>
      <c r="H168" s="25"/>
    </row>
    <row r="169" spans="2:8" x14ac:dyDescent="0.25">
      <c r="B169" s="24"/>
      <c r="C169" s="3">
        <v>166</v>
      </c>
      <c r="D169" s="3">
        <v>10.4</v>
      </c>
      <c r="E169" s="3">
        <v>-6.4</v>
      </c>
      <c r="F169" s="3">
        <v>0</v>
      </c>
      <c r="G169" s="11"/>
      <c r="H169" s="25"/>
    </row>
    <row r="170" spans="2:8" x14ac:dyDescent="0.25">
      <c r="B170" s="24"/>
      <c r="C170" s="3">
        <v>167</v>
      </c>
      <c r="D170" s="3">
        <v>11.2</v>
      </c>
      <c r="E170" s="3">
        <v>-5.8</v>
      </c>
      <c r="F170" s="3">
        <v>0</v>
      </c>
      <c r="G170" s="11"/>
      <c r="H170" s="25"/>
    </row>
    <row r="171" spans="2:8" x14ac:dyDescent="0.25">
      <c r="B171" s="24"/>
      <c r="C171" s="3">
        <v>168</v>
      </c>
      <c r="D171" s="3">
        <v>12</v>
      </c>
      <c r="E171" s="3">
        <v>-7.2</v>
      </c>
      <c r="F171" s="3">
        <v>0</v>
      </c>
      <c r="G171" s="11"/>
      <c r="H171" s="25"/>
    </row>
    <row r="172" spans="2:8" x14ac:dyDescent="0.25">
      <c r="B172" s="24"/>
      <c r="C172" s="3">
        <v>169</v>
      </c>
      <c r="D172" s="3">
        <v>11.8</v>
      </c>
      <c r="E172" s="3">
        <v>-7.4</v>
      </c>
      <c r="F172" s="3">
        <v>0</v>
      </c>
      <c r="G172" s="11"/>
      <c r="H172" s="25"/>
    </row>
    <row r="173" spans="2:8" x14ac:dyDescent="0.25">
      <c r="B173" s="24"/>
      <c r="C173" s="3">
        <v>170</v>
      </c>
      <c r="D173" s="3">
        <v>11.6</v>
      </c>
      <c r="E173" s="3">
        <v>-6.8</v>
      </c>
      <c r="F173" s="3">
        <v>0</v>
      </c>
      <c r="G173" s="11"/>
      <c r="H173" s="25"/>
    </row>
    <row r="174" spans="2:8" x14ac:dyDescent="0.25">
      <c r="B174" s="24"/>
      <c r="C174" s="3">
        <v>171</v>
      </c>
      <c r="D174" s="3">
        <v>11</v>
      </c>
      <c r="E174" s="3">
        <v>-7.2</v>
      </c>
      <c r="F174" s="3">
        <v>0</v>
      </c>
      <c r="G174" s="11"/>
      <c r="H174" s="25"/>
    </row>
    <row r="175" spans="2:8" x14ac:dyDescent="0.25">
      <c r="B175" s="24"/>
      <c r="C175" s="3">
        <v>172</v>
      </c>
      <c r="D175" s="3">
        <v>11.8</v>
      </c>
      <c r="E175" s="3">
        <v>-8</v>
      </c>
      <c r="F175" s="3">
        <v>0</v>
      </c>
      <c r="G175" s="11"/>
      <c r="H175" s="25"/>
    </row>
    <row r="176" spans="2:8" x14ac:dyDescent="0.25">
      <c r="B176" s="24"/>
      <c r="C176" s="3">
        <v>173</v>
      </c>
      <c r="D176" s="3">
        <v>11.8</v>
      </c>
      <c r="E176" s="3">
        <v>-8.1999999999999993</v>
      </c>
      <c r="F176" s="3">
        <v>0</v>
      </c>
      <c r="G176" s="11"/>
      <c r="H176" s="25"/>
    </row>
    <row r="177" spans="2:8" x14ac:dyDescent="0.25">
      <c r="B177" s="24"/>
      <c r="C177" s="3">
        <v>174</v>
      </c>
      <c r="D177" s="3">
        <v>10.4</v>
      </c>
      <c r="E177" s="3">
        <v>-8.6</v>
      </c>
      <c r="F177" s="3">
        <v>0</v>
      </c>
      <c r="G177" s="11"/>
      <c r="H177" s="25"/>
    </row>
    <row r="178" spans="2:8" x14ac:dyDescent="0.25">
      <c r="B178" s="24"/>
      <c r="C178" s="3">
        <v>175</v>
      </c>
      <c r="D178" s="3">
        <v>12.8</v>
      </c>
      <c r="E178" s="3">
        <v>-9.4</v>
      </c>
      <c r="F178" s="3">
        <v>0</v>
      </c>
      <c r="G178" s="11"/>
      <c r="H178" s="25"/>
    </row>
    <row r="179" spans="2:8" x14ac:dyDescent="0.25">
      <c r="B179" s="24"/>
      <c r="C179" s="3">
        <v>176</v>
      </c>
      <c r="D179" s="3">
        <v>9.8000000000000007</v>
      </c>
      <c r="E179" s="3">
        <v>-8.6</v>
      </c>
      <c r="F179" s="3">
        <v>0</v>
      </c>
      <c r="G179" s="11"/>
      <c r="H179" s="25"/>
    </row>
    <row r="180" spans="2:8" x14ac:dyDescent="0.25">
      <c r="B180" s="24"/>
      <c r="C180" s="3">
        <v>177</v>
      </c>
      <c r="D180" s="3">
        <v>12</v>
      </c>
      <c r="E180" s="3">
        <v>-10.4</v>
      </c>
      <c r="F180" s="3">
        <v>0</v>
      </c>
      <c r="G180" s="11"/>
      <c r="H180" s="25"/>
    </row>
    <row r="181" spans="2:8" x14ac:dyDescent="0.25">
      <c r="B181" s="24"/>
      <c r="C181" s="3">
        <v>178</v>
      </c>
      <c r="D181" s="3">
        <v>10.6</v>
      </c>
      <c r="E181" s="3">
        <v>-9.8000000000000007</v>
      </c>
      <c r="F181" s="3">
        <v>0</v>
      </c>
      <c r="G181" s="11"/>
      <c r="H181" s="25"/>
    </row>
    <row r="182" spans="2:8" x14ac:dyDescent="0.25">
      <c r="B182" s="24"/>
      <c r="C182" s="3">
        <v>179</v>
      </c>
      <c r="D182" s="3">
        <v>12.4</v>
      </c>
      <c r="E182" s="3">
        <v>-8.6</v>
      </c>
      <c r="F182" s="3">
        <v>0</v>
      </c>
      <c r="G182" s="11"/>
      <c r="H182" s="25"/>
    </row>
    <row r="183" spans="2:8" x14ac:dyDescent="0.25">
      <c r="B183" s="24"/>
      <c r="C183" s="3">
        <v>180</v>
      </c>
      <c r="D183" s="3">
        <v>11.8</v>
      </c>
      <c r="E183" s="3">
        <v>-9.8000000000000007</v>
      </c>
      <c r="F183" s="3">
        <v>0</v>
      </c>
      <c r="G183" s="11"/>
      <c r="H183" s="25"/>
    </row>
    <row r="184" spans="2:8" x14ac:dyDescent="0.25">
      <c r="B184" s="24"/>
      <c r="C184" s="3">
        <v>181</v>
      </c>
      <c r="D184" s="3">
        <v>12.6</v>
      </c>
      <c r="E184" s="3">
        <v>-9.8000000000000007</v>
      </c>
      <c r="F184" s="3">
        <v>0</v>
      </c>
      <c r="G184" s="11"/>
      <c r="H184" s="25"/>
    </row>
    <row r="185" spans="2:8" x14ac:dyDescent="0.25">
      <c r="B185" s="24"/>
      <c r="C185" s="3">
        <v>182</v>
      </c>
      <c r="D185" s="3">
        <v>12.4</v>
      </c>
      <c r="E185" s="3">
        <v>-9.4</v>
      </c>
      <c r="F185" s="3">
        <v>0</v>
      </c>
      <c r="G185" s="11"/>
      <c r="H185" s="25"/>
    </row>
    <row r="186" spans="2:8" x14ac:dyDescent="0.25">
      <c r="B186" s="24"/>
      <c r="C186" s="3">
        <v>183</v>
      </c>
      <c r="D186" s="3">
        <v>14</v>
      </c>
      <c r="E186" s="3">
        <v>-10</v>
      </c>
      <c r="F186" s="3">
        <v>0</v>
      </c>
      <c r="G186" s="11"/>
      <c r="H186" s="25"/>
    </row>
    <row r="187" spans="2:8" x14ac:dyDescent="0.25">
      <c r="B187" s="24"/>
      <c r="C187" s="3">
        <v>184</v>
      </c>
      <c r="D187" s="3">
        <v>13.6</v>
      </c>
      <c r="E187" s="3">
        <v>-10.199999999999999</v>
      </c>
      <c r="F187" s="3">
        <v>0</v>
      </c>
      <c r="G187" s="11"/>
      <c r="H187" s="25"/>
    </row>
    <row r="188" spans="2:8" x14ac:dyDescent="0.25">
      <c r="B188" s="24"/>
      <c r="C188" s="3">
        <v>185</v>
      </c>
      <c r="D188" s="3">
        <v>13</v>
      </c>
      <c r="E188" s="3">
        <v>-10</v>
      </c>
      <c r="F188" s="3">
        <v>0</v>
      </c>
      <c r="G188" s="11"/>
      <c r="H188" s="25"/>
    </row>
    <row r="189" spans="2:8" x14ac:dyDescent="0.25">
      <c r="B189" s="24"/>
      <c r="C189" s="3">
        <v>186</v>
      </c>
      <c r="D189" s="3">
        <v>13.2</v>
      </c>
      <c r="E189" s="3">
        <v>-9.1999999999999993</v>
      </c>
      <c r="F189" s="3">
        <v>0</v>
      </c>
      <c r="G189" s="11"/>
      <c r="H189" s="25"/>
    </row>
    <row r="190" spans="2:8" x14ac:dyDescent="0.25">
      <c r="B190" s="24"/>
      <c r="C190" s="3">
        <v>187</v>
      </c>
      <c r="D190" s="3">
        <v>14.4</v>
      </c>
      <c r="E190" s="3">
        <v>-7.4</v>
      </c>
      <c r="F190" s="3">
        <v>0</v>
      </c>
      <c r="G190" s="11"/>
      <c r="H190" s="25"/>
    </row>
    <row r="191" spans="2:8" x14ac:dyDescent="0.25">
      <c r="B191" s="24"/>
      <c r="C191" s="3">
        <v>188</v>
      </c>
      <c r="D191" s="3">
        <v>13.4</v>
      </c>
      <c r="E191" s="3">
        <v>-7.8</v>
      </c>
      <c r="F191" s="3">
        <v>0</v>
      </c>
      <c r="G191" s="11"/>
      <c r="H191" s="25"/>
    </row>
    <row r="192" spans="2:8" x14ac:dyDescent="0.25">
      <c r="B192" s="24"/>
      <c r="C192" s="3">
        <v>189</v>
      </c>
      <c r="D192" s="3">
        <v>13.4</v>
      </c>
      <c r="E192" s="3">
        <v>-10.8</v>
      </c>
      <c r="F192" s="3">
        <v>0</v>
      </c>
      <c r="G192" s="11"/>
      <c r="H192" s="25"/>
    </row>
    <row r="193" spans="2:8" x14ac:dyDescent="0.25">
      <c r="B193" s="24"/>
      <c r="C193" s="3">
        <v>190</v>
      </c>
      <c r="D193" s="3">
        <v>11.8</v>
      </c>
      <c r="E193" s="3">
        <v>-9.8000000000000007</v>
      </c>
      <c r="F193" s="3">
        <v>0</v>
      </c>
      <c r="G193" s="11"/>
      <c r="H193" s="25"/>
    </row>
    <row r="194" spans="2:8" x14ac:dyDescent="0.25">
      <c r="B194" s="24"/>
      <c r="C194" s="3">
        <v>191</v>
      </c>
      <c r="D194" s="3">
        <v>11.4</v>
      </c>
      <c r="E194" s="3">
        <v>-8.1999999999999993</v>
      </c>
      <c r="F194" s="3">
        <v>0</v>
      </c>
      <c r="G194" s="11"/>
      <c r="H194" s="25"/>
    </row>
    <row r="195" spans="2:8" x14ac:dyDescent="0.25">
      <c r="B195" s="24"/>
      <c r="C195" s="3">
        <v>192</v>
      </c>
      <c r="D195" s="3">
        <v>8.6</v>
      </c>
      <c r="E195" s="3">
        <v>-5.4</v>
      </c>
      <c r="F195" s="3">
        <v>0.5</v>
      </c>
      <c r="G195" s="11"/>
      <c r="H195" s="25"/>
    </row>
    <row r="196" spans="2:8" x14ac:dyDescent="0.25">
      <c r="B196" s="24"/>
      <c r="C196" s="3">
        <v>193</v>
      </c>
      <c r="D196" s="3">
        <v>6.2</v>
      </c>
      <c r="E196" s="3">
        <v>-4.8</v>
      </c>
      <c r="F196" s="3">
        <v>0</v>
      </c>
      <c r="G196" s="11"/>
      <c r="H196" s="25"/>
    </row>
    <row r="197" spans="2:8" x14ac:dyDescent="0.25">
      <c r="B197" s="24"/>
      <c r="C197" s="3">
        <v>194</v>
      </c>
      <c r="D197" s="3">
        <v>7</v>
      </c>
      <c r="E197" s="3">
        <v>-2.6</v>
      </c>
      <c r="F197" s="3">
        <v>0</v>
      </c>
      <c r="G197" s="11"/>
      <c r="H197" s="25"/>
    </row>
    <row r="198" spans="2:8" x14ac:dyDescent="0.25">
      <c r="B198" s="24"/>
      <c r="C198" s="3">
        <v>195</v>
      </c>
      <c r="D198" s="3">
        <v>6.8</v>
      </c>
      <c r="E198" s="3">
        <v>-3.4</v>
      </c>
      <c r="F198" s="3">
        <v>0.7</v>
      </c>
      <c r="G198" s="11"/>
      <c r="H198" s="25"/>
    </row>
    <row r="199" spans="2:8" x14ac:dyDescent="0.25">
      <c r="B199" s="24"/>
      <c r="C199" s="3">
        <v>196</v>
      </c>
      <c r="D199" s="3">
        <v>9.8000000000000007</v>
      </c>
      <c r="E199" s="3">
        <v>-9.4</v>
      </c>
      <c r="F199" s="3">
        <v>0</v>
      </c>
      <c r="G199" s="11"/>
      <c r="H199" s="25"/>
    </row>
    <row r="200" spans="2:8" x14ac:dyDescent="0.25">
      <c r="B200" s="24"/>
      <c r="C200" s="3">
        <v>197</v>
      </c>
      <c r="D200" s="3">
        <v>11.2</v>
      </c>
      <c r="E200" s="3">
        <v>-9.1999999999999993</v>
      </c>
      <c r="F200" s="3">
        <v>0</v>
      </c>
      <c r="G200" s="11"/>
      <c r="H200" s="25"/>
    </row>
    <row r="201" spans="2:8" x14ac:dyDescent="0.25">
      <c r="B201" s="24"/>
      <c r="C201" s="3">
        <v>198</v>
      </c>
      <c r="D201" s="3">
        <v>11.8</v>
      </c>
      <c r="E201" s="3">
        <v>-8.4</v>
      </c>
      <c r="F201" s="3">
        <v>0</v>
      </c>
      <c r="G201" s="11"/>
      <c r="H201" s="25"/>
    </row>
    <row r="202" spans="2:8" x14ac:dyDescent="0.25">
      <c r="B202" s="24"/>
      <c r="C202" s="3">
        <v>199</v>
      </c>
      <c r="D202" s="3">
        <v>11.6</v>
      </c>
      <c r="E202" s="3">
        <v>-6.2</v>
      </c>
      <c r="F202" s="3">
        <v>0</v>
      </c>
      <c r="G202" s="11"/>
      <c r="H202" s="25"/>
    </row>
    <row r="203" spans="2:8" x14ac:dyDescent="0.25">
      <c r="B203" s="24"/>
      <c r="C203" s="3">
        <v>200</v>
      </c>
      <c r="D203" s="3">
        <v>9.8000000000000007</v>
      </c>
      <c r="E203" s="3">
        <v>-2.8</v>
      </c>
      <c r="F203" s="3">
        <v>7.1</v>
      </c>
      <c r="G203" s="11"/>
      <c r="H203" s="25"/>
    </row>
    <row r="204" spans="2:8" x14ac:dyDescent="0.25">
      <c r="B204" s="24"/>
      <c r="C204" s="3">
        <v>201</v>
      </c>
      <c r="D204" s="3">
        <v>6</v>
      </c>
      <c r="E204" s="3">
        <v>-9</v>
      </c>
      <c r="F204" s="3">
        <v>1.2</v>
      </c>
      <c r="G204" s="11"/>
      <c r="H204" s="25"/>
    </row>
    <row r="205" spans="2:8" x14ac:dyDescent="0.25">
      <c r="B205" s="24"/>
      <c r="C205" s="3">
        <v>202</v>
      </c>
      <c r="D205" s="3">
        <v>3</v>
      </c>
      <c r="E205" s="3">
        <v>-2</v>
      </c>
      <c r="F205" s="3">
        <v>10.5</v>
      </c>
      <c r="G205" s="11"/>
      <c r="H205" s="25"/>
    </row>
    <row r="206" spans="2:8" x14ac:dyDescent="0.25">
      <c r="B206" s="24"/>
      <c r="C206" s="3">
        <v>203</v>
      </c>
      <c r="D206" s="3">
        <v>1.2</v>
      </c>
      <c r="E206" s="3">
        <v>-12.2</v>
      </c>
      <c r="F206" s="3">
        <v>0.1</v>
      </c>
      <c r="G206" s="11"/>
      <c r="H206" s="25"/>
    </row>
    <row r="207" spans="2:8" x14ac:dyDescent="0.25">
      <c r="B207" s="24"/>
      <c r="C207" s="3">
        <v>204</v>
      </c>
      <c r="D207" s="3">
        <v>5.6</v>
      </c>
      <c r="E207" s="3">
        <v>-8.4</v>
      </c>
      <c r="F207" s="3">
        <v>0</v>
      </c>
      <c r="G207" s="11"/>
      <c r="H207" s="25"/>
    </row>
    <row r="208" spans="2:8" x14ac:dyDescent="0.25">
      <c r="B208" s="24"/>
      <c r="C208" s="3">
        <v>205</v>
      </c>
      <c r="D208" s="3">
        <v>9.4</v>
      </c>
      <c r="E208" s="3">
        <v>-2.6</v>
      </c>
      <c r="F208" s="3">
        <v>0</v>
      </c>
      <c r="G208" s="11"/>
      <c r="H208" s="25"/>
    </row>
    <row r="209" spans="2:8" x14ac:dyDescent="0.25">
      <c r="B209" s="24"/>
      <c r="C209" s="3">
        <v>206</v>
      </c>
      <c r="D209" s="3">
        <v>10.199999999999999</v>
      </c>
      <c r="E209" s="3">
        <v>-3</v>
      </c>
      <c r="F209" s="3">
        <v>0</v>
      </c>
      <c r="G209" s="11"/>
      <c r="H209" s="25"/>
    </row>
    <row r="210" spans="2:8" x14ac:dyDescent="0.25">
      <c r="B210" s="24"/>
      <c r="C210" s="3">
        <v>207</v>
      </c>
      <c r="D210" s="3">
        <v>10</v>
      </c>
      <c r="E210" s="3">
        <v>-4.2</v>
      </c>
      <c r="F210" s="3">
        <v>0</v>
      </c>
      <c r="G210" s="11"/>
      <c r="H210" s="25"/>
    </row>
    <row r="211" spans="2:8" x14ac:dyDescent="0.25">
      <c r="B211" s="24"/>
      <c r="C211" s="3">
        <v>208</v>
      </c>
      <c r="D211" s="3">
        <v>10.4</v>
      </c>
      <c r="E211" s="3">
        <v>-6.2</v>
      </c>
      <c r="F211" s="3">
        <v>0</v>
      </c>
      <c r="G211" s="11"/>
      <c r="H211" s="25"/>
    </row>
    <row r="212" spans="2:8" x14ac:dyDescent="0.25">
      <c r="B212" s="24"/>
      <c r="C212" s="3">
        <v>209</v>
      </c>
      <c r="D212" s="3">
        <v>10.199999999999999</v>
      </c>
      <c r="E212" s="3">
        <v>-7.2</v>
      </c>
      <c r="F212" s="3">
        <v>0</v>
      </c>
      <c r="G212" s="11"/>
      <c r="H212" s="25"/>
    </row>
    <row r="213" spans="2:8" x14ac:dyDescent="0.25">
      <c r="B213" s="24"/>
      <c r="C213" s="3">
        <v>210</v>
      </c>
      <c r="D213" s="3">
        <v>11.4</v>
      </c>
      <c r="E213" s="3">
        <v>-7.4</v>
      </c>
      <c r="F213" s="3">
        <v>0</v>
      </c>
      <c r="G213" s="11"/>
      <c r="H213" s="25"/>
    </row>
    <row r="214" spans="2:8" x14ac:dyDescent="0.25">
      <c r="B214" s="24"/>
      <c r="C214" s="3">
        <v>211</v>
      </c>
      <c r="D214" s="3">
        <v>11.2</v>
      </c>
      <c r="E214" s="3">
        <v>-8.8000000000000007</v>
      </c>
      <c r="F214" s="3">
        <v>0</v>
      </c>
      <c r="G214" s="11"/>
      <c r="H214" s="25"/>
    </row>
    <row r="215" spans="2:8" x14ac:dyDescent="0.25">
      <c r="B215" s="24"/>
      <c r="C215" s="3">
        <v>212</v>
      </c>
      <c r="D215" s="3">
        <v>13</v>
      </c>
      <c r="E215" s="3">
        <v>-8.6</v>
      </c>
      <c r="F215" s="3">
        <v>0</v>
      </c>
      <c r="G215" s="11"/>
      <c r="H215" s="25"/>
    </row>
    <row r="216" spans="2:8" x14ac:dyDescent="0.25">
      <c r="B216" s="24"/>
      <c r="C216" s="3">
        <v>213</v>
      </c>
      <c r="D216" s="3">
        <v>11.8</v>
      </c>
      <c r="E216" s="3">
        <v>-7.2</v>
      </c>
      <c r="F216" s="3">
        <v>0</v>
      </c>
      <c r="G216" s="11"/>
      <c r="H216" s="25"/>
    </row>
    <row r="217" spans="2:8" x14ac:dyDescent="0.25">
      <c r="B217" s="24"/>
      <c r="C217" s="3">
        <v>214</v>
      </c>
      <c r="D217" s="3">
        <v>11.2</v>
      </c>
      <c r="E217" s="3">
        <v>-3</v>
      </c>
      <c r="F217" s="3">
        <v>0</v>
      </c>
      <c r="G217" s="11"/>
      <c r="H217" s="25"/>
    </row>
    <row r="218" spans="2:8" x14ac:dyDescent="0.25">
      <c r="B218" s="24"/>
      <c r="C218" s="3">
        <v>215</v>
      </c>
      <c r="D218" s="3">
        <v>9.8000000000000007</v>
      </c>
      <c r="E218" s="3">
        <v>-4.8</v>
      </c>
      <c r="F218" s="3">
        <v>0</v>
      </c>
      <c r="G218" s="11"/>
      <c r="H218" s="25"/>
    </row>
    <row r="219" spans="2:8" x14ac:dyDescent="0.25">
      <c r="B219" s="24"/>
      <c r="C219" s="3">
        <v>216</v>
      </c>
      <c r="D219" s="3">
        <v>10</v>
      </c>
      <c r="E219" s="3">
        <v>-4.5999999999999996</v>
      </c>
      <c r="F219" s="3">
        <v>0</v>
      </c>
      <c r="G219" s="11"/>
      <c r="H219" s="25"/>
    </row>
    <row r="220" spans="2:8" x14ac:dyDescent="0.25">
      <c r="B220" s="24"/>
      <c r="C220" s="3">
        <v>217</v>
      </c>
      <c r="D220" s="3">
        <v>10.199999999999999</v>
      </c>
      <c r="E220" s="3">
        <v>-10.8</v>
      </c>
      <c r="F220" s="3">
        <v>0</v>
      </c>
      <c r="G220" s="11"/>
      <c r="H220" s="25"/>
    </row>
    <row r="221" spans="2:8" x14ac:dyDescent="0.25">
      <c r="B221" s="24"/>
      <c r="C221" s="3">
        <v>218</v>
      </c>
      <c r="D221" s="3">
        <v>10.8</v>
      </c>
      <c r="E221" s="3">
        <v>-11.4</v>
      </c>
      <c r="F221" s="3">
        <v>0</v>
      </c>
      <c r="G221" s="11"/>
      <c r="H221" s="25"/>
    </row>
    <row r="222" spans="2:8" x14ac:dyDescent="0.25">
      <c r="B222" s="24"/>
      <c r="C222" s="3">
        <v>219</v>
      </c>
      <c r="D222" s="3">
        <v>10.4</v>
      </c>
      <c r="E222" s="3">
        <v>-5</v>
      </c>
      <c r="F222" s="3">
        <v>0</v>
      </c>
      <c r="G222" s="11"/>
      <c r="H222" s="25"/>
    </row>
    <row r="223" spans="2:8" x14ac:dyDescent="0.25">
      <c r="B223" s="24"/>
      <c r="C223" s="3">
        <v>220</v>
      </c>
      <c r="D223" s="3">
        <v>11.2</v>
      </c>
      <c r="E223" s="3">
        <v>-6.4</v>
      </c>
      <c r="F223" s="3">
        <v>0</v>
      </c>
      <c r="G223" s="11"/>
      <c r="H223" s="25"/>
    </row>
    <row r="224" spans="2:8" x14ac:dyDescent="0.25">
      <c r="B224" s="24"/>
      <c r="C224" s="3">
        <v>221</v>
      </c>
      <c r="D224" s="3">
        <v>12.2</v>
      </c>
      <c r="E224" s="3">
        <v>-8.1999999999999993</v>
      </c>
      <c r="F224" s="3">
        <v>0</v>
      </c>
      <c r="G224" s="11"/>
      <c r="H224" s="25"/>
    </row>
    <row r="225" spans="2:8" x14ac:dyDescent="0.25">
      <c r="B225" s="24"/>
      <c r="C225" s="3">
        <v>222</v>
      </c>
      <c r="D225" s="3">
        <v>12.4</v>
      </c>
      <c r="E225" s="3">
        <v>-10</v>
      </c>
      <c r="F225" s="3">
        <v>0</v>
      </c>
      <c r="G225" s="11"/>
      <c r="H225" s="25"/>
    </row>
    <row r="226" spans="2:8" x14ac:dyDescent="0.25">
      <c r="B226" s="24"/>
      <c r="C226" s="3">
        <v>223</v>
      </c>
      <c r="D226" s="3">
        <v>12.2</v>
      </c>
      <c r="E226" s="3">
        <v>-10.4</v>
      </c>
      <c r="F226" s="3">
        <v>0</v>
      </c>
      <c r="G226" s="11"/>
      <c r="H226" s="25"/>
    </row>
    <row r="227" spans="2:8" x14ac:dyDescent="0.25">
      <c r="B227" s="24"/>
      <c r="C227" s="3">
        <v>224</v>
      </c>
      <c r="D227" s="3">
        <v>12</v>
      </c>
      <c r="E227" s="3">
        <v>-7.4</v>
      </c>
      <c r="F227" s="3">
        <v>0</v>
      </c>
      <c r="G227" s="11"/>
      <c r="H227" s="25"/>
    </row>
    <row r="228" spans="2:8" x14ac:dyDescent="0.25">
      <c r="B228" s="24"/>
      <c r="C228" s="3">
        <v>225</v>
      </c>
      <c r="D228" s="3">
        <v>11.6</v>
      </c>
      <c r="E228" s="3">
        <v>-7.8</v>
      </c>
      <c r="F228" s="3">
        <v>0</v>
      </c>
      <c r="G228" s="11"/>
      <c r="H228" s="25"/>
    </row>
    <row r="229" spans="2:8" x14ac:dyDescent="0.25">
      <c r="B229" s="24"/>
      <c r="C229" s="3">
        <v>226</v>
      </c>
      <c r="D229" s="3">
        <v>11.2</v>
      </c>
      <c r="E229" s="3">
        <v>-12.4</v>
      </c>
      <c r="F229" s="3">
        <v>0</v>
      </c>
      <c r="G229" s="11"/>
      <c r="H229" s="25"/>
    </row>
    <row r="230" spans="2:8" x14ac:dyDescent="0.25">
      <c r="B230" s="24"/>
      <c r="C230" s="3">
        <v>227</v>
      </c>
      <c r="D230" s="3">
        <v>11</v>
      </c>
      <c r="E230" s="3">
        <v>-11.6</v>
      </c>
      <c r="F230" s="3">
        <v>0</v>
      </c>
      <c r="G230" s="11"/>
      <c r="H230" s="25"/>
    </row>
    <row r="231" spans="2:8" x14ac:dyDescent="0.25">
      <c r="B231" s="24"/>
      <c r="C231" s="3">
        <v>228</v>
      </c>
      <c r="D231" s="3">
        <v>12.2</v>
      </c>
      <c r="E231" s="3">
        <v>-12.2</v>
      </c>
      <c r="F231" s="3">
        <v>0</v>
      </c>
      <c r="G231" s="11"/>
      <c r="H231" s="25"/>
    </row>
    <row r="232" spans="2:8" x14ac:dyDescent="0.25">
      <c r="B232" s="24"/>
      <c r="C232" s="3">
        <v>229</v>
      </c>
      <c r="D232" s="3">
        <v>12</v>
      </c>
      <c r="E232" s="3">
        <v>-11</v>
      </c>
      <c r="F232" s="3">
        <v>0</v>
      </c>
      <c r="G232" s="11"/>
      <c r="H232" s="25"/>
    </row>
    <row r="233" spans="2:8" x14ac:dyDescent="0.25">
      <c r="B233" s="24"/>
      <c r="C233" s="3">
        <v>230</v>
      </c>
      <c r="D233" s="3">
        <v>12.2</v>
      </c>
      <c r="E233" s="3">
        <v>-11.6</v>
      </c>
      <c r="F233" s="3">
        <v>0</v>
      </c>
      <c r="G233" s="11"/>
      <c r="H233" s="25"/>
    </row>
    <row r="234" spans="2:8" x14ac:dyDescent="0.25">
      <c r="B234" s="24"/>
      <c r="C234" s="3">
        <v>231</v>
      </c>
      <c r="D234" s="3">
        <v>12.4</v>
      </c>
      <c r="E234" s="3">
        <v>-11.2</v>
      </c>
      <c r="F234" s="3">
        <v>0</v>
      </c>
      <c r="G234" s="11"/>
      <c r="H234" s="25"/>
    </row>
    <row r="235" spans="2:8" x14ac:dyDescent="0.25">
      <c r="B235" s="24"/>
      <c r="C235" s="3">
        <v>232</v>
      </c>
      <c r="D235" s="3">
        <v>12</v>
      </c>
      <c r="E235" s="3">
        <v>-8</v>
      </c>
      <c r="F235" s="3">
        <v>0</v>
      </c>
      <c r="G235" s="11"/>
      <c r="H235" s="25"/>
    </row>
    <row r="236" spans="2:8" x14ac:dyDescent="0.25">
      <c r="B236" s="24"/>
      <c r="C236" s="3">
        <v>233</v>
      </c>
      <c r="D236" s="3">
        <v>11.4</v>
      </c>
      <c r="E236" s="3">
        <v>-8.6</v>
      </c>
      <c r="F236" s="3">
        <v>0</v>
      </c>
      <c r="G236" s="11"/>
      <c r="H236" s="25"/>
    </row>
    <row r="237" spans="2:8" x14ac:dyDescent="0.25">
      <c r="B237" s="24"/>
      <c r="C237" s="3">
        <v>234</v>
      </c>
      <c r="D237" s="3">
        <v>12.2</v>
      </c>
      <c r="E237" s="3">
        <v>-11</v>
      </c>
      <c r="F237" s="3">
        <v>0</v>
      </c>
      <c r="G237" s="11"/>
      <c r="H237" s="25"/>
    </row>
    <row r="238" spans="2:8" x14ac:dyDescent="0.25">
      <c r="B238" s="24"/>
      <c r="C238" s="3">
        <v>235</v>
      </c>
      <c r="D238" s="3">
        <v>11.4</v>
      </c>
      <c r="E238" s="3">
        <v>-14.4</v>
      </c>
      <c r="F238" s="3">
        <v>0</v>
      </c>
      <c r="G238" s="11"/>
      <c r="H238" s="25"/>
    </row>
    <row r="239" spans="2:8" x14ac:dyDescent="0.25">
      <c r="B239" s="24"/>
      <c r="C239" s="3">
        <v>236</v>
      </c>
      <c r="D239" s="3">
        <v>13</v>
      </c>
      <c r="E239" s="3">
        <v>-15.8</v>
      </c>
      <c r="F239" s="3">
        <v>0</v>
      </c>
      <c r="G239" s="11"/>
      <c r="H239" s="25"/>
    </row>
    <row r="240" spans="2:8" x14ac:dyDescent="0.25">
      <c r="B240" s="24"/>
      <c r="C240" s="3">
        <v>237</v>
      </c>
      <c r="D240" s="3">
        <v>13.6</v>
      </c>
      <c r="E240" s="3">
        <v>-10.199999999999999</v>
      </c>
      <c r="F240" s="3">
        <v>0</v>
      </c>
      <c r="G240" s="11"/>
      <c r="H240" s="25"/>
    </row>
    <row r="241" spans="2:8" x14ac:dyDescent="0.25">
      <c r="B241" s="24"/>
      <c r="C241" s="3">
        <v>238</v>
      </c>
      <c r="D241" s="3">
        <v>13.2</v>
      </c>
      <c r="E241" s="3">
        <v>-7.2</v>
      </c>
      <c r="F241" s="3">
        <v>0</v>
      </c>
      <c r="G241" s="11"/>
      <c r="H241" s="25"/>
    </row>
    <row r="242" spans="2:8" x14ac:dyDescent="0.25">
      <c r="B242" s="24"/>
      <c r="C242" s="3">
        <v>239</v>
      </c>
      <c r="D242" s="3">
        <v>12.2</v>
      </c>
      <c r="E242" s="3">
        <v>-8</v>
      </c>
      <c r="F242" s="3">
        <v>0</v>
      </c>
      <c r="G242" s="11"/>
      <c r="H242" s="25"/>
    </row>
    <row r="243" spans="2:8" x14ac:dyDescent="0.25">
      <c r="B243" s="24"/>
      <c r="C243" s="3">
        <v>240</v>
      </c>
      <c r="D243" s="3">
        <v>12.8</v>
      </c>
      <c r="E243" s="3">
        <v>-5.4</v>
      </c>
      <c r="F243" s="3">
        <v>0</v>
      </c>
      <c r="G243" s="11"/>
      <c r="H243" s="25"/>
    </row>
    <row r="244" spans="2:8" x14ac:dyDescent="0.25">
      <c r="B244" s="24"/>
      <c r="C244" s="3">
        <v>241</v>
      </c>
      <c r="D244" s="3">
        <v>14</v>
      </c>
      <c r="E244" s="3">
        <v>-7</v>
      </c>
      <c r="F244" s="3">
        <v>0</v>
      </c>
      <c r="G244" s="11"/>
      <c r="H244" s="25"/>
    </row>
    <row r="245" spans="2:8" x14ac:dyDescent="0.25">
      <c r="B245" s="24"/>
      <c r="C245" s="3">
        <v>242</v>
      </c>
      <c r="D245" s="3">
        <v>12</v>
      </c>
      <c r="E245" s="3">
        <v>-6</v>
      </c>
      <c r="F245" s="3">
        <v>0</v>
      </c>
      <c r="G245" s="11"/>
      <c r="H245" s="25"/>
    </row>
    <row r="246" spans="2:8" x14ac:dyDescent="0.25">
      <c r="B246" s="24"/>
      <c r="C246" s="3">
        <v>243</v>
      </c>
      <c r="D246" s="3">
        <v>12.6</v>
      </c>
      <c r="E246" s="3">
        <v>-8.6</v>
      </c>
      <c r="F246" s="3">
        <v>0</v>
      </c>
      <c r="G246" s="11"/>
      <c r="H246" s="25"/>
    </row>
    <row r="247" spans="2:8" x14ac:dyDescent="0.25">
      <c r="B247" s="24"/>
      <c r="C247" s="3">
        <v>244</v>
      </c>
      <c r="D247" s="3">
        <v>12</v>
      </c>
      <c r="E247" s="3">
        <v>-8.4</v>
      </c>
      <c r="F247" s="3">
        <v>0</v>
      </c>
      <c r="G247" s="11"/>
      <c r="H247" s="25"/>
    </row>
    <row r="248" spans="2:8" x14ac:dyDescent="0.25">
      <c r="B248" s="24"/>
      <c r="C248" s="3">
        <v>245</v>
      </c>
      <c r="D248" s="3">
        <v>13.4</v>
      </c>
      <c r="E248" s="3">
        <v>-16.600000000000001</v>
      </c>
      <c r="F248" s="3">
        <v>0</v>
      </c>
      <c r="G248" s="11"/>
      <c r="H248" s="25"/>
    </row>
    <row r="249" spans="2:8" x14ac:dyDescent="0.25">
      <c r="B249" s="24"/>
      <c r="C249" s="3">
        <v>246</v>
      </c>
      <c r="D249" s="3">
        <v>13.6</v>
      </c>
      <c r="E249" s="3">
        <v>-12.6</v>
      </c>
      <c r="F249" s="3">
        <v>0</v>
      </c>
      <c r="G249" s="11"/>
      <c r="H249" s="25"/>
    </row>
    <row r="250" spans="2:8" x14ac:dyDescent="0.25">
      <c r="B250" s="24"/>
      <c r="C250" s="3">
        <v>247</v>
      </c>
      <c r="D250" s="3">
        <v>14</v>
      </c>
      <c r="E250" s="3">
        <v>-9.4</v>
      </c>
      <c r="F250" s="3">
        <v>0</v>
      </c>
      <c r="G250" s="11"/>
      <c r="H250" s="25"/>
    </row>
    <row r="251" spans="2:8" x14ac:dyDescent="0.25">
      <c r="B251" s="24"/>
      <c r="C251" s="3">
        <v>248</v>
      </c>
      <c r="D251" s="3">
        <v>13.8</v>
      </c>
      <c r="E251" s="3">
        <v>-11.6</v>
      </c>
      <c r="F251" s="3">
        <v>0</v>
      </c>
      <c r="G251" s="11"/>
      <c r="H251" s="25"/>
    </row>
    <row r="252" spans="2:8" x14ac:dyDescent="0.25">
      <c r="B252" s="24"/>
      <c r="C252" s="3">
        <v>249</v>
      </c>
      <c r="D252" s="3">
        <v>15.2</v>
      </c>
      <c r="E252" s="3">
        <v>-8.4</v>
      </c>
      <c r="F252" s="3">
        <v>0</v>
      </c>
      <c r="G252" s="11"/>
      <c r="H252" s="25"/>
    </row>
    <row r="253" spans="2:8" x14ac:dyDescent="0.25">
      <c r="B253" s="24"/>
      <c r="C253" s="3">
        <v>250</v>
      </c>
      <c r="D253" s="3">
        <v>15.8</v>
      </c>
      <c r="E253" s="3">
        <v>-9.1999999999999993</v>
      </c>
      <c r="F253" s="3">
        <v>0</v>
      </c>
      <c r="G253" s="11"/>
      <c r="H253" s="25"/>
    </row>
    <row r="254" spans="2:8" x14ac:dyDescent="0.25">
      <c r="B254" s="24"/>
      <c r="C254" s="3">
        <v>251</v>
      </c>
      <c r="D254" s="3">
        <v>14.8</v>
      </c>
      <c r="E254" s="3">
        <v>-8</v>
      </c>
      <c r="F254" s="3">
        <v>0</v>
      </c>
      <c r="G254" s="11"/>
      <c r="H254" s="25"/>
    </row>
    <row r="255" spans="2:8" x14ac:dyDescent="0.25">
      <c r="B255" s="24"/>
      <c r="C255" s="3">
        <v>252</v>
      </c>
      <c r="D255" s="3">
        <v>15.6</v>
      </c>
      <c r="E255" s="3">
        <v>-8.8000000000000007</v>
      </c>
      <c r="F255" s="3">
        <v>0</v>
      </c>
      <c r="G255" s="11"/>
      <c r="H255" s="25"/>
    </row>
    <row r="256" spans="2:8" x14ac:dyDescent="0.25">
      <c r="B256" s="24"/>
      <c r="C256" s="3">
        <v>253</v>
      </c>
      <c r="D256" s="3">
        <v>14.4</v>
      </c>
      <c r="E256" s="3">
        <v>-9</v>
      </c>
      <c r="F256" s="3">
        <v>0</v>
      </c>
      <c r="G256" s="11"/>
      <c r="H256" s="25"/>
    </row>
    <row r="257" spans="2:8" x14ac:dyDescent="0.25">
      <c r="B257" s="24"/>
      <c r="C257" s="3">
        <v>254</v>
      </c>
      <c r="D257" s="3">
        <v>14.2</v>
      </c>
      <c r="E257" s="3">
        <v>-6.4</v>
      </c>
      <c r="F257" s="3">
        <v>0</v>
      </c>
      <c r="G257" s="11"/>
      <c r="H257" s="25"/>
    </row>
    <row r="258" spans="2:8" x14ac:dyDescent="0.25">
      <c r="B258" s="24"/>
      <c r="C258" s="3">
        <v>255</v>
      </c>
      <c r="D258" s="3">
        <v>14.4</v>
      </c>
      <c r="E258" s="3">
        <v>-10</v>
      </c>
      <c r="F258" s="3">
        <v>0</v>
      </c>
      <c r="G258" s="11"/>
      <c r="H258" s="25"/>
    </row>
    <row r="259" spans="2:8" x14ac:dyDescent="0.25">
      <c r="B259" s="24"/>
      <c r="C259" s="3">
        <v>256</v>
      </c>
      <c r="D259" s="3">
        <v>14.6</v>
      </c>
      <c r="E259" s="3">
        <v>-13</v>
      </c>
      <c r="F259" s="3">
        <v>0</v>
      </c>
      <c r="G259" s="11"/>
      <c r="H259" s="25"/>
    </row>
    <row r="260" spans="2:8" x14ac:dyDescent="0.25">
      <c r="B260" s="24"/>
      <c r="C260" s="3">
        <v>257</v>
      </c>
      <c r="D260" s="3">
        <v>14.4</v>
      </c>
      <c r="E260" s="3">
        <v>-12.4</v>
      </c>
      <c r="F260" s="3">
        <v>0</v>
      </c>
      <c r="G260" s="11"/>
      <c r="H260" s="25"/>
    </row>
    <row r="261" spans="2:8" x14ac:dyDescent="0.25">
      <c r="B261" s="24"/>
      <c r="C261" s="3">
        <v>258</v>
      </c>
      <c r="D261" s="3">
        <v>14.2</v>
      </c>
      <c r="E261" s="3">
        <v>-9</v>
      </c>
      <c r="F261" s="3">
        <v>0</v>
      </c>
      <c r="G261" s="11"/>
      <c r="H261" s="25"/>
    </row>
    <row r="262" spans="2:8" x14ac:dyDescent="0.25">
      <c r="B262" s="24"/>
      <c r="C262" s="3">
        <v>259</v>
      </c>
      <c r="D262" s="3">
        <v>14</v>
      </c>
      <c r="E262" s="3">
        <v>-11</v>
      </c>
      <c r="F262" s="3">
        <v>0</v>
      </c>
      <c r="G262" s="11"/>
      <c r="H262" s="25"/>
    </row>
    <row r="263" spans="2:8" x14ac:dyDescent="0.25">
      <c r="B263" s="24"/>
      <c r="C263" s="3">
        <v>260</v>
      </c>
      <c r="D263" s="3">
        <v>12.8</v>
      </c>
      <c r="E263" s="3">
        <v>-13</v>
      </c>
      <c r="F263" s="3">
        <v>0</v>
      </c>
      <c r="G263" s="11"/>
      <c r="H263" s="25"/>
    </row>
    <row r="264" spans="2:8" x14ac:dyDescent="0.25">
      <c r="B264" s="24"/>
      <c r="C264" s="3">
        <v>261</v>
      </c>
      <c r="D264" s="3">
        <v>13.2</v>
      </c>
      <c r="E264" s="3">
        <v>-15.4</v>
      </c>
      <c r="F264" s="3">
        <v>0</v>
      </c>
      <c r="G264" s="11"/>
      <c r="H264" s="25"/>
    </row>
    <row r="265" spans="2:8" x14ac:dyDescent="0.25">
      <c r="B265" s="24"/>
      <c r="C265" s="3">
        <v>262</v>
      </c>
      <c r="D265" s="3">
        <v>15</v>
      </c>
      <c r="E265" s="3">
        <v>-16</v>
      </c>
      <c r="F265" s="3">
        <v>0</v>
      </c>
      <c r="G265" s="11"/>
      <c r="H265" s="25"/>
    </row>
    <row r="266" spans="2:8" x14ac:dyDescent="0.25">
      <c r="B266" s="24"/>
      <c r="C266" s="3">
        <v>263</v>
      </c>
      <c r="D266" s="3">
        <v>15.6</v>
      </c>
      <c r="E266" s="3">
        <v>-13.4</v>
      </c>
      <c r="F266" s="3">
        <v>0</v>
      </c>
      <c r="G266" s="11"/>
      <c r="H266" s="25"/>
    </row>
    <row r="267" spans="2:8" x14ac:dyDescent="0.25">
      <c r="B267" s="24"/>
      <c r="C267" s="3">
        <v>264</v>
      </c>
      <c r="D267" s="3">
        <v>16.399999999999999</v>
      </c>
      <c r="E267" s="3">
        <v>-12.8</v>
      </c>
      <c r="F267" s="3">
        <v>0</v>
      </c>
      <c r="G267" s="11"/>
      <c r="H267" s="25"/>
    </row>
    <row r="268" spans="2:8" x14ac:dyDescent="0.25">
      <c r="B268" s="24"/>
      <c r="C268" s="3">
        <v>265</v>
      </c>
      <c r="D268" s="3">
        <v>15</v>
      </c>
      <c r="E268" s="3">
        <v>-9.8000000000000007</v>
      </c>
      <c r="F268" s="3">
        <v>0</v>
      </c>
      <c r="G268" s="11"/>
      <c r="H268" s="25"/>
    </row>
    <row r="269" spans="2:8" x14ac:dyDescent="0.25">
      <c r="B269" s="24"/>
      <c r="C269" s="3">
        <v>266</v>
      </c>
      <c r="D269" s="3">
        <v>12.6</v>
      </c>
      <c r="E269" s="3">
        <v>-1.8</v>
      </c>
      <c r="F269" s="3">
        <v>0</v>
      </c>
      <c r="G269" s="11"/>
      <c r="H269" s="25"/>
    </row>
    <row r="270" spans="2:8" x14ac:dyDescent="0.25">
      <c r="B270" s="24"/>
      <c r="C270" s="3">
        <v>267</v>
      </c>
      <c r="D270" s="3">
        <v>13.4</v>
      </c>
      <c r="E270" s="3">
        <v>-9.1999999999999993</v>
      </c>
      <c r="F270" s="3">
        <v>0</v>
      </c>
      <c r="G270" s="11"/>
      <c r="H270" s="25"/>
    </row>
    <row r="271" spans="2:8" x14ac:dyDescent="0.25">
      <c r="B271" s="24"/>
      <c r="C271" s="3">
        <v>268</v>
      </c>
      <c r="D271" s="3">
        <v>14</v>
      </c>
      <c r="E271" s="3">
        <v>-10</v>
      </c>
      <c r="F271" s="3">
        <v>0</v>
      </c>
      <c r="G271" s="11"/>
      <c r="H271" s="25"/>
    </row>
    <row r="272" spans="2:8" x14ac:dyDescent="0.25">
      <c r="B272" s="24"/>
      <c r="C272" s="3">
        <v>269</v>
      </c>
      <c r="D272" s="3">
        <v>13.2</v>
      </c>
      <c r="E272" s="3">
        <v>-8</v>
      </c>
      <c r="F272" s="3">
        <v>0</v>
      </c>
      <c r="G272" s="11"/>
      <c r="H272" s="25"/>
    </row>
    <row r="273" spans="2:8" x14ac:dyDescent="0.25">
      <c r="B273" s="24"/>
      <c r="C273" s="3">
        <v>270</v>
      </c>
      <c r="D273" s="3">
        <v>14</v>
      </c>
      <c r="E273" s="3">
        <v>-9</v>
      </c>
      <c r="F273" s="3">
        <v>0</v>
      </c>
      <c r="G273" s="11"/>
      <c r="H273" s="25"/>
    </row>
    <row r="274" spans="2:8" x14ac:dyDescent="0.25">
      <c r="B274" s="24"/>
      <c r="C274" s="3">
        <v>271</v>
      </c>
      <c r="D274" s="3">
        <v>13.8</v>
      </c>
      <c r="E274" s="3">
        <v>-8.8000000000000007</v>
      </c>
      <c r="F274" s="3">
        <v>0</v>
      </c>
      <c r="G274" s="11"/>
      <c r="H274" s="25"/>
    </row>
    <row r="275" spans="2:8" x14ac:dyDescent="0.25">
      <c r="B275" s="24"/>
      <c r="C275" s="3">
        <v>272</v>
      </c>
      <c r="D275" s="3">
        <v>14.4</v>
      </c>
      <c r="E275" s="3">
        <v>-8.6</v>
      </c>
      <c r="F275" s="3">
        <v>0</v>
      </c>
      <c r="G275" s="11"/>
      <c r="H275" s="25"/>
    </row>
    <row r="276" spans="2:8" x14ac:dyDescent="0.25">
      <c r="B276" s="24"/>
      <c r="C276" s="3">
        <v>273</v>
      </c>
      <c r="D276" s="3">
        <v>15.8</v>
      </c>
      <c r="E276" s="3">
        <v>-14</v>
      </c>
      <c r="F276" s="3">
        <v>0</v>
      </c>
      <c r="G276" s="11"/>
      <c r="H276" s="25"/>
    </row>
    <row r="277" spans="2:8" x14ac:dyDescent="0.25">
      <c r="B277" s="24"/>
      <c r="C277" s="3">
        <v>274</v>
      </c>
      <c r="D277" s="3">
        <v>16.600000000000001</v>
      </c>
      <c r="E277" s="3">
        <v>-11.4</v>
      </c>
      <c r="F277" s="3">
        <v>0</v>
      </c>
      <c r="G277" s="11"/>
      <c r="H277" s="25"/>
    </row>
    <row r="278" spans="2:8" x14ac:dyDescent="0.25">
      <c r="B278" s="24"/>
      <c r="C278" s="3">
        <v>275</v>
      </c>
      <c r="D278" s="3">
        <v>17.2</v>
      </c>
      <c r="E278" s="3">
        <v>-8.8000000000000007</v>
      </c>
      <c r="F278" s="3">
        <v>0</v>
      </c>
      <c r="G278" s="11"/>
      <c r="H278" s="25"/>
    </row>
    <row r="279" spans="2:8" x14ac:dyDescent="0.25">
      <c r="B279" s="24"/>
      <c r="C279" s="3">
        <v>276</v>
      </c>
      <c r="D279" s="3">
        <v>15.6</v>
      </c>
      <c r="E279" s="3">
        <v>-7.2</v>
      </c>
      <c r="F279" s="3">
        <v>0</v>
      </c>
      <c r="G279" s="11"/>
      <c r="H279" s="25"/>
    </row>
    <row r="280" spans="2:8" x14ac:dyDescent="0.25">
      <c r="B280" s="24"/>
      <c r="C280" s="3">
        <v>277</v>
      </c>
      <c r="D280" s="3">
        <v>13.2</v>
      </c>
      <c r="E280" s="3">
        <v>-5.2</v>
      </c>
      <c r="F280" s="3">
        <v>0</v>
      </c>
      <c r="G280" s="11"/>
      <c r="H280" s="25"/>
    </row>
    <row r="281" spans="2:8" x14ac:dyDescent="0.25">
      <c r="B281" s="24"/>
      <c r="C281" s="3">
        <v>278</v>
      </c>
      <c r="D281" s="3">
        <v>12.2</v>
      </c>
      <c r="E281" s="3">
        <v>-5.4</v>
      </c>
      <c r="F281" s="3">
        <v>0.7</v>
      </c>
      <c r="G281" s="11"/>
      <c r="H281" s="25"/>
    </row>
    <row r="282" spans="2:8" x14ac:dyDescent="0.25">
      <c r="B282" s="24"/>
      <c r="C282" s="3">
        <v>279</v>
      </c>
      <c r="D282" s="3">
        <v>14</v>
      </c>
      <c r="E282" s="3">
        <v>-0.6</v>
      </c>
      <c r="F282" s="3">
        <v>0.1</v>
      </c>
      <c r="G282" s="11"/>
      <c r="H282" s="25"/>
    </row>
    <row r="283" spans="2:8" x14ac:dyDescent="0.25">
      <c r="B283" s="24"/>
      <c r="C283" s="3">
        <v>280</v>
      </c>
      <c r="D283" s="3">
        <v>10</v>
      </c>
      <c r="E283" s="3">
        <v>-1.8</v>
      </c>
      <c r="F283" s="3">
        <v>0</v>
      </c>
      <c r="G283" s="11"/>
      <c r="H283" s="25"/>
    </row>
    <row r="284" spans="2:8" x14ac:dyDescent="0.25">
      <c r="B284" s="24"/>
      <c r="C284" s="3">
        <v>281</v>
      </c>
      <c r="D284" s="3">
        <v>13</v>
      </c>
      <c r="E284" s="3">
        <v>-8</v>
      </c>
      <c r="F284" s="3">
        <v>0</v>
      </c>
      <c r="G284" s="11"/>
      <c r="H284" s="25"/>
    </row>
    <row r="285" spans="2:8" x14ac:dyDescent="0.25">
      <c r="B285" s="24"/>
      <c r="C285" s="3">
        <v>282</v>
      </c>
      <c r="D285" s="3">
        <v>14.8</v>
      </c>
      <c r="E285" s="3">
        <v>-9</v>
      </c>
      <c r="F285" s="3">
        <v>0</v>
      </c>
      <c r="G285" s="11"/>
      <c r="H285" s="25"/>
    </row>
    <row r="286" spans="2:8" x14ac:dyDescent="0.25">
      <c r="B286" s="24"/>
      <c r="C286" s="3">
        <v>283</v>
      </c>
      <c r="D286" s="3">
        <v>15.8</v>
      </c>
      <c r="E286" s="3">
        <v>-8.4</v>
      </c>
      <c r="F286" s="3">
        <v>0</v>
      </c>
      <c r="G286" s="11"/>
      <c r="H286" s="25"/>
    </row>
    <row r="287" spans="2:8" x14ac:dyDescent="0.25">
      <c r="B287" s="24"/>
      <c r="C287" s="3">
        <v>284</v>
      </c>
      <c r="D287" s="3">
        <v>15.6</v>
      </c>
      <c r="E287" s="3">
        <v>-4.5999999999999996</v>
      </c>
      <c r="F287" s="3">
        <v>0</v>
      </c>
      <c r="G287" s="11"/>
      <c r="H287" s="25"/>
    </row>
    <row r="288" spans="2:8" x14ac:dyDescent="0.25">
      <c r="B288" s="24"/>
      <c r="C288" s="3">
        <v>285</v>
      </c>
      <c r="D288" s="3">
        <v>15.2</v>
      </c>
      <c r="E288" s="3">
        <v>-7</v>
      </c>
      <c r="F288" s="3">
        <v>0</v>
      </c>
      <c r="G288" s="11"/>
      <c r="H288" s="25"/>
    </row>
    <row r="289" spans="2:8" x14ac:dyDescent="0.25">
      <c r="B289" s="24"/>
      <c r="C289" s="3">
        <v>286</v>
      </c>
      <c r="D289" s="3">
        <v>12.2</v>
      </c>
      <c r="E289" s="3">
        <v>-2.8</v>
      </c>
      <c r="F289" s="3">
        <v>3.8</v>
      </c>
      <c r="G289" s="11"/>
      <c r="H289" s="25"/>
    </row>
    <row r="290" spans="2:8" x14ac:dyDescent="0.25">
      <c r="B290" s="24"/>
      <c r="C290" s="3">
        <v>287</v>
      </c>
      <c r="D290" s="3">
        <v>12.4</v>
      </c>
      <c r="E290" s="3">
        <v>-1.6</v>
      </c>
      <c r="F290" s="3">
        <v>5.4</v>
      </c>
      <c r="G290" s="11"/>
      <c r="H290" s="25"/>
    </row>
    <row r="291" spans="2:8" x14ac:dyDescent="0.25">
      <c r="B291" s="24"/>
      <c r="C291" s="3">
        <v>288</v>
      </c>
      <c r="D291" s="3">
        <v>10</v>
      </c>
      <c r="E291" s="3">
        <v>0.6</v>
      </c>
      <c r="F291" s="3">
        <v>0</v>
      </c>
      <c r="G291" s="11"/>
      <c r="H291" s="25"/>
    </row>
    <row r="292" spans="2:8" x14ac:dyDescent="0.25">
      <c r="B292" s="24"/>
      <c r="C292" s="3">
        <v>289</v>
      </c>
      <c r="D292" s="3">
        <v>11</v>
      </c>
      <c r="E292" s="3">
        <v>0.6</v>
      </c>
      <c r="F292" s="3">
        <v>0</v>
      </c>
      <c r="G292" s="11"/>
      <c r="H292" s="25"/>
    </row>
    <row r="293" spans="2:8" x14ac:dyDescent="0.25">
      <c r="B293" s="24"/>
      <c r="C293" s="3">
        <v>290</v>
      </c>
      <c r="D293" s="3">
        <v>13.8</v>
      </c>
      <c r="E293" s="3">
        <v>-4.5999999999999996</v>
      </c>
      <c r="F293" s="3">
        <v>0</v>
      </c>
      <c r="G293" s="11"/>
      <c r="H293" s="25"/>
    </row>
    <row r="294" spans="2:8" x14ac:dyDescent="0.25">
      <c r="B294" s="24"/>
      <c r="C294" s="3">
        <v>291</v>
      </c>
      <c r="D294" s="3">
        <v>13.8</v>
      </c>
      <c r="E294" s="3">
        <v>-4.5999999999999996</v>
      </c>
      <c r="F294" s="3">
        <v>0</v>
      </c>
      <c r="G294" s="11"/>
      <c r="H294" s="25"/>
    </row>
    <row r="295" spans="2:8" x14ac:dyDescent="0.25">
      <c r="B295" s="24"/>
      <c r="C295" s="3">
        <v>292</v>
      </c>
      <c r="D295" s="3">
        <v>13.8</v>
      </c>
      <c r="E295" s="3">
        <v>-4.5999999999999996</v>
      </c>
      <c r="F295" s="3">
        <v>0</v>
      </c>
      <c r="G295" s="11"/>
      <c r="H295" s="25"/>
    </row>
    <row r="296" spans="2:8" x14ac:dyDescent="0.25">
      <c r="B296" s="24"/>
      <c r="C296" s="3">
        <v>293</v>
      </c>
      <c r="D296" s="3">
        <v>13.8</v>
      </c>
      <c r="E296" s="3">
        <v>-4.5999999999999996</v>
      </c>
      <c r="F296" s="3">
        <v>0</v>
      </c>
      <c r="G296" s="11"/>
      <c r="H296" s="25"/>
    </row>
    <row r="297" spans="2:8" x14ac:dyDescent="0.25">
      <c r="B297" s="24"/>
      <c r="C297" s="3">
        <v>294</v>
      </c>
      <c r="D297" s="3">
        <v>13.8</v>
      </c>
      <c r="E297" s="3">
        <v>-4.5999999999999996</v>
      </c>
      <c r="F297" s="3">
        <v>0</v>
      </c>
      <c r="G297" s="11"/>
      <c r="H297" s="25"/>
    </row>
    <row r="298" spans="2:8" x14ac:dyDescent="0.25">
      <c r="B298" s="24"/>
      <c r="C298" s="3">
        <v>295</v>
      </c>
      <c r="D298" s="3">
        <v>13.8</v>
      </c>
      <c r="E298" s="3">
        <v>-4.5999999999999996</v>
      </c>
      <c r="F298" s="3">
        <v>0</v>
      </c>
      <c r="G298" s="11"/>
      <c r="H298" s="25"/>
    </row>
    <row r="299" spans="2:8" x14ac:dyDescent="0.25">
      <c r="B299" s="24"/>
      <c r="C299" s="3">
        <v>296</v>
      </c>
      <c r="D299" s="3">
        <v>13.8</v>
      </c>
      <c r="E299" s="3">
        <v>-4.5999999999999996</v>
      </c>
      <c r="F299" s="3">
        <v>0</v>
      </c>
      <c r="G299" s="11"/>
      <c r="H299" s="25"/>
    </row>
    <row r="300" spans="2:8" x14ac:dyDescent="0.25">
      <c r="B300" s="24"/>
      <c r="C300" s="3">
        <v>297</v>
      </c>
      <c r="D300" s="3">
        <v>14.8</v>
      </c>
      <c r="E300" s="3">
        <v>-6.4</v>
      </c>
      <c r="F300" s="3">
        <v>0</v>
      </c>
      <c r="G300" s="11"/>
      <c r="H300" s="25"/>
    </row>
    <row r="301" spans="2:8" x14ac:dyDescent="0.25">
      <c r="B301" s="24"/>
      <c r="C301" s="3">
        <v>298</v>
      </c>
      <c r="D301" s="3">
        <v>15.8</v>
      </c>
      <c r="E301" s="3">
        <v>-4.2</v>
      </c>
      <c r="F301" s="3">
        <v>0</v>
      </c>
      <c r="G301" s="11"/>
      <c r="H301" s="25"/>
    </row>
    <row r="302" spans="2:8" x14ac:dyDescent="0.25">
      <c r="B302" s="24"/>
      <c r="C302" s="3">
        <v>299</v>
      </c>
      <c r="D302" s="3">
        <v>13.8</v>
      </c>
      <c r="E302" s="3">
        <v>-6.6</v>
      </c>
      <c r="F302" s="3">
        <v>0</v>
      </c>
      <c r="G302" s="11"/>
      <c r="H302" s="25"/>
    </row>
    <row r="303" spans="2:8" x14ac:dyDescent="0.25">
      <c r="B303" s="24"/>
      <c r="C303" s="3">
        <v>300</v>
      </c>
      <c r="D303" s="3">
        <v>16.600000000000001</v>
      </c>
      <c r="E303" s="3">
        <v>-6.4</v>
      </c>
      <c r="F303" s="3">
        <v>0</v>
      </c>
      <c r="G303" s="11"/>
      <c r="H303" s="25"/>
    </row>
    <row r="304" spans="2:8" x14ac:dyDescent="0.25">
      <c r="B304" s="24"/>
      <c r="C304" s="3">
        <v>301</v>
      </c>
      <c r="D304" s="3">
        <v>17</v>
      </c>
      <c r="E304" s="3">
        <v>-7</v>
      </c>
      <c r="F304" s="3">
        <v>0</v>
      </c>
      <c r="G304" s="11"/>
      <c r="H304" s="25"/>
    </row>
    <row r="305" spans="2:8" x14ac:dyDescent="0.25">
      <c r="B305" s="24"/>
      <c r="C305" s="3">
        <v>302</v>
      </c>
      <c r="D305" s="3">
        <v>16.2</v>
      </c>
      <c r="E305" s="3">
        <v>-8.8000000000000007</v>
      </c>
      <c r="F305" s="3">
        <v>0</v>
      </c>
      <c r="G305" s="11"/>
      <c r="H305" s="25"/>
    </row>
    <row r="306" spans="2:8" x14ac:dyDescent="0.25">
      <c r="B306" s="24"/>
      <c r="C306" s="3">
        <v>303</v>
      </c>
      <c r="D306" s="3">
        <v>17</v>
      </c>
      <c r="E306" s="3">
        <v>-4.4000000000000004</v>
      </c>
      <c r="F306" s="3">
        <v>0</v>
      </c>
      <c r="G306" s="11"/>
      <c r="H306" s="25"/>
    </row>
    <row r="307" spans="2:8" x14ac:dyDescent="0.25">
      <c r="B307" s="24"/>
      <c r="C307" s="3">
        <v>304</v>
      </c>
      <c r="D307" s="3">
        <v>16</v>
      </c>
      <c r="E307" s="3">
        <v>-2.8</v>
      </c>
      <c r="F307" s="3">
        <v>0</v>
      </c>
      <c r="G307" s="11"/>
      <c r="H307" s="25"/>
    </row>
    <row r="308" spans="2:8" x14ac:dyDescent="0.25">
      <c r="B308" s="24"/>
      <c r="C308" s="3">
        <v>305</v>
      </c>
      <c r="D308" s="3">
        <v>16.600000000000001</v>
      </c>
      <c r="E308" s="3">
        <v>-3</v>
      </c>
      <c r="F308" s="3">
        <v>0.2</v>
      </c>
      <c r="G308" s="11"/>
      <c r="H308" s="25"/>
    </row>
    <row r="309" spans="2:8" x14ac:dyDescent="0.25">
      <c r="B309" s="24"/>
      <c r="C309" s="3">
        <v>306</v>
      </c>
      <c r="D309" s="3">
        <v>12.2</v>
      </c>
      <c r="E309" s="3">
        <v>-4.5999999999999996</v>
      </c>
      <c r="F309" s="3">
        <v>0</v>
      </c>
      <c r="G309" s="11"/>
      <c r="H309" s="25"/>
    </row>
    <row r="310" spans="2:8" x14ac:dyDescent="0.25">
      <c r="B310" s="24"/>
      <c r="C310" s="3">
        <v>307</v>
      </c>
      <c r="D310" s="3">
        <v>16.600000000000001</v>
      </c>
      <c r="E310" s="3">
        <v>-6.8</v>
      </c>
      <c r="F310" s="3">
        <v>0</v>
      </c>
      <c r="G310" s="11"/>
      <c r="H310" s="25"/>
    </row>
    <row r="311" spans="2:8" x14ac:dyDescent="0.25">
      <c r="B311" s="24"/>
      <c r="C311" s="3">
        <v>308</v>
      </c>
      <c r="D311" s="3">
        <v>17.399999999999999</v>
      </c>
      <c r="E311" s="3">
        <v>-7.2</v>
      </c>
      <c r="F311" s="3">
        <v>0</v>
      </c>
      <c r="G311" s="11"/>
      <c r="H311" s="25"/>
    </row>
    <row r="312" spans="2:8" x14ac:dyDescent="0.25">
      <c r="B312" s="24"/>
      <c r="C312" s="3">
        <v>309</v>
      </c>
      <c r="D312" s="3">
        <v>16.8</v>
      </c>
      <c r="E312" s="3">
        <v>-6</v>
      </c>
      <c r="F312" s="3">
        <v>0</v>
      </c>
      <c r="G312" s="11"/>
      <c r="H312" s="25"/>
    </row>
    <row r="313" spans="2:8" x14ac:dyDescent="0.25">
      <c r="B313" s="24"/>
      <c r="C313" s="3">
        <v>310</v>
      </c>
      <c r="D313" s="3">
        <v>17.399999999999999</v>
      </c>
      <c r="E313" s="3">
        <v>-8.1999999999999993</v>
      </c>
      <c r="F313" s="3">
        <v>0</v>
      </c>
      <c r="G313" s="11"/>
      <c r="H313" s="25"/>
    </row>
    <row r="314" spans="2:8" x14ac:dyDescent="0.25">
      <c r="B314" s="24"/>
      <c r="C314" s="3">
        <v>311</v>
      </c>
      <c r="D314" s="3">
        <v>17</v>
      </c>
      <c r="E314" s="3">
        <v>-2.6</v>
      </c>
      <c r="F314" s="3">
        <v>1.2</v>
      </c>
      <c r="G314" s="11"/>
      <c r="H314" s="25"/>
    </row>
    <row r="315" spans="2:8" x14ac:dyDescent="0.25">
      <c r="B315" s="24"/>
      <c r="C315" s="3">
        <v>312</v>
      </c>
      <c r="D315" s="3">
        <v>17</v>
      </c>
      <c r="E315" s="3">
        <v>-7.4</v>
      </c>
      <c r="F315" s="3">
        <v>0</v>
      </c>
      <c r="G315" s="11"/>
      <c r="H315" s="25"/>
    </row>
    <row r="316" spans="2:8" x14ac:dyDescent="0.25">
      <c r="B316" s="24"/>
      <c r="C316" s="3">
        <v>313</v>
      </c>
      <c r="D316" s="3">
        <v>16</v>
      </c>
      <c r="E316" s="3">
        <v>-4.8</v>
      </c>
      <c r="F316" s="3">
        <v>0</v>
      </c>
      <c r="G316" s="11"/>
      <c r="H316" s="25"/>
    </row>
    <row r="317" spans="2:8" x14ac:dyDescent="0.25">
      <c r="B317" s="24"/>
      <c r="C317" s="3">
        <v>314</v>
      </c>
      <c r="D317" s="3">
        <v>18.600000000000001</v>
      </c>
      <c r="E317" s="3">
        <v>-4.2</v>
      </c>
      <c r="F317" s="3">
        <v>0</v>
      </c>
      <c r="G317" s="11"/>
      <c r="H317" s="25"/>
    </row>
    <row r="318" spans="2:8" x14ac:dyDescent="0.25">
      <c r="B318" s="24"/>
      <c r="C318" s="3">
        <v>315</v>
      </c>
      <c r="D318" s="3">
        <v>17</v>
      </c>
      <c r="E318" s="3">
        <v>-5.2</v>
      </c>
      <c r="F318" s="3">
        <v>0</v>
      </c>
      <c r="G318" s="11"/>
      <c r="H318" s="25"/>
    </row>
    <row r="319" spans="2:8" x14ac:dyDescent="0.25">
      <c r="B319" s="24"/>
      <c r="C319" s="3">
        <v>316</v>
      </c>
      <c r="D319" s="3">
        <v>16.600000000000001</v>
      </c>
      <c r="E319" s="3">
        <v>-4.2</v>
      </c>
      <c r="F319" s="3">
        <v>0</v>
      </c>
      <c r="G319" s="11"/>
      <c r="H319" s="25"/>
    </row>
    <row r="320" spans="2:8" x14ac:dyDescent="0.25">
      <c r="B320" s="24"/>
      <c r="C320" s="3">
        <v>317</v>
      </c>
      <c r="D320" s="3">
        <v>16.8</v>
      </c>
      <c r="E320" s="3">
        <v>-5.8</v>
      </c>
      <c r="F320" s="3">
        <v>0</v>
      </c>
      <c r="G320" s="11"/>
      <c r="H320" s="25"/>
    </row>
    <row r="321" spans="2:8" x14ac:dyDescent="0.25">
      <c r="B321" s="24"/>
      <c r="C321" s="3">
        <v>318</v>
      </c>
      <c r="D321" s="3">
        <v>15.6</v>
      </c>
      <c r="E321" s="3">
        <v>-4.8</v>
      </c>
      <c r="F321" s="3">
        <v>0</v>
      </c>
      <c r="G321" s="11"/>
      <c r="H321" s="25"/>
    </row>
    <row r="322" spans="2:8" x14ac:dyDescent="0.25">
      <c r="B322" s="24"/>
      <c r="C322" s="3">
        <v>319</v>
      </c>
      <c r="D322" s="3">
        <v>19.2</v>
      </c>
      <c r="E322" s="3">
        <v>-7</v>
      </c>
      <c r="F322" s="3">
        <v>0</v>
      </c>
      <c r="G322" s="11"/>
      <c r="H322" s="25"/>
    </row>
    <row r="323" spans="2:8" x14ac:dyDescent="0.25">
      <c r="B323" s="24"/>
      <c r="C323" s="3">
        <v>320</v>
      </c>
      <c r="D323" s="3">
        <v>16.8</v>
      </c>
      <c r="E323" s="3">
        <v>-4.8</v>
      </c>
      <c r="F323" s="3">
        <v>0</v>
      </c>
      <c r="G323" s="11"/>
      <c r="H323" s="25"/>
    </row>
    <row r="324" spans="2:8" x14ac:dyDescent="0.25">
      <c r="B324" s="24"/>
      <c r="C324" s="3">
        <v>321</v>
      </c>
      <c r="D324" s="3">
        <v>15.8</v>
      </c>
      <c r="E324" s="3">
        <v>-4.5999999999999996</v>
      </c>
      <c r="F324" s="3">
        <v>0</v>
      </c>
      <c r="G324" s="11"/>
      <c r="H324" s="25"/>
    </row>
    <row r="325" spans="2:8" x14ac:dyDescent="0.25">
      <c r="B325" s="24"/>
      <c r="C325" s="3">
        <v>322</v>
      </c>
      <c r="D325" s="3">
        <v>18.399999999999999</v>
      </c>
      <c r="E325" s="3">
        <v>-7.8</v>
      </c>
      <c r="F325" s="3">
        <v>0</v>
      </c>
      <c r="G325" s="11"/>
      <c r="H325" s="25"/>
    </row>
    <row r="326" spans="2:8" x14ac:dyDescent="0.25">
      <c r="B326" s="24"/>
      <c r="C326" s="3">
        <v>323</v>
      </c>
      <c r="D326" s="3">
        <v>17</v>
      </c>
      <c r="E326" s="3">
        <v>-3.2</v>
      </c>
      <c r="F326" s="3">
        <v>0</v>
      </c>
      <c r="G326" s="11"/>
      <c r="H326" s="25"/>
    </row>
    <row r="327" spans="2:8" x14ac:dyDescent="0.25">
      <c r="B327" s="24"/>
      <c r="C327" s="3">
        <v>324</v>
      </c>
      <c r="D327" s="3">
        <v>18.399999999999999</v>
      </c>
      <c r="E327" s="3">
        <v>-7.2</v>
      </c>
      <c r="F327" s="3">
        <v>0</v>
      </c>
      <c r="G327" s="11"/>
      <c r="H327" s="25"/>
    </row>
    <row r="328" spans="2:8" x14ac:dyDescent="0.25">
      <c r="B328" s="24"/>
      <c r="C328" s="3">
        <v>325</v>
      </c>
      <c r="D328" s="3">
        <v>16.600000000000001</v>
      </c>
      <c r="E328" s="3">
        <v>-3</v>
      </c>
      <c r="F328" s="3">
        <v>0.4</v>
      </c>
      <c r="G328" s="11"/>
      <c r="H328" s="25"/>
    </row>
    <row r="329" spans="2:8" x14ac:dyDescent="0.25">
      <c r="B329" s="24"/>
      <c r="C329" s="3">
        <v>326</v>
      </c>
      <c r="D329" s="3">
        <v>19.2</v>
      </c>
      <c r="E329" s="3">
        <v>-9</v>
      </c>
      <c r="F329" s="3">
        <v>0</v>
      </c>
      <c r="G329" s="11"/>
      <c r="H329" s="25"/>
    </row>
    <row r="330" spans="2:8" x14ac:dyDescent="0.25">
      <c r="B330" s="24"/>
      <c r="C330" s="3">
        <v>327</v>
      </c>
      <c r="D330" s="3">
        <v>16.399999999999999</v>
      </c>
      <c r="E330" s="3">
        <v>-10.199999999999999</v>
      </c>
      <c r="F330" s="3">
        <v>0</v>
      </c>
      <c r="G330" s="11"/>
      <c r="H330" s="25"/>
    </row>
    <row r="331" spans="2:8" x14ac:dyDescent="0.25">
      <c r="B331" s="24"/>
      <c r="C331" s="3">
        <v>328</v>
      </c>
      <c r="D331" s="3">
        <v>17.2</v>
      </c>
      <c r="E331" s="3">
        <v>-9.4</v>
      </c>
      <c r="F331" s="3">
        <v>0</v>
      </c>
      <c r="G331" s="11"/>
      <c r="H331" s="25"/>
    </row>
    <row r="332" spans="2:8" x14ac:dyDescent="0.25">
      <c r="B332" s="24"/>
      <c r="C332" s="3">
        <v>329</v>
      </c>
      <c r="D332" s="3">
        <v>17.600000000000001</v>
      </c>
      <c r="E332" s="3">
        <v>-8.6</v>
      </c>
      <c r="F332" s="3">
        <v>0</v>
      </c>
      <c r="G332" s="11"/>
      <c r="H332" s="25"/>
    </row>
    <row r="333" spans="2:8" x14ac:dyDescent="0.25">
      <c r="B333" s="24"/>
      <c r="C333" s="3">
        <v>330</v>
      </c>
      <c r="D333" s="3">
        <v>18</v>
      </c>
      <c r="E333" s="3">
        <v>-5.6</v>
      </c>
      <c r="F333" s="3">
        <v>0</v>
      </c>
      <c r="G333" s="11"/>
      <c r="H333" s="25"/>
    </row>
    <row r="334" spans="2:8" x14ac:dyDescent="0.25">
      <c r="B334" s="24"/>
      <c r="C334" s="3">
        <v>331</v>
      </c>
      <c r="D334" s="3">
        <v>15.8</v>
      </c>
      <c r="E334" s="3">
        <v>-6</v>
      </c>
      <c r="F334" s="3">
        <v>0</v>
      </c>
      <c r="G334" s="11"/>
      <c r="H334" s="25"/>
    </row>
    <row r="335" spans="2:8" x14ac:dyDescent="0.25">
      <c r="B335" s="24"/>
      <c r="C335" s="3">
        <v>332</v>
      </c>
      <c r="D335" s="3">
        <v>16.399999999999999</v>
      </c>
      <c r="E335" s="3">
        <v>-8.8000000000000007</v>
      </c>
      <c r="F335" s="3">
        <v>0</v>
      </c>
      <c r="G335" s="11"/>
      <c r="H335" s="25"/>
    </row>
    <row r="336" spans="2:8" x14ac:dyDescent="0.25">
      <c r="B336" s="24"/>
      <c r="C336" s="3">
        <v>333</v>
      </c>
      <c r="D336" s="3">
        <v>15.8</v>
      </c>
      <c r="E336" s="3">
        <v>-8.4</v>
      </c>
      <c r="F336" s="3">
        <v>0</v>
      </c>
      <c r="G336" s="11"/>
      <c r="H336" s="25"/>
    </row>
    <row r="337" spans="2:8" x14ac:dyDescent="0.25">
      <c r="B337" s="24"/>
      <c r="C337" s="3">
        <v>334</v>
      </c>
      <c r="D337" s="3">
        <v>15.2</v>
      </c>
      <c r="E337" s="3">
        <v>-10.199999999999999</v>
      </c>
      <c r="F337" s="3">
        <v>0</v>
      </c>
      <c r="G337" s="11"/>
      <c r="H337" s="25"/>
    </row>
    <row r="338" spans="2:8" x14ac:dyDescent="0.25">
      <c r="B338" s="24"/>
      <c r="C338" s="3">
        <v>335</v>
      </c>
      <c r="D338" s="3">
        <v>15.6</v>
      </c>
      <c r="E338" s="3">
        <v>-12.4</v>
      </c>
      <c r="F338" s="3">
        <v>0</v>
      </c>
      <c r="G338" s="11"/>
      <c r="H338" s="25"/>
    </row>
    <row r="339" spans="2:8" x14ac:dyDescent="0.25">
      <c r="B339" s="24"/>
      <c r="C339" s="3">
        <v>336</v>
      </c>
      <c r="D339" s="3">
        <v>15</v>
      </c>
      <c r="E339" s="3">
        <v>-11.8</v>
      </c>
      <c r="F339" s="3">
        <v>0</v>
      </c>
      <c r="G339" s="11"/>
      <c r="H339" s="25"/>
    </row>
    <row r="340" spans="2:8" x14ac:dyDescent="0.25">
      <c r="B340" s="24"/>
      <c r="C340" s="3">
        <v>337</v>
      </c>
      <c r="D340" s="3">
        <v>16.399999999999999</v>
      </c>
      <c r="E340" s="3">
        <v>-10.6</v>
      </c>
      <c r="F340" s="3">
        <v>0</v>
      </c>
      <c r="G340" s="11"/>
      <c r="H340" s="25"/>
    </row>
    <row r="341" spans="2:8" x14ac:dyDescent="0.25">
      <c r="B341" s="24"/>
      <c r="C341" s="3">
        <v>338</v>
      </c>
      <c r="D341" s="3">
        <v>14</v>
      </c>
      <c r="E341" s="3">
        <v>-11.8</v>
      </c>
      <c r="F341" s="3">
        <v>0</v>
      </c>
      <c r="G341" s="11"/>
      <c r="H341" s="25"/>
    </row>
    <row r="342" spans="2:8" x14ac:dyDescent="0.25">
      <c r="B342" s="24"/>
      <c r="C342" s="3">
        <v>339</v>
      </c>
      <c r="D342" s="3">
        <v>17</v>
      </c>
      <c r="E342" s="3">
        <v>-9.8000000000000007</v>
      </c>
      <c r="F342" s="3">
        <v>0</v>
      </c>
      <c r="G342" s="11"/>
      <c r="H342" s="25"/>
    </row>
    <row r="343" spans="2:8" x14ac:dyDescent="0.25">
      <c r="B343" s="24"/>
      <c r="C343" s="3">
        <v>340</v>
      </c>
      <c r="D343" s="3">
        <v>15.6</v>
      </c>
      <c r="E343" s="3">
        <v>-10.4</v>
      </c>
      <c r="F343" s="3">
        <v>0</v>
      </c>
      <c r="G343" s="11"/>
      <c r="H343" s="25"/>
    </row>
    <row r="344" spans="2:8" x14ac:dyDescent="0.25">
      <c r="B344" s="24"/>
      <c r="C344" s="3">
        <v>341</v>
      </c>
      <c r="D344" s="3">
        <v>16.600000000000001</v>
      </c>
      <c r="E344" s="3">
        <v>-6.6</v>
      </c>
      <c r="F344" s="3">
        <v>0</v>
      </c>
      <c r="G344" s="11"/>
      <c r="H344" s="25"/>
    </row>
    <row r="345" spans="2:8" x14ac:dyDescent="0.25">
      <c r="B345" s="24"/>
      <c r="C345" s="3">
        <v>342</v>
      </c>
      <c r="D345" s="3">
        <v>17.399999999999999</v>
      </c>
      <c r="E345" s="3">
        <v>-5.4</v>
      </c>
      <c r="F345" s="3">
        <v>0</v>
      </c>
      <c r="G345" s="11"/>
      <c r="H345" s="25"/>
    </row>
    <row r="346" spans="2:8" x14ac:dyDescent="0.25">
      <c r="B346" s="24"/>
      <c r="C346" s="3">
        <v>343</v>
      </c>
      <c r="D346" s="3">
        <v>19.2</v>
      </c>
      <c r="E346" s="3">
        <v>-5.4</v>
      </c>
      <c r="F346" s="3">
        <v>0</v>
      </c>
      <c r="G346" s="11"/>
      <c r="H346" s="25"/>
    </row>
    <row r="347" spans="2:8" x14ac:dyDescent="0.25">
      <c r="B347" s="24"/>
      <c r="C347" s="3">
        <v>344</v>
      </c>
      <c r="D347" s="3">
        <v>18.399999999999999</v>
      </c>
      <c r="E347" s="3">
        <v>-5.8</v>
      </c>
      <c r="F347" s="3">
        <v>0</v>
      </c>
      <c r="G347" s="11"/>
      <c r="H347" s="25"/>
    </row>
    <row r="348" spans="2:8" x14ac:dyDescent="0.25">
      <c r="B348" s="24"/>
      <c r="C348" s="3">
        <v>345</v>
      </c>
      <c r="D348" s="3">
        <v>18</v>
      </c>
      <c r="E348" s="3">
        <v>0.4</v>
      </c>
      <c r="F348" s="3">
        <v>0</v>
      </c>
      <c r="G348" s="11"/>
      <c r="H348" s="25"/>
    </row>
    <row r="349" spans="2:8" x14ac:dyDescent="0.25">
      <c r="B349" s="24"/>
      <c r="C349" s="3">
        <v>346</v>
      </c>
      <c r="D349" s="3">
        <v>18.8</v>
      </c>
      <c r="E349" s="3">
        <v>-3.4</v>
      </c>
      <c r="F349" s="3">
        <v>0</v>
      </c>
      <c r="G349" s="11"/>
      <c r="H349" s="25"/>
    </row>
    <row r="350" spans="2:8" x14ac:dyDescent="0.25">
      <c r="B350" s="24"/>
      <c r="C350" s="3">
        <v>347</v>
      </c>
      <c r="D350" s="3">
        <v>16.2</v>
      </c>
      <c r="E350" s="3">
        <v>-3.2</v>
      </c>
      <c r="F350" s="3">
        <v>0</v>
      </c>
      <c r="G350" s="11"/>
      <c r="H350" s="25"/>
    </row>
    <row r="351" spans="2:8" x14ac:dyDescent="0.25">
      <c r="B351" s="24"/>
      <c r="C351" s="3">
        <v>348</v>
      </c>
      <c r="D351" s="3">
        <v>18.2</v>
      </c>
      <c r="E351" s="3">
        <v>-4.2</v>
      </c>
      <c r="F351" s="3">
        <v>0</v>
      </c>
      <c r="G351" s="11"/>
      <c r="H351" s="25"/>
    </row>
    <row r="352" spans="2:8" x14ac:dyDescent="0.25">
      <c r="B352" s="24"/>
      <c r="C352" s="3">
        <v>349</v>
      </c>
      <c r="D352" s="3">
        <v>15</v>
      </c>
      <c r="E352" s="3">
        <v>-4.8</v>
      </c>
      <c r="F352" s="3">
        <v>9.1999999999999993</v>
      </c>
      <c r="G352" s="11"/>
      <c r="H352" s="25"/>
    </row>
    <row r="353" spans="2:8" x14ac:dyDescent="0.25">
      <c r="B353" s="24"/>
      <c r="C353" s="3">
        <v>350</v>
      </c>
      <c r="D353" s="3">
        <v>11.4</v>
      </c>
      <c r="E353" s="3">
        <v>0.4</v>
      </c>
      <c r="F353" s="3">
        <v>3.4</v>
      </c>
      <c r="G353" s="11"/>
      <c r="H353" s="25"/>
    </row>
    <row r="354" spans="2:8" x14ac:dyDescent="0.25">
      <c r="B354" s="24"/>
      <c r="C354" s="3">
        <v>351</v>
      </c>
      <c r="D354" s="3">
        <v>12.4</v>
      </c>
      <c r="E354" s="3">
        <v>-4.8</v>
      </c>
      <c r="F354" s="3">
        <v>4.8</v>
      </c>
      <c r="G354" s="11"/>
      <c r="H354" s="25"/>
    </row>
    <row r="355" spans="2:8" x14ac:dyDescent="0.25">
      <c r="B355" s="24"/>
      <c r="C355" s="3">
        <v>352</v>
      </c>
      <c r="D355" s="3">
        <v>13.4</v>
      </c>
      <c r="E355" s="3">
        <v>-0.6</v>
      </c>
      <c r="F355" s="3">
        <v>0</v>
      </c>
      <c r="G355" s="11"/>
      <c r="H355" s="25"/>
    </row>
    <row r="356" spans="2:8" x14ac:dyDescent="0.25">
      <c r="B356" s="24"/>
      <c r="C356" s="3">
        <v>353</v>
      </c>
      <c r="D356" s="3">
        <v>14.8</v>
      </c>
      <c r="E356" s="3">
        <v>-2</v>
      </c>
      <c r="F356" s="3">
        <v>0</v>
      </c>
      <c r="G356" s="11"/>
      <c r="H356" s="25"/>
    </row>
    <row r="357" spans="2:8" x14ac:dyDescent="0.25">
      <c r="B357" s="24"/>
      <c r="C357" s="3">
        <v>354</v>
      </c>
      <c r="D357" s="3">
        <v>14.8</v>
      </c>
      <c r="E357" s="3">
        <v>-3.8</v>
      </c>
      <c r="F357" s="3">
        <v>0</v>
      </c>
      <c r="G357" s="11"/>
      <c r="H357" s="25"/>
    </row>
    <row r="358" spans="2:8" x14ac:dyDescent="0.25">
      <c r="B358" s="24"/>
      <c r="C358" s="3">
        <v>355</v>
      </c>
      <c r="D358" s="3">
        <v>16.2</v>
      </c>
      <c r="E358" s="3">
        <v>-3.2</v>
      </c>
      <c r="F358" s="3">
        <v>0</v>
      </c>
      <c r="G358" s="11"/>
      <c r="H358" s="25"/>
    </row>
    <row r="359" spans="2:8" x14ac:dyDescent="0.25">
      <c r="B359" s="24"/>
      <c r="C359" s="3">
        <v>356</v>
      </c>
      <c r="D359" s="3">
        <v>15.4</v>
      </c>
      <c r="E359" s="3">
        <v>-1.6</v>
      </c>
      <c r="F359" s="3">
        <v>0</v>
      </c>
      <c r="G359" s="11"/>
      <c r="H359" s="25"/>
    </row>
    <row r="360" spans="2:8" x14ac:dyDescent="0.25">
      <c r="B360" s="24"/>
      <c r="C360" s="3">
        <v>357</v>
      </c>
      <c r="D360" s="3">
        <v>16.2</v>
      </c>
      <c r="E360" s="3">
        <v>-5.8</v>
      </c>
      <c r="F360" s="3">
        <v>0</v>
      </c>
      <c r="G360" s="11"/>
      <c r="H360" s="25"/>
    </row>
    <row r="361" spans="2:8" x14ac:dyDescent="0.25">
      <c r="B361" s="24"/>
      <c r="C361" s="3">
        <v>358</v>
      </c>
      <c r="D361" s="3">
        <v>17</v>
      </c>
      <c r="E361" s="3">
        <v>-6</v>
      </c>
      <c r="F361" s="3">
        <v>0</v>
      </c>
      <c r="G361" s="11"/>
      <c r="H361" s="25"/>
    </row>
    <row r="362" spans="2:8" x14ac:dyDescent="0.25">
      <c r="B362" s="24"/>
      <c r="C362" s="3">
        <v>359</v>
      </c>
      <c r="D362" s="3">
        <v>17</v>
      </c>
      <c r="E362" s="3">
        <v>-6.2</v>
      </c>
      <c r="F362" s="3">
        <v>0</v>
      </c>
      <c r="G362" s="11"/>
      <c r="H362" s="25"/>
    </row>
    <row r="363" spans="2:8" x14ac:dyDescent="0.25">
      <c r="B363" s="24"/>
      <c r="C363" s="3">
        <v>360</v>
      </c>
      <c r="D363" s="3">
        <v>14.8</v>
      </c>
      <c r="E363" s="3">
        <v>-2.4</v>
      </c>
      <c r="F363" s="3">
        <v>0.6</v>
      </c>
      <c r="G363" s="11"/>
      <c r="H363" s="25"/>
    </row>
    <row r="364" spans="2:8" x14ac:dyDescent="0.25">
      <c r="B364" s="24"/>
      <c r="C364" s="3">
        <v>361</v>
      </c>
      <c r="D364" s="3">
        <v>16</v>
      </c>
      <c r="E364" s="3">
        <v>-0.6</v>
      </c>
      <c r="F364" s="3">
        <v>4.9000000000000004</v>
      </c>
      <c r="G364" s="11"/>
      <c r="H364" s="25"/>
    </row>
    <row r="365" spans="2:8" x14ac:dyDescent="0.25">
      <c r="B365" s="24"/>
      <c r="C365" s="3">
        <v>362</v>
      </c>
      <c r="D365" s="3">
        <v>12</v>
      </c>
      <c r="E365" s="3">
        <v>0.4</v>
      </c>
      <c r="F365" s="3">
        <v>1.5</v>
      </c>
      <c r="G365" s="11"/>
      <c r="H365" s="25"/>
    </row>
    <row r="366" spans="2:8" x14ac:dyDescent="0.25">
      <c r="B366" s="24"/>
      <c r="C366" s="3">
        <v>363</v>
      </c>
      <c r="D366" s="3">
        <v>13.4</v>
      </c>
      <c r="E366" s="3">
        <v>1</v>
      </c>
      <c r="F366" s="3">
        <v>0</v>
      </c>
      <c r="G366" s="11"/>
      <c r="H366" s="25"/>
    </row>
    <row r="367" spans="2:8" x14ac:dyDescent="0.25">
      <c r="B367" s="24"/>
      <c r="C367" s="3">
        <v>364</v>
      </c>
      <c r="D367" s="3">
        <v>12.4</v>
      </c>
      <c r="E367" s="3">
        <v>-2.8</v>
      </c>
      <c r="F367" s="3">
        <v>1.8</v>
      </c>
      <c r="G367" s="11"/>
      <c r="H367" s="25"/>
    </row>
    <row r="368" spans="2:8" x14ac:dyDescent="0.25">
      <c r="B368" s="24"/>
      <c r="C368" s="3">
        <v>365</v>
      </c>
      <c r="D368" s="3">
        <v>16.2</v>
      </c>
      <c r="E368" s="3">
        <v>-1</v>
      </c>
      <c r="F368" s="3">
        <v>2.6</v>
      </c>
      <c r="G368" s="11"/>
      <c r="H368" s="25"/>
    </row>
    <row r="369" spans="2:8" s="4" customFormat="1" x14ac:dyDescent="0.25">
      <c r="B369" s="24"/>
      <c r="C369" s="11"/>
      <c r="D369" s="11"/>
      <c r="E369" s="11"/>
      <c r="F369" s="11"/>
      <c r="G369" s="11"/>
      <c r="H369" s="25"/>
    </row>
    <row r="370" spans="2:8" s="4" customFormat="1" x14ac:dyDescent="0.25">
      <c r="B370" s="24"/>
      <c r="C370" s="11"/>
      <c r="D370" s="11"/>
      <c r="E370" s="11"/>
      <c r="F370" s="11"/>
      <c r="G370" s="11"/>
      <c r="H370" s="25"/>
    </row>
    <row r="371" spans="2:8" s="4" customFormat="1" x14ac:dyDescent="0.25">
      <c r="B371" s="26"/>
      <c r="C371" s="20"/>
      <c r="D371" s="20"/>
      <c r="E371" s="20"/>
      <c r="F371" s="20"/>
      <c r="G371" s="20"/>
      <c r="H371" s="27"/>
    </row>
    <row r="372" spans="2:8" s="4" customFormat="1" x14ac:dyDescent="0.25"/>
    <row r="373" spans="2:8" s="4" customFormat="1" x14ac:dyDescent="0.25"/>
    <row r="374" spans="2:8" s="4" customForma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0405-E477-44E1-80A5-188E266FA182}">
  <dimension ref="A1:AC32"/>
  <sheetViews>
    <sheetView workbookViewId="0">
      <selection activeCell="B2" sqref="B2:H30"/>
    </sheetView>
  </sheetViews>
  <sheetFormatPr baseColWidth="10" defaultColWidth="8.85546875" defaultRowHeight="15" x14ac:dyDescent="0.25"/>
  <cols>
    <col min="1" max="1" width="8.85546875" style="4"/>
    <col min="2" max="2" width="4.140625" style="4" customWidth="1"/>
    <col min="3" max="3" width="25" bestFit="1" customWidth="1"/>
    <col min="4" max="4" width="9.140625" customWidth="1"/>
    <col min="6" max="6" width="9.7109375" bestFit="1" customWidth="1"/>
    <col min="7" max="7" width="10.7109375" style="4" bestFit="1" customWidth="1"/>
    <col min="8" max="29" width="8.85546875" style="4"/>
  </cols>
  <sheetData>
    <row r="1" spans="2:8" s="4" customFormat="1" x14ac:dyDescent="0.25"/>
    <row r="2" spans="2:8" s="4" customFormat="1" x14ac:dyDescent="0.25">
      <c r="B2" s="21"/>
      <c r="C2" s="22"/>
      <c r="D2" s="22"/>
      <c r="E2" s="22"/>
      <c r="F2" s="22"/>
      <c r="G2" s="22"/>
      <c r="H2" s="23"/>
    </row>
    <row r="3" spans="2:8" x14ac:dyDescent="0.25">
      <c r="B3" s="24"/>
      <c r="C3" s="19" t="s">
        <v>4</v>
      </c>
      <c r="D3" s="16"/>
      <c r="E3" s="16"/>
      <c r="F3" s="16"/>
      <c r="G3" s="11"/>
      <c r="H3" s="25"/>
    </row>
    <row r="4" spans="2:8" x14ac:dyDescent="0.25">
      <c r="B4" s="24"/>
      <c r="C4" s="10" t="s">
        <v>103</v>
      </c>
      <c r="D4" s="10">
        <f>101.3-0.01152*Coeficientes!D4+0.000000544*Coeficientes!D4^2</f>
        <v>74.161760000000001</v>
      </c>
      <c r="E4" s="11"/>
      <c r="F4" s="11"/>
      <c r="G4" s="11"/>
      <c r="H4" s="25"/>
    </row>
    <row r="5" spans="2:8" x14ac:dyDescent="0.25">
      <c r="B5" s="24"/>
      <c r="C5" s="10" t="s">
        <v>1</v>
      </c>
      <c r="D5" s="10">
        <f>0.00000076*Coeficientes!D5^4+0.00607*Coeficientes!D5^2-14.639</f>
        <v>-13.42008384</v>
      </c>
      <c r="E5" s="11"/>
      <c r="F5" s="11"/>
      <c r="G5" s="11"/>
      <c r="H5" s="25"/>
    </row>
    <row r="6" spans="2:8" x14ac:dyDescent="0.25">
      <c r="B6" s="24"/>
      <c r="C6" s="10" t="s">
        <v>2</v>
      </c>
      <c r="D6" s="10">
        <f>-0.0000383*Coeficientes!D5^3+0.805*Coeficientes!D5</f>
        <v>-11.164904800000002</v>
      </c>
      <c r="E6" s="11"/>
      <c r="F6" s="11"/>
      <c r="G6" s="11"/>
      <c r="H6" s="25"/>
    </row>
    <row r="7" spans="2:8" x14ac:dyDescent="0.25">
      <c r="B7" s="24"/>
      <c r="C7" s="10" t="s">
        <v>13</v>
      </c>
      <c r="D7" s="10">
        <f>-0.0042*Coeficientes!D5^2+29.913</f>
        <v>29.0898</v>
      </c>
      <c r="E7" s="11"/>
      <c r="F7" s="11"/>
      <c r="G7" s="11"/>
      <c r="H7" s="25"/>
    </row>
    <row r="8" spans="2:8" x14ac:dyDescent="0.25">
      <c r="B8" s="24"/>
      <c r="C8" s="17"/>
      <c r="D8" s="17"/>
      <c r="E8" s="17"/>
      <c r="F8" s="17"/>
      <c r="G8" s="11"/>
      <c r="H8" s="25"/>
    </row>
    <row r="9" spans="2:8" x14ac:dyDescent="0.25">
      <c r="B9" s="24"/>
      <c r="C9" s="19" t="s">
        <v>4</v>
      </c>
      <c r="D9" s="16"/>
      <c r="E9" s="16"/>
      <c r="F9" s="16"/>
      <c r="G9" s="11"/>
      <c r="H9" s="25"/>
    </row>
    <row r="10" spans="2:8" x14ac:dyDescent="0.25">
      <c r="B10" s="24"/>
      <c r="C10" s="10" t="s">
        <v>26</v>
      </c>
      <c r="D10" s="10">
        <f>Coeficientes!D17</f>
        <v>0.3</v>
      </c>
      <c r="E10" s="28"/>
      <c r="F10" s="11"/>
      <c r="G10" s="11"/>
      <c r="H10" s="25"/>
    </row>
    <row r="11" spans="2:8" x14ac:dyDescent="0.25">
      <c r="B11" s="24"/>
      <c r="C11" s="10" t="s">
        <v>99</v>
      </c>
      <c r="D11" s="10">
        <f>Coeficientes!D16*Coeficientes!D8</f>
        <v>40.5</v>
      </c>
      <c r="E11" s="28"/>
      <c r="F11" s="11"/>
      <c r="G11" s="11"/>
      <c r="H11" s="25"/>
    </row>
    <row r="12" spans="2:8" x14ac:dyDescent="0.25">
      <c r="B12" s="24"/>
      <c r="C12" s="10" t="s">
        <v>100</v>
      </c>
      <c r="D12" s="10">
        <f>Coeficientes!D16*Coeficientes!D9</f>
        <v>25.500000000000004</v>
      </c>
      <c r="E12" s="11"/>
      <c r="F12" s="11"/>
      <c r="G12" s="11"/>
      <c r="H12" s="25"/>
    </row>
    <row r="13" spans="2:8" x14ac:dyDescent="0.25">
      <c r="B13" s="24"/>
      <c r="C13" s="17"/>
      <c r="D13" s="17"/>
      <c r="E13" s="17"/>
      <c r="F13" s="17"/>
      <c r="G13" s="11"/>
      <c r="H13" s="25"/>
    </row>
    <row r="14" spans="2:8" x14ac:dyDescent="0.25">
      <c r="B14" s="24"/>
      <c r="C14" s="19" t="s">
        <v>101</v>
      </c>
      <c r="D14" s="19" t="s">
        <v>7</v>
      </c>
      <c r="E14" s="19" t="s">
        <v>8</v>
      </c>
      <c r="F14" s="19" t="s">
        <v>9</v>
      </c>
      <c r="G14" s="11"/>
      <c r="H14" s="25"/>
    </row>
    <row r="15" spans="2:8" x14ac:dyDescent="0.25">
      <c r="B15" s="24"/>
      <c r="C15" s="3" t="s">
        <v>6</v>
      </c>
      <c r="D15" s="3"/>
      <c r="E15" s="3"/>
      <c r="F15" s="3"/>
      <c r="G15" s="11"/>
      <c r="H15" s="25"/>
    </row>
    <row r="16" spans="2:8" x14ac:dyDescent="0.25">
      <c r="B16" s="24"/>
      <c r="C16" s="3" t="s">
        <v>3</v>
      </c>
      <c r="D16" s="3">
        <f>IF(Escenarios!D5&lt;3,0.35*EXP(0.35*Escenarios!D5),1)</f>
        <v>0.59166059693268191</v>
      </c>
      <c r="E16" s="3">
        <f>IF(Escenarios!E5&lt;3,0.35*EXP(0.35*Escenarios!E5),1)</f>
        <v>0.59166059693268191</v>
      </c>
      <c r="F16" s="3">
        <f>IF(Escenarios!F5&lt;3,0.35*EXP(0.35*Escenarios!F5),1)</f>
        <v>0.59166059693268191</v>
      </c>
      <c r="G16" s="11"/>
      <c r="H16" s="25"/>
    </row>
    <row r="17" spans="2:8" x14ac:dyDescent="0.25">
      <c r="B17" s="24"/>
      <c r="C17" s="3" t="s">
        <v>5</v>
      </c>
      <c r="D17" s="3">
        <f>25400/Escenarios!D4-254</f>
        <v>59.580246913580254</v>
      </c>
      <c r="E17" s="3">
        <f>25400/Escenarios!E4-254</f>
        <v>59.580246913580254</v>
      </c>
      <c r="F17" s="3">
        <f>25400/Escenarios!F4-254</f>
        <v>59.580246913580254</v>
      </c>
      <c r="G17" s="11"/>
      <c r="H17" s="25"/>
    </row>
    <row r="18" spans="2:8" x14ac:dyDescent="0.25">
      <c r="B18" s="24"/>
      <c r="C18" s="3" t="s">
        <v>0</v>
      </c>
      <c r="D18" s="3">
        <f>Escenarios!D6</f>
        <v>0.18</v>
      </c>
      <c r="E18" s="3">
        <f>Escenarios!E6</f>
        <v>0.18</v>
      </c>
      <c r="F18" s="3">
        <f>Escenarios!F6</f>
        <v>0.18</v>
      </c>
      <c r="G18" s="11"/>
      <c r="H18" s="25"/>
    </row>
    <row r="19" spans="2:8" x14ac:dyDescent="0.25">
      <c r="B19" s="24"/>
      <c r="C19" s="17"/>
      <c r="D19" s="17"/>
      <c r="E19" s="17"/>
      <c r="F19" s="17"/>
      <c r="G19" s="11"/>
      <c r="H19" s="25"/>
    </row>
    <row r="20" spans="2:8" x14ac:dyDescent="0.25">
      <c r="B20" s="24"/>
      <c r="C20" s="16" t="s">
        <v>18</v>
      </c>
      <c r="D20" s="16"/>
      <c r="E20" s="16"/>
      <c r="F20" s="16"/>
      <c r="G20" s="11"/>
      <c r="H20" s="25"/>
    </row>
    <row r="21" spans="2:8" x14ac:dyDescent="0.25">
      <c r="B21" s="24"/>
      <c r="C21" s="3" t="s">
        <v>16</v>
      </c>
      <c r="D21" s="3">
        <f>0.001*Coeficientes!$D$12*Escenarios!D8</f>
        <v>0</v>
      </c>
      <c r="E21" s="3">
        <f>0.001*Coeficientes!$D$12*Escenarios!E8</f>
        <v>12</v>
      </c>
      <c r="F21" s="3">
        <f>0.001*Coeficientes!$D$12*Escenarios!F8</f>
        <v>24</v>
      </c>
      <c r="G21" s="11"/>
      <c r="H21" s="25"/>
    </row>
    <row r="22" spans="2:8" x14ac:dyDescent="0.25">
      <c r="B22" s="24"/>
      <c r="C22" s="3" t="s">
        <v>19</v>
      </c>
      <c r="D22" s="3">
        <f>Escenarios!D8*Escenarios!D9</f>
        <v>0</v>
      </c>
      <c r="E22" s="3">
        <f>Escenarios!E8*Escenarios!E9/3</f>
        <v>2000</v>
      </c>
      <c r="F22" s="3">
        <f>Escenarios!F8*Escenarios!F9/3</f>
        <v>2000</v>
      </c>
      <c r="G22" s="11"/>
      <c r="H22" s="25"/>
    </row>
    <row r="23" spans="2:8" x14ac:dyDescent="0.25">
      <c r="B23" s="24"/>
      <c r="C23" s="17"/>
      <c r="D23" s="17"/>
      <c r="E23" s="17"/>
      <c r="F23" s="17"/>
      <c r="G23" s="11"/>
      <c r="H23" s="25"/>
    </row>
    <row r="24" spans="2:8" x14ac:dyDescent="0.25">
      <c r="B24" s="24"/>
      <c r="C24" s="19" t="s">
        <v>102</v>
      </c>
      <c r="D24" s="29"/>
      <c r="E24" s="29"/>
      <c r="F24" s="29"/>
      <c r="G24" s="11"/>
      <c r="H24" s="25"/>
    </row>
    <row r="25" spans="2:8" x14ac:dyDescent="0.25">
      <c r="B25" s="24"/>
      <c r="C25" s="3" t="s">
        <v>24</v>
      </c>
      <c r="D25" s="3"/>
      <c r="E25" s="3">
        <f>IF(Coeficientes!$D$20&gt;0,10000*Escenarios!E7*Coeficientes!$D$20/PI(),1)</f>
        <v>1</v>
      </c>
      <c r="F25" s="3">
        <f>IF(Coeficientes!$D$20&gt;0,10000*Escenarios!F7*Coeficientes!$D$20/PI(),1)</f>
        <v>1</v>
      </c>
      <c r="G25" s="11"/>
      <c r="H25" s="25"/>
    </row>
    <row r="26" spans="2:8" x14ac:dyDescent="0.25">
      <c r="B26" s="24"/>
      <c r="C26" s="3" t="s">
        <v>23</v>
      </c>
      <c r="D26" s="3"/>
      <c r="E26" s="3">
        <f>10*Coeficientes!D22/(Coeficientes!D21*E25)</f>
        <v>2333.3333333333335</v>
      </c>
      <c r="F26" s="3">
        <f>10*Coeficientes!D22/(Coeficientes!D21*F25)</f>
        <v>2333.3333333333335</v>
      </c>
      <c r="G26" s="11"/>
      <c r="H26" s="25"/>
    </row>
    <row r="27" spans="2:8" x14ac:dyDescent="0.25">
      <c r="B27" s="24"/>
      <c r="C27" s="3" t="s">
        <v>25</v>
      </c>
      <c r="D27" s="3"/>
      <c r="E27" s="3">
        <f>IF(E26&gt;1,10*Coeficientes!$D$22/Coeficientes!$D$21,E25)</f>
        <v>2333.3333333333335</v>
      </c>
      <c r="F27" s="3">
        <f>IF(F26&gt;1,10*Coeficientes!$D$22/Coeficientes!$D$21,F25)</f>
        <v>2333.3333333333335</v>
      </c>
      <c r="G27" s="11"/>
      <c r="H27" s="25"/>
    </row>
    <row r="28" spans="2:8" s="4" customFormat="1" x14ac:dyDescent="0.25">
      <c r="B28" s="24"/>
      <c r="C28" s="11"/>
      <c r="D28" s="11"/>
      <c r="E28" s="11"/>
      <c r="F28" s="11"/>
      <c r="G28" s="11"/>
      <c r="H28" s="25"/>
    </row>
    <row r="29" spans="2:8" s="4" customFormat="1" x14ac:dyDescent="0.25">
      <c r="B29" s="24"/>
      <c r="C29" s="11"/>
      <c r="D29" s="11"/>
      <c r="E29" s="11"/>
      <c r="F29" s="11"/>
      <c r="G29" s="11"/>
      <c r="H29" s="25"/>
    </row>
    <row r="30" spans="2:8" s="4" customFormat="1" x14ac:dyDescent="0.25">
      <c r="B30" s="26"/>
      <c r="C30" s="20"/>
      <c r="D30" s="20"/>
      <c r="E30" s="20"/>
      <c r="F30" s="20"/>
      <c r="G30" s="20"/>
      <c r="H30" s="27"/>
    </row>
    <row r="31" spans="2:8" s="4" customFormat="1" x14ac:dyDescent="0.25"/>
    <row r="32" spans="2:8" s="4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F9CE-8F2A-4099-A4EA-C32732BE1028}">
  <dimension ref="A1:AC372"/>
  <sheetViews>
    <sheetView workbookViewId="0">
      <selection activeCell="P3" sqref="P3:Q3"/>
    </sheetView>
  </sheetViews>
  <sheetFormatPr baseColWidth="10" defaultColWidth="8.85546875" defaultRowHeight="15" x14ac:dyDescent="0.25"/>
  <cols>
    <col min="1" max="1" width="8.85546875" style="4"/>
    <col min="2" max="2" width="3.28515625" style="4" customWidth="1"/>
    <col min="14" max="29" width="8.85546875" style="4"/>
  </cols>
  <sheetData>
    <row r="1" spans="2:14" s="4" customFormat="1" x14ac:dyDescent="0.25"/>
    <row r="2" spans="2:14" s="4" customFormat="1" ht="25.5" customHeight="1" x14ac:dyDescent="0.25"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</row>
    <row r="3" spans="2:14" ht="150" x14ac:dyDescent="0.25">
      <c r="B3" s="24"/>
      <c r="C3" s="9" t="s">
        <v>96</v>
      </c>
      <c r="D3" s="5" t="s">
        <v>108</v>
      </c>
      <c r="E3" s="5" t="s">
        <v>130</v>
      </c>
      <c r="F3" s="5" t="s">
        <v>109</v>
      </c>
      <c r="G3" s="5" t="s">
        <v>110</v>
      </c>
      <c r="H3" s="5" t="s">
        <v>111</v>
      </c>
      <c r="I3" s="5" t="s">
        <v>131</v>
      </c>
      <c r="J3" s="5" t="s">
        <v>112</v>
      </c>
      <c r="K3" s="5" t="s">
        <v>113</v>
      </c>
      <c r="L3" s="5" t="s">
        <v>114</v>
      </c>
      <c r="M3" s="7" t="s">
        <v>115</v>
      </c>
      <c r="N3" s="25"/>
    </row>
    <row r="4" spans="2:14" x14ac:dyDescent="0.25">
      <c r="B4" s="24"/>
      <c r="C4" s="3">
        <v>1</v>
      </c>
      <c r="D4" s="3">
        <f>(Clima!D4+Clima!E4)/2</f>
        <v>8.1999999999999993</v>
      </c>
      <c r="E4" s="3">
        <f>EXP((16.78*D4-116.9)/(D4+237.3))</f>
        <v>1.0879567824826075</v>
      </c>
      <c r="F4" s="3">
        <f>4098*E4/((D4+237.3)^2)</f>
        <v>7.3974255866098543E-2</v>
      </c>
      <c r="G4" s="3">
        <f>2.501-0.002361*D4</f>
        <v>2.4816398</v>
      </c>
      <c r="H4" s="3">
        <f>0.001013*Constantes!$D$4/(0.622*G4)</f>
        <v>4.866988756069851E-2</v>
      </c>
      <c r="I4" s="3">
        <f>IF(D4&gt;0,1.26*F4/(G4*(F4+H4)),0)</f>
        <v>0.30624259081050231</v>
      </c>
      <c r="J4" s="3">
        <f>0.409*SIN(2*PI()*(C4-82)/365)</f>
        <v>-0.4026497910516057</v>
      </c>
      <c r="K4" s="3">
        <f>(Constantes!$D$10/0.8)*(Constantes!$D$5*J4^2+Constantes!$D$6*J4+Constantes!$D$7)</f>
        <v>11.778596478111242</v>
      </c>
      <c r="L4" s="3">
        <f>(Constantes!$D$10/0.8)*(0.00376*D4^2-0.0516*D4-6.967)</f>
        <v>-2.6764865999999992</v>
      </c>
      <c r="M4" s="3">
        <f>IF(D4&gt;0,I4*(0.94*K4+L4),0)</f>
        <v>2.5710272368205573</v>
      </c>
      <c r="N4" s="25"/>
    </row>
    <row r="5" spans="2:14" x14ac:dyDescent="0.25">
      <c r="B5" s="24"/>
      <c r="C5" s="3">
        <v>2</v>
      </c>
      <c r="D5" s="3">
        <f>(Clima!D5+Clima!E5)/2</f>
        <v>5.3</v>
      </c>
      <c r="E5" s="3">
        <f t="shared" ref="E5:E68" si="0">EXP((16.78*D5-116.9)/(D5+237.3))</f>
        <v>0.8911200050543554</v>
      </c>
      <c r="F5" s="3">
        <f t="shared" ref="F5:F68" si="1">4098*E5/((D5+237.3)^2)</f>
        <v>6.2047823841482788E-2</v>
      </c>
      <c r="G5" s="3">
        <f t="shared" ref="G5:G68" si="2">2.501-0.002361*D5</f>
        <v>2.4884866999999997</v>
      </c>
      <c r="H5" s="3">
        <f>0.001013*Constantes!$D$4/(0.622*G5)</f>
        <v>4.8535975712530176E-2</v>
      </c>
      <c r="I5" s="3">
        <f t="shared" ref="I5:I68" si="3">IF(D5&gt;0,1.26*F5/(G5*(F5+H5)),0)</f>
        <v>0.28409936810792097</v>
      </c>
      <c r="J5" s="3">
        <f t="shared" ref="J5:J68" si="4">0.409*SIN(2*PI()*(C5-82)/365)</f>
        <v>-0.40135434634108819</v>
      </c>
      <c r="K5" s="3">
        <f>(Constantes!$D$10/0.8)*(Constantes!$D$5*J5^2+Constantes!$D$6*J5+Constantes!$D$7)</f>
        <v>11.778414256711955</v>
      </c>
      <c r="L5" s="3">
        <f>(Constantes!$D$10/0.8)*(0.00376*D5^2-0.0516*D5-6.967)</f>
        <v>-2.6755730999999994</v>
      </c>
      <c r="M5" s="3">
        <f t="shared" ref="M5:M68" si="5">IF(D5&gt;0,I5*(0.94*K5+L5),0)</f>
        <v>2.3853370177499311</v>
      </c>
      <c r="N5" s="25"/>
    </row>
    <row r="6" spans="2:14" x14ac:dyDescent="0.25">
      <c r="B6" s="24"/>
      <c r="C6" s="3">
        <v>3</v>
      </c>
      <c r="D6" s="3">
        <f>(Clima!D6+Clima!E6)/2</f>
        <v>4.9000000000000004</v>
      </c>
      <c r="E6" s="3">
        <f t="shared" si="0"/>
        <v>0.86659876849717865</v>
      </c>
      <c r="F6" s="3">
        <f t="shared" si="1"/>
        <v>6.0539906235598358E-2</v>
      </c>
      <c r="G6" s="3">
        <f t="shared" si="2"/>
        <v>2.4894311</v>
      </c>
      <c r="H6" s="3">
        <f>0.001013*Constantes!$D$4/(0.622*G6)</f>
        <v>4.8517562921164735E-2</v>
      </c>
      <c r="I6" s="3">
        <f t="shared" si="3"/>
        <v>0.28096793738836995</v>
      </c>
      <c r="J6" s="3">
        <f t="shared" si="4"/>
        <v>-0.39993997167581363</v>
      </c>
      <c r="K6" s="3">
        <f>(Constantes!$D$10/0.8)*(Constantes!$D$5*J6^2+Constantes!$D$6*J6+Constantes!$D$7)</f>
        <v>11.778196018061966</v>
      </c>
      <c r="L6" s="3">
        <f>(Constantes!$D$10/0.8)*(0.00376*D6^2-0.0516*D6-6.967)</f>
        <v>-2.6735858999999995</v>
      </c>
      <c r="M6" s="3">
        <f t="shared" si="5"/>
        <v>2.3595457991161073</v>
      </c>
      <c r="N6" s="25"/>
    </row>
    <row r="7" spans="2:14" x14ac:dyDescent="0.25">
      <c r="B7" s="24"/>
      <c r="C7" s="3">
        <v>4</v>
      </c>
      <c r="D7" s="3">
        <f>(Clima!D7+Clima!E7)/2</f>
        <v>4.4000000000000004</v>
      </c>
      <c r="E7" s="3">
        <f t="shared" si="0"/>
        <v>0.83678523020110962</v>
      </c>
      <c r="F7" s="3">
        <f t="shared" si="1"/>
        <v>5.8699264456482256E-2</v>
      </c>
      <c r="G7" s="3">
        <f t="shared" si="2"/>
        <v>2.4906115999999998</v>
      </c>
      <c r="H7" s="3">
        <f>0.001013*Constantes!$D$4/(0.622*G7)</f>
        <v>4.8494566568369937E-2</v>
      </c>
      <c r="I7" s="3">
        <f t="shared" si="3"/>
        <v>0.2770303848497464</v>
      </c>
      <c r="J7" s="3">
        <f t="shared" si="4"/>
        <v>-0.39840708616551995</v>
      </c>
      <c r="K7" s="3">
        <f>(Constantes!$D$10/0.8)*(Constantes!$D$5*J7^2+Constantes!$D$6*J7+Constantes!$D$7)</f>
        <v>11.777936757102003</v>
      </c>
      <c r="L7" s="3">
        <f>(Constantes!$D$10/0.8)*(0.00376*D7^2-0.0516*D7-6.967)</f>
        <v>-2.6704673999999993</v>
      </c>
      <c r="M7" s="3">
        <f t="shared" si="5"/>
        <v>2.3272749598518838</v>
      </c>
      <c r="N7" s="25"/>
    </row>
    <row r="8" spans="2:14" x14ac:dyDescent="0.25">
      <c r="B8" s="24"/>
      <c r="C8" s="3">
        <v>5</v>
      </c>
      <c r="D8" s="3">
        <f>(Clima!D8+Clima!E8)/2</f>
        <v>7.2</v>
      </c>
      <c r="E8" s="3">
        <f t="shared" si="0"/>
        <v>1.0161453093242518</v>
      </c>
      <c r="F8" s="3">
        <f t="shared" si="1"/>
        <v>6.9657846489614608E-2</v>
      </c>
      <c r="G8" s="3">
        <f t="shared" si="2"/>
        <v>2.4840008</v>
      </c>
      <c r="H8" s="3">
        <f>0.001013*Constantes!$D$4/(0.622*G8)</f>
        <v>4.8623627670391391E-2</v>
      </c>
      <c r="I8" s="3">
        <f t="shared" si="3"/>
        <v>0.29872538467816745</v>
      </c>
      <c r="J8" s="3">
        <f t="shared" si="4"/>
        <v>-0.39675614403726639</v>
      </c>
      <c r="K8" s="3">
        <f>(Constantes!$D$10/0.8)*(Constantes!$D$5*J8^2+Constantes!$D$6*J8+Constantes!$D$7)</f>
        <v>11.777631076344202</v>
      </c>
      <c r="L8" s="3">
        <f>(Constantes!$D$10/0.8)*(0.00376*D8^2-0.0516*D8-6.967)</f>
        <v>-2.6788505999999992</v>
      </c>
      <c r="M8" s="3">
        <f t="shared" si="5"/>
        <v>2.5069400554654138</v>
      </c>
      <c r="N8" s="25"/>
    </row>
    <row r="9" spans="2:14" x14ac:dyDescent="0.25">
      <c r="B9" s="24"/>
      <c r="C9" s="3">
        <v>6</v>
      </c>
      <c r="D9" s="3">
        <f>(Clima!D9+Clima!E9)/2</f>
        <v>7.2</v>
      </c>
      <c r="E9" s="3">
        <f t="shared" si="0"/>
        <v>1.0161453093242518</v>
      </c>
      <c r="F9" s="3">
        <f t="shared" si="1"/>
        <v>6.9657846489614608E-2</v>
      </c>
      <c r="G9" s="3">
        <f t="shared" si="2"/>
        <v>2.4840008</v>
      </c>
      <c r="H9" s="3">
        <f>0.001013*Constantes!$D$4/(0.622*G9)</f>
        <v>4.8623627670391391E-2</v>
      </c>
      <c r="I9" s="3">
        <f t="shared" si="3"/>
        <v>0.29872538467816745</v>
      </c>
      <c r="J9" s="3">
        <f t="shared" si="4"/>
        <v>-0.39498763450083563</v>
      </c>
      <c r="K9" s="3">
        <f>(Constantes!$D$10/0.8)*(Constantes!$D$5*J9^2+Constantes!$D$6*J9+Constantes!$D$7)</f>
        <v>11.777273193959651</v>
      </c>
      <c r="L9" s="3">
        <f>(Constantes!$D$10/0.8)*(0.00376*D9^2-0.0516*D9-6.967)</f>
        <v>-2.6788505999999992</v>
      </c>
      <c r="M9" s="3">
        <f t="shared" si="5"/>
        <v>2.5068395614255992</v>
      </c>
      <c r="N9" s="25"/>
    </row>
    <row r="10" spans="2:14" x14ac:dyDescent="0.25">
      <c r="B10" s="24"/>
      <c r="C10" s="3">
        <v>7</v>
      </c>
      <c r="D10" s="3">
        <f>(Clima!D10+Clima!E10)/2</f>
        <v>7.1000000000000005</v>
      </c>
      <c r="E10" s="3">
        <f t="shared" si="0"/>
        <v>1.0091991741634025</v>
      </c>
      <c r="F10" s="3">
        <f t="shared" si="1"/>
        <v>6.9238306573324693E-2</v>
      </c>
      <c r="G10" s="3">
        <f t="shared" si="2"/>
        <v>2.4842369</v>
      </c>
      <c r="H10" s="3">
        <f>0.001013*Constantes!$D$4/(0.622*G10)</f>
        <v>4.8619006517516244E-2</v>
      </c>
      <c r="I10" s="3">
        <f t="shared" si="3"/>
        <v>0.29796649909103473</v>
      </c>
      <c r="J10" s="3">
        <f t="shared" si="4"/>
        <v>-0.39310208160377097</v>
      </c>
      <c r="K10" s="3">
        <f>(Constantes!$D$10/0.8)*(Constantes!$D$5*J10^2+Constantes!$D$6*J10+Constantes!$D$7)</f>
        <v>11.776856952451634</v>
      </c>
      <c r="L10" s="3">
        <f>(Constantes!$D$10/0.8)*(0.00376*D10^2-0.0516*D10-6.967)</f>
        <v>-2.6789318999999994</v>
      </c>
      <c r="M10" s="3">
        <f t="shared" si="5"/>
        <v>2.5003303466865572</v>
      </c>
      <c r="N10" s="25"/>
    </row>
    <row r="11" spans="2:14" x14ac:dyDescent="0.25">
      <c r="B11" s="24"/>
      <c r="C11" s="3">
        <v>8</v>
      </c>
      <c r="D11" s="3">
        <f>(Clima!D11+Clima!E11)/2</f>
        <v>6.1</v>
      </c>
      <c r="E11" s="3">
        <f t="shared" si="0"/>
        <v>0.94200445485921169</v>
      </c>
      <c r="F11" s="3">
        <f t="shared" si="1"/>
        <v>6.5160403190035326E-2</v>
      </c>
      <c r="G11" s="3">
        <f t="shared" si="2"/>
        <v>2.4865979</v>
      </c>
      <c r="H11" s="3">
        <f>0.001013*Constantes!$D$4/(0.622*G11)</f>
        <v>4.8572843253890934E-2</v>
      </c>
      <c r="I11" s="3">
        <f t="shared" si="3"/>
        <v>0.29030954125473435</v>
      </c>
      <c r="J11" s="3">
        <f t="shared" si="4"/>
        <v>-0.39110004407608939</v>
      </c>
      <c r="K11" s="3">
        <f>(Constantes!$D$10/0.8)*(Constantes!$D$5*J11^2+Constantes!$D$6*J11+Constantes!$D$7)</f>
        <v>11.776375827903779</v>
      </c>
      <c r="L11" s="3">
        <f>(Constantes!$D$10/0.8)*(0.00376*D11^2-0.0516*D11-6.967)</f>
        <v>-2.6781938999999997</v>
      </c>
      <c r="M11" s="3">
        <f t="shared" si="5"/>
        <v>2.4361613658873353</v>
      </c>
      <c r="N11" s="25"/>
    </row>
    <row r="12" spans="2:14" x14ac:dyDescent="0.25">
      <c r="B12" s="24"/>
      <c r="C12" s="3">
        <v>9</v>
      </c>
      <c r="D12" s="3">
        <f>(Clima!D12+Clima!E12)/2</f>
        <v>5.5</v>
      </c>
      <c r="E12" s="3">
        <f t="shared" si="0"/>
        <v>0.90360844965772646</v>
      </c>
      <c r="F12" s="3">
        <f t="shared" si="1"/>
        <v>6.2813771829638612E-2</v>
      </c>
      <c r="G12" s="3">
        <f t="shared" si="2"/>
        <v>2.4880144999999998</v>
      </c>
      <c r="H12" s="3">
        <f>0.001013*Constantes!$D$4/(0.622*G12)</f>
        <v>4.8545187350055377E-2</v>
      </c>
      <c r="I12" s="3">
        <f t="shared" si="3"/>
        <v>0.28565862902483974</v>
      </c>
      <c r="J12" s="3">
        <f t="shared" si="4"/>
        <v>-0.38898211516471776</v>
      </c>
      <c r="K12" s="3">
        <f>(Constantes!$D$10/0.8)*(Constantes!$D$5*J12^2+Constantes!$D$6*J12+Constantes!$D$7)</f>
        <v>11.77582293979156</v>
      </c>
      <c r="L12" s="3">
        <f>(Constantes!$D$10/0.8)*(0.00376*D12^2-0.0516*D12-6.967)</f>
        <v>-2.6763974999999998</v>
      </c>
      <c r="M12" s="3">
        <f t="shared" si="5"/>
        <v>2.3974974698473992</v>
      </c>
      <c r="N12" s="25"/>
    </row>
    <row r="13" spans="2:14" x14ac:dyDescent="0.25">
      <c r="B13" s="24"/>
      <c r="C13" s="3">
        <v>10</v>
      </c>
      <c r="D13" s="3">
        <f>(Clima!D13+Clima!E13)/2</f>
        <v>6.7</v>
      </c>
      <c r="E13" s="3">
        <f t="shared" si="0"/>
        <v>0.98183101730388156</v>
      </c>
      <c r="F13" s="3">
        <f t="shared" si="1"/>
        <v>6.7581690219552987E-2</v>
      </c>
      <c r="G13" s="3">
        <f t="shared" si="2"/>
        <v>2.4851812999999998</v>
      </c>
      <c r="H13" s="3">
        <f>0.001013*Constantes!$D$4/(0.622*G13)</f>
        <v>4.8600530686495329E-2</v>
      </c>
      <c r="I13" s="3">
        <f t="shared" si="3"/>
        <v>0.29491838247160718</v>
      </c>
      <c r="J13" s="3">
        <f t="shared" si="4"/>
        <v>-0.38674892245770132</v>
      </c>
      <c r="K13" s="3">
        <f>(Constantes!$D$10/0.8)*(Constantes!$D$5*J13^2+Constantes!$D$6*J13+Constantes!$D$7)</f>
        <v>11.775191061344888</v>
      </c>
      <c r="L13" s="3">
        <f>(Constantes!$D$10/0.8)*(0.00376*D13^2-0.0516*D13-6.967)</f>
        <v>-2.6789750999999993</v>
      </c>
      <c r="M13" s="3">
        <f t="shared" si="5"/>
        <v>2.4742780798658917</v>
      </c>
      <c r="N13" s="25"/>
    </row>
    <row r="14" spans="2:14" x14ac:dyDescent="0.25">
      <c r="B14" s="24"/>
      <c r="C14" s="3">
        <v>11</v>
      </c>
      <c r="D14" s="3">
        <f>(Clima!D14+Clima!E14)/2</f>
        <v>4.5999999999999996</v>
      </c>
      <c r="E14" s="3">
        <f t="shared" si="0"/>
        <v>0.84860028432540868</v>
      </c>
      <c r="F14" s="3">
        <f t="shared" si="1"/>
        <v>5.9429679792546375E-2</v>
      </c>
      <c r="G14" s="3">
        <f t="shared" si="2"/>
        <v>2.4901393999999999</v>
      </c>
      <c r="H14" s="3">
        <f>0.001013*Constantes!$D$4/(0.622*G14)</f>
        <v>4.8503762493037277E-2</v>
      </c>
      <c r="I14" s="3">
        <f t="shared" si="3"/>
        <v>0.27860842641973371</v>
      </c>
      <c r="J14" s="3">
        <f t="shared" si="4"/>
        <v>-0.3844011276982352</v>
      </c>
      <c r="K14" s="3">
        <f>(Constantes!$D$10/0.8)*(Constantes!$D$5*J14^2+Constantes!$D$6*J14+Constantes!$D$7)</f>
        <v>11.774472630448908</v>
      </c>
      <c r="L14" s="3">
        <f>(Constantes!$D$10/0.8)*(0.00376*D14^2-0.0516*D14-6.967)</f>
        <v>-2.6717993999999994</v>
      </c>
      <c r="M14" s="3">
        <f t="shared" si="5"/>
        <v>2.339253427458909</v>
      </c>
      <c r="N14" s="25"/>
    </row>
    <row r="15" spans="2:14" x14ac:dyDescent="0.25">
      <c r="B15" s="24"/>
      <c r="C15" s="3">
        <v>12</v>
      </c>
      <c r="D15" s="3">
        <f>(Clima!D15+Clima!E15)/2</f>
        <v>4.3</v>
      </c>
      <c r="E15" s="3">
        <f t="shared" si="0"/>
        <v>0.83093230159017306</v>
      </c>
      <c r="F15" s="3">
        <f t="shared" si="1"/>
        <v>5.8336952256694614E-2</v>
      </c>
      <c r="G15" s="3">
        <f t="shared" si="2"/>
        <v>2.4908476999999998</v>
      </c>
      <c r="H15" s="3">
        <f>0.001013*Constantes!$D$4/(0.622*G15)</f>
        <v>4.848996991351754E-2</v>
      </c>
      <c r="I15" s="3">
        <f t="shared" si="3"/>
        <v>0.27623988938520849</v>
      </c>
      <c r="J15" s="3">
        <f t="shared" si="4"/>
        <v>-0.38193942658857638</v>
      </c>
      <c r="K15" s="3">
        <f>(Constantes!$D$10/0.8)*(Constantes!$D$5*J15^2+Constantes!$D$6*J15+Constantes!$D$7)</f>
        <v>11.773659761069329</v>
      </c>
      <c r="L15" s="3">
        <f>(Constantes!$D$10/0.8)*(0.00376*D15^2-0.0516*D15-6.967)</f>
        <v>-2.6697590999999994</v>
      </c>
      <c r="M15" s="3">
        <f t="shared" si="5"/>
        <v>2.3197192433843052</v>
      </c>
      <c r="N15" s="25"/>
    </row>
    <row r="16" spans="2:14" x14ac:dyDescent="0.25">
      <c r="B16" s="24"/>
      <c r="C16" s="3">
        <v>13</v>
      </c>
      <c r="D16" s="3">
        <f>(Clima!D16+Clima!E16)/2</f>
        <v>5.7</v>
      </c>
      <c r="E16" s="3">
        <f t="shared" si="0"/>
        <v>0.9162509210196762</v>
      </c>
      <c r="F16" s="3">
        <f t="shared" si="1"/>
        <v>6.358780460869165E-2</v>
      </c>
      <c r="G16" s="3">
        <f t="shared" si="2"/>
        <v>2.4875422999999999</v>
      </c>
      <c r="H16" s="3">
        <f>0.001013*Constantes!$D$4/(0.622*G16)</f>
        <v>4.8554402484795679E-2</v>
      </c>
      <c r="I16" s="3">
        <f t="shared" si="3"/>
        <v>0.28721346892523625</v>
      </c>
      <c r="J16" s="3">
        <f t="shared" si="4"/>
        <v>-0.3793645485838914</v>
      </c>
      <c r="K16" s="3">
        <f>(Constantes!$D$10/0.8)*(Constantes!$D$5*J16^2+Constantes!$D$6*J16+Constantes!$D$7)</f>
        <v>11.772744255188057</v>
      </c>
      <c r="L16" s="3">
        <f>(Constantes!$D$10/0.8)*(0.00376*D16^2-0.0516*D16-6.967)</f>
        <v>-2.6771090999999996</v>
      </c>
      <c r="M16" s="3">
        <f t="shared" si="5"/>
        <v>2.4095114820217591</v>
      </c>
      <c r="N16" s="25"/>
    </row>
    <row r="17" spans="2:14" x14ac:dyDescent="0.25">
      <c r="B17" s="24"/>
      <c r="C17" s="3">
        <v>14</v>
      </c>
      <c r="D17" s="3">
        <f>(Clima!D17+Clima!E17)/2</f>
        <v>4.2</v>
      </c>
      <c r="E17" s="3">
        <f t="shared" si="0"/>
        <v>0.82511551517269466</v>
      </c>
      <c r="F17" s="3">
        <f t="shared" si="1"/>
        <v>5.797655922358453E-2</v>
      </c>
      <c r="G17" s="3">
        <f t="shared" si="2"/>
        <v>2.4910837999999997</v>
      </c>
      <c r="H17" s="3">
        <f>0.001013*Constantes!$D$4/(0.622*G17)</f>
        <v>4.8485374129988865E-2</v>
      </c>
      <c r="I17" s="3">
        <f t="shared" si="3"/>
        <v>0.27544842685092108</v>
      </c>
      <c r="J17" s="3">
        <f t="shared" si="4"/>
        <v>-0.37667725667610352</v>
      </c>
      <c r="K17" s="3">
        <f>(Constantes!$D$10/0.8)*(Constantes!$D$5*J17^2+Constantes!$D$6*J17+Constantes!$D$7)</f>
        <v>11.771717615234207</v>
      </c>
      <c r="L17" s="3">
        <f>(Constantes!$D$10/0.8)*(0.00376*D17^2-0.0516*D17-6.967)</f>
        <v>-2.6690225999999995</v>
      </c>
      <c r="M17" s="3">
        <f t="shared" si="5"/>
        <v>2.3127729561430113</v>
      </c>
      <c r="N17" s="25"/>
    </row>
    <row r="18" spans="2:14" x14ac:dyDescent="0.25">
      <c r="B18" s="24"/>
      <c r="C18" s="3">
        <v>15</v>
      </c>
      <c r="D18" s="3">
        <f>(Clima!D18+Clima!E18)/2</f>
        <v>4.6999999999999993</v>
      </c>
      <c r="E18" s="3">
        <f t="shared" si="0"/>
        <v>0.85456279709437755</v>
      </c>
      <c r="F18" s="3">
        <f t="shared" si="1"/>
        <v>5.9797799714718242E-2</v>
      </c>
      <c r="G18" s="3">
        <f t="shared" si="2"/>
        <v>2.4899032999999999</v>
      </c>
      <c r="H18" s="3">
        <f>0.001013*Constantes!$D$4/(0.622*G18)</f>
        <v>4.8508361763348141E-2</v>
      </c>
      <c r="I18" s="3">
        <f t="shared" si="3"/>
        <v>0.27939594869492862</v>
      </c>
      <c r="J18" s="3">
        <f t="shared" si="4"/>
        <v>-0.37387834716780144</v>
      </c>
      <c r="K18" s="3">
        <f>(Constantes!$D$10/0.8)*(Constantes!$D$5*J18^2+Constantes!$D$6*J18+Constantes!$D$7)</f>
        <v>11.770571056994948</v>
      </c>
      <c r="L18" s="3">
        <f>(Constantes!$D$10/0.8)*(0.00376*D18^2-0.0516*D18-6.967)</f>
        <v>-2.6724230999999996</v>
      </c>
      <c r="M18" s="3">
        <f t="shared" si="5"/>
        <v>2.3446666877824196</v>
      </c>
      <c r="N18" s="25"/>
    </row>
    <row r="19" spans="2:14" x14ac:dyDescent="0.25">
      <c r="B19" s="24"/>
      <c r="C19" s="3">
        <v>16</v>
      </c>
      <c r="D19" s="3">
        <f>(Clima!D19+Clima!E19)/2</f>
        <v>6</v>
      </c>
      <c r="E19" s="3">
        <f t="shared" si="0"/>
        <v>0.93550698503161778</v>
      </c>
      <c r="F19" s="3">
        <f t="shared" si="1"/>
        <v>6.4764165026061693E-2</v>
      </c>
      <c r="G19" s="3">
        <f t="shared" si="2"/>
        <v>2.486834</v>
      </c>
      <c r="H19" s="3">
        <f>0.001013*Constantes!$D$4/(0.622*G19)</f>
        <v>4.8568231748542266E-2</v>
      </c>
      <c r="I19" s="3">
        <f t="shared" si="3"/>
        <v>0.28953725056779078</v>
      </c>
      <c r="J19" s="3">
        <f t="shared" si="4"/>
        <v>-0.37096864943627805</v>
      </c>
      <c r="K19" s="3">
        <f>(Constantes!$D$10/0.8)*(Constantes!$D$5*J19^2+Constantes!$D$6*J19+Constantes!$D$7)</f>
        <v>11.76929552299004</v>
      </c>
      <c r="L19" s="3">
        <f>(Constantes!$D$10/0.8)*(0.00376*D19^2-0.0516*D19-6.967)</f>
        <v>-2.6779649999999995</v>
      </c>
      <c r="M19" s="3">
        <f t="shared" si="5"/>
        <v>2.4278198756187912</v>
      </c>
      <c r="N19" s="25"/>
    </row>
    <row r="20" spans="2:14" x14ac:dyDescent="0.25">
      <c r="B20" s="24"/>
      <c r="C20" s="3">
        <v>17</v>
      </c>
      <c r="D20" s="3">
        <f>(Clima!D20+Clima!E20)/2</f>
        <v>5.9</v>
      </c>
      <c r="E20" s="3">
        <f t="shared" si="0"/>
        <v>0.9290490433608416</v>
      </c>
      <c r="F20" s="3">
        <f t="shared" si="1"/>
        <v>6.4369991730543294E-2</v>
      </c>
      <c r="G20" s="3">
        <f t="shared" si="2"/>
        <v>2.4870701</v>
      </c>
      <c r="H20" s="3">
        <f>0.001013*Constantes!$D$4/(0.622*G20)</f>
        <v>4.8563621118743031E-2</v>
      </c>
      <c r="I20" s="3">
        <f t="shared" si="3"/>
        <v>0.28876380129570045</v>
      </c>
      <c r="J20" s="3">
        <f t="shared" si="4"/>
        <v>-0.36794902568776749</v>
      </c>
      <c r="K20" s="3">
        <f>(Constantes!$D$10/0.8)*(Constantes!$D$5*J20^2+Constantes!$D$6*J20+Constantes!$D$7)</f>
        <v>11.767881696293363</v>
      </c>
      <c r="L20" s="3">
        <f>(Constantes!$D$10/0.8)*(0.00376*D20^2-0.0516*D20-6.967)</f>
        <v>-2.6777078999999997</v>
      </c>
      <c r="M20" s="3">
        <f t="shared" si="5"/>
        <v>2.4210248447470537</v>
      </c>
      <c r="N20" s="25"/>
    </row>
    <row r="21" spans="2:14" x14ac:dyDescent="0.25">
      <c r="B21" s="24"/>
      <c r="C21" s="3">
        <v>18</v>
      </c>
      <c r="D21" s="3">
        <f>(Clima!D21+Clima!E21)/2</f>
        <v>6.2</v>
      </c>
      <c r="E21" s="3">
        <f t="shared" si="0"/>
        <v>0.94854165981127081</v>
      </c>
      <c r="F21" s="3">
        <f t="shared" si="1"/>
        <v>6.5558715041284285E-2</v>
      </c>
      <c r="G21" s="3">
        <f t="shared" si="2"/>
        <v>2.4863618000000001</v>
      </c>
      <c r="H21" s="3">
        <f>0.001013*Constantes!$D$4/(0.622*G21)</f>
        <v>4.8577455635038451E-2</v>
      </c>
      <c r="I21" s="3">
        <f t="shared" si="3"/>
        <v>0.29108066300250851</v>
      </c>
      <c r="J21" s="3">
        <f t="shared" si="4"/>
        <v>-0.36482037070195533</v>
      </c>
      <c r="K21" s="3">
        <f>(Constantes!$D$10/0.8)*(Constantes!$D$5*J21^2+Constantes!$D$6*J21+Constantes!$D$7)</f>
        <v>11.766320014784075</v>
      </c>
      <c r="L21" s="3">
        <f>(Constantes!$D$10/0.8)*(0.00376*D21^2-0.0516*D21-6.967)</f>
        <v>-2.6783945999999994</v>
      </c>
      <c r="M21" s="3">
        <f t="shared" si="5"/>
        <v>2.4398224611925139</v>
      </c>
      <c r="N21" s="25"/>
    </row>
    <row r="22" spans="2:14" x14ac:dyDescent="0.25">
      <c r="B22" s="24"/>
      <c r="C22" s="3">
        <v>19</v>
      </c>
      <c r="D22" s="3">
        <f>(Clima!D22+Clima!E22)/2</f>
        <v>5.6</v>
      </c>
      <c r="E22" s="3">
        <f t="shared" si="0"/>
        <v>0.90991033080617656</v>
      </c>
      <c r="F22" s="3">
        <f t="shared" si="1"/>
        <v>6.3199773283672295E-2</v>
      </c>
      <c r="G22" s="3">
        <f t="shared" si="2"/>
        <v>2.4877783999999998</v>
      </c>
      <c r="H22" s="3">
        <f>0.001013*Constantes!$D$4/(0.622*G22)</f>
        <v>4.8549794480149178E-2</v>
      </c>
      <c r="I22" s="3">
        <f t="shared" si="3"/>
        <v>0.28643660704734913</v>
      </c>
      <c r="J22" s="3">
        <f t="shared" si="4"/>
        <v>-0.36158361156683566</v>
      </c>
      <c r="K22" s="3">
        <f>(Constantes!$D$10/0.8)*(Constantes!$D$5*J22^2+Constantes!$D$6*J22+Constantes!$D$7)</f>
        <v>11.76460068580964</v>
      </c>
      <c r="L22" s="3">
        <f>(Constantes!$D$10/0.8)*(0.00376*D22^2-0.0516*D22-6.967)</f>
        <v>-2.6767673999999992</v>
      </c>
      <c r="M22" s="3">
        <f t="shared" si="5"/>
        <v>2.4008993935766618</v>
      </c>
      <c r="N22" s="25"/>
    </row>
    <row r="23" spans="2:14" x14ac:dyDescent="0.25">
      <c r="B23" s="24"/>
      <c r="C23" s="3">
        <v>20</v>
      </c>
      <c r="D23" s="3">
        <f>(Clima!D23+Clima!E23)/2</f>
        <v>5.6</v>
      </c>
      <c r="E23" s="3">
        <f t="shared" si="0"/>
        <v>0.90991033080617656</v>
      </c>
      <c r="F23" s="3">
        <f t="shared" si="1"/>
        <v>6.3199773283672295E-2</v>
      </c>
      <c r="G23" s="3">
        <f t="shared" si="2"/>
        <v>2.4877783999999998</v>
      </c>
      <c r="H23" s="3">
        <f>0.001013*Constantes!$D$4/(0.622*G23)</f>
        <v>4.8549794480149178E-2</v>
      </c>
      <c r="I23" s="3">
        <f t="shared" si="3"/>
        <v>0.28643660704734913</v>
      </c>
      <c r="J23" s="3">
        <f t="shared" si="4"/>
        <v>-0.3582397074039953</v>
      </c>
      <c r="K23" s="3">
        <f>(Constantes!$D$10/0.8)*(Constantes!$D$5*J23^2+Constantes!$D$6*J23+Constantes!$D$7)</f>
        <v>11.762713701242287</v>
      </c>
      <c r="L23" s="3">
        <f>(Constantes!$D$10/0.8)*(0.00376*D23^2-0.0516*D23-6.967)</f>
        <v>-2.6767673999999992</v>
      </c>
      <c r="M23" s="3">
        <f t="shared" si="5"/>
        <v>2.4003913222070596</v>
      </c>
      <c r="N23" s="25"/>
    </row>
    <row r="24" spans="2:14" x14ac:dyDescent="0.25">
      <c r="B24" s="24"/>
      <c r="C24" s="3">
        <v>21</v>
      </c>
      <c r="D24" s="3">
        <f>(Clima!D24+Clima!E24)/2</f>
        <v>5.3999999999999995</v>
      </c>
      <c r="E24" s="3">
        <f t="shared" si="0"/>
        <v>0.89734507498222005</v>
      </c>
      <c r="F24" s="3">
        <f t="shared" si="1"/>
        <v>6.2429791566432663E-2</v>
      </c>
      <c r="G24" s="3">
        <f t="shared" si="2"/>
        <v>2.4882505999999998</v>
      </c>
      <c r="H24" s="3">
        <f>0.001013*Constantes!$D$4/(0.622*G24)</f>
        <v>4.8540581094265331E-2</v>
      </c>
      <c r="I24" s="3">
        <f t="shared" si="3"/>
        <v>0.28487954572282553</v>
      </c>
      <c r="J24" s="3">
        <f t="shared" si="4"/>
        <v>-0.35478964908440508</v>
      </c>
      <c r="K24" s="3">
        <f>(Constantes!$D$10/0.8)*(Constantes!$D$5*J24^2+Constantes!$D$6*J24+Constantes!$D$7)</f>
        <v>11.760648852910098</v>
      </c>
      <c r="L24" s="3">
        <f>(Constantes!$D$10/0.8)*(0.00376*D24^2-0.0516*D24-6.967)</f>
        <v>-2.6759993999999998</v>
      </c>
      <c r="M24" s="3">
        <f t="shared" si="5"/>
        <v>2.3870087110387823</v>
      </c>
      <c r="N24" s="25"/>
    </row>
    <row r="25" spans="2:14" x14ac:dyDescent="0.25">
      <c r="B25" s="24"/>
      <c r="C25" s="3">
        <v>22</v>
      </c>
      <c r="D25" s="3">
        <f>(Clima!D25+Clima!E25)/2</f>
        <v>4.5</v>
      </c>
      <c r="E25" s="3">
        <f t="shared" si="0"/>
        <v>0.84267449337682987</v>
      </c>
      <c r="F25" s="3">
        <f t="shared" si="1"/>
        <v>5.906350417529968E-2</v>
      </c>
      <c r="G25" s="3">
        <f t="shared" si="2"/>
        <v>2.4903754999999999</v>
      </c>
      <c r="H25" s="3">
        <f>0.001013*Constantes!$D$4/(0.622*G25)</f>
        <v>4.8499164094793878E-2</v>
      </c>
      <c r="I25" s="3">
        <f t="shared" si="3"/>
        <v>0.2778199011826501</v>
      </c>
      <c r="J25" s="3">
        <f t="shared" si="4"/>
        <v>-0.35123445893480337</v>
      </c>
      <c r="K25" s="3">
        <f>(Constantes!$D$10/0.8)*(Constantes!$D$5*J25^2+Constantes!$D$6*J25+Constantes!$D$7)</f>
        <v>11.758395748383311</v>
      </c>
      <c r="L25" s="3">
        <f>(Constantes!$D$10/0.8)*(0.00376*D25^2-0.0516*D25-6.967)</f>
        <v>-2.6711474999999996</v>
      </c>
      <c r="M25" s="3">
        <f t="shared" si="5"/>
        <v>2.3286154296951205</v>
      </c>
      <c r="N25" s="25"/>
    </row>
    <row r="26" spans="2:14" x14ac:dyDescent="0.25">
      <c r="B26" s="24"/>
      <c r="C26" s="3">
        <v>23</v>
      </c>
      <c r="D26" s="3">
        <f>(Clima!D26+Clima!E26)/2</f>
        <v>6.3000000000000007</v>
      </c>
      <c r="E26" s="3">
        <f t="shared" si="0"/>
        <v>0.9551188077388888</v>
      </c>
      <c r="F26" s="3">
        <f t="shared" si="1"/>
        <v>6.5959109426506846E-2</v>
      </c>
      <c r="G26" s="3">
        <f t="shared" si="2"/>
        <v>2.4861257000000001</v>
      </c>
      <c r="H26" s="3">
        <f>0.001013*Constantes!$D$4/(0.622*G26)</f>
        <v>4.8582068892234348E-2</v>
      </c>
      <c r="I26" s="3">
        <f t="shared" si="3"/>
        <v>0.29185060555993408</v>
      </c>
      <c r="J26" s="3">
        <f t="shared" si="4"/>
        <v>-0.34757519043475887</v>
      </c>
      <c r="K26" s="3">
        <f>(Constantes!$D$10/0.8)*(Constantes!$D$5*J26^2+Constantes!$D$6*J26+Constantes!$D$7)</f>
        <v>11.7559438270961</v>
      </c>
      <c r="L26" s="3">
        <f>(Constantes!$D$10/0.8)*(0.00376*D26^2-0.0516*D26-6.967)</f>
        <v>-2.6785670999999995</v>
      </c>
      <c r="M26" s="3">
        <f t="shared" si="5"/>
        <v>2.443379135206655</v>
      </c>
      <c r="N26" s="25"/>
    </row>
    <row r="27" spans="2:14" x14ac:dyDescent="0.25">
      <c r="B27" s="24"/>
      <c r="C27" s="3">
        <v>24</v>
      </c>
      <c r="D27" s="3">
        <f>(Clima!D27+Clima!E27)/2</f>
        <v>6</v>
      </c>
      <c r="E27" s="3">
        <f t="shared" si="0"/>
        <v>0.93550698503161778</v>
      </c>
      <c r="F27" s="3">
        <f t="shared" si="1"/>
        <v>6.4764165026061693E-2</v>
      </c>
      <c r="G27" s="3">
        <f t="shared" si="2"/>
        <v>2.486834</v>
      </c>
      <c r="H27" s="3">
        <f>0.001013*Constantes!$D$4/(0.622*G27)</f>
        <v>4.8568231748542266E-2</v>
      </c>
      <c r="I27" s="3">
        <f t="shared" si="3"/>
        <v>0.28953725056779078</v>
      </c>
      <c r="J27" s="3">
        <f t="shared" si="4"/>
        <v>-0.34381292790450158</v>
      </c>
      <c r="K27" s="3">
        <f>(Constantes!$D$10/0.8)*(Constantes!$D$5*J27^2+Constantes!$D$6*J27+Constantes!$D$7)</f>
        <v>11.753282376783554</v>
      </c>
      <c r="L27" s="3">
        <f>(Constantes!$D$10/0.8)*(0.00376*D27^2-0.0516*D27-6.967)</f>
        <v>-2.6779649999999995</v>
      </c>
      <c r="M27" s="3">
        <f t="shared" si="5"/>
        <v>2.423461657432759</v>
      </c>
      <c r="N27" s="25"/>
    </row>
    <row r="28" spans="2:14" x14ac:dyDescent="0.25">
      <c r="B28" s="24"/>
      <c r="C28" s="3">
        <v>25</v>
      </c>
      <c r="D28" s="3">
        <f>(Clima!D28+Clima!E28)/2</f>
        <v>6.9</v>
      </c>
      <c r="E28" s="3">
        <f t="shared" si="0"/>
        <v>0.99543224947116915</v>
      </c>
      <c r="F28" s="3">
        <f t="shared" si="1"/>
        <v>6.8405707891264905E-2</v>
      </c>
      <c r="G28" s="3">
        <f t="shared" si="2"/>
        <v>2.4847090999999999</v>
      </c>
      <c r="H28" s="3">
        <f>0.001013*Constantes!$D$4/(0.622*G28)</f>
        <v>4.8609766846410454E-2</v>
      </c>
      <c r="I28" s="3">
        <f t="shared" si="3"/>
        <v>0.29644493684108758</v>
      </c>
      <c r="J28" s="3">
        <f t="shared" si="4"/>
        <v>-0.3399487861836154</v>
      </c>
      <c r="K28" s="3">
        <f>(Constantes!$D$10/0.8)*(Constantes!$D$5*J28^2+Constantes!$D$6*J28+Constantes!$D$7)</f>
        <v>11.750400550213216</v>
      </c>
      <c r="L28" s="3">
        <f>(Constantes!$D$10/0.8)*(0.00376*D28^2-0.0516*D28-6.967)</f>
        <v>-2.6790098999999996</v>
      </c>
      <c r="M28" s="3">
        <f t="shared" si="5"/>
        <v>2.4801670234253632</v>
      </c>
      <c r="N28" s="25"/>
    </row>
    <row r="29" spans="2:14" x14ac:dyDescent="0.25">
      <c r="B29" s="24"/>
      <c r="C29" s="3">
        <v>26</v>
      </c>
      <c r="D29" s="3">
        <f>(Clima!D29+Clima!E29)/2</f>
        <v>5.9</v>
      </c>
      <c r="E29" s="3">
        <f t="shared" si="0"/>
        <v>0.9290490433608416</v>
      </c>
      <c r="F29" s="3">
        <f t="shared" si="1"/>
        <v>6.4369991730543294E-2</v>
      </c>
      <c r="G29" s="3">
        <f t="shared" si="2"/>
        <v>2.4870701</v>
      </c>
      <c r="H29" s="3">
        <f>0.001013*Constantes!$D$4/(0.622*G29)</f>
        <v>4.8563621118743031E-2</v>
      </c>
      <c r="I29" s="3">
        <f t="shared" si="3"/>
        <v>0.28876380129570045</v>
      </c>
      <c r="J29" s="3">
        <f t="shared" si="4"/>
        <v>-0.33598391030068736</v>
      </c>
      <c r="K29" s="3">
        <f>(Constantes!$D$10/0.8)*(Constantes!$D$5*J29^2+Constantes!$D$6*J29+Constantes!$D$7)</f>
        <v>11.7472873821902</v>
      </c>
      <c r="L29" s="3">
        <f>(Constantes!$D$10/0.8)*(0.00376*D29^2-0.0516*D29-6.967)</f>
        <v>-2.6777078999999997</v>
      </c>
      <c r="M29" s="3">
        <f t="shared" si="5"/>
        <v>2.4154347658670767</v>
      </c>
      <c r="N29" s="25"/>
    </row>
    <row r="30" spans="2:14" x14ac:dyDescent="0.25">
      <c r="B30" s="24"/>
      <c r="C30" s="3">
        <v>27</v>
      </c>
      <c r="D30" s="3">
        <f>(Clima!D30+Clima!E30)/2</f>
        <v>4.7</v>
      </c>
      <c r="E30" s="3">
        <f t="shared" si="0"/>
        <v>0.85456279709437766</v>
      </c>
      <c r="F30" s="3">
        <f t="shared" si="1"/>
        <v>5.9797799714718249E-2</v>
      </c>
      <c r="G30" s="3">
        <f t="shared" si="2"/>
        <v>2.4899032999999999</v>
      </c>
      <c r="H30" s="3">
        <f>0.001013*Constantes!$D$4/(0.622*G30)</f>
        <v>4.8508361763348141E-2</v>
      </c>
      <c r="I30" s="3">
        <f t="shared" si="3"/>
        <v>0.27939594869492862</v>
      </c>
      <c r="J30" s="3">
        <f t="shared" si="4"/>
        <v>-0.33191947513401066</v>
      </c>
      <c r="K30" s="3">
        <f>(Constantes!$D$10/0.8)*(Constantes!$D$5*J30^2+Constantes!$D$6*J30+Constantes!$D$7)</f>
        <v>11.743931806814418</v>
      </c>
      <c r="L30" s="3">
        <f>(Constantes!$D$10/0.8)*(0.00376*D30^2-0.0516*D30-6.967)</f>
        <v>-2.6724230999999996</v>
      </c>
      <c r="M30" s="3">
        <f t="shared" si="5"/>
        <v>2.3376703631203113</v>
      </c>
      <c r="N30" s="25"/>
    </row>
    <row r="31" spans="2:14" x14ac:dyDescent="0.25">
      <c r="B31" s="24"/>
      <c r="C31" s="3">
        <v>28</v>
      </c>
      <c r="D31" s="3">
        <f>(Clima!D31+Clima!E31)/2</f>
        <v>5.0999999999999996</v>
      </c>
      <c r="E31" s="3">
        <f t="shared" si="0"/>
        <v>0.87878397685782894</v>
      </c>
      <c r="F31" s="3">
        <f t="shared" si="1"/>
        <v>6.1289891533703518E-2</v>
      </c>
      <c r="G31" s="3">
        <f t="shared" si="2"/>
        <v>2.4889589000000001</v>
      </c>
      <c r="H31" s="3">
        <f>0.001013*Constantes!$D$4/(0.622*G31)</f>
        <v>4.8526767570229598E-2</v>
      </c>
      <c r="I31" s="3">
        <f t="shared" si="3"/>
        <v>0.28253577431172794</v>
      </c>
      <c r="J31" s="3">
        <f t="shared" si="4"/>
        <v>-0.32775668506344269</v>
      </c>
      <c r="K31" s="3">
        <f>(Constantes!$D$10/0.8)*(Constantes!$D$5*J31^2+Constantes!$D$6*J31+Constantes!$D$7)</f>
        <v>11.740322674968299</v>
      </c>
      <c r="L31" s="3">
        <f>(Constantes!$D$10/0.8)*(0.00376*D31^2-0.0516*D31-6.967)</f>
        <v>-2.6746358999999997</v>
      </c>
      <c r="M31" s="3">
        <f t="shared" si="5"/>
        <v>2.3623571631747575</v>
      </c>
      <c r="N31" s="25"/>
    </row>
    <row r="32" spans="2:14" x14ac:dyDescent="0.25">
      <c r="B32" s="24"/>
      <c r="C32" s="3">
        <v>29</v>
      </c>
      <c r="D32" s="3">
        <f>(Clima!D32+Clima!E32)/2</f>
        <v>5.8</v>
      </c>
      <c r="E32" s="3">
        <f t="shared" si="0"/>
        <v>0.92263042375989668</v>
      </c>
      <c r="F32" s="3">
        <f t="shared" si="1"/>
        <v>6.3977874512489694E-2</v>
      </c>
      <c r="G32" s="3">
        <f t="shared" si="2"/>
        <v>2.4873061999999999</v>
      </c>
      <c r="H32" s="3">
        <f>0.001013*Constantes!$D$4/(0.622*G32)</f>
        <v>4.8559011364243919E-2</v>
      </c>
      <c r="I32" s="3">
        <f t="shared" si="3"/>
        <v>0.28798920389513999</v>
      </c>
      <c r="J32" s="3">
        <f t="shared" si="4"/>
        <v>-0.32349677361352186</v>
      </c>
      <c r="K32" s="3">
        <f>(Constantes!$D$10/0.8)*(Constantes!$D$5*J32^2+Constantes!$D$6*J32+Constantes!$D$7)</f>
        <v>11.736448772012897</v>
      </c>
      <c r="L32" s="3">
        <f>(Constantes!$D$10/0.8)*(0.00376*D32^2-0.0516*D32-6.967)</f>
        <v>-2.6774225999999994</v>
      </c>
      <c r="M32" s="3">
        <f t="shared" si="5"/>
        <v>2.4061035030387465</v>
      </c>
      <c r="N32" s="25"/>
    </row>
    <row r="33" spans="2:14" x14ac:dyDescent="0.25">
      <c r="B33" s="24"/>
      <c r="C33" s="3">
        <v>30</v>
      </c>
      <c r="D33" s="3">
        <f>(Clima!D33+Clima!E33)/2</f>
        <v>5</v>
      </c>
      <c r="E33" s="3">
        <f t="shared" si="0"/>
        <v>0.87267261944779717</v>
      </c>
      <c r="F33" s="3">
        <f t="shared" si="1"/>
        <v>6.0913909783222933E-2</v>
      </c>
      <c r="G33" s="3">
        <f t="shared" si="2"/>
        <v>2.489195</v>
      </c>
      <c r="H33" s="3">
        <f>0.001013*Constantes!$D$4/(0.622*G33)</f>
        <v>4.8522164809166962E-2</v>
      </c>
      <c r="I33" s="3">
        <f t="shared" si="3"/>
        <v>0.28175238056862134</v>
      </c>
      <c r="J33" s="3">
        <f t="shared" si="4"/>
        <v>-0.31914100308794713</v>
      </c>
      <c r="K33" s="3">
        <f>(Constantes!$D$10/0.8)*(Constantes!$D$5*J33^2+Constantes!$D$6*J33+Constantes!$D$7)</f>
        <v>11.732298835670136</v>
      </c>
      <c r="L33" s="3">
        <f>(Constantes!$D$10/0.8)*(0.00376*D33^2-0.0516*D33-6.967)</f>
        <v>-2.6741249999999992</v>
      </c>
      <c r="M33" s="3">
        <f t="shared" si="5"/>
        <v>2.3538258542149095</v>
      </c>
      <c r="N33" s="25"/>
    </row>
    <row r="34" spans="2:14" x14ac:dyDescent="0.25">
      <c r="B34" s="24"/>
      <c r="C34" s="3">
        <v>31</v>
      </c>
      <c r="D34" s="3">
        <f>(Clima!D34+Clima!E34)/2</f>
        <v>5.6</v>
      </c>
      <c r="E34" s="3">
        <f t="shared" si="0"/>
        <v>0.90991033080617656</v>
      </c>
      <c r="F34" s="3">
        <f t="shared" si="1"/>
        <v>6.3199773283672295E-2</v>
      </c>
      <c r="G34" s="3">
        <f t="shared" si="2"/>
        <v>2.4877783999999998</v>
      </c>
      <c r="H34" s="3">
        <f>0.001013*Constantes!$D$4/(0.622*G34)</f>
        <v>4.8549794480149178E-2</v>
      </c>
      <c r="I34" s="3">
        <f t="shared" si="3"/>
        <v>0.28643660704734913</v>
      </c>
      <c r="J34" s="3">
        <f t="shared" si="4"/>
        <v>-0.31469066419553055</v>
      </c>
      <c r="K34" s="3">
        <f>(Constantes!$D$10/0.8)*(Constantes!$D$5*J34^2+Constantes!$D$6*J34+Constantes!$D$7)</f>
        <v>11.72786157406861</v>
      </c>
      <c r="L34" s="3">
        <f>(Constantes!$D$10/0.8)*(0.00376*D34^2-0.0516*D34-6.967)</f>
        <v>-2.6767673999999992</v>
      </c>
      <c r="M34" s="3">
        <f t="shared" si="5"/>
        <v>2.3910073726544101</v>
      </c>
      <c r="N34" s="25"/>
    </row>
    <row r="35" spans="2:14" x14ac:dyDescent="0.25">
      <c r="B35" s="24"/>
      <c r="C35" s="3">
        <v>32</v>
      </c>
      <c r="D35" s="3">
        <f>(Clima!D35+Clima!E35)/2</f>
        <v>7.1</v>
      </c>
      <c r="E35" s="3">
        <f t="shared" si="0"/>
        <v>1.0091991741634025</v>
      </c>
      <c r="F35" s="3">
        <f t="shared" si="1"/>
        <v>6.9238306573324693E-2</v>
      </c>
      <c r="G35" s="3">
        <f t="shared" si="2"/>
        <v>2.4842369</v>
      </c>
      <c r="H35" s="3">
        <f>0.001013*Constantes!$D$4/(0.622*G35)</f>
        <v>4.8619006517516244E-2</v>
      </c>
      <c r="I35" s="3">
        <f t="shared" si="3"/>
        <v>0.29796649909103473</v>
      </c>
      <c r="J35" s="3">
        <f t="shared" si="4"/>
        <v>-0.31014707566773203</v>
      </c>
      <c r="K35" s="3">
        <f>(Constantes!$D$10/0.8)*(Constantes!$D$5*J35^2+Constantes!$D$6*J35+Constantes!$D$7)</f>
        <v>11.723125683930187</v>
      </c>
      <c r="L35" s="3">
        <f>(Constantes!$D$10/0.8)*(0.00376*D35^2-0.0516*D35-6.967)</f>
        <v>-2.6789318999999994</v>
      </c>
      <c r="M35" s="3">
        <f t="shared" si="5"/>
        <v>2.4852808357918841</v>
      </c>
      <c r="N35" s="25"/>
    </row>
    <row r="36" spans="2:14" x14ac:dyDescent="0.25">
      <c r="B36" s="24"/>
      <c r="C36" s="3">
        <v>33</v>
      </c>
      <c r="D36" s="3">
        <f>(Clima!D36+Clima!E36)/2</f>
        <v>5.4</v>
      </c>
      <c r="E36" s="3">
        <f t="shared" si="0"/>
        <v>0.89734507498222005</v>
      </c>
      <c r="F36" s="3">
        <f t="shared" si="1"/>
        <v>6.2429791566432663E-2</v>
      </c>
      <c r="G36" s="3">
        <f t="shared" si="2"/>
        <v>2.4882505999999998</v>
      </c>
      <c r="H36" s="3">
        <f>0.001013*Constantes!$D$4/(0.622*G36)</f>
        <v>4.8540581094265331E-2</v>
      </c>
      <c r="I36" s="3">
        <f t="shared" si="3"/>
        <v>0.28487954572282553</v>
      </c>
      <c r="J36" s="3">
        <f t="shared" si="4"/>
        <v>-0.30551158386789107</v>
      </c>
      <c r="K36" s="3">
        <f>(Constantes!$D$10/0.8)*(Constantes!$D$5*J36^2+Constantes!$D$6*J36+Constantes!$D$7)</f>
        <v>11.718079868874387</v>
      </c>
      <c r="L36" s="3">
        <f>(Constantes!$D$10/0.8)*(0.00376*D36^2-0.0516*D36-6.967)</f>
        <v>-2.6759993999999998</v>
      </c>
      <c r="M36" s="3">
        <f t="shared" si="5"/>
        <v>2.3756093001748453</v>
      </c>
      <c r="N36" s="25"/>
    </row>
    <row r="37" spans="2:14" x14ac:dyDescent="0.25">
      <c r="B37" s="24"/>
      <c r="C37" s="3">
        <v>34</v>
      </c>
      <c r="D37" s="3">
        <f>(Clima!D37+Clima!E37)/2</f>
        <v>6.7</v>
      </c>
      <c r="E37" s="3">
        <f t="shared" si="0"/>
        <v>0.98183101730388156</v>
      </c>
      <c r="F37" s="3">
        <f t="shared" si="1"/>
        <v>6.7581690219552987E-2</v>
      </c>
      <c r="G37" s="3">
        <f t="shared" si="2"/>
        <v>2.4851812999999998</v>
      </c>
      <c r="H37" s="3">
        <f>0.001013*Constantes!$D$4/(0.622*G37)</f>
        <v>4.8600530686495329E-2</v>
      </c>
      <c r="I37" s="3">
        <f t="shared" si="3"/>
        <v>0.29491838247160718</v>
      </c>
      <c r="J37" s="3">
        <f t="shared" si="4"/>
        <v>-0.30078556239227006</v>
      </c>
      <c r="K37" s="3">
        <f>(Constantes!$D$10/0.8)*(Constantes!$D$5*J37^2+Constantes!$D$6*J37+Constantes!$D$7)</f>
        <v>11.712712857817467</v>
      </c>
      <c r="L37" s="3">
        <f>(Constantes!$D$10/0.8)*(0.00376*D37^2-0.0516*D37-6.967)</f>
        <v>-2.6789750999999993</v>
      </c>
      <c r="M37" s="3">
        <f t="shared" si="5"/>
        <v>2.4569576673852955</v>
      </c>
      <c r="N37" s="25"/>
    </row>
    <row r="38" spans="2:14" x14ac:dyDescent="0.25">
      <c r="B38" s="24"/>
      <c r="C38" s="3">
        <v>35</v>
      </c>
      <c r="D38" s="3">
        <f>(Clima!D38+Clima!E38)/2</f>
        <v>7.3</v>
      </c>
      <c r="E38" s="3">
        <f t="shared" si="0"/>
        <v>1.0231335151775351</v>
      </c>
      <c r="F38" s="3">
        <f t="shared" si="1"/>
        <v>7.0079558950811582E-2</v>
      </c>
      <c r="G38" s="3">
        <f t="shared" si="2"/>
        <v>2.4837647</v>
      </c>
      <c r="H38" s="3">
        <f>0.001013*Constantes!$D$4/(0.622*G38)</f>
        <v>4.8628249701815292E-2</v>
      </c>
      <c r="I38" s="3">
        <f t="shared" si="3"/>
        <v>0.29948299425174468</v>
      </c>
      <c r="J38" s="3">
        <f t="shared" si="4"/>
        <v>-0.29597041166302818</v>
      </c>
      <c r="K38" s="3">
        <f>(Constantes!$D$10/0.8)*(Constantes!$D$5*J38^2+Constantes!$D$6*J38+Constantes!$D$7)</f>
        <v>11.707013423442827</v>
      </c>
      <c r="L38" s="3">
        <f>(Constantes!$D$10/0.8)*(0.00376*D38^2-0.0516*D38-6.967)</f>
        <v>-2.6787410999999994</v>
      </c>
      <c r="M38" s="3">
        <f t="shared" si="5"/>
        <v>2.4934509423169322</v>
      </c>
      <c r="N38" s="25"/>
    </row>
    <row r="39" spans="2:14" x14ac:dyDescent="0.25">
      <c r="B39" s="24"/>
      <c r="C39" s="3">
        <v>36</v>
      </c>
      <c r="D39" s="3">
        <f>(Clima!D39+Clima!E39)/2</f>
        <v>8.5</v>
      </c>
      <c r="E39" s="3">
        <f t="shared" si="0"/>
        <v>1.1103536858685381</v>
      </c>
      <c r="F39" s="3">
        <f t="shared" si="1"/>
        <v>7.5312928553469966E-2</v>
      </c>
      <c r="G39" s="3">
        <f t="shared" si="2"/>
        <v>2.4809315000000001</v>
      </c>
      <c r="H39" s="3">
        <f>0.001013*Constantes!$D$4/(0.622*G39)</f>
        <v>4.8683782697004872E-2</v>
      </c>
      <c r="I39" s="3">
        <f t="shared" si="3"/>
        <v>0.30847156780061824</v>
      </c>
      <c r="J39" s="3">
        <f t="shared" si="4"/>
        <v>-0.29106755851324578</v>
      </c>
      <c r="K39" s="3">
        <f>(Constantes!$D$10/0.8)*(Constantes!$D$5*J39^2+Constantes!$D$6*J39+Constantes!$D$7)</f>
        <v>11.70097040071941</v>
      </c>
      <c r="L39" s="3">
        <f>(Constantes!$D$10/0.8)*(0.00376*D39^2-0.0516*D39-6.967)</f>
        <v>-2.6752274999999996</v>
      </c>
      <c r="M39" s="3">
        <f t="shared" si="5"/>
        <v>2.5676200620923031</v>
      </c>
      <c r="N39" s="25"/>
    </row>
    <row r="40" spans="2:14" x14ac:dyDescent="0.25">
      <c r="B40" s="24"/>
      <c r="C40" s="3">
        <v>37</v>
      </c>
      <c r="D40" s="3">
        <f>(Clima!D40+Clima!E40)/2</f>
        <v>7.4</v>
      </c>
      <c r="E40" s="3">
        <f t="shared" si="0"/>
        <v>1.0301640094775164</v>
      </c>
      <c r="F40" s="3">
        <f t="shared" si="1"/>
        <v>7.0503453113465397E-2</v>
      </c>
      <c r="G40" s="3">
        <f t="shared" si="2"/>
        <v>2.4835286000000001</v>
      </c>
      <c r="H40" s="3">
        <f>0.001013*Constantes!$D$4/(0.622*G40)</f>
        <v>4.8632872612038511E-2</v>
      </c>
      <c r="I40" s="3">
        <f t="shared" si="3"/>
        <v>0.3002393187005778</v>
      </c>
      <c r="J40" s="3">
        <f t="shared" si="4"/>
        <v>-0.28607845576412366</v>
      </c>
      <c r="K40" s="3">
        <f>(Constantes!$D$10/0.8)*(Constantes!$D$5*J40^2+Constantes!$D$6*J40+Constantes!$D$7)</f>
        <v>11.694572705444557</v>
      </c>
      <c r="L40" s="3">
        <f>(Constantes!$D$10/0.8)*(0.00376*D40^2-0.0516*D40-6.967)</f>
        <v>-2.6786033999999996</v>
      </c>
      <c r="M40" s="3">
        <f t="shared" si="5"/>
        <v>2.4962782491973723</v>
      </c>
      <c r="N40" s="25"/>
    </row>
    <row r="41" spans="2:14" x14ac:dyDescent="0.25">
      <c r="B41" s="24"/>
      <c r="C41" s="3">
        <v>38</v>
      </c>
      <c r="D41" s="3">
        <f>(Clima!D41+Clima!E41)/2</f>
        <v>7.6</v>
      </c>
      <c r="E41" s="3">
        <f t="shared" si="0"/>
        <v>1.0443527390237508</v>
      </c>
      <c r="F41" s="3">
        <f t="shared" si="1"/>
        <v>7.1357823311676297E-2</v>
      </c>
      <c r="G41" s="3">
        <f t="shared" si="2"/>
        <v>2.4830563999999997</v>
      </c>
      <c r="H41" s="3">
        <f>0.001013*Constantes!$D$4/(0.622*G41)</f>
        <v>4.8642121069885629E-2</v>
      </c>
      <c r="I41" s="3">
        <f t="shared" si="3"/>
        <v>0.30174807629971534</v>
      </c>
      <c r="J41" s="3">
        <f t="shared" si="4"/>
        <v>-0.28100458179447974</v>
      </c>
      <c r="K41" s="3">
        <f>(Constantes!$D$10/0.8)*(Constantes!$D$5*J41^2+Constantes!$D$6*J41+Constantes!$D$7)</f>
        <v>11.687809352787783</v>
      </c>
      <c r="L41" s="3">
        <f>(Constantes!$D$10/0.8)*(0.00376*D41^2-0.0516*D41-6.967)</f>
        <v>-2.6782433999999995</v>
      </c>
      <c r="M41" s="3">
        <f t="shared" si="5"/>
        <v>2.5070127552474331</v>
      </c>
      <c r="N41" s="25"/>
    </row>
    <row r="42" spans="2:14" x14ac:dyDescent="0.25">
      <c r="B42" s="24"/>
      <c r="C42" s="3">
        <v>39</v>
      </c>
      <c r="D42" s="3">
        <f>(Clima!D42+Clima!E42)/2</f>
        <v>5.7</v>
      </c>
      <c r="E42" s="3">
        <f t="shared" si="0"/>
        <v>0.9162509210196762</v>
      </c>
      <c r="F42" s="3">
        <f t="shared" si="1"/>
        <v>6.358780460869165E-2</v>
      </c>
      <c r="G42" s="3">
        <f t="shared" si="2"/>
        <v>2.4875422999999999</v>
      </c>
      <c r="H42" s="3">
        <f>0.001013*Constantes!$D$4/(0.622*G42)</f>
        <v>4.8554402484795679E-2</v>
      </c>
      <c r="I42" s="3">
        <f t="shared" si="3"/>
        <v>0.28721346892523625</v>
      </c>
      <c r="J42" s="3">
        <f t="shared" si="4"/>
        <v>-0.2758474401026747</v>
      </c>
      <c r="K42" s="3">
        <f>(Constantes!$D$10/0.8)*(Constantes!$D$5*J42^2+Constantes!$D$6*J42+Constantes!$D$7)</f>
        <v>11.680669475811902</v>
      </c>
      <c r="L42" s="3">
        <f>(Constantes!$D$10/0.8)*(0.00376*D42^2-0.0516*D42-6.967)</f>
        <v>-2.6771090999999996</v>
      </c>
      <c r="M42" s="3">
        <f t="shared" si="5"/>
        <v>2.3846530722437169</v>
      </c>
      <c r="N42" s="25"/>
    </row>
    <row r="43" spans="2:14" x14ac:dyDescent="0.25">
      <c r="B43" s="24"/>
      <c r="C43" s="3">
        <v>40</v>
      </c>
      <c r="D43" s="3">
        <f>(Clima!D43+Clima!E43)/2</f>
        <v>5.5</v>
      </c>
      <c r="E43" s="3">
        <f t="shared" si="0"/>
        <v>0.90360844965772646</v>
      </c>
      <c r="F43" s="3">
        <f t="shared" si="1"/>
        <v>6.2813771829638612E-2</v>
      </c>
      <c r="G43" s="3">
        <f t="shared" si="2"/>
        <v>2.4880144999999998</v>
      </c>
      <c r="H43" s="3">
        <f>0.001013*Constantes!$D$4/(0.622*G43)</f>
        <v>4.8545187350055377E-2</v>
      </c>
      <c r="I43" s="3">
        <f t="shared" si="3"/>
        <v>0.28565862902483974</v>
      </c>
      <c r="J43" s="3">
        <f t="shared" si="4"/>
        <v>-0.27060855886109181</v>
      </c>
      <c r="K43" s="3">
        <f>(Constantes!$D$10/0.8)*(Constantes!$D$5*J43^2+Constantes!$D$6*J43+Constantes!$D$7)</f>
        <v>11.673142343947895</v>
      </c>
      <c r="L43" s="3">
        <f>(Constantes!$D$10/0.8)*(0.00376*D43^2-0.0516*D43-6.967)</f>
        <v>-2.6763974999999998</v>
      </c>
      <c r="M43" s="3">
        <f t="shared" si="5"/>
        <v>2.3699257675054133</v>
      </c>
      <c r="N43" s="25"/>
    </row>
    <row r="44" spans="2:14" x14ac:dyDescent="0.25">
      <c r="B44" s="24"/>
      <c r="C44" s="3">
        <v>41</v>
      </c>
      <c r="D44" s="3">
        <f>(Clima!D44+Clima!E44)/2</f>
        <v>6.1</v>
      </c>
      <c r="E44" s="3">
        <f t="shared" si="0"/>
        <v>0.94200445485921169</v>
      </c>
      <c r="F44" s="3">
        <f t="shared" si="1"/>
        <v>6.5160403190035326E-2</v>
      </c>
      <c r="G44" s="3">
        <f t="shared" si="2"/>
        <v>2.4865979</v>
      </c>
      <c r="H44" s="3">
        <f>0.001013*Constantes!$D$4/(0.622*G44)</f>
        <v>4.8572843253890934E-2</v>
      </c>
      <c r="I44" s="3">
        <f t="shared" si="3"/>
        <v>0.29030954125473435</v>
      </c>
      <c r="J44" s="3">
        <f t="shared" si="4"/>
        <v>-0.26528949046330735</v>
      </c>
      <c r="K44" s="3">
        <f>(Constantes!$D$10/0.8)*(Constantes!$D$5*J44^2+Constantes!$D$6*J44+Constantes!$D$7)</f>
        <v>11.665217381399987</v>
      </c>
      <c r="L44" s="3">
        <f>(Constantes!$D$10/0.8)*(0.00376*D44^2-0.0516*D44-6.967)</f>
        <v>-2.6781938999999997</v>
      </c>
      <c r="M44" s="3">
        <f t="shared" si="5"/>
        <v>2.4058272297328971</v>
      </c>
      <c r="N44" s="25"/>
    </row>
    <row r="45" spans="2:14" x14ac:dyDescent="0.25">
      <c r="B45" s="24"/>
      <c r="C45" s="3">
        <v>42</v>
      </c>
      <c r="D45" s="3">
        <f>(Clima!D45+Clima!E45)/2</f>
        <v>5.4</v>
      </c>
      <c r="E45" s="3">
        <f t="shared" si="0"/>
        <v>0.89734507498222005</v>
      </c>
      <c r="F45" s="3">
        <f t="shared" si="1"/>
        <v>6.2429791566432663E-2</v>
      </c>
      <c r="G45" s="3">
        <f t="shared" si="2"/>
        <v>2.4882505999999998</v>
      </c>
      <c r="H45" s="3">
        <f>0.001013*Constantes!$D$4/(0.622*G45)</f>
        <v>4.8540581094265331E-2</v>
      </c>
      <c r="I45" s="3">
        <f t="shared" si="3"/>
        <v>0.28487954572282553</v>
      </c>
      <c r="J45" s="3">
        <f t="shared" si="4"/>
        <v>-0.25989181106408255</v>
      </c>
      <c r="K45" s="3">
        <f>(Constantes!$D$10/0.8)*(Constantes!$D$5*J45^2+Constantes!$D$6*J45+Constantes!$D$7)</f>
        <v>11.656884185457431</v>
      </c>
      <c r="L45" s="3">
        <f>(Constantes!$D$10/0.8)*(0.00376*D45^2-0.0516*D45-6.967)</f>
        <v>-2.6759993999999998</v>
      </c>
      <c r="M45" s="3">
        <f t="shared" si="5"/>
        <v>2.3592219055923458</v>
      </c>
      <c r="N45" s="25"/>
    </row>
    <row r="46" spans="2:14" x14ac:dyDescent="0.25">
      <c r="B46" s="24"/>
      <c r="C46" s="3">
        <v>43</v>
      </c>
      <c r="D46" s="3">
        <f>(Clima!D46+Clima!E46)/2</f>
        <v>6.3999999999999995</v>
      </c>
      <c r="E46" s="3">
        <f t="shared" si="0"/>
        <v>0.96173610737939708</v>
      </c>
      <c r="F46" s="3">
        <f t="shared" si="1"/>
        <v>6.6361595220328126E-2</v>
      </c>
      <c r="G46" s="3">
        <f t="shared" si="2"/>
        <v>2.4858895999999997</v>
      </c>
      <c r="H46" s="3">
        <f>0.001013*Constantes!$D$4/(0.622*G46)</f>
        <v>4.8586683025728238E-2</v>
      </c>
      <c r="I46" s="3">
        <f t="shared" si="3"/>
        <v>0.29261935877885276</v>
      </c>
      <c r="J46" s="3">
        <f t="shared" si="4"/>
        <v>-0.25441712011231477</v>
      </c>
      <c r="K46" s="3">
        <f>(Constantes!$D$10/0.8)*(Constantes!$D$5*J46^2+Constantes!$D$6*J46+Constantes!$D$7)</f>
        <v>11.648132544689584</v>
      </c>
      <c r="L46" s="3">
        <f>(Constantes!$D$10/0.8)*(0.00376*D46^2-0.0516*D46-6.967)</f>
        <v>-2.6787113999999992</v>
      </c>
      <c r="M46" s="3">
        <f t="shared" si="5"/>
        <v>2.4201181194046604</v>
      </c>
      <c r="N46" s="25"/>
    </row>
    <row r="47" spans="2:14" x14ac:dyDescent="0.25">
      <c r="B47" s="24"/>
      <c r="C47" s="3">
        <v>44</v>
      </c>
      <c r="D47" s="3">
        <f>(Clima!D47+Clima!E47)/2</f>
        <v>6.8000000000000007</v>
      </c>
      <c r="E47" s="3">
        <f t="shared" si="0"/>
        <v>0.98861102899196263</v>
      </c>
      <c r="F47" s="3">
        <f t="shared" si="1"/>
        <v>6.7992630954249275E-2</v>
      </c>
      <c r="G47" s="3">
        <f t="shared" si="2"/>
        <v>2.4849451999999999</v>
      </c>
      <c r="H47" s="3">
        <f>0.001013*Constantes!$D$4/(0.622*G47)</f>
        <v>4.8605148327679162E-2</v>
      </c>
      <c r="I47" s="3">
        <f t="shared" si="3"/>
        <v>0.29568227892073129</v>
      </c>
      <c r="J47" s="3">
        <f t="shared" si="4"/>
        <v>-0.24886703987708655</v>
      </c>
      <c r="K47" s="3">
        <f>(Constantes!$D$10/0.8)*(Constantes!$D$5*J47^2+Constantes!$D$6*J47+Constantes!$D$7)</f>
        <v>11.638952457000952</v>
      </c>
      <c r="L47" s="3">
        <f>(Constantes!$D$10/0.8)*(0.00376*D47^2-0.0516*D47-6.967)</f>
        <v>-2.6790065999999997</v>
      </c>
      <c r="M47" s="3">
        <f t="shared" si="5"/>
        <v>2.4428112908002415</v>
      </c>
      <c r="N47" s="25"/>
    </row>
    <row r="48" spans="2:14" x14ac:dyDescent="0.25">
      <c r="B48" s="24"/>
      <c r="C48" s="3">
        <v>45</v>
      </c>
      <c r="D48" s="3">
        <f>(Clima!D48+Clima!E48)/2</f>
        <v>6.6000000000000005</v>
      </c>
      <c r="E48" s="3">
        <f t="shared" si="0"/>
        <v>0.97509200119637607</v>
      </c>
      <c r="F48" s="3">
        <f t="shared" si="1"/>
        <v>6.7172876672191364E-2</v>
      </c>
      <c r="G48" s="3">
        <f t="shared" si="2"/>
        <v>2.4854173999999998</v>
      </c>
      <c r="H48" s="3">
        <f>0.001013*Constantes!$D$4/(0.622*G48)</f>
        <v>4.8595913922608876E-2</v>
      </c>
      <c r="I48" s="3">
        <f t="shared" si="3"/>
        <v>0.29415325712459833</v>
      </c>
      <c r="J48" s="3">
        <f t="shared" si="4"/>
        <v>-0.2432432149669522</v>
      </c>
      <c r="K48" s="3">
        <f>(Constantes!$D$10/0.8)*(Constantes!$D$5*J48^2+Constantes!$D$6*J48+Constantes!$D$7)</f>
        <v>11.629334147523089</v>
      </c>
      <c r="L48" s="3">
        <f>(Constantes!$D$10/0.8)*(0.00376*D48^2-0.0516*D48-6.967)</f>
        <v>-2.6789153999999997</v>
      </c>
      <c r="M48" s="3">
        <f t="shared" si="5"/>
        <v>2.427546436151931</v>
      </c>
      <c r="N48" s="25"/>
    </row>
    <row r="49" spans="2:14" x14ac:dyDescent="0.25">
      <c r="B49" s="24"/>
      <c r="C49" s="3">
        <v>46</v>
      </c>
      <c r="D49" s="3">
        <f>(Clima!D49+Clima!E49)/2</f>
        <v>6.5</v>
      </c>
      <c r="E49" s="3">
        <f t="shared" si="0"/>
        <v>0.96839376835916013</v>
      </c>
      <c r="F49" s="3">
        <f t="shared" si="1"/>
        <v>6.6766181325348339E-2</v>
      </c>
      <c r="G49" s="3">
        <f t="shared" si="2"/>
        <v>2.4856534999999997</v>
      </c>
      <c r="H49" s="3">
        <f>0.001013*Constantes!$D$4/(0.622*G49)</f>
        <v>4.8591298035769816E-2</v>
      </c>
      <c r="I49" s="3">
        <f t="shared" si="3"/>
        <v>0.29338691261428851</v>
      </c>
      <c r="J49" s="3">
        <f t="shared" si="4"/>
        <v>-0.23754731184260455</v>
      </c>
      <c r="K49" s="3">
        <f>(Constantes!$D$10/0.8)*(Constantes!$D$5*J49^2+Constantes!$D$6*J49+Constantes!$D$7)</f>
        <v>11.61926808632029</v>
      </c>
      <c r="L49" s="3">
        <f>(Constantes!$D$10/0.8)*(0.00376*D49^2-0.0516*D49-6.967)</f>
        <v>-2.6788274999999997</v>
      </c>
      <c r="M49" s="3">
        <f t="shared" si="5"/>
        <v>2.4184717895909946</v>
      </c>
      <c r="N49" s="25"/>
    </row>
    <row r="50" spans="2:14" x14ac:dyDescent="0.25">
      <c r="B50" s="24"/>
      <c r="C50" s="3">
        <v>47</v>
      </c>
      <c r="D50" s="3">
        <f>(Clima!D50+Clima!E50)/2</f>
        <v>5.0999999999999996</v>
      </c>
      <c r="E50" s="3">
        <f t="shared" si="0"/>
        <v>0.87878397685782894</v>
      </c>
      <c r="F50" s="3">
        <f t="shared" si="1"/>
        <v>6.1289891533703518E-2</v>
      </c>
      <c r="G50" s="3">
        <f t="shared" si="2"/>
        <v>2.4889589000000001</v>
      </c>
      <c r="H50" s="3">
        <f>0.001013*Constantes!$D$4/(0.622*G50)</f>
        <v>4.8526767570229598E-2</v>
      </c>
      <c r="I50" s="3">
        <f t="shared" si="3"/>
        <v>0.28253577431172794</v>
      </c>
      <c r="J50" s="3">
        <f t="shared" si="4"/>
        <v>-0.23178101832306711</v>
      </c>
      <c r="K50" s="3">
        <f>(Constantes!$D$10/0.8)*(Constantes!$D$5*J50^2+Constantes!$D$6*J50+Constantes!$D$7)</f>
        <v>11.608745005886334</v>
      </c>
      <c r="L50" s="3">
        <f>(Constantes!$D$10/0.8)*(0.00376*D50^2-0.0516*D50-6.967)</f>
        <v>-2.6746358999999997</v>
      </c>
      <c r="M50" s="3">
        <f t="shared" si="5"/>
        <v>2.3274122884755246</v>
      </c>
      <c r="N50" s="25"/>
    </row>
    <row r="51" spans="2:14" x14ac:dyDescent="0.25">
      <c r="B51" s="24"/>
      <c r="C51" s="3">
        <v>48</v>
      </c>
      <c r="D51" s="3">
        <f>(Clima!D51+Clima!E51)/2</f>
        <v>7.9</v>
      </c>
      <c r="E51" s="3">
        <f t="shared" si="0"/>
        <v>1.0659584934446342</v>
      </c>
      <c r="F51" s="3">
        <f t="shared" si="1"/>
        <v>7.2655971922512746E-2</v>
      </c>
      <c r="G51" s="3">
        <f t="shared" si="2"/>
        <v>2.4823480999999998</v>
      </c>
      <c r="H51" s="3">
        <f>0.001013*Constantes!$D$4/(0.622*G51)</f>
        <v>4.8656000353920689E-2</v>
      </c>
      <c r="I51" s="3">
        <f t="shared" si="3"/>
        <v>0.30400135246891019</v>
      </c>
      <c r="J51" s="3">
        <f t="shared" si="4"/>
        <v>-0.22594604308555641</v>
      </c>
      <c r="K51" s="3">
        <f>(Constantes!$D$10/0.8)*(Constantes!$D$5*J51^2+Constantes!$D$6*J51+Constantes!$D$7)</f>
        <v>11.597755918409696</v>
      </c>
      <c r="L51" s="3">
        <f>(Constantes!$D$10/0.8)*(0.00376*D51^2-0.0516*D51-6.967)</f>
        <v>-2.6774918999999993</v>
      </c>
      <c r="M51" s="3">
        <f t="shared" si="5"/>
        <v>2.500228316888252</v>
      </c>
      <c r="N51" s="25"/>
    </row>
    <row r="52" spans="2:14" x14ac:dyDescent="0.25">
      <c r="B52" s="24"/>
      <c r="C52" s="3">
        <v>49</v>
      </c>
      <c r="D52" s="3">
        <f>(Clima!D52+Clima!E52)/2</f>
        <v>5.8999999999999995</v>
      </c>
      <c r="E52" s="3">
        <f t="shared" si="0"/>
        <v>0.9290490433608416</v>
      </c>
      <c r="F52" s="3">
        <f t="shared" si="1"/>
        <v>6.4369991730543294E-2</v>
      </c>
      <c r="G52" s="3">
        <f t="shared" si="2"/>
        <v>2.4870701</v>
      </c>
      <c r="H52" s="3">
        <f>0.001013*Constantes!$D$4/(0.622*G52)</f>
        <v>4.8563621118743031E-2</v>
      </c>
      <c r="I52" s="3">
        <f t="shared" si="3"/>
        <v>0.28876380129570045</v>
      </c>
      <c r="J52" s="3">
        <f t="shared" si="4"/>
        <v>-0.22004411515916453</v>
      </c>
      <c r="K52" s="3">
        <f>(Constantes!$D$10/0.8)*(Constantes!$D$5*J52^2+Constantes!$D$6*J52+Constantes!$D$7)</f>
        <v>11.586292132784857</v>
      </c>
      <c r="L52" s="3">
        <f>(Constantes!$D$10/0.8)*(0.00376*D52^2-0.0516*D52-6.967)</f>
        <v>-2.6777078999999993</v>
      </c>
      <c r="M52" s="3">
        <f t="shared" si="5"/>
        <v>2.3717345416707714</v>
      </c>
      <c r="N52" s="25"/>
    </row>
    <row r="53" spans="2:14" x14ac:dyDescent="0.25">
      <c r="B53" s="24"/>
      <c r="C53" s="3">
        <v>50</v>
      </c>
      <c r="D53" s="3">
        <f>(Clima!D53+Clima!E53)/2</f>
        <v>4.2</v>
      </c>
      <c r="E53" s="3">
        <f t="shared" si="0"/>
        <v>0.82511551517269466</v>
      </c>
      <c r="F53" s="3">
        <f t="shared" si="1"/>
        <v>5.797655922358453E-2</v>
      </c>
      <c r="G53" s="3">
        <f t="shared" si="2"/>
        <v>2.4910837999999997</v>
      </c>
      <c r="H53" s="3">
        <f>0.001013*Constantes!$D$4/(0.622*G53)</f>
        <v>4.8485374129988865E-2</v>
      </c>
      <c r="I53" s="3">
        <f t="shared" si="3"/>
        <v>0.27544842685092108</v>
      </c>
      <c r="J53" s="3">
        <f t="shared" si="4"/>
        <v>-0.21407698341251005</v>
      </c>
      <c r="K53" s="3">
        <f>(Constantes!$D$10/0.8)*(Constantes!$D$5*J53^2+Constantes!$D$6*J53+Constantes!$D$7)</f>
        <v>11.574345271347726</v>
      </c>
      <c r="L53" s="3">
        <f>(Constantes!$D$10/0.8)*(0.00376*D53^2-0.0516*D53-6.967)</f>
        <v>-2.6690225999999995</v>
      </c>
      <c r="M53" s="3">
        <f t="shared" si="5"/>
        <v>2.2616690086132456</v>
      </c>
      <c r="N53" s="25"/>
    </row>
    <row r="54" spans="2:14" x14ac:dyDescent="0.25">
      <c r="B54" s="24"/>
      <c r="C54" s="3">
        <v>51</v>
      </c>
      <c r="D54" s="3">
        <f>(Clima!D54+Clima!E54)/2</f>
        <v>5.0999999999999996</v>
      </c>
      <c r="E54" s="3">
        <f t="shared" si="0"/>
        <v>0.87878397685782894</v>
      </c>
      <c r="F54" s="3">
        <f t="shared" si="1"/>
        <v>6.1289891533703518E-2</v>
      </c>
      <c r="G54" s="3">
        <f t="shared" si="2"/>
        <v>2.4889589000000001</v>
      </c>
      <c r="H54" s="3">
        <f>0.001013*Constantes!$D$4/(0.622*G54)</f>
        <v>4.8526767570229598E-2</v>
      </c>
      <c r="I54" s="3">
        <f t="shared" si="3"/>
        <v>0.28253577431172794</v>
      </c>
      <c r="J54" s="3">
        <f t="shared" si="4"/>
        <v>-0.20804641603551069</v>
      </c>
      <c r="K54" s="3">
        <f>(Constantes!$D$10/0.8)*(Constantes!$D$5*J54^2+Constantes!$D$6*J54+Constantes!$D$7)</f>
        <v>11.561907286313396</v>
      </c>
      <c r="L54" s="3">
        <f>(Constantes!$D$10/0.8)*(0.00376*D54^2-0.0516*D54-6.967)</f>
        <v>-2.6746358999999997</v>
      </c>
      <c r="M54" s="3">
        <f t="shared" si="5"/>
        <v>2.3149729569909807</v>
      </c>
      <c r="N54" s="25"/>
    </row>
    <row r="55" spans="2:14" x14ac:dyDescent="0.25">
      <c r="B55" s="24"/>
      <c r="C55" s="3">
        <v>52</v>
      </c>
      <c r="D55" s="3">
        <f>(Clima!D55+Clima!E55)/2</f>
        <v>4.6999999999999993</v>
      </c>
      <c r="E55" s="3">
        <f t="shared" si="0"/>
        <v>0.85456279709437755</v>
      </c>
      <c r="F55" s="3">
        <f t="shared" si="1"/>
        <v>5.9797799714718242E-2</v>
      </c>
      <c r="G55" s="3">
        <f t="shared" si="2"/>
        <v>2.4899032999999999</v>
      </c>
      <c r="H55" s="3">
        <f>0.001013*Constantes!$D$4/(0.622*G55)</f>
        <v>4.8508361763348141E-2</v>
      </c>
      <c r="I55" s="3">
        <f t="shared" si="3"/>
        <v>0.27939594869492862</v>
      </c>
      <c r="J55" s="3">
        <f t="shared" si="4"/>
        <v>-0.20195420001543066</v>
      </c>
      <c r="K55" s="3">
        <f>(Constantes!$D$10/0.8)*(Constantes!$D$5*J55^2+Constantes!$D$6*J55+Constantes!$D$7)</f>
        <v>11.548970475894841</v>
      </c>
      <c r="L55" s="3">
        <f>(Constantes!$D$10/0.8)*(0.00376*D55^2-0.0516*D55-6.967)</f>
        <v>-2.6724230999999996</v>
      </c>
      <c r="M55" s="3">
        <f t="shared" si="5"/>
        <v>2.2864672414698766</v>
      </c>
      <c r="N55" s="25"/>
    </row>
    <row r="56" spans="2:14" x14ac:dyDescent="0.25">
      <c r="B56" s="24"/>
      <c r="C56" s="3">
        <v>53</v>
      </c>
      <c r="D56" s="3">
        <f>(Clima!D56+Clima!E56)/2</f>
        <v>5.6</v>
      </c>
      <c r="E56" s="3">
        <f t="shared" si="0"/>
        <v>0.90991033080617656</v>
      </c>
      <c r="F56" s="3">
        <f t="shared" si="1"/>
        <v>6.3199773283672295E-2</v>
      </c>
      <c r="G56" s="3">
        <f t="shared" si="2"/>
        <v>2.4877783999999998</v>
      </c>
      <c r="H56" s="3">
        <f>0.001013*Constantes!$D$4/(0.622*G56)</f>
        <v>4.8549794480149178E-2</v>
      </c>
      <c r="I56" s="3">
        <f t="shared" si="3"/>
        <v>0.28643660704734913</v>
      </c>
      <c r="J56" s="3">
        <f t="shared" si="4"/>
        <v>-0.19580214060735746</v>
      </c>
      <c r="K56" s="3">
        <f>(Constantes!$D$10/0.8)*(Constantes!$D$5*J56^2+Constantes!$D$6*J56+Constantes!$D$7)</f>
        <v>11.535527500081477</v>
      </c>
      <c r="L56" s="3">
        <f>(Constantes!$D$10/0.8)*(0.00376*D56^2-0.0516*D56-6.967)</f>
        <v>-2.6767673999999992</v>
      </c>
      <c r="M56" s="3">
        <f t="shared" si="5"/>
        <v>2.3392213442562899</v>
      </c>
      <c r="N56" s="25"/>
    </row>
    <row r="57" spans="2:14" x14ac:dyDescent="0.25">
      <c r="B57" s="24"/>
      <c r="C57" s="3">
        <v>54</v>
      </c>
      <c r="D57" s="3">
        <f>(Clima!D57+Clima!E57)/2</f>
        <v>5.9</v>
      </c>
      <c r="E57" s="3">
        <f t="shared" si="0"/>
        <v>0.9290490433608416</v>
      </c>
      <c r="F57" s="3">
        <f t="shared" si="1"/>
        <v>6.4369991730543294E-2</v>
      </c>
      <c r="G57" s="3">
        <f t="shared" si="2"/>
        <v>2.4870701</v>
      </c>
      <c r="H57" s="3">
        <f>0.001013*Constantes!$D$4/(0.622*G57)</f>
        <v>4.8563621118743031E-2</v>
      </c>
      <c r="I57" s="3">
        <f t="shared" si="3"/>
        <v>0.28876380129570045</v>
      </c>
      <c r="J57" s="3">
        <f t="shared" si="4"/>
        <v>-0.18959206079926599</v>
      </c>
      <c r="K57" s="3">
        <f>(Constantes!$D$10/0.8)*(Constantes!$D$5*J57^2+Constantes!$D$6*J57+Constantes!$D$7)</f>
        <v>11.521571396056952</v>
      </c>
      <c r="L57" s="3">
        <f>(Constantes!$D$10/0.8)*(0.00376*D57^2-0.0516*D57-6.967)</f>
        <v>-2.6777078999999997</v>
      </c>
      <c r="M57" s="3">
        <f t="shared" si="5"/>
        <v>2.3541668760681755</v>
      </c>
      <c r="N57" s="25"/>
    </row>
    <row r="58" spans="2:14" x14ac:dyDescent="0.25">
      <c r="B58" s="24"/>
      <c r="C58" s="3">
        <v>55</v>
      </c>
      <c r="D58" s="3">
        <f>(Clima!D58+Clima!E58)/2</f>
        <v>5.5</v>
      </c>
      <c r="E58" s="3">
        <f t="shared" si="0"/>
        <v>0.90360844965772646</v>
      </c>
      <c r="F58" s="3">
        <f t="shared" si="1"/>
        <v>6.2813771829638612E-2</v>
      </c>
      <c r="G58" s="3">
        <f t="shared" si="2"/>
        <v>2.4880144999999998</v>
      </c>
      <c r="H58" s="3">
        <f>0.001013*Constantes!$D$4/(0.622*G58)</f>
        <v>4.8545187350055377E-2</v>
      </c>
      <c r="I58" s="3">
        <f t="shared" si="3"/>
        <v>0.28565862902483974</v>
      </c>
      <c r="J58" s="3">
        <f t="shared" si="4"/>
        <v>-0.18332580077182795</v>
      </c>
      <c r="K58" s="3">
        <f>(Constantes!$D$10/0.8)*(Constantes!$D$5*J58^2+Constantes!$D$6*J58+Constantes!$D$7)</f>
        <v>11.507095593235867</v>
      </c>
      <c r="L58" s="3">
        <f>(Constantes!$D$10/0.8)*(0.00376*D58^2-0.0516*D58-6.967)</f>
        <v>-2.6763974999999998</v>
      </c>
      <c r="M58" s="3">
        <f t="shared" si="5"/>
        <v>2.325339041572732</v>
      </c>
      <c r="N58" s="25"/>
    </row>
    <row r="59" spans="2:14" x14ac:dyDescent="0.25">
      <c r="B59" s="24"/>
      <c r="C59" s="3">
        <v>56</v>
      </c>
      <c r="D59" s="3">
        <f>(Clima!D59+Clima!E59)/2</f>
        <v>7</v>
      </c>
      <c r="E59" s="3">
        <f t="shared" si="0"/>
        <v>1.002294892855135</v>
      </c>
      <c r="F59" s="3">
        <f t="shared" si="1"/>
        <v>6.8820930073801245E-2</v>
      </c>
      <c r="G59" s="3">
        <f t="shared" si="2"/>
        <v>2.4844729999999999</v>
      </c>
      <c r="H59" s="3">
        <f>0.001013*Constantes!$D$4/(0.622*G59)</f>
        <v>4.8614386242939386E-2</v>
      </c>
      <c r="I59" s="3">
        <f t="shared" si="3"/>
        <v>0.29720634670559043</v>
      </c>
      <c r="J59" s="3">
        <f t="shared" si="4"/>
        <v>-0.17700521735312635</v>
      </c>
      <c r="K59" s="3">
        <f>(Constantes!$D$10/0.8)*(Constantes!$D$5*J59^2+Constantes!$D$6*J59+Constantes!$D$7)</f>
        <v>11.492093927899612</v>
      </c>
      <c r="L59" s="3">
        <f>(Constantes!$D$10/0.8)*(0.00376*D59^2-0.0516*D59-6.967)</f>
        <v>-2.6789849999999995</v>
      </c>
      <c r="M59" s="3">
        <f t="shared" si="5"/>
        <v>2.4143805124409541</v>
      </c>
      <c r="N59" s="25"/>
    </row>
    <row r="60" spans="2:14" x14ac:dyDescent="0.25">
      <c r="B60" s="24"/>
      <c r="C60" s="3">
        <v>57</v>
      </c>
      <c r="D60" s="3">
        <f>(Clima!D60+Clima!E60)/2</f>
        <v>5.8</v>
      </c>
      <c r="E60" s="3">
        <f t="shared" si="0"/>
        <v>0.92263042375989668</v>
      </c>
      <c r="F60" s="3">
        <f t="shared" si="1"/>
        <v>6.3977874512489694E-2</v>
      </c>
      <c r="G60" s="3">
        <f t="shared" si="2"/>
        <v>2.4873061999999999</v>
      </c>
      <c r="H60" s="3">
        <f>0.001013*Constantes!$D$4/(0.622*G60)</f>
        <v>4.8559011364243919E-2</v>
      </c>
      <c r="I60" s="3">
        <f t="shared" si="3"/>
        <v>0.28798920389513999</v>
      </c>
      <c r="J60" s="3">
        <f t="shared" si="4"/>
        <v>-0.17063218346843756</v>
      </c>
      <c r="K60" s="3">
        <f>(Constantes!$D$10/0.8)*(Constantes!$D$5*J60^2+Constantes!$D$6*J60+Constantes!$D$7)</f>
        <v>11.476560657411932</v>
      </c>
      <c r="L60" s="3">
        <f>(Constantes!$D$10/0.8)*(0.00376*D60^2-0.0516*D60-6.967)</f>
        <v>-2.6774225999999994</v>
      </c>
      <c r="M60" s="3">
        <f t="shared" si="5"/>
        <v>2.3357492300865501</v>
      </c>
      <c r="N60" s="25"/>
    </row>
    <row r="61" spans="2:14" x14ac:dyDescent="0.25">
      <c r="B61" s="24"/>
      <c r="C61" s="3">
        <v>58</v>
      </c>
      <c r="D61" s="3">
        <f>(Clima!D61+Clima!E61)/2</f>
        <v>7.4</v>
      </c>
      <c r="E61" s="3">
        <f t="shared" si="0"/>
        <v>1.0301640094775164</v>
      </c>
      <c r="F61" s="3">
        <f t="shared" si="1"/>
        <v>7.0503453113465397E-2</v>
      </c>
      <c r="G61" s="3">
        <f t="shared" si="2"/>
        <v>2.4835286000000001</v>
      </c>
      <c r="H61" s="3">
        <f>0.001013*Constantes!$D$4/(0.622*G61)</f>
        <v>4.8632872612038511E-2</v>
      </c>
      <c r="I61" s="3">
        <f t="shared" si="3"/>
        <v>0.3002393187005778</v>
      </c>
      <c r="J61" s="3">
        <f t="shared" si="4"/>
        <v>-0.16420858758524295</v>
      </c>
      <c r="K61" s="3">
        <f>(Constantes!$D$10/0.8)*(Constantes!$D$5*J61^2+Constantes!$D$6*J61+Constantes!$D$7)</f>
        <v>11.46049047399536</v>
      </c>
      <c r="L61" s="3">
        <f>(Constantes!$D$10/0.8)*(0.00376*D61^2-0.0516*D61-6.967)</f>
        <v>-2.6786033999999996</v>
      </c>
      <c r="M61" s="3">
        <f t="shared" si="5"/>
        <v>2.4302144008885675</v>
      </c>
      <c r="N61" s="25"/>
    </row>
    <row r="62" spans="2:14" x14ac:dyDescent="0.25">
      <c r="B62" s="24"/>
      <c r="C62" s="3">
        <v>59</v>
      </c>
      <c r="D62" s="3">
        <f>(Clima!D62+Clima!E62)/2</f>
        <v>7.9</v>
      </c>
      <c r="E62" s="3">
        <f t="shared" si="0"/>
        <v>1.0659584934446342</v>
      </c>
      <c r="F62" s="3">
        <f t="shared" si="1"/>
        <v>7.2655971922512746E-2</v>
      </c>
      <c r="G62" s="3">
        <f t="shared" si="2"/>
        <v>2.4823480999999998</v>
      </c>
      <c r="H62" s="3">
        <f>0.001013*Constantes!$D$4/(0.622*G62)</f>
        <v>4.8656000353920689E-2</v>
      </c>
      <c r="I62" s="3">
        <f t="shared" si="3"/>
        <v>0.30400135246891019</v>
      </c>
      <c r="J62" s="3">
        <f t="shared" si="4"/>
        <v>-0.15773633315363528</v>
      </c>
      <c r="K62" s="3">
        <f>(Constantes!$D$10/0.8)*(Constantes!$D$5*J62^2+Constantes!$D$6*J62+Constantes!$D$7)</f>
        <v>11.44387851805006</v>
      </c>
      <c r="L62" s="3">
        <f>(Constantes!$D$10/0.8)*(0.00376*D62^2-0.0516*D62-6.967)</f>
        <v>-2.6774918999999993</v>
      </c>
      <c r="M62" s="3">
        <f t="shared" si="5"/>
        <v>2.4562561153339462</v>
      </c>
      <c r="N62" s="25"/>
    </row>
    <row r="63" spans="2:14" x14ac:dyDescent="0.25">
      <c r="B63" s="24"/>
      <c r="C63" s="3">
        <v>60</v>
      </c>
      <c r="D63" s="3">
        <f>(Clima!D63+Clima!E63)/2</f>
        <v>7.3</v>
      </c>
      <c r="E63" s="3">
        <f t="shared" si="0"/>
        <v>1.0231335151775351</v>
      </c>
      <c r="F63" s="3">
        <f t="shared" si="1"/>
        <v>7.0079558950811582E-2</v>
      </c>
      <c r="G63" s="3">
        <f t="shared" si="2"/>
        <v>2.4837647</v>
      </c>
      <c r="H63" s="3">
        <f>0.001013*Constantes!$D$4/(0.622*G63)</f>
        <v>4.8628249701815292E-2</v>
      </c>
      <c r="I63" s="3">
        <f t="shared" si="3"/>
        <v>0.29948299425174468</v>
      </c>
      <c r="J63" s="3">
        <f t="shared" si="4"/>
        <v>-0.15121733804228529</v>
      </c>
      <c r="K63" s="3">
        <f>(Constantes!$D$10/0.8)*(Constantes!$D$5*J63^2+Constantes!$D$6*J63+Constantes!$D$7)</f>
        <v>11.426720390997277</v>
      </c>
      <c r="L63" s="3">
        <f>(Constantes!$D$10/0.8)*(0.00376*D63^2-0.0516*D63-6.967)</f>
        <v>-2.6787410999999994</v>
      </c>
      <c r="M63" s="3">
        <f t="shared" si="5"/>
        <v>2.4145445254897187</v>
      </c>
      <c r="N63" s="25"/>
    </row>
    <row r="64" spans="2:14" x14ac:dyDescent="0.25">
      <c r="B64" s="24"/>
      <c r="C64" s="3">
        <v>61</v>
      </c>
      <c r="D64" s="3">
        <f>(Clima!D64+Clima!E64)/2</f>
        <v>6.7</v>
      </c>
      <c r="E64" s="3">
        <f t="shared" si="0"/>
        <v>0.98183101730388156</v>
      </c>
      <c r="F64" s="3">
        <f t="shared" si="1"/>
        <v>6.7581690219552987E-2</v>
      </c>
      <c r="G64" s="3">
        <f t="shared" si="2"/>
        <v>2.4851812999999998</v>
      </c>
      <c r="H64" s="3">
        <f>0.001013*Constantes!$D$4/(0.622*G64)</f>
        <v>4.8600530686495329E-2</v>
      </c>
      <c r="I64" s="3">
        <f t="shared" si="3"/>
        <v>0.29491838247160718</v>
      </c>
      <c r="J64" s="3">
        <f t="shared" si="4"/>
        <v>-0.14465353397013597</v>
      </c>
      <c r="K64" s="3">
        <f>(Constantes!$D$10/0.8)*(Constantes!$D$5*J64^2+Constantes!$D$6*J64+Constantes!$D$7)</f>
        <v>11.40901216763004</v>
      </c>
      <c r="L64" s="3">
        <f>(Constantes!$D$10/0.8)*(0.00376*D64^2-0.0516*D64-6.967)</f>
        <v>-2.6789750999999993</v>
      </c>
      <c r="M64" s="3">
        <f t="shared" si="5"/>
        <v>2.3727647660580442</v>
      </c>
      <c r="N64" s="25"/>
    </row>
    <row r="65" spans="2:14" x14ac:dyDescent="0.25">
      <c r="B65" s="24"/>
      <c r="C65" s="3">
        <v>62</v>
      </c>
      <c r="D65" s="3">
        <f>(Clima!D65+Clima!E65)/2</f>
        <v>5.9</v>
      </c>
      <c r="E65" s="3">
        <f t="shared" si="0"/>
        <v>0.9290490433608416</v>
      </c>
      <c r="F65" s="3">
        <f t="shared" si="1"/>
        <v>6.4369991730543294E-2</v>
      </c>
      <c r="G65" s="3">
        <f t="shared" si="2"/>
        <v>2.4870701</v>
      </c>
      <c r="H65" s="3">
        <f>0.001013*Constantes!$D$4/(0.622*G65)</f>
        <v>4.8563621118743031E-2</v>
      </c>
      <c r="I65" s="3">
        <f t="shared" si="3"/>
        <v>0.28876380129570045</v>
      </c>
      <c r="J65" s="3">
        <f t="shared" si="4"/>
        <v>-0.13804686593399232</v>
      </c>
      <c r="K65" s="3">
        <f>(Constantes!$D$10/0.8)*(Constantes!$D$5*J65^2+Constantes!$D$6*J65+Constantes!$D$7)</f>
        <v>11.390750407954364</v>
      </c>
      <c r="L65" s="3">
        <f>(Constantes!$D$10/0.8)*(0.00376*D65^2-0.0516*D65-6.967)</f>
        <v>-2.6777078999999997</v>
      </c>
      <c r="M65" s="3">
        <f t="shared" si="5"/>
        <v>2.3186570922032383</v>
      </c>
      <c r="N65" s="25"/>
    </row>
    <row r="66" spans="2:14" x14ac:dyDescent="0.25">
      <c r="B66" s="24"/>
      <c r="C66" s="3">
        <v>63</v>
      </c>
      <c r="D66" s="3">
        <f>(Clima!D66+Clima!E66)/2</f>
        <v>7.5</v>
      </c>
      <c r="E66" s="3">
        <f t="shared" si="0"/>
        <v>1.0372370108957141</v>
      </c>
      <c r="F66" s="3">
        <f t="shared" si="1"/>
        <v>7.0929538162582961E-2</v>
      </c>
      <c r="G66" s="3">
        <f t="shared" si="2"/>
        <v>2.4832924999999997</v>
      </c>
      <c r="H66" s="3">
        <f>0.001013*Constantes!$D$4/(0.622*G66)</f>
        <v>4.8637496401311715E-2</v>
      </c>
      <c r="I66" s="3">
        <f t="shared" si="3"/>
        <v>0.30099434901756567</v>
      </c>
      <c r="J66" s="3">
        <f t="shared" si="4"/>
        <v>-0.13139929163217703</v>
      </c>
      <c r="K66" s="3">
        <f>(Constantes!$D$10/0.8)*(Constantes!$D$5*J66^2+Constantes!$D$6*J66+Constantes!$D$7)</f>
        <v>11.371932168504792</v>
      </c>
      <c r="L66" s="3">
        <f>(Constantes!$D$10/0.8)*(0.00376*D66^2-0.0516*D66-6.967)</f>
        <v>-2.6784374999999998</v>
      </c>
      <c r="M66" s="3">
        <f t="shared" si="5"/>
        <v>2.4113195292264167</v>
      </c>
      <c r="N66" s="25"/>
    </row>
    <row r="67" spans="2:14" x14ac:dyDescent="0.25">
      <c r="B67" s="24"/>
      <c r="C67" s="3">
        <v>64</v>
      </c>
      <c r="D67" s="3">
        <f>(Clima!D67+Clima!E67)/2</f>
        <v>3.8000000000000003</v>
      </c>
      <c r="E67" s="3">
        <f t="shared" si="0"/>
        <v>0.80220597314586006</v>
      </c>
      <c r="F67" s="3">
        <f t="shared" si="1"/>
        <v>5.6554012654769156E-2</v>
      </c>
      <c r="G67" s="3">
        <f t="shared" si="2"/>
        <v>2.4920282</v>
      </c>
      <c r="H67" s="3">
        <f>0.001013*Constantes!$D$4/(0.622*G67)</f>
        <v>4.8466999704158381E-2</v>
      </c>
      <c r="I67" s="3">
        <f t="shared" si="3"/>
        <v>0.27227315064879981</v>
      </c>
      <c r="J67" s="3">
        <f t="shared" si="4"/>
        <v>-0.12471278088442223</v>
      </c>
      <c r="K67" s="3">
        <f>(Constantes!$D$10/0.8)*(Constantes!$D$5*J67^2+Constantes!$D$6*J67+Constantes!$D$7)</f>
        <v>11.352555013118737</v>
      </c>
      <c r="L67" s="3">
        <f>(Constantes!$D$10/0.8)*(0.00376*D67^2-0.0516*D67-6.967)</f>
        <v>-2.6657945999999995</v>
      </c>
      <c r="M67" s="3">
        <f t="shared" si="5"/>
        <v>2.179711871330968</v>
      </c>
      <c r="N67" s="25"/>
    </row>
    <row r="68" spans="2:14" x14ac:dyDescent="0.25">
      <c r="B68" s="24"/>
      <c r="C68" s="3">
        <v>65</v>
      </c>
      <c r="D68" s="3">
        <f>(Clima!D68+Clima!E68)/2</f>
        <v>6.2</v>
      </c>
      <c r="E68" s="3">
        <f t="shared" si="0"/>
        <v>0.94854165981127081</v>
      </c>
      <c r="F68" s="3">
        <f t="shared" si="1"/>
        <v>6.5558715041284285E-2</v>
      </c>
      <c r="G68" s="3">
        <f t="shared" si="2"/>
        <v>2.4863618000000001</v>
      </c>
      <c r="H68" s="3">
        <f>0.001013*Constantes!$D$4/(0.622*G68)</f>
        <v>4.8577455635038451E-2</v>
      </c>
      <c r="I68" s="3">
        <f t="shared" si="3"/>
        <v>0.29108066300250851</v>
      </c>
      <c r="J68" s="3">
        <f t="shared" si="4"/>
        <v>-0.11798931504816906</v>
      </c>
      <c r="K68" s="3">
        <f>(Constantes!$D$10/0.8)*(Constantes!$D$5*J68^2+Constantes!$D$6*J68+Constantes!$D$7)</f>
        <v>11.332617023154661</v>
      </c>
      <c r="L68" s="3">
        <f>(Constantes!$D$10/0.8)*(0.00376*D68^2-0.0516*D68-6.967)</f>
        <v>-2.6783945999999994</v>
      </c>
      <c r="M68" s="3">
        <f t="shared" si="5"/>
        <v>2.3211544601038323</v>
      </c>
      <c r="N68" s="25"/>
    </row>
    <row r="69" spans="2:14" x14ac:dyDescent="0.25">
      <c r="B69" s="24"/>
      <c r="C69" s="3">
        <v>66</v>
      </c>
      <c r="D69" s="3">
        <f>(Clima!D69+Clima!E69)/2</f>
        <v>6.5</v>
      </c>
      <c r="E69" s="3">
        <f t="shared" ref="E69:E132" si="6">EXP((16.78*D69-116.9)/(D69+237.3))</f>
        <v>0.96839376835916013</v>
      </c>
      <c r="F69" s="3">
        <f t="shared" ref="F69:F132" si="7">4098*E69/((D69+237.3)^2)</f>
        <v>6.6766181325348339E-2</v>
      </c>
      <c r="G69" s="3">
        <f t="shared" ref="G69:G132" si="8">2.501-0.002361*D69</f>
        <v>2.4856534999999997</v>
      </c>
      <c r="H69" s="3">
        <f>0.001013*Constantes!$D$4/(0.622*G69)</f>
        <v>4.8591298035769816E-2</v>
      </c>
      <c r="I69" s="3">
        <f t="shared" ref="I69:I132" si="9">IF(D69&gt;0,1.26*F69/(G69*(F69+H69)),0)</f>
        <v>0.29338691261428851</v>
      </c>
      <c r="J69" s="3">
        <f t="shared" ref="J69:J132" si="10">0.409*SIN(2*PI()*(C69-82)/365)</f>
        <v>-0.11123088643144916</v>
      </c>
      <c r="K69" s="3">
        <f>(Constantes!$D$10/0.8)*(Constantes!$D$5*J69^2+Constantes!$D$6*J69+Constantes!$D$7)</f>
        <v>11.312116807139837</v>
      </c>
      <c r="L69" s="3">
        <f>(Constantes!$D$10/0.8)*(0.00376*D69^2-0.0516*D69-6.967)</f>
        <v>-2.6788274999999997</v>
      </c>
      <c r="M69" s="3">
        <f t="shared" ref="M69:M132" si="11">IF(D69&gt;0,I69*(0.94*K69+L69),0)</f>
        <v>2.3337644740169692</v>
      </c>
      <c r="N69" s="25"/>
    </row>
    <row r="70" spans="2:14" x14ac:dyDescent="0.25">
      <c r="B70" s="24"/>
      <c r="C70" s="3">
        <v>67</v>
      </c>
      <c r="D70" s="3">
        <f>(Clima!D70+Clima!E70)/2</f>
        <v>6.2</v>
      </c>
      <c r="E70" s="3">
        <f t="shared" si="6"/>
        <v>0.94854165981127081</v>
      </c>
      <c r="F70" s="3">
        <f t="shared" si="7"/>
        <v>6.5558715041284285E-2</v>
      </c>
      <c r="G70" s="3">
        <f t="shared" si="8"/>
        <v>2.4863618000000001</v>
      </c>
      <c r="H70" s="3">
        <f>0.001013*Constantes!$D$4/(0.622*G70)</f>
        <v>4.8577455635038451E-2</v>
      </c>
      <c r="I70" s="3">
        <f t="shared" si="9"/>
        <v>0.29108066300250851</v>
      </c>
      <c r="J70" s="3">
        <f t="shared" si="10"/>
        <v>-0.10443949770252046</v>
      </c>
      <c r="K70" s="3">
        <f>(Constantes!$D$10/0.8)*(Constantes!$D$5*J70^2+Constantes!$D$6*J70+Constantes!$D$7)</f>
        <v>11.291053509834068</v>
      </c>
      <c r="L70" s="3">
        <f>(Constantes!$D$10/0.8)*(0.00376*D70^2-0.0516*D70-6.967)</f>
        <v>-2.6783945999999994</v>
      </c>
      <c r="M70" s="3">
        <f t="shared" si="11"/>
        <v>2.3097820251906049</v>
      </c>
      <c r="N70" s="25"/>
    </row>
    <row r="71" spans="2:14" x14ac:dyDescent="0.25">
      <c r="B71" s="24"/>
      <c r="C71" s="3">
        <v>68</v>
      </c>
      <c r="D71" s="3">
        <f>(Clima!D71+Clima!E71)/2</f>
        <v>5.7</v>
      </c>
      <c r="E71" s="3">
        <f t="shared" si="6"/>
        <v>0.9162509210196762</v>
      </c>
      <c r="F71" s="3">
        <f t="shared" si="7"/>
        <v>6.358780460869165E-2</v>
      </c>
      <c r="G71" s="3">
        <f t="shared" si="8"/>
        <v>2.4875422999999999</v>
      </c>
      <c r="H71" s="3">
        <f>0.001013*Constantes!$D$4/(0.622*G71)</f>
        <v>4.8554402484795679E-2</v>
      </c>
      <c r="I71" s="3">
        <f t="shared" si="9"/>
        <v>0.28721346892523625</v>
      </c>
      <c r="J71" s="3">
        <f t="shared" si="10"/>
        <v>-9.7617161296433594E-2</v>
      </c>
      <c r="K71" s="3">
        <f>(Constantes!$D$10/0.8)*(Constantes!$D$5*J71^2+Constantes!$D$6*J71+Constantes!$D$7)</f>
        <v>11.269426820696417</v>
      </c>
      <c r="L71" s="3">
        <f>(Constantes!$D$10/0.8)*(0.00376*D71^2-0.0516*D71-6.967)</f>
        <v>-2.6771090999999996</v>
      </c>
      <c r="M71" s="3">
        <f t="shared" si="11"/>
        <v>2.2736255084707184</v>
      </c>
      <c r="N71" s="25"/>
    </row>
    <row r="72" spans="2:14" x14ac:dyDescent="0.25">
      <c r="B72" s="24"/>
      <c r="C72" s="3">
        <v>69</v>
      </c>
      <c r="D72" s="3">
        <f>(Clima!D72+Clima!E72)/2</f>
        <v>6.3999999999999995</v>
      </c>
      <c r="E72" s="3">
        <f t="shared" si="6"/>
        <v>0.96173610737939708</v>
      </c>
      <c r="F72" s="3">
        <f t="shared" si="7"/>
        <v>6.6361595220328126E-2</v>
      </c>
      <c r="G72" s="3">
        <f t="shared" si="8"/>
        <v>2.4858895999999997</v>
      </c>
      <c r="H72" s="3">
        <f>0.001013*Constantes!$D$4/(0.622*G72)</f>
        <v>4.8586683025728238E-2</v>
      </c>
      <c r="I72" s="3">
        <f t="shared" si="9"/>
        <v>0.29261935877885276</v>
      </c>
      <c r="J72" s="3">
        <f t="shared" si="10"/>
        <v>-9.0765898818703686E-2</v>
      </c>
      <c r="K72" s="3">
        <f>(Constantes!$D$10/0.8)*(Constantes!$D$5*J72^2+Constantes!$D$6*J72+Constantes!$D$7)</f>
        <v>11.247236981742697</v>
      </c>
      <c r="L72" s="3">
        <f>(Constantes!$D$10/0.8)*(0.00376*D72^2-0.0516*D72-6.967)</f>
        <v>-2.6787113999999992</v>
      </c>
      <c r="M72" s="3">
        <f t="shared" si="11"/>
        <v>2.3098469049918635</v>
      </c>
      <c r="N72" s="25"/>
    </row>
    <row r="73" spans="2:14" x14ac:dyDescent="0.25">
      <c r="B73" s="24"/>
      <c r="C73" s="3">
        <v>70</v>
      </c>
      <c r="D73" s="3">
        <f>(Clima!D73+Clima!E73)/2</f>
        <v>6.7</v>
      </c>
      <c r="E73" s="3">
        <f t="shared" si="6"/>
        <v>0.98183101730388156</v>
      </c>
      <c r="F73" s="3">
        <f t="shared" si="7"/>
        <v>6.7581690219552987E-2</v>
      </c>
      <c r="G73" s="3">
        <f t="shared" si="8"/>
        <v>2.4851812999999998</v>
      </c>
      <c r="H73" s="3">
        <f>0.001013*Constantes!$D$4/(0.622*G73)</f>
        <v>4.8600530686495329E-2</v>
      </c>
      <c r="I73" s="3">
        <f t="shared" si="9"/>
        <v>0.29491838247160718</v>
      </c>
      <c r="J73" s="3">
        <f t="shared" si="10"/>
        <v>-8.3887740446265249E-2</v>
      </c>
      <c r="K73" s="3">
        <f>(Constantes!$D$10/0.8)*(Constantes!$D$5*J73^2+Constantes!$D$6*J73+Constantes!$D$7)</f>
        <v>11.224484794782224</v>
      </c>
      <c r="L73" s="3">
        <f>(Constantes!$D$10/0.8)*(0.00376*D73^2-0.0516*D73-6.967)</f>
        <v>-2.6789750999999993</v>
      </c>
      <c r="M73" s="3">
        <f t="shared" si="11"/>
        <v>2.3216094825953522</v>
      </c>
      <c r="N73" s="25"/>
    </row>
    <row r="74" spans="2:14" x14ac:dyDescent="0.25">
      <c r="B74" s="24"/>
      <c r="C74" s="3">
        <v>71</v>
      </c>
      <c r="D74" s="3">
        <f>(Clima!D74+Clima!E74)/2</f>
        <v>4.2</v>
      </c>
      <c r="E74" s="3">
        <f t="shared" si="6"/>
        <v>0.82511551517269466</v>
      </c>
      <c r="F74" s="3">
        <f t="shared" si="7"/>
        <v>5.797655922358453E-2</v>
      </c>
      <c r="G74" s="3">
        <f t="shared" si="8"/>
        <v>2.4910837999999997</v>
      </c>
      <c r="H74" s="3">
        <f>0.001013*Constantes!$D$4/(0.622*G74)</f>
        <v>4.8485374129988865E-2</v>
      </c>
      <c r="I74" s="3">
        <f t="shared" si="9"/>
        <v>0.27544842685092108</v>
      </c>
      <c r="J74" s="3">
        <f t="shared" si="10"/>
        <v>-7.6984724325886864E-2</v>
      </c>
      <c r="K74" s="3">
        <f>(Constantes!$D$10/0.8)*(Constantes!$D$5*J74^2+Constantes!$D$6*J74+Constantes!$D$7)</f>
        <v>11.201171628022983</v>
      </c>
      <c r="L74" s="3">
        <f>(Constantes!$D$10/0.8)*(0.00376*D74^2-0.0516*D74-6.967)</f>
        <v>-2.6690225999999995</v>
      </c>
      <c r="M74" s="3">
        <f t="shared" si="11"/>
        <v>2.1650463211969799</v>
      </c>
      <c r="N74" s="25"/>
    </row>
    <row r="75" spans="2:14" x14ac:dyDescent="0.25">
      <c r="B75" s="24"/>
      <c r="C75" s="3">
        <v>72</v>
      </c>
      <c r="D75" s="3">
        <f>(Clima!D75+Clima!E75)/2</f>
        <v>6.2</v>
      </c>
      <c r="E75" s="3">
        <f t="shared" si="6"/>
        <v>0.94854165981127081</v>
      </c>
      <c r="F75" s="3">
        <f t="shared" si="7"/>
        <v>6.5558715041284285E-2</v>
      </c>
      <c r="G75" s="3">
        <f t="shared" si="8"/>
        <v>2.4863618000000001</v>
      </c>
      <c r="H75" s="3">
        <f>0.001013*Constantes!$D$4/(0.622*G75)</f>
        <v>4.8577455635038451E-2</v>
      </c>
      <c r="I75" s="3">
        <f t="shared" si="9"/>
        <v>0.29108066300250851</v>
      </c>
      <c r="J75" s="3">
        <f t="shared" si="10"/>
        <v>-7.0058895970224327E-2</v>
      </c>
      <c r="K75" s="3">
        <f>(Constantes!$D$10/0.8)*(Constantes!$D$5*J75^2+Constantes!$D$6*J75+Constantes!$D$7)</f>
        <v>11.177299422035169</v>
      </c>
      <c r="L75" s="3">
        <f>(Constantes!$D$10/0.8)*(0.00376*D75^2-0.0516*D75-6.967)</f>
        <v>-2.6783945999999994</v>
      </c>
      <c r="M75" s="3">
        <f t="shared" si="11"/>
        <v>2.2786571068126005</v>
      </c>
      <c r="N75" s="25"/>
    </row>
    <row r="76" spans="2:14" x14ac:dyDescent="0.25">
      <c r="B76" s="24"/>
      <c r="C76" s="3">
        <v>73</v>
      </c>
      <c r="D76" s="3">
        <f>(Clima!D76+Clima!E76)/2</f>
        <v>5.9</v>
      </c>
      <c r="E76" s="3">
        <f t="shared" si="6"/>
        <v>0.9290490433608416</v>
      </c>
      <c r="F76" s="3">
        <f t="shared" si="7"/>
        <v>6.4369991730543294E-2</v>
      </c>
      <c r="G76" s="3">
        <f t="shared" si="8"/>
        <v>2.4870701</v>
      </c>
      <c r="H76" s="3">
        <f>0.001013*Constantes!$D$4/(0.622*G76)</f>
        <v>4.8563621118743031E-2</v>
      </c>
      <c r="I76" s="3">
        <f t="shared" si="9"/>
        <v>0.28876380129570045</v>
      </c>
      <c r="J76" s="3">
        <f t="shared" si="10"/>
        <v>-6.3112307651690999E-2</v>
      </c>
      <c r="K76" s="3">
        <f>(Constantes!$D$10/0.8)*(Constantes!$D$5*J76^2+Constantes!$D$6*J76+Constantes!$D$7)</f>
        <v>11.152870695063768</v>
      </c>
      <c r="L76" s="3">
        <f>(Constantes!$D$10/0.8)*(0.00376*D76^2-0.0516*D76-6.967)</f>
        <v>-2.6777078999999997</v>
      </c>
      <c r="M76" s="3">
        <f t="shared" si="11"/>
        <v>2.2540875050665452</v>
      </c>
      <c r="N76" s="25"/>
    </row>
    <row r="77" spans="2:14" x14ac:dyDescent="0.25">
      <c r="B77" s="24"/>
      <c r="C77" s="3">
        <v>74</v>
      </c>
      <c r="D77" s="3">
        <f>(Clima!D77+Clima!E77)/2</f>
        <v>6.4</v>
      </c>
      <c r="E77" s="3">
        <f t="shared" si="6"/>
        <v>0.96173610737939708</v>
      </c>
      <c r="F77" s="3">
        <f t="shared" si="7"/>
        <v>6.6361595220328126E-2</v>
      </c>
      <c r="G77" s="3">
        <f t="shared" si="8"/>
        <v>2.4858895999999997</v>
      </c>
      <c r="H77" s="3">
        <f>0.001013*Constantes!$D$4/(0.622*G77)</f>
        <v>4.8586683025728238E-2</v>
      </c>
      <c r="I77" s="3">
        <f t="shared" si="9"/>
        <v>0.29261935877885276</v>
      </c>
      <c r="J77" s="3">
        <f t="shared" si="10"/>
        <v>-5.6147017794325293E-2</v>
      </c>
      <c r="K77" s="3">
        <f>(Constantes!$D$10/0.8)*(Constantes!$D$5*J77^2+Constantes!$D$6*J77+Constantes!$D$7)</f>
        <v>11.127888547681653</v>
      </c>
      <c r="L77" s="3">
        <f>(Constantes!$D$10/0.8)*(0.00376*D77^2-0.0516*D77-6.967)</f>
        <v>-2.6787113999999992</v>
      </c>
      <c r="M77" s="3">
        <f t="shared" si="11"/>
        <v>2.2770186624804327</v>
      </c>
      <c r="N77" s="25"/>
    </row>
    <row r="78" spans="2:14" x14ac:dyDescent="0.25">
      <c r="B78" s="24"/>
      <c r="C78" s="3">
        <v>75</v>
      </c>
      <c r="D78" s="3">
        <f>(Clima!D78+Clima!E78)/2</f>
        <v>5.2</v>
      </c>
      <c r="E78" s="3">
        <f t="shared" si="6"/>
        <v>0.88493303901287812</v>
      </c>
      <c r="F78" s="3">
        <f t="shared" si="7"/>
        <v>6.1667860029754905E-2</v>
      </c>
      <c r="G78" s="3">
        <f t="shared" si="8"/>
        <v>2.4887227999999997</v>
      </c>
      <c r="H78" s="3">
        <f>0.001013*Constantes!$D$4/(0.622*G78)</f>
        <v>4.8531371204601152E-2</v>
      </c>
      <c r="I78" s="3">
        <f t="shared" si="9"/>
        <v>0.2833181072479638</v>
      </c>
      <c r="J78" s="3">
        <f t="shared" si="10"/>
        <v>-4.9165090363835255E-2</v>
      </c>
      <c r="K78" s="3">
        <f>(Constantes!$D$10/0.8)*(Constantes!$D$5*J78^2+Constantes!$D$6*J78+Constantes!$D$7)</f>
        <v>11.102356666775384</v>
      </c>
      <c r="L78" s="3">
        <f>(Constantes!$D$10/0.8)*(0.00376*D78^2-0.0516*D78-6.967)</f>
        <v>-2.6751185999999998</v>
      </c>
      <c r="M78" s="3">
        <f t="shared" si="11"/>
        <v>2.1988592177974344</v>
      </c>
      <c r="N78" s="25"/>
    </row>
    <row r="79" spans="2:14" x14ac:dyDescent="0.25">
      <c r="B79" s="24"/>
      <c r="C79" s="3">
        <v>76</v>
      </c>
      <c r="D79" s="3">
        <f>(Clima!D79+Clima!E79)/2</f>
        <v>6.6</v>
      </c>
      <c r="E79" s="3">
        <f t="shared" si="6"/>
        <v>0.97509200119637596</v>
      </c>
      <c r="F79" s="3">
        <f t="shared" si="7"/>
        <v>6.7172876672191351E-2</v>
      </c>
      <c r="G79" s="3">
        <f t="shared" si="8"/>
        <v>2.4854173999999998</v>
      </c>
      <c r="H79" s="3">
        <f>0.001013*Constantes!$D$4/(0.622*G79)</f>
        <v>4.8595913922608876E-2</v>
      </c>
      <c r="I79" s="3">
        <f t="shared" si="9"/>
        <v>0.29415325712459833</v>
      </c>
      <c r="J79" s="3">
        <f t="shared" si="10"/>
        <v>-4.2168594256000849E-2</v>
      </c>
      <c r="K79" s="3">
        <f>(Constantes!$D$10/0.8)*(Constantes!$D$5*J79^2+Constantes!$D$6*J79+Constantes!$D$7)</f>
        <v>11.076279328856737</v>
      </c>
      <c r="L79" s="3">
        <f>(Constantes!$D$10/0.8)*(0.00376*D79^2-0.0516*D79-6.967)</f>
        <v>-2.6789153999999997</v>
      </c>
      <c r="M79" s="3">
        <f t="shared" si="11"/>
        <v>2.2746245324495189</v>
      </c>
      <c r="N79" s="25"/>
    </row>
    <row r="80" spans="2:14" x14ac:dyDescent="0.25">
      <c r="B80" s="24"/>
      <c r="C80" s="3">
        <v>77</v>
      </c>
      <c r="D80" s="3">
        <f>(Clima!D80+Clima!E80)/2</f>
        <v>6.5</v>
      </c>
      <c r="E80" s="3">
        <f t="shared" si="6"/>
        <v>0.96839376835916013</v>
      </c>
      <c r="F80" s="3">
        <f t="shared" si="7"/>
        <v>6.6766181325348339E-2</v>
      </c>
      <c r="G80" s="3">
        <f t="shared" si="8"/>
        <v>2.4856534999999997</v>
      </c>
      <c r="H80" s="3">
        <f>0.001013*Constantes!$D$4/(0.622*G80)</f>
        <v>4.8591298035769816E-2</v>
      </c>
      <c r="I80" s="3">
        <f t="shared" si="9"/>
        <v>0.29338691261428851</v>
      </c>
      <c r="J80" s="3">
        <f t="shared" si="10"/>
        <v>-3.5159602683615607E-2</v>
      </c>
      <c r="K80" s="3">
        <f>(Constantes!$D$10/0.8)*(Constantes!$D$5*J80^2+Constantes!$D$6*J80+Constantes!$D$7)</f>
        <v>11.049661402693765</v>
      </c>
      <c r="L80" s="3">
        <f>(Constantes!$D$10/0.8)*(0.00376*D80^2-0.0516*D80-6.967)</f>
        <v>-2.6788274999999997</v>
      </c>
      <c r="M80" s="3">
        <f t="shared" si="11"/>
        <v>2.2613835520561634</v>
      </c>
      <c r="N80" s="25"/>
    </row>
    <row r="81" spans="2:14" x14ac:dyDescent="0.25">
      <c r="B81" s="24"/>
      <c r="C81" s="3">
        <v>78</v>
      </c>
      <c r="D81" s="3">
        <f>(Clima!D81+Clima!E81)/2</f>
        <v>6.9</v>
      </c>
      <c r="E81" s="3">
        <f t="shared" si="6"/>
        <v>0.99543224947116915</v>
      </c>
      <c r="F81" s="3">
        <f t="shared" si="7"/>
        <v>6.8405707891264905E-2</v>
      </c>
      <c r="G81" s="3">
        <f t="shared" si="8"/>
        <v>2.4847090999999999</v>
      </c>
      <c r="H81" s="3">
        <f>0.001013*Constantes!$D$4/(0.622*G81)</f>
        <v>4.8609766846410454E-2</v>
      </c>
      <c r="I81" s="3">
        <f t="shared" si="9"/>
        <v>0.29644493684108758</v>
      </c>
      <c r="J81" s="3">
        <f t="shared" si="10"/>
        <v>-2.8140192562148822E-2</v>
      </c>
      <c r="K81" s="3">
        <f>(Constantes!$D$10/0.8)*(Constantes!$D$5*J81^2+Constantes!$D$6*J81+Constantes!$D$7)</f>
        <v>11.022508351255974</v>
      </c>
      <c r="L81" s="3">
        <f>(Constantes!$D$10/0.8)*(0.00376*D81^2-0.0516*D81-6.967)</f>
        <v>-2.6790098999999996</v>
      </c>
      <c r="M81" s="3">
        <f t="shared" si="11"/>
        <v>2.2773338638951826</v>
      </c>
      <c r="N81" s="25"/>
    </row>
    <row r="82" spans="2:14" x14ac:dyDescent="0.25">
      <c r="B82" s="24"/>
      <c r="C82" s="3">
        <v>79</v>
      </c>
      <c r="D82" s="3">
        <f>(Clima!D82+Clima!E82)/2</f>
        <v>5.8000000000000007</v>
      </c>
      <c r="E82" s="3">
        <f t="shared" si="6"/>
        <v>0.92263042375989679</v>
      </c>
      <c r="F82" s="3">
        <f t="shared" si="7"/>
        <v>6.3977874512489707E-2</v>
      </c>
      <c r="G82" s="3">
        <f t="shared" si="8"/>
        <v>2.4873061999999999</v>
      </c>
      <c r="H82" s="3">
        <f>0.001013*Constantes!$D$4/(0.622*G82)</f>
        <v>4.8559011364243919E-2</v>
      </c>
      <c r="I82" s="3">
        <f t="shared" si="9"/>
        <v>0.28798920389513993</v>
      </c>
      <c r="J82" s="3">
        <f t="shared" si="10"/>
        <v>-2.1112443894310787E-2</v>
      </c>
      <c r="K82" s="3">
        <f>(Constantes!$D$10/0.8)*(Constantes!$D$5*J82^2+Constantes!$D$6*J82+Constantes!$D$7)</f>
        <v>10.994826232969041</v>
      </c>
      <c r="L82" s="3">
        <f>(Constantes!$D$10/0.8)*(0.00376*D82^2-0.0516*D82-6.967)</f>
        <v>-2.6774225999999994</v>
      </c>
      <c r="M82" s="3">
        <f t="shared" si="11"/>
        <v>2.2053389755054091</v>
      </c>
      <c r="N82" s="25"/>
    </row>
    <row r="83" spans="2:14" x14ac:dyDescent="0.25">
      <c r="B83" s="24"/>
      <c r="C83" s="3">
        <v>80</v>
      </c>
      <c r="D83" s="3">
        <f>(Clima!D83+Clima!E83)/2</f>
        <v>5.7</v>
      </c>
      <c r="E83" s="3">
        <f t="shared" si="6"/>
        <v>0.9162509210196762</v>
      </c>
      <c r="F83" s="3">
        <f t="shared" si="7"/>
        <v>6.358780460869165E-2</v>
      </c>
      <c r="G83" s="3">
        <f t="shared" si="8"/>
        <v>2.4875422999999999</v>
      </c>
      <c r="H83" s="3">
        <f>0.001013*Constantes!$D$4/(0.622*G83)</f>
        <v>4.8554402484795679E-2</v>
      </c>
      <c r="I83" s="3">
        <f t="shared" si="9"/>
        <v>0.28721346892523625</v>
      </c>
      <c r="J83" s="3">
        <f t="shared" si="10"/>
        <v>-1.4078439153703007E-2</v>
      </c>
      <c r="K83" s="3">
        <f>(Constantes!$D$10/0.8)*(Constantes!$D$5*J83^2+Constantes!$D$6*J83+Constantes!$D$7)</f>
        <v>10.966621702275281</v>
      </c>
      <c r="L83" s="3">
        <f>(Constantes!$D$10/0.8)*(0.00376*D83^2-0.0516*D83-6.967)</f>
        <v>-2.6771090999999996</v>
      </c>
      <c r="M83" s="3">
        <f t="shared" si="11"/>
        <v>2.1918739825088704</v>
      </c>
      <c r="N83" s="25"/>
    </row>
    <row r="84" spans="2:14" x14ac:dyDescent="0.25">
      <c r="B84" s="24"/>
      <c r="C84" s="3">
        <v>81</v>
      </c>
      <c r="D84" s="3">
        <f>(Clima!D84+Clima!E84)/2</f>
        <v>6</v>
      </c>
      <c r="E84" s="3">
        <f t="shared" si="6"/>
        <v>0.93550698503161778</v>
      </c>
      <c r="F84" s="3">
        <f t="shared" si="7"/>
        <v>6.4764165026061693E-2</v>
      </c>
      <c r="G84" s="3">
        <f t="shared" si="8"/>
        <v>2.486834</v>
      </c>
      <c r="H84" s="3">
        <f>0.001013*Constantes!$D$4/(0.622*G84)</f>
        <v>4.8568231748542266E-2</v>
      </c>
      <c r="I84" s="3">
        <f t="shared" si="9"/>
        <v>0.28953725056779078</v>
      </c>
      <c r="J84" s="3">
        <f t="shared" si="10"/>
        <v>-7.0402626677363855E-3</v>
      </c>
      <c r="K84" s="3">
        <f>(Constantes!$D$10/0.8)*(Constantes!$D$5*J84^2+Constantes!$D$6*J84+Constantes!$D$7)</f>
        <v>10.937902009496915</v>
      </c>
      <c r="L84" s="3">
        <f>(Constantes!$D$10/0.8)*(0.00376*D84^2-0.0516*D84-6.967)</f>
        <v>-2.6779649999999995</v>
      </c>
      <c r="M84" s="3">
        <f t="shared" si="11"/>
        <v>2.2015436471042977</v>
      </c>
      <c r="N84" s="25"/>
    </row>
    <row r="85" spans="2:14" x14ac:dyDescent="0.25">
      <c r="B85" s="24"/>
      <c r="C85" s="3">
        <v>82</v>
      </c>
      <c r="D85" s="3">
        <f>(Clima!D85+Clima!E85)/2</f>
        <v>5.9</v>
      </c>
      <c r="E85" s="3">
        <f t="shared" si="6"/>
        <v>0.9290490433608416</v>
      </c>
      <c r="F85" s="3">
        <f t="shared" si="7"/>
        <v>6.4369991730543294E-2</v>
      </c>
      <c r="G85" s="3">
        <f t="shared" si="8"/>
        <v>2.4870701</v>
      </c>
      <c r="H85" s="3">
        <f>0.001013*Constantes!$D$4/(0.622*G85)</f>
        <v>4.8563621118743031E-2</v>
      </c>
      <c r="I85" s="3">
        <f t="shared" si="9"/>
        <v>0.28876380129570045</v>
      </c>
      <c r="J85" s="3">
        <f t="shared" si="10"/>
        <v>0</v>
      </c>
      <c r="K85" s="3">
        <f>(Constantes!$D$10/0.8)*(Constantes!$D$5*J85^2+Constantes!$D$6*J85+Constantes!$D$7)</f>
        <v>10.908674999999999</v>
      </c>
      <c r="L85" s="3">
        <f>(Constantes!$D$10/0.8)*(0.00376*D85^2-0.0516*D85-6.967)</f>
        <v>-2.6777078999999997</v>
      </c>
      <c r="M85" s="3">
        <f t="shared" si="11"/>
        <v>2.1878035205298851</v>
      </c>
      <c r="N85" s="25"/>
    </row>
    <row r="86" spans="2:14" x14ac:dyDescent="0.25">
      <c r="B86" s="24"/>
      <c r="C86" s="3">
        <v>83</v>
      </c>
      <c r="D86" s="3">
        <f>(Clima!D86+Clima!E86)/2</f>
        <v>8</v>
      </c>
      <c r="E86" s="3">
        <f t="shared" si="6"/>
        <v>1.0732473428302998</v>
      </c>
      <c r="F86" s="3">
        <f t="shared" si="7"/>
        <v>7.3093150178406105E-2</v>
      </c>
      <c r="G86" s="3">
        <f t="shared" si="8"/>
        <v>2.4821119999999999</v>
      </c>
      <c r="H86" s="3">
        <f>0.001013*Constantes!$D$4/(0.622*G86)</f>
        <v>4.8660628542206943E-2</v>
      </c>
      <c r="I86" s="3">
        <f t="shared" si="9"/>
        <v>0.30474978066396519</v>
      </c>
      <c r="J86" s="3">
        <f t="shared" si="10"/>
        <v>7.0402626677363855E-3</v>
      </c>
      <c r="K86" s="3">
        <f>(Constantes!$D$10/0.8)*(Constantes!$D$5*J86^2+Constantes!$D$6*J86+Constantes!$D$7)</f>
        <v>10.878949112657711</v>
      </c>
      <c r="L86" s="3">
        <f>(Constantes!$D$10/0.8)*(0.00376*D86^2-0.0516*D86-6.967)</f>
        <v>-2.6771849999999993</v>
      </c>
      <c r="M86" s="3">
        <f t="shared" si="11"/>
        <v>2.3005643730338061</v>
      </c>
      <c r="N86" s="25"/>
    </row>
    <row r="87" spans="2:14" x14ac:dyDescent="0.25">
      <c r="B87" s="24"/>
      <c r="C87" s="3">
        <v>84</v>
      </c>
      <c r="D87" s="3">
        <f>(Clima!D87+Clima!E87)/2</f>
        <v>5.9</v>
      </c>
      <c r="E87" s="3">
        <f t="shared" si="6"/>
        <v>0.9290490433608416</v>
      </c>
      <c r="F87" s="3">
        <f t="shared" si="7"/>
        <v>6.4369991730543294E-2</v>
      </c>
      <c r="G87" s="3">
        <f t="shared" si="8"/>
        <v>2.4870701</v>
      </c>
      <c r="H87" s="3">
        <f>0.001013*Constantes!$D$4/(0.622*G87)</f>
        <v>4.8563621118743031E-2</v>
      </c>
      <c r="I87" s="3">
        <f t="shared" si="9"/>
        <v>0.28876380129570045</v>
      </c>
      <c r="J87" s="3">
        <f t="shared" si="10"/>
        <v>1.4078439153703007E-2</v>
      </c>
      <c r="K87" s="3">
        <f>(Constantes!$D$10/0.8)*(Constantes!$D$5*J87^2+Constantes!$D$6*J87+Constantes!$D$7)</f>
        <v>10.848733377612517</v>
      </c>
      <c r="L87" s="3">
        <f>(Constantes!$D$10/0.8)*(0.00376*D87^2-0.0516*D87-6.967)</f>
        <v>-2.6777078999999997</v>
      </c>
      <c r="M87" s="3">
        <f t="shared" si="11"/>
        <v>2.1715330880376307</v>
      </c>
      <c r="N87" s="25"/>
    </row>
    <row r="88" spans="2:14" x14ac:dyDescent="0.25">
      <c r="B88" s="24"/>
      <c r="C88" s="3">
        <v>85</v>
      </c>
      <c r="D88" s="3">
        <f>(Clima!D88+Clima!E88)/2</f>
        <v>5.3</v>
      </c>
      <c r="E88" s="3">
        <f t="shared" si="6"/>
        <v>0.8911200050543554</v>
      </c>
      <c r="F88" s="3">
        <f t="shared" si="7"/>
        <v>6.2047823841482788E-2</v>
      </c>
      <c r="G88" s="3">
        <f t="shared" si="8"/>
        <v>2.4884866999999997</v>
      </c>
      <c r="H88" s="3">
        <f>0.001013*Constantes!$D$4/(0.622*G88)</f>
        <v>4.8535975712530176E-2</v>
      </c>
      <c r="I88" s="3">
        <f t="shared" si="9"/>
        <v>0.28409936810792097</v>
      </c>
      <c r="J88" s="3">
        <f t="shared" si="10"/>
        <v>2.1112443894310787E-2</v>
      </c>
      <c r="K88" s="3">
        <f>(Constantes!$D$10/0.8)*(Constantes!$D$5*J88^2+Constantes!$D$6*J88+Constantes!$D$7)</f>
        <v>10.818037413337549</v>
      </c>
      <c r="L88" s="3">
        <f>(Constantes!$D$10/0.8)*(0.00376*D88^2-0.0516*D88-6.967)</f>
        <v>-2.6755730999999994</v>
      </c>
      <c r="M88" s="3">
        <f t="shared" si="11"/>
        <v>2.1288651106626717</v>
      </c>
      <c r="N88" s="25"/>
    </row>
    <row r="89" spans="2:14" x14ac:dyDescent="0.25">
      <c r="B89" s="24"/>
      <c r="C89" s="3">
        <v>86</v>
      </c>
      <c r="D89" s="3">
        <f>(Clima!D89+Clima!E89)/2</f>
        <v>5</v>
      </c>
      <c r="E89" s="3">
        <f t="shared" si="6"/>
        <v>0.87267261944779717</v>
      </c>
      <c r="F89" s="3">
        <f t="shared" si="7"/>
        <v>6.0913909783222933E-2</v>
      </c>
      <c r="G89" s="3">
        <f t="shared" si="8"/>
        <v>2.489195</v>
      </c>
      <c r="H89" s="3">
        <f>0.001013*Constantes!$D$4/(0.622*G89)</f>
        <v>4.8522164809166962E-2</v>
      </c>
      <c r="I89" s="3">
        <f t="shared" si="9"/>
        <v>0.28175238056862134</v>
      </c>
      <c r="J89" s="3">
        <f t="shared" si="10"/>
        <v>2.8140192562148822E-2</v>
      </c>
      <c r="K89" s="3">
        <f>(Constantes!$D$10/0.8)*(Constantes!$D$5*J89^2+Constantes!$D$6*J89+Constantes!$D$7)</f>
        <v>10.786871422998429</v>
      </c>
      <c r="L89" s="3">
        <f>(Constantes!$D$10/0.8)*(0.00376*D89^2-0.0516*D89-6.967)</f>
        <v>-2.6741249999999992</v>
      </c>
      <c r="M89" s="3">
        <f t="shared" si="11"/>
        <v>2.1034320154903288</v>
      </c>
      <c r="N89" s="25"/>
    </row>
    <row r="90" spans="2:14" x14ac:dyDescent="0.25">
      <c r="B90" s="24"/>
      <c r="C90" s="3">
        <v>87</v>
      </c>
      <c r="D90" s="3">
        <f>(Clima!D90+Clima!E90)/2</f>
        <v>4.5</v>
      </c>
      <c r="E90" s="3">
        <f t="shared" si="6"/>
        <v>0.84267449337682987</v>
      </c>
      <c r="F90" s="3">
        <f t="shared" si="7"/>
        <v>5.906350417529968E-2</v>
      </c>
      <c r="G90" s="3">
        <f t="shared" si="8"/>
        <v>2.4903754999999999</v>
      </c>
      <c r="H90" s="3">
        <f>0.001013*Constantes!$D$4/(0.622*G90)</f>
        <v>4.8499164094793878E-2</v>
      </c>
      <c r="I90" s="3">
        <f t="shared" si="9"/>
        <v>0.2778199011826501</v>
      </c>
      <c r="J90" s="3">
        <f t="shared" si="10"/>
        <v>3.5159602683615607E-2</v>
      </c>
      <c r="K90" s="3">
        <f>(Constantes!$D$10/0.8)*(Constantes!$D$5*J90^2+Constantes!$D$6*J90+Constantes!$D$7)</f>
        <v>10.75524619011747</v>
      </c>
      <c r="L90" s="3">
        <f>(Constantes!$D$10/0.8)*(0.00376*D90^2-0.0516*D90-6.967)</f>
        <v>-2.6711474999999996</v>
      </c>
      <c r="M90" s="3">
        <f t="shared" si="11"/>
        <v>2.0666422132152156</v>
      </c>
      <c r="N90" s="25"/>
    </row>
    <row r="91" spans="2:14" x14ac:dyDescent="0.25">
      <c r="B91" s="24"/>
      <c r="C91" s="3">
        <v>88</v>
      </c>
      <c r="D91" s="3">
        <f>(Clima!D91+Clima!E91)/2</f>
        <v>3.9</v>
      </c>
      <c r="E91" s="3">
        <f t="shared" si="6"/>
        <v>0.80788009786226911</v>
      </c>
      <c r="F91" s="3">
        <f t="shared" si="7"/>
        <v>5.6906812005471166E-2</v>
      </c>
      <c r="G91" s="3">
        <f t="shared" si="8"/>
        <v>2.4917921000000001</v>
      </c>
      <c r="H91" s="3">
        <f>0.001013*Constantes!$D$4/(0.622*G91)</f>
        <v>4.847159200486844E-2</v>
      </c>
      <c r="I91" s="3">
        <f t="shared" si="9"/>
        <v>0.27306835890470821</v>
      </c>
      <c r="J91" s="3">
        <f t="shared" si="10"/>
        <v>4.2168594256000849E-2</v>
      </c>
      <c r="K91" s="3">
        <f>(Constantes!$D$10/0.8)*(Constantes!$D$5*J91^2+Constantes!$D$6*J91+Constantes!$D$7)</f>
        <v>10.72317307354318</v>
      </c>
      <c r="L91" s="3">
        <f>(Constantes!$D$10/0.8)*(0.00376*D91^2-0.0516*D91-6.967)</f>
        <v>-2.6666438999999995</v>
      </c>
      <c r="M91" s="3">
        <f t="shared" si="11"/>
        <v>2.0242936434807257</v>
      </c>
      <c r="N91" s="25"/>
    </row>
    <row r="92" spans="2:14" x14ac:dyDescent="0.25">
      <c r="B92" s="24"/>
      <c r="C92" s="3">
        <v>89</v>
      </c>
      <c r="D92" s="3">
        <f>(Clima!D92+Clima!E92)/2</f>
        <v>4.6999999999999993</v>
      </c>
      <c r="E92" s="3">
        <f t="shared" si="6"/>
        <v>0.85456279709437755</v>
      </c>
      <c r="F92" s="3">
        <f t="shared" si="7"/>
        <v>5.9797799714718242E-2</v>
      </c>
      <c r="G92" s="3">
        <f t="shared" si="8"/>
        <v>2.4899032999999999</v>
      </c>
      <c r="H92" s="3">
        <f>0.001013*Constantes!$D$4/(0.622*G92)</f>
        <v>4.8508361763348141E-2</v>
      </c>
      <c r="I92" s="3">
        <f t="shared" si="9"/>
        <v>0.27939594869492862</v>
      </c>
      <c r="J92" s="3">
        <f t="shared" si="10"/>
        <v>4.9165090363835255E-2</v>
      </c>
      <c r="K92" s="3">
        <f>(Constantes!$D$10/0.8)*(Constantes!$D$5*J92^2+Constantes!$D$6*J92+Constantes!$D$7)</f>
        <v>10.69066400172867</v>
      </c>
      <c r="L92" s="3">
        <f>(Constantes!$D$10/0.8)*(0.00376*D92^2-0.0516*D92-6.967)</f>
        <v>-2.6724230999999996</v>
      </c>
      <c r="M92" s="3">
        <f t="shared" si="11"/>
        <v>2.0610483309464596</v>
      </c>
      <c r="N92" s="25"/>
    </row>
    <row r="93" spans="2:14" x14ac:dyDescent="0.25">
      <c r="B93" s="24"/>
      <c r="C93" s="3">
        <v>90</v>
      </c>
      <c r="D93" s="3">
        <f>(Clima!D93+Clima!E93)/2</f>
        <v>4</v>
      </c>
      <c r="E93" s="3">
        <f t="shared" si="6"/>
        <v>0.81358960360034527</v>
      </c>
      <c r="F93" s="3">
        <f t="shared" si="7"/>
        <v>5.7261497382928649E-2</v>
      </c>
      <c r="G93" s="3">
        <f t="shared" si="8"/>
        <v>2.4915560000000001</v>
      </c>
      <c r="H93" s="3">
        <f>0.001013*Constantes!$D$4/(0.622*G93)</f>
        <v>4.8476185175911901E-2</v>
      </c>
      <c r="I93" s="3">
        <f t="shared" si="9"/>
        <v>0.27386264930652215</v>
      </c>
      <c r="J93" s="3">
        <f t="shared" si="10"/>
        <v>5.6147017794325293E-2</v>
      </c>
      <c r="K93" s="3">
        <f>(Constantes!$D$10/0.8)*(Constantes!$D$5*J93^2+Constantes!$D$6*J93+Constantes!$D$7)</f>
        <v>10.657731466323492</v>
      </c>
      <c r="L93" s="3">
        <f>(Constantes!$D$10/0.8)*(0.00376*D93^2-0.0516*D93-6.967)</f>
        <v>-2.6674649999999995</v>
      </c>
      <c r="M93" s="3">
        <f t="shared" si="11"/>
        <v>2.0131102686345241</v>
      </c>
      <c r="N93" s="25"/>
    </row>
    <row r="94" spans="2:14" x14ac:dyDescent="0.25">
      <c r="B94" s="24"/>
      <c r="C94" s="3">
        <v>91</v>
      </c>
      <c r="D94" s="3">
        <f>(Clima!D94+Clima!E94)/2</f>
        <v>2.9999999999999996</v>
      </c>
      <c r="E94" s="3">
        <f t="shared" si="6"/>
        <v>0.75806427648670083</v>
      </c>
      <c r="F94" s="3">
        <f t="shared" si="7"/>
        <v>5.3798534274979479E-2</v>
      </c>
      <c r="G94" s="3">
        <f t="shared" si="8"/>
        <v>2.4939169999999997</v>
      </c>
      <c r="H94" s="3">
        <f>0.001013*Constantes!$D$4/(0.622*G94)</f>
        <v>4.8430292600818055E-2</v>
      </c>
      <c r="I94" s="3">
        <f t="shared" si="9"/>
        <v>0.2658799668755345</v>
      </c>
      <c r="J94" s="3">
        <f t="shared" si="10"/>
        <v>6.3112307651690999E-2</v>
      </c>
      <c r="K94" s="3">
        <f>(Constantes!$D$10/0.8)*(Constantes!$D$5*J94^2+Constantes!$D$6*J94+Constantes!$D$7)</f>
        <v>10.624388515084187</v>
      </c>
      <c r="L94" s="3">
        <f>(Constantes!$D$10/0.8)*(0.00376*D94^2-0.0516*D94-6.967)</f>
        <v>-2.6579849999999996</v>
      </c>
      <c r="M94" s="3">
        <f t="shared" si="11"/>
        <v>1.9486183787199216</v>
      </c>
      <c r="N94" s="25"/>
    </row>
    <row r="95" spans="2:14" x14ac:dyDescent="0.25">
      <c r="B95" s="24"/>
      <c r="C95" s="3">
        <v>92</v>
      </c>
      <c r="D95" s="3">
        <f>(Clima!D95+Clima!E95)/2</f>
        <v>4.2</v>
      </c>
      <c r="E95" s="3">
        <f t="shared" si="6"/>
        <v>0.82511551517269466</v>
      </c>
      <c r="F95" s="3">
        <f t="shared" si="7"/>
        <v>5.797655922358453E-2</v>
      </c>
      <c r="G95" s="3">
        <f t="shared" si="8"/>
        <v>2.4910837999999997</v>
      </c>
      <c r="H95" s="3">
        <f>0.001013*Constantes!$D$4/(0.622*G95)</f>
        <v>4.8485374129988865E-2</v>
      </c>
      <c r="I95" s="3">
        <f t="shared" si="9"/>
        <v>0.27544842685092108</v>
      </c>
      <c r="J95" s="3">
        <f t="shared" si="10"/>
        <v>7.0058895970224327E-2</v>
      </c>
      <c r="K95" s="3">
        <f>(Constantes!$D$10/0.8)*(Constantes!$D$5*J95^2+Constantes!$D$6*J95+Constantes!$D$7)</f>
        <v>10.590648744109675</v>
      </c>
      <c r="L95" s="3">
        <f>(Constantes!$D$10/0.8)*(0.00376*D95^2-0.0516*D95-6.967)</f>
        <v>-2.6690225999999995</v>
      </c>
      <c r="M95" s="3">
        <f t="shared" si="11"/>
        <v>2.0069688073423961</v>
      </c>
      <c r="N95" s="25"/>
    </row>
    <row r="96" spans="2:14" x14ac:dyDescent="0.25">
      <c r="B96" s="24"/>
      <c r="C96" s="3">
        <v>93</v>
      </c>
      <c r="D96" s="3">
        <f>(Clima!D96+Clima!E96)/2</f>
        <v>4.4000000000000004</v>
      </c>
      <c r="E96" s="3">
        <f t="shared" si="6"/>
        <v>0.83678523020110962</v>
      </c>
      <c r="F96" s="3">
        <f t="shared" si="7"/>
        <v>5.8699264456482256E-2</v>
      </c>
      <c r="G96" s="3">
        <f t="shared" si="8"/>
        <v>2.4906115999999998</v>
      </c>
      <c r="H96" s="3">
        <f>0.001013*Constantes!$D$4/(0.622*G96)</f>
        <v>4.8494566568369937E-2</v>
      </c>
      <c r="I96" s="3">
        <f t="shared" si="9"/>
        <v>0.2770303848497464</v>
      </c>
      <c r="J96" s="3">
        <f t="shared" si="10"/>
        <v>7.6984724325886864E-2</v>
      </c>
      <c r="K96" s="3">
        <f>(Constantes!$D$10/0.8)*(Constantes!$D$5*J96^2+Constantes!$D$6*J96+Constantes!$D$7)</f>
        <v>10.556526289408405</v>
      </c>
      <c r="L96" s="3">
        <f>(Constantes!$D$10/0.8)*(0.00376*D96^2-0.0516*D96-6.967)</f>
        <v>-2.6704673999999993</v>
      </c>
      <c r="M96" s="3">
        <f t="shared" si="11"/>
        <v>2.0092092166426978</v>
      </c>
      <c r="N96" s="25"/>
    </row>
    <row r="97" spans="2:14" x14ac:dyDescent="0.25">
      <c r="B97" s="24"/>
      <c r="C97" s="3">
        <v>94</v>
      </c>
      <c r="D97" s="3">
        <f>(Clima!D97+Clima!E97)/2</f>
        <v>4.1999999999999993</v>
      </c>
      <c r="E97" s="3">
        <f t="shared" si="6"/>
        <v>0.82511551517269466</v>
      </c>
      <c r="F97" s="3">
        <f t="shared" si="7"/>
        <v>5.797655922358453E-2</v>
      </c>
      <c r="G97" s="3">
        <f t="shared" si="8"/>
        <v>2.4910837999999997</v>
      </c>
      <c r="H97" s="3">
        <f>0.001013*Constantes!$D$4/(0.622*G97)</f>
        <v>4.8485374129988865E-2</v>
      </c>
      <c r="I97" s="3">
        <f t="shared" si="9"/>
        <v>0.27544842685092108</v>
      </c>
      <c r="J97" s="3">
        <f t="shared" si="10"/>
        <v>8.3887740446265249E-2</v>
      </c>
      <c r="K97" s="3">
        <f>(Constantes!$D$10/0.8)*(Constantes!$D$5*J97^2+Constantes!$D$6*J97+Constantes!$D$7)</f>
        <v>10.522035817804976</v>
      </c>
      <c r="L97" s="3">
        <f>(Constantes!$D$10/0.8)*(0.00376*D97^2-0.0516*D97-6.967)</f>
        <v>-2.6690225999999995</v>
      </c>
      <c r="M97" s="3">
        <f t="shared" si="11"/>
        <v>1.9892034440868644</v>
      </c>
      <c r="N97" s="25"/>
    </row>
    <row r="98" spans="2:14" x14ac:dyDescent="0.25">
      <c r="B98" s="24"/>
      <c r="C98" s="3">
        <v>95</v>
      </c>
      <c r="D98" s="3">
        <f>(Clima!D98+Clima!E98)/2</f>
        <v>3.3</v>
      </c>
      <c r="E98" s="3">
        <f t="shared" si="6"/>
        <v>0.77435950557316791</v>
      </c>
      <c r="F98" s="3">
        <f t="shared" si="7"/>
        <v>5.4818019612903897E-2</v>
      </c>
      <c r="G98" s="3">
        <f t="shared" si="8"/>
        <v>2.4932086999999998</v>
      </c>
      <c r="H98" s="3">
        <f>0.001013*Constantes!$D$4/(0.622*G98)</f>
        <v>4.8444051246955125E-2</v>
      </c>
      <c r="I98" s="3">
        <f t="shared" si="9"/>
        <v>0.26828378389336249</v>
      </c>
      <c r="J98" s="3">
        <f t="shared" si="10"/>
        <v>9.0765898818703686E-2</v>
      </c>
      <c r="K98" s="3">
        <f>(Constantes!$D$10/0.8)*(Constantes!$D$5*J98^2+Constantes!$D$6*J98+Constantes!$D$7)</f>
        <v>10.487192517194751</v>
      </c>
      <c r="L98" s="3">
        <f>(Constantes!$D$10/0.8)*(0.00376*D98^2-0.0516*D98-6.967)</f>
        <v>-2.6611250999999996</v>
      </c>
      <c r="M98" s="3">
        <f t="shared" si="11"/>
        <v>1.9307943582336924</v>
      </c>
      <c r="N98" s="25"/>
    </row>
    <row r="99" spans="2:14" x14ac:dyDescent="0.25">
      <c r="B99" s="24"/>
      <c r="C99" s="3">
        <v>96</v>
      </c>
      <c r="D99" s="3">
        <f>(Clima!D99+Clima!E99)/2</f>
        <v>3.6999999999999997</v>
      </c>
      <c r="E99" s="3">
        <f t="shared" si="6"/>
        <v>0.79656704122309585</v>
      </c>
      <c r="F99" s="3">
        <f t="shared" si="7"/>
        <v>5.6203091112967181E-2</v>
      </c>
      <c r="G99" s="3">
        <f t="shared" si="8"/>
        <v>2.4922643</v>
      </c>
      <c r="H99" s="3">
        <f>0.001013*Constantes!$D$4/(0.622*G99)</f>
        <v>4.8462408273534374E-2</v>
      </c>
      <c r="I99" s="3">
        <f t="shared" si="9"/>
        <v>0.27147703708239068</v>
      </c>
      <c r="J99" s="3">
        <f t="shared" si="10"/>
        <v>9.7617161296433594E-2</v>
      </c>
      <c r="K99" s="3">
        <f>(Constantes!$D$10/0.8)*(Constantes!$D$5*J99^2+Constantes!$D$6*J99+Constantes!$D$7)</f>
        <v>10.452012086155721</v>
      </c>
      <c r="L99" s="3">
        <f>(Constantes!$D$10/0.8)*(0.00376*D99^2-0.0516*D99-6.967)</f>
        <v>-2.6649170999999994</v>
      </c>
      <c r="M99" s="3">
        <f t="shared" si="11"/>
        <v>1.9437685979587618</v>
      </c>
      <c r="N99" s="25"/>
    </row>
    <row r="100" spans="2:14" x14ac:dyDescent="0.25">
      <c r="B100" s="24"/>
      <c r="C100" s="3">
        <v>97</v>
      </c>
      <c r="D100" s="3">
        <f>(Clima!D100+Clima!E100)/2</f>
        <v>5.1999999999999993</v>
      </c>
      <c r="E100" s="3">
        <f t="shared" si="6"/>
        <v>0.88493303901287812</v>
      </c>
      <c r="F100" s="3">
        <f t="shared" si="7"/>
        <v>6.1667860029754905E-2</v>
      </c>
      <c r="G100" s="3">
        <f t="shared" si="8"/>
        <v>2.4887227999999997</v>
      </c>
      <c r="H100" s="3">
        <f>0.001013*Constantes!$D$4/(0.622*G100)</f>
        <v>4.8531371204601152E-2</v>
      </c>
      <c r="I100" s="3">
        <f t="shared" si="9"/>
        <v>0.2833181072479638</v>
      </c>
      <c r="J100" s="3">
        <f t="shared" si="10"/>
        <v>0.10443949770252046</v>
      </c>
      <c r="K100" s="3">
        <f>(Constantes!$D$10/0.8)*(Constantes!$D$5*J100^2+Constantes!$D$6*J100+Constantes!$D$7)</f>
        <v>10.416510722927724</v>
      </c>
      <c r="L100" s="3">
        <f>(Constantes!$D$10/0.8)*(0.00376*D100^2-0.0516*D100-6.967)</f>
        <v>-2.6751185999999998</v>
      </c>
      <c r="M100" s="3">
        <f t="shared" si="11"/>
        <v>2.016205397603299</v>
      </c>
      <c r="N100" s="25"/>
    </row>
    <row r="101" spans="2:14" x14ac:dyDescent="0.25">
      <c r="B101" s="24"/>
      <c r="C101" s="3">
        <v>98</v>
      </c>
      <c r="D101" s="3">
        <f>(Clima!D101+Clima!E101)/2</f>
        <v>5.3</v>
      </c>
      <c r="E101" s="3">
        <f t="shared" si="6"/>
        <v>0.8911200050543554</v>
      </c>
      <c r="F101" s="3">
        <f t="shared" si="7"/>
        <v>6.2047823841482788E-2</v>
      </c>
      <c r="G101" s="3">
        <f t="shared" si="8"/>
        <v>2.4884866999999997</v>
      </c>
      <c r="H101" s="3">
        <f>0.001013*Constantes!$D$4/(0.622*G101)</f>
        <v>4.8535975712530176E-2</v>
      </c>
      <c r="I101" s="3">
        <f t="shared" si="9"/>
        <v>0.28409936810792097</v>
      </c>
      <c r="J101" s="3">
        <f t="shared" si="10"/>
        <v>0.11123088643144916</v>
      </c>
      <c r="K101" s="3">
        <f>(Constantes!$D$10/0.8)*(Constantes!$D$5*J101^2+Constantes!$D$6*J101+Constantes!$D$7)</f>
        <v>10.380705113769782</v>
      </c>
      <c r="L101" s="3">
        <f>(Constantes!$D$10/0.8)*(0.00376*D101^2-0.0516*D101-6.967)</f>
        <v>-2.6755730999999994</v>
      </c>
      <c r="M101" s="3">
        <f t="shared" si="11"/>
        <v>2.0120740304999081</v>
      </c>
      <c r="N101" s="25"/>
    </row>
    <row r="102" spans="2:14" x14ac:dyDescent="0.25">
      <c r="B102" s="24"/>
      <c r="C102" s="3">
        <v>99</v>
      </c>
      <c r="D102" s="3">
        <f>(Clima!D102+Clima!E102)/2</f>
        <v>4.5</v>
      </c>
      <c r="E102" s="3">
        <f t="shared" si="6"/>
        <v>0.84267449337682987</v>
      </c>
      <c r="F102" s="3">
        <f t="shared" si="7"/>
        <v>5.906350417529968E-2</v>
      </c>
      <c r="G102" s="3">
        <f t="shared" si="8"/>
        <v>2.4903754999999999</v>
      </c>
      <c r="H102" s="3">
        <f>0.001013*Constantes!$D$4/(0.622*G102)</f>
        <v>4.8499164094793878E-2</v>
      </c>
      <c r="I102" s="3">
        <f t="shared" si="9"/>
        <v>0.2778199011826501</v>
      </c>
      <c r="J102" s="3">
        <f t="shared" si="10"/>
        <v>0.11798931504816906</v>
      </c>
      <c r="K102" s="3">
        <f>(Constantes!$D$10/0.8)*(Constantes!$D$5*J102^2+Constantes!$D$6*J102+Constantes!$D$7)</f>
        <v>10.344612420707149</v>
      </c>
      <c r="L102" s="3">
        <f>(Constantes!$D$10/0.8)*(0.00376*D102^2-0.0516*D102-6.967)</f>
        <v>-2.6711474999999996</v>
      </c>
      <c r="M102" s="3">
        <f t="shared" si="11"/>
        <v>1.9594049139697716</v>
      </c>
      <c r="N102" s="25"/>
    </row>
    <row r="103" spans="2:14" x14ac:dyDescent="0.25">
      <c r="B103" s="24"/>
      <c r="C103" s="3">
        <v>100</v>
      </c>
      <c r="D103" s="3">
        <f>(Clima!D103+Clima!E103)/2</f>
        <v>6.1000000000000005</v>
      </c>
      <c r="E103" s="3">
        <f t="shared" si="6"/>
        <v>0.9420044548592118</v>
      </c>
      <c r="F103" s="3">
        <f t="shared" si="7"/>
        <v>6.5160403190035326E-2</v>
      </c>
      <c r="G103" s="3">
        <f t="shared" si="8"/>
        <v>2.4865979</v>
      </c>
      <c r="H103" s="3">
        <f>0.001013*Constantes!$D$4/(0.622*G103)</f>
        <v>4.8572843253890934E-2</v>
      </c>
      <c r="I103" s="3">
        <f t="shared" si="9"/>
        <v>0.29030954125473435</v>
      </c>
      <c r="J103" s="3">
        <f t="shared" si="10"/>
        <v>0.12471278088442223</v>
      </c>
      <c r="K103" s="3">
        <f>(Constantes!$D$10/0.8)*(Constantes!$D$5*J103^2+Constantes!$D$6*J103+Constantes!$D$7)</f>
        <v>10.308250268680363</v>
      </c>
      <c r="L103" s="3">
        <f>(Constantes!$D$10/0.8)*(0.00376*D103^2-0.0516*D103-6.967)</f>
        <v>-2.6781938999999997</v>
      </c>
      <c r="M103" s="3">
        <f t="shared" si="11"/>
        <v>2.0355231597409844</v>
      </c>
      <c r="N103" s="25"/>
    </row>
    <row r="104" spans="2:14" x14ac:dyDescent="0.25">
      <c r="B104" s="24"/>
      <c r="C104" s="3">
        <v>101</v>
      </c>
      <c r="D104" s="3">
        <f>(Clima!D104+Clima!E104)/2</f>
        <v>5.5</v>
      </c>
      <c r="E104" s="3">
        <f t="shared" si="6"/>
        <v>0.90360844965772646</v>
      </c>
      <c r="F104" s="3">
        <f t="shared" si="7"/>
        <v>6.2813771829638612E-2</v>
      </c>
      <c r="G104" s="3">
        <f t="shared" si="8"/>
        <v>2.4880144999999998</v>
      </c>
      <c r="H104" s="3">
        <f>0.001013*Constantes!$D$4/(0.622*G104)</f>
        <v>4.8545187350055377E-2</v>
      </c>
      <c r="I104" s="3">
        <f t="shared" si="9"/>
        <v>0.28565862902483974</v>
      </c>
      <c r="J104" s="3">
        <f t="shared" si="10"/>
        <v>0.13139929163217703</v>
      </c>
      <c r="K104" s="3">
        <f>(Constantes!$D$10/0.8)*(Constantes!$D$5*J104^2+Constantes!$D$6*J104+Constantes!$D$7)</f>
        <v>10.271636732109272</v>
      </c>
      <c r="L104" s="3">
        <f>(Constantes!$D$10/0.8)*(0.00376*D104^2-0.0516*D104-6.967)</f>
        <v>-2.6763974999999998</v>
      </c>
      <c r="M104" s="3">
        <f t="shared" si="11"/>
        <v>1.99359472615588</v>
      </c>
      <c r="N104" s="25"/>
    </row>
    <row r="105" spans="2:14" x14ac:dyDescent="0.25">
      <c r="B105" s="24"/>
      <c r="C105" s="3">
        <v>102</v>
      </c>
      <c r="D105" s="3">
        <f>(Clima!D105+Clima!E105)/2</f>
        <v>5.9</v>
      </c>
      <c r="E105" s="3">
        <f t="shared" si="6"/>
        <v>0.9290490433608416</v>
      </c>
      <c r="F105" s="3">
        <f t="shared" si="7"/>
        <v>6.4369991730543294E-2</v>
      </c>
      <c r="G105" s="3">
        <f t="shared" si="8"/>
        <v>2.4870701</v>
      </c>
      <c r="H105" s="3">
        <f>0.001013*Constantes!$D$4/(0.622*G105)</f>
        <v>4.8563621118743031E-2</v>
      </c>
      <c r="I105" s="3">
        <f t="shared" si="9"/>
        <v>0.28876380129570045</v>
      </c>
      <c r="J105" s="3">
        <f t="shared" si="10"/>
        <v>0.13804686593399232</v>
      </c>
      <c r="K105" s="3">
        <f>(Constantes!$D$10/0.8)*(Constantes!$D$5*J105^2+Constantes!$D$6*J105+Constantes!$D$7)</f>
        <v>10.234790320885823</v>
      </c>
      <c r="L105" s="3">
        <f>(Constantes!$D$10/0.8)*(0.00376*D105^2-0.0516*D105-6.967)</f>
        <v>-2.6777078999999997</v>
      </c>
      <c r="M105" s="3">
        <f t="shared" si="11"/>
        <v>2.0048856290484989</v>
      </c>
      <c r="N105" s="25"/>
    </row>
    <row r="106" spans="2:14" x14ac:dyDescent="0.25">
      <c r="B106" s="24"/>
      <c r="C106" s="3">
        <v>103</v>
      </c>
      <c r="D106" s="3">
        <f>(Clima!D106+Clima!E106)/2</f>
        <v>4.8</v>
      </c>
      <c r="E106" s="3">
        <f t="shared" si="6"/>
        <v>0.86056222657343806</v>
      </c>
      <c r="F106" s="3">
        <f t="shared" si="7"/>
        <v>6.0167872375456809E-2</v>
      </c>
      <c r="G106" s="3">
        <f t="shared" si="8"/>
        <v>2.4896672</v>
      </c>
      <c r="H106" s="3">
        <f>0.001013*Constantes!$D$4/(0.622*G106)</f>
        <v>4.851296190597456E-2</v>
      </c>
      <c r="I106" s="3">
        <f t="shared" si="9"/>
        <v>0.28018245624068705</v>
      </c>
      <c r="J106" s="3">
        <f t="shared" si="10"/>
        <v>0.14465353397013597</v>
      </c>
      <c r="K106" s="3">
        <f>(Constantes!$D$10/0.8)*(Constantes!$D$5*J106^2+Constantes!$D$6*J106+Constantes!$D$7)</f>
        <v>10.197729965809939</v>
      </c>
      <c r="L106" s="3">
        <f>(Constantes!$D$10/0.8)*(0.00376*D106^2-0.0516*D106-6.967)</f>
        <v>-2.6730185999999994</v>
      </c>
      <c r="M106" s="3">
        <f t="shared" si="11"/>
        <v>1.9368586111808506</v>
      </c>
      <c r="N106" s="25"/>
    </row>
    <row r="107" spans="2:14" x14ac:dyDescent="0.25">
      <c r="B107" s="24"/>
      <c r="C107" s="3">
        <v>104</v>
      </c>
      <c r="D107" s="3">
        <f>(Clima!D107+Clima!E107)/2</f>
        <v>7</v>
      </c>
      <c r="E107" s="3">
        <f t="shared" si="6"/>
        <v>1.002294892855135</v>
      </c>
      <c r="F107" s="3">
        <f t="shared" si="7"/>
        <v>6.8820930073801245E-2</v>
      </c>
      <c r="G107" s="3">
        <f t="shared" si="8"/>
        <v>2.4844729999999999</v>
      </c>
      <c r="H107" s="3">
        <f>0.001013*Constantes!$D$4/(0.622*G107)</f>
        <v>4.8614386242939386E-2</v>
      </c>
      <c r="I107" s="3">
        <f t="shared" si="9"/>
        <v>0.29720634670559043</v>
      </c>
      <c r="J107" s="3">
        <f t="shared" si="10"/>
        <v>0.15121733804228529</v>
      </c>
      <c r="K107" s="3">
        <f>(Constantes!$D$10/0.8)*(Constantes!$D$5*J107^2+Constantes!$D$6*J107+Constantes!$D$7)</f>
        <v>10.160475003483626</v>
      </c>
      <c r="L107" s="3">
        <f>(Constantes!$D$10/0.8)*(0.00376*D107^2-0.0516*D107-6.967)</f>
        <v>-2.6789849999999995</v>
      </c>
      <c r="M107" s="3">
        <f t="shared" si="11"/>
        <v>2.0423608524550332</v>
      </c>
      <c r="N107" s="25"/>
    </row>
    <row r="108" spans="2:14" x14ac:dyDescent="0.25">
      <c r="B108" s="24"/>
      <c r="C108" s="3">
        <v>105</v>
      </c>
      <c r="D108" s="3">
        <f>(Clima!D108+Clima!E108)/2</f>
        <v>4.8</v>
      </c>
      <c r="E108" s="3">
        <f t="shared" si="6"/>
        <v>0.86056222657343806</v>
      </c>
      <c r="F108" s="3">
        <f t="shared" si="7"/>
        <v>6.0167872375456809E-2</v>
      </c>
      <c r="G108" s="3">
        <f t="shared" si="8"/>
        <v>2.4896672</v>
      </c>
      <c r="H108" s="3">
        <f>0.001013*Constantes!$D$4/(0.622*G108)</f>
        <v>4.851296190597456E-2</v>
      </c>
      <c r="I108" s="3">
        <f t="shared" si="9"/>
        <v>0.28018245624068705</v>
      </c>
      <c r="J108" s="3">
        <f t="shared" si="10"/>
        <v>0.15773633315363528</v>
      </c>
      <c r="K108" s="3">
        <f>(Constantes!$D$10/0.8)*(Constantes!$D$5*J108^2+Constantes!$D$6*J108+Constantes!$D$7)</f>
        <v>10.123045160678993</v>
      </c>
      <c r="L108" s="3">
        <f>(Constantes!$D$10/0.8)*(0.00376*D108^2-0.0516*D108-6.967)</f>
        <v>-2.6730185999999994</v>
      </c>
      <c r="M108" s="3">
        <f t="shared" si="11"/>
        <v>1.9171887613641319</v>
      </c>
      <c r="N108" s="25"/>
    </row>
    <row r="109" spans="2:14" x14ac:dyDescent="0.25">
      <c r="B109" s="24"/>
      <c r="C109" s="3">
        <v>106</v>
      </c>
      <c r="D109" s="3">
        <f>(Clima!D109+Clima!E109)/2</f>
        <v>5.5</v>
      </c>
      <c r="E109" s="3">
        <f t="shared" si="6"/>
        <v>0.90360844965772646</v>
      </c>
      <c r="F109" s="3">
        <f t="shared" si="7"/>
        <v>6.2813771829638612E-2</v>
      </c>
      <c r="G109" s="3">
        <f t="shared" si="8"/>
        <v>2.4880144999999998</v>
      </c>
      <c r="H109" s="3">
        <f>0.001013*Constantes!$D$4/(0.622*G109)</f>
        <v>4.8545187350055377E-2</v>
      </c>
      <c r="I109" s="3">
        <f t="shared" si="9"/>
        <v>0.28565862902483974</v>
      </c>
      <c r="J109" s="3">
        <f t="shared" si="10"/>
        <v>0.16420858758524295</v>
      </c>
      <c r="K109" s="3">
        <f>(Constantes!$D$10/0.8)*(Constantes!$D$5*J109^2+Constantes!$D$6*J109+Constantes!$D$7)</f>
        <v>10.085460538196585</v>
      </c>
      <c r="L109" s="3">
        <f>(Constantes!$D$10/0.8)*(0.00376*D109^2-0.0516*D109-6.967)</f>
        <v>-2.6763974999999998</v>
      </c>
      <c r="M109" s="3">
        <f t="shared" si="11"/>
        <v>1.9436028600243287</v>
      </c>
      <c r="N109" s="25"/>
    </row>
    <row r="110" spans="2:14" x14ac:dyDescent="0.25">
      <c r="B110" s="24"/>
      <c r="C110" s="3">
        <v>107</v>
      </c>
      <c r="D110" s="3">
        <f>(Clima!D110+Clima!E110)/2</f>
        <v>5.0999999999999996</v>
      </c>
      <c r="E110" s="3">
        <f t="shared" si="6"/>
        <v>0.87878397685782894</v>
      </c>
      <c r="F110" s="3">
        <f t="shared" si="7"/>
        <v>6.1289891533703518E-2</v>
      </c>
      <c r="G110" s="3">
        <f t="shared" si="8"/>
        <v>2.4889589000000001</v>
      </c>
      <c r="H110" s="3">
        <f>0.001013*Constantes!$D$4/(0.622*G110)</f>
        <v>4.8526767570229598E-2</v>
      </c>
      <c r="I110" s="3">
        <f t="shared" si="9"/>
        <v>0.28253577431172794</v>
      </c>
      <c r="J110" s="3">
        <f t="shared" si="10"/>
        <v>0.17063218346843756</v>
      </c>
      <c r="K110" s="3">
        <f>(Constantes!$D$10/0.8)*(Constantes!$D$5*J110^2+Constantes!$D$6*J110+Constantes!$D$7)</f>
        <v>10.047741594231002</v>
      </c>
      <c r="L110" s="3">
        <f>(Constantes!$D$10/0.8)*(0.00376*D110^2-0.0516*D110-6.967)</f>
        <v>-2.6746358999999997</v>
      </c>
      <c r="M110" s="3">
        <f t="shared" si="11"/>
        <v>1.9128353393171535</v>
      </c>
      <c r="N110" s="25"/>
    </row>
    <row r="111" spans="2:14" x14ac:dyDescent="0.25">
      <c r="B111" s="24"/>
      <c r="C111" s="3">
        <v>108</v>
      </c>
      <c r="D111" s="3">
        <f>(Clima!D111+Clima!E111)/2</f>
        <v>4.4000000000000004</v>
      </c>
      <c r="E111" s="3">
        <f t="shared" si="6"/>
        <v>0.83678523020110962</v>
      </c>
      <c r="F111" s="3">
        <f t="shared" si="7"/>
        <v>5.8699264456482256E-2</v>
      </c>
      <c r="G111" s="3">
        <f t="shared" si="8"/>
        <v>2.4906115999999998</v>
      </c>
      <c r="H111" s="3">
        <f>0.001013*Constantes!$D$4/(0.622*G111)</f>
        <v>4.8494566568369937E-2</v>
      </c>
      <c r="I111" s="3">
        <f t="shared" si="9"/>
        <v>0.2770303848497464</v>
      </c>
      <c r="J111" s="3">
        <f t="shared" si="10"/>
        <v>0.17700521735312635</v>
      </c>
      <c r="K111" s="3">
        <f>(Constantes!$D$10/0.8)*(Constantes!$D$5*J111^2+Constantes!$D$6*J111+Constantes!$D$7)</f>
        <v>10.009909127261388</v>
      </c>
      <c r="L111" s="3">
        <f>(Constantes!$D$10/0.8)*(0.00376*D111^2-0.0516*D111-6.967)</f>
        <v>-2.6704673999999993</v>
      </c>
      <c r="M111" s="3">
        <f t="shared" si="11"/>
        <v>1.8668654276153369</v>
      </c>
      <c r="N111" s="25"/>
    </row>
    <row r="112" spans="2:14" x14ac:dyDescent="0.25">
      <c r="B112" s="24"/>
      <c r="C112" s="3">
        <v>109</v>
      </c>
      <c r="D112" s="3">
        <f>(Clima!D112+Clima!E112)/2</f>
        <v>4.7</v>
      </c>
      <c r="E112" s="3">
        <f t="shared" si="6"/>
        <v>0.85456279709437766</v>
      </c>
      <c r="F112" s="3">
        <f t="shared" si="7"/>
        <v>5.9797799714718249E-2</v>
      </c>
      <c r="G112" s="3">
        <f t="shared" si="8"/>
        <v>2.4899032999999999</v>
      </c>
      <c r="H112" s="3">
        <f>0.001013*Constantes!$D$4/(0.622*G112)</f>
        <v>4.8508361763348141E-2</v>
      </c>
      <c r="I112" s="3">
        <f t="shared" si="9"/>
        <v>0.27939594869492862</v>
      </c>
      <c r="J112" s="3">
        <f t="shared" si="10"/>
        <v>0.18332580077182795</v>
      </c>
      <c r="K112" s="3">
        <f>(Constantes!$D$10/0.8)*(Constantes!$D$5*J112^2+Constantes!$D$6*J112+Constantes!$D$7)</f>
        <v>9.9719842584849498</v>
      </c>
      <c r="L112" s="3">
        <f>(Constantes!$D$10/0.8)*(0.00376*D112^2-0.0516*D112-6.967)</f>
        <v>-2.6724230999999996</v>
      </c>
      <c r="M112" s="3">
        <f t="shared" si="11"/>
        <v>1.8722998947953369</v>
      </c>
      <c r="N112" s="25"/>
    </row>
    <row r="113" spans="2:14" x14ac:dyDescent="0.25">
      <c r="B113" s="24"/>
      <c r="C113" s="3">
        <v>110</v>
      </c>
      <c r="D113" s="3">
        <f>(Clima!D113+Clima!E113)/2</f>
        <v>4.8999999999999995</v>
      </c>
      <c r="E113" s="3">
        <f t="shared" si="6"/>
        <v>0.86659876849717854</v>
      </c>
      <c r="F113" s="3">
        <f t="shared" si="7"/>
        <v>6.0539906235598351E-2</v>
      </c>
      <c r="G113" s="3">
        <f t="shared" si="8"/>
        <v>2.4894311</v>
      </c>
      <c r="H113" s="3">
        <f>0.001013*Constantes!$D$4/(0.622*G113)</f>
        <v>4.8517562921164735E-2</v>
      </c>
      <c r="I113" s="3">
        <f t="shared" si="9"/>
        <v>0.28096793738836995</v>
      </c>
      <c r="J113" s="3">
        <f t="shared" si="10"/>
        <v>0.18959206079926599</v>
      </c>
      <c r="K113" s="3">
        <f>(Constantes!$D$10/0.8)*(Constantes!$D$5*J113^2+Constantes!$D$6*J113+Constantes!$D$7)</f>
        <v>9.933988413812239</v>
      </c>
      <c r="L113" s="3">
        <f>(Constantes!$D$10/0.8)*(0.00376*D113^2-0.0516*D113-6.967)</f>
        <v>-2.6735858999999995</v>
      </c>
      <c r="M113" s="3">
        <f t="shared" si="11"/>
        <v>1.872472384835034</v>
      </c>
      <c r="N113" s="25"/>
    </row>
    <row r="114" spans="2:14" x14ac:dyDescent="0.25">
      <c r="B114" s="24"/>
      <c r="C114" s="3">
        <v>111</v>
      </c>
      <c r="D114" s="3">
        <f>(Clima!D114+Clima!E114)/2</f>
        <v>4.1000000000000005</v>
      </c>
      <c r="E114" s="3">
        <f t="shared" si="6"/>
        <v>0.81933467941139559</v>
      </c>
      <c r="F114" s="3">
        <f t="shared" si="7"/>
        <v>5.7618077031797721E-2</v>
      </c>
      <c r="G114" s="3">
        <f t="shared" si="8"/>
        <v>2.4913198999999997</v>
      </c>
      <c r="H114" s="3">
        <f>0.001013*Constantes!$D$4/(0.622*G114)</f>
        <v>4.8480779217536206E-2</v>
      </c>
      <c r="I114" s="3">
        <f t="shared" si="9"/>
        <v>0.27465600940603546</v>
      </c>
      <c r="J114" s="3">
        <f t="shared" si="10"/>
        <v>0.19580214060735746</v>
      </c>
      <c r="K114" s="3">
        <f>(Constantes!$D$10/0.8)*(Constantes!$D$5*J114^2+Constantes!$D$6*J114+Constantes!$D$7)</f>
        <v>9.8959433054434562</v>
      </c>
      <c r="L114" s="3">
        <f>(Constantes!$D$10/0.8)*(0.00376*D114^2-0.0516*D114-6.967)</f>
        <v>-2.6682578999999995</v>
      </c>
      <c r="M114" s="3">
        <f t="shared" si="11"/>
        <v>1.8220484128464547</v>
      </c>
      <c r="N114" s="25"/>
    </row>
    <row r="115" spans="2:14" x14ac:dyDescent="0.25">
      <c r="B115" s="24"/>
      <c r="C115" s="3">
        <v>112</v>
      </c>
      <c r="D115" s="3">
        <f>(Clima!D115+Clima!E115)/2</f>
        <v>4.9000000000000004</v>
      </c>
      <c r="E115" s="3">
        <f t="shared" si="6"/>
        <v>0.86659876849717865</v>
      </c>
      <c r="F115" s="3">
        <f t="shared" si="7"/>
        <v>6.0539906235598358E-2</v>
      </c>
      <c r="G115" s="3">
        <f t="shared" si="8"/>
        <v>2.4894311</v>
      </c>
      <c r="H115" s="3">
        <f>0.001013*Constantes!$D$4/(0.622*G115)</f>
        <v>4.8517562921164735E-2</v>
      </c>
      <c r="I115" s="3">
        <f t="shared" si="9"/>
        <v>0.28096793738836995</v>
      </c>
      <c r="J115" s="3">
        <f t="shared" si="10"/>
        <v>0.20195420001543066</v>
      </c>
      <c r="K115" s="3">
        <f>(Constantes!$D$10/0.8)*(Constantes!$D$5*J115^2+Constantes!$D$6*J115+Constantes!$D$7)</f>
        <v>9.8578709130455096</v>
      </c>
      <c r="L115" s="3">
        <f>(Constantes!$D$10/0.8)*(0.00376*D115^2-0.0516*D115-6.967)</f>
        <v>-2.6735858999999995</v>
      </c>
      <c r="M115" s="3">
        <f t="shared" si="11"/>
        <v>1.8523690022768231</v>
      </c>
      <c r="N115" s="25"/>
    </row>
    <row r="116" spans="2:14" x14ac:dyDescent="0.25">
      <c r="B116" s="24"/>
      <c r="C116" s="3">
        <v>113</v>
      </c>
      <c r="D116" s="3">
        <f>(Clima!D116+Clima!E116)/2</f>
        <v>5.5</v>
      </c>
      <c r="E116" s="3">
        <f t="shared" si="6"/>
        <v>0.90360844965772646</v>
      </c>
      <c r="F116" s="3">
        <f t="shared" si="7"/>
        <v>6.2813771829638612E-2</v>
      </c>
      <c r="G116" s="3">
        <f t="shared" si="8"/>
        <v>2.4880144999999998</v>
      </c>
      <c r="H116" s="3">
        <f>0.001013*Constantes!$D$4/(0.622*G116)</f>
        <v>4.8545187350055377E-2</v>
      </c>
      <c r="I116" s="3">
        <f t="shared" si="9"/>
        <v>0.28565862902483974</v>
      </c>
      <c r="J116" s="3">
        <f t="shared" si="10"/>
        <v>0.20804641603551069</v>
      </c>
      <c r="K116" s="3">
        <f>(Constantes!$D$10/0.8)*(Constantes!$D$5*J116^2+Constantes!$D$6*J116+Constantes!$D$7)</f>
        <v>9.8197934645501448</v>
      </c>
      <c r="L116" s="3">
        <f>(Constantes!$D$10/0.8)*(0.00376*D116^2-0.0516*D116-6.967)</f>
        <v>-2.6763974999999998</v>
      </c>
      <c r="M116" s="3">
        <f t="shared" si="11"/>
        <v>1.8722661735115382</v>
      </c>
      <c r="N116" s="25"/>
    </row>
    <row r="117" spans="2:14" x14ac:dyDescent="0.25">
      <c r="B117" s="24"/>
      <c r="C117" s="3">
        <v>114</v>
      </c>
      <c r="D117" s="3">
        <f>(Clima!D117+Clima!E117)/2</f>
        <v>5</v>
      </c>
      <c r="E117" s="3">
        <f t="shared" si="6"/>
        <v>0.87267261944779717</v>
      </c>
      <c r="F117" s="3">
        <f t="shared" si="7"/>
        <v>6.0913909783222933E-2</v>
      </c>
      <c r="G117" s="3">
        <f t="shared" si="8"/>
        <v>2.489195</v>
      </c>
      <c r="H117" s="3">
        <f>0.001013*Constantes!$D$4/(0.622*G117)</f>
        <v>4.8522164809166962E-2</v>
      </c>
      <c r="I117" s="3">
        <f t="shared" si="9"/>
        <v>0.28175238056862134</v>
      </c>
      <c r="J117" s="3">
        <f t="shared" si="10"/>
        <v>0.21407698341251005</v>
      </c>
      <c r="K117" s="3">
        <f>(Constantes!$D$10/0.8)*(Constantes!$D$5*J117^2+Constantes!$D$6*J117+Constantes!$D$7)</f>
        <v>9.7817334165938359</v>
      </c>
      <c r="L117" s="3">
        <f>(Constantes!$D$10/0.8)*(0.00376*D117^2-0.0516*D117-6.967)</f>
        <v>-2.6741249999999992</v>
      </c>
      <c r="M117" s="3">
        <f t="shared" si="11"/>
        <v>1.8372239909521058</v>
      </c>
      <c r="N117" s="25"/>
    </row>
    <row r="118" spans="2:14" x14ac:dyDescent="0.25">
      <c r="B118" s="24"/>
      <c r="C118" s="3">
        <v>115</v>
      </c>
      <c r="D118" s="3">
        <f>(Clima!D118+Clima!E118)/2</f>
        <v>5.9</v>
      </c>
      <c r="E118" s="3">
        <f t="shared" si="6"/>
        <v>0.9290490433608416</v>
      </c>
      <c r="F118" s="3">
        <f t="shared" si="7"/>
        <v>6.4369991730543294E-2</v>
      </c>
      <c r="G118" s="3">
        <f t="shared" si="8"/>
        <v>2.4870701</v>
      </c>
      <c r="H118" s="3">
        <f>0.001013*Constantes!$D$4/(0.622*G118)</f>
        <v>4.8563621118743031E-2</v>
      </c>
      <c r="I118" s="3">
        <f t="shared" si="9"/>
        <v>0.28876380129570045</v>
      </c>
      <c r="J118" s="3">
        <f t="shared" si="10"/>
        <v>0.22004411515916453</v>
      </c>
      <c r="K118" s="3">
        <f>(Constantes!$D$10/0.8)*(Constantes!$D$5*J118^2+Constantes!$D$6*J118+Constantes!$D$7)</f>
        <v>9.7437134346206271</v>
      </c>
      <c r="L118" s="3">
        <f>(Constantes!$D$10/0.8)*(0.00376*D118^2-0.0516*D118-6.967)</f>
        <v>-2.6777078999999997</v>
      </c>
      <c r="M118" s="3">
        <f t="shared" si="11"/>
        <v>1.871588714346488</v>
      </c>
      <c r="N118" s="25"/>
    </row>
    <row r="119" spans="2:14" x14ac:dyDescent="0.25">
      <c r="B119" s="24"/>
      <c r="C119" s="3">
        <v>116</v>
      </c>
      <c r="D119" s="3">
        <f>(Clima!D119+Clima!E119)/2</f>
        <v>6.1999999999999993</v>
      </c>
      <c r="E119" s="3">
        <f t="shared" si="6"/>
        <v>0.9485416598112707</v>
      </c>
      <c r="F119" s="3">
        <f t="shared" si="7"/>
        <v>6.5558715041284271E-2</v>
      </c>
      <c r="G119" s="3">
        <f t="shared" si="8"/>
        <v>2.4863618000000001</v>
      </c>
      <c r="H119" s="3">
        <f>0.001013*Constantes!$D$4/(0.622*G119)</f>
        <v>4.8577455635038451E-2</v>
      </c>
      <c r="I119" s="3">
        <f t="shared" si="9"/>
        <v>0.29108066300250846</v>
      </c>
      <c r="J119" s="3">
        <f t="shared" si="10"/>
        <v>0.22594604308555641</v>
      </c>
      <c r="K119" s="3">
        <f>(Constantes!$D$10/0.8)*(Constantes!$D$5*J119^2+Constantes!$D$6*J119+Constantes!$D$7)</f>
        <v>9.7057563726694944</v>
      </c>
      <c r="L119" s="3">
        <f>(Constantes!$D$10/0.8)*(0.00376*D119^2-0.0516*D119-6.967)</f>
        <v>-2.6783945999999994</v>
      </c>
      <c r="M119" s="3">
        <f t="shared" si="11"/>
        <v>1.8760196439532721</v>
      </c>
      <c r="N119" s="25"/>
    </row>
    <row r="120" spans="2:14" x14ac:dyDescent="0.25">
      <c r="B120" s="24"/>
      <c r="C120" s="3">
        <v>117</v>
      </c>
      <c r="D120" s="3">
        <f>(Clima!D120+Clima!E120)/2</f>
        <v>4.5999999999999996</v>
      </c>
      <c r="E120" s="3">
        <f t="shared" si="6"/>
        <v>0.84860028432540868</v>
      </c>
      <c r="F120" s="3">
        <f t="shared" si="7"/>
        <v>5.9429679792546375E-2</v>
      </c>
      <c r="G120" s="3">
        <f t="shared" si="8"/>
        <v>2.4901393999999999</v>
      </c>
      <c r="H120" s="3">
        <f>0.001013*Constantes!$D$4/(0.622*G120)</f>
        <v>4.8503762493037277E-2</v>
      </c>
      <c r="I120" s="3">
        <f t="shared" si="9"/>
        <v>0.27860842641973371</v>
      </c>
      <c r="J120" s="3">
        <f t="shared" si="10"/>
        <v>0.23178101832306711</v>
      </c>
      <c r="K120" s="3">
        <f>(Constantes!$D$10/0.8)*(Constantes!$D$5*J120^2+Constantes!$D$6*J120+Constantes!$D$7)</f>
        <v>9.6678852528682597</v>
      </c>
      <c r="L120" s="3">
        <f>(Constantes!$D$10/0.8)*(0.00376*D120^2-0.0516*D120-6.967)</f>
        <v>-2.6717993999999994</v>
      </c>
      <c r="M120" s="3">
        <f t="shared" si="11"/>
        <v>1.7875552127384959</v>
      </c>
      <c r="N120" s="25"/>
    </row>
    <row r="121" spans="2:14" x14ac:dyDescent="0.25">
      <c r="B121" s="24"/>
      <c r="C121" s="3">
        <v>118</v>
      </c>
      <c r="D121" s="3">
        <f>(Clima!D121+Clima!E121)/2</f>
        <v>5.5</v>
      </c>
      <c r="E121" s="3">
        <f t="shared" si="6"/>
        <v>0.90360844965772646</v>
      </c>
      <c r="F121" s="3">
        <f t="shared" si="7"/>
        <v>6.2813771829638612E-2</v>
      </c>
      <c r="G121" s="3">
        <f t="shared" si="8"/>
        <v>2.4880144999999998</v>
      </c>
      <c r="H121" s="3">
        <f>0.001013*Constantes!$D$4/(0.622*G121)</f>
        <v>4.8545187350055377E-2</v>
      </c>
      <c r="I121" s="3">
        <f t="shared" si="9"/>
        <v>0.28565862902483974</v>
      </c>
      <c r="J121" s="3">
        <f t="shared" si="10"/>
        <v>0.23754731184260455</v>
      </c>
      <c r="K121" s="3">
        <f>(Constantes!$D$10/0.8)*(Constantes!$D$5*J121^2+Constantes!$D$6*J121+Constantes!$D$7)</f>
        <v>9.6301232446563443</v>
      </c>
      <c r="L121" s="3">
        <f>(Constantes!$D$10/0.8)*(0.00376*D121^2-0.0516*D121-6.967)</f>
        <v>-2.6763974999999998</v>
      </c>
      <c r="M121" s="3">
        <f t="shared" si="11"/>
        <v>1.8213360946287376</v>
      </c>
      <c r="N121" s="25"/>
    </row>
    <row r="122" spans="2:14" x14ac:dyDescent="0.25">
      <c r="B122" s="24"/>
      <c r="C122" s="3">
        <v>119</v>
      </c>
      <c r="D122" s="3">
        <f>(Clima!D122+Clima!E122)/2</f>
        <v>5.4</v>
      </c>
      <c r="E122" s="3">
        <f t="shared" si="6"/>
        <v>0.89734507498222005</v>
      </c>
      <c r="F122" s="3">
        <f t="shared" si="7"/>
        <v>6.2429791566432663E-2</v>
      </c>
      <c r="G122" s="3">
        <f t="shared" si="8"/>
        <v>2.4882505999999998</v>
      </c>
      <c r="H122" s="3">
        <f>0.001013*Constantes!$D$4/(0.622*G122)</f>
        <v>4.8540581094265331E-2</v>
      </c>
      <c r="I122" s="3">
        <f t="shared" si="9"/>
        <v>0.28487954572282553</v>
      </c>
      <c r="J122" s="3">
        <f t="shared" si="10"/>
        <v>0.2432432149669522</v>
      </c>
      <c r="K122" s="3">
        <f>(Constantes!$D$10/0.8)*(Constantes!$D$5*J122^2+Constantes!$D$6*J122+Constantes!$D$7)</f>
        <v>9.5924936437591235</v>
      </c>
      <c r="L122" s="3">
        <f>(Constantes!$D$10/0.8)*(0.00376*D122^2-0.0516*D122-6.967)</f>
        <v>-2.6759993999999998</v>
      </c>
      <c r="M122" s="3">
        <f t="shared" si="11"/>
        <v>1.8064054242616452</v>
      </c>
      <c r="N122" s="25"/>
    </row>
    <row r="123" spans="2:14" x14ac:dyDescent="0.25">
      <c r="B123" s="24"/>
      <c r="C123" s="3">
        <v>120</v>
      </c>
      <c r="D123" s="3">
        <f>(Clima!D123+Clima!E123)/2</f>
        <v>5.8999999999999995</v>
      </c>
      <c r="E123" s="3">
        <f t="shared" si="6"/>
        <v>0.9290490433608416</v>
      </c>
      <c r="F123" s="3">
        <f t="shared" si="7"/>
        <v>6.4369991730543294E-2</v>
      </c>
      <c r="G123" s="3">
        <f t="shared" si="8"/>
        <v>2.4870701</v>
      </c>
      <c r="H123" s="3">
        <f>0.001013*Constantes!$D$4/(0.622*G123)</f>
        <v>4.8563621118743031E-2</v>
      </c>
      <c r="I123" s="3">
        <f t="shared" si="9"/>
        <v>0.28876380129570045</v>
      </c>
      <c r="J123" s="3">
        <f t="shared" si="10"/>
        <v>0.24886703987708655</v>
      </c>
      <c r="K123" s="3">
        <f>(Constantes!$D$10/0.8)*(Constantes!$D$5*J123^2+Constantes!$D$6*J123+Constantes!$D$7)</f>
        <v>9.555019850936846</v>
      </c>
      <c r="L123" s="3">
        <f>(Constantes!$D$10/0.8)*(0.00376*D123^2-0.0516*D123-6.967)</f>
        <v>-2.6777078999999993</v>
      </c>
      <c r="M123" s="3">
        <f t="shared" si="11"/>
        <v>1.8203701104321293</v>
      </c>
      <c r="N123" s="25"/>
    </row>
    <row r="124" spans="2:14" x14ac:dyDescent="0.25">
      <c r="B124" s="24"/>
      <c r="C124" s="3">
        <v>121</v>
      </c>
      <c r="D124" s="3">
        <f>(Clima!D124+Clima!E124)/2</f>
        <v>4.9000000000000004</v>
      </c>
      <c r="E124" s="3">
        <f t="shared" si="6"/>
        <v>0.86659876849717865</v>
      </c>
      <c r="F124" s="3">
        <f t="shared" si="7"/>
        <v>6.0539906235598358E-2</v>
      </c>
      <c r="G124" s="3">
        <f t="shared" si="8"/>
        <v>2.4894311</v>
      </c>
      <c r="H124" s="3">
        <f>0.001013*Constantes!$D$4/(0.622*G124)</f>
        <v>4.8517562921164735E-2</v>
      </c>
      <c r="I124" s="3">
        <f t="shared" si="9"/>
        <v>0.28096793738836995</v>
      </c>
      <c r="J124" s="3">
        <f t="shared" si="10"/>
        <v>0.25441712011231477</v>
      </c>
      <c r="K124" s="3">
        <f>(Constantes!$D$10/0.8)*(Constantes!$D$5*J124^2+Constantes!$D$6*J124+Constantes!$D$7)</f>
        <v>9.5177253505314621</v>
      </c>
      <c r="L124" s="3">
        <f>(Constantes!$D$10/0.8)*(0.00376*D124^2-0.0516*D124-6.967)</f>
        <v>-2.6735858999999995</v>
      </c>
      <c r="M124" s="3">
        <f t="shared" si="11"/>
        <v>1.7625332049921272</v>
      </c>
      <c r="N124" s="25"/>
    </row>
    <row r="125" spans="2:14" x14ac:dyDescent="0.25">
      <c r="B125" s="24"/>
      <c r="C125" s="3">
        <v>122</v>
      </c>
      <c r="D125" s="3">
        <f>(Clima!D125+Clima!E125)/2</f>
        <v>5.8000000000000007</v>
      </c>
      <c r="E125" s="3">
        <f t="shared" si="6"/>
        <v>0.92263042375989679</v>
      </c>
      <c r="F125" s="3">
        <f t="shared" si="7"/>
        <v>6.3977874512489707E-2</v>
      </c>
      <c r="G125" s="3">
        <f t="shared" si="8"/>
        <v>2.4873061999999999</v>
      </c>
      <c r="H125" s="3">
        <f>0.001013*Constantes!$D$4/(0.622*G125)</f>
        <v>4.8559011364243919E-2</v>
      </c>
      <c r="I125" s="3">
        <f t="shared" si="9"/>
        <v>0.28798920389513993</v>
      </c>
      <c r="J125" s="3">
        <f t="shared" si="10"/>
        <v>0.25989181106408255</v>
      </c>
      <c r="K125" s="3">
        <f>(Constantes!$D$10/0.8)*(Constantes!$D$5*J125^2+Constantes!$D$6*J125+Constantes!$D$7)</f>
        <v>9.4806336888348799</v>
      </c>
      <c r="L125" s="3">
        <f>(Constantes!$D$10/0.8)*(0.00376*D125^2-0.0516*D125-6.967)</f>
        <v>-2.6774225999999994</v>
      </c>
      <c r="M125" s="3">
        <f t="shared" si="11"/>
        <v>1.7954321364960051</v>
      </c>
      <c r="N125" s="25"/>
    </row>
    <row r="126" spans="2:14" x14ac:dyDescent="0.25">
      <c r="B126" s="24"/>
      <c r="C126" s="3">
        <v>123</v>
      </c>
      <c r="D126" s="3">
        <f>(Clima!D126+Clima!E126)/2</f>
        <v>4.8</v>
      </c>
      <c r="E126" s="3">
        <f t="shared" si="6"/>
        <v>0.86056222657343806</v>
      </c>
      <c r="F126" s="3">
        <f t="shared" si="7"/>
        <v>6.0167872375456809E-2</v>
      </c>
      <c r="G126" s="3">
        <f t="shared" si="8"/>
        <v>2.4896672</v>
      </c>
      <c r="H126" s="3">
        <f>0.001013*Constantes!$D$4/(0.622*G126)</f>
        <v>4.851296190597456E-2</v>
      </c>
      <c r="I126" s="3">
        <f t="shared" si="9"/>
        <v>0.28018245624068705</v>
      </c>
      <c r="J126" s="3">
        <f t="shared" si="10"/>
        <v>0.26528949046330735</v>
      </c>
      <c r="K126" s="3">
        <f>(Constantes!$D$10/0.8)*(Constantes!$D$5*J126^2+Constantes!$D$6*J126+Constantes!$D$7)</f>
        <v>9.4437684523024856</v>
      </c>
      <c r="L126" s="3">
        <f>(Constantes!$D$10/0.8)*(0.00376*D126^2-0.0516*D126-6.967)</f>
        <v>-2.6730185999999994</v>
      </c>
      <c r="M126" s="3">
        <f t="shared" si="11"/>
        <v>1.7382866297413142</v>
      </c>
      <c r="N126" s="25"/>
    </row>
    <row r="127" spans="2:14" x14ac:dyDescent="0.25">
      <c r="B127" s="24"/>
      <c r="C127" s="3">
        <v>124</v>
      </c>
      <c r="D127" s="3">
        <f>(Clima!D127+Clima!E127)/2</f>
        <v>4</v>
      </c>
      <c r="E127" s="3">
        <f t="shared" si="6"/>
        <v>0.81358960360034527</v>
      </c>
      <c r="F127" s="3">
        <f t="shared" si="7"/>
        <v>5.7261497382928649E-2</v>
      </c>
      <c r="G127" s="3">
        <f t="shared" si="8"/>
        <v>2.4915560000000001</v>
      </c>
      <c r="H127" s="3">
        <f>0.001013*Constantes!$D$4/(0.622*G127)</f>
        <v>4.8476185175911901E-2</v>
      </c>
      <c r="I127" s="3">
        <f t="shared" si="9"/>
        <v>0.27386264930652215</v>
      </c>
      <c r="J127" s="3">
        <f t="shared" si="10"/>
        <v>0.27060855886109181</v>
      </c>
      <c r="K127" s="3">
        <f>(Constantes!$D$10/0.8)*(Constantes!$D$5*J127^2+Constantes!$D$6*J127+Constantes!$D$7)</f>
        <v>9.4071532456359304</v>
      </c>
      <c r="L127" s="3">
        <f>(Constantes!$D$10/0.8)*(0.00376*D127^2-0.0516*D127-6.967)</f>
        <v>-2.6674649999999995</v>
      </c>
      <c r="M127" s="3">
        <f t="shared" si="11"/>
        <v>1.6911728038329439</v>
      </c>
      <c r="N127" s="25"/>
    </row>
    <row r="128" spans="2:14" x14ac:dyDescent="0.25">
      <c r="B128" s="24"/>
      <c r="C128" s="3">
        <v>125</v>
      </c>
      <c r="D128" s="3">
        <f>(Clima!D128+Clima!E128)/2</f>
        <v>3.6</v>
      </c>
      <c r="E128" s="3">
        <f t="shared" si="6"/>
        <v>0.79096311468656078</v>
      </c>
      <c r="F128" s="3">
        <f t="shared" si="7"/>
        <v>5.5854039188960966E-2</v>
      </c>
      <c r="G128" s="3">
        <f t="shared" si="8"/>
        <v>2.4925003999999999</v>
      </c>
      <c r="H128" s="3">
        <f>0.001013*Constantes!$D$4/(0.622*G128)</f>
        <v>4.8457817712749152E-2</v>
      </c>
      <c r="I128" s="3">
        <f t="shared" si="9"/>
        <v>0.27068003084395481</v>
      </c>
      <c r="J128" s="3">
        <f t="shared" si="10"/>
        <v>0.2758474401026747</v>
      </c>
      <c r="K128" s="3">
        <f>(Constantes!$D$10/0.8)*(Constantes!$D$5*J128^2+Constantes!$D$6*J128+Constantes!$D$7)</f>
        <v>9.3708116697593535</v>
      </c>
      <c r="L128" s="3">
        <f>(Constantes!$D$10/0.8)*(0.00376*D128^2-0.0516*D128-6.967)</f>
        <v>-2.6640113999999993</v>
      </c>
      <c r="M128" s="3">
        <f t="shared" si="11"/>
        <v>1.663207408374505</v>
      </c>
      <c r="N128" s="25"/>
    </row>
    <row r="129" spans="2:14" x14ac:dyDescent="0.25">
      <c r="B129" s="24"/>
      <c r="C129" s="3">
        <v>126</v>
      </c>
      <c r="D129" s="3">
        <f>(Clima!D129+Clima!E129)/2</f>
        <v>3.6000000000000005</v>
      </c>
      <c r="E129" s="3">
        <f t="shared" si="6"/>
        <v>0.79096311468656078</v>
      </c>
      <c r="F129" s="3">
        <f t="shared" si="7"/>
        <v>5.5854039188960966E-2</v>
      </c>
      <c r="G129" s="3">
        <f t="shared" si="8"/>
        <v>2.4925003999999999</v>
      </c>
      <c r="H129" s="3">
        <f>0.001013*Constantes!$D$4/(0.622*G129)</f>
        <v>4.8457817712749152E-2</v>
      </c>
      <c r="I129" s="3">
        <f t="shared" si="9"/>
        <v>0.27068003084395481</v>
      </c>
      <c r="J129" s="3">
        <f t="shared" si="10"/>
        <v>0.28100458179447974</v>
      </c>
      <c r="K129" s="3">
        <f>(Constantes!$D$10/0.8)*(Constantes!$D$5*J129^2+Constantes!$D$6*J129+Constantes!$D$7)</f>
        <v>9.3347672997133984</v>
      </c>
      <c r="L129" s="3">
        <f>(Constantes!$D$10/0.8)*(0.00376*D129^2-0.0516*D129-6.967)</f>
        <v>-2.6640113999999997</v>
      </c>
      <c r="M129" s="3">
        <f t="shared" si="11"/>
        <v>1.6540363066504622</v>
      </c>
      <c r="N129" s="25"/>
    </row>
    <row r="130" spans="2:14" x14ac:dyDescent="0.25">
      <c r="B130" s="24"/>
      <c r="C130" s="3">
        <v>127</v>
      </c>
      <c r="D130" s="3">
        <f>(Clima!D130+Clima!E130)/2</f>
        <v>3.6000000000000005</v>
      </c>
      <c r="E130" s="3">
        <f t="shared" si="6"/>
        <v>0.79096311468656078</v>
      </c>
      <c r="F130" s="3">
        <f t="shared" si="7"/>
        <v>5.5854039188960966E-2</v>
      </c>
      <c r="G130" s="3">
        <f t="shared" si="8"/>
        <v>2.4925003999999999</v>
      </c>
      <c r="H130" s="3">
        <f>0.001013*Constantes!$D$4/(0.622*G130)</f>
        <v>4.8457817712749152E-2</v>
      </c>
      <c r="I130" s="3">
        <f t="shared" si="9"/>
        <v>0.27068003084395481</v>
      </c>
      <c r="J130" s="3">
        <f t="shared" si="10"/>
        <v>0.28607845576412366</v>
      </c>
      <c r="K130" s="3">
        <f>(Constantes!$D$10/0.8)*(Constantes!$D$5*J130^2+Constantes!$D$6*J130+Constantes!$D$7)</f>
        <v>9.2990436624914672</v>
      </c>
      <c r="L130" s="3">
        <f>(Constantes!$D$10/0.8)*(0.00376*D130^2-0.0516*D130-6.967)</f>
        <v>-2.6640113999999997</v>
      </c>
      <c r="M130" s="3">
        <f t="shared" si="11"/>
        <v>1.6449468119388773</v>
      </c>
      <c r="N130" s="25"/>
    </row>
    <row r="131" spans="2:14" x14ac:dyDescent="0.25">
      <c r="B131" s="24"/>
      <c r="C131" s="3">
        <v>128</v>
      </c>
      <c r="D131" s="3">
        <f>(Clima!D131+Clima!E131)/2</f>
        <v>3.5</v>
      </c>
      <c r="E131" s="3">
        <f t="shared" si="6"/>
        <v>0.78539400694677231</v>
      </c>
      <c r="F131" s="3">
        <f t="shared" si="7"/>
        <v>5.5506848718348038E-2</v>
      </c>
      <c r="G131" s="3">
        <f t="shared" si="8"/>
        <v>2.4927364999999999</v>
      </c>
      <c r="H131" s="3">
        <f>0.001013*Constantes!$D$4/(0.622*G131)</f>
        <v>4.8453228021555564E-2</v>
      </c>
      <c r="I131" s="3">
        <f t="shared" si="9"/>
        <v>0.26988214466632438</v>
      </c>
      <c r="J131" s="3">
        <f t="shared" si="10"/>
        <v>0.29106755851324578</v>
      </c>
      <c r="K131" s="3">
        <f>(Constantes!$D$10/0.8)*(Constantes!$D$5*J131^2+Constantes!$D$6*J131+Constantes!$D$7)</f>
        <v>9.2636642148427946</v>
      </c>
      <c r="L131" s="3">
        <f>(Constantes!$D$10/0.8)*(0.00376*D131^2-0.0516*D131-6.967)</f>
        <v>-2.6630774999999995</v>
      </c>
      <c r="M131" s="3">
        <f t="shared" si="11"/>
        <v>1.6313746447115942</v>
      </c>
      <c r="N131" s="25"/>
    </row>
    <row r="132" spans="2:14" x14ac:dyDescent="0.25">
      <c r="B132" s="24"/>
      <c r="C132" s="3">
        <v>129</v>
      </c>
      <c r="D132" s="3">
        <f>(Clima!D132+Clima!E132)/2</f>
        <v>4.5999999999999996</v>
      </c>
      <c r="E132" s="3">
        <f t="shared" si="6"/>
        <v>0.84860028432540868</v>
      </c>
      <c r="F132" s="3">
        <f t="shared" si="7"/>
        <v>5.9429679792546375E-2</v>
      </c>
      <c r="G132" s="3">
        <f t="shared" si="8"/>
        <v>2.4901393999999999</v>
      </c>
      <c r="H132" s="3">
        <f>0.001013*Constantes!$D$4/(0.622*G132)</f>
        <v>4.8503762493037277E-2</v>
      </c>
      <c r="I132" s="3">
        <f t="shared" si="9"/>
        <v>0.27860842641973371</v>
      </c>
      <c r="J132" s="3">
        <f t="shared" si="10"/>
        <v>0.29597041166302818</v>
      </c>
      <c r="K132" s="3">
        <f>(Constantes!$D$10/0.8)*(Constantes!$D$5*J132^2+Constantes!$D$6*J132+Constantes!$D$7)</f>
        <v>9.2286523210669369</v>
      </c>
      <c r="L132" s="3">
        <f>(Constantes!$D$10/0.8)*(0.00376*D132^2-0.0516*D132-6.967)</f>
        <v>-2.6717993999999994</v>
      </c>
      <c r="M132" s="3">
        <f t="shared" si="11"/>
        <v>1.672523656535257</v>
      </c>
      <c r="N132" s="25"/>
    </row>
    <row r="133" spans="2:14" x14ac:dyDescent="0.25">
      <c r="B133" s="24"/>
      <c r="C133" s="3">
        <v>130</v>
      </c>
      <c r="D133" s="3">
        <f>(Clima!D133+Clima!E133)/2</f>
        <v>5.0999999999999996</v>
      </c>
      <c r="E133" s="3">
        <f t="shared" ref="E133:E196" si="12">EXP((16.78*D133-116.9)/(D133+237.3))</f>
        <v>0.87878397685782894</v>
      </c>
      <c r="F133" s="3">
        <f t="shared" ref="F133:F196" si="13">4098*E133/((D133+237.3)^2)</f>
        <v>6.1289891533703518E-2</v>
      </c>
      <c r="G133" s="3">
        <f t="shared" ref="G133:G196" si="14">2.501-0.002361*D133</f>
        <v>2.4889589000000001</v>
      </c>
      <c r="H133" s="3">
        <f>0.001013*Constantes!$D$4/(0.622*G133)</f>
        <v>4.8526767570229598E-2</v>
      </c>
      <c r="I133" s="3">
        <f t="shared" ref="I133:I196" si="15">IF(D133&gt;0,1.26*F133/(G133*(F133+H133)),0)</f>
        <v>0.28253577431172794</v>
      </c>
      <c r="J133" s="3">
        <f t="shared" ref="J133:J196" si="16">0.409*SIN(2*PI()*(C133-82)/365)</f>
        <v>0.30078556239227006</v>
      </c>
      <c r="K133" s="3">
        <f>(Constantes!$D$10/0.8)*(Constantes!$D$5*J133^2+Constantes!$D$6*J133+Constantes!$D$7)</f>
        <v>9.1940312308243506</v>
      </c>
      <c r="L133" s="3">
        <f>(Constantes!$D$10/0.8)*(0.00376*D133^2-0.0516*D133-6.967)</f>
        <v>-2.6746358999999997</v>
      </c>
      <c r="M133" s="3">
        <f t="shared" ref="M133:M196" si="17">IF(D133&gt;0,I133*(0.94*K133+L133),0)</f>
        <v>1.6861038438678912</v>
      </c>
      <c r="N133" s="25"/>
    </row>
    <row r="134" spans="2:14" x14ac:dyDescent="0.25">
      <c r="B134" s="24"/>
      <c r="C134" s="3">
        <v>131</v>
      </c>
      <c r="D134" s="3">
        <f>(Clima!D134+Clima!E134)/2</f>
        <v>3.4</v>
      </c>
      <c r="E134" s="3">
        <f t="shared" si="12"/>
        <v>0.7798595322295131</v>
      </c>
      <c r="F134" s="3">
        <f t="shared" si="13"/>
        <v>5.5161511563378181E-2</v>
      </c>
      <c r="G134" s="3">
        <f t="shared" si="14"/>
        <v>2.4929725999999999</v>
      </c>
      <c r="H134" s="3">
        <f>0.001013*Constantes!$D$4/(0.622*G134)</f>
        <v>4.8448639199706552E-2</v>
      </c>
      <c r="I134" s="3">
        <f t="shared" si="15"/>
        <v>0.26908339137615267</v>
      </c>
      <c r="J134" s="3">
        <f t="shared" si="16"/>
        <v>0.30551158386789107</v>
      </c>
      <c r="K134" s="3">
        <f>(Constantes!$D$10/0.8)*(Constantes!$D$5*J134^2+Constantes!$D$6*J134+Constantes!$D$7)</f>
        <v>9.1598240569877234</v>
      </c>
      <c r="L134" s="3">
        <f>(Constantes!$D$10/0.8)*(0.00376*D134^2-0.0516*D134-6.967)</f>
        <v>-2.6621153999999994</v>
      </c>
      <c r="M134" s="3">
        <f t="shared" si="17"/>
        <v>1.6005400902966556</v>
      </c>
      <c r="N134" s="25"/>
    </row>
    <row r="135" spans="2:14" x14ac:dyDescent="0.25">
      <c r="B135" s="24"/>
      <c r="C135" s="3">
        <v>132</v>
      </c>
      <c r="D135" s="3">
        <f>(Clima!D135+Clima!E135)/2</f>
        <v>3.1000000000000005</v>
      </c>
      <c r="E135" s="3">
        <f t="shared" si="12"/>
        <v>0.76346206064382249</v>
      </c>
      <c r="F135" s="3">
        <f t="shared" si="13"/>
        <v>5.4136539013568352E-2</v>
      </c>
      <c r="G135" s="3">
        <f t="shared" si="14"/>
        <v>2.4936808999999998</v>
      </c>
      <c r="H135" s="3">
        <f>0.001013*Constantes!$D$4/(0.622*G135)</f>
        <v>4.8434877947757617E-2</v>
      </c>
      <c r="I135" s="3">
        <f t="shared" si="15"/>
        <v>0.26668205849254673</v>
      </c>
      <c r="J135" s="3">
        <f t="shared" si="16"/>
        <v>0.31014707566773203</v>
      </c>
      <c r="K135" s="3">
        <f>(Constantes!$D$10/0.8)*(Constantes!$D$5*J135^2+Constantes!$D$6*J135+Constantes!$D$7)</f>
        <v>9.1260537535587165</v>
      </c>
      <c r="L135" s="3">
        <f>(Constantes!$D$10/0.8)*(0.00376*D135^2-0.0516*D135-6.967)</f>
        <v>-2.6590598999999995</v>
      </c>
      <c r="M135" s="3">
        <f t="shared" si="17"/>
        <v>1.5786059450709258</v>
      </c>
      <c r="N135" s="25"/>
    </row>
    <row r="136" spans="2:14" x14ac:dyDescent="0.25">
      <c r="B136" s="24"/>
      <c r="C136" s="3">
        <v>133</v>
      </c>
      <c r="D136" s="3">
        <f>(Clima!D136+Clima!E136)/2</f>
        <v>2.5999999999999996</v>
      </c>
      <c r="E136" s="3">
        <f t="shared" si="12"/>
        <v>0.7368084973291994</v>
      </c>
      <c r="F136" s="3">
        <f t="shared" si="13"/>
        <v>5.2464565912729355E-2</v>
      </c>
      <c r="G136" s="3">
        <f t="shared" si="14"/>
        <v>2.4948614</v>
      </c>
      <c r="H136" s="3">
        <f>0.001013*Constantes!$D$4/(0.622*G136)</f>
        <v>4.8411959891701536E-2</v>
      </c>
      <c r="I136" s="3">
        <f t="shared" si="15"/>
        <v>0.26266371871166472</v>
      </c>
      <c r="J136" s="3">
        <f t="shared" si="16"/>
        <v>0.31469066419553055</v>
      </c>
      <c r="K136" s="3">
        <f>(Constantes!$D$10/0.8)*(Constantes!$D$5*J136^2+Constantes!$D$6*J136+Constantes!$D$7)</f>
        <v>9.0927430936747111</v>
      </c>
      <c r="L136" s="3">
        <f>(Constantes!$D$10/0.8)*(0.00376*D136^2-0.0516*D136-6.967)</f>
        <v>-2.6534033999999993</v>
      </c>
      <c r="M136" s="3">
        <f t="shared" si="17"/>
        <v>1.5480808871317675</v>
      </c>
      <c r="N136" s="25"/>
    </row>
    <row r="137" spans="2:14" x14ac:dyDescent="0.25">
      <c r="B137" s="24"/>
      <c r="C137" s="3">
        <v>134</v>
      </c>
      <c r="D137" s="3">
        <f>(Clima!D137+Clima!E137)/2</f>
        <v>0</v>
      </c>
      <c r="E137" s="3">
        <f t="shared" si="12"/>
        <v>0.61102013344096318</v>
      </c>
      <c r="F137" s="3">
        <f t="shared" si="13"/>
        <v>4.446640286239343E-2</v>
      </c>
      <c r="G137" s="3">
        <f t="shared" si="14"/>
        <v>2.5009999999999999</v>
      </c>
      <c r="H137" s="3">
        <f>0.001013*Constantes!$D$4/(0.622*G137)</f>
        <v>4.8293134758958162E-2</v>
      </c>
      <c r="I137" s="3">
        <f t="shared" si="15"/>
        <v>0</v>
      </c>
      <c r="J137" s="3">
        <f t="shared" si="16"/>
        <v>0.31914100308794713</v>
      </c>
      <c r="K137" s="3">
        <f>(Constantes!$D$10/0.8)*(Constantes!$D$5*J137^2+Constantes!$D$6*J137+Constantes!$D$7)</f>
        <v>9.0599146477300589</v>
      </c>
      <c r="L137" s="3">
        <f>(Constantes!$D$10/0.8)*(0.00376*D137^2-0.0516*D137-6.967)</f>
        <v>-2.6126249999999995</v>
      </c>
      <c r="M137" s="3">
        <f t="shared" si="17"/>
        <v>0</v>
      </c>
      <c r="N137" s="25"/>
    </row>
    <row r="138" spans="2:14" x14ac:dyDescent="0.25">
      <c r="B138" s="24"/>
      <c r="C138" s="3">
        <v>135</v>
      </c>
      <c r="D138" s="3">
        <f>(Clima!D138+Clima!E138)/2</f>
        <v>1.4000000000000004</v>
      </c>
      <c r="E138" s="3">
        <f t="shared" si="12"/>
        <v>0.6761639869625562</v>
      </c>
      <c r="F138" s="3">
        <f t="shared" si="13"/>
        <v>4.8631666509690981E-2</v>
      </c>
      <c r="G138" s="3">
        <f t="shared" si="14"/>
        <v>2.4976946</v>
      </c>
      <c r="H138" s="3">
        <f>0.001013*Constantes!$D$4/(0.622*G138)</f>
        <v>4.8357044945428612E-2</v>
      </c>
      <c r="I138" s="3">
        <f t="shared" si="15"/>
        <v>0.25294679028782263</v>
      </c>
      <c r="J138" s="3">
        <f t="shared" si="16"/>
        <v>0.32349677361352186</v>
      </c>
      <c r="K138" s="3">
        <f>(Constantes!$D$10/0.8)*(Constantes!$D$5*J138^2+Constantes!$D$6*J138+Constantes!$D$7)</f>
        <v>9.0275907616363043</v>
      </c>
      <c r="L138" s="3">
        <f>(Constantes!$D$10/0.8)*(0.00376*D138^2-0.0516*D138-6.967)</f>
        <v>-2.6369513999999996</v>
      </c>
      <c r="M138" s="3">
        <f t="shared" si="17"/>
        <v>1.4794817079816487</v>
      </c>
      <c r="N138" s="25"/>
    </row>
    <row r="139" spans="2:14" x14ac:dyDescent="0.25">
      <c r="B139" s="24"/>
      <c r="C139" s="3">
        <v>136</v>
      </c>
      <c r="D139" s="3">
        <f>(Clima!D139+Clima!E139)/2</f>
        <v>1.4000000000000004</v>
      </c>
      <c r="E139" s="3">
        <f t="shared" si="12"/>
        <v>0.6761639869625562</v>
      </c>
      <c r="F139" s="3">
        <f t="shared" si="13"/>
        <v>4.8631666509690981E-2</v>
      </c>
      <c r="G139" s="3">
        <f t="shared" si="14"/>
        <v>2.4976946</v>
      </c>
      <c r="H139" s="3">
        <f>0.001013*Constantes!$D$4/(0.622*G139)</f>
        <v>4.8357044945428612E-2</v>
      </c>
      <c r="I139" s="3">
        <f t="shared" si="15"/>
        <v>0.25294679028782263</v>
      </c>
      <c r="J139" s="3">
        <f t="shared" si="16"/>
        <v>0.32775668506344269</v>
      </c>
      <c r="K139" s="3">
        <f>(Constantes!$D$10/0.8)*(Constantes!$D$5*J139^2+Constantes!$D$6*J139+Constantes!$D$7)</f>
        <v>8.9957935352456087</v>
      </c>
      <c r="L139" s="3">
        <f>(Constantes!$D$10/0.8)*(0.00376*D139^2-0.0516*D139-6.967)</f>
        <v>-2.6369513999999996</v>
      </c>
      <c r="M139" s="3">
        <f t="shared" si="17"/>
        <v>1.4719212820074019</v>
      </c>
      <c r="N139" s="25"/>
    </row>
    <row r="140" spans="2:14" x14ac:dyDescent="0.25">
      <c r="B140" s="24"/>
      <c r="C140" s="3">
        <v>137</v>
      </c>
      <c r="D140" s="3">
        <f>(Clima!D140+Clima!E140)/2</f>
        <v>1.7999999999999998</v>
      </c>
      <c r="E140" s="3">
        <f t="shared" si="12"/>
        <v>0.69586955492486935</v>
      </c>
      <c r="F140" s="3">
        <f t="shared" si="13"/>
        <v>4.9881630142067222E-2</v>
      </c>
      <c r="G140" s="3">
        <f t="shared" si="14"/>
        <v>2.4967501999999997</v>
      </c>
      <c r="H140" s="3">
        <f>0.001013*Constantes!$D$4/(0.622*G140)</f>
        <v>4.8375336079738519E-2</v>
      </c>
      <c r="I140" s="3">
        <f t="shared" si="15"/>
        <v>0.25619623248758888</v>
      </c>
      <c r="J140" s="3">
        <f t="shared" si="16"/>
        <v>0.33191947513401066</v>
      </c>
      <c r="K140" s="3">
        <f>(Constantes!$D$10/0.8)*(Constantes!$D$5*J140^2+Constantes!$D$6*J140+Constantes!$D$7)</f>
        <v>8.9645448009615194</v>
      </c>
      <c r="L140" s="3">
        <f>(Constantes!$D$10/0.8)*(0.00376*D140^2-0.0516*D140-6.967)</f>
        <v>-2.6428865999999993</v>
      </c>
      <c r="M140" s="3">
        <f t="shared" si="17"/>
        <v>1.4817840579222581</v>
      </c>
      <c r="N140" s="25"/>
    </row>
    <row r="141" spans="2:14" x14ac:dyDescent="0.25">
      <c r="B141" s="24"/>
      <c r="C141" s="3">
        <v>138</v>
      </c>
      <c r="D141" s="3">
        <f>(Clima!D141+Clima!E141)/2</f>
        <v>0.40000000000000036</v>
      </c>
      <c r="E141" s="3">
        <f t="shared" si="12"/>
        <v>0.62904083233331931</v>
      </c>
      <c r="F141" s="3">
        <f t="shared" si="13"/>
        <v>4.5623902231293166E-2</v>
      </c>
      <c r="G141" s="3">
        <f t="shared" si="14"/>
        <v>2.5000556</v>
      </c>
      <c r="H141" s="3">
        <f>0.001013*Constantes!$D$4/(0.622*G141)</f>
        <v>4.831137756782463E-2</v>
      </c>
      <c r="I141" s="3">
        <f t="shared" si="15"/>
        <v>0.24478487090923381</v>
      </c>
      <c r="J141" s="3">
        <f t="shared" si="16"/>
        <v>0.33598391030068736</v>
      </c>
      <c r="K141" s="3">
        <f>(Constantes!$D$10/0.8)*(Constantes!$D$5*J141^2+Constantes!$D$6*J141+Constantes!$D$7)</f>
        <v>8.933866102561014</v>
      </c>
      <c r="L141" s="3">
        <f>(Constantes!$D$10/0.8)*(0.00376*D141^2-0.0516*D141-6.967)</f>
        <v>-2.6201393999999993</v>
      </c>
      <c r="M141" s="3">
        <f t="shared" si="17"/>
        <v>1.4142922602044337</v>
      </c>
      <c r="N141" s="25"/>
    </row>
    <row r="142" spans="2:14" x14ac:dyDescent="0.25">
      <c r="B142" s="24"/>
      <c r="C142" s="3">
        <v>139</v>
      </c>
      <c r="D142" s="3">
        <f>(Clima!D142+Clima!E142)/2</f>
        <v>-0.20000000000000018</v>
      </c>
      <c r="E142" s="3">
        <f t="shared" si="12"/>
        <v>0.60218216712259742</v>
      </c>
      <c r="F142" s="3">
        <f t="shared" si="13"/>
        <v>4.3897191600609217E-2</v>
      </c>
      <c r="G142" s="3">
        <f t="shared" si="14"/>
        <v>2.5014721999999998</v>
      </c>
      <c r="H142" s="3">
        <f>0.001013*Constantes!$D$4/(0.622*G142)</f>
        <v>4.8284018520035665E-2</v>
      </c>
      <c r="I142" s="3">
        <f t="shared" si="15"/>
        <v>0</v>
      </c>
      <c r="J142" s="3">
        <f t="shared" si="16"/>
        <v>0.3399487861836154</v>
      </c>
      <c r="K142" s="3">
        <f>(Constantes!$D$10/0.8)*(Constantes!$D$5*J142^2+Constantes!$D$6*J142+Constantes!$D$7)</f>
        <v>8.9037786742515017</v>
      </c>
      <c r="L142" s="3">
        <f>(Constantes!$D$10/0.8)*(0.00376*D142^2-0.0516*D142-6.967)</f>
        <v>-2.6086985999999994</v>
      </c>
      <c r="M142" s="3">
        <f t="shared" si="17"/>
        <v>0</v>
      </c>
      <c r="N142" s="25"/>
    </row>
    <row r="143" spans="2:14" x14ac:dyDescent="0.25">
      <c r="B143" s="24"/>
      <c r="C143" s="3">
        <v>140</v>
      </c>
      <c r="D143" s="3">
        <f>(Clima!D143+Clima!E143)/2</f>
        <v>1.8999999999999995</v>
      </c>
      <c r="E143" s="3">
        <f t="shared" si="12"/>
        <v>0.70087451158394476</v>
      </c>
      <c r="F143" s="3">
        <f t="shared" si="13"/>
        <v>5.019839942490515E-2</v>
      </c>
      <c r="G143" s="3">
        <f t="shared" si="14"/>
        <v>2.4965140999999997</v>
      </c>
      <c r="H143" s="3">
        <f>0.001013*Constantes!$D$4/(0.622*G143)</f>
        <v>4.8379911025599402E-2</v>
      </c>
      <c r="I143" s="3">
        <f t="shared" si="15"/>
        <v>0.25700704090969684</v>
      </c>
      <c r="J143" s="3">
        <f t="shared" si="16"/>
        <v>0.34381292790450158</v>
      </c>
      <c r="K143" s="3">
        <f>(Constantes!$D$10/0.8)*(Constantes!$D$5*J143^2+Constantes!$D$6*J143+Constantes!$D$7)</f>
        <v>8.8743034199862851</v>
      </c>
      <c r="L143" s="3">
        <f>(Constantes!$D$10/0.8)*(0.00376*D143^2-0.0516*D143-6.967)</f>
        <v>-2.6442998999999996</v>
      </c>
      <c r="M143" s="3">
        <f t="shared" si="17"/>
        <v>1.4643092618023419</v>
      </c>
      <c r="N143" s="25"/>
    </row>
    <row r="144" spans="2:14" x14ac:dyDescent="0.25">
      <c r="B144" s="24"/>
      <c r="C144" s="3">
        <v>141</v>
      </c>
      <c r="D144" s="3">
        <f>(Clima!D144+Clima!E144)/2</f>
        <v>1.0999999999999996</v>
      </c>
      <c r="E144" s="3">
        <f t="shared" si="12"/>
        <v>0.66171002192942541</v>
      </c>
      <c r="F144" s="3">
        <f t="shared" si="13"/>
        <v>4.7711949733872931E-2</v>
      </c>
      <c r="G144" s="3">
        <f t="shared" si="14"/>
        <v>2.4984028999999999</v>
      </c>
      <c r="H144" s="3">
        <f>0.001013*Constantes!$D$4/(0.622*G144)</f>
        <v>4.8343335669420791E-2</v>
      </c>
      <c r="I144" s="3">
        <f t="shared" si="15"/>
        <v>0.25050359756068624</v>
      </c>
      <c r="J144" s="3">
        <f t="shared" si="16"/>
        <v>0.34757519043475887</v>
      </c>
      <c r="K144" s="3">
        <f>(Constantes!$D$10/0.8)*(Constantes!$D$5*J144^2+Constantes!$D$6*J144+Constantes!$D$7)</f>
        <v>8.8454608930616363</v>
      </c>
      <c r="L144" s="3">
        <f>(Constantes!$D$10/0.8)*(0.00376*D144^2-0.0516*D144-6.967)</f>
        <v>-2.6322038999999995</v>
      </c>
      <c r="M144" s="3">
        <f t="shared" si="17"/>
        <v>1.4234940427833738</v>
      </c>
      <c r="N144" s="25"/>
    </row>
    <row r="145" spans="2:14" x14ac:dyDescent="0.25">
      <c r="B145" s="24"/>
      <c r="C145" s="3">
        <v>142</v>
      </c>
      <c r="D145" s="3">
        <f>(Clima!D145+Clima!E145)/2</f>
        <v>1.7000000000000002</v>
      </c>
      <c r="E145" s="3">
        <f t="shared" si="12"/>
        <v>0.69089619530074076</v>
      </c>
      <c r="F145" s="3">
        <f t="shared" si="13"/>
        <v>4.9566579862790137E-2</v>
      </c>
      <c r="G145" s="3">
        <f t="shared" si="14"/>
        <v>2.4969863000000001</v>
      </c>
      <c r="H145" s="3">
        <f>0.001013*Constantes!$D$4/(0.622*G145)</f>
        <v>4.8370761999036331E-2</v>
      </c>
      <c r="I145" s="3">
        <f t="shared" si="15"/>
        <v>0.25538478876756332</v>
      </c>
      <c r="J145" s="3">
        <f t="shared" si="16"/>
        <v>0.35123445893480337</v>
      </c>
      <c r="K145" s="3">
        <f>(Constantes!$D$10/0.8)*(Constantes!$D$5*J145^2+Constantes!$D$6*J145+Constantes!$D$7)</f>
        <v>8.8172712760183689</v>
      </c>
      <c r="L145" s="3">
        <f>(Constantes!$D$10/0.8)*(0.00376*D145^2-0.0516*D145-6.967)</f>
        <v>-2.6414450999999994</v>
      </c>
      <c r="M145" s="3">
        <f t="shared" si="17"/>
        <v>1.4421042456877042</v>
      </c>
      <c r="N145" s="25"/>
    </row>
    <row r="146" spans="2:14" x14ac:dyDescent="0.25">
      <c r="B146" s="24"/>
      <c r="C146" s="3">
        <v>143</v>
      </c>
      <c r="D146" s="3">
        <f>(Clima!D146+Clima!E146)/2</f>
        <v>1.7000000000000002</v>
      </c>
      <c r="E146" s="3">
        <f t="shared" si="12"/>
        <v>0.69089619530074076</v>
      </c>
      <c r="F146" s="3">
        <f t="shared" si="13"/>
        <v>4.9566579862790137E-2</v>
      </c>
      <c r="G146" s="3">
        <f t="shared" si="14"/>
        <v>2.4969863000000001</v>
      </c>
      <c r="H146" s="3">
        <f>0.001013*Constantes!$D$4/(0.622*G146)</f>
        <v>4.8370761999036331E-2</v>
      </c>
      <c r="I146" s="3">
        <f t="shared" si="15"/>
        <v>0.25538478876756332</v>
      </c>
      <c r="J146" s="3">
        <f t="shared" si="16"/>
        <v>0.35478964908440508</v>
      </c>
      <c r="K146" s="3">
        <f>(Constantes!$D$10/0.8)*(Constantes!$D$5*J146^2+Constantes!$D$6*J146+Constantes!$D$7)</f>
        <v>8.7897543608705053</v>
      </c>
      <c r="L146" s="3">
        <f>(Constantes!$D$10/0.8)*(0.00376*D146^2-0.0516*D146-6.967)</f>
        <v>-2.6414450999999994</v>
      </c>
      <c r="M146" s="3">
        <f t="shared" si="17"/>
        <v>1.4354984882188864</v>
      </c>
      <c r="N146" s="25"/>
    </row>
    <row r="147" spans="2:14" x14ac:dyDescent="0.25">
      <c r="B147" s="24"/>
      <c r="C147" s="3">
        <v>144</v>
      </c>
      <c r="D147" s="3">
        <f>(Clima!D147+Clima!E147)/2</f>
        <v>1.3999999999999995</v>
      </c>
      <c r="E147" s="3">
        <f t="shared" si="12"/>
        <v>0.67616398696255609</v>
      </c>
      <c r="F147" s="3">
        <f t="shared" si="13"/>
        <v>4.8631666509690974E-2</v>
      </c>
      <c r="G147" s="3">
        <f t="shared" si="14"/>
        <v>2.4976946</v>
      </c>
      <c r="H147" s="3">
        <f>0.001013*Constantes!$D$4/(0.622*G147)</f>
        <v>4.8357044945428612E-2</v>
      </c>
      <c r="I147" s="3">
        <f t="shared" si="15"/>
        <v>0.25294679028782258</v>
      </c>
      <c r="J147" s="3">
        <f t="shared" si="16"/>
        <v>0.3582397074039953</v>
      </c>
      <c r="K147" s="3">
        <f>(Constantes!$D$10/0.8)*(Constantes!$D$5*J147^2+Constantes!$D$6*J147+Constantes!$D$7)</f>
        <v>8.7629295296831913</v>
      </c>
      <c r="L147" s="3">
        <f>(Constantes!$D$10/0.8)*(0.00376*D147^2-0.0516*D147-6.967)</f>
        <v>-2.6369513999999996</v>
      </c>
      <c r="M147" s="3">
        <f t="shared" si="17"/>
        <v>1.4165532113936572</v>
      </c>
      <c r="N147" s="25"/>
    </row>
    <row r="148" spans="2:14" x14ac:dyDescent="0.25">
      <c r="B148" s="24"/>
      <c r="C148" s="3">
        <v>145</v>
      </c>
      <c r="D148" s="3">
        <f>(Clima!D148+Clima!E148)/2</f>
        <v>1.2999999999999998</v>
      </c>
      <c r="E148" s="3">
        <f t="shared" si="12"/>
        <v>0.67131530762003422</v>
      </c>
      <c r="F148" s="3">
        <f t="shared" si="13"/>
        <v>4.8323415836352239E-2</v>
      </c>
      <c r="G148" s="3">
        <f t="shared" si="14"/>
        <v>2.4979306999999999</v>
      </c>
      <c r="H148" s="3">
        <f>0.001013*Constantes!$D$4/(0.622*G148)</f>
        <v>4.8352474322908297E-2</v>
      </c>
      <c r="I148" s="3">
        <f t="shared" si="15"/>
        <v>0.2521329502444406</v>
      </c>
      <c r="J148" s="3">
        <f t="shared" si="16"/>
        <v>0.36158361156683566</v>
      </c>
      <c r="K148" s="3">
        <f>(Constantes!$D$10/0.8)*(Constantes!$D$5*J148^2+Constantes!$D$6*J148+Constantes!$D$7)</f>
        <v>8.7368157355217146</v>
      </c>
      <c r="L148" s="3">
        <f>(Constantes!$D$10/0.8)*(0.00376*D148^2-0.0516*D148-6.967)</f>
        <v>-2.6353970999999992</v>
      </c>
      <c r="M148" s="3">
        <f t="shared" si="17"/>
        <v>1.4061983336221511</v>
      </c>
      <c r="N148" s="25"/>
    </row>
    <row r="149" spans="2:14" x14ac:dyDescent="0.25">
      <c r="B149" s="24"/>
      <c r="C149" s="3">
        <v>146</v>
      </c>
      <c r="D149" s="3">
        <f>(Clima!D149+Clima!E149)/2</f>
        <v>2.0999999999999996</v>
      </c>
      <c r="E149" s="3">
        <f t="shared" si="12"/>
        <v>0.71097990605014338</v>
      </c>
      <c r="F149" s="3">
        <f t="shared" si="13"/>
        <v>5.0837125796136952E-2</v>
      </c>
      <c r="G149" s="3">
        <f t="shared" si="14"/>
        <v>2.4960418999999998</v>
      </c>
      <c r="H149" s="3">
        <f>0.001013*Constantes!$D$4/(0.622*G149)</f>
        <v>4.8389063513779293E-2</v>
      </c>
      <c r="I149" s="3">
        <f t="shared" si="15"/>
        <v>0.25862669464296717</v>
      </c>
      <c r="J149" s="3">
        <f t="shared" si="16"/>
        <v>0.36482037070195533</v>
      </c>
      <c r="K149" s="3">
        <f>(Constantes!$D$10/0.8)*(Constantes!$D$5*J149^2+Constantes!$D$6*J149+Constantes!$D$7)</f>
        <v>8.711431483793044</v>
      </c>
      <c r="L149" s="3">
        <f>(Constantes!$D$10/0.8)*(0.00376*D149^2-0.0516*D149-6.967)</f>
        <v>-2.6470418999999996</v>
      </c>
      <c r="M149" s="3">
        <f t="shared" si="17"/>
        <v>1.4332325092679099</v>
      </c>
      <c r="N149" s="25"/>
    </row>
    <row r="150" spans="2:14" x14ac:dyDescent="0.25">
      <c r="B150" s="24"/>
      <c r="C150" s="3">
        <v>147</v>
      </c>
      <c r="D150" s="3">
        <f>(Clima!D150+Clima!E150)/2</f>
        <v>1.7000000000000002</v>
      </c>
      <c r="E150" s="3">
        <f t="shared" si="12"/>
        <v>0.69089619530074076</v>
      </c>
      <c r="F150" s="3">
        <f t="shared" si="13"/>
        <v>4.9566579862790137E-2</v>
      </c>
      <c r="G150" s="3">
        <f t="shared" si="14"/>
        <v>2.4969863000000001</v>
      </c>
      <c r="H150" s="3">
        <f>0.001013*Constantes!$D$4/(0.622*G150)</f>
        <v>4.8370761999036331E-2</v>
      </c>
      <c r="I150" s="3">
        <f t="shared" si="15"/>
        <v>0.25538478876756332</v>
      </c>
      <c r="J150" s="3">
        <f t="shared" si="16"/>
        <v>0.36794902568776749</v>
      </c>
      <c r="K150" s="3">
        <f>(Constantes!$D$10/0.8)*(Constantes!$D$5*J150^2+Constantes!$D$6*J150+Constantes!$D$7)</f>
        <v>8.6867948140008533</v>
      </c>
      <c r="L150" s="3">
        <f>(Constantes!$D$10/0.8)*(0.00376*D150^2-0.0516*D150-6.967)</f>
        <v>-2.6414450999999994</v>
      </c>
      <c r="M150" s="3">
        <f t="shared" si="17"/>
        <v>1.4107818442177109</v>
      </c>
      <c r="N150" s="25"/>
    </row>
    <row r="151" spans="2:14" x14ac:dyDescent="0.25">
      <c r="B151" s="24"/>
      <c r="C151" s="3">
        <v>148</v>
      </c>
      <c r="D151" s="3">
        <f>(Clima!D151+Clima!E151)/2</f>
        <v>1.7000000000000002</v>
      </c>
      <c r="E151" s="3">
        <f t="shared" si="12"/>
        <v>0.69089619530074076</v>
      </c>
      <c r="F151" s="3">
        <f t="shared" si="13"/>
        <v>4.9566579862790137E-2</v>
      </c>
      <c r="G151" s="3">
        <f t="shared" si="14"/>
        <v>2.4969863000000001</v>
      </c>
      <c r="H151" s="3">
        <f>0.001013*Constantes!$D$4/(0.622*G151)</f>
        <v>4.8370761999036331E-2</v>
      </c>
      <c r="I151" s="3">
        <f t="shared" si="15"/>
        <v>0.25538478876756332</v>
      </c>
      <c r="J151" s="3">
        <f t="shared" si="16"/>
        <v>0.37096864943627805</v>
      </c>
      <c r="K151" s="3">
        <f>(Constantes!$D$10/0.8)*(Constantes!$D$5*J151^2+Constantes!$D$6*J151+Constantes!$D$7)</f>
        <v>8.6629232819345763</v>
      </c>
      <c r="L151" s="3">
        <f>(Constantes!$D$10/0.8)*(0.00376*D151^2-0.0516*D151-6.967)</f>
        <v>-2.6414450999999994</v>
      </c>
      <c r="M151" s="3">
        <f t="shared" si="17"/>
        <v>1.4050512036138652</v>
      </c>
      <c r="N151" s="25"/>
    </row>
    <row r="152" spans="2:14" x14ac:dyDescent="0.25">
      <c r="B152" s="24"/>
      <c r="C152" s="3">
        <v>149</v>
      </c>
      <c r="D152" s="3">
        <f>(Clima!D152+Clima!E152)/2</f>
        <v>-1.9000000000000004</v>
      </c>
      <c r="E152" s="3">
        <f t="shared" si="12"/>
        <v>0.53150690890031116</v>
      </c>
      <c r="F152" s="3">
        <f t="shared" si="13"/>
        <v>3.9306823734172082E-2</v>
      </c>
      <c r="G152" s="3">
        <f t="shared" si="14"/>
        <v>2.5054859</v>
      </c>
      <c r="H152" s="3">
        <f>0.001013*Constantes!$D$4/(0.622*G152)</f>
        <v>4.8206669226178583E-2</v>
      </c>
      <c r="I152" s="3">
        <f t="shared" si="15"/>
        <v>0</v>
      </c>
      <c r="J152" s="3">
        <f t="shared" si="16"/>
        <v>0.37387834716780144</v>
      </c>
      <c r="K152" s="3">
        <f>(Constantes!$D$10/0.8)*(Constantes!$D$5*J152^2+Constantes!$D$6*J152+Constantes!$D$7)</f>
        <v>8.6398339423125581</v>
      </c>
      <c r="L152" s="3">
        <f>(Constantes!$D$10/0.8)*(0.00376*D152^2-0.0516*D152-6.967)</f>
        <v>-2.5707698999999993</v>
      </c>
      <c r="M152" s="3">
        <f t="shared" si="17"/>
        <v>0</v>
      </c>
      <c r="N152" s="25"/>
    </row>
    <row r="153" spans="2:14" x14ac:dyDescent="0.25">
      <c r="B153" s="24"/>
      <c r="C153" s="3">
        <v>150</v>
      </c>
      <c r="D153" s="3">
        <f>(Clima!D153+Clima!E153)/2</f>
        <v>-0.90000000000000036</v>
      </c>
      <c r="E153" s="3">
        <f t="shared" si="12"/>
        <v>0.57213282972933621</v>
      </c>
      <c r="F153" s="3">
        <f t="shared" si="13"/>
        <v>4.1954048749982459E-2</v>
      </c>
      <c r="G153" s="3">
        <f t="shared" si="14"/>
        <v>2.5031249</v>
      </c>
      <c r="H153" s="3">
        <f>0.001013*Constantes!$D$4/(0.622*G153)</f>
        <v>4.8252138769485434E-2</v>
      </c>
      <c r="I153" s="3">
        <f t="shared" si="15"/>
        <v>0</v>
      </c>
      <c r="J153" s="3">
        <f t="shared" si="16"/>
        <v>0.37667725667610352</v>
      </c>
      <c r="K153" s="3">
        <f>(Constantes!$D$10/0.8)*(Constantes!$D$5*J153^2+Constantes!$D$6*J153+Constantes!$D$7)</f>
        <v>8.6175433318988119</v>
      </c>
      <c r="L153" s="3">
        <f>(Constantes!$D$10/0.8)*(0.00376*D153^2-0.0516*D153-6.967)</f>
        <v>-2.5940678999999998</v>
      </c>
      <c r="M153" s="3">
        <f t="shared" si="17"/>
        <v>0</v>
      </c>
      <c r="N153" s="25"/>
    </row>
    <row r="154" spans="2:14" x14ac:dyDescent="0.25">
      <c r="B154" s="24"/>
      <c r="C154" s="3">
        <v>151</v>
      </c>
      <c r="D154" s="3">
        <f>(Clima!D154+Clima!E154)/2</f>
        <v>-1.6000000000000005</v>
      </c>
      <c r="E154" s="3">
        <f t="shared" si="12"/>
        <v>0.54341772586112125</v>
      </c>
      <c r="F154" s="3">
        <f t="shared" si="13"/>
        <v>4.0085433969043273E-2</v>
      </c>
      <c r="G154" s="3">
        <f t="shared" si="14"/>
        <v>2.5047775999999997</v>
      </c>
      <c r="H154" s="3">
        <f>0.001013*Constantes!$D$4/(0.622*G154)</f>
        <v>4.8220301088669253E-2</v>
      </c>
      <c r="I154" s="3">
        <f t="shared" si="15"/>
        <v>0</v>
      </c>
      <c r="J154" s="3">
        <f t="shared" si="16"/>
        <v>0.3793645485838914</v>
      </c>
      <c r="K154" s="3">
        <f>(Constantes!$D$10/0.8)*(Constantes!$D$5*J154^2+Constantes!$D$6*J154+Constantes!$D$7)</f>
        <v>8.5960674531124663</v>
      </c>
      <c r="L154" s="3">
        <f>(Constantes!$D$10/0.8)*(0.00376*D154^2-0.0516*D154-6.967)</f>
        <v>-2.5780553999999998</v>
      </c>
      <c r="M154" s="3">
        <f t="shared" si="17"/>
        <v>0</v>
      </c>
      <c r="N154" s="25"/>
    </row>
    <row r="155" spans="2:14" x14ac:dyDescent="0.25">
      <c r="B155" s="24"/>
      <c r="C155" s="3">
        <v>152</v>
      </c>
      <c r="D155" s="3">
        <f>(Clima!D155+Clima!E155)/2</f>
        <v>-1.2999999999999998</v>
      </c>
      <c r="E155" s="3">
        <f t="shared" si="12"/>
        <v>0.55556415476735166</v>
      </c>
      <c r="F155" s="3">
        <f t="shared" si="13"/>
        <v>4.0877296506690017E-2</v>
      </c>
      <c r="G155" s="3">
        <f t="shared" si="14"/>
        <v>2.5040692999999998</v>
      </c>
      <c r="H155" s="3">
        <f>0.001013*Constantes!$D$4/(0.622*G155)</f>
        <v>4.8233940662965817E-2</v>
      </c>
      <c r="I155" s="3">
        <f t="shared" si="15"/>
        <v>0</v>
      </c>
      <c r="J155" s="3">
        <f t="shared" si="16"/>
        <v>0.38193942658857638</v>
      </c>
      <c r="K155" s="3">
        <f>(Constantes!$D$10/0.8)*(Constantes!$D$5*J155^2+Constantes!$D$6*J155+Constantes!$D$7)</f>
        <v>8.5754217581482948</v>
      </c>
      <c r="L155" s="3">
        <f>(Constantes!$D$10/0.8)*(0.00376*D155^2-0.0516*D155-6.967)</f>
        <v>-2.5850870999999995</v>
      </c>
      <c r="M155" s="3">
        <f t="shared" si="17"/>
        <v>0</v>
      </c>
      <c r="N155" s="25"/>
    </row>
    <row r="156" spans="2:14" x14ac:dyDescent="0.25">
      <c r="B156" s="24"/>
      <c r="C156" s="3">
        <v>153</v>
      </c>
      <c r="D156" s="3">
        <f>(Clima!D156+Clima!E156)/2</f>
        <v>0.79999999999999982</v>
      </c>
      <c r="E156" s="3">
        <f t="shared" si="12"/>
        <v>0.64752977093343578</v>
      </c>
      <c r="F156" s="3">
        <f t="shared" si="13"/>
        <v>4.6807225994908587E-2</v>
      </c>
      <c r="G156" s="3">
        <f t="shared" si="14"/>
        <v>2.4991111999999998</v>
      </c>
      <c r="H156" s="3">
        <f>0.001013*Constantes!$D$4/(0.622*G156)</f>
        <v>4.8329634164399872E-2</v>
      </c>
      <c r="I156" s="3">
        <f t="shared" si="15"/>
        <v>0.24805561021082459</v>
      </c>
      <c r="J156" s="3">
        <f t="shared" si="16"/>
        <v>0.3844011276982352</v>
      </c>
      <c r="K156" s="3">
        <f>(Constantes!$D$10/0.8)*(Constantes!$D$5*J156^2+Constantes!$D$6*J156+Constantes!$D$7)</f>
        <v>8.5556211336263281</v>
      </c>
      <c r="L156" s="3">
        <f>(Constantes!$D$10/0.8)*(0.00376*D156^2-0.0516*D156-6.967)</f>
        <v>-2.6272025999999995</v>
      </c>
      <c r="M156" s="3">
        <f t="shared" si="17"/>
        <v>1.3432412876817825</v>
      </c>
      <c r="N156" s="25"/>
    </row>
    <row r="157" spans="2:14" x14ac:dyDescent="0.25">
      <c r="B157" s="24"/>
      <c r="C157" s="3">
        <v>154</v>
      </c>
      <c r="D157" s="3">
        <f>(Clima!D157+Clima!E157)/2</f>
        <v>0</v>
      </c>
      <c r="E157" s="3">
        <f t="shared" si="12"/>
        <v>0.61102013344096318</v>
      </c>
      <c r="F157" s="3">
        <f t="shared" si="13"/>
        <v>4.446640286239343E-2</v>
      </c>
      <c r="G157" s="3">
        <f t="shared" si="14"/>
        <v>2.5009999999999999</v>
      </c>
      <c r="H157" s="3">
        <f>0.001013*Constantes!$D$4/(0.622*G157)</f>
        <v>4.8293134758958162E-2</v>
      </c>
      <c r="I157" s="3">
        <f t="shared" si="15"/>
        <v>0</v>
      </c>
      <c r="J157" s="3">
        <f t="shared" si="16"/>
        <v>0.38674892245770132</v>
      </c>
      <c r="K157" s="3">
        <f>(Constantes!$D$10/0.8)*(Constantes!$D$5*J157^2+Constantes!$D$6*J157+Constantes!$D$7)</f>
        <v>8.536679885787775</v>
      </c>
      <c r="L157" s="3">
        <f>(Constantes!$D$10/0.8)*(0.00376*D157^2-0.0516*D157-6.967)</f>
        <v>-2.6126249999999995</v>
      </c>
      <c r="M157" s="3">
        <f t="shared" si="17"/>
        <v>0</v>
      </c>
      <c r="N157" s="25"/>
    </row>
    <row r="158" spans="2:14" x14ac:dyDescent="0.25">
      <c r="B158" s="24"/>
      <c r="C158" s="3">
        <v>155</v>
      </c>
      <c r="D158" s="3">
        <f>(Clima!D158+Clima!E158)/2</f>
        <v>2.0999999999999996</v>
      </c>
      <c r="E158" s="3">
        <f t="shared" si="12"/>
        <v>0.71097990605014338</v>
      </c>
      <c r="F158" s="3">
        <f t="shared" si="13"/>
        <v>5.0837125796136952E-2</v>
      </c>
      <c r="G158" s="3">
        <f t="shared" si="14"/>
        <v>2.4960418999999998</v>
      </c>
      <c r="H158" s="3">
        <f>0.001013*Constantes!$D$4/(0.622*G158)</f>
        <v>4.8389063513779293E-2</v>
      </c>
      <c r="I158" s="3">
        <f t="shared" si="15"/>
        <v>0.25862669464296717</v>
      </c>
      <c r="J158" s="3">
        <f t="shared" si="16"/>
        <v>0.38898211516471776</v>
      </c>
      <c r="K158" s="3">
        <f>(Constantes!$D$10/0.8)*(Constantes!$D$5*J158^2+Constantes!$D$6*J158+Constantes!$D$7)</f>
        <v>8.5186117262540257</v>
      </c>
      <c r="L158" s="3">
        <f>(Constantes!$D$10/0.8)*(0.00376*D158^2-0.0516*D158-6.967)</f>
        <v>-2.6470418999999996</v>
      </c>
      <c r="M158" s="3">
        <f t="shared" si="17"/>
        <v>1.3863562729069858</v>
      </c>
      <c r="N158" s="25"/>
    </row>
    <row r="159" spans="2:14" x14ac:dyDescent="0.25">
      <c r="B159" s="24"/>
      <c r="C159" s="3">
        <v>156</v>
      </c>
      <c r="D159" s="3">
        <f>(Clima!D159+Clima!E159)/2</f>
        <v>4.0999999999999996</v>
      </c>
      <c r="E159" s="3">
        <f t="shared" si="12"/>
        <v>0.81933467941139548</v>
      </c>
      <c r="F159" s="3">
        <f t="shared" si="13"/>
        <v>5.7618077031797714E-2</v>
      </c>
      <c r="G159" s="3">
        <f t="shared" si="14"/>
        <v>2.4913198999999997</v>
      </c>
      <c r="H159" s="3">
        <f>0.001013*Constantes!$D$4/(0.622*G159)</f>
        <v>4.8480779217536206E-2</v>
      </c>
      <c r="I159" s="3">
        <f t="shared" si="15"/>
        <v>0.27465600940603546</v>
      </c>
      <c r="J159" s="3">
        <f t="shared" si="16"/>
        <v>0.39110004407608939</v>
      </c>
      <c r="K159" s="3">
        <f>(Constantes!$D$10/0.8)*(Constantes!$D$5*J159^2+Constantes!$D$6*J159+Constantes!$D$7)</f>
        <v>8.5014297583647735</v>
      </c>
      <c r="L159" s="3">
        <f>(Constantes!$D$10/0.8)*(0.00376*D159^2-0.0516*D159-6.967)</f>
        <v>-2.6682578999999995</v>
      </c>
      <c r="M159" s="3">
        <f t="shared" si="17"/>
        <v>1.4620175784973655</v>
      </c>
      <c r="N159" s="25"/>
    </row>
    <row r="160" spans="2:14" x14ac:dyDescent="0.25">
      <c r="B160" s="24"/>
      <c r="C160" s="3">
        <v>157</v>
      </c>
      <c r="D160" s="3">
        <f>(Clima!D160+Clima!E160)/2</f>
        <v>1.9000000000000004</v>
      </c>
      <c r="E160" s="3">
        <f t="shared" si="12"/>
        <v>0.70087451158394487</v>
      </c>
      <c r="F160" s="3">
        <f t="shared" si="13"/>
        <v>5.0198399424905157E-2</v>
      </c>
      <c r="G160" s="3">
        <f t="shared" si="14"/>
        <v>2.4965140999999997</v>
      </c>
      <c r="H160" s="3">
        <f>0.001013*Constantes!$D$4/(0.622*G160)</f>
        <v>4.8379911025599402E-2</v>
      </c>
      <c r="I160" s="3">
        <f t="shared" si="15"/>
        <v>0.25700704090969684</v>
      </c>
      <c r="J160" s="3">
        <f t="shared" si="16"/>
        <v>0.39310208160377097</v>
      </c>
      <c r="K160" s="3">
        <f>(Constantes!$D$10/0.8)*(Constantes!$D$5*J160^2+Constantes!$D$6*J160+Constantes!$D$7)</f>
        <v>8.4851464641106826</v>
      </c>
      <c r="L160" s="3">
        <f>(Constantes!$D$10/0.8)*(0.00376*D160^2-0.0516*D160-6.967)</f>
        <v>-2.6442998999999996</v>
      </c>
      <c r="M160" s="3">
        <f t="shared" si="17"/>
        <v>1.3702941487840687</v>
      </c>
      <c r="N160" s="25"/>
    </row>
    <row r="161" spans="2:14" x14ac:dyDescent="0.25">
      <c r="B161" s="24"/>
      <c r="C161" s="3">
        <v>158</v>
      </c>
      <c r="D161" s="3">
        <f>(Clima!D161+Clima!E161)/2</f>
        <v>2.4999999999999996</v>
      </c>
      <c r="E161" s="3">
        <f t="shared" si="12"/>
        <v>0.73157749317928888</v>
      </c>
      <c r="F161" s="3">
        <f t="shared" si="13"/>
        <v>5.2135546772865443E-2</v>
      </c>
      <c r="G161" s="3">
        <f t="shared" si="14"/>
        <v>2.4950975</v>
      </c>
      <c r="H161" s="3">
        <f>0.001013*Constantes!$D$4/(0.622*G161)</f>
        <v>4.8407378882851008E-2</v>
      </c>
      <c r="I161" s="3">
        <f t="shared" si="15"/>
        <v>0.26185775380339843</v>
      </c>
      <c r="J161" s="3">
        <f t="shared" si="16"/>
        <v>0.39498763450083563</v>
      </c>
      <c r="K161" s="3">
        <f>(Constantes!$D$10/0.8)*(Constantes!$D$5*J161^2+Constantes!$D$6*J161+Constantes!$D$7)</f>
        <v>8.4697736916753819</v>
      </c>
      <c r="L161" s="3">
        <f>(Constantes!$D$10/0.8)*(0.00376*D161^2-0.0516*D161-6.967)</f>
        <v>-2.6521874999999997</v>
      </c>
      <c r="M161" s="3">
        <f t="shared" si="17"/>
        <v>1.3903074978622683</v>
      </c>
      <c r="N161" s="25"/>
    </row>
    <row r="162" spans="2:14" x14ac:dyDescent="0.25">
      <c r="B162" s="24"/>
      <c r="C162" s="3">
        <v>159</v>
      </c>
      <c r="D162" s="3">
        <f>(Clima!D162+Clima!E162)/2</f>
        <v>2.5</v>
      </c>
      <c r="E162" s="3">
        <f t="shared" si="12"/>
        <v>0.73157749317928888</v>
      </c>
      <c r="F162" s="3">
        <f t="shared" si="13"/>
        <v>5.2135546772865443E-2</v>
      </c>
      <c r="G162" s="3">
        <f t="shared" si="14"/>
        <v>2.4950975</v>
      </c>
      <c r="H162" s="3">
        <f>0.001013*Constantes!$D$4/(0.622*G162)</f>
        <v>4.8407378882851008E-2</v>
      </c>
      <c r="I162" s="3">
        <f t="shared" si="15"/>
        <v>0.26185775380339843</v>
      </c>
      <c r="J162" s="3">
        <f t="shared" si="16"/>
        <v>0.39675614403726639</v>
      </c>
      <c r="K162" s="3">
        <f>(Constantes!$D$10/0.8)*(Constantes!$D$5*J162^2+Constantes!$D$6*J162+Constantes!$D$7)</f>
        <v>8.4553226436008266</v>
      </c>
      <c r="L162" s="3">
        <f>(Constantes!$D$10/0.8)*(0.00376*D162^2-0.0516*D162-6.967)</f>
        <v>-2.6521874999999997</v>
      </c>
      <c r="M162" s="3">
        <f t="shared" si="17"/>
        <v>1.3867504260126948</v>
      </c>
      <c r="N162" s="25"/>
    </row>
    <row r="163" spans="2:14" x14ac:dyDescent="0.25">
      <c r="B163" s="24"/>
      <c r="C163" s="3">
        <v>160</v>
      </c>
      <c r="D163" s="3">
        <f>(Clima!D163+Clima!E163)/2</f>
        <v>1.1999999999999997</v>
      </c>
      <c r="E163" s="3">
        <f t="shared" si="12"/>
        <v>0.66649737519169561</v>
      </c>
      <c r="F163" s="3">
        <f t="shared" si="13"/>
        <v>4.8016846090574279E-2</v>
      </c>
      <c r="G163" s="3">
        <f t="shared" si="14"/>
        <v>2.4981667999999999</v>
      </c>
      <c r="H163" s="3">
        <f>0.001013*Constantes!$D$4/(0.622*G163)</f>
        <v>4.8347904564320664E-2</v>
      </c>
      <c r="I163" s="3">
        <f t="shared" si="15"/>
        <v>0.25131854773479245</v>
      </c>
      <c r="J163" s="3">
        <f t="shared" si="16"/>
        <v>0.39840708616551995</v>
      </c>
      <c r="K163" s="3">
        <f>(Constantes!$D$10/0.8)*(Constantes!$D$5*J163^2+Constantes!$D$6*J163+Constantes!$D$7)</f>
        <v>8.4418038655894332</v>
      </c>
      <c r="L163" s="3">
        <f>(Constantes!$D$10/0.8)*(0.00376*D163^2-0.0516*D163-6.967)</f>
        <v>-2.6338145999999996</v>
      </c>
      <c r="M163" s="3">
        <f t="shared" si="17"/>
        <v>1.3323605142214865</v>
      </c>
      <c r="N163" s="25"/>
    </row>
    <row r="164" spans="2:14" x14ac:dyDescent="0.25">
      <c r="B164" s="24"/>
      <c r="C164" s="3">
        <v>161</v>
      </c>
      <c r="D164" s="3">
        <f>(Clima!D164+Clima!E164)/2</f>
        <v>1.2999999999999998</v>
      </c>
      <c r="E164" s="3">
        <f t="shared" si="12"/>
        <v>0.67131530762003422</v>
      </c>
      <c r="F164" s="3">
        <f t="shared" si="13"/>
        <v>4.8323415836352239E-2</v>
      </c>
      <c r="G164" s="3">
        <f t="shared" si="14"/>
        <v>2.4979306999999999</v>
      </c>
      <c r="H164" s="3">
        <f>0.001013*Constantes!$D$4/(0.622*G164)</f>
        <v>4.8352474322908297E-2</v>
      </c>
      <c r="I164" s="3">
        <f t="shared" si="15"/>
        <v>0.2521329502444406</v>
      </c>
      <c r="J164" s="3">
        <f t="shared" si="16"/>
        <v>0.39993997167581363</v>
      </c>
      <c r="K164" s="3">
        <f>(Constantes!$D$10/0.8)*(Constantes!$D$5*J164^2+Constantes!$D$6*J164+Constantes!$D$7)</f>
        <v>8.4292272359556009</v>
      </c>
      <c r="L164" s="3">
        <f>(Constantes!$D$10/0.8)*(0.00376*D164^2-0.0516*D164-6.967)</f>
        <v>-2.6353970999999992</v>
      </c>
      <c r="M164" s="3">
        <f t="shared" si="17"/>
        <v>1.3332983295166976</v>
      </c>
      <c r="N164" s="25"/>
    </row>
    <row r="165" spans="2:14" x14ac:dyDescent="0.25">
      <c r="B165" s="24"/>
      <c r="C165" s="3">
        <v>162</v>
      </c>
      <c r="D165" s="3">
        <f>(Clima!D165+Clima!E165)/2</f>
        <v>1.5999999999999996</v>
      </c>
      <c r="E165" s="3">
        <f t="shared" si="12"/>
        <v>0.68595426116151104</v>
      </c>
      <c r="F165" s="3">
        <f t="shared" si="13"/>
        <v>4.9253240920562769E-2</v>
      </c>
      <c r="G165" s="3">
        <f t="shared" si="14"/>
        <v>2.4972224000000001</v>
      </c>
      <c r="H165" s="3">
        <f>0.001013*Constantes!$D$4/(0.622*G165)</f>
        <v>4.8366188783247478E-2</v>
      </c>
      <c r="I165" s="3">
        <f t="shared" si="15"/>
        <v>0.25457272415610477</v>
      </c>
      <c r="J165" s="3">
        <f t="shared" si="16"/>
        <v>0.40135434634108819</v>
      </c>
      <c r="K165" s="3">
        <f>(Constantes!$D$10/0.8)*(Constantes!$D$5*J165^2+Constantes!$D$6*J165+Constantes!$D$7)</f>
        <v>8.417601955738597</v>
      </c>
      <c r="L165" s="3">
        <f>(Constantes!$D$10/0.8)*(0.00376*D165^2-0.0516*D165-6.967)</f>
        <v>-2.6399753999999995</v>
      </c>
      <c r="M165" s="3">
        <f t="shared" si="17"/>
        <v>1.3422526198069797</v>
      </c>
      <c r="N165" s="25"/>
    </row>
    <row r="166" spans="2:14" x14ac:dyDescent="0.25">
      <c r="B166" s="24"/>
      <c r="C166" s="3">
        <v>163</v>
      </c>
      <c r="D166" s="3">
        <f>(Clima!D166+Clima!E166)/2</f>
        <v>1.1000000000000001</v>
      </c>
      <c r="E166" s="3">
        <f t="shared" si="12"/>
        <v>0.66171002192942541</v>
      </c>
      <c r="F166" s="3">
        <f t="shared" si="13"/>
        <v>4.7711949733872931E-2</v>
      </c>
      <c r="G166" s="3">
        <f t="shared" si="14"/>
        <v>2.4984028999999999</v>
      </c>
      <c r="H166" s="3">
        <f>0.001013*Constantes!$D$4/(0.622*G166)</f>
        <v>4.8343335669420791E-2</v>
      </c>
      <c r="I166" s="3">
        <f t="shared" si="15"/>
        <v>0.25050359756068624</v>
      </c>
      <c r="J166" s="3">
        <f t="shared" si="16"/>
        <v>0.4026497910516057</v>
      </c>
      <c r="K166" s="3">
        <f>(Constantes!$D$10/0.8)*(Constantes!$D$5*J166^2+Constantes!$D$6*J166+Constantes!$D$7)</f>
        <v>8.4069365394879405</v>
      </c>
      <c r="L166" s="3">
        <f>(Constantes!$D$10/0.8)*(0.00376*D166^2-0.0516*D166-6.967)</f>
        <v>-2.6322038999999995</v>
      </c>
      <c r="M166" s="3">
        <f t="shared" si="17"/>
        <v>1.3202332302864797</v>
      </c>
      <c r="N166" s="25"/>
    </row>
    <row r="167" spans="2:14" x14ac:dyDescent="0.25">
      <c r="B167" s="24"/>
      <c r="C167" s="3">
        <v>164</v>
      </c>
      <c r="D167" s="3">
        <f>(Clima!D167+Clima!E167)/2</f>
        <v>2</v>
      </c>
      <c r="E167" s="3">
        <f t="shared" si="12"/>
        <v>0.70591123759610253</v>
      </c>
      <c r="F167" s="3">
        <f t="shared" si="13"/>
        <v>5.0516895403570836E-2</v>
      </c>
      <c r="G167" s="3">
        <f t="shared" si="14"/>
        <v>2.4962779999999998</v>
      </c>
      <c r="H167" s="3">
        <f>0.001013*Constantes!$D$4/(0.622*G167)</f>
        <v>4.8384486836864471E-2</v>
      </c>
      <c r="I167" s="3">
        <f t="shared" si="15"/>
        <v>0.25781719970899042</v>
      </c>
      <c r="J167" s="3">
        <f t="shared" si="16"/>
        <v>0.40382592193914041</v>
      </c>
      <c r="K167" s="3">
        <f>(Constantes!$D$10/0.8)*(Constantes!$D$5*J167^2+Constantes!$D$6*J167+Constantes!$D$7)</f>
        <v>8.3972388067317176</v>
      </c>
      <c r="L167" s="3">
        <f>(Constantes!$D$10/0.8)*(0.00376*D167^2-0.0516*D167-6.967)</f>
        <v>-2.6456849999999994</v>
      </c>
      <c r="M167" s="3">
        <f t="shared" si="17"/>
        <v>1.3529523407608013</v>
      </c>
      <c r="N167" s="25"/>
    </row>
    <row r="168" spans="2:14" x14ac:dyDescent="0.25">
      <c r="B168" s="24"/>
      <c r="C168" s="3">
        <v>165</v>
      </c>
      <c r="D168" s="3">
        <f>(Clima!D168+Clima!E168)/2</f>
        <v>4.3999999999999995</v>
      </c>
      <c r="E168" s="3">
        <f t="shared" si="12"/>
        <v>0.83678523020110962</v>
      </c>
      <c r="F168" s="3">
        <f t="shared" si="13"/>
        <v>5.8699264456482256E-2</v>
      </c>
      <c r="G168" s="3">
        <f t="shared" si="14"/>
        <v>2.4906115999999998</v>
      </c>
      <c r="H168" s="3">
        <f>0.001013*Constantes!$D$4/(0.622*G168)</f>
        <v>4.8494566568369937E-2</v>
      </c>
      <c r="I168" s="3">
        <f t="shared" si="15"/>
        <v>0.2770303848497464</v>
      </c>
      <c r="J168" s="3">
        <f t="shared" si="16"/>
        <v>0.40488239049072738</v>
      </c>
      <c r="K168" s="3">
        <f>(Constantes!$D$10/0.8)*(Constantes!$D$5*J168^2+Constantes!$D$6*J168+Constantes!$D$7)</f>
        <v>8.388515874137493</v>
      </c>
      <c r="L168" s="3">
        <f>(Constantes!$D$10/0.8)*(0.00376*D168^2-0.0516*D168-6.967)</f>
        <v>-2.6704673999999993</v>
      </c>
      <c r="M168" s="3">
        <f t="shared" si="17"/>
        <v>1.444640742523984</v>
      </c>
      <c r="N168" s="25"/>
    </row>
    <row r="169" spans="2:14" x14ac:dyDescent="0.25">
      <c r="B169" s="24"/>
      <c r="C169" s="3">
        <v>166</v>
      </c>
      <c r="D169" s="3">
        <f>(Clima!D169+Clima!E169)/2</f>
        <v>2</v>
      </c>
      <c r="E169" s="3">
        <f t="shared" si="12"/>
        <v>0.70591123759610253</v>
      </c>
      <c r="F169" s="3">
        <f t="shared" si="13"/>
        <v>5.0516895403570836E-2</v>
      </c>
      <c r="G169" s="3">
        <f t="shared" si="14"/>
        <v>2.4962779999999998</v>
      </c>
      <c r="H169" s="3">
        <f>0.001013*Constantes!$D$4/(0.622*G169)</f>
        <v>4.8384486836864471E-2</v>
      </c>
      <c r="I169" s="3">
        <f t="shared" si="15"/>
        <v>0.25781719970899042</v>
      </c>
      <c r="J169" s="3">
        <f t="shared" si="16"/>
        <v>0.40581888365193425</v>
      </c>
      <c r="K169" s="3">
        <f>(Constantes!$D$10/0.8)*(Constantes!$D$5*J169^2+Constantes!$D$6*J169+Constantes!$D$7)</f>
        <v>8.3807741483746643</v>
      </c>
      <c r="L169" s="3">
        <f>(Constantes!$D$10/0.8)*(0.00376*D169^2-0.0516*D169-6.967)</f>
        <v>-2.6456849999999994</v>
      </c>
      <c r="M169" s="3">
        <f t="shared" si="17"/>
        <v>1.3489621609757274</v>
      </c>
      <c r="N169" s="25"/>
    </row>
    <row r="170" spans="2:14" x14ac:dyDescent="0.25">
      <c r="B170" s="24"/>
      <c r="C170" s="3">
        <v>167</v>
      </c>
      <c r="D170" s="3">
        <f>(Clima!D170+Clima!E170)/2</f>
        <v>2.6999999999999997</v>
      </c>
      <c r="E170" s="3">
        <f t="shared" si="12"/>
        <v>0.74207249878281389</v>
      </c>
      <c r="F170" s="3">
        <f t="shared" si="13"/>
        <v>5.279536631965228E-2</v>
      </c>
      <c r="G170" s="3">
        <f t="shared" si="14"/>
        <v>2.4946253</v>
      </c>
      <c r="H170" s="3">
        <f>0.001013*Constantes!$D$4/(0.622*G170)</f>
        <v>4.8416541767677235E-2</v>
      </c>
      <c r="I170" s="3">
        <f t="shared" si="15"/>
        <v>0.26346893607318966</v>
      </c>
      <c r="J170" s="3">
        <f t="shared" si="16"/>
        <v>0.40663512391962631</v>
      </c>
      <c r="K170" s="3">
        <f>(Constantes!$D$10/0.8)*(Constantes!$D$5*J170^2+Constantes!$D$6*J170+Constantes!$D$7)</f>
        <v>8.3740193196863419</v>
      </c>
      <c r="L170" s="3">
        <f>(Constantes!$D$10/0.8)*(0.00376*D170^2-0.0516*D170-6.967)</f>
        <v>-2.6545910999999993</v>
      </c>
      <c r="M170" s="3">
        <f t="shared" si="17"/>
        <v>1.3745140303388921</v>
      </c>
      <c r="N170" s="25"/>
    </row>
    <row r="171" spans="2:14" x14ac:dyDescent="0.25">
      <c r="B171" s="24"/>
      <c r="C171" s="3">
        <v>168</v>
      </c>
      <c r="D171" s="3">
        <f>(Clima!D171+Clima!E171)/2</f>
        <v>2.4</v>
      </c>
      <c r="E171" s="3">
        <f t="shared" si="12"/>
        <v>0.72637930856585575</v>
      </c>
      <c r="F171" s="3">
        <f t="shared" si="13"/>
        <v>5.1808301026103169E-2</v>
      </c>
      <c r="G171" s="3">
        <f t="shared" si="14"/>
        <v>2.4953335999999999</v>
      </c>
      <c r="H171" s="3">
        <f>0.001013*Constantes!$D$4/(0.622*G171)</f>
        <v>4.8402798740879521E-2</v>
      </c>
      <c r="I171" s="3">
        <f t="shared" si="15"/>
        <v>0.26105105508041732</v>
      </c>
      <c r="J171" s="3">
        <f t="shared" si="16"/>
        <v>0.40733086942419622</v>
      </c>
      <c r="K171" s="3">
        <f>(Constantes!$D$10/0.8)*(Constantes!$D$5*J171^2+Constantes!$D$6*J171+Constantes!$D$7)</f>
        <v>8.3682563561780423</v>
      </c>
      <c r="L171" s="3">
        <f>(Constantes!$D$10/0.8)*(0.00376*D171^2-0.0516*D171-6.967)</f>
        <v>-2.6509433999999996</v>
      </c>
      <c r="M171" s="3">
        <f t="shared" si="17"/>
        <v>1.3614380503773966</v>
      </c>
      <c r="N171" s="25"/>
    </row>
    <row r="172" spans="2:14" x14ac:dyDescent="0.25">
      <c r="B172" s="24"/>
      <c r="C172" s="3">
        <v>169</v>
      </c>
      <c r="D172" s="3">
        <f>(Clima!D172+Clima!E172)/2</f>
        <v>2.2000000000000002</v>
      </c>
      <c r="E172" s="3">
        <f t="shared" si="12"/>
        <v>0.71608069080811831</v>
      </c>
      <c r="F172" s="3">
        <f t="shared" si="13"/>
        <v>5.1159098346532123E-2</v>
      </c>
      <c r="G172" s="3">
        <f t="shared" si="14"/>
        <v>2.4958057999999999</v>
      </c>
      <c r="H172" s="3">
        <f>0.001013*Constantes!$D$4/(0.622*G172)</f>
        <v>4.8393641056589561E-2</v>
      </c>
      <c r="I172" s="3">
        <f t="shared" si="15"/>
        <v>0.25943551155231137</v>
      </c>
      <c r="J172" s="3">
        <f t="shared" si="16"/>
        <v>0.40790591400123555</v>
      </c>
      <c r="K172" s="3">
        <f>(Constantes!$D$10/0.8)*(Constantes!$D$5*J172^2+Constantes!$D$6*J172+Constantes!$D$7)</f>
        <v>8.3634894988296224</v>
      </c>
      <c r="L172" s="3">
        <f>(Constantes!$D$10/0.8)*(0.00376*D172^2-0.0516*D172-6.967)</f>
        <v>-2.6483705999999994</v>
      </c>
      <c r="M172" s="3">
        <f t="shared" si="17"/>
        <v>1.3525176245106707</v>
      </c>
      <c r="N172" s="25"/>
    </row>
    <row r="173" spans="2:14" x14ac:dyDescent="0.25">
      <c r="B173" s="24"/>
      <c r="C173" s="3">
        <v>170</v>
      </c>
      <c r="D173" s="3">
        <f>(Clima!D173+Clima!E173)/2</f>
        <v>2.4</v>
      </c>
      <c r="E173" s="3">
        <f t="shared" si="12"/>
        <v>0.72637930856585575</v>
      </c>
      <c r="F173" s="3">
        <f t="shared" si="13"/>
        <v>5.1808301026103169E-2</v>
      </c>
      <c r="G173" s="3">
        <f t="shared" si="14"/>
        <v>2.4953335999999999</v>
      </c>
      <c r="H173" s="3">
        <f>0.001013*Constantes!$D$4/(0.622*G173)</f>
        <v>4.8402798740879521E-2</v>
      </c>
      <c r="I173" s="3">
        <f t="shared" si="15"/>
        <v>0.26105105508041732</v>
      </c>
      <c r="J173" s="3">
        <f t="shared" si="16"/>
        <v>0.40836008725262574</v>
      </c>
      <c r="K173" s="3">
        <f>(Constantes!$D$10/0.8)*(Constantes!$D$5*J173^2+Constantes!$D$6*J173+Constantes!$D$7)</f>
        <v>8.3597222572361449</v>
      </c>
      <c r="L173" s="3">
        <f>(Constantes!$D$10/0.8)*(0.00376*D173^2-0.0516*D173-6.967)</f>
        <v>-2.6509433999999996</v>
      </c>
      <c r="M173" s="3">
        <f t="shared" si="17"/>
        <v>1.3593438849764301</v>
      </c>
      <c r="N173" s="25"/>
    </row>
    <row r="174" spans="2:14" x14ac:dyDescent="0.25">
      <c r="B174" s="24"/>
      <c r="C174" s="3">
        <v>171</v>
      </c>
      <c r="D174" s="3">
        <f>(Clima!D174+Clima!E174)/2</f>
        <v>1.9</v>
      </c>
      <c r="E174" s="3">
        <f t="shared" si="12"/>
        <v>0.70087451158394487</v>
      </c>
      <c r="F174" s="3">
        <f t="shared" si="13"/>
        <v>5.0198399424905157E-2</v>
      </c>
      <c r="G174" s="3">
        <f t="shared" si="14"/>
        <v>2.4965140999999997</v>
      </c>
      <c r="H174" s="3">
        <f>0.001013*Constantes!$D$4/(0.622*G174)</f>
        <v>4.8379911025599402E-2</v>
      </c>
      <c r="I174" s="3">
        <f t="shared" si="15"/>
        <v>0.25700704090969684</v>
      </c>
      <c r="J174" s="3">
        <f t="shared" si="16"/>
        <v>0.40869325459703054</v>
      </c>
      <c r="K174" s="3">
        <f>(Constantes!$D$10/0.8)*(Constantes!$D$5*J174^2+Constantes!$D$6*J174+Constantes!$D$7)</f>
        <v>8.3569574060824579</v>
      </c>
      <c r="L174" s="3">
        <f>(Constantes!$D$10/0.8)*(0.00376*D174^2-0.0516*D174-6.967)</f>
        <v>-2.6442998999999996</v>
      </c>
      <c r="M174" s="3">
        <f t="shared" si="17"/>
        <v>1.3393253877320834</v>
      </c>
      <c r="N174" s="25"/>
    </row>
    <row r="175" spans="2:14" x14ac:dyDescent="0.25">
      <c r="B175" s="24"/>
      <c r="C175" s="3">
        <v>172</v>
      </c>
      <c r="D175" s="3">
        <f>(Clima!D175+Clima!E175)/2</f>
        <v>1.9000000000000004</v>
      </c>
      <c r="E175" s="3">
        <f t="shared" si="12"/>
        <v>0.70087451158394487</v>
      </c>
      <c r="F175" s="3">
        <f t="shared" si="13"/>
        <v>5.0198399424905157E-2</v>
      </c>
      <c r="G175" s="3">
        <f t="shared" si="14"/>
        <v>2.4965140999999997</v>
      </c>
      <c r="H175" s="3">
        <f>0.001013*Constantes!$D$4/(0.622*G175)</f>
        <v>4.8379911025599402E-2</v>
      </c>
      <c r="I175" s="3">
        <f t="shared" si="15"/>
        <v>0.25700704090969684</v>
      </c>
      <c r="J175" s="3">
        <f t="shared" si="16"/>
        <v>0.40890531730977536</v>
      </c>
      <c r="K175" s="3">
        <f>(Constantes!$D$10/0.8)*(Constantes!$D$5*J175^2+Constantes!$D$6*J175+Constantes!$D$7)</f>
        <v>8.355196982355503</v>
      </c>
      <c r="L175" s="3">
        <f>(Constantes!$D$10/0.8)*(0.00376*D175^2-0.0516*D175-6.967)</f>
        <v>-2.6442998999999996</v>
      </c>
      <c r="M175" s="3">
        <f t="shared" si="17"/>
        <v>1.3389000929168402</v>
      </c>
      <c r="N175" s="25"/>
    </row>
    <row r="176" spans="2:14" x14ac:dyDescent="0.25">
      <c r="B176" s="24"/>
      <c r="C176" s="3">
        <v>173</v>
      </c>
      <c r="D176" s="3">
        <f>(Clima!D176+Clima!E176)/2</f>
        <v>1.8000000000000007</v>
      </c>
      <c r="E176" s="3">
        <f t="shared" si="12"/>
        <v>0.69586955492486935</v>
      </c>
      <c r="F176" s="3">
        <f t="shared" si="13"/>
        <v>4.9881630142067222E-2</v>
      </c>
      <c r="G176" s="3">
        <f t="shared" si="14"/>
        <v>2.4967501999999997</v>
      </c>
      <c r="H176" s="3">
        <f>0.001013*Constantes!$D$4/(0.622*G176)</f>
        <v>4.8375336079738519E-2</v>
      </c>
      <c r="I176" s="3">
        <f t="shared" si="15"/>
        <v>0.25619623248758888</v>
      </c>
      <c r="J176" s="3">
        <f t="shared" si="16"/>
        <v>0.40899621255210172</v>
      </c>
      <c r="K176" s="3">
        <f>(Constantes!$D$10/0.8)*(Constantes!$D$5*J176^2+Constantes!$D$6*J176+Constantes!$D$7)</f>
        <v>8.3544422832974874</v>
      </c>
      <c r="L176" s="3">
        <f>(Constantes!$D$10/0.8)*(0.00376*D176^2-0.0516*D176-6.967)</f>
        <v>-2.6428865999999993</v>
      </c>
      <c r="M176" s="3">
        <f t="shared" si="17"/>
        <v>1.3348564494529431</v>
      </c>
      <c r="N176" s="25"/>
    </row>
    <row r="177" spans="2:14" x14ac:dyDescent="0.25">
      <c r="B177" s="24"/>
      <c r="C177" s="3">
        <v>174</v>
      </c>
      <c r="D177" s="3">
        <f>(Clima!D177+Clima!E177)/2</f>
        <v>0.90000000000000036</v>
      </c>
      <c r="E177" s="3">
        <f t="shared" si="12"/>
        <v>0.65222638567169222</v>
      </c>
      <c r="F177" s="3">
        <f t="shared" si="13"/>
        <v>4.7107147160987607E-2</v>
      </c>
      <c r="G177" s="3">
        <f t="shared" si="14"/>
        <v>2.4988750999999998</v>
      </c>
      <c r="H177" s="3">
        <f>0.001013*Constantes!$D$4/(0.622*G177)</f>
        <v>4.8334200469705095E-2</v>
      </c>
      <c r="I177" s="3">
        <f t="shared" si="15"/>
        <v>0.24887211380762059</v>
      </c>
      <c r="J177" s="3">
        <f t="shared" si="16"/>
        <v>0.40896591338978777</v>
      </c>
      <c r="K177" s="3">
        <f>(Constantes!$D$10/0.8)*(Constantes!$D$5*J177^2+Constantes!$D$6*J177+Constantes!$D$7)</f>
        <v>8.3546938651022522</v>
      </c>
      <c r="L177" s="3">
        <f>(Constantes!$D$10/0.8)*(0.00376*D177^2-0.0516*D177-6.967)</f>
        <v>-2.6288978999999997</v>
      </c>
      <c r="M177" s="3">
        <f t="shared" si="17"/>
        <v>1.300235925720729</v>
      </c>
      <c r="N177" s="25"/>
    </row>
    <row r="178" spans="2:14" x14ac:dyDescent="0.25">
      <c r="B178" s="24"/>
      <c r="C178" s="3">
        <v>175</v>
      </c>
      <c r="D178" s="3">
        <f>(Clima!D178+Clima!E178)/2</f>
        <v>1.7000000000000002</v>
      </c>
      <c r="E178" s="3">
        <f t="shared" si="12"/>
        <v>0.69089619530074076</v>
      </c>
      <c r="F178" s="3">
        <f t="shared" si="13"/>
        <v>4.9566579862790137E-2</v>
      </c>
      <c r="G178" s="3">
        <f t="shared" si="14"/>
        <v>2.4969863000000001</v>
      </c>
      <c r="H178" s="3">
        <f>0.001013*Constantes!$D$4/(0.622*G178)</f>
        <v>4.8370761999036331E-2</v>
      </c>
      <c r="I178" s="3">
        <f t="shared" si="15"/>
        <v>0.25538478876756332</v>
      </c>
      <c r="J178" s="3">
        <f t="shared" si="16"/>
        <v>0.40881442880112911</v>
      </c>
      <c r="K178" s="3">
        <f>(Constantes!$D$10/0.8)*(Constantes!$D$5*J178^2+Constantes!$D$6*J178+Constantes!$D$7)</f>
        <v>8.3559515423563244</v>
      </c>
      <c r="L178" s="3">
        <f>(Constantes!$D$10/0.8)*(0.00376*D178^2-0.0516*D178-6.967)</f>
        <v>-2.6414450999999994</v>
      </c>
      <c r="M178" s="3">
        <f t="shared" si="17"/>
        <v>1.3313590455162498</v>
      </c>
      <c r="N178" s="25"/>
    </row>
    <row r="179" spans="2:14" x14ac:dyDescent="0.25">
      <c r="B179" s="24"/>
      <c r="C179" s="3">
        <v>176</v>
      </c>
      <c r="D179" s="3">
        <f>(Clima!D179+Clima!E179)/2</f>
        <v>0.60000000000000053</v>
      </c>
      <c r="E179" s="3">
        <f t="shared" si="12"/>
        <v>0.63822612447325822</v>
      </c>
      <c r="F179" s="3">
        <f t="shared" si="13"/>
        <v>4.6212306718595969E-2</v>
      </c>
      <c r="G179" s="3">
        <f t="shared" si="14"/>
        <v>2.4995833999999997</v>
      </c>
      <c r="H179" s="3">
        <f>0.001013*Constantes!$D$4/(0.622*G179)</f>
        <v>4.8320504141671917E-2</v>
      </c>
      <c r="I179" s="3">
        <f t="shared" si="15"/>
        <v>0.24642115508602994</v>
      </c>
      <c r="J179" s="3">
        <f t="shared" si="16"/>
        <v>0.40854180367427873</v>
      </c>
      <c r="K179" s="3">
        <f>(Constantes!$D$10/0.8)*(Constantes!$D$5*J179^2+Constantes!$D$6*J179+Constantes!$D$7)</f>
        <v>8.3582143882252389</v>
      </c>
      <c r="L179" s="3">
        <f>(Constantes!$D$10/0.8)*(0.00376*D179^2-0.0516*D179-6.967)</f>
        <v>-2.6237273999999995</v>
      </c>
      <c r="M179" s="3">
        <f t="shared" si="17"/>
        <v>1.2895204568240841</v>
      </c>
      <c r="N179" s="25"/>
    </row>
    <row r="180" spans="2:14" x14ac:dyDescent="0.25">
      <c r="B180" s="24"/>
      <c r="C180" s="3">
        <v>177</v>
      </c>
      <c r="D180" s="3">
        <f>(Clima!D180+Clima!E180)/2</f>
        <v>0.79999999999999982</v>
      </c>
      <c r="E180" s="3">
        <f t="shared" si="12"/>
        <v>0.64752977093343578</v>
      </c>
      <c r="F180" s="3">
        <f t="shared" si="13"/>
        <v>4.6807225994908587E-2</v>
      </c>
      <c r="G180" s="3">
        <f t="shared" si="14"/>
        <v>2.4991111999999998</v>
      </c>
      <c r="H180" s="3">
        <f>0.001013*Constantes!$D$4/(0.622*G180)</f>
        <v>4.8329634164399872E-2</v>
      </c>
      <c r="I180" s="3">
        <f t="shared" si="15"/>
        <v>0.24805561021082459</v>
      </c>
      <c r="J180" s="3">
        <f t="shared" si="16"/>
        <v>0.40814811879394536</v>
      </c>
      <c r="K180" s="3">
        <f>(Constantes!$D$10/0.8)*(Constantes!$D$5*J180^2+Constantes!$D$6*J180+Constantes!$D$7)</f>
        <v>8.3614807353849745</v>
      </c>
      <c r="L180" s="3">
        <f>(Constantes!$D$10/0.8)*(0.00376*D180^2-0.0516*D180-6.967)</f>
        <v>-2.6272025999999995</v>
      </c>
      <c r="M180" s="3">
        <f t="shared" si="17"/>
        <v>1.2979731296265908</v>
      </c>
      <c r="N180" s="25"/>
    </row>
    <row r="181" spans="2:14" x14ac:dyDescent="0.25">
      <c r="B181" s="24"/>
      <c r="C181" s="3">
        <v>178</v>
      </c>
      <c r="D181" s="3">
        <f>(Clima!D181+Clima!E181)/2</f>
        <v>0.39999999999999947</v>
      </c>
      <c r="E181" s="3">
        <f t="shared" si="12"/>
        <v>0.6290408323333192</v>
      </c>
      <c r="F181" s="3">
        <f t="shared" si="13"/>
        <v>4.5623902231293159E-2</v>
      </c>
      <c r="G181" s="3">
        <f t="shared" si="14"/>
        <v>2.5000556</v>
      </c>
      <c r="H181" s="3">
        <f>0.001013*Constantes!$D$4/(0.622*G181)</f>
        <v>4.831137756782463E-2</v>
      </c>
      <c r="I181" s="3">
        <f t="shared" si="15"/>
        <v>0.24478487090923379</v>
      </c>
      <c r="J181" s="3">
        <f t="shared" si="16"/>
        <v>0.40763349081745559</v>
      </c>
      <c r="K181" s="3">
        <f>(Constantes!$D$10/0.8)*(Constantes!$D$5*J181^2+Constantes!$D$6*J181+Constantes!$D$7)</f>
        <v>8.3657481776974176</v>
      </c>
      <c r="L181" s="3">
        <f>(Constantes!$D$10/0.8)*(0.00376*D181^2-0.0516*D181-6.967)</f>
        <v>-2.6201393999999993</v>
      </c>
      <c r="M181" s="3">
        <f t="shared" si="17"/>
        <v>1.2835695876794138</v>
      </c>
      <c r="N181" s="25"/>
    </row>
    <row r="182" spans="2:14" x14ac:dyDescent="0.25">
      <c r="B182" s="24"/>
      <c r="C182" s="3">
        <v>179</v>
      </c>
      <c r="D182" s="3">
        <f>(Clima!D182+Clima!E182)/2</f>
        <v>1.9000000000000004</v>
      </c>
      <c r="E182" s="3">
        <f t="shared" si="12"/>
        <v>0.70087451158394487</v>
      </c>
      <c r="F182" s="3">
        <f t="shared" si="13"/>
        <v>5.0198399424905157E-2</v>
      </c>
      <c r="G182" s="3">
        <f t="shared" si="14"/>
        <v>2.4965140999999997</v>
      </c>
      <c r="H182" s="3">
        <f>0.001013*Constantes!$D$4/(0.622*G182)</f>
        <v>4.8379911025599402E-2</v>
      </c>
      <c r="I182" s="3">
        <f t="shared" si="15"/>
        <v>0.25700704090969684</v>
      </c>
      <c r="J182" s="3">
        <f t="shared" si="16"/>
        <v>0.40699807224018525</v>
      </c>
      <c r="K182" s="3">
        <f>(Constantes!$D$10/0.8)*(Constantes!$D$5*J182^2+Constantes!$D$6*J182+Constantes!$D$7)</f>
        <v>8.3710135726279571</v>
      </c>
      <c r="L182" s="3">
        <f>(Constantes!$D$10/0.8)*(0.00376*D182^2-0.0516*D182-6.967)</f>
        <v>-2.6442998999999996</v>
      </c>
      <c r="M182" s="3">
        <f t="shared" si="17"/>
        <v>1.3427211694762522</v>
      </c>
      <c r="N182" s="25"/>
    </row>
    <row r="183" spans="2:14" x14ac:dyDescent="0.25">
      <c r="B183" s="24"/>
      <c r="C183" s="3">
        <v>180</v>
      </c>
      <c r="D183" s="3">
        <f>(Clima!D183+Clima!E183)/2</f>
        <v>1</v>
      </c>
      <c r="E183" s="3">
        <f t="shared" si="12"/>
        <v>0.65695308083782977</v>
      </c>
      <c r="F183" s="3">
        <f t="shared" si="13"/>
        <v>4.7408719253218941E-2</v>
      </c>
      <c r="G183" s="3">
        <f t="shared" si="14"/>
        <v>2.4986389999999998</v>
      </c>
      <c r="H183" s="3">
        <f>0.001013*Constantes!$D$4/(0.622*G183)</f>
        <v>4.8338767637963853E-2</v>
      </c>
      <c r="I183" s="3">
        <f t="shared" si="15"/>
        <v>0.24968811460036958</v>
      </c>
      <c r="J183" s="3">
        <f t="shared" si="16"/>
        <v>0.40624205135037245</v>
      </c>
      <c r="K183" s="3">
        <f>(Constantes!$D$10/0.8)*(Constantes!$D$5*J183^2+Constantes!$D$6*J183+Constantes!$D$7)</f>
        <v>8.3772730444024948</v>
      </c>
      <c r="L183" s="3">
        <f>(Constantes!$D$10/0.8)*(0.00376*D183^2-0.0516*D183-6.967)</f>
        <v>-2.6305649999999994</v>
      </c>
      <c r="M183" s="3">
        <f t="shared" si="17"/>
        <v>1.3093823660486745</v>
      </c>
      <c r="N183" s="25"/>
    </row>
    <row r="184" spans="2:14" x14ac:dyDescent="0.25">
      <c r="B184" s="24"/>
      <c r="C184" s="3">
        <v>181</v>
      </c>
      <c r="D184" s="3">
        <f>(Clima!D184+Clima!E184)/2</f>
        <v>1.3999999999999995</v>
      </c>
      <c r="E184" s="3">
        <f t="shared" si="12"/>
        <v>0.67616398696255609</v>
      </c>
      <c r="F184" s="3">
        <f t="shared" si="13"/>
        <v>4.8631666509690974E-2</v>
      </c>
      <c r="G184" s="3">
        <f t="shared" si="14"/>
        <v>2.4976946</v>
      </c>
      <c r="H184" s="3">
        <f>0.001013*Constantes!$D$4/(0.622*G184)</f>
        <v>4.8357044945428612E-2</v>
      </c>
      <c r="I184" s="3">
        <f t="shared" si="15"/>
        <v>0.25294679028782258</v>
      </c>
      <c r="J184" s="3">
        <f t="shared" si="16"/>
        <v>0.40536565217332293</v>
      </c>
      <c r="K184" s="3">
        <f>(Constantes!$D$10/0.8)*(Constantes!$D$5*J184^2+Constantes!$D$6*J184+Constantes!$D$7)</f>
        <v>8.3845219879002713</v>
      </c>
      <c r="L184" s="3">
        <f>(Constantes!$D$10/0.8)*(0.00376*D184^2-0.0516*D184-6.967)</f>
        <v>-2.6369513999999996</v>
      </c>
      <c r="M184" s="3">
        <f t="shared" si="17"/>
        <v>1.3265792566658441</v>
      </c>
      <c r="N184" s="25"/>
    </row>
    <row r="185" spans="2:14" x14ac:dyDescent="0.25">
      <c r="B185" s="24"/>
      <c r="C185" s="3">
        <v>182</v>
      </c>
      <c r="D185" s="3">
        <f>(Clima!D185+Clima!E185)/2</f>
        <v>1.5</v>
      </c>
      <c r="E185" s="3">
        <f t="shared" si="12"/>
        <v>0.6810435817226459</v>
      </c>
      <c r="F185" s="3">
        <f t="shared" si="13"/>
        <v>4.8941605674579676E-2</v>
      </c>
      <c r="G185" s="3">
        <f t="shared" si="14"/>
        <v>2.4974585</v>
      </c>
      <c r="H185" s="3">
        <f>0.001013*Constantes!$D$4/(0.622*G185)</f>
        <v>4.8361616432126636E-2</v>
      </c>
      <c r="I185" s="3">
        <f t="shared" si="15"/>
        <v>0.25376005314046418</v>
      </c>
      <c r="J185" s="3">
        <f t="shared" si="16"/>
        <v>0.40436913440502725</v>
      </c>
      <c r="K185" s="3">
        <f>(Constantes!$D$10/0.8)*(Constantes!$D$5*J185^2+Constantes!$D$6*J185+Constantes!$D$7)</f>
        <v>8.3927550732781224</v>
      </c>
      <c r="L185" s="3">
        <f>(Constantes!$D$10/0.8)*(0.00376*D185^2-0.0516*D185-6.967)</f>
        <v>-2.6384774999999996</v>
      </c>
      <c r="M185" s="3">
        <f t="shared" si="17"/>
        <v>1.3324210243766403</v>
      </c>
      <c r="N185" s="25"/>
    </row>
    <row r="186" spans="2:14" x14ac:dyDescent="0.25">
      <c r="B186" s="24"/>
      <c r="C186" s="3">
        <v>183</v>
      </c>
      <c r="D186" s="3">
        <f>(Clima!D186+Clima!E186)/2</f>
        <v>2</v>
      </c>
      <c r="E186" s="3">
        <f t="shared" si="12"/>
        <v>0.70591123759610253</v>
      </c>
      <c r="F186" s="3">
        <f t="shared" si="13"/>
        <v>5.0516895403570836E-2</v>
      </c>
      <c r="G186" s="3">
        <f t="shared" si="14"/>
        <v>2.4962779999999998</v>
      </c>
      <c r="H186" s="3">
        <f>0.001013*Constantes!$D$4/(0.622*G186)</f>
        <v>4.8384486836864471E-2</v>
      </c>
      <c r="I186" s="3">
        <f t="shared" si="15"/>
        <v>0.25781719970899042</v>
      </c>
      <c r="J186" s="3">
        <f t="shared" si="16"/>
        <v>0.40325279333520658</v>
      </c>
      <c r="K186" s="3">
        <f>(Constantes!$D$10/0.8)*(Constantes!$D$5*J186^2+Constantes!$D$6*J186+Constantes!$D$7)</f>
        <v>8.4019662513209195</v>
      </c>
      <c r="L186" s="3">
        <f>(Constantes!$D$10/0.8)*(0.00376*D186^2-0.0516*D186-6.967)</f>
        <v>-2.6456849999999994</v>
      </c>
      <c r="M186" s="3">
        <f t="shared" si="17"/>
        <v>1.3540980282950226</v>
      </c>
      <c r="N186" s="25"/>
    </row>
    <row r="187" spans="2:14" x14ac:dyDescent="0.25">
      <c r="B187" s="24"/>
      <c r="C187" s="3">
        <v>184</v>
      </c>
      <c r="D187" s="3">
        <f>(Clima!D187+Clima!E187)/2</f>
        <v>1.7000000000000002</v>
      </c>
      <c r="E187" s="3">
        <f t="shared" si="12"/>
        <v>0.69089619530074076</v>
      </c>
      <c r="F187" s="3">
        <f t="shared" si="13"/>
        <v>4.9566579862790137E-2</v>
      </c>
      <c r="G187" s="3">
        <f t="shared" si="14"/>
        <v>2.4969863000000001</v>
      </c>
      <c r="H187" s="3">
        <f>0.001013*Constantes!$D$4/(0.622*G187)</f>
        <v>4.8370761999036331E-2</v>
      </c>
      <c r="I187" s="3">
        <f t="shared" si="15"/>
        <v>0.25538478876756332</v>
      </c>
      <c r="J187" s="3">
        <f t="shared" si="16"/>
        <v>0.40201695975981272</v>
      </c>
      <c r="K187" s="3">
        <f>(Constantes!$D$10/0.8)*(Constantes!$D$5*J187^2+Constantes!$D$6*J187+Constantes!$D$7)</f>
        <v>8.4121487595121369</v>
      </c>
      <c r="L187" s="3">
        <f>(Constantes!$D$10/0.8)*(0.00376*D187^2-0.0516*D187-6.967)</f>
        <v>-2.6414450999999994</v>
      </c>
      <c r="M187" s="3">
        <f t="shared" si="17"/>
        <v>1.3448498450829522</v>
      </c>
      <c r="N187" s="25"/>
    </row>
    <row r="188" spans="2:14" x14ac:dyDescent="0.25">
      <c r="B188" s="24"/>
      <c r="C188" s="3">
        <v>185</v>
      </c>
      <c r="D188" s="3">
        <f>(Clima!D188+Clima!E188)/2</f>
        <v>1.5</v>
      </c>
      <c r="E188" s="3">
        <f t="shared" si="12"/>
        <v>0.6810435817226459</v>
      </c>
      <c r="F188" s="3">
        <f t="shared" si="13"/>
        <v>4.8941605674579676E-2</v>
      </c>
      <c r="G188" s="3">
        <f t="shared" si="14"/>
        <v>2.4974585</v>
      </c>
      <c r="H188" s="3">
        <f>0.001013*Constantes!$D$4/(0.622*G188)</f>
        <v>4.8361616432126636E-2</v>
      </c>
      <c r="I188" s="3">
        <f t="shared" si="15"/>
        <v>0.25376005314046418</v>
      </c>
      <c r="J188" s="3">
        <f t="shared" si="16"/>
        <v>0.40066199988300538</v>
      </c>
      <c r="K188" s="3">
        <f>(Constantes!$D$10/0.8)*(Constantes!$D$5*J188^2+Constantes!$D$6*J188+Constantes!$D$7)</f>
        <v>8.4232951288177063</v>
      </c>
      <c r="L188" s="3">
        <f>(Constantes!$D$10/0.8)*(0.00376*D188^2-0.0516*D188-6.967)</f>
        <v>-2.6384774999999996</v>
      </c>
      <c r="M188" s="3">
        <f t="shared" si="17"/>
        <v>1.3397058797262793</v>
      </c>
      <c r="N188" s="25"/>
    </row>
    <row r="189" spans="2:14" x14ac:dyDescent="0.25">
      <c r="B189" s="24"/>
      <c r="C189" s="3">
        <v>186</v>
      </c>
      <c r="D189" s="3">
        <f>(Clima!D189+Clima!E189)/2</f>
        <v>2</v>
      </c>
      <c r="E189" s="3">
        <f t="shared" si="12"/>
        <v>0.70591123759610253</v>
      </c>
      <c r="F189" s="3">
        <f t="shared" si="13"/>
        <v>5.0516895403570836E-2</v>
      </c>
      <c r="G189" s="3">
        <f t="shared" si="14"/>
        <v>2.4962779999999998</v>
      </c>
      <c r="H189" s="3">
        <f>0.001013*Constantes!$D$4/(0.622*G189)</f>
        <v>4.8384486836864471E-2</v>
      </c>
      <c r="I189" s="3">
        <f t="shared" si="15"/>
        <v>0.25781719970899042</v>
      </c>
      <c r="J189" s="3">
        <f t="shared" si="16"/>
        <v>0.39918831520863862</v>
      </c>
      <c r="K189" s="3">
        <f>(Constantes!$D$10/0.8)*(Constantes!$D$5*J189^2+Constantes!$D$6*J189+Constantes!$D$7)</f>
        <v>8.4353971911754364</v>
      </c>
      <c r="L189" s="3">
        <f>(Constantes!$D$10/0.8)*(0.00376*D189^2-0.0516*D189-6.967)</f>
        <v>-2.6456849999999994</v>
      </c>
      <c r="M189" s="3">
        <f t="shared" si="17"/>
        <v>1.362199955314138</v>
      </c>
      <c r="N189" s="25"/>
    </row>
    <row r="190" spans="2:14" x14ac:dyDescent="0.25">
      <c r="B190" s="24"/>
      <c r="C190" s="3">
        <v>187</v>
      </c>
      <c r="D190" s="3">
        <f>(Clima!D190+Clima!E190)/2</f>
        <v>3.5</v>
      </c>
      <c r="E190" s="3">
        <f t="shared" si="12"/>
        <v>0.78539400694677231</v>
      </c>
      <c r="F190" s="3">
        <f t="shared" si="13"/>
        <v>5.5506848718348038E-2</v>
      </c>
      <c r="G190" s="3">
        <f t="shared" si="14"/>
        <v>2.4927364999999999</v>
      </c>
      <c r="H190" s="3">
        <f>0.001013*Constantes!$D$4/(0.622*G190)</f>
        <v>4.8453228021555564E-2</v>
      </c>
      <c r="I190" s="3">
        <f t="shared" si="15"/>
        <v>0.26988214466632438</v>
      </c>
      <c r="J190" s="3">
        <f t="shared" si="16"/>
        <v>0.39759634242128605</v>
      </c>
      <c r="K190" s="3">
        <f>(Constantes!$D$10/0.8)*(Constantes!$D$5*J190^2+Constantes!$D$6*J190+Constantes!$D$7)</f>
        <v>8.4484460876815568</v>
      </c>
      <c r="L190" s="3">
        <f>(Constantes!$D$10/0.8)*(0.00376*D190^2-0.0516*D190-6.967)</f>
        <v>-2.6630774999999995</v>
      </c>
      <c r="M190" s="3">
        <f t="shared" si="17"/>
        <v>1.4245625971742035</v>
      </c>
      <c r="N190" s="25"/>
    </row>
    <row r="191" spans="2:14" x14ac:dyDescent="0.25">
      <c r="B191" s="24"/>
      <c r="C191" s="3">
        <v>188</v>
      </c>
      <c r="D191" s="3">
        <f>(Clima!D191+Clima!E191)/2</f>
        <v>2.8000000000000003</v>
      </c>
      <c r="E191" s="3">
        <f t="shared" si="12"/>
        <v>0.74736967609621463</v>
      </c>
      <c r="F191" s="3">
        <f t="shared" si="13"/>
        <v>5.3127955893747018E-2</v>
      </c>
      <c r="G191" s="3">
        <f t="shared" si="14"/>
        <v>2.4943892000000001</v>
      </c>
      <c r="H191" s="3">
        <f>0.001013*Constantes!$D$4/(0.622*G191)</f>
        <v>4.8421124511024316E-2</v>
      </c>
      <c r="I191" s="3">
        <f t="shared" si="15"/>
        <v>0.26427339224357183</v>
      </c>
      <c r="J191" s="3">
        <f t="shared" si="16"/>
        <v>0.39588655325684224</v>
      </c>
      <c r="K191" s="3">
        <f>(Constantes!$D$10/0.8)*(Constantes!$D$5*J191^2+Constantes!$D$6*J191+Constantes!$D$7)</f>
        <v>8.4624322774651191</v>
      </c>
      <c r="L191" s="3">
        <f>(Constantes!$D$10/0.8)*(0.00376*D191^2-0.0516*D191-6.967)</f>
        <v>-2.6557505999999997</v>
      </c>
      <c r="M191" s="3">
        <f t="shared" si="17"/>
        <v>1.4003677235064689</v>
      </c>
      <c r="N191" s="25"/>
    </row>
    <row r="192" spans="2:14" x14ac:dyDescent="0.25">
      <c r="B192" s="24"/>
      <c r="C192" s="3">
        <v>189</v>
      </c>
      <c r="D192" s="3">
        <f>(Clima!D192+Clima!E192)/2</f>
        <v>1.2999999999999998</v>
      </c>
      <c r="E192" s="3">
        <f t="shared" si="12"/>
        <v>0.67131530762003422</v>
      </c>
      <c r="F192" s="3">
        <f t="shared" si="13"/>
        <v>4.8323415836352239E-2</v>
      </c>
      <c r="G192" s="3">
        <f t="shared" si="14"/>
        <v>2.4979306999999999</v>
      </c>
      <c r="H192" s="3">
        <f>0.001013*Constantes!$D$4/(0.622*G192)</f>
        <v>4.8352474322908297E-2</v>
      </c>
      <c r="I192" s="3">
        <f t="shared" si="15"/>
        <v>0.2521329502444406</v>
      </c>
      <c r="J192" s="3">
        <f t="shared" si="16"/>
        <v>0.39405945436273682</v>
      </c>
      <c r="K192" s="3">
        <f>(Constantes!$D$10/0.8)*(Constantes!$D$5*J192^2+Constantes!$D$6*J192+Constantes!$D$7)</f>
        <v>8.4773455472402173</v>
      </c>
      <c r="L192" s="3">
        <f>(Constantes!$D$10/0.8)*(0.00376*D192^2-0.0516*D192-6.967)</f>
        <v>-2.6353970999999992</v>
      </c>
      <c r="M192" s="3">
        <f t="shared" si="17"/>
        <v>1.3447026085945701</v>
      </c>
      <c r="N192" s="25"/>
    </row>
    <row r="193" spans="2:14" x14ac:dyDescent="0.25">
      <c r="B193" s="24"/>
      <c r="C193" s="3">
        <v>190</v>
      </c>
      <c r="D193" s="3">
        <f>(Clima!D193+Clima!E193)/2</f>
        <v>1</v>
      </c>
      <c r="E193" s="3">
        <f t="shared" si="12"/>
        <v>0.65695308083782977</v>
      </c>
      <c r="F193" s="3">
        <f t="shared" si="13"/>
        <v>4.7408719253218941E-2</v>
      </c>
      <c r="G193" s="3">
        <f t="shared" si="14"/>
        <v>2.4986389999999998</v>
      </c>
      <c r="H193" s="3">
        <f>0.001013*Constantes!$D$4/(0.622*G193)</f>
        <v>4.8338767637963853E-2</v>
      </c>
      <c r="I193" s="3">
        <f t="shared" si="15"/>
        <v>0.24968811460036958</v>
      </c>
      <c r="J193" s="3">
        <f t="shared" si="16"/>
        <v>0.3921155871478042</v>
      </c>
      <c r="K193" s="3">
        <f>(Constantes!$D$10/0.8)*(Constantes!$D$5*J193^2+Constantes!$D$6*J193+Constantes!$D$7)</f>
        <v>8.4931750215252393</v>
      </c>
      <c r="L193" s="3">
        <f>(Constantes!$D$10/0.8)*(0.00376*D193^2-0.0516*D193-6.967)</f>
        <v>-2.6305649999999994</v>
      </c>
      <c r="M193" s="3">
        <f t="shared" si="17"/>
        <v>1.3365853514261334</v>
      </c>
      <c r="N193" s="25"/>
    </row>
    <row r="194" spans="2:14" x14ac:dyDescent="0.25">
      <c r="B194" s="24"/>
      <c r="C194" s="3">
        <v>191</v>
      </c>
      <c r="D194" s="3">
        <f>(Clima!D194+Clima!E194)/2</f>
        <v>1.6000000000000005</v>
      </c>
      <c r="E194" s="3">
        <f t="shared" si="12"/>
        <v>0.68595426116151104</v>
      </c>
      <c r="F194" s="3">
        <f t="shared" si="13"/>
        <v>4.9253240920562769E-2</v>
      </c>
      <c r="G194" s="3">
        <f t="shared" si="14"/>
        <v>2.4972224000000001</v>
      </c>
      <c r="H194" s="3">
        <f>0.001013*Constantes!$D$4/(0.622*G194)</f>
        <v>4.8366188783247478E-2</v>
      </c>
      <c r="I194" s="3">
        <f t="shared" si="15"/>
        <v>0.25457272415610477</v>
      </c>
      <c r="J194" s="3">
        <f t="shared" si="16"/>
        <v>0.39005552762185225</v>
      </c>
      <c r="K194" s="3">
        <f>(Constantes!$D$10/0.8)*(Constantes!$D$5*J194^2+Constantes!$D$6*J194+Constantes!$D$7)</f>
        <v>8.5099091735175509</v>
      </c>
      <c r="L194" s="3">
        <f>(Constantes!$D$10/0.8)*(0.00376*D194^2-0.0516*D194-6.967)</f>
        <v>-2.6399753999999995</v>
      </c>
      <c r="M194" s="3">
        <f t="shared" si="17"/>
        <v>1.3643415857028831</v>
      </c>
      <c r="N194" s="25"/>
    </row>
    <row r="195" spans="2:14" x14ac:dyDescent="0.25">
      <c r="B195" s="24"/>
      <c r="C195" s="3">
        <v>192</v>
      </c>
      <c r="D195" s="3">
        <f>(Clima!D195+Clima!E195)/2</f>
        <v>1.5999999999999996</v>
      </c>
      <c r="E195" s="3">
        <f t="shared" si="12"/>
        <v>0.68595426116151104</v>
      </c>
      <c r="F195" s="3">
        <f t="shared" si="13"/>
        <v>4.9253240920562769E-2</v>
      </c>
      <c r="G195" s="3">
        <f t="shared" si="14"/>
        <v>2.4972224000000001</v>
      </c>
      <c r="H195" s="3">
        <f>0.001013*Constantes!$D$4/(0.622*G195)</f>
        <v>4.8366188783247478E-2</v>
      </c>
      <c r="I195" s="3">
        <f t="shared" si="15"/>
        <v>0.25457272415610477</v>
      </c>
      <c r="J195" s="3">
        <f t="shared" si="16"/>
        <v>0.38787988622497815</v>
      </c>
      <c r="K195" s="3">
        <f>(Constantes!$D$10/0.8)*(Constantes!$D$5*J195^2+Constantes!$D$6*J195+Constantes!$D$7)</f>
        <v>8.5275358366113956</v>
      </c>
      <c r="L195" s="3">
        <f>(Constantes!$D$10/0.8)*(0.00376*D195^2-0.0516*D195-6.967)</f>
        <v>-2.6399753999999995</v>
      </c>
      <c r="M195" s="3">
        <f t="shared" si="17"/>
        <v>1.3685596172859706</v>
      </c>
      <c r="N195" s="25"/>
    </row>
    <row r="196" spans="2:14" x14ac:dyDescent="0.25">
      <c r="B196" s="24"/>
      <c r="C196" s="3">
        <v>193</v>
      </c>
      <c r="D196" s="3">
        <f>(Clima!D196+Clima!E196)/2</f>
        <v>0.70000000000000018</v>
      </c>
      <c r="E196" s="3">
        <f t="shared" si="12"/>
        <v>0.64286307187058911</v>
      </c>
      <c r="F196" s="3">
        <f t="shared" si="13"/>
        <v>4.6508948318015574E-2</v>
      </c>
      <c r="G196" s="3">
        <f t="shared" si="14"/>
        <v>2.4993472999999997</v>
      </c>
      <c r="H196" s="3">
        <f>0.001013*Constantes!$D$4/(0.622*G196)</f>
        <v>4.8325068721803636E-2</v>
      </c>
      <c r="I196" s="3">
        <f t="shared" si="15"/>
        <v>0.24723861891203666</v>
      </c>
      <c r="J196" s="3">
        <f t="shared" si="16"/>
        <v>0.38558930764668203</v>
      </c>
      <c r="K196" s="3">
        <f>(Constantes!$D$10/0.8)*(Constantes!$D$5*J196^2+Constantes!$D$6*J196+Constantes!$D$7)</f>
        <v>8.5460422165459207</v>
      </c>
      <c r="L196" s="3">
        <f>(Constantes!$D$10/0.8)*(0.00376*D196^2-0.0516*D196-6.967)</f>
        <v>-2.6254790999999997</v>
      </c>
      <c r="M196" s="3">
        <f t="shared" si="17"/>
        <v>1.3370171476293904</v>
      </c>
      <c r="N196" s="25"/>
    </row>
    <row r="197" spans="2:14" x14ac:dyDescent="0.25">
      <c r="B197" s="24"/>
      <c r="C197" s="3">
        <v>194</v>
      </c>
      <c r="D197" s="3">
        <f>(Clima!D197+Clima!E197)/2</f>
        <v>2.2000000000000002</v>
      </c>
      <c r="E197" s="3">
        <f t="shared" ref="E197:E260" si="18">EXP((16.78*D197-116.9)/(D197+237.3))</f>
        <v>0.71608069080811831</v>
      </c>
      <c r="F197" s="3">
        <f t="shared" ref="F197:F260" si="19">4098*E197/((D197+237.3)^2)</f>
        <v>5.1159098346532123E-2</v>
      </c>
      <c r="G197" s="3">
        <f t="shared" ref="G197:G260" si="20">2.501-0.002361*D197</f>
        <v>2.4958057999999999</v>
      </c>
      <c r="H197" s="3">
        <f>0.001013*Constantes!$D$4/(0.622*G197)</f>
        <v>4.8393641056589561E-2</v>
      </c>
      <c r="I197" s="3">
        <f t="shared" ref="I197:I260" si="21">IF(D197&gt;0,1.26*F197/(G197*(F197+H197)),0)</f>
        <v>0.25943551155231137</v>
      </c>
      <c r="J197" s="3">
        <f t="shared" ref="J197:J260" si="22">0.409*SIN(2*PI()*(C197-82)/365)</f>
        <v>0.38318447063483146</v>
      </c>
      <c r="K197" s="3">
        <f>(Constantes!$D$10/0.8)*(Constantes!$D$5*J197^2+Constantes!$D$6*J197+Constantes!$D$7)</f>
        <v>8.5654149041696552</v>
      </c>
      <c r="L197" s="3">
        <f>(Constantes!$D$10/0.8)*(0.00376*D197^2-0.0516*D197-6.967)</f>
        <v>-2.6483705999999994</v>
      </c>
      <c r="M197" s="3">
        <f t="shared" ref="M197:M260" si="23">IF(D197&gt;0,I197*(0.94*K197+L197),0)</f>
        <v>1.4017610480906821</v>
      </c>
      <c r="N197" s="25"/>
    </row>
    <row r="198" spans="2:14" x14ac:dyDescent="0.25">
      <c r="B198" s="24"/>
      <c r="C198" s="3">
        <v>195</v>
      </c>
      <c r="D198" s="3">
        <f>(Clima!D198+Clima!E198)/2</f>
        <v>1.7</v>
      </c>
      <c r="E198" s="3">
        <f t="shared" si="18"/>
        <v>0.69089619530074076</v>
      </c>
      <c r="F198" s="3">
        <f t="shared" si="19"/>
        <v>4.9566579862790137E-2</v>
      </c>
      <c r="G198" s="3">
        <f t="shared" si="20"/>
        <v>2.4969863000000001</v>
      </c>
      <c r="H198" s="3">
        <f>0.001013*Constantes!$D$4/(0.622*G198)</f>
        <v>4.8370761999036331E-2</v>
      </c>
      <c r="I198" s="3">
        <f t="shared" si="21"/>
        <v>0.25538478876756332</v>
      </c>
      <c r="J198" s="3">
        <f t="shared" si="22"/>
        <v>0.38066608779453359</v>
      </c>
      <c r="K198" s="3">
        <f>(Constantes!$D$10/0.8)*(Constantes!$D$5*J198^2+Constantes!$D$6*J198+Constantes!$D$7)</f>
        <v>8.5856398888070053</v>
      </c>
      <c r="L198" s="3">
        <f>(Constantes!$D$10/0.8)*(0.00376*D198^2-0.0516*D198-6.967)</f>
        <v>-2.6414450999999994</v>
      </c>
      <c r="M198" s="3">
        <f t="shared" si="23"/>
        <v>1.3864984207664872</v>
      </c>
      <c r="N198" s="25"/>
    </row>
    <row r="199" spans="2:14" x14ac:dyDescent="0.25">
      <c r="B199" s="24"/>
      <c r="C199" s="3">
        <v>196</v>
      </c>
      <c r="D199" s="3">
        <f>(Clima!D199+Clima!E199)/2</f>
        <v>0.20000000000000018</v>
      </c>
      <c r="E199" s="3">
        <f t="shared" si="18"/>
        <v>0.61997259719025355</v>
      </c>
      <c r="F199" s="3">
        <f t="shared" si="19"/>
        <v>4.5041953742460443E-2</v>
      </c>
      <c r="G199" s="3">
        <f t="shared" si="20"/>
        <v>2.5005278</v>
      </c>
      <c r="H199" s="3">
        <f>0.001013*Constantes!$D$4/(0.622*G199)</f>
        <v>4.8302254440904177E-2</v>
      </c>
      <c r="I199" s="3">
        <f t="shared" si="21"/>
        <v>0.24314688049593161</v>
      </c>
      <c r="J199" s="3">
        <f t="shared" si="22"/>
        <v>0.37803490537697515</v>
      </c>
      <c r="K199" s="3">
        <f>(Constantes!$D$10/0.8)*(Constantes!$D$5*J199^2+Constantes!$D$6*J199+Constantes!$D$7)</f>
        <v>8.6067025722116437</v>
      </c>
      <c r="L199" s="3">
        <f>(Constantes!$D$10/0.8)*(0.00376*D199^2-0.0516*D199-6.967)</f>
        <v>-2.6164385999999995</v>
      </c>
      <c r="M199" s="3">
        <f t="shared" si="23"/>
        <v>1.3309524252830549</v>
      </c>
      <c r="N199" s="25"/>
    </row>
    <row r="200" spans="2:14" x14ac:dyDescent="0.25">
      <c r="B200" s="24"/>
      <c r="C200" s="3">
        <v>197</v>
      </c>
      <c r="D200" s="3">
        <f>(Clima!D200+Clima!E200)/2</f>
        <v>1</v>
      </c>
      <c r="E200" s="3">
        <f t="shared" si="18"/>
        <v>0.65695308083782977</v>
      </c>
      <c r="F200" s="3">
        <f t="shared" si="19"/>
        <v>4.7408719253218941E-2</v>
      </c>
      <c r="G200" s="3">
        <f t="shared" si="20"/>
        <v>2.4986389999999998</v>
      </c>
      <c r="H200" s="3">
        <f>0.001013*Constantes!$D$4/(0.622*G200)</f>
        <v>4.8338767637963853E-2</v>
      </c>
      <c r="I200" s="3">
        <f t="shared" si="21"/>
        <v>0.24968811460036958</v>
      </c>
      <c r="J200" s="3">
        <f t="shared" si="22"/>
        <v>0.37529170305829201</v>
      </c>
      <c r="K200" s="3">
        <f>(Constantes!$D$10/0.8)*(Constantes!$D$5*J200^2+Constantes!$D$6*J200+Constantes!$D$7)</f>
        <v>8.6285877830911186</v>
      </c>
      <c r="L200" s="3">
        <f>(Constantes!$D$10/0.8)*(0.00376*D200^2-0.0516*D200-6.967)</f>
        <v>-2.6305649999999994</v>
      </c>
      <c r="M200" s="3">
        <f t="shared" si="23"/>
        <v>1.3683676511266549</v>
      </c>
      <c r="N200" s="25"/>
    </row>
    <row r="201" spans="2:14" x14ac:dyDescent="0.25">
      <c r="B201" s="24"/>
      <c r="C201" s="3">
        <v>198</v>
      </c>
      <c r="D201" s="3">
        <f>(Clima!D201+Clima!E201)/2</f>
        <v>1.7000000000000002</v>
      </c>
      <c r="E201" s="3">
        <f t="shared" si="18"/>
        <v>0.69089619530074076</v>
      </c>
      <c r="F201" s="3">
        <f t="shared" si="19"/>
        <v>4.9566579862790137E-2</v>
      </c>
      <c r="G201" s="3">
        <f t="shared" si="20"/>
        <v>2.4969863000000001</v>
      </c>
      <c r="H201" s="3">
        <f>0.001013*Constantes!$D$4/(0.622*G201)</f>
        <v>4.8370761999036331E-2</v>
      </c>
      <c r="I201" s="3">
        <f t="shared" si="21"/>
        <v>0.25538478876756332</v>
      </c>
      <c r="J201" s="3">
        <f t="shared" si="22"/>
        <v>0.37243729370853446</v>
      </c>
      <c r="K201" s="3">
        <f>(Constantes!$D$10/0.8)*(Constantes!$D$5*J201^2+Constantes!$D$6*J201+Constantes!$D$7)</f>
        <v>8.6512797921862017</v>
      </c>
      <c r="L201" s="3">
        <f>(Constantes!$D$10/0.8)*(0.00376*D201^2-0.0516*D201-6.967)</f>
        <v>-2.6414450999999994</v>
      </c>
      <c r="M201" s="3">
        <f t="shared" si="23"/>
        <v>1.4022560476541532</v>
      </c>
      <c r="N201" s="25"/>
    </row>
    <row r="202" spans="2:14" x14ac:dyDescent="0.25">
      <c r="B202" s="24"/>
      <c r="C202" s="3">
        <v>199</v>
      </c>
      <c r="D202" s="3">
        <f>(Clima!D202+Clima!E202)/2</f>
        <v>2.6999999999999997</v>
      </c>
      <c r="E202" s="3">
        <f t="shared" si="18"/>
        <v>0.74207249878281389</v>
      </c>
      <c r="F202" s="3">
        <f t="shared" si="19"/>
        <v>5.279536631965228E-2</v>
      </c>
      <c r="G202" s="3">
        <f t="shared" si="20"/>
        <v>2.4946253</v>
      </c>
      <c r="H202" s="3">
        <f>0.001013*Constantes!$D$4/(0.622*G202)</f>
        <v>4.8416541767677235E-2</v>
      </c>
      <c r="I202" s="3">
        <f t="shared" si="21"/>
        <v>0.26346893607318966</v>
      </c>
      <c r="J202" s="3">
        <f t="shared" si="22"/>
        <v>0.36947252315079593</v>
      </c>
      <c r="K202" s="3">
        <f>(Constantes!$D$10/0.8)*(Constantes!$D$5*J202^2+Constantes!$D$6*J202+Constantes!$D$7)</f>
        <v>8.6747623278880148</v>
      </c>
      <c r="L202" s="3">
        <f>(Constantes!$D$10/0.8)*(0.00376*D202^2-0.0516*D202-6.967)</f>
        <v>-2.6545910999999993</v>
      </c>
      <c r="M202" s="3">
        <f t="shared" si="23"/>
        <v>1.4489962843170967</v>
      </c>
      <c r="N202" s="25"/>
    </row>
    <row r="203" spans="2:14" x14ac:dyDescent="0.25">
      <c r="B203" s="24"/>
      <c r="C203" s="3">
        <v>200</v>
      </c>
      <c r="D203" s="3">
        <f>(Clima!D203+Clima!E203)/2</f>
        <v>3.5000000000000004</v>
      </c>
      <c r="E203" s="3">
        <f t="shared" si="18"/>
        <v>0.78539400694677231</v>
      </c>
      <c r="F203" s="3">
        <f t="shared" si="19"/>
        <v>5.5506848718348038E-2</v>
      </c>
      <c r="G203" s="3">
        <f t="shared" si="20"/>
        <v>2.4927364999999999</v>
      </c>
      <c r="H203" s="3">
        <f>0.001013*Constantes!$D$4/(0.622*G203)</f>
        <v>4.8453228021555564E-2</v>
      </c>
      <c r="I203" s="3">
        <f t="shared" si="21"/>
        <v>0.26988214466632438</v>
      </c>
      <c r="J203" s="3">
        <f t="shared" si="22"/>
        <v>0.36639826991057772</v>
      </c>
      <c r="K203" s="3">
        <f>(Constantes!$D$10/0.8)*(Constantes!$D$5*J203^2+Constantes!$D$6*J203+Constantes!$D$7)</f>
        <v>8.6990185923753316</v>
      </c>
      <c r="L203" s="3">
        <f>(Constantes!$D$10/0.8)*(0.00376*D203^2-0.0516*D203-6.967)</f>
        <v>-2.6630774999999995</v>
      </c>
      <c r="M203" s="3">
        <f t="shared" si="23"/>
        <v>1.4881301394377022</v>
      </c>
      <c r="N203" s="25"/>
    </row>
    <row r="204" spans="2:14" x14ac:dyDescent="0.25">
      <c r="B204" s="24"/>
      <c r="C204" s="3">
        <v>201</v>
      </c>
      <c r="D204" s="3">
        <f>(Clima!D204+Clima!E204)/2</f>
        <v>-1.5</v>
      </c>
      <c r="E204" s="3">
        <f t="shared" si="18"/>
        <v>0.54744015979603111</v>
      </c>
      <c r="F204" s="3">
        <f t="shared" si="19"/>
        <v>4.0347906551751626E-2</v>
      </c>
      <c r="G204" s="3">
        <f t="shared" si="20"/>
        <v>2.5045414999999998</v>
      </c>
      <c r="H204" s="3">
        <f>0.001013*Constantes!$D$4/(0.622*G204)</f>
        <v>4.8224846756244354E-2</v>
      </c>
      <c r="I204" s="3">
        <f t="shared" si="21"/>
        <v>0</v>
      </c>
      <c r="J204" s="3">
        <f t="shared" si="22"/>
        <v>0.36321544495546271</v>
      </c>
      <c r="K204" s="3">
        <f>(Constantes!$D$10/0.8)*(Constantes!$D$5*J204^2+Constantes!$D$6*J204+Constantes!$D$7)</f>
        <v>8.7240312782538005</v>
      </c>
      <c r="L204" s="3">
        <f>(Constantes!$D$10/0.8)*(0.00376*D204^2-0.0516*D204-6.967)</f>
        <v>-2.5804274999999994</v>
      </c>
      <c r="M204" s="3">
        <f t="shared" si="23"/>
        <v>0</v>
      </c>
      <c r="N204" s="25"/>
    </row>
    <row r="205" spans="2:14" x14ac:dyDescent="0.25">
      <c r="B205" s="24"/>
      <c r="C205" s="3">
        <v>202</v>
      </c>
      <c r="D205" s="3">
        <f>(Clima!D205+Clima!E205)/2</f>
        <v>0.5</v>
      </c>
      <c r="E205" s="3">
        <f t="shared" si="18"/>
        <v>0.6336187654716029</v>
      </c>
      <c r="F205" s="3">
        <f t="shared" si="19"/>
        <v>4.591729381014055E-2</v>
      </c>
      <c r="G205" s="3">
        <f t="shared" si="20"/>
        <v>2.4998195000000001</v>
      </c>
      <c r="H205" s="3">
        <f>0.001013*Constantes!$D$4/(0.622*G205)</f>
        <v>4.8315940423760334E-2</v>
      </c>
      <c r="I205" s="3">
        <f t="shared" si="21"/>
        <v>0.24560323397932965</v>
      </c>
      <c r="J205" s="3">
        <f t="shared" si="22"/>
        <v>0.35992499142517609</v>
      </c>
      <c r="K205" s="3">
        <f>(Constantes!$D$10/0.8)*(Constantes!$D$5*J205^2+Constantes!$D$6*J205+Constantes!$D$7)</f>
        <v>8.7497825856784157</v>
      </c>
      <c r="L205" s="3">
        <f>(Constantes!$D$10/0.8)*(0.00376*D205^2-0.0516*D205-6.967)</f>
        <v>-2.6219474999999997</v>
      </c>
      <c r="M205" s="3">
        <f t="shared" si="23"/>
        <v>1.3760776203551031</v>
      </c>
      <c r="N205" s="25"/>
    </row>
    <row r="206" spans="2:14" x14ac:dyDescent="0.25">
      <c r="B206" s="24"/>
      <c r="C206" s="3">
        <v>203</v>
      </c>
      <c r="D206" s="3">
        <f>(Clima!D206+Clima!E206)/2</f>
        <v>-5.5</v>
      </c>
      <c r="E206" s="3">
        <f t="shared" si="18"/>
        <v>0.40557112649019433</v>
      </c>
      <c r="F206" s="3">
        <f t="shared" si="19"/>
        <v>3.0932293324271245E-2</v>
      </c>
      <c r="G206" s="3">
        <f t="shared" si="20"/>
        <v>2.5139855</v>
      </c>
      <c r="H206" s="3">
        <f>0.001013*Constantes!$D$4/(0.622*G206)</f>
        <v>4.8043686024503464E-2</v>
      </c>
      <c r="I206" s="3">
        <f t="shared" si="21"/>
        <v>0</v>
      </c>
      <c r="J206" s="3">
        <f t="shared" si="22"/>
        <v>0.35652788435211263</v>
      </c>
      <c r="K206" s="3">
        <f>(Constantes!$D$10/0.8)*(Constantes!$D$5*J206^2+Constantes!$D$6*J206+Constantes!$D$7)</f>
        <v>8.7762542399398917</v>
      </c>
      <c r="L206" s="3">
        <f>(Constantes!$D$10/0.8)*(0.00376*D206^2-0.0516*D206-6.967)</f>
        <v>-2.4635474999999993</v>
      </c>
      <c r="M206" s="3">
        <f t="shared" si="23"/>
        <v>0</v>
      </c>
      <c r="N206" s="25"/>
    </row>
    <row r="207" spans="2:14" x14ac:dyDescent="0.25">
      <c r="B207" s="24"/>
      <c r="C207" s="3">
        <v>204</v>
      </c>
      <c r="D207" s="3">
        <f>(Clima!D207+Clima!E207)/2</f>
        <v>-1.4000000000000004</v>
      </c>
      <c r="E207" s="3">
        <f t="shared" si="18"/>
        <v>0.55148891999722116</v>
      </c>
      <c r="F207" s="3">
        <f t="shared" si="19"/>
        <v>4.0611858441332561E-2</v>
      </c>
      <c r="G207" s="3">
        <f t="shared" si="20"/>
        <v>2.5043053999999998</v>
      </c>
      <c r="H207" s="3">
        <f>0.001013*Constantes!$D$4/(0.622*G207)</f>
        <v>4.822939328092906E-2</v>
      </c>
      <c r="I207" s="3">
        <f t="shared" si="21"/>
        <v>0</v>
      </c>
      <c r="J207" s="3">
        <f t="shared" si="22"/>
        <v>0.35302513037241373</v>
      </c>
      <c r="K207" s="3">
        <f>(Constantes!$D$10/0.8)*(Constantes!$D$5*J207^2+Constantes!$D$6*J207+Constantes!$D$7)</f>
        <v>8.8034275094951457</v>
      </c>
      <c r="L207" s="3">
        <f>(Constantes!$D$10/0.8)*(0.00376*D207^2-0.0516*D207-6.967)</f>
        <v>-2.5827713999999995</v>
      </c>
      <c r="M207" s="3">
        <f t="shared" si="23"/>
        <v>0</v>
      </c>
      <c r="N207" s="25"/>
    </row>
    <row r="208" spans="2:14" x14ac:dyDescent="0.25">
      <c r="B208" s="24"/>
      <c r="C208" s="3">
        <v>205</v>
      </c>
      <c r="D208" s="3">
        <f>(Clima!D208+Clima!E208)/2</f>
        <v>3.4000000000000004</v>
      </c>
      <c r="E208" s="3">
        <f t="shared" si="18"/>
        <v>0.7798595322295131</v>
      </c>
      <c r="F208" s="3">
        <f t="shared" si="19"/>
        <v>5.5161511563378181E-2</v>
      </c>
      <c r="G208" s="3">
        <f t="shared" si="20"/>
        <v>2.4929725999999999</v>
      </c>
      <c r="H208" s="3">
        <f>0.001013*Constantes!$D$4/(0.622*G208)</f>
        <v>4.8448639199706552E-2</v>
      </c>
      <c r="I208" s="3">
        <f t="shared" si="21"/>
        <v>0.26908339137615267</v>
      </c>
      <c r="J208" s="3">
        <f t="shared" si="22"/>
        <v>0.34941776742767922</v>
      </c>
      <c r="K208" s="3">
        <f>(Constantes!$D$10/0.8)*(Constantes!$D$5*J208^2+Constantes!$D$6*J208+Constantes!$D$7)</f>
        <v>8.8312832244216199</v>
      </c>
      <c r="L208" s="3">
        <f>(Constantes!$D$10/0.8)*(0.00376*D208^2-0.0516*D208-6.967)</f>
        <v>-2.6621153999999994</v>
      </c>
      <c r="M208" s="3">
        <f t="shared" si="23"/>
        <v>1.5174395017501696</v>
      </c>
      <c r="N208" s="25"/>
    </row>
    <row r="209" spans="2:14" x14ac:dyDescent="0.25">
      <c r="B209" s="24"/>
      <c r="C209" s="3">
        <v>206</v>
      </c>
      <c r="D209" s="3">
        <f>(Clima!D209+Clima!E209)/2</f>
        <v>3.5999999999999996</v>
      </c>
      <c r="E209" s="3">
        <f t="shared" si="18"/>
        <v>0.79096311468656078</v>
      </c>
      <c r="F209" s="3">
        <f t="shared" si="19"/>
        <v>5.5854039188960966E-2</v>
      </c>
      <c r="G209" s="3">
        <f t="shared" si="20"/>
        <v>2.4925003999999999</v>
      </c>
      <c r="H209" s="3">
        <f>0.001013*Constantes!$D$4/(0.622*G209)</f>
        <v>4.8457817712749152E-2</v>
      </c>
      <c r="I209" s="3">
        <f t="shared" si="21"/>
        <v>0.27068003084395481</v>
      </c>
      <c r="J209" s="3">
        <f t="shared" si="22"/>
        <v>0.3457068644574029</v>
      </c>
      <c r="K209" s="3">
        <f>(Constantes!$D$10/0.8)*(Constantes!$D$5*J209^2+Constantes!$D$6*J209+Constantes!$D$7)</f>
        <v>8.8598017952746595</v>
      </c>
      <c r="L209" s="3">
        <f>(Constantes!$D$10/0.8)*(0.00376*D209^2-0.0516*D209-6.967)</f>
        <v>-2.6640113999999993</v>
      </c>
      <c r="M209" s="3">
        <f t="shared" si="23"/>
        <v>1.5331864499026475</v>
      </c>
      <c r="N209" s="25"/>
    </row>
    <row r="210" spans="2:14" x14ac:dyDescent="0.25">
      <c r="B210" s="24"/>
      <c r="C210" s="3">
        <v>207</v>
      </c>
      <c r="D210" s="3">
        <f>(Clima!D210+Clima!E210)/2</f>
        <v>2.9</v>
      </c>
      <c r="E210" s="3">
        <f t="shared" si="18"/>
        <v>0.75270020861695863</v>
      </c>
      <c r="F210" s="3">
        <f t="shared" si="19"/>
        <v>5.3462342561331699E-2</v>
      </c>
      <c r="G210" s="3">
        <f t="shared" si="20"/>
        <v>2.4941530999999997</v>
      </c>
      <c r="H210" s="3">
        <f>0.001013*Constantes!$D$4/(0.622*G210)</f>
        <v>4.8425708121989125E-2</v>
      </c>
      <c r="I210" s="3">
        <f t="shared" si="21"/>
        <v>0.26507707366672184</v>
      </c>
      <c r="J210" s="3">
        <f t="shared" si="22"/>
        <v>0.3418935210822226</v>
      </c>
      <c r="K210" s="3">
        <f>(Constantes!$D$10/0.8)*(Constantes!$D$5*J210^2+Constantes!$D$6*J210+Constantes!$D$7)</f>
        <v>8.8889632323267431</v>
      </c>
      <c r="L210" s="3">
        <f>(Constantes!$D$10/0.8)*(0.00376*D210^2-0.0516*D210-6.967)</f>
        <v>-2.6568818999999997</v>
      </c>
      <c r="M210" s="3">
        <f t="shared" si="23"/>
        <v>1.5106062607328024</v>
      </c>
      <c r="N210" s="25"/>
    </row>
    <row r="211" spans="2:14" x14ac:dyDescent="0.25">
      <c r="B211" s="24"/>
      <c r="C211" s="3">
        <v>208</v>
      </c>
      <c r="D211" s="3">
        <f>(Clima!D211+Clima!E211)/2</f>
        <v>2.1</v>
      </c>
      <c r="E211" s="3">
        <f t="shared" si="18"/>
        <v>0.71097990605014338</v>
      </c>
      <c r="F211" s="3">
        <f t="shared" si="19"/>
        <v>5.0837125796136952E-2</v>
      </c>
      <c r="G211" s="3">
        <f t="shared" si="20"/>
        <v>2.4960418999999998</v>
      </c>
      <c r="H211" s="3">
        <f>0.001013*Constantes!$D$4/(0.622*G211)</f>
        <v>4.8389063513779293E-2</v>
      </c>
      <c r="I211" s="3">
        <f t="shared" si="21"/>
        <v>0.25862669464296717</v>
      </c>
      <c r="J211" s="3">
        <f t="shared" si="22"/>
        <v>0.33797886727807902</v>
      </c>
      <c r="K211" s="3">
        <f>(Constantes!$D$10/0.8)*(Constantes!$D$5*J211^2+Constantes!$D$6*J211+Constantes!$D$7)</f>
        <v>8.9187471651669412</v>
      </c>
      <c r="L211" s="3">
        <f>(Constantes!$D$10/0.8)*(0.00376*D211^2-0.0516*D211-6.967)</f>
        <v>-2.6470418999999996</v>
      </c>
      <c r="M211" s="3">
        <f t="shared" si="23"/>
        <v>1.4836328365240121</v>
      </c>
      <c r="N211" s="25"/>
    </row>
    <row r="212" spans="2:14" x14ac:dyDescent="0.25">
      <c r="B212" s="24"/>
      <c r="C212" s="3">
        <v>209</v>
      </c>
      <c r="D212" s="3">
        <f>(Clima!D212+Clima!E212)/2</f>
        <v>1.4999999999999996</v>
      </c>
      <c r="E212" s="3">
        <f t="shared" si="18"/>
        <v>0.6810435817226459</v>
      </c>
      <c r="F212" s="3">
        <f t="shared" si="19"/>
        <v>4.8941605674579676E-2</v>
      </c>
      <c r="G212" s="3">
        <f t="shared" si="20"/>
        <v>2.4974585</v>
      </c>
      <c r="H212" s="3">
        <f>0.001013*Constantes!$D$4/(0.622*G212)</f>
        <v>4.8361616432126636E-2</v>
      </c>
      <c r="I212" s="3">
        <f t="shared" si="21"/>
        <v>0.25376005314046418</v>
      </c>
      <c r="J212" s="3">
        <f t="shared" si="22"/>
        <v>0.33396406304137966</v>
      </c>
      <c r="K212" s="3">
        <f>(Constantes!$D$10/0.8)*(Constantes!$D$5*J212^2+Constantes!$D$6*J212+Constantes!$D$7)</f>
        <v>8.9491328626386029</v>
      </c>
      <c r="L212" s="3">
        <f>(Constantes!$D$10/0.8)*(0.00376*D212^2-0.0516*D212-6.967)</f>
        <v>-2.6384774999999991</v>
      </c>
      <c r="M212" s="3">
        <f t="shared" si="23"/>
        <v>1.4651362943272728</v>
      </c>
      <c r="N212" s="25"/>
    </row>
    <row r="213" spans="2:14" x14ac:dyDescent="0.25">
      <c r="B213" s="24"/>
      <c r="C213" s="3">
        <v>210</v>
      </c>
      <c r="D213" s="3">
        <f>(Clima!D213+Clima!E213)/2</f>
        <v>2</v>
      </c>
      <c r="E213" s="3">
        <f t="shared" si="18"/>
        <v>0.70591123759610253</v>
      </c>
      <c r="F213" s="3">
        <f t="shared" si="19"/>
        <v>5.0516895403570836E-2</v>
      </c>
      <c r="G213" s="3">
        <f t="shared" si="20"/>
        <v>2.4962779999999998</v>
      </c>
      <c r="H213" s="3">
        <f>0.001013*Constantes!$D$4/(0.622*G213)</f>
        <v>4.8384486836864471E-2</v>
      </c>
      <c r="I213" s="3">
        <f t="shared" si="21"/>
        <v>0.25781719970899042</v>
      </c>
      <c r="J213" s="3">
        <f t="shared" si="22"/>
        <v>0.32985029804526639</v>
      </c>
      <c r="K213" s="3">
        <f>(Constantes!$D$10/0.8)*(Constantes!$D$5*J213^2+Constantes!$D$6*J213+Constantes!$D$7)</f>
        <v>8.9800992530928614</v>
      </c>
      <c r="L213" s="3">
        <f>(Constantes!$D$10/0.8)*(0.00376*D213^2-0.0516*D213-6.967)</f>
        <v>-2.6456849999999994</v>
      </c>
      <c r="M213" s="3">
        <f t="shared" si="23"/>
        <v>1.4942075019766459</v>
      </c>
      <c r="N213" s="25"/>
    </row>
    <row r="214" spans="2:14" x14ac:dyDescent="0.25">
      <c r="B214" s="24"/>
      <c r="C214" s="3">
        <v>211</v>
      </c>
      <c r="D214" s="3">
        <f>(Clima!D214+Clima!E214)/2</f>
        <v>1.1999999999999993</v>
      </c>
      <c r="E214" s="3">
        <f t="shared" si="18"/>
        <v>0.66649737519169561</v>
      </c>
      <c r="F214" s="3">
        <f t="shared" si="19"/>
        <v>4.8016846090574279E-2</v>
      </c>
      <c r="G214" s="3">
        <f t="shared" si="20"/>
        <v>2.4981667999999999</v>
      </c>
      <c r="H214" s="3">
        <f>0.001013*Constantes!$D$4/(0.622*G214)</f>
        <v>4.8347904564320664E-2</v>
      </c>
      <c r="I214" s="3">
        <f t="shared" si="21"/>
        <v>0.25131854773479245</v>
      </c>
      <c r="J214" s="3">
        <f t="shared" si="22"/>
        <v>0.32563879128708983</v>
      </c>
      <c r="K214" s="3">
        <f>(Constantes!$D$10/0.8)*(Constantes!$D$5*J214^2+Constantes!$D$6*J214+Constantes!$D$7)</f>
        <v>9.0116249449352566</v>
      </c>
      <c r="L214" s="3">
        <f>(Constantes!$D$10/0.8)*(0.00376*D214^2-0.0516*D214-6.967)</f>
        <v>-2.6338145999999996</v>
      </c>
      <c r="M214" s="3">
        <f t="shared" si="23"/>
        <v>1.4669747239835593</v>
      </c>
      <c r="N214" s="25"/>
    </row>
    <row r="215" spans="2:14" x14ac:dyDescent="0.25">
      <c r="B215" s="24"/>
      <c r="C215" s="3">
        <v>212</v>
      </c>
      <c r="D215" s="3">
        <f>(Clima!D215+Clima!E215)/2</f>
        <v>2.2000000000000002</v>
      </c>
      <c r="E215" s="3">
        <f t="shared" si="18"/>
        <v>0.71608069080811831</v>
      </c>
      <c r="F215" s="3">
        <f t="shared" si="19"/>
        <v>5.1159098346532123E-2</v>
      </c>
      <c r="G215" s="3">
        <f t="shared" si="20"/>
        <v>2.4958057999999999</v>
      </c>
      <c r="H215" s="3">
        <f>0.001013*Constantes!$D$4/(0.622*G215)</f>
        <v>4.8393641056589561E-2</v>
      </c>
      <c r="I215" s="3">
        <f t="shared" si="21"/>
        <v>0.25943551155231137</v>
      </c>
      <c r="J215" s="3">
        <f t="shared" si="22"/>
        <v>0.32133079072719428</v>
      </c>
      <c r="K215" s="3">
        <f>(Constantes!$D$10/0.8)*(Constantes!$D$5*J215^2+Constantes!$D$6*J215+Constantes!$D$7)</f>
        <v>9.0436882474424127</v>
      </c>
      <c r="L215" s="3">
        <f>(Constantes!$D$10/0.8)*(0.00376*D215^2-0.0516*D215-6.967)</f>
        <v>-2.6483705999999994</v>
      </c>
      <c r="M215" s="3">
        <f t="shared" si="23"/>
        <v>1.5183972721960557</v>
      </c>
      <c r="N215" s="25"/>
    </row>
    <row r="216" spans="2:14" x14ac:dyDescent="0.25">
      <c r="B216" s="24"/>
      <c r="C216" s="3">
        <v>213</v>
      </c>
      <c r="D216" s="3">
        <f>(Clima!D216+Clima!E216)/2</f>
        <v>2.3000000000000003</v>
      </c>
      <c r="E216" s="3">
        <f t="shared" si="18"/>
        <v>0.72121376650791569</v>
      </c>
      <c r="F216" s="3">
        <f t="shared" si="19"/>
        <v>5.1482820824590748E-2</v>
      </c>
      <c r="G216" s="3">
        <f t="shared" si="20"/>
        <v>2.4955696999999999</v>
      </c>
      <c r="H216" s="3">
        <f>0.001013*Constantes!$D$4/(0.622*G216)</f>
        <v>4.8398219465541015E-2</v>
      </c>
      <c r="I216" s="3">
        <f t="shared" si="21"/>
        <v>0.26024363636167036</v>
      </c>
      <c r="J216" s="3">
        <f t="shared" si="22"/>
        <v>0.3169275729191196</v>
      </c>
      <c r="K216" s="3">
        <f>(Constantes!$D$10/0.8)*(Constantes!$D$5*J216^2+Constantes!$D$6*J216+Constantes!$D$7)</f>
        <v>9.0762671918254707</v>
      </c>
      <c r="L216" s="3">
        <f>(Constantes!$D$10/0.8)*(0.00376*D216^2-0.0516*D216-6.967)</f>
        <v>-2.6496710999999995</v>
      </c>
      <c r="M216" s="3">
        <f t="shared" si="23"/>
        <v>1.5307582896489127</v>
      </c>
      <c r="N216" s="25"/>
    </row>
    <row r="217" spans="2:14" x14ac:dyDescent="0.25">
      <c r="B217" s="24"/>
      <c r="C217" s="3">
        <v>214</v>
      </c>
      <c r="D217" s="3">
        <f>(Clima!D217+Clima!E217)/2</f>
        <v>4.0999999999999996</v>
      </c>
      <c r="E217" s="3">
        <f t="shared" si="18"/>
        <v>0.81933467941139548</v>
      </c>
      <c r="F217" s="3">
        <f t="shared" si="19"/>
        <v>5.7618077031797714E-2</v>
      </c>
      <c r="G217" s="3">
        <f t="shared" si="20"/>
        <v>2.4913198999999997</v>
      </c>
      <c r="H217" s="3">
        <f>0.001013*Constantes!$D$4/(0.622*G217)</f>
        <v>4.8480779217536206E-2</v>
      </c>
      <c r="I217" s="3">
        <f t="shared" si="21"/>
        <v>0.27465600940603546</v>
      </c>
      <c r="J217" s="3">
        <f t="shared" si="22"/>
        <v>0.31243044263133196</v>
      </c>
      <c r="K217" s="3">
        <f>(Constantes!$D$10/0.8)*(Constantes!$D$5*J217^2+Constantes!$D$6*J217+Constantes!$D$7)</f>
        <v>9.1093395525166514</v>
      </c>
      <c r="L217" s="3">
        <f>(Constantes!$D$10/0.8)*(0.00376*D217^2-0.0516*D217-6.967)</f>
        <v>-2.6682578999999995</v>
      </c>
      <c r="M217" s="3">
        <f t="shared" si="23"/>
        <v>1.6189656919495288</v>
      </c>
      <c r="N217" s="25"/>
    </row>
    <row r="218" spans="2:14" x14ac:dyDescent="0.25">
      <c r="B218" s="24"/>
      <c r="C218" s="3">
        <v>215</v>
      </c>
      <c r="D218" s="3">
        <f>(Clima!D218+Clima!E218)/2</f>
        <v>2.5000000000000004</v>
      </c>
      <c r="E218" s="3">
        <f t="shared" si="18"/>
        <v>0.731577493179289</v>
      </c>
      <c r="F218" s="3">
        <f t="shared" si="19"/>
        <v>5.213554677286545E-2</v>
      </c>
      <c r="G218" s="3">
        <f t="shared" si="20"/>
        <v>2.4950975</v>
      </c>
      <c r="H218" s="3">
        <f>0.001013*Constantes!$D$4/(0.622*G218)</f>
        <v>4.8407378882851008E-2</v>
      </c>
      <c r="I218" s="3">
        <f t="shared" si="21"/>
        <v>0.26185775380339849</v>
      </c>
      <c r="J218" s="3">
        <f t="shared" si="22"/>
        <v>0.3078407324605914</v>
      </c>
      <c r="K218" s="3">
        <f>(Constantes!$D$10/0.8)*(Constantes!$D$5*J218^2+Constantes!$D$6*J218+Constantes!$D$7)</f>
        <v>9.142882868655164</v>
      </c>
      <c r="L218" s="3">
        <f>(Constantes!$D$10/0.8)*(0.00376*D218^2-0.0516*D218-6.967)</f>
        <v>-2.6521874999999997</v>
      </c>
      <c r="M218" s="3">
        <f t="shared" si="23"/>
        <v>1.5559908235817459</v>
      </c>
      <c r="N218" s="25"/>
    </row>
    <row r="219" spans="2:14" x14ac:dyDescent="0.25">
      <c r="B219" s="24"/>
      <c r="C219" s="3">
        <v>216</v>
      </c>
      <c r="D219" s="3">
        <f>(Clima!D219+Clima!E219)/2</f>
        <v>2.7</v>
      </c>
      <c r="E219" s="3">
        <f t="shared" si="18"/>
        <v>0.74207249878281389</v>
      </c>
      <c r="F219" s="3">
        <f t="shared" si="19"/>
        <v>5.279536631965228E-2</v>
      </c>
      <c r="G219" s="3">
        <f t="shared" si="20"/>
        <v>2.4946253</v>
      </c>
      <c r="H219" s="3">
        <f>0.001013*Constantes!$D$4/(0.622*G219)</f>
        <v>4.8416541767677235E-2</v>
      </c>
      <c r="I219" s="3">
        <f t="shared" si="21"/>
        <v>0.26346893607318966</v>
      </c>
      <c r="J219" s="3">
        <f t="shared" si="22"/>
        <v>0.30315980243707574</v>
      </c>
      <c r="K219" s="3">
        <f>(Constantes!$D$10/0.8)*(Constantes!$D$5*J219^2+Constantes!$D$6*J219+Constantes!$D$7)</f>
        <v>9.1768744657484138</v>
      </c>
      <c r="L219" s="3">
        <f>(Constantes!$D$10/0.8)*(0.00376*D219^2-0.0516*D219-6.967)</f>
        <v>-2.6545910999999993</v>
      </c>
      <c r="M219" s="3">
        <f t="shared" si="23"/>
        <v>1.5733497780235199</v>
      </c>
      <c r="N219" s="25"/>
    </row>
    <row r="220" spans="2:14" x14ac:dyDescent="0.25">
      <c r="B220" s="24"/>
      <c r="C220" s="3">
        <v>217</v>
      </c>
      <c r="D220" s="3">
        <f>(Clima!D220+Clima!E220)/2</f>
        <v>-0.30000000000000071</v>
      </c>
      <c r="E220" s="3">
        <f t="shared" si="18"/>
        <v>0.59780572554988032</v>
      </c>
      <c r="F220" s="3">
        <f t="shared" si="19"/>
        <v>4.3614945313311788E-2</v>
      </c>
      <c r="G220" s="3">
        <f t="shared" si="20"/>
        <v>2.5017082999999998</v>
      </c>
      <c r="H220" s="3">
        <f>0.001013*Constantes!$D$4/(0.622*G220)</f>
        <v>4.8279461691098986E-2</v>
      </c>
      <c r="I220" s="3">
        <f t="shared" si="21"/>
        <v>0</v>
      </c>
      <c r="J220" s="3">
        <f t="shared" si="22"/>
        <v>0.29838903962137336</v>
      </c>
      <c r="K220" s="3">
        <f>(Constantes!$D$10/0.8)*(Constantes!$D$5*J220^2+Constantes!$D$6*J220+Constantes!$D$7)</f>
        <v>9.2112914774843109</v>
      </c>
      <c r="L220" s="3">
        <f>(Constantes!$D$10/0.8)*(0.00376*D220^2-0.0516*D220-6.967)</f>
        <v>-2.6066930999999998</v>
      </c>
      <c r="M220" s="3">
        <f t="shared" si="23"/>
        <v>0</v>
      </c>
      <c r="N220" s="25"/>
    </row>
    <row r="221" spans="2:14" x14ac:dyDescent="0.25">
      <c r="B221" s="24"/>
      <c r="C221" s="3">
        <v>218</v>
      </c>
      <c r="D221" s="3">
        <f>(Clima!D221+Clima!E221)/2</f>
        <v>-0.29999999999999982</v>
      </c>
      <c r="E221" s="3">
        <f t="shared" si="18"/>
        <v>0.59780572554988032</v>
      </c>
      <c r="F221" s="3">
        <f t="shared" si="19"/>
        <v>4.3614945313311788E-2</v>
      </c>
      <c r="G221" s="3">
        <f t="shared" si="20"/>
        <v>2.5017082999999998</v>
      </c>
      <c r="H221" s="3">
        <f>0.001013*Constantes!$D$4/(0.622*G221)</f>
        <v>4.8279461691098986E-2</v>
      </c>
      <c r="I221" s="3">
        <f t="shared" si="21"/>
        <v>0</v>
      </c>
      <c r="J221" s="3">
        <f t="shared" si="22"/>
        <v>0.29352985769346845</v>
      </c>
      <c r="K221" s="3">
        <f>(Constantes!$D$10/0.8)*(Constantes!$D$5*J221^2+Constantes!$D$6*J221+Constantes!$D$7)</f>
        <v>9.2461108676703176</v>
      </c>
      <c r="L221" s="3">
        <f>(Constantes!$D$10/0.8)*(0.00376*D221^2-0.0516*D221-6.967)</f>
        <v>-2.6066930999999998</v>
      </c>
      <c r="M221" s="3">
        <f t="shared" si="23"/>
        <v>0</v>
      </c>
      <c r="N221" s="25"/>
    </row>
    <row r="222" spans="2:14" x14ac:dyDescent="0.25">
      <c r="B222" s="24"/>
      <c r="C222" s="3">
        <v>219</v>
      </c>
      <c r="D222" s="3">
        <f>(Clima!D222+Clima!E222)/2</f>
        <v>2.7</v>
      </c>
      <c r="E222" s="3">
        <f t="shared" si="18"/>
        <v>0.74207249878281389</v>
      </c>
      <c r="F222" s="3">
        <f t="shared" si="19"/>
        <v>5.279536631965228E-2</v>
      </c>
      <c r="G222" s="3">
        <f t="shared" si="20"/>
        <v>2.4946253</v>
      </c>
      <c r="H222" s="3">
        <f>0.001013*Constantes!$D$4/(0.622*G222)</f>
        <v>4.8416541767677235E-2</v>
      </c>
      <c r="I222" s="3">
        <f t="shared" si="21"/>
        <v>0.26346893607318966</v>
      </c>
      <c r="J222" s="3">
        <f t="shared" si="22"/>
        <v>0.28858369653383575</v>
      </c>
      <c r="K222" s="3">
        <f>(Constantes!$D$10/0.8)*(Constantes!$D$5*J222^2+Constantes!$D$6*J222+Constantes!$D$7)</f>
        <v>9.2813094522747903</v>
      </c>
      <c r="L222" s="3">
        <f>(Constantes!$D$10/0.8)*(0.00376*D222^2-0.0516*D222-6.967)</f>
        <v>-2.6545910999999993</v>
      </c>
      <c r="M222" s="3">
        <f t="shared" si="23"/>
        <v>1.5992142303251067</v>
      </c>
      <c r="N222" s="25"/>
    </row>
    <row r="223" spans="2:14" x14ac:dyDescent="0.25">
      <c r="B223" s="24"/>
      <c r="C223" s="3">
        <v>220</v>
      </c>
      <c r="D223" s="3">
        <f>(Clima!D223+Clima!E223)/2</f>
        <v>2.3999999999999995</v>
      </c>
      <c r="E223" s="3">
        <f t="shared" si="18"/>
        <v>0.72637930856585575</v>
      </c>
      <c r="F223" s="3">
        <f t="shared" si="19"/>
        <v>5.1808301026103169E-2</v>
      </c>
      <c r="G223" s="3">
        <f t="shared" si="20"/>
        <v>2.4953335999999999</v>
      </c>
      <c r="H223" s="3">
        <f>0.001013*Constantes!$D$4/(0.622*G223)</f>
        <v>4.8402798740879521E-2</v>
      </c>
      <c r="I223" s="3">
        <f t="shared" si="21"/>
        <v>0.26105105508041732</v>
      </c>
      <c r="J223" s="3">
        <f t="shared" si="22"/>
        <v>0.28355202179677386</v>
      </c>
      <c r="K223" s="3">
        <f>(Constantes!$D$10/0.8)*(Constantes!$D$5*J223^2+Constantes!$D$6*J223+Constantes!$D$7)</f>
        <v>9.3168639215460143</v>
      </c>
      <c r="L223" s="3">
        <f>(Constantes!$D$10/0.8)*(0.00376*D223^2-0.0516*D223-6.967)</f>
        <v>-2.6509433999999996</v>
      </c>
      <c r="M223" s="3">
        <f t="shared" si="23"/>
        <v>1.5942149558261771</v>
      </c>
      <c r="N223" s="25"/>
    </row>
    <row r="224" spans="2:14" x14ac:dyDescent="0.25">
      <c r="B224" s="24"/>
      <c r="C224" s="3">
        <v>221</v>
      </c>
      <c r="D224" s="3">
        <f>(Clima!D224+Clima!E224)/2</f>
        <v>2</v>
      </c>
      <c r="E224" s="3">
        <f t="shared" si="18"/>
        <v>0.70591123759610253</v>
      </c>
      <c r="F224" s="3">
        <f t="shared" si="19"/>
        <v>5.0516895403570836E-2</v>
      </c>
      <c r="G224" s="3">
        <f t="shared" si="20"/>
        <v>2.4962779999999998</v>
      </c>
      <c r="H224" s="3">
        <f>0.001013*Constantes!$D$4/(0.622*G224)</f>
        <v>4.8384486836864471E-2</v>
      </c>
      <c r="I224" s="3">
        <f t="shared" si="21"/>
        <v>0.25781719970899042</v>
      </c>
      <c r="J224" s="3">
        <f t="shared" si="22"/>
        <v>0.27843632447609956</v>
      </c>
      <c r="K224" s="3">
        <f>(Constantes!$D$10/0.8)*(Constantes!$D$5*J224^2+Constantes!$D$6*J224+Constantes!$D$7)</f>
        <v>9.3527508621843349</v>
      </c>
      <c r="L224" s="3">
        <f>(Constantes!$D$10/0.8)*(0.00376*D224^2-0.0516*D224-6.967)</f>
        <v>-2.6456849999999994</v>
      </c>
      <c r="M224" s="3">
        <f t="shared" si="23"/>
        <v>1.5845189366402779</v>
      </c>
      <c r="N224" s="25"/>
    </row>
    <row r="225" spans="2:14" x14ac:dyDescent="0.25">
      <c r="B225" s="24"/>
      <c r="C225" s="3">
        <v>222</v>
      </c>
      <c r="D225" s="3">
        <f>(Clima!D225+Clima!E225)/2</f>
        <v>1.2000000000000002</v>
      </c>
      <c r="E225" s="3">
        <f t="shared" si="18"/>
        <v>0.66649737519169561</v>
      </c>
      <c r="F225" s="3">
        <f t="shared" si="19"/>
        <v>4.8016846090574279E-2</v>
      </c>
      <c r="G225" s="3">
        <f t="shared" si="20"/>
        <v>2.4981667999999999</v>
      </c>
      <c r="H225" s="3">
        <f>0.001013*Constantes!$D$4/(0.622*G225)</f>
        <v>4.8347904564320664E-2</v>
      </c>
      <c r="I225" s="3">
        <f t="shared" si="21"/>
        <v>0.25131854773479245</v>
      </c>
      <c r="J225" s="3">
        <f t="shared" si="22"/>
        <v>0.27323812046333518</v>
      </c>
      <c r="K225" s="3">
        <f>(Constantes!$D$10/0.8)*(Constantes!$D$5*J225^2+Constantes!$D$6*J225+Constantes!$D$7)</f>
        <v>9.3889467795426995</v>
      </c>
      <c r="L225" s="3">
        <f>(Constantes!$D$10/0.8)*(0.00376*D225^2-0.0516*D225-6.967)</f>
        <v>-2.6338145999999996</v>
      </c>
      <c r="M225" s="3">
        <f t="shared" si="23"/>
        <v>1.5561130209555989</v>
      </c>
      <c r="N225" s="25"/>
    </row>
    <row r="226" spans="2:14" x14ac:dyDescent="0.25">
      <c r="B226" s="24"/>
      <c r="C226" s="3">
        <v>223</v>
      </c>
      <c r="D226" s="3">
        <f>(Clima!D226+Clima!E226)/2</f>
        <v>0.89999999999999947</v>
      </c>
      <c r="E226" s="3">
        <f t="shared" si="18"/>
        <v>0.65222638567169222</v>
      </c>
      <c r="F226" s="3">
        <f t="shared" si="19"/>
        <v>4.7107147160987607E-2</v>
      </c>
      <c r="G226" s="3">
        <f t="shared" si="20"/>
        <v>2.4988750999999998</v>
      </c>
      <c r="H226" s="3">
        <f>0.001013*Constantes!$D$4/(0.622*G226)</f>
        <v>4.8334200469705095E-2</v>
      </c>
      <c r="I226" s="3">
        <f t="shared" si="21"/>
        <v>0.24887211380762059</v>
      </c>
      <c r="J226" s="3">
        <f t="shared" si="22"/>
        <v>0.26795895009851584</v>
      </c>
      <c r="K226" s="3">
        <f>(Constantes!$D$10/0.8)*(Constantes!$D$5*J226^2+Constantes!$D$6*J226+Constantes!$D$7)</f>
        <v>9.425428119830972</v>
      </c>
      <c r="L226" s="3">
        <f>(Constantes!$D$10/0.8)*(0.00376*D226^2-0.0516*D226-6.967)</f>
        <v>-2.6288978999999997</v>
      </c>
      <c r="M226" s="3">
        <f t="shared" si="23"/>
        <v>1.5507232691832591</v>
      </c>
      <c r="N226" s="25"/>
    </row>
    <row r="227" spans="2:14" x14ac:dyDescent="0.25">
      <c r="B227" s="24"/>
      <c r="C227" s="3">
        <v>224</v>
      </c>
      <c r="D227" s="3">
        <f>(Clima!D227+Clima!E227)/2</f>
        <v>2.2999999999999998</v>
      </c>
      <c r="E227" s="3">
        <f t="shared" si="18"/>
        <v>0.72121376650791569</v>
      </c>
      <c r="F227" s="3">
        <f t="shared" si="19"/>
        <v>5.1482820824590748E-2</v>
      </c>
      <c r="G227" s="3">
        <f t="shared" si="20"/>
        <v>2.4955696999999999</v>
      </c>
      <c r="H227" s="3">
        <f>0.001013*Constantes!$D$4/(0.622*G227)</f>
        <v>4.8398219465541015E-2</v>
      </c>
      <c r="I227" s="3">
        <f t="shared" si="21"/>
        <v>0.26024363636167036</v>
      </c>
      <c r="J227" s="3">
        <f t="shared" si="22"/>
        <v>0.26260037771375455</v>
      </c>
      <c r="K227" s="3">
        <f>(Constantes!$D$10/0.8)*(Constantes!$D$5*J227^2+Constantes!$D$6*J227+Constantes!$D$7)</f>
        <v>9.4621712922993222</v>
      </c>
      <c r="L227" s="3">
        <f>(Constantes!$D$10/0.8)*(0.00376*D227^2-0.0516*D227-6.967)</f>
        <v>-2.6496710999999995</v>
      </c>
      <c r="M227" s="3">
        <f t="shared" si="23"/>
        <v>1.6251616308594554</v>
      </c>
      <c r="N227" s="25"/>
    </row>
    <row r="228" spans="2:14" x14ac:dyDescent="0.25">
      <c r="B228" s="24"/>
      <c r="C228" s="3">
        <v>225</v>
      </c>
      <c r="D228" s="3">
        <f>(Clima!D228+Clima!E228)/2</f>
        <v>1.9</v>
      </c>
      <c r="E228" s="3">
        <f t="shared" si="18"/>
        <v>0.70087451158394487</v>
      </c>
      <c r="F228" s="3">
        <f t="shared" si="19"/>
        <v>5.0198399424905157E-2</v>
      </c>
      <c r="G228" s="3">
        <f t="shared" si="20"/>
        <v>2.4965140999999997</v>
      </c>
      <c r="H228" s="3">
        <f>0.001013*Constantes!$D$4/(0.622*G228)</f>
        <v>4.8379911025599402E-2</v>
      </c>
      <c r="I228" s="3">
        <f t="shared" si="21"/>
        <v>0.25700704090969684</v>
      </c>
      <c r="J228" s="3">
        <f t="shared" si="22"/>
        <v>0.25716399116969624</v>
      </c>
      <c r="K228" s="3">
        <f>(Constantes!$D$10/0.8)*(Constantes!$D$5*J228^2+Constantes!$D$6*J228+Constantes!$D$7)</f>
        <v>9.4991526913761781</v>
      </c>
      <c r="L228" s="3">
        <f>(Constantes!$D$10/0.8)*(0.00376*D228^2-0.0516*D228-6.967)</f>
        <v>-2.6442998999999996</v>
      </c>
      <c r="M228" s="3">
        <f t="shared" si="23"/>
        <v>1.6152644843215684</v>
      </c>
      <c r="N228" s="25"/>
    </row>
    <row r="229" spans="2:14" x14ac:dyDescent="0.25">
      <c r="B229" s="24"/>
      <c r="C229" s="3">
        <v>226</v>
      </c>
      <c r="D229" s="3">
        <f>(Clima!D229+Clima!E229)/2</f>
        <v>-0.60000000000000053</v>
      </c>
      <c r="E229" s="3">
        <f t="shared" si="18"/>
        <v>0.5848446886506028</v>
      </c>
      <c r="F229" s="3">
        <f t="shared" si="19"/>
        <v>4.2777557956370053E-2</v>
      </c>
      <c r="G229" s="3">
        <f t="shared" si="20"/>
        <v>2.5024166000000001</v>
      </c>
      <c r="H229" s="3">
        <f>0.001013*Constantes!$D$4/(0.622*G229)</f>
        <v>4.8265796363464959E-2</v>
      </c>
      <c r="I229" s="3">
        <f t="shared" si="21"/>
        <v>0</v>
      </c>
      <c r="J229" s="3">
        <f t="shared" si="22"/>
        <v>0.25165140138500097</v>
      </c>
      <c r="K229" s="3">
        <f>(Constantes!$D$10/0.8)*(Constantes!$D$5*J229^2+Constantes!$D$6*J229+Constantes!$D$7)</f>
        <v>9.5363487187361393</v>
      </c>
      <c r="L229" s="3">
        <f>(Constantes!$D$10/0.8)*(0.00376*D229^2-0.0516*D229-6.967)</f>
        <v>-2.6005073999999992</v>
      </c>
      <c r="M229" s="3">
        <f t="shared" si="23"/>
        <v>0</v>
      </c>
      <c r="N229" s="25"/>
    </row>
    <row r="230" spans="2:14" x14ac:dyDescent="0.25">
      <c r="B230" s="24"/>
      <c r="C230" s="3">
        <v>227</v>
      </c>
      <c r="D230" s="3">
        <f>(Clima!D230+Clima!E230)/2</f>
        <v>-0.29999999999999982</v>
      </c>
      <c r="E230" s="3">
        <f t="shared" si="18"/>
        <v>0.59780572554988032</v>
      </c>
      <c r="F230" s="3">
        <f t="shared" si="19"/>
        <v>4.3614945313311788E-2</v>
      </c>
      <c r="G230" s="3">
        <f t="shared" si="20"/>
        <v>2.5017082999999998</v>
      </c>
      <c r="H230" s="3">
        <f>0.001013*Constantes!$D$4/(0.622*G230)</f>
        <v>4.8279461691098986E-2</v>
      </c>
      <c r="I230" s="3">
        <f t="shared" si="21"/>
        <v>0</v>
      </c>
      <c r="J230" s="3">
        <f t="shared" si="22"/>
        <v>0.24606424185899331</v>
      </c>
      <c r="K230" s="3">
        <f>(Constantes!$D$10/0.8)*(Constantes!$D$5*J230^2+Constantes!$D$6*J230+Constantes!$D$7)</f>
        <v>9.5737358052735075</v>
      </c>
      <c r="L230" s="3">
        <f>(Constantes!$D$10/0.8)*(0.00376*D230^2-0.0516*D230-6.967)</f>
        <v>-2.6066930999999998</v>
      </c>
      <c r="M230" s="3">
        <f t="shared" si="23"/>
        <v>0</v>
      </c>
      <c r="N230" s="25"/>
    </row>
    <row r="231" spans="2:14" x14ac:dyDescent="0.25">
      <c r="B231" s="24"/>
      <c r="C231" s="3">
        <v>228</v>
      </c>
      <c r="D231" s="3">
        <f>(Clima!D231+Clima!E231)/2</f>
        <v>0</v>
      </c>
      <c r="E231" s="3">
        <f t="shared" si="18"/>
        <v>0.61102013344096318</v>
      </c>
      <c r="F231" s="3">
        <f t="shared" si="19"/>
        <v>4.446640286239343E-2</v>
      </c>
      <c r="G231" s="3">
        <f t="shared" si="20"/>
        <v>2.5009999999999999</v>
      </c>
      <c r="H231" s="3">
        <f>0.001013*Constantes!$D$4/(0.622*G231)</f>
        <v>4.8293134758958162E-2</v>
      </c>
      <c r="I231" s="3">
        <f t="shared" si="21"/>
        <v>0</v>
      </c>
      <c r="J231" s="3">
        <f t="shared" si="22"/>
        <v>0.24040416818762153</v>
      </c>
      <c r="K231" s="3">
        <f>(Constantes!$D$10/0.8)*(Constantes!$D$5*J231^2+Constantes!$D$6*J231+Constantes!$D$7)</f>
        <v>9.6112904329571602</v>
      </c>
      <c r="L231" s="3">
        <f>(Constantes!$D$10/0.8)*(0.00376*D231^2-0.0516*D231-6.967)</f>
        <v>-2.6126249999999995</v>
      </c>
      <c r="M231" s="3">
        <f t="shared" si="23"/>
        <v>0</v>
      </c>
      <c r="N231" s="25"/>
    </row>
    <row r="232" spans="2:14" x14ac:dyDescent="0.25">
      <c r="B232" s="24"/>
      <c r="C232" s="3">
        <v>229</v>
      </c>
      <c r="D232" s="3">
        <f>(Clima!D232+Clima!E232)/2</f>
        <v>0.5</v>
      </c>
      <c r="E232" s="3">
        <f t="shared" si="18"/>
        <v>0.6336187654716029</v>
      </c>
      <c r="F232" s="3">
        <f t="shared" si="19"/>
        <v>4.591729381014055E-2</v>
      </c>
      <c r="G232" s="3">
        <f t="shared" si="20"/>
        <v>2.4998195000000001</v>
      </c>
      <c r="H232" s="3">
        <f>0.001013*Constantes!$D$4/(0.622*G232)</f>
        <v>4.8315940423760334E-2</v>
      </c>
      <c r="I232" s="3">
        <f t="shared" si="21"/>
        <v>0.24560323397932965</v>
      </c>
      <c r="J232" s="3">
        <f t="shared" si="22"/>
        <v>0.23467285757286874</v>
      </c>
      <c r="K232" s="3">
        <f>(Constantes!$D$10/0.8)*(Constantes!$D$5*J232^2+Constantes!$D$6*J232+Constantes!$D$7)</f>
        <v>9.6489891565426369</v>
      </c>
      <c r="L232" s="3">
        <f>(Constantes!$D$10/0.8)*(0.00376*D232^2-0.0516*D232-6.967)</f>
        <v>-2.6219474999999997</v>
      </c>
      <c r="M232" s="3">
        <f t="shared" si="23"/>
        <v>1.5836747796656361</v>
      </c>
      <c r="N232" s="25"/>
    </row>
    <row r="233" spans="2:14" x14ac:dyDescent="0.25">
      <c r="B233" s="24"/>
      <c r="C233" s="3">
        <v>230</v>
      </c>
      <c r="D233" s="3">
        <f>(Clima!D233+Clima!E233)/2</f>
        <v>0.29999999999999982</v>
      </c>
      <c r="E233" s="3">
        <f t="shared" si="18"/>
        <v>0.62449216326112533</v>
      </c>
      <c r="F233" s="3">
        <f t="shared" si="19"/>
        <v>4.5332124645800227E-2</v>
      </c>
      <c r="G233" s="3">
        <f t="shared" si="20"/>
        <v>2.5002917</v>
      </c>
      <c r="H233" s="3">
        <f>0.001013*Constantes!$D$4/(0.622*G233)</f>
        <v>4.8306815573620612E-2</v>
      </c>
      <c r="I233" s="3">
        <f t="shared" si="21"/>
        <v>0.24396608126281857</v>
      </c>
      <c r="J233" s="3">
        <f t="shared" si="22"/>
        <v>0.22887200832576216</v>
      </c>
      <c r="K233" s="3">
        <f>(Constantes!$D$10/0.8)*(Constantes!$D$5*J233^2+Constantes!$D$6*J233+Constantes!$D$7)</f>
        <v>9.6868086251175551</v>
      </c>
      <c r="L233" s="3">
        <f>(Constantes!$D$10/0.8)*(0.00376*D233^2-0.0516*D233-6.967)</f>
        <v>-2.6183030999999994</v>
      </c>
      <c r="M233" s="3">
        <f t="shared" si="23"/>
        <v>1.5826804289347434</v>
      </c>
      <c r="N233" s="25"/>
    </row>
    <row r="234" spans="2:14" x14ac:dyDescent="0.25">
      <c r="B234" s="24"/>
      <c r="C234" s="3">
        <v>231</v>
      </c>
      <c r="D234" s="3">
        <f>(Clima!D234+Clima!E234)/2</f>
        <v>0.60000000000000053</v>
      </c>
      <c r="E234" s="3">
        <f t="shared" si="18"/>
        <v>0.63822612447325822</v>
      </c>
      <c r="F234" s="3">
        <f t="shared" si="19"/>
        <v>4.6212306718595969E-2</v>
      </c>
      <c r="G234" s="3">
        <f t="shared" si="20"/>
        <v>2.4995833999999997</v>
      </c>
      <c r="H234" s="3">
        <f>0.001013*Constantes!$D$4/(0.622*G234)</f>
        <v>4.8320504141671917E-2</v>
      </c>
      <c r="I234" s="3">
        <f t="shared" si="21"/>
        <v>0.24642115508602994</v>
      </c>
      <c r="J234" s="3">
        <f t="shared" si="22"/>
        <v>0.22300333936312622</v>
      </c>
      <c r="K234" s="3">
        <f>(Constantes!$D$10/0.8)*(Constantes!$D$5*J234^2+Constantes!$D$6*J234+Constantes!$D$7)</f>
        <v>9.7247256034566796</v>
      </c>
      <c r="L234" s="3">
        <f>(Constantes!$D$10/0.8)*(0.00376*D234^2-0.0516*D234-6.967)</f>
        <v>-2.6237273999999995</v>
      </c>
      <c r="M234" s="3">
        <f t="shared" si="23"/>
        <v>1.6060534925937091</v>
      </c>
      <c r="N234" s="25"/>
    </row>
    <row r="235" spans="2:14" x14ac:dyDescent="0.25">
      <c r="B235" s="24"/>
      <c r="C235" s="3">
        <v>232</v>
      </c>
      <c r="D235" s="3">
        <f>(Clima!D235+Clima!E235)/2</f>
        <v>2</v>
      </c>
      <c r="E235" s="3">
        <f t="shared" si="18"/>
        <v>0.70591123759610253</v>
      </c>
      <c r="F235" s="3">
        <f t="shared" si="19"/>
        <v>5.0516895403570836E-2</v>
      </c>
      <c r="G235" s="3">
        <f t="shared" si="20"/>
        <v>2.4962779999999998</v>
      </c>
      <c r="H235" s="3">
        <f>0.001013*Constantes!$D$4/(0.622*G235)</f>
        <v>4.8384486836864471E-2</v>
      </c>
      <c r="I235" s="3">
        <f t="shared" si="21"/>
        <v>0.25781719970899042</v>
      </c>
      <c r="J235" s="3">
        <f t="shared" si="22"/>
        <v>0.21706858969823073</v>
      </c>
      <c r="K235" s="3">
        <f>(Constantes!$D$10/0.8)*(Constantes!$D$5*J235^2+Constantes!$D$6*J235+Constantes!$D$7)</f>
        <v>9.7627169931631741</v>
      </c>
      <c r="L235" s="3">
        <f>(Constantes!$D$10/0.8)*(0.00376*D235^2-0.0516*D235-6.967)</f>
        <v>-2.6456849999999994</v>
      </c>
      <c r="M235" s="3">
        <f t="shared" si="23"/>
        <v>1.6838734773129018</v>
      </c>
      <c r="N235" s="25"/>
    </row>
    <row r="236" spans="2:14" x14ac:dyDescent="0.25">
      <c r="B236" s="24"/>
      <c r="C236" s="3">
        <v>233</v>
      </c>
      <c r="D236" s="3">
        <f>(Clima!D236+Clima!E236)/2</f>
        <v>1.4000000000000004</v>
      </c>
      <c r="E236" s="3">
        <f t="shared" si="18"/>
        <v>0.6761639869625562</v>
      </c>
      <c r="F236" s="3">
        <f t="shared" si="19"/>
        <v>4.8631666509690981E-2</v>
      </c>
      <c r="G236" s="3">
        <f t="shared" si="20"/>
        <v>2.4976946</v>
      </c>
      <c r="H236" s="3">
        <f>0.001013*Constantes!$D$4/(0.622*G236)</f>
        <v>4.8357044945428612E-2</v>
      </c>
      <c r="I236" s="3">
        <f t="shared" si="21"/>
        <v>0.25294679028782263</v>
      </c>
      <c r="J236" s="3">
        <f t="shared" si="22"/>
        <v>0.21106951792548378</v>
      </c>
      <c r="K236" s="3">
        <f>(Constantes!$D$10/0.8)*(Constantes!$D$5*J236^2+Constantes!$D$6*J236+Constantes!$D$7)</f>
        <v>9.8007598535729024</v>
      </c>
      <c r="L236" s="3">
        <f>(Constantes!$D$10/0.8)*(0.00376*D236^2-0.0516*D236-6.967)</f>
        <v>-2.6369513999999996</v>
      </c>
      <c r="M236" s="3">
        <f t="shared" si="23"/>
        <v>1.663318109727455</v>
      </c>
      <c r="N236" s="25"/>
    </row>
    <row r="237" spans="2:14" x14ac:dyDescent="0.25">
      <c r="B237" s="24"/>
      <c r="C237" s="3">
        <v>234</v>
      </c>
      <c r="D237" s="3">
        <f>(Clima!D237+Clima!E237)/2</f>
        <v>0.59999999999999964</v>
      </c>
      <c r="E237" s="3">
        <f t="shared" si="18"/>
        <v>0.63822612447325811</v>
      </c>
      <c r="F237" s="3">
        <f t="shared" si="19"/>
        <v>4.6212306718595962E-2</v>
      </c>
      <c r="G237" s="3">
        <f t="shared" si="20"/>
        <v>2.4995833999999997</v>
      </c>
      <c r="H237" s="3">
        <f>0.001013*Constantes!$D$4/(0.622*G237)</f>
        <v>4.8320504141671917E-2</v>
      </c>
      <c r="I237" s="3">
        <f t="shared" si="21"/>
        <v>0.24642115508602991</v>
      </c>
      <c r="J237" s="3">
        <f t="shared" si="22"/>
        <v>0.20500790169932229</v>
      </c>
      <c r="K237" s="3">
        <f>(Constantes!$D$10/0.8)*(Constantes!$D$5*J237^2+Constantes!$D$6*J237+Constantes!$D$7)</f>
        <v>9.8388314223989148</v>
      </c>
      <c r="L237" s="3">
        <f>(Constantes!$D$10/0.8)*(0.00376*D237^2-0.0516*D237-6.967)</f>
        <v>-2.6237273999999995</v>
      </c>
      <c r="M237" s="3">
        <f t="shared" si="23"/>
        <v>1.6324844950371451</v>
      </c>
      <c r="N237" s="25"/>
    </row>
    <row r="238" spans="2:14" x14ac:dyDescent="0.25">
      <c r="B238" s="24"/>
      <c r="C238" s="3">
        <v>235</v>
      </c>
      <c r="D238" s="3">
        <f>(Clima!D238+Clima!E238)/2</f>
        <v>-1.5</v>
      </c>
      <c r="E238" s="3">
        <f t="shared" si="18"/>
        <v>0.54744015979603111</v>
      </c>
      <c r="F238" s="3">
        <f t="shared" si="19"/>
        <v>4.0347906551751626E-2</v>
      </c>
      <c r="G238" s="3">
        <f t="shared" si="20"/>
        <v>2.5045414999999998</v>
      </c>
      <c r="H238" s="3">
        <f>0.001013*Constantes!$D$4/(0.622*G238)</f>
        <v>4.8224846756244354E-2</v>
      </c>
      <c r="I238" s="3">
        <f t="shared" si="21"/>
        <v>0</v>
      </c>
      <c r="J238" s="3">
        <f t="shared" si="22"/>
        <v>0.19888553720745422</v>
      </c>
      <c r="K238" s="3">
        <f>(Constantes!$D$10/0.8)*(Constantes!$D$5*J238^2+Constantes!$D$6*J238+Constantes!$D$7)</f>
        <v>9.8769091360935786</v>
      </c>
      <c r="L238" s="3">
        <f>(Constantes!$D$10/0.8)*(0.00376*D238^2-0.0516*D238-6.967)</f>
        <v>-2.5804274999999994</v>
      </c>
      <c r="M238" s="3">
        <f t="shared" si="23"/>
        <v>0</v>
      </c>
      <c r="N238" s="25"/>
    </row>
    <row r="239" spans="2:14" x14ac:dyDescent="0.25">
      <c r="B239" s="24"/>
      <c r="C239" s="3">
        <v>236</v>
      </c>
      <c r="D239" s="3">
        <f>(Clima!D239+Clima!E239)/2</f>
        <v>-1.4000000000000004</v>
      </c>
      <c r="E239" s="3">
        <f t="shared" si="18"/>
        <v>0.55148891999722116</v>
      </c>
      <c r="F239" s="3">
        <f t="shared" si="19"/>
        <v>4.0611858441332561E-2</v>
      </c>
      <c r="G239" s="3">
        <f t="shared" si="20"/>
        <v>2.5043053999999998</v>
      </c>
      <c r="H239" s="3">
        <f>0.001013*Constantes!$D$4/(0.622*G239)</f>
        <v>4.822939328092906E-2</v>
      </c>
      <c r="I239" s="3">
        <f t="shared" si="21"/>
        <v>0</v>
      </c>
      <c r="J239" s="3">
        <f t="shared" si="22"/>
        <v>0.19270423863861028</v>
      </c>
      <c r="K239" s="3">
        <f>(Constantes!$D$10/0.8)*(Constantes!$D$5*J239^2+Constantes!$D$6*J239+Constantes!$D$7)</f>
        <v>9.9149706499062056</v>
      </c>
      <c r="L239" s="3">
        <f>(Constantes!$D$10/0.8)*(0.00376*D239^2-0.0516*D239-6.967)</f>
        <v>-2.5827713999999995</v>
      </c>
      <c r="M239" s="3">
        <f t="shared" si="23"/>
        <v>0</v>
      </c>
      <c r="N239" s="25"/>
    </row>
    <row r="240" spans="2:14" x14ac:dyDescent="0.25">
      <c r="B240" s="24"/>
      <c r="C240" s="3">
        <v>237</v>
      </c>
      <c r="D240" s="3">
        <f>(Clima!D240+Clima!E240)/2</f>
        <v>1.7000000000000002</v>
      </c>
      <c r="E240" s="3">
        <f t="shared" si="18"/>
        <v>0.69089619530074076</v>
      </c>
      <c r="F240" s="3">
        <f t="shared" si="19"/>
        <v>4.9566579862790137E-2</v>
      </c>
      <c r="G240" s="3">
        <f t="shared" si="20"/>
        <v>2.4969863000000001</v>
      </c>
      <c r="H240" s="3">
        <f>0.001013*Constantes!$D$4/(0.622*G240)</f>
        <v>4.8370761999036331E-2</v>
      </c>
      <c r="I240" s="3">
        <f t="shared" si="21"/>
        <v>0.25538478876756332</v>
      </c>
      <c r="J240" s="3">
        <f t="shared" si="22"/>
        <v>0.18646583764495964</v>
      </c>
      <c r="K240" s="3">
        <f>(Constantes!$D$10/0.8)*(Constantes!$D$5*J240^2+Constantes!$D$6*J240+Constantes!$D$7)</f>
        <v>9.9529938576143486</v>
      </c>
      <c r="L240" s="3">
        <f>(Constantes!$D$10/0.8)*(0.00376*D240^2-0.0516*D240-6.967)</f>
        <v>-2.6414450999999994</v>
      </c>
      <c r="M240" s="3">
        <f t="shared" si="23"/>
        <v>1.7147477409911789</v>
      </c>
      <c r="N240" s="25"/>
    </row>
    <row r="241" spans="2:14" x14ac:dyDescent="0.25">
      <c r="B241" s="24"/>
      <c r="C241" s="3">
        <v>238</v>
      </c>
      <c r="D241" s="3">
        <f>(Clima!D241+Clima!E241)/2</f>
        <v>2.9999999999999996</v>
      </c>
      <c r="E241" s="3">
        <f t="shared" si="18"/>
        <v>0.75806427648670083</v>
      </c>
      <c r="F241" s="3">
        <f t="shared" si="19"/>
        <v>5.3798534274979479E-2</v>
      </c>
      <c r="G241" s="3">
        <f t="shared" si="20"/>
        <v>2.4939169999999997</v>
      </c>
      <c r="H241" s="3">
        <f>0.001013*Constantes!$D$4/(0.622*G241)</f>
        <v>4.8430292600818055E-2</v>
      </c>
      <c r="I241" s="3">
        <f t="shared" si="21"/>
        <v>0.2658799668755345</v>
      </c>
      <c r="J241" s="3">
        <f t="shared" si="22"/>
        <v>0.18017218279935246</v>
      </c>
      <c r="K241" s="3">
        <f>(Constantes!$D$10/0.8)*(Constantes!$D$5*J241^2+Constantes!$D$6*J241+Constantes!$D$7)</f>
        <v>9.9909569109074265</v>
      </c>
      <c r="L241" s="3">
        <f>(Constantes!$D$10/0.8)*(0.00376*D241^2-0.0516*D241-6.967)</f>
        <v>-2.6579849999999996</v>
      </c>
      <c r="M241" s="3">
        <f t="shared" si="23"/>
        <v>1.7903066112196735</v>
      </c>
      <c r="N241" s="25"/>
    </row>
    <row r="242" spans="2:14" x14ac:dyDescent="0.25">
      <c r="B242" s="24"/>
      <c r="C242" s="3">
        <v>239</v>
      </c>
      <c r="D242" s="3">
        <f>(Clima!D242+Clima!E242)/2</f>
        <v>2.0999999999999996</v>
      </c>
      <c r="E242" s="3">
        <f t="shared" si="18"/>
        <v>0.71097990605014338</v>
      </c>
      <c r="F242" s="3">
        <f t="shared" si="19"/>
        <v>5.0837125796136952E-2</v>
      </c>
      <c r="G242" s="3">
        <f t="shared" si="20"/>
        <v>2.4960418999999998</v>
      </c>
      <c r="H242" s="3">
        <f>0.001013*Constantes!$D$4/(0.622*G242)</f>
        <v>4.8389063513779293E-2</v>
      </c>
      <c r="I242" s="3">
        <f t="shared" si="21"/>
        <v>0.25862669464296717</v>
      </c>
      <c r="J242" s="3">
        <f t="shared" si="22"/>
        <v>0.17382513904754765</v>
      </c>
      <c r="K242" s="3">
        <f>(Constantes!$D$10/0.8)*(Constantes!$D$5*J242^2+Constantes!$D$6*J242+Constantes!$D$7)</f>
        <v>10.028838238401679</v>
      </c>
      <c r="L242" s="3">
        <f>(Constantes!$D$10/0.8)*(0.00376*D242^2-0.0516*D242-6.967)</f>
        <v>-2.6470418999999996</v>
      </c>
      <c r="M242" s="3">
        <f t="shared" si="23"/>
        <v>1.7535060704459748</v>
      </c>
      <c r="N242" s="25"/>
    </row>
    <row r="243" spans="2:14" x14ac:dyDescent="0.25">
      <c r="B243" s="24"/>
      <c r="C243" s="3">
        <v>240</v>
      </c>
      <c r="D243" s="3">
        <f>(Clima!D243+Clima!E243)/2</f>
        <v>3.7</v>
      </c>
      <c r="E243" s="3">
        <f t="shared" si="18"/>
        <v>0.79656704122309585</v>
      </c>
      <c r="F243" s="3">
        <f t="shared" si="19"/>
        <v>5.6203091112967181E-2</v>
      </c>
      <c r="G243" s="3">
        <f t="shared" si="20"/>
        <v>2.4922643</v>
      </c>
      <c r="H243" s="3">
        <f>0.001013*Constantes!$D$4/(0.622*G243)</f>
        <v>4.8462408273534374E-2</v>
      </c>
      <c r="I243" s="3">
        <f t="shared" si="21"/>
        <v>0.27147703708239068</v>
      </c>
      <c r="J243" s="3">
        <f t="shared" si="22"/>
        <v>0.16742658715558911</v>
      </c>
      <c r="K243" s="3">
        <f>(Constantes!$D$10/0.8)*(Constantes!$D$5*J243^2+Constantes!$D$6*J243+Constantes!$D$7)</f>
        <v>10.066616564265994</v>
      </c>
      <c r="L243" s="3">
        <f>(Constantes!$D$10/0.8)*(0.00376*D243^2-0.0516*D243-6.967)</f>
        <v>-2.6649170999999994</v>
      </c>
      <c r="M243" s="3">
        <f t="shared" si="23"/>
        <v>1.8454201256345637</v>
      </c>
      <c r="N243" s="25"/>
    </row>
    <row r="244" spans="2:14" x14ac:dyDescent="0.25">
      <c r="B244" s="24"/>
      <c r="C244" s="3">
        <v>241</v>
      </c>
      <c r="D244" s="3">
        <f>(Clima!D244+Clima!E244)/2</f>
        <v>3.5</v>
      </c>
      <c r="E244" s="3">
        <f t="shared" si="18"/>
        <v>0.78539400694677231</v>
      </c>
      <c r="F244" s="3">
        <f t="shared" si="19"/>
        <v>5.5506848718348038E-2</v>
      </c>
      <c r="G244" s="3">
        <f t="shared" si="20"/>
        <v>2.4927364999999999</v>
      </c>
      <c r="H244" s="3">
        <f>0.001013*Constantes!$D$4/(0.622*G244)</f>
        <v>4.8453228021555564E-2</v>
      </c>
      <c r="I244" s="3">
        <f t="shared" si="21"/>
        <v>0.26988214466632438</v>
      </c>
      <c r="J244" s="3">
        <f t="shared" si="22"/>
        <v>0.16097842315249489</v>
      </c>
      <c r="K244" s="3">
        <f>(Constantes!$D$10/0.8)*(Constantes!$D$5*J244^2+Constantes!$D$6*J244+Constantes!$D$7)</f>
        <v>10.104270926438545</v>
      </c>
      <c r="L244" s="3">
        <f>(Constantes!$D$10/0.8)*(0.00376*D244^2-0.0516*D244-6.967)</f>
        <v>-2.6630774999999995</v>
      </c>
      <c r="M244" s="3">
        <f t="shared" si="23"/>
        <v>1.8446275023291798</v>
      </c>
      <c r="N244" s="25"/>
    </row>
    <row r="245" spans="2:14" x14ac:dyDescent="0.25">
      <c r="B245" s="24"/>
      <c r="C245" s="3">
        <v>242</v>
      </c>
      <c r="D245" s="3">
        <f>(Clima!D245+Clima!E245)/2</f>
        <v>3</v>
      </c>
      <c r="E245" s="3">
        <f t="shared" si="18"/>
        <v>0.75806427648670083</v>
      </c>
      <c r="F245" s="3">
        <f t="shared" si="19"/>
        <v>5.3798534274979479E-2</v>
      </c>
      <c r="G245" s="3">
        <f t="shared" si="20"/>
        <v>2.4939169999999997</v>
      </c>
      <c r="H245" s="3">
        <f>0.001013*Constantes!$D$4/(0.622*G245)</f>
        <v>4.8430292600818055E-2</v>
      </c>
      <c r="I245" s="3">
        <f t="shared" si="21"/>
        <v>0.2658799668755345</v>
      </c>
      <c r="J245" s="3">
        <f t="shared" si="22"/>
        <v>0.15448255776842162</v>
      </c>
      <c r="K245" s="3">
        <f>(Constantes!$D$10/0.8)*(Constantes!$D$5*J245^2+Constantes!$D$6*J245+Constantes!$D$7)</f>
        <v>10.141780694414786</v>
      </c>
      <c r="L245" s="3">
        <f>(Constantes!$D$10/0.8)*(0.00376*D245^2-0.0516*D245-6.967)</f>
        <v>-2.6579849999999996</v>
      </c>
      <c r="M245" s="3">
        <f t="shared" si="23"/>
        <v>1.8280015724288747</v>
      </c>
      <c r="N245" s="25"/>
    </row>
    <row r="246" spans="2:14" x14ac:dyDescent="0.25">
      <c r="B246" s="24"/>
      <c r="C246" s="3">
        <v>243</v>
      </c>
      <c r="D246" s="3">
        <f>(Clima!D246+Clima!E246)/2</f>
        <v>2</v>
      </c>
      <c r="E246" s="3">
        <f t="shared" si="18"/>
        <v>0.70591123759610253</v>
      </c>
      <c r="F246" s="3">
        <f t="shared" si="19"/>
        <v>5.0516895403570836E-2</v>
      </c>
      <c r="G246" s="3">
        <f t="shared" si="20"/>
        <v>2.4962779999999998</v>
      </c>
      <c r="H246" s="3">
        <f>0.001013*Constantes!$D$4/(0.622*G246)</f>
        <v>4.8384486836864471E-2</v>
      </c>
      <c r="I246" s="3">
        <f t="shared" si="21"/>
        <v>0.25781719970899042</v>
      </c>
      <c r="J246" s="3">
        <f t="shared" si="22"/>
        <v>0.14794091586847496</v>
      </c>
      <c r="K246" s="3">
        <f>(Constantes!$D$10/0.8)*(Constantes!$D$5*J246^2+Constantes!$D$6*J246+Constantes!$D$7)</f>
        <v>10.17912558658773</v>
      </c>
      <c r="L246" s="3">
        <f>(Constantes!$D$10/0.8)*(0.00376*D246^2-0.0516*D246-6.967)</f>
        <v>-2.6456849999999994</v>
      </c>
      <c r="M246" s="3">
        <f t="shared" si="23"/>
        <v>1.7847893369548919</v>
      </c>
      <c r="N246" s="25"/>
    </row>
    <row r="247" spans="2:14" x14ac:dyDescent="0.25">
      <c r="B247" s="24"/>
      <c r="C247" s="3">
        <v>244</v>
      </c>
      <c r="D247" s="3">
        <f>(Clima!D247+Clima!E247)/2</f>
        <v>1.7999999999999998</v>
      </c>
      <c r="E247" s="3">
        <f t="shared" si="18"/>
        <v>0.69586955492486935</v>
      </c>
      <c r="F247" s="3">
        <f t="shared" si="19"/>
        <v>4.9881630142067222E-2</v>
      </c>
      <c r="G247" s="3">
        <f t="shared" si="20"/>
        <v>2.4967501999999997</v>
      </c>
      <c r="H247" s="3">
        <f>0.001013*Constantes!$D$4/(0.622*G247)</f>
        <v>4.8375336079738519E-2</v>
      </c>
      <c r="I247" s="3">
        <f t="shared" si="21"/>
        <v>0.25619623248758888</v>
      </c>
      <c r="J247" s="3">
        <f t="shared" si="22"/>
        <v>0.14135543588232999</v>
      </c>
      <c r="K247" s="3">
        <f>(Constantes!$D$10/0.8)*(Constantes!$D$5*J247^2+Constantes!$D$6*J247+Constantes!$D$7)</f>
        <v>10.216285687122138</v>
      </c>
      <c r="L247" s="3">
        <f>(Constantes!$D$10/0.8)*(0.00376*D247^2-0.0516*D247-6.967)</f>
        <v>-2.6428865999999993</v>
      </c>
      <c r="M247" s="3">
        <f t="shared" si="23"/>
        <v>1.7832338790621824</v>
      </c>
      <c r="N247" s="25"/>
    </row>
    <row r="248" spans="2:14" x14ac:dyDescent="0.25">
      <c r="B248" s="24"/>
      <c r="C248" s="3">
        <v>245</v>
      </c>
      <c r="D248" s="3">
        <f>(Clima!D248+Clima!E248)/2</f>
        <v>-1.6000000000000005</v>
      </c>
      <c r="E248" s="3">
        <f t="shared" si="18"/>
        <v>0.54341772586112125</v>
      </c>
      <c r="F248" s="3">
        <f t="shared" si="19"/>
        <v>4.0085433969043273E-2</v>
      </c>
      <c r="G248" s="3">
        <f t="shared" si="20"/>
        <v>2.5047775999999997</v>
      </c>
      <c r="H248" s="3">
        <f>0.001013*Constantes!$D$4/(0.622*G248)</f>
        <v>4.8220301088669253E-2</v>
      </c>
      <c r="I248" s="3">
        <f t="shared" si="21"/>
        <v>0</v>
      </c>
      <c r="J248" s="3">
        <f t="shared" si="22"/>
        <v>0.13472806922983294</v>
      </c>
      <c r="K248" s="3">
        <f>(Constantes!$D$10/0.8)*(Constantes!$D$5*J248^2+Constantes!$D$6*J248+Constantes!$D$7)</f>
        <v>10.253241462344713</v>
      </c>
      <c r="L248" s="3">
        <f>(Constantes!$D$10/0.8)*(0.00376*D248^2-0.0516*D248-6.967)</f>
        <v>-2.5780553999999998</v>
      </c>
      <c r="M248" s="3">
        <f t="shared" si="23"/>
        <v>0</v>
      </c>
      <c r="N248" s="25"/>
    </row>
    <row r="249" spans="2:14" x14ac:dyDescent="0.25">
      <c r="B249" s="24"/>
      <c r="C249" s="3">
        <v>246</v>
      </c>
      <c r="D249" s="3">
        <f>(Clima!D249+Clima!E249)/2</f>
        <v>0.5</v>
      </c>
      <c r="E249" s="3">
        <f t="shared" si="18"/>
        <v>0.6336187654716029</v>
      </c>
      <c r="F249" s="3">
        <f t="shared" si="19"/>
        <v>4.591729381014055E-2</v>
      </c>
      <c r="G249" s="3">
        <f t="shared" si="20"/>
        <v>2.4998195000000001</v>
      </c>
      <c r="H249" s="3">
        <f>0.001013*Constantes!$D$4/(0.622*G249)</f>
        <v>4.8315940423760334E-2</v>
      </c>
      <c r="I249" s="3">
        <f t="shared" si="21"/>
        <v>0.24560323397932965</v>
      </c>
      <c r="J249" s="3">
        <f t="shared" si="22"/>
        <v>0.12806077974275321</v>
      </c>
      <c r="K249" s="3">
        <f>(Constantes!$D$10/0.8)*(Constantes!$D$5*J249^2+Constantes!$D$6*J249+Constantes!$D$7)</f>
        <v>10.289973776632994</v>
      </c>
      <c r="L249" s="3">
        <f>(Constantes!$D$10/0.8)*(0.00376*D249^2-0.0516*D249-6.967)</f>
        <v>-2.6219474999999997</v>
      </c>
      <c r="M249" s="3">
        <f t="shared" si="23"/>
        <v>1.7316570015533279</v>
      </c>
      <c r="N249" s="25"/>
    </row>
    <row r="250" spans="2:14" x14ac:dyDescent="0.25">
      <c r="B250" s="24"/>
      <c r="C250" s="3">
        <v>247</v>
      </c>
      <c r="D250" s="3">
        <f>(Clima!D250+Clima!E250)/2</f>
        <v>2.2999999999999998</v>
      </c>
      <c r="E250" s="3">
        <f t="shared" si="18"/>
        <v>0.72121376650791569</v>
      </c>
      <c r="F250" s="3">
        <f t="shared" si="19"/>
        <v>5.1482820824590748E-2</v>
      </c>
      <c r="G250" s="3">
        <f t="shared" si="20"/>
        <v>2.4955696999999999</v>
      </c>
      <c r="H250" s="3">
        <f>0.001013*Constantes!$D$4/(0.622*G250)</f>
        <v>4.8398219465541015E-2</v>
      </c>
      <c r="I250" s="3">
        <f t="shared" si="21"/>
        <v>0.26024363636167036</v>
      </c>
      <c r="J250" s="3">
        <f t="shared" si="22"/>
        <v>0.1213555430828577</v>
      </c>
      <c r="K250" s="3">
        <f>(Constantes!$D$10/0.8)*(Constantes!$D$5*J250^2+Constantes!$D$6*J250+Constantes!$D$7)</f>
        <v>10.326463907786312</v>
      </c>
      <c r="L250" s="3">
        <f>(Constantes!$D$10/0.8)*(0.00376*D250^2-0.0516*D250-6.967)</f>
        <v>-2.6496710999999995</v>
      </c>
      <c r="M250" s="3">
        <f t="shared" si="23"/>
        <v>1.8365926848062364</v>
      </c>
      <c r="N250" s="25"/>
    </row>
    <row r="251" spans="2:14" x14ac:dyDescent="0.25">
      <c r="B251" s="24"/>
      <c r="C251" s="3">
        <v>248</v>
      </c>
      <c r="D251" s="3">
        <f>(Clima!D251+Clima!E251)/2</f>
        <v>1.1000000000000005</v>
      </c>
      <c r="E251" s="3">
        <f t="shared" si="18"/>
        <v>0.66171002192942552</v>
      </c>
      <c r="F251" s="3">
        <f t="shared" si="19"/>
        <v>4.7711949733872938E-2</v>
      </c>
      <c r="G251" s="3">
        <f t="shared" si="20"/>
        <v>2.4984028999999999</v>
      </c>
      <c r="H251" s="3">
        <f>0.001013*Constantes!$D$4/(0.622*G251)</f>
        <v>4.8343335669420791E-2</v>
      </c>
      <c r="I251" s="3">
        <f t="shared" si="21"/>
        <v>0.25050359756068624</v>
      </c>
      <c r="J251" s="3">
        <f t="shared" si="22"/>
        <v>0.11461434615647929</v>
      </c>
      <c r="K251" s="3">
        <f>(Constantes!$D$10/0.8)*(Constantes!$D$5*J251^2+Constantes!$D$6*J251+Constantes!$D$7)</f>
        <v>10.362693561862717</v>
      </c>
      <c r="L251" s="3">
        <f>(Constantes!$D$10/0.8)*(0.00376*D251^2-0.0516*D251-6.967)</f>
        <v>-2.6322038999999995</v>
      </c>
      <c r="M251" s="3">
        <f t="shared" si="23"/>
        <v>1.780761950142369</v>
      </c>
      <c r="N251" s="25"/>
    </row>
    <row r="252" spans="2:14" x14ac:dyDescent="0.25">
      <c r="B252" s="24"/>
      <c r="C252" s="3">
        <v>249</v>
      </c>
      <c r="D252" s="3">
        <f>(Clima!D252+Clima!E252)/2</f>
        <v>3.3999999999999995</v>
      </c>
      <c r="E252" s="3">
        <f t="shared" si="18"/>
        <v>0.7798595322295131</v>
      </c>
      <c r="F252" s="3">
        <f t="shared" si="19"/>
        <v>5.5161511563378181E-2</v>
      </c>
      <c r="G252" s="3">
        <f t="shared" si="20"/>
        <v>2.4929725999999999</v>
      </c>
      <c r="H252" s="3">
        <f>0.001013*Constantes!$D$4/(0.622*G252)</f>
        <v>4.8448639199706552E-2</v>
      </c>
      <c r="I252" s="3">
        <f t="shared" si="21"/>
        <v>0.26908339137615267</v>
      </c>
      <c r="J252" s="3">
        <f t="shared" si="22"/>
        <v>0.10783918652575487</v>
      </c>
      <c r="K252" s="3">
        <f>(Constantes!$D$10/0.8)*(Constantes!$D$5*J252^2+Constantes!$D$6*J252+Constantes!$D$7)</f>
        <v>10.39864488746648</v>
      </c>
      <c r="L252" s="3">
        <f>(Constantes!$D$10/0.8)*(0.00376*D252^2-0.0516*D252-6.967)</f>
        <v>-2.6621153999999994</v>
      </c>
      <c r="M252" s="3">
        <f t="shared" si="23"/>
        <v>1.9138854340469424</v>
      </c>
      <c r="N252" s="25"/>
    </row>
    <row r="253" spans="2:14" x14ac:dyDescent="0.25">
      <c r="B253" s="24"/>
      <c r="C253" s="3">
        <v>250</v>
      </c>
      <c r="D253" s="3">
        <f>(Clima!D253+Clima!E253)/2</f>
        <v>3.3000000000000007</v>
      </c>
      <c r="E253" s="3">
        <f t="shared" si="18"/>
        <v>0.77435950557316802</v>
      </c>
      <c r="F253" s="3">
        <f t="shared" si="19"/>
        <v>5.4818019612903904E-2</v>
      </c>
      <c r="G253" s="3">
        <f t="shared" si="20"/>
        <v>2.4932086999999998</v>
      </c>
      <c r="H253" s="3">
        <f>0.001013*Constantes!$D$4/(0.622*G253)</f>
        <v>4.8444051246955125E-2</v>
      </c>
      <c r="I253" s="3">
        <f t="shared" si="21"/>
        <v>0.26828378389336249</v>
      </c>
      <c r="J253" s="3">
        <f t="shared" si="22"/>
        <v>0.10103207181670262</v>
      </c>
      <c r="K253" s="3">
        <f>(Constantes!$D$10/0.8)*(Constantes!$D$5*J253^2+Constantes!$D$6*J253+Constantes!$D$7)</f>
        <v>10.434300489471466</v>
      </c>
      <c r="L253" s="3">
        <f>(Constantes!$D$10/0.8)*(0.00376*D253^2-0.0516*D253-6.967)</f>
        <v>-2.6611250999999996</v>
      </c>
      <c r="M253" s="3">
        <f t="shared" si="23"/>
        <v>1.9174556892984207</v>
      </c>
      <c r="N253" s="25"/>
    </row>
    <row r="254" spans="2:14" x14ac:dyDescent="0.25">
      <c r="B254" s="24"/>
      <c r="C254" s="3">
        <v>251</v>
      </c>
      <c r="D254" s="3">
        <f>(Clima!D254+Clima!E254)/2</f>
        <v>3.4000000000000004</v>
      </c>
      <c r="E254" s="3">
        <f t="shared" si="18"/>
        <v>0.7798595322295131</v>
      </c>
      <c r="F254" s="3">
        <f t="shared" si="19"/>
        <v>5.5161511563378181E-2</v>
      </c>
      <c r="G254" s="3">
        <f t="shared" si="20"/>
        <v>2.4929725999999999</v>
      </c>
      <c r="H254" s="3">
        <f>0.001013*Constantes!$D$4/(0.622*G254)</f>
        <v>4.8448639199706552E-2</v>
      </c>
      <c r="I254" s="3">
        <f t="shared" si="21"/>
        <v>0.26908339137615267</v>
      </c>
      <c r="J254" s="3">
        <f t="shared" si="22"/>
        <v>9.4195019124320392E-2</v>
      </c>
      <c r="K254" s="3">
        <f>(Constantes!$D$10/0.8)*(Constantes!$D$5*J254^2+Constantes!$D$6*J254+Constantes!$D$7)</f>
        <v>10.469643442166243</v>
      </c>
      <c r="L254" s="3">
        <f>(Constantes!$D$10/0.8)*(0.00376*D254^2-0.0516*D254-6.967)</f>
        <v>-2.6621153999999994</v>
      </c>
      <c r="M254" s="3">
        <f t="shared" si="23"/>
        <v>1.9318436940154748</v>
      </c>
      <c r="N254" s="25"/>
    </row>
    <row r="255" spans="2:14" x14ac:dyDescent="0.25">
      <c r="B255" s="24"/>
      <c r="C255" s="3">
        <v>252</v>
      </c>
      <c r="D255" s="3">
        <f>(Clima!D255+Clima!E255)/2</f>
        <v>3.3999999999999995</v>
      </c>
      <c r="E255" s="3">
        <f t="shared" si="18"/>
        <v>0.7798595322295131</v>
      </c>
      <c r="F255" s="3">
        <f t="shared" si="19"/>
        <v>5.5161511563378181E-2</v>
      </c>
      <c r="G255" s="3">
        <f t="shared" si="20"/>
        <v>2.4929725999999999</v>
      </c>
      <c r="H255" s="3">
        <f>0.001013*Constantes!$D$4/(0.622*G255)</f>
        <v>4.8448639199706552E-2</v>
      </c>
      <c r="I255" s="3">
        <f t="shared" si="21"/>
        <v>0.26908339137615267</v>
      </c>
      <c r="J255" s="3">
        <f t="shared" si="22"/>
        <v>8.7330054414876609E-2</v>
      </c>
      <c r="K255" s="3">
        <f>(Constantes!$D$10/0.8)*(Constantes!$D$5*J255^2+Constantes!$D$6*J255+Constantes!$D$7)</f>
        <v>10.504657301807628</v>
      </c>
      <c r="L255" s="3">
        <f>(Constantes!$D$10/0.8)*(0.00376*D255^2-0.0516*D255-6.967)</f>
        <v>-2.6621153999999994</v>
      </c>
      <c r="M255" s="3">
        <f t="shared" si="23"/>
        <v>1.9407000432270991</v>
      </c>
      <c r="N255" s="25"/>
    </row>
    <row r="256" spans="2:14" x14ac:dyDescent="0.25">
      <c r="B256" s="24"/>
      <c r="C256" s="3">
        <v>253</v>
      </c>
      <c r="D256" s="3">
        <f>(Clima!D256+Clima!E256)/2</f>
        <v>2.7</v>
      </c>
      <c r="E256" s="3">
        <f t="shared" si="18"/>
        <v>0.74207249878281389</v>
      </c>
      <c r="F256" s="3">
        <f t="shared" si="19"/>
        <v>5.279536631965228E-2</v>
      </c>
      <c r="G256" s="3">
        <f t="shared" si="20"/>
        <v>2.4946253</v>
      </c>
      <c r="H256" s="3">
        <f>0.001013*Constantes!$D$4/(0.622*G256)</f>
        <v>4.8416541767677235E-2</v>
      </c>
      <c r="I256" s="3">
        <f t="shared" si="21"/>
        <v>0.26346893607318966</v>
      </c>
      <c r="J256" s="3">
        <f t="shared" si="22"/>
        <v>8.0439211925572768E-2</v>
      </c>
      <c r="K256" s="3">
        <f>(Constantes!$D$10/0.8)*(Constantes!$D$5*J256^2+Constantes!$D$6*J256+Constantes!$D$7)</f>
        <v>10.539326118569974</v>
      </c>
      <c r="L256" s="3">
        <f>(Constantes!$D$10/0.8)*(0.00376*D256^2-0.0516*D256-6.967)</f>
        <v>-2.6545910999999993</v>
      </c>
      <c r="M256" s="3">
        <f t="shared" si="23"/>
        <v>1.9107756441983721</v>
      </c>
      <c r="N256" s="25"/>
    </row>
    <row r="257" spans="2:14" x14ac:dyDescent="0.25">
      <c r="B257" s="24"/>
      <c r="C257" s="3">
        <v>254</v>
      </c>
      <c r="D257" s="3">
        <f>(Clima!D257+Clima!E257)/2</f>
        <v>3.8999999999999995</v>
      </c>
      <c r="E257" s="3">
        <f t="shared" si="18"/>
        <v>0.807880097862269</v>
      </c>
      <c r="F257" s="3">
        <f t="shared" si="19"/>
        <v>5.6906812005471159E-2</v>
      </c>
      <c r="G257" s="3">
        <f t="shared" si="20"/>
        <v>2.4917921000000001</v>
      </c>
      <c r="H257" s="3">
        <f>0.001013*Constantes!$D$4/(0.622*G257)</f>
        <v>4.847159200486844E-2</v>
      </c>
      <c r="I257" s="3">
        <f t="shared" si="21"/>
        <v>0.27306835890470815</v>
      </c>
      <c r="J257" s="3">
        <f t="shared" si="22"/>
        <v>7.3524533561755021E-2</v>
      </c>
      <c r="K257" s="3">
        <f>(Constantes!$D$10/0.8)*(Constantes!$D$5*J257^2+Constantes!$D$6*J257+Constantes!$D$7)</f>
        <v>10.573634447878307</v>
      </c>
      <c r="L257" s="3">
        <f>(Constantes!$D$10/0.8)*(0.00376*D257^2-0.0516*D257-6.967)</f>
        <v>-2.6666438999999995</v>
      </c>
      <c r="M257" s="3">
        <f t="shared" si="23"/>
        <v>1.9859094324037432</v>
      </c>
      <c r="N257" s="25"/>
    </row>
    <row r="258" spans="2:14" x14ac:dyDescent="0.25">
      <c r="B258" s="24"/>
      <c r="C258" s="3">
        <v>255</v>
      </c>
      <c r="D258" s="3">
        <f>(Clima!D258+Clima!E258)/2</f>
        <v>2.2000000000000002</v>
      </c>
      <c r="E258" s="3">
        <f t="shared" si="18"/>
        <v>0.71608069080811831</v>
      </c>
      <c r="F258" s="3">
        <f t="shared" si="19"/>
        <v>5.1159098346532123E-2</v>
      </c>
      <c r="G258" s="3">
        <f t="shared" si="20"/>
        <v>2.4958057999999999</v>
      </c>
      <c r="H258" s="3">
        <f>0.001013*Constantes!$D$4/(0.622*G258)</f>
        <v>4.8393641056589561E-2</v>
      </c>
      <c r="I258" s="3">
        <f t="shared" si="21"/>
        <v>0.25943551155231137</v>
      </c>
      <c r="J258" s="3">
        <f t="shared" si="22"/>
        <v>6.6588068291853514E-2</v>
      </c>
      <c r="K258" s="3">
        <f>(Constantes!$D$10/0.8)*(Constantes!$D$5*J258^2+Constantes!$D$6*J258+Constantes!$D$7)</f>
        <v>10.607567361114073</v>
      </c>
      <c r="L258" s="3">
        <f>(Constantes!$D$10/0.8)*(0.00376*D258^2-0.0516*D258-6.967)</f>
        <v>-2.6483705999999994</v>
      </c>
      <c r="M258" s="3">
        <f t="shared" si="23"/>
        <v>1.8997795033857554</v>
      </c>
      <c r="N258" s="25"/>
    </row>
    <row r="259" spans="2:14" x14ac:dyDescent="0.25">
      <c r="B259" s="24"/>
      <c r="C259" s="3">
        <v>256</v>
      </c>
      <c r="D259" s="3">
        <f>(Clima!D259+Clima!E259)/2</f>
        <v>0.79999999999999982</v>
      </c>
      <c r="E259" s="3">
        <f t="shared" si="18"/>
        <v>0.64752977093343578</v>
      </c>
      <c r="F259" s="3">
        <f t="shared" si="19"/>
        <v>4.6807225994908587E-2</v>
      </c>
      <c r="G259" s="3">
        <f t="shared" si="20"/>
        <v>2.4991111999999998</v>
      </c>
      <c r="H259" s="3">
        <f>0.001013*Constantes!$D$4/(0.622*G259)</f>
        <v>4.8329634164399872E-2</v>
      </c>
      <c r="I259" s="3">
        <f t="shared" si="21"/>
        <v>0.24805561021082459</v>
      </c>
      <c r="J259" s="3">
        <f t="shared" si="22"/>
        <v>5.963187154022892E-2</v>
      </c>
      <c r="K259" s="3">
        <f>(Constantes!$D$10/0.8)*(Constantes!$D$5*J259^2+Constantes!$D$6*J259+Constantes!$D$7)</f>
        <v>10.641110455683119</v>
      </c>
      <c r="L259" s="3">
        <f>(Constantes!$D$10/0.8)*(0.00376*D259^2-0.0516*D259-6.967)</f>
        <v>-2.6272025999999995</v>
      </c>
      <c r="M259" s="3">
        <f t="shared" si="23"/>
        <v>1.8295195744704813</v>
      </c>
      <c r="N259" s="25"/>
    </row>
    <row r="260" spans="2:14" x14ac:dyDescent="0.25">
      <c r="B260" s="24"/>
      <c r="C260" s="3">
        <v>257</v>
      </c>
      <c r="D260" s="3">
        <f>(Clima!D260+Clima!E260)/2</f>
        <v>1</v>
      </c>
      <c r="E260" s="3">
        <f t="shared" si="18"/>
        <v>0.65695308083782977</v>
      </c>
      <c r="F260" s="3">
        <f t="shared" si="19"/>
        <v>4.7408719253218941E-2</v>
      </c>
      <c r="G260" s="3">
        <f t="shared" si="20"/>
        <v>2.4986389999999998</v>
      </c>
      <c r="H260" s="3">
        <f>0.001013*Constantes!$D$4/(0.622*G260)</f>
        <v>4.8338767637963853E-2</v>
      </c>
      <c r="I260" s="3">
        <f t="shared" si="21"/>
        <v>0.24968811460036958</v>
      </c>
      <c r="J260" s="3">
        <f t="shared" si="22"/>
        <v>5.2658004578105759E-2</v>
      </c>
      <c r="K260" s="3">
        <f>(Constantes!$D$10/0.8)*(Constantes!$D$5*J260^2+Constantes!$D$6*J260+Constantes!$D$7)</f>
        <v>10.674249864436177</v>
      </c>
      <c r="L260" s="3">
        <f>(Constantes!$D$10/0.8)*(0.00376*D260^2-0.0516*D260-6.967)</f>
        <v>-2.6305649999999994</v>
      </c>
      <c r="M260" s="3">
        <f t="shared" si="23"/>
        <v>1.8484985088351393</v>
      </c>
      <c r="N260" s="25"/>
    </row>
    <row r="261" spans="2:14" x14ac:dyDescent="0.25">
      <c r="B261" s="24"/>
      <c r="C261" s="3">
        <v>258</v>
      </c>
      <c r="D261" s="3">
        <f>(Clima!D261+Clima!E261)/2</f>
        <v>2.5999999999999996</v>
      </c>
      <c r="E261" s="3">
        <f t="shared" ref="E261:E324" si="24">EXP((16.78*D261-116.9)/(D261+237.3))</f>
        <v>0.7368084973291994</v>
      </c>
      <c r="F261" s="3">
        <f t="shared" ref="F261:F324" si="25">4098*E261/((D261+237.3)^2)</f>
        <v>5.2464565912729355E-2</v>
      </c>
      <c r="G261" s="3">
        <f t="shared" ref="G261:G324" si="26">2.501-0.002361*D261</f>
        <v>2.4948614</v>
      </c>
      <c r="H261" s="3">
        <f>0.001013*Constantes!$D$4/(0.622*G261)</f>
        <v>4.8411959891701536E-2</v>
      </c>
      <c r="I261" s="3">
        <f t="shared" ref="I261:I324" si="27">IF(D261&gt;0,1.26*F261/(G261*(F261+H261)),0)</f>
        <v>0.26266371871166472</v>
      </c>
      <c r="J261" s="3">
        <f t="shared" ref="J261:J324" si="28">0.409*SIN(2*PI()*(C261-82)/365)</f>
        <v>4.5668533912773299E-2</v>
      </c>
      <c r="K261" s="3">
        <f>(Constantes!$D$10/0.8)*(Constantes!$D$5*J261^2+Constantes!$D$6*J261+Constantes!$D$7)</f>
        <v>10.706972264433004</v>
      </c>
      <c r="L261" s="3">
        <f>(Constantes!$D$10/0.8)*(0.00376*D261^2-0.0516*D261-6.967)</f>
        <v>-2.6534033999999993</v>
      </c>
      <c r="M261" s="3">
        <f t="shared" ref="M261:M324" si="29">IF(D261&gt;0,I261*(0.94*K261+L261),0)</f>
        <v>1.946640357765334</v>
      </c>
      <c r="N261" s="25"/>
    </row>
    <row r="262" spans="2:14" x14ac:dyDescent="0.25">
      <c r="B262" s="24"/>
      <c r="C262" s="3">
        <v>259</v>
      </c>
      <c r="D262" s="3">
        <f>(Clima!D262+Clima!E262)/2</f>
        <v>1.5</v>
      </c>
      <c r="E262" s="3">
        <f t="shared" si="24"/>
        <v>0.6810435817226459</v>
      </c>
      <c r="F262" s="3">
        <f t="shared" si="25"/>
        <v>4.8941605674579676E-2</v>
      </c>
      <c r="G262" s="3">
        <f t="shared" si="26"/>
        <v>2.4974585</v>
      </c>
      <c r="H262" s="3">
        <f>0.001013*Constantes!$D$4/(0.622*G262)</f>
        <v>4.8361616432126636E-2</v>
      </c>
      <c r="I262" s="3">
        <f t="shared" si="27"/>
        <v>0.25376005314046418</v>
      </c>
      <c r="J262" s="3">
        <f t="shared" si="28"/>
        <v>3.8665530675234434E-2</v>
      </c>
      <c r="K262" s="3">
        <f>(Constantes!$D$10/0.8)*(Constantes!$D$5*J262^2+Constantes!$D$6*J262+Constantes!$D$7)</f>
        <v>10.739264885042024</v>
      </c>
      <c r="L262" s="3">
        <f>(Constantes!$D$10/0.8)*(0.00376*D262^2-0.0516*D262-6.967)</f>
        <v>-2.6384774999999996</v>
      </c>
      <c r="M262" s="3">
        <f t="shared" si="29"/>
        <v>1.8921444516327985</v>
      </c>
      <c r="N262" s="25"/>
    </row>
    <row r="263" spans="2:14" x14ac:dyDescent="0.25">
      <c r="B263" s="24"/>
      <c r="C263" s="3">
        <v>260</v>
      </c>
      <c r="D263" s="3">
        <f>(Clima!D263+Clima!E263)/2</f>
        <v>-9.9999999999999645E-2</v>
      </c>
      <c r="E263" s="3">
        <f t="shared" si="24"/>
        <v>0.60658691727307723</v>
      </c>
      <c r="F263" s="3">
        <f t="shared" si="25"/>
        <v>4.4181008388070736E-2</v>
      </c>
      <c r="G263" s="3">
        <f t="shared" si="26"/>
        <v>2.5012360999999999</v>
      </c>
      <c r="H263" s="3">
        <f>0.001013*Constantes!$D$4/(0.622*G263)</f>
        <v>4.8288576209240847E-2</v>
      </c>
      <c r="I263" s="3">
        <f t="shared" si="27"/>
        <v>0</v>
      </c>
      <c r="J263" s="3">
        <f t="shared" si="28"/>
        <v>3.165107000648637E-2</v>
      </c>
      <c r="K263" s="3">
        <f>(Constantes!$D$10/0.8)*(Constantes!$D$5*J263^2+Constantes!$D$6*J263+Constantes!$D$7)</f>
        <v>10.771115515368169</v>
      </c>
      <c r="L263" s="3">
        <f>(Constantes!$D$10/0.8)*(0.00376*D263^2-0.0516*D263-6.967)</f>
        <v>-2.6106758999999995</v>
      </c>
      <c r="M263" s="3">
        <f t="shared" si="29"/>
        <v>0</v>
      </c>
      <c r="N263" s="25"/>
    </row>
    <row r="264" spans="2:14" x14ac:dyDescent="0.25">
      <c r="B264" s="24"/>
      <c r="C264" s="3">
        <v>261</v>
      </c>
      <c r="D264" s="3">
        <f>(Clima!D264+Clima!E264)/2</f>
        <v>-1.1000000000000005</v>
      </c>
      <c r="E264" s="3">
        <f t="shared" si="24"/>
        <v>0.56379464466864282</v>
      </c>
      <c r="F264" s="3">
        <f t="shared" si="25"/>
        <v>4.1412658761108494E-2</v>
      </c>
      <c r="G264" s="3">
        <f t="shared" si="26"/>
        <v>2.5035970999999999</v>
      </c>
      <c r="H264" s="3">
        <f>0.001013*Constantes!$D$4/(0.622*G264)</f>
        <v>4.8243038000065727E-2</v>
      </c>
      <c r="I264" s="3">
        <f t="shared" si="27"/>
        <v>0</v>
      </c>
      <c r="J264" s="3">
        <f t="shared" si="28"/>
        <v>2.4627230442609345E-2</v>
      </c>
      <c r="K264" s="3">
        <f>(Constantes!$D$10/0.8)*(Constantes!$D$5*J264^2+Constantes!$D$6*J264+Constantes!$D$7)</f>
        <v>10.802512511002407</v>
      </c>
      <c r="L264" s="3">
        <f>(Constantes!$D$10/0.8)*(0.00376*D264^2-0.0516*D264-6.967)</f>
        <v>-2.5896338999999995</v>
      </c>
      <c r="M264" s="3">
        <f t="shared" si="29"/>
        <v>0</v>
      </c>
      <c r="N264" s="25"/>
    </row>
    <row r="265" spans="2:14" x14ac:dyDescent="0.25">
      <c r="B265" s="24"/>
      <c r="C265" s="3">
        <v>262</v>
      </c>
      <c r="D265" s="3">
        <f>(Clima!D265+Clima!E265)/2</f>
        <v>-0.5</v>
      </c>
      <c r="E265" s="3">
        <f t="shared" si="24"/>
        <v>0.58913714196454248</v>
      </c>
      <c r="F265" s="3">
        <f t="shared" si="25"/>
        <v>4.3055135616117041E-2</v>
      </c>
      <c r="G265" s="3">
        <f t="shared" si="26"/>
        <v>2.5021804999999997</v>
      </c>
      <c r="H265" s="3">
        <f>0.001013*Constantes!$D$4/(0.622*G265)</f>
        <v>4.8270350613057039E-2</v>
      </c>
      <c r="I265" s="3">
        <f t="shared" si="27"/>
        <v>0</v>
      </c>
      <c r="J265" s="3">
        <f t="shared" si="28"/>
        <v>1.7596093298853012E-2</v>
      </c>
      <c r="K265" s="3">
        <f>(Constantes!$D$10/0.8)*(Constantes!$D$5*J265^2+Constantes!$D$6*J265+Constantes!$D$7)</f>
        <v>10.833444800087223</v>
      </c>
      <c r="L265" s="3">
        <f>(Constantes!$D$10/0.8)*(0.00376*D265^2-0.0516*D265-6.967)</f>
        <v>-2.6025974999999995</v>
      </c>
      <c r="M265" s="3">
        <f t="shared" si="29"/>
        <v>0</v>
      </c>
      <c r="N265" s="25"/>
    </row>
    <row r="266" spans="2:14" x14ac:dyDescent="0.25">
      <c r="B266" s="24"/>
      <c r="C266" s="3">
        <v>263</v>
      </c>
      <c r="D266" s="3">
        <f>(Clima!D266+Clima!E266)/2</f>
        <v>1.0999999999999996</v>
      </c>
      <c r="E266" s="3">
        <f t="shared" si="24"/>
        <v>0.66171002192942541</v>
      </c>
      <c r="F266" s="3">
        <f t="shared" si="25"/>
        <v>4.7711949733872931E-2</v>
      </c>
      <c r="G266" s="3">
        <f t="shared" si="26"/>
        <v>2.4984028999999999</v>
      </c>
      <c r="H266" s="3">
        <f>0.001013*Constantes!$D$4/(0.622*G266)</f>
        <v>4.8343335669420791E-2</v>
      </c>
      <c r="I266" s="3">
        <f t="shared" si="27"/>
        <v>0.25050359756068624</v>
      </c>
      <c r="J266" s="3">
        <f t="shared" si="28"/>
        <v>1.055974205289743E-2</v>
      </c>
      <c r="K266" s="3">
        <f>(Constantes!$D$10/0.8)*(Constantes!$D$5*J266^2+Constantes!$D$6*J266+Constantes!$D$7)</f>
        <v>10.863901888693182</v>
      </c>
      <c r="L266" s="3">
        <f>(Constantes!$D$10/0.8)*(0.00376*D266^2-0.0516*D266-6.967)</f>
        <v>-2.6322038999999995</v>
      </c>
      <c r="M266" s="3">
        <f t="shared" si="29"/>
        <v>1.8987831698008686</v>
      </c>
      <c r="N266" s="25"/>
    </row>
    <row r="267" spans="2:14" x14ac:dyDescent="0.25">
      <c r="B267" s="24"/>
      <c r="C267" s="3">
        <v>264</v>
      </c>
      <c r="D267" s="3">
        <f>(Clima!D267+Clima!E267)/2</f>
        <v>1.7999999999999989</v>
      </c>
      <c r="E267" s="3">
        <f t="shared" si="24"/>
        <v>0.69586955492486924</v>
      </c>
      <c r="F267" s="3">
        <f t="shared" si="25"/>
        <v>4.9881630142067215E-2</v>
      </c>
      <c r="G267" s="3">
        <f t="shared" si="26"/>
        <v>2.4967501999999997</v>
      </c>
      <c r="H267" s="3">
        <f>0.001013*Constantes!$D$4/(0.622*G267)</f>
        <v>4.8375336079738519E-2</v>
      </c>
      <c r="I267" s="3">
        <f t="shared" si="27"/>
        <v>0.25619623248758888</v>
      </c>
      <c r="J267" s="3">
        <f t="shared" si="28"/>
        <v>3.520261727473677E-3</v>
      </c>
      <c r="K267" s="3">
        <f>(Constantes!$D$10/0.8)*(Constantes!$D$5*J267^2+Constantes!$D$6*J267+Constantes!$D$7)</f>
        <v>10.89387386550248</v>
      </c>
      <c r="L267" s="3">
        <f>(Constantes!$D$10/0.8)*(0.00376*D267^2-0.0516*D267-6.967)</f>
        <v>-2.6428865999999993</v>
      </c>
      <c r="M267" s="3">
        <f t="shared" si="29"/>
        <v>1.9464136852326044</v>
      </c>
      <c r="N267" s="25"/>
    </row>
    <row r="268" spans="2:14" x14ac:dyDescent="0.25">
      <c r="B268" s="24"/>
      <c r="C268" s="3">
        <v>265</v>
      </c>
      <c r="D268" s="3">
        <f>(Clima!D268+Clima!E268)/2</f>
        <v>2.5999999999999996</v>
      </c>
      <c r="E268" s="3">
        <f t="shared" si="24"/>
        <v>0.7368084973291994</v>
      </c>
      <c r="F268" s="3">
        <f t="shared" si="25"/>
        <v>5.2464565912729355E-2</v>
      </c>
      <c r="G268" s="3">
        <f t="shared" si="26"/>
        <v>2.4948614</v>
      </c>
      <c r="H268" s="3">
        <f>0.001013*Constantes!$D$4/(0.622*G268)</f>
        <v>4.8411959891701536E-2</v>
      </c>
      <c r="I268" s="3">
        <f t="shared" si="27"/>
        <v>0.26266371871166472</v>
      </c>
      <c r="J268" s="3">
        <f t="shared" si="28"/>
        <v>-3.5202617274733955E-3</v>
      </c>
      <c r="K268" s="3">
        <f>(Constantes!$D$10/0.8)*(Constantes!$D$5*J268^2+Constantes!$D$6*J268+Constantes!$D$7)</f>
        <v>10.923351405796224</v>
      </c>
      <c r="L268" s="3">
        <f>(Constantes!$D$10/0.8)*(0.00376*D268^2-0.0516*D268-6.967)</f>
        <v>-2.6534033999999993</v>
      </c>
      <c r="M268" s="3">
        <f t="shared" si="29"/>
        <v>2.000065210692108</v>
      </c>
      <c r="N268" s="25"/>
    </row>
    <row r="269" spans="2:14" x14ac:dyDescent="0.25">
      <c r="B269" s="24"/>
      <c r="C269" s="3">
        <v>266</v>
      </c>
      <c r="D269" s="3">
        <f>(Clima!D269+Clima!E269)/2</f>
        <v>5.3999999999999995</v>
      </c>
      <c r="E269" s="3">
        <f t="shared" si="24"/>
        <v>0.89734507498222005</v>
      </c>
      <c r="F269" s="3">
        <f t="shared" si="25"/>
        <v>6.2429791566432663E-2</v>
      </c>
      <c r="G269" s="3">
        <f t="shared" si="26"/>
        <v>2.4882505999999998</v>
      </c>
      <c r="H269" s="3">
        <f>0.001013*Constantes!$D$4/(0.622*G269)</f>
        <v>4.8540581094265331E-2</v>
      </c>
      <c r="I269" s="3">
        <f t="shared" si="27"/>
        <v>0.28487954572282553</v>
      </c>
      <c r="J269" s="3">
        <f t="shared" si="28"/>
        <v>-1.0559742052897147E-2</v>
      </c>
      <c r="K269" s="3">
        <f>(Constantes!$D$10/0.8)*(Constantes!$D$5*J269^2+Constantes!$D$6*J269+Constantes!$D$7)</f>
        <v>10.952325774743048</v>
      </c>
      <c r="L269" s="3">
        <f>(Constantes!$D$10/0.8)*(0.00376*D269^2-0.0516*D269-6.967)</f>
        <v>-2.6759993999999998</v>
      </c>
      <c r="M269" s="3">
        <f t="shared" si="29"/>
        <v>2.1705504824116075</v>
      </c>
      <c r="N269" s="25"/>
    </row>
    <row r="270" spans="2:14" x14ac:dyDescent="0.25">
      <c r="B270" s="24"/>
      <c r="C270" s="3">
        <v>267</v>
      </c>
      <c r="D270" s="3">
        <f>(Clima!D270+Clima!E270)/2</f>
        <v>2.1000000000000005</v>
      </c>
      <c r="E270" s="3">
        <f t="shared" si="24"/>
        <v>0.7109799060501435</v>
      </c>
      <c r="F270" s="3">
        <f t="shared" si="25"/>
        <v>5.0837125796136959E-2</v>
      </c>
      <c r="G270" s="3">
        <f t="shared" si="26"/>
        <v>2.4960418999999998</v>
      </c>
      <c r="H270" s="3">
        <f>0.001013*Constantes!$D$4/(0.622*G270)</f>
        <v>4.8389063513779293E-2</v>
      </c>
      <c r="I270" s="3">
        <f t="shared" si="27"/>
        <v>0.25862669464296723</v>
      </c>
      <c r="J270" s="3">
        <f t="shared" si="28"/>
        <v>-1.7596093298852908E-2</v>
      </c>
      <c r="K270" s="3">
        <f>(Constantes!$D$10/0.8)*(Constantes!$D$5*J270^2+Constantes!$D$6*J270+Constantes!$D$7)</f>
        <v>10.980788829987432</v>
      </c>
      <c r="L270" s="3">
        <f>(Constantes!$D$10/0.8)*(0.00376*D270^2-0.0516*D270-6.967)</f>
        <v>-2.6470418999999996</v>
      </c>
      <c r="M270" s="3">
        <f t="shared" si="29"/>
        <v>1.984933915313301</v>
      </c>
      <c r="N270" s="25"/>
    </row>
    <row r="271" spans="2:14" x14ac:dyDescent="0.25">
      <c r="B271" s="24"/>
      <c r="C271" s="3">
        <v>268</v>
      </c>
      <c r="D271" s="3">
        <f>(Clima!D271+Clima!E271)/2</f>
        <v>2</v>
      </c>
      <c r="E271" s="3">
        <f t="shared" si="24"/>
        <v>0.70591123759610253</v>
      </c>
      <c r="F271" s="3">
        <f t="shared" si="25"/>
        <v>5.0516895403570836E-2</v>
      </c>
      <c r="G271" s="3">
        <f t="shared" si="26"/>
        <v>2.4962779999999998</v>
      </c>
      <c r="H271" s="3">
        <f>0.001013*Constantes!$D$4/(0.622*G271)</f>
        <v>4.8384486836864471E-2</v>
      </c>
      <c r="I271" s="3">
        <f t="shared" si="27"/>
        <v>0.25781719970899042</v>
      </c>
      <c r="J271" s="3">
        <f t="shared" si="28"/>
        <v>-2.4627230442609244E-2</v>
      </c>
      <c r="K271" s="3">
        <f>(Constantes!$D$10/0.8)*(Constantes!$D$5*J271^2+Constantes!$D$6*J271+Constantes!$D$7)</f>
        <v>11.008733023536953</v>
      </c>
      <c r="L271" s="3">
        <f>(Constantes!$D$10/0.8)*(0.00376*D271^2-0.0516*D271-6.967)</f>
        <v>-2.6456849999999994</v>
      </c>
      <c r="M271" s="3">
        <f t="shared" si="29"/>
        <v>1.985843179231773</v>
      </c>
      <c r="N271" s="25"/>
    </row>
    <row r="272" spans="2:14" x14ac:dyDescent="0.25">
      <c r="B272" s="24"/>
      <c r="C272" s="3">
        <v>269</v>
      </c>
      <c r="D272" s="3">
        <f>(Clima!D272+Clima!E272)/2</f>
        <v>2.5999999999999996</v>
      </c>
      <c r="E272" s="3">
        <f t="shared" si="24"/>
        <v>0.7368084973291994</v>
      </c>
      <c r="F272" s="3">
        <f t="shared" si="25"/>
        <v>5.2464565912729355E-2</v>
      </c>
      <c r="G272" s="3">
        <f t="shared" si="26"/>
        <v>2.4948614</v>
      </c>
      <c r="H272" s="3">
        <f>0.001013*Constantes!$D$4/(0.622*G272)</f>
        <v>4.8411959891701536E-2</v>
      </c>
      <c r="I272" s="3">
        <f t="shared" si="27"/>
        <v>0.26266371871166472</v>
      </c>
      <c r="J272" s="3">
        <f t="shared" si="28"/>
        <v>-3.1651070006486454E-2</v>
      </c>
      <c r="K272" s="3">
        <f>(Constantes!$D$10/0.8)*(Constantes!$D$5*J272^2+Constantes!$D$6*J272+Constantes!$D$7)</f>
        <v>11.036151402948587</v>
      </c>
      <c r="L272" s="3">
        <f>(Constantes!$D$10/0.8)*(0.00376*D272^2-0.0516*D272-6.967)</f>
        <v>-2.6534033999999993</v>
      </c>
      <c r="M272" s="3">
        <f t="shared" si="29"/>
        <v>2.0279159694114508</v>
      </c>
      <c r="N272" s="25"/>
    </row>
    <row r="273" spans="2:14" x14ac:dyDescent="0.25">
      <c r="B273" s="24"/>
      <c r="C273" s="3">
        <v>270</v>
      </c>
      <c r="D273" s="3">
        <f>(Clima!D273+Clima!E273)/2</f>
        <v>2.5</v>
      </c>
      <c r="E273" s="3">
        <f t="shared" si="24"/>
        <v>0.73157749317928888</v>
      </c>
      <c r="F273" s="3">
        <f t="shared" si="25"/>
        <v>5.2135546772865443E-2</v>
      </c>
      <c r="G273" s="3">
        <f t="shared" si="26"/>
        <v>2.4950975</v>
      </c>
      <c r="H273" s="3">
        <f>0.001013*Constantes!$D$4/(0.622*G273)</f>
        <v>4.8407378882851008E-2</v>
      </c>
      <c r="I273" s="3">
        <f t="shared" si="27"/>
        <v>0.26185775380339843</v>
      </c>
      <c r="J273" s="3">
        <f t="shared" si="28"/>
        <v>-3.8665530675234525E-2</v>
      </c>
      <c r="K273" s="3">
        <f>(Constantes!$D$10/0.8)*(Constantes!$D$5*J273^2+Constantes!$D$6*J273+Constantes!$D$7)</f>
        <v>11.063037611814879</v>
      </c>
      <c r="L273" s="3">
        <f>(Constantes!$D$10/0.8)*(0.00376*D273^2-0.0516*D273-6.967)</f>
        <v>-2.6521874999999997</v>
      </c>
      <c r="M273" s="3">
        <f t="shared" si="29"/>
        <v>2.0286297871005652</v>
      </c>
      <c r="N273" s="25"/>
    </row>
    <row r="274" spans="2:14" x14ac:dyDescent="0.25">
      <c r="B274" s="24"/>
      <c r="C274" s="3">
        <v>271</v>
      </c>
      <c r="D274" s="3">
        <f>(Clima!D274+Clima!E274)/2</f>
        <v>2.5</v>
      </c>
      <c r="E274" s="3">
        <f t="shared" si="24"/>
        <v>0.73157749317928888</v>
      </c>
      <c r="F274" s="3">
        <f t="shared" si="25"/>
        <v>5.2135546772865443E-2</v>
      </c>
      <c r="G274" s="3">
        <f t="shared" si="26"/>
        <v>2.4950975</v>
      </c>
      <c r="H274" s="3">
        <f>0.001013*Constantes!$D$4/(0.622*G274)</f>
        <v>4.8407378882851008E-2</v>
      </c>
      <c r="I274" s="3">
        <f t="shared" si="27"/>
        <v>0.26185775380339843</v>
      </c>
      <c r="J274" s="3">
        <f t="shared" si="28"/>
        <v>-4.5668533912773021E-2</v>
      </c>
      <c r="K274" s="3">
        <f>(Constantes!$D$10/0.8)*(Constantes!$D$5*J274^2+Constantes!$D$6*J274+Constantes!$D$7)</f>
        <v>11.089385889551767</v>
      </c>
      <c r="L274" s="3">
        <f>(Constantes!$D$10/0.8)*(0.00376*D274^2-0.0516*D274-6.967)</f>
        <v>-2.6521874999999997</v>
      </c>
      <c r="M274" s="3">
        <f t="shared" si="29"/>
        <v>2.0351153178758485</v>
      </c>
      <c r="N274" s="25"/>
    </row>
    <row r="275" spans="2:14" x14ac:dyDescent="0.25">
      <c r="B275" s="24"/>
      <c r="C275" s="3">
        <v>272</v>
      </c>
      <c r="D275" s="3">
        <f>(Clima!D275+Clima!E275)/2</f>
        <v>2.9000000000000004</v>
      </c>
      <c r="E275" s="3">
        <f t="shared" si="24"/>
        <v>0.75270020861695863</v>
      </c>
      <c r="F275" s="3">
        <f t="shared" si="25"/>
        <v>5.3462342561331699E-2</v>
      </c>
      <c r="G275" s="3">
        <f t="shared" si="26"/>
        <v>2.4941530999999997</v>
      </c>
      <c r="H275" s="3">
        <f>0.001013*Constantes!$D$4/(0.622*G275)</f>
        <v>4.8425708121989125E-2</v>
      </c>
      <c r="I275" s="3">
        <f t="shared" si="27"/>
        <v>0.26507707366672184</v>
      </c>
      <c r="J275" s="3">
        <f t="shared" si="28"/>
        <v>-5.2658004578105488E-2</v>
      </c>
      <c r="K275" s="3">
        <f>(Constantes!$D$10/0.8)*(Constantes!$D$5*J275^2+Constantes!$D$6*J275+Constantes!$D$7)</f>
        <v>11.115191070490562</v>
      </c>
      <c r="L275" s="3">
        <f>(Constantes!$D$10/0.8)*(0.00376*D275^2-0.0516*D275-6.967)</f>
        <v>-2.6568818999999997</v>
      </c>
      <c r="M275" s="3">
        <f t="shared" si="29"/>
        <v>2.0653209037493085</v>
      </c>
      <c r="N275" s="25"/>
    </row>
    <row r="276" spans="2:14" x14ac:dyDescent="0.25">
      <c r="B276" s="24"/>
      <c r="C276" s="3">
        <v>273</v>
      </c>
      <c r="D276" s="3">
        <f>(Clima!D276+Clima!E276)/2</f>
        <v>0.90000000000000036</v>
      </c>
      <c r="E276" s="3">
        <f t="shared" si="24"/>
        <v>0.65222638567169222</v>
      </c>
      <c r="F276" s="3">
        <f t="shared" si="25"/>
        <v>4.7107147160987607E-2</v>
      </c>
      <c r="G276" s="3">
        <f t="shared" si="26"/>
        <v>2.4988750999999998</v>
      </c>
      <c r="H276" s="3">
        <f>0.001013*Constantes!$D$4/(0.622*G276)</f>
        <v>4.8334200469705095E-2</v>
      </c>
      <c r="I276" s="3">
        <f t="shared" si="27"/>
        <v>0.24887211380762059</v>
      </c>
      <c r="J276" s="3">
        <f t="shared" si="28"/>
        <v>-5.9631871540228636E-2</v>
      </c>
      <c r="K276" s="3">
        <f>(Constantes!$D$10/0.8)*(Constantes!$D$5*J276^2+Constantes!$D$6*J276+Constantes!$D$7)</f>
        <v>11.140448582277482</v>
      </c>
      <c r="L276" s="3">
        <f>(Constantes!$D$10/0.8)*(0.00376*D276^2-0.0516*D276-6.967)</f>
        <v>-2.6288978999999997</v>
      </c>
      <c r="M276" s="3">
        <f t="shared" si="29"/>
        <v>1.9519347908329017</v>
      </c>
      <c r="N276" s="25"/>
    </row>
    <row r="277" spans="2:14" x14ac:dyDescent="0.25">
      <c r="B277" s="24"/>
      <c r="C277" s="3">
        <v>274</v>
      </c>
      <c r="D277" s="3">
        <f>(Clima!D277+Clima!E277)/2</f>
        <v>2.6000000000000005</v>
      </c>
      <c r="E277" s="3">
        <f t="shared" si="24"/>
        <v>0.73680849732919951</v>
      </c>
      <c r="F277" s="3">
        <f t="shared" si="25"/>
        <v>5.2464565912729362E-2</v>
      </c>
      <c r="G277" s="3">
        <f t="shared" si="26"/>
        <v>2.4948614</v>
      </c>
      <c r="H277" s="3">
        <f>0.001013*Constantes!$D$4/(0.622*G277)</f>
        <v>4.8411959891701536E-2</v>
      </c>
      <c r="I277" s="3">
        <f t="shared" si="27"/>
        <v>0.26266371871166466</v>
      </c>
      <c r="J277" s="3">
        <f t="shared" si="28"/>
        <v>-6.6588068291853222E-2</v>
      </c>
      <c r="K277" s="3">
        <f>(Constantes!$D$10/0.8)*(Constantes!$D$5*J277^2+Constantes!$D$6*J277+Constantes!$D$7)</f>
        <v>11.165154443584907</v>
      </c>
      <c r="L277" s="3">
        <f>(Constantes!$D$10/0.8)*(0.00376*D277^2-0.0516*D277-6.967)</f>
        <v>-2.6534033999999993</v>
      </c>
      <c r="M277" s="3">
        <f t="shared" si="29"/>
        <v>2.0597673226873794</v>
      </c>
      <c r="N277" s="25"/>
    </row>
    <row r="278" spans="2:14" x14ac:dyDescent="0.25">
      <c r="B278" s="24"/>
      <c r="C278" s="3">
        <v>275</v>
      </c>
      <c r="D278" s="3">
        <f>(Clima!D278+Clima!E278)/2</f>
        <v>4.1999999999999993</v>
      </c>
      <c r="E278" s="3">
        <f t="shared" si="24"/>
        <v>0.82511551517269466</v>
      </c>
      <c r="F278" s="3">
        <f t="shared" si="25"/>
        <v>5.797655922358453E-2</v>
      </c>
      <c r="G278" s="3">
        <f t="shared" si="26"/>
        <v>2.4910837999999997</v>
      </c>
      <c r="H278" s="3">
        <f>0.001013*Constantes!$D$4/(0.622*G278)</f>
        <v>4.8485374129988865E-2</v>
      </c>
      <c r="I278" s="3">
        <f t="shared" si="27"/>
        <v>0.27544842685092108</v>
      </c>
      <c r="J278" s="3">
        <f t="shared" si="28"/>
        <v>-7.352453356175491E-2</v>
      </c>
      <c r="K278" s="3">
        <f>(Constantes!$D$10/0.8)*(Constantes!$D$5*J278^2+Constantes!$D$6*J278+Constantes!$D$7)</f>
        <v>11.189305261139356</v>
      </c>
      <c r="L278" s="3">
        <f>(Constantes!$D$10/0.8)*(0.00376*D278^2-0.0516*D278-6.967)</f>
        <v>-2.6690225999999995</v>
      </c>
      <c r="M278" s="3">
        <f t="shared" si="29"/>
        <v>2.1619738634318808</v>
      </c>
      <c r="N278" s="25"/>
    </row>
    <row r="279" spans="2:14" x14ac:dyDescent="0.25">
      <c r="B279" s="24"/>
      <c r="C279" s="3">
        <v>276</v>
      </c>
      <c r="D279" s="3">
        <f>(Clima!D279+Clima!E279)/2</f>
        <v>4.1999999999999993</v>
      </c>
      <c r="E279" s="3">
        <f t="shared" si="24"/>
        <v>0.82511551517269466</v>
      </c>
      <c r="F279" s="3">
        <f t="shared" si="25"/>
        <v>5.797655922358453E-2</v>
      </c>
      <c r="G279" s="3">
        <f t="shared" si="26"/>
        <v>2.4910837999999997</v>
      </c>
      <c r="H279" s="3">
        <f>0.001013*Constantes!$D$4/(0.622*G279)</f>
        <v>4.8485374129988865E-2</v>
      </c>
      <c r="I279" s="3">
        <f t="shared" si="27"/>
        <v>0.27544842685092108</v>
      </c>
      <c r="J279" s="3">
        <f t="shared" si="28"/>
        <v>-8.0439211925572671E-2</v>
      </c>
      <c r="K279" s="3">
        <f>(Constantes!$D$10/0.8)*(Constantes!$D$5*J279^2+Constantes!$D$6*J279+Constantes!$D$7)</f>
        <v>11.212898226072008</v>
      </c>
      <c r="L279" s="3">
        <f>(Constantes!$D$10/0.8)*(0.00376*D279^2-0.0516*D279-6.967)</f>
        <v>-2.6690225999999995</v>
      </c>
      <c r="M279" s="3">
        <f t="shared" si="29"/>
        <v>2.1680825898028022</v>
      </c>
      <c r="N279" s="25"/>
    </row>
    <row r="280" spans="2:14" x14ac:dyDescent="0.25">
      <c r="B280" s="24"/>
      <c r="C280" s="3">
        <v>277</v>
      </c>
      <c r="D280" s="3">
        <f>(Clima!D280+Clima!E280)/2</f>
        <v>3.9999999999999996</v>
      </c>
      <c r="E280" s="3">
        <f t="shared" si="24"/>
        <v>0.81358960360034516</v>
      </c>
      <c r="F280" s="3">
        <f t="shared" si="25"/>
        <v>5.7261497382928642E-2</v>
      </c>
      <c r="G280" s="3">
        <f t="shared" si="26"/>
        <v>2.4915560000000001</v>
      </c>
      <c r="H280" s="3">
        <f>0.001013*Constantes!$D$4/(0.622*G280)</f>
        <v>4.8476185175911901E-2</v>
      </c>
      <c r="I280" s="3">
        <f t="shared" si="27"/>
        <v>0.27386264930652221</v>
      </c>
      <c r="J280" s="3">
        <f t="shared" si="28"/>
        <v>-8.7330054414876512E-2</v>
      </c>
      <c r="K280" s="3">
        <f>(Constantes!$D$10/0.8)*(Constantes!$D$5*J280^2+Constantes!$D$6*J280+Constantes!$D$7)</f>
        <v>11.235931109598315</v>
      </c>
      <c r="L280" s="3">
        <f>(Constantes!$D$10/0.8)*(0.00376*D280^2-0.0516*D280-6.967)</f>
        <v>-2.6674649999999995</v>
      </c>
      <c r="M280" s="3">
        <f t="shared" si="29"/>
        <v>2.161956717601734</v>
      </c>
      <c r="N280" s="25"/>
    </row>
    <row r="281" spans="2:14" x14ac:dyDescent="0.25">
      <c r="B281" s="24"/>
      <c r="C281" s="3">
        <v>278</v>
      </c>
      <c r="D281" s="3">
        <f>(Clima!D281+Clima!E281)/2</f>
        <v>3.3999999999999995</v>
      </c>
      <c r="E281" s="3">
        <f t="shared" si="24"/>
        <v>0.7798595322295131</v>
      </c>
      <c r="F281" s="3">
        <f t="shared" si="25"/>
        <v>5.5161511563378181E-2</v>
      </c>
      <c r="G281" s="3">
        <f t="shared" si="26"/>
        <v>2.4929725999999999</v>
      </c>
      <c r="H281" s="3">
        <f>0.001013*Constantes!$D$4/(0.622*G281)</f>
        <v>4.8448639199706552E-2</v>
      </c>
      <c r="I281" s="3">
        <f t="shared" si="27"/>
        <v>0.26908339137615267</v>
      </c>
      <c r="J281" s="3">
        <f t="shared" si="28"/>
        <v>-9.4195019124320281E-2</v>
      </c>
      <c r="K281" s="3">
        <f>(Constantes!$D$10/0.8)*(Constantes!$D$5*J281^2+Constantes!$D$6*J281+Constantes!$D$7)</f>
        <v>11.258402258034156</v>
      </c>
      <c r="L281" s="3">
        <f>(Constantes!$D$10/0.8)*(0.00376*D281^2-0.0516*D281-6.967)</f>
        <v>-2.6621153999999994</v>
      </c>
      <c r="M281" s="3">
        <f t="shared" si="29"/>
        <v>2.1313510773379565</v>
      </c>
      <c r="N281" s="25"/>
    </row>
    <row r="282" spans="2:14" x14ac:dyDescent="0.25">
      <c r="B282" s="24"/>
      <c r="C282" s="3">
        <v>279</v>
      </c>
      <c r="D282" s="3">
        <f>(Clima!D282+Clima!E282)/2</f>
        <v>6.7</v>
      </c>
      <c r="E282" s="3">
        <f t="shared" si="24"/>
        <v>0.98183101730388156</v>
      </c>
      <c r="F282" s="3">
        <f t="shared" si="25"/>
        <v>6.7581690219552987E-2</v>
      </c>
      <c r="G282" s="3">
        <f t="shared" si="26"/>
        <v>2.4851812999999998</v>
      </c>
      <c r="H282" s="3">
        <f>0.001013*Constantes!$D$4/(0.622*G282)</f>
        <v>4.8600530686495329E-2</v>
      </c>
      <c r="I282" s="3">
        <f t="shared" si="27"/>
        <v>0.29491838247160718</v>
      </c>
      <c r="J282" s="3">
        <f t="shared" si="28"/>
        <v>-0.10103207181670253</v>
      </c>
      <c r="K282" s="3">
        <f>(Constantes!$D$10/0.8)*(Constantes!$D$5*J282^2+Constantes!$D$6*J282+Constantes!$D$7)</f>
        <v>11.28031058715665</v>
      </c>
      <c r="L282" s="3">
        <f>(Constantes!$D$10/0.8)*(0.00376*D282^2-0.0516*D282-6.967)</f>
        <v>-2.6789750999999993</v>
      </c>
      <c r="M282" s="3">
        <f t="shared" si="29"/>
        <v>2.3370856918393779</v>
      </c>
      <c r="N282" s="25"/>
    </row>
    <row r="283" spans="2:14" x14ac:dyDescent="0.25">
      <c r="B283" s="24"/>
      <c r="C283" s="3">
        <v>280</v>
      </c>
      <c r="D283" s="3">
        <f>(Clima!D283+Clima!E283)/2</f>
        <v>4.0999999999999996</v>
      </c>
      <c r="E283" s="3">
        <f t="shared" si="24"/>
        <v>0.81933467941139548</v>
      </c>
      <c r="F283" s="3">
        <f t="shared" si="25"/>
        <v>5.7618077031797714E-2</v>
      </c>
      <c r="G283" s="3">
        <f t="shared" si="26"/>
        <v>2.4913198999999997</v>
      </c>
      <c r="H283" s="3">
        <f>0.001013*Constantes!$D$4/(0.622*G283)</f>
        <v>4.8480779217536206E-2</v>
      </c>
      <c r="I283" s="3">
        <f t="shared" si="27"/>
        <v>0.27465600940603546</v>
      </c>
      <c r="J283" s="3">
        <f t="shared" si="28"/>
        <v>-0.10783918652575494</v>
      </c>
      <c r="K283" s="3">
        <f>(Constantes!$D$10/0.8)*(Constantes!$D$5*J283^2+Constantes!$D$6*J283+Constantes!$D$7)</f>
        <v>11.301655575918602</v>
      </c>
      <c r="L283" s="3">
        <f>(Constantes!$D$10/0.8)*(0.00376*D283^2-0.0516*D283-6.967)</f>
        <v>-2.6682578999999995</v>
      </c>
      <c r="M283" s="3">
        <f t="shared" si="29"/>
        <v>2.1849704960733476</v>
      </c>
      <c r="N283" s="25"/>
    </row>
    <row r="284" spans="2:14" x14ac:dyDescent="0.25">
      <c r="B284" s="24"/>
      <c r="C284" s="3">
        <v>281</v>
      </c>
      <c r="D284" s="3">
        <f>(Clima!D284+Clima!E284)/2</f>
        <v>2.5</v>
      </c>
      <c r="E284" s="3">
        <f t="shared" si="24"/>
        <v>0.73157749317928888</v>
      </c>
      <c r="F284" s="3">
        <f t="shared" si="25"/>
        <v>5.2135546772865443E-2</v>
      </c>
      <c r="G284" s="3">
        <f t="shared" si="26"/>
        <v>2.4950975</v>
      </c>
      <c r="H284" s="3">
        <f>0.001013*Constantes!$D$4/(0.622*G284)</f>
        <v>4.8407378882851008E-2</v>
      </c>
      <c r="I284" s="3">
        <f t="shared" si="27"/>
        <v>0.26185775380339843</v>
      </c>
      <c r="J284" s="3">
        <f t="shared" si="28"/>
        <v>-0.11461434615647936</v>
      </c>
      <c r="K284" s="3">
        <f>(Constantes!$D$10/0.8)*(Constantes!$D$5*J284^2+Constantes!$D$6*J284+Constantes!$D$7)</f>
        <v>11.32243725952622</v>
      </c>
      <c r="L284" s="3">
        <f>(Constantes!$D$10/0.8)*(0.00376*D284^2-0.0516*D284-6.967)</f>
        <v>-2.6521874999999997</v>
      </c>
      <c r="M284" s="3">
        <f t="shared" si="29"/>
        <v>2.0924800476424248</v>
      </c>
      <c r="N284" s="25"/>
    </row>
    <row r="285" spans="2:14" x14ac:dyDescent="0.25">
      <c r="B285" s="24"/>
      <c r="C285" s="3">
        <v>282</v>
      </c>
      <c r="D285" s="3">
        <f>(Clima!D285+Clima!E285)/2</f>
        <v>2.9000000000000004</v>
      </c>
      <c r="E285" s="3">
        <f t="shared" si="24"/>
        <v>0.75270020861695863</v>
      </c>
      <c r="F285" s="3">
        <f t="shared" si="25"/>
        <v>5.3462342561331699E-2</v>
      </c>
      <c r="G285" s="3">
        <f t="shared" si="26"/>
        <v>2.4941530999999997</v>
      </c>
      <c r="H285" s="3">
        <f>0.001013*Constantes!$D$4/(0.622*G285)</f>
        <v>4.8425708121989125E-2</v>
      </c>
      <c r="I285" s="3">
        <f t="shared" si="27"/>
        <v>0.26507707366672184</v>
      </c>
      <c r="J285" s="3">
        <f t="shared" si="28"/>
        <v>-0.12135554308285744</v>
      </c>
      <c r="K285" s="3">
        <f>(Constantes!$D$10/0.8)*(Constantes!$D$5*J285^2+Constantes!$D$6*J285+Constantes!$D$7)</f>
        <v>11.342656221890616</v>
      </c>
      <c r="L285" s="3">
        <f>(Constantes!$D$10/0.8)*(0.00376*D285^2-0.0516*D285-6.967)</f>
        <v>-2.6568818999999997</v>
      </c>
      <c r="M285" s="3">
        <f t="shared" si="29"/>
        <v>2.1219989526419356</v>
      </c>
      <c r="N285" s="25"/>
    </row>
    <row r="286" spans="2:14" x14ac:dyDescent="0.25">
      <c r="B286" s="24"/>
      <c r="C286" s="3">
        <v>283</v>
      </c>
      <c r="D286" s="3">
        <f>(Clima!D286+Clima!E286)/2</f>
        <v>3.7</v>
      </c>
      <c r="E286" s="3">
        <f t="shared" si="24"/>
        <v>0.79656704122309585</v>
      </c>
      <c r="F286" s="3">
        <f t="shared" si="25"/>
        <v>5.6203091112967181E-2</v>
      </c>
      <c r="G286" s="3">
        <f t="shared" si="26"/>
        <v>2.4922643</v>
      </c>
      <c r="H286" s="3">
        <f>0.001013*Constantes!$D$4/(0.622*G286)</f>
        <v>4.8462408273534374E-2</v>
      </c>
      <c r="I286" s="3">
        <f t="shared" si="27"/>
        <v>0.27147703708239068</v>
      </c>
      <c r="J286" s="3">
        <f t="shared" si="28"/>
        <v>-0.12806077974275312</v>
      </c>
      <c r="K286" s="3">
        <f>(Constantes!$D$10/0.8)*(Constantes!$D$5*J286^2+Constantes!$D$6*J286+Constantes!$D$7)</f>
        <v>11.3623135874642</v>
      </c>
      <c r="L286" s="3">
        <f>(Constantes!$D$10/0.8)*(0.00376*D286^2-0.0516*D286-6.967)</f>
        <v>-2.6649170999999994</v>
      </c>
      <c r="M286" s="3">
        <f t="shared" si="29"/>
        <v>2.1760669951200273</v>
      </c>
      <c r="N286" s="25"/>
    </row>
    <row r="287" spans="2:14" x14ac:dyDescent="0.25">
      <c r="B287" s="24"/>
      <c r="C287" s="3">
        <v>284</v>
      </c>
      <c r="D287" s="3">
        <f>(Clima!D287+Clima!E287)/2</f>
        <v>5.5</v>
      </c>
      <c r="E287" s="3">
        <f t="shared" si="24"/>
        <v>0.90360844965772646</v>
      </c>
      <c r="F287" s="3">
        <f t="shared" si="25"/>
        <v>6.2813771829638612E-2</v>
      </c>
      <c r="G287" s="3">
        <f t="shared" si="26"/>
        <v>2.4880144999999998</v>
      </c>
      <c r="H287" s="3">
        <f>0.001013*Constantes!$D$4/(0.622*G287)</f>
        <v>4.8545187350055377E-2</v>
      </c>
      <c r="I287" s="3">
        <f t="shared" si="27"/>
        <v>0.28565862902483974</v>
      </c>
      <c r="J287" s="3">
        <f t="shared" si="28"/>
        <v>-0.13472806922983283</v>
      </c>
      <c r="K287" s="3">
        <f>(Constantes!$D$10/0.8)*(Constantes!$D$5*J287^2+Constantes!$D$6*J287+Constantes!$D$7)</f>
        <v>11.381411012473883</v>
      </c>
      <c r="L287" s="3">
        <f>(Constantes!$D$10/0.8)*(0.00376*D287^2-0.0516*D287-6.967)</f>
        <v>-2.6763974999999998</v>
      </c>
      <c r="M287" s="3">
        <f t="shared" si="29"/>
        <v>2.2915903296445039</v>
      </c>
      <c r="N287" s="25"/>
    </row>
    <row r="288" spans="2:14" x14ac:dyDescent="0.25">
      <c r="B288" s="24"/>
      <c r="C288" s="3">
        <v>285</v>
      </c>
      <c r="D288" s="3">
        <f>(Clima!D288+Clima!E288)/2</f>
        <v>4.0999999999999996</v>
      </c>
      <c r="E288" s="3">
        <f t="shared" si="24"/>
        <v>0.81933467941139548</v>
      </c>
      <c r="F288" s="3">
        <f t="shared" si="25"/>
        <v>5.7618077031797714E-2</v>
      </c>
      <c r="G288" s="3">
        <f t="shared" si="26"/>
        <v>2.4913198999999997</v>
      </c>
      <c r="H288" s="3">
        <f>0.001013*Constantes!$D$4/(0.622*G288)</f>
        <v>4.8480779217536206E-2</v>
      </c>
      <c r="I288" s="3">
        <f t="shared" si="27"/>
        <v>0.27465600940603546</v>
      </c>
      <c r="J288" s="3">
        <f t="shared" si="28"/>
        <v>-0.14135543588232991</v>
      </c>
      <c r="K288" s="3">
        <f>(Constantes!$D$10/0.8)*(Constantes!$D$5*J288^2+Constantes!$D$6*J288+Constantes!$D$7)</f>
        <v>11.399950675563677</v>
      </c>
      <c r="L288" s="3">
        <f>(Constantes!$D$10/0.8)*(0.00376*D288^2-0.0516*D288-6.967)</f>
        <v>-2.6682578999999995</v>
      </c>
      <c r="M288" s="3">
        <f t="shared" si="29"/>
        <v>2.2103479954972713</v>
      </c>
      <c r="N288" s="25"/>
    </row>
    <row r="289" spans="2:14" x14ac:dyDescent="0.25">
      <c r="B289" s="24"/>
      <c r="C289" s="3">
        <v>286</v>
      </c>
      <c r="D289" s="3">
        <f>(Clima!D289+Clima!E289)/2</f>
        <v>4.6999999999999993</v>
      </c>
      <c r="E289" s="3">
        <f t="shared" si="24"/>
        <v>0.85456279709437755</v>
      </c>
      <c r="F289" s="3">
        <f t="shared" si="25"/>
        <v>5.9797799714718242E-2</v>
      </c>
      <c r="G289" s="3">
        <f t="shared" si="26"/>
        <v>2.4899032999999999</v>
      </c>
      <c r="H289" s="3">
        <f>0.001013*Constantes!$D$4/(0.622*G289)</f>
        <v>4.8508361763348141E-2</v>
      </c>
      <c r="I289" s="3">
        <f t="shared" si="27"/>
        <v>0.27939594869492862</v>
      </c>
      <c r="J289" s="3">
        <f t="shared" si="28"/>
        <v>-0.14794091586847485</v>
      </c>
      <c r="K289" s="3">
        <f>(Constantes!$D$10/0.8)*(Constantes!$D$5*J289^2+Constantes!$D$6*J289+Constantes!$D$7)</f>
        <v>11.417935267859978</v>
      </c>
      <c r="L289" s="3">
        <f>(Constantes!$D$10/0.8)*(0.00376*D289^2-0.0516*D289-6.967)</f>
        <v>-2.6724230999999996</v>
      </c>
      <c r="M289" s="3">
        <f t="shared" si="29"/>
        <v>2.252053177584219</v>
      </c>
      <c r="N289" s="25"/>
    </row>
    <row r="290" spans="2:14" x14ac:dyDescent="0.25">
      <c r="B290" s="24"/>
      <c r="C290" s="3">
        <v>287</v>
      </c>
      <c r="D290" s="3">
        <f>(Clima!D290+Clima!E290)/2</f>
        <v>5.4</v>
      </c>
      <c r="E290" s="3">
        <f t="shared" si="24"/>
        <v>0.89734507498222005</v>
      </c>
      <c r="F290" s="3">
        <f t="shared" si="25"/>
        <v>6.2429791566432663E-2</v>
      </c>
      <c r="G290" s="3">
        <f t="shared" si="26"/>
        <v>2.4882505999999998</v>
      </c>
      <c r="H290" s="3">
        <f>0.001013*Constantes!$D$4/(0.622*G290)</f>
        <v>4.8540581094265331E-2</v>
      </c>
      <c r="I290" s="3">
        <f t="shared" si="27"/>
        <v>0.28487954572282553</v>
      </c>
      <c r="J290" s="3">
        <f t="shared" si="28"/>
        <v>-0.15448255776842154</v>
      </c>
      <c r="K290" s="3">
        <f>(Constantes!$D$10/0.8)*(Constantes!$D$5*J290^2+Constantes!$D$6*J290+Constantes!$D$7)</f>
        <v>11.435367982473483</v>
      </c>
      <c r="L290" s="3">
        <f>(Constantes!$D$10/0.8)*(0.00376*D290^2-0.0516*D290-6.967)</f>
        <v>-2.6759993999999998</v>
      </c>
      <c r="M290" s="3">
        <f t="shared" si="29"/>
        <v>2.2999027964326126</v>
      </c>
      <c r="N290" s="25"/>
    </row>
    <row r="291" spans="2:14" x14ac:dyDescent="0.25">
      <c r="B291" s="24"/>
      <c r="C291" s="3">
        <v>288</v>
      </c>
      <c r="D291" s="3">
        <f>(Clima!D291+Clima!E291)/2</f>
        <v>5.3</v>
      </c>
      <c r="E291" s="3">
        <f t="shared" si="24"/>
        <v>0.8911200050543554</v>
      </c>
      <c r="F291" s="3">
        <f t="shared" si="25"/>
        <v>6.2047823841482788E-2</v>
      </c>
      <c r="G291" s="3">
        <f t="shared" si="26"/>
        <v>2.4884866999999997</v>
      </c>
      <c r="H291" s="3">
        <f>0.001013*Constantes!$D$4/(0.622*G291)</f>
        <v>4.8535975712530176E-2</v>
      </c>
      <c r="I291" s="3">
        <f t="shared" si="27"/>
        <v>0.28409936810792097</v>
      </c>
      <c r="J291" s="3">
        <f t="shared" si="28"/>
        <v>-0.16097842315249478</v>
      </c>
      <c r="K291" s="3">
        <f>(Constantes!$D$10/0.8)*(Constantes!$D$5*J291^2+Constantes!$D$6*J291+Constantes!$D$7)</f>
        <v>11.452252503452337</v>
      </c>
      <c r="L291" s="3">
        <f>(Constantes!$D$10/0.8)*(0.00376*D291^2-0.0516*D291-6.967)</f>
        <v>-2.6755730999999994</v>
      </c>
      <c r="M291" s="3">
        <f t="shared" si="29"/>
        <v>2.2982344106280239</v>
      </c>
      <c r="N291" s="25"/>
    </row>
    <row r="292" spans="2:14" x14ac:dyDescent="0.25">
      <c r="B292" s="24"/>
      <c r="C292" s="3">
        <v>289</v>
      </c>
      <c r="D292" s="3">
        <f>(Clima!D292+Clima!E292)/2</f>
        <v>5.8</v>
      </c>
      <c r="E292" s="3">
        <f t="shared" si="24"/>
        <v>0.92263042375989668</v>
      </c>
      <c r="F292" s="3">
        <f t="shared" si="25"/>
        <v>6.3977874512489694E-2</v>
      </c>
      <c r="G292" s="3">
        <f t="shared" si="26"/>
        <v>2.4873061999999999</v>
      </c>
      <c r="H292" s="3">
        <f>0.001013*Constantes!$D$4/(0.622*G292)</f>
        <v>4.8559011364243919E-2</v>
      </c>
      <c r="I292" s="3">
        <f t="shared" si="27"/>
        <v>0.28798920389513999</v>
      </c>
      <c r="J292" s="3">
        <f t="shared" si="28"/>
        <v>-0.16742658715558903</v>
      </c>
      <c r="K292" s="3">
        <f>(Constantes!$D$10/0.8)*(Constantes!$D$5*J292^2+Constantes!$D$6*J292+Constantes!$D$7)</f>
        <v>11.468592994201785</v>
      </c>
      <c r="L292" s="3">
        <f>(Constantes!$D$10/0.8)*(0.00376*D292^2-0.0516*D292-6.967)</f>
        <v>-2.6774225999999994</v>
      </c>
      <c r="M292" s="3">
        <f t="shared" si="29"/>
        <v>2.3335923051608427</v>
      </c>
      <c r="N292" s="25"/>
    </row>
    <row r="293" spans="2:14" x14ac:dyDescent="0.25">
      <c r="B293" s="24"/>
      <c r="C293" s="3">
        <v>290</v>
      </c>
      <c r="D293" s="3">
        <f>(Clima!D293+Clima!E293)/2</f>
        <v>4.6000000000000005</v>
      </c>
      <c r="E293" s="3">
        <f t="shared" si="24"/>
        <v>0.84860028432540868</v>
      </c>
      <c r="F293" s="3">
        <f t="shared" si="25"/>
        <v>5.9429679792546375E-2</v>
      </c>
      <c r="G293" s="3">
        <f t="shared" si="26"/>
        <v>2.4901393999999999</v>
      </c>
      <c r="H293" s="3">
        <f>0.001013*Constantes!$D$4/(0.622*G293)</f>
        <v>4.8503762493037277E-2</v>
      </c>
      <c r="I293" s="3">
        <f t="shared" si="27"/>
        <v>0.27860842641973371</v>
      </c>
      <c r="J293" s="3">
        <f t="shared" si="28"/>
        <v>-0.17382513904754754</v>
      </c>
      <c r="K293" s="3">
        <f>(Constantes!$D$10/0.8)*(Constantes!$D$5*J293^2+Constantes!$D$6*J293+Constantes!$D$7)</f>
        <v>11.484394085386153</v>
      </c>
      <c r="L293" s="3">
        <f>(Constantes!$D$10/0.8)*(0.00376*D293^2-0.0516*D293-6.967)</f>
        <v>-2.6717993999999994</v>
      </c>
      <c r="M293" s="3">
        <f t="shared" si="29"/>
        <v>2.2632842000995326</v>
      </c>
      <c r="N293" s="25"/>
    </row>
    <row r="294" spans="2:14" x14ac:dyDescent="0.25">
      <c r="B294" s="24"/>
      <c r="C294" s="3">
        <v>291</v>
      </c>
      <c r="D294" s="3">
        <f>(Clima!D294+Clima!E294)/2</f>
        <v>4.6000000000000005</v>
      </c>
      <c r="E294" s="3">
        <f t="shared" si="24"/>
        <v>0.84860028432540868</v>
      </c>
      <c r="F294" s="3">
        <f t="shared" si="25"/>
        <v>5.9429679792546375E-2</v>
      </c>
      <c r="G294" s="3">
        <f t="shared" si="26"/>
        <v>2.4901393999999999</v>
      </c>
      <c r="H294" s="3">
        <f>0.001013*Constantes!$D$4/(0.622*G294)</f>
        <v>4.8503762493037277E-2</v>
      </c>
      <c r="I294" s="3">
        <f t="shared" si="27"/>
        <v>0.27860842641973371</v>
      </c>
      <c r="J294" s="3">
        <f t="shared" si="28"/>
        <v>-0.18017218279935251</v>
      </c>
      <c r="K294" s="3">
        <f>(Constantes!$D$10/0.8)*(Constantes!$D$5*J294^2+Constantes!$D$6*J294+Constantes!$D$7)</f>
        <v>11.499660862329652</v>
      </c>
      <c r="L294" s="3">
        <f>(Constantes!$D$10/0.8)*(0.00376*D294^2-0.0516*D294-6.967)</f>
        <v>-2.6717993999999994</v>
      </c>
      <c r="M294" s="3">
        <f t="shared" si="29"/>
        <v>2.2672824456382181</v>
      </c>
      <c r="N294" s="25"/>
    </row>
    <row r="295" spans="2:14" x14ac:dyDescent="0.25">
      <c r="B295" s="24"/>
      <c r="C295" s="3">
        <v>292</v>
      </c>
      <c r="D295" s="3">
        <f>(Clima!D295+Clima!E295)/2</f>
        <v>4.6000000000000005</v>
      </c>
      <c r="E295" s="3">
        <f t="shared" si="24"/>
        <v>0.84860028432540868</v>
      </c>
      <c r="F295" s="3">
        <f t="shared" si="25"/>
        <v>5.9429679792546375E-2</v>
      </c>
      <c r="G295" s="3">
        <f t="shared" si="26"/>
        <v>2.4901393999999999</v>
      </c>
      <c r="H295" s="3">
        <f>0.001013*Constantes!$D$4/(0.622*G295)</f>
        <v>4.8503762493037277E-2</v>
      </c>
      <c r="I295" s="3">
        <f t="shared" si="27"/>
        <v>0.27860842641973371</v>
      </c>
      <c r="J295" s="3">
        <f t="shared" si="28"/>
        <v>-0.18646583764495972</v>
      </c>
      <c r="K295" s="3">
        <f>(Constantes!$D$10/0.8)*(Constantes!$D$5*J295^2+Constantes!$D$6*J295+Constantes!$D$7)</f>
        <v>11.514398851933022</v>
      </c>
      <c r="L295" s="3">
        <f>(Constantes!$D$10/0.8)*(0.00376*D295^2-0.0516*D295-6.967)</f>
        <v>-2.6717993999999994</v>
      </c>
      <c r="M295" s="3">
        <f t="shared" si="29"/>
        <v>2.2711422060446838</v>
      </c>
      <c r="N295" s="25"/>
    </row>
    <row r="296" spans="2:14" x14ac:dyDescent="0.25">
      <c r="B296" s="24"/>
      <c r="C296" s="3">
        <v>293</v>
      </c>
      <c r="D296" s="3">
        <f>(Clima!D296+Clima!E296)/2</f>
        <v>4.6000000000000005</v>
      </c>
      <c r="E296" s="3">
        <f t="shared" si="24"/>
        <v>0.84860028432540868</v>
      </c>
      <c r="F296" s="3">
        <f t="shared" si="25"/>
        <v>5.9429679792546375E-2</v>
      </c>
      <c r="G296" s="3">
        <f t="shared" si="26"/>
        <v>2.4901393999999999</v>
      </c>
      <c r="H296" s="3">
        <f>0.001013*Constantes!$D$4/(0.622*G296)</f>
        <v>4.8503762493037277E-2</v>
      </c>
      <c r="I296" s="3">
        <f t="shared" si="27"/>
        <v>0.27860842641973371</v>
      </c>
      <c r="J296" s="3">
        <f t="shared" si="28"/>
        <v>-0.19270423863861033</v>
      </c>
      <c r="K296" s="3">
        <f>(Constantes!$D$10/0.8)*(Constantes!$D$5*J296^2+Constantes!$D$6*J296+Constantes!$D$7)</f>
        <v>11.528614009123629</v>
      </c>
      <c r="L296" s="3">
        <f>(Constantes!$D$10/0.8)*(0.00376*D296^2-0.0516*D296-6.967)</f>
        <v>-2.6717993999999994</v>
      </c>
      <c r="M296" s="3">
        <f t="shared" si="29"/>
        <v>2.2748650408662976</v>
      </c>
      <c r="N296" s="25"/>
    </row>
    <row r="297" spans="2:14" x14ac:dyDescent="0.25">
      <c r="B297" s="24"/>
      <c r="C297" s="3">
        <v>294</v>
      </c>
      <c r="D297" s="3">
        <f>(Clima!D297+Clima!E297)/2</f>
        <v>4.6000000000000005</v>
      </c>
      <c r="E297" s="3">
        <f t="shared" si="24"/>
        <v>0.84860028432540868</v>
      </c>
      <c r="F297" s="3">
        <f t="shared" si="25"/>
        <v>5.9429679792546375E-2</v>
      </c>
      <c r="G297" s="3">
        <f t="shared" si="26"/>
        <v>2.4901393999999999</v>
      </c>
      <c r="H297" s="3">
        <f>0.001013*Constantes!$D$4/(0.622*G297)</f>
        <v>4.8503762493037277E-2</v>
      </c>
      <c r="I297" s="3">
        <f t="shared" si="27"/>
        <v>0.27860842641973371</v>
      </c>
      <c r="J297" s="3">
        <f t="shared" si="28"/>
        <v>-0.19888553720745428</v>
      </c>
      <c r="K297" s="3">
        <f>(Constantes!$D$10/0.8)*(Constantes!$D$5*J297^2+Constantes!$D$6*J297+Constantes!$D$7)</f>
        <v>11.542312702857142</v>
      </c>
      <c r="L297" s="3">
        <f>(Constantes!$D$10/0.8)*(0.00376*D297^2-0.0516*D297-6.967)</f>
        <v>-2.6717993999999994</v>
      </c>
      <c r="M297" s="3">
        <f t="shared" si="29"/>
        <v>2.2784526180810913</v>
      </c>
      <c r="N297" s="25"/>
    </row>
    <row r="298" spans="2:14" x14ac:dyDescent="0.25">
      <c r="B298" s="24"/>
      <c r="C298" s="3">
        <v>295</v>
      </c>
      <c r="D298" s="3">
        <f>(Clima!D298+Clima!E298)/2</f>
        <v>4.6000000000000005</v>
      </c>
      <c r="E298" s="3">
        <f t="shared" si="24"/>
        <v>0.84860028432540868</v>
      </c>
      <c r="F298" s="3">
        <f t="shared" si="25"/>
        <v>5.9429679792546375E-2</v>
      </c>
      <c r="G298" s="3">
        <f t="shared" si="26"/>
        <v>2.4901393999999999</v>
      </c>
      <c r="H298" s="3">
        <f>0.001013*Constantes!$D$4/(0.622*G298)</f>
        <v>4.8503762493037277E-2</v>
      </c>
      <c r="I298" s="3">
        <f t="shared" si="27"/>
        <v>0.27860842641973371</v>
      </c>
      <c r="J298" s="3">
        <f t="shared" si="28"/>
        <v>-0.2050079016993222</v>
      </c>
      <c r="K298" s="3">
        <f>(Constantes!$D$10/0.8)*(Constantes!$D$5*J298^2+Constantes!$D$6*J298+Constantes!$D$7)</f>
        <v>11.555501701689431</v>
      </c>
      <c r="L298" s="3">
        <f>(Constantes!$D$10/0.8)*(0.00376*D298^2-0.0516*D298-6.967)</f>
        <v>-2.6717993999999994</v>
      </c>
      <c r="M298" s="3">
        <f t="shared" si="29"/>
        <v>2.2819067103191641</v>
      </c>
      <c r="N298" s="25"/>
    </row>
    <row r="299" spans="2:14" x14ac:dyDescent="0.25">
      <c r="B299" s="24"/>
      <c r="C299" s="3">
        <v>296</v>
      </c>
      <c r="D299" s="3">
        <f>(Clima!D299+Clima!E299)/2</f>
        <v>4.6000000000000005</v>
      </c>
      <c r="E299" s="3">
        <f t="shared" si="24"/>
        <v>0.84860028432540868</v>
      </c>
      <c r="F299" s="3">
        <f t="shared" si="25"/>
        <v>5.9429679792546375E-2</v>
      </c>
      <c r="G299" s="3">
        <f t="shared" si="26"/>
        <v>2.4901393999999999</v>
      </c>
      <c r="H299" s="3">
        <f>0.001013*Constantes!$D$4/(0.622*G299)</f>
        <v>4.8503762493037277E-2</v>
      </c>
      <c r="I299" s="3">
        <f t="shared" si="27"/>
        <v>0.27860842641973371</v>
      </c>
      <c r="J299" s="3">
        <f t="shared" si="28"/>
        <v>-0.2110695179254837</v>
      </c>
      <c r="K299" s="3">
        <f>(Constantes!$D$10/0.8)*(Constantes!$D$5*J299^2+Constantes!$D$6*J299+Constantes!$D$7)</f>
        <v>11.568188158937842</v>
      </c>
      <c r="L299" s="3">
        <f>(Constantes!$D$10/0.8)*(0.00376*D299^2-0.0516*D299-6.967)</f>
        <v>-2.6717993999999994</v>
      </c>
      <c r="M299" s="3">
        <f t="shared" si="29"/>
        <v>2.2852291909765357</v>
      </c>
      <c r="N299" s="25"/>
    </row>
    <row r="300" spans="2:14" x14ac:dyDescent="0.25">
      <c r="B300" s="24"/>
      <c r="C300" s="3">
        <v>297</v>
      </c>
      <c r="D300" s="3">
        <f>(Clima!D300+Clima!E300)/2</f>
        <v>4.2</v>
      </c>
      <c r="E300" s="3">
        <f t="shared" si="24"/>
        <v>0.82511551517269466</v>
      </c>
      <c r="F300" s="3">
        <f t="shared" si="25"/>
        <v>5.797655922358453E-2</v>
      </c>
      <c r="G300" s="3">
        <f t="shared" si="26"/>
        <v>2.4910837999999997</v>
      </c>
      <c r="H300" s="3">
        <f>0.001013*Constantes!$D$4/(0.622*G300)</f>
        <v>4.8485374129988865E-2</v>
      </c>
      <c r="I300" s="3">
        <f t="shared" si="27"/>
        <v>0.27544842685092108</v>
      </c>
      <c r="J300" s="3">
        <f t="shared" si="28"/>
        <v>-0.21706858969823065</v>
      </c>
      <c r="K300" s="3">
        <f>(Constantes!$D$10/0.8)*(Constantes!$D$5*J300^2+Constantes!$D$6*J300+Constantes!$D$7)</f>
        <v>11.580379597451429</v>
      </c>
      <c r="L300" s="3">
        <f>(Constantes!$D$10/0.8)*(0.00376*D300^2-0.0516*D300-6.967)</f>
        <v>-2.6690225999999995</v>
      </c>
      <c r="M300" s="3">
        <f t="shared" si="29"/>
        <v>2.2632314255076738</v>
      </c>
      <c r="N300" s="25"/>
    </row>
    <row r="301" spans="2:14" x14ac:dyDescent="0.25">
      <c r="B301" s="24"/>
      <c r="C301" s="3">
        <v>298</v>
      </c>
      <c r="D301" s="3">
        <f>(Clima!D301+Clima!E301)/2</f>
        <v>5.8000000000000007</v>
      </c>
      <c r="E301" s="3">
        <f t="shared" si="24"/>
        <v>0.92263042375989679</v>
      </c>
      <c r="F301" s="3">
        <f t="shared" si="25"/>
        <v>6.3977874512489707E-2</v>
      </c>
      <c r="G301" s="3">
        <f t="shared" si="26"/>
        <v>2.4873061999999999</v>
      </c>
      <c r="H301" s="3">
        <f>0.001013*Constantes!$D$4/(0.622*G301)</f>
        <v>4.8559011364243919E-2</v>
      </c>
      <c r="I301" s="3">
        <f t="shared" si="27"/>
        <v>0.28798920389513993</v>
      </c>
      <c r="J301" s="3">
        <f t="shared" si="28"/>
        <v>-0.22300333936312614</v>
      </c>
      <c r="K301" s="3">
        <f>(Constantes!$D$10/0.8)*(Constantes!$D$5*J301^2+Constantes!$D$6*J301+Constantes!$D$7)</f>
        <v>11.592083894010228</v>
      </c>
      <c r="L301" s="3">
        <f>(Constantes!$D$10/0.8)*(0.00376*D301^2-0.0516*D301-6.967)</f>
        <v>-2.6774225999999994</v>
      </c>
      <c r="M301" s="3">
        <f t="shared" si="29"/>
        <v>2.3670225083295229</v>
      </c>
      <c r="N301" s="25"/>
    </row>
    <row r="302" spans="2:14" x14ac:dyDescent="0.25">
      <c r="B302" s="24"/>
      <c r="C302" s="3">
        <v>299</v>
      </c>
      <c r="D302" s="3">
        <f>(Clima!D302+Clima!E302)/2</f>
        <v>3.6000000000000005</v>
      </c>
      <c r="E302" s="3">
        <f t="shared" si="24"/>
        <v>0.79096311468656078</v>
      </c>
      <c r="F302" s="3">
        <f t="shared" si="25"/>
        <v>5.5854039188960966E-2</v>
      </c>
      <c r="G302" s="3">
        <f t="shared" si="26"/>
        <v>2.4925003999999999</v>
      </c>
      <c r="H302" s="3">
        <f>0.001013*Constantes!$D$4/(0.622*G302)</f>
        <v>4.8457817712749152E-2</v>
      </c>
      <c r="I302" s="3">
        <f t="shared" si="27"/>
        <v>0.27068003084395481</v>
      </c>
      <c r="J302" s="3">
        <f t="shared" si="28"/>
        <v>-0.22887200832576207</v>
      </c>
      <c r="K302" s="3">
        <f>(Constantes!$D$10/0.8)*(Constantes!$D$5*J302^2+Constantes!$D$6*J302+Constantes!$D$7)</f>
        <v>11.603309263374012</v>
      </c>
      <c r="L302" s="3">
        <f>(Constantes!$D$10/0.8)*(0.00376*D302^2-0.0516*D302-6.967)</f>
        <v>-2.6640113999999997</v>
      </c>
      <c r="M302" s="3">
        <f t="shared" si="29"/>
        <v>2.2312423748232555</v>
      </c>
      <c r="N302" s="25"/>
    </row>
    <row r="303" spans="2:14" x14ac:dyDescent="0.25">
      <c r="B303" s="24"/>
      <c r="C303" s="3">
        <v>300</v>
      </c>
      <c r="D303" s="3">
        <f>(Clima!D303+Clima!E303)/2</f>
        <v>5.1000000000000005</v>
      </c>
      <c r="E303" s="3">
        <f t="shared" si="24"/>
        <v>0.87878397685782894</v>
      </c>
      <c r="F303" s="3">
        <f t="shared" si="25"/>
        <v>6.1289891533703518E-2</v>
      </c>
      <c r="G303" s="3">
        <f t="shared" si="26"/>
        <v>2.4889589000000001</v>
      </c>
      <c r="H303" s="3">
        <f>0.001013*Constantes!$D$4/(0.622*G303)</f>
        <v>4.8526767570229598E-2</v>
      </c>
      <c r="I303" s="3">
        <f t="shared" si="27"/>
        <v>0.28253577431172794</v>
      </c>
      <c r="J303" s="3">
        <f t="shared" si="28"/>
        <v>-0.23467285757286865</v>
      </c>
      <c r="K303" s="3">
        <f>(Constantes!$D$10/0.8)*(Constantes!$D$5*J303^2+Constantes!$D$6*J303+Constantes!$D$7)</f>
        <v>11.614064242001415</v>
      </c>
      <c r="L303" s="3">
        <f>(Constantes!$D$10/0.8)*(0.00376*D303^2-0.0516*D303-6.967)</f>
        <v>-2.6746358999999997</v>
      </c>
      <c r="M303" s="3">
        <f t="shared" si="29"/>
        <v>2.3288249905003746</v>
      </c>
      <c r="N303" s="25"/>
    </row>
    <row r="304" spans="2:14" x14ac:dyDescent="0.25">
      <c r="B304" s="24"/>
      <c r="C304" s="3">
        <v>301</v>
      </c>
      <c r="D304" s="3">
        <f>(Clima!D304+Clima!E304)/2</f>
        <v>5</v>
      </c>
      <c r="E304" s="3">
        <f t="shared" si="24"/>
        <v>0.87267261944779717</v>
      </c>
      <c r="F304" s="3">
        <f t="shared" si="25"/>
        <v>6.0913909783222933E-2</v>
      </c>
      <c r="G304" s="3">
        <f t="shared" si="26"/>
        <v>2.489195</v>
      </c>
      <c r="H304" s="3">
        <f>0.001013*Constantes!$D$4/(0.622*G304)</f>
        <v>4.8522164809166962E-2</v>
      </c>
      <c r="I304" s="3">
        <f t="shared" si="27"/>
        <v>0.28175238056862134</v>
      </c>
      <c r="J304" s="3">
        <f t="shared" si="28"/>
        <v>-0.24040416818762159</v>
      </c>
      <c r="K304" s="3">
        <f>(Constantes!$D$10/0.8)*(Constantes!$D$5*J304^2+Constantes!$D$6*J304+Constantes!$D$7)</f>
        <v>11.624357671460649</v>
      </c>
      <c r="L304" s="3">
        <f>(Constantes!$D$10/0.8)*(0.00376*D304^2-0.0516*D304-6.967)</f>
        <v>-2.6741249999999992</v>
      </c>
      <c r="M304" s="3">
        <f t="shared" si="29"/>
        <v>2.3252379350361796</v>
      </c>
      <c r="N304" s="25"/>
    </row>
    <row r="305" spans="2:14" x14ac:dyDescent="0.25">
      <c r="B305" s="24"/>
      <c r="C305" s="3">
        <v>302</v>
      </c>
      <c r="D305" s="3">
        <f>(Clima!D305+Clima!E305)/2</f>
        <v>3.6999999999999993</v>
      </c>
      <c r="E305" s="3">
        <f t="shared" si="24"/>
        <v>0.79656704122309585</v>
      </c>
      <c r="F305" s="3">
        <f t="shared" si="25"/>
        <v>5.6203091112967181E-2</v>
      </c>
      <c r="G305" s="3">
        <f t="shared" si="26"/>
        <v>2.4922643</v>
      </c>
      <c r="H305" s="3">
        <f>0.001013*Constantes!$D$4/(0.622*G305)</f>
        <v>4.8462408273534374E-2</v>
      </c>
      <c r="I305" s="3">
        <f t="shared" si="27"/>
        <v>0.27147703708239068</v>
      </c>
      <c r="J305" s="3">
        <f t="shared" si="28"/>
        <v>-0.24606424185899337</v>
      </c>
      <c r="K305" s="3">
        <f>(Constantes!$D$10/0.8)*(Constantes!$D$5*J305^2+Constantes!$D$6*J305+Constantes!$D$7)</f>
        <v>11.634198681553384</v>
      </c>
      <c r="L305" s="3">
        <f>(Constantes!$D$10/0.8)*(0.00376*D305^2-0.0516*D305-6.967)</f>
        <v>-2.6649170999999994</v>
      </c>
      <c r="M305" s="3">
        <f t="shared" si="29"/>
        <v>2.2454489213040141</v>
      </c>
      <c r="N305" s="25"/>
    </row>
    <row r="306" spans="2:14" x14ac:dyDescent="0.25">
      <c r="B306" s="24"/>
      <c r="C306" s="3">
        <v>303</v>
      </c>
      <c r="D306" s="3">
        <f>(Clima!D306+Clima!E306)/2</f>
        <v>6.3</v>
      </c>
      <c r="E306" s="3">
        <f t="shared" si="24"/>
        <v>0.95511880773888869</v>
      </c>
      <c r="F306" s="3">
        <f t="shared" si="25"/>
        <v>6.5959109426506832E-2</v>
      </c>
      <c r="G306" s="3">
        <f t="shared" si="26"/>
        <v>2.4861257000000001</v>
      </c>
      <c r="H306" s="3">
        <f>0.001013*Constantes!$D$4/(0.622*G306)</f>
        <v>4.8582068892234348E-2</v>
      </c>
      <c r="I306" s="3">
        <f t="shared" si="27"/>
        <v>0.29185060555993408</v>
      </c>
      <c r="J306" s="3">
        <f t="shared" si="28"/>
        <v>-0.25165140138500103</v>
      </c>
      <c r="K306" s="3">
        <f>(Constantes!$D$10/0.8)*(Constantes!$D$5*J306^2+Constantes!$D$6*J306+Constantes!$D$7)</f>
        <v>11.643596673173731</v>
      </c>
      <c r="L306" s="3">
        <f>(Constantes!$D$10/0.8)*(0.00376*D306^2-0.0516*D306-6.967)</f>
        <v>-2.6785670999999995</v>
      </c>
      <c r="M306" s="3">
        <f t="shared" si="29"/>
        <v>2.4125578653957871</v>
      </c>
      <c r="N306" s="25"/>
    </row>
    <row r="307" spans="2:14" x14ac:dyDescent="0.25">
      <c r="B307" s="24"/>
      <c r="C307" s="3">
        <v>304</v>
      </c>
      <c r="D307" s="3">
        <f>(Clima!D307+Clima!E307)/2</f>
        <v>6.6</v>
      </c>
      <c r="E307" s="3">
        <f t="shared" si="24"/>
        <v>0.97509200119637596</v>
      </c>
      <c r="F307" s="3">
        <f t="shared" si="25"/>
        <v>6.7172876672191351E-2</v>
      </c>
      <c r="G307" s="3">
        <f t="shared" si="26"/>
        <v>2.4854173999999998</v>
      </c>
      <c r="H307" s="3">
        <f>0.001013*Constantes!$D$4/(0.622*G307)</f>
        <v>4.8595913922608876E-2</v>
      </c>
      <c r="I307" s="3">
        <f t="shared" si="27"/>
        <v>0.29415325712459833</v>
      </c>
      <c r="J307" s="3">
        <f t="shared" si="28"/>
        <v>-0.25716399116969629</v>
      </c>
      <c r="K307" s="3">
        <f>(Constantes!$D$10/0.8)*(Constantes!$D$5*J307^2+Constantes!$D$6*J307+Constantes!$D$7)</f>
        <v>11.652561300924454</v>
      </c>
      <c r="L307" s="3">
        <f>(Constantes!$D$10/0.8)*(0.00376*D307^2-0.0516*D307-6.967)</f>
        <v>-2.6789153999999997</v>
      </c>
      <c r="M307" s="3">
        <f t="shared" si="29"/>
        <v>2.4339688384090699</v>
      </c>
      <c r="N307" s="25"/>
    </row>
    <row r="308" spans="2:14" x14ac:dyDescent="0.25">
      <c r="B308" s="24"/>
      <c r="C308" s="3">
        <v>305</v>
      </c>
      <c r="D308" s="3">
        <f>(Clima!D308+Clima!E308)/2</f>
        <v>6.8000000000000007</v>
      </c>
      <c r="E308" s="3">
        <f t="shared" si="24"/>
        <v>0.98861102899196263</v>
      </c>
      <c r="F308" s="3">
        <f t="shared" si="25"/>
        <v>6.7992630954249275E-2</v>
      </c>
      <c r="G308" s="3">
        <f t="shared" si="26"/>
        <v>2.4849451999999999</v>
      </c>
      <c r="H308" s="3">
        <f>0.001013*Constantes!$D$4/(0.622*G308)</f>
        <v>4.8605148327679162E-2</v>
      </c>
      <c r="I308" s="3">
        <f t="shared" si="27"/>
        <v>0.29568227892073129</v>
      </c>
      <c r="J308" s="3">
        <f t="shared" si="28"/>
        <v>-0.2626003777137545</v>
      </c>
      <c r="K308" s="3">
        <f>(Constantes!$D$10/0.8)*(Constantes!$D$5*J308^2+Constantes!$D$6*J308+Constantes!$D$7)</f>
        <v>11.661102455512905</v>
      </c>
      <c r="L308" s="3">
        <f>(Constantes!$D$10/0.8)*(0.00376*D308^2-0.0516*D308-6.967)</f>
        <v>-2.6790065999999997</v>
      </c>
      <c r="M308" s="3">
        <f t="shared" si="29"/>
        <v>2.4489676911160596</v>
      </c>
      <c r="N308" s="25"/>
    </row>
    <row r="309" spans="2:14" x14ac:dyDescent="0.25">
      <c r="B309" s="24"/>
      <c r="C309" s="3">
        <v>306</v>
      </c>
      <c r="D309" s="3">
        <f>(Clima!D309+Clima!E309)/2</f>
        <v>3.8</v>
      </c>
      <c r="E309" s="3">
        <f t="shared" si="24"/>
        <v>0.80220597314586006</v>
      </c>
      <c r="F309" s="3">
        <f t="shared" si="25"/>
        <v>5.6554012654769156E-2</v>
      </c>
      <c r="G309" s="3">
        <f t="shared" si="26"/>
        <v>2.4920282</v>
      </c>
      <c r="H309" s="3">
        <f>0.001013*Constantes!$D$4/(0.622*G309)</f>
        <v>4.8466999704158381E-2</v>
      </c>
      <c r="I309" s="3">
        <f t="shared" si="27"/>
        <v>0.27227315064879981</v>
      </c>
      <c r="J309" s="3">
        <f t="shared" si="28"/>
        <v>-0.26795895009851578</v>
      </c>
      <c r="K309" s="3">
        <f>(Constantes!$D$10/0.8)*(Constantes!$D$5*J309^2+Constantes!$D$6*J309+Constantes!$D$7)</f>
        <v>11.669230245949381</v>
      </c>
      <c r="L309" s="3">
        <f>(Constantes!$D$10/0.8)*(0.00376*D309^2-0.0516*D309-6.967)</f>
        <v>-2.6657945999999995</v>
      </c>
      <c r="M309" s="3">
        <f t="shared" si="29"/>
        <v>2.2607607049036957</v>
      </c>
      <c r="N309" s="25"/>
    </row>
    <row r="310" spans="2:14" x14ac:dyDescent="0.25">
      <c r="B310" s="24"/>
      <c r="C310" s="3">
        <v>307</v>
      </c>
      <c r="D310" s="3">
        <f>(Clima!D310+Clima!E310)/2</f>
        <v>4.9000000000000004</v>
      </c>
      <c r="E310" s="3">
        <f t="shared" si="24"/>
        <v>0.86659876849717865</v>
      </c>
      <c r="F310" s="3">
        <f t="shared" si="25"/>
        <v>6.0539906235598358E-2</v>
      </c>
      <c r="G310" s="3">
        <f t="shared" si="26"/>
        <v>2.4894311</v>
      </c>
      <c r="H310" s="3">
        <f>0.001013*Constantes!$D$4/(0.622*G310)</f>
        <v>4.8517562921164735E-2</v>
      </c>
      <c r="I310" s="3">
        <f t="shared" si="27"/>
        <v>0.28096793738836995</v>
      </c>
      <c r="J310" s="3">
        <f t="shared" si="28"/>
        <v>-0.27323812046333507</v>
      </c>
      <c r="K310" s="3">
        <f>(Constantes!$D$10/0.8)*(Constantes!$D$5*J310^2+Constantes!$D$6*J310+Constantes!$D$7)</f>
        <v>11.676954981570752</v>
      </c>
      <c r="L310" s="3">
        <f>(Constantes!$D$10/0.8)*(0.00376*D310^2-0.0516*D310-6.967)</f>
        <v>-2.6735858999999995</v>
      </c>
      <c r="M310" s="3">
        <f t="shared" si="29"/>
        <v>2.33280704302623</v>
      </c>
      <c r="N310" s="25"/>
    </row>
    <row r="311" spans="2:14" x14ac:dyDescent="0.25">
      <c r="B311" s="24"/>
      <c r="C311" s="3">
        <v>308</v>
      </c>
      <c r="D311" s="3">
        <f>(Clima!D311+Clima!E311)/2</f>
        <v>5.0999999999999996</v>
      </c>
      <c r="E311" s="3">
        <f t="shared" si="24"/>
        <v>0.87878397685782894</v>
      </c>
      <c r="F311" s="3">
        <f t="shared" si="25"/>
        <v>6.1289891533703518E-2</v>
      </c>
      <c r="G311" s="3">
        <f t="shared" si="26"/>
        <v>2.4889589000000001</v>
      </c>
      <c r="H311" s="3">
        <f>0.001013*Constantes!$D$4/(0.622*G311)</f>
        <v>4.8526767570229598E-2</v>
      </c>
      <c r="I311" s="3">
        <f t="shared" si="27"/>
        <v>0.28253577431172794</v>
      </c>
      <c r="J311" s="3">
        <f t="shared" si="28"/>
        <v>-0.27843632447609956</v>
      </c>
      <c r="K311" s="3">
        <f>(Constantes!$D$10/0.8)*(Constantes!$D$5*J311^2+Constantes!$D$6*J311+Constantes!$D$7)</f>
        <v>11.684287153912507</v>
      </c>
      <c r="L311" s="3">
        <f>(Constantes!$D$10/0.8)*(0.00376*D311^2-0.0516*D311-6.967)</f>
        <v>-2.6746358999999997</v>
      </c>
      <c r="M311" s="3">
        <f t="shared" si="29"/>
        <v>2.3474750462041256</v>
      </c>
      <c r="N311" s="25"/>
    </row>
    <row r="312" spans="2:14" x14ac:dyDescent="0.25">
      <c r="B312" s="24"/>
      <c r="C312" s="3">
        <v>309</v>
      </c>
      <c r="D312" s="3">
        <f>(Clima!D312+Clima!E312)/2</f>
        <v>5.4</v>
      </c>
      <c r="E312" s="3">
        <f t="shared" si="24"/>
        <v>0.89734507498222005</v>
      </c>
      <c r="F312" s="3">
        <f t="shared" si="25"/>
        <v>6.2429791566432663E-2</v>
      </c>
      <c r="G312" s="3">
        <f t="shared" si="26"/>
        <v>2.4882505999999998</v>
      </c>
      <c r="H312" s="3">
        <f>0.001013*Constantes!$D$4/(0.622*G312)</f>
        <v>4.8540581094265331E-2</v>
      </c>
      <c r="I312" s="3">
        <f t="shared" si="27"/>
        <v>0.28487954572282553</v>
      </c>
      <c r="J312" s="3">
        <f t="shared" si="28"/>
        <v>-0.28355202179677363</v>
      </c>
      <c r="K312" s="3">
        <f>(Constantes!$D$10/0.8)*(Constantes!$D$5*J312^2+Constantes!$D$6*J312+Constantes!$D$7)</f>
        <v>11.691237418452394</v>
      </c>
      <c r="L312" s="3">
        <f>(Constantes!$D$10/0.8)*(0.00376*D312^2-0.0516*D312-6.967)</f>
        <v>-2.6759993999999998</v>
      </c>
      <c r="M312" s="3">
        <f t="shared" si="29"/>
        <v>2.3684212469974786</v>
      </c>
      <c r="N312" s="25"/>
    </row>
    <row r="313" spans="2:14" x14ac:dyDescent="0.25">
      <c r="B313" s="24"/>
      <c r="C313" s="3">
        <v>310</v>
      </c>
      <c r="D313" s="3">
        <f>(Clima!D313+Clima!E313)/2</f>
        <v>4.5999999999999996</v>
      </c>
      <c r="E313" s="3">
        <f t="shared" si="24"/>
        <v>0.84860028432540868</v>
      </c>
      <c r="F313" s="3">
        <f t="shared" si="25"/>
        <v>5.9429679792546375E-2</v>
      </c>
      <c r="G313" s="3">
        <f t="shared" si="26"/>
        <v>2.4901393999999999</v>
      </c>
      <c r="H313" s="3">
        <f>0.001013*Constantes!$D$4/(0.622*G313)</f>
        <v>4.8503762493037277E-2</v>
      </c>
      <c r="I313" s="3">
        <f t="shared" si="27"/>
        <v>0.27860842641973371</v>
      </c>
      <c r="J313" s="3">
        <f t="shared" si="28"/>
        <v>-0.28858369653383553</v>
      </c>
      <c r="K313" s="3">
        <f>(Constantes!$D$10/0.8)*(Constantes!$D$5*J313^2+Constantes!$D$6*J313+Constantes!$D$7)</f>
        <v>11.697816576249066</v>
      </c>
      <c r="L313" s="3">
        <f>(Constantes!$D$10/0.8)*(0.00376*D313^2-0.0516*D313-6.967)</f>
        <v>-2.6717993999999994</v>
      </c>
      <c r="M313" s="3">
        <f t="shared" si="29"/>
        <v>2.3191778261809146</v>
      </c>
      <c r="N313" s="25"/>
    </row>
    <row r="314" spans="2:14" x14ac:dyDescent="0.25">
      <c r="B314" s="24"/>
      <c r="C314" s="3">
        <v>311</v>
      </c>
      <c r="D314" s="3">
        <f>(Clima!D314+Clima!E314)/2</f>
        <v>7.2</v>
      </c>
      <c r="E314" s="3">
        <f t="shared" si="24"/>
        <v>1.0161453093242518</v>
      </c>
      <c r="F314" s="3">
        <f t="shared" si="25"/>
        <v>6.9657846489614608E-2</v>
      </c>
      <c r="G314" s="3">
        <f t="shared" si="26"/>
        <v>2.4840008</v>
      </c>
      <c r="H314" s="3">
        <f>0.001013*Constantes!$D$4/(0.622*G314)</f>
        <v>4.8623627670391391E-2</v>
      </c>
      <c r="I314" s="3">
        <f t="shared" si="27"/>
        <v>0.29872538467816745</v>
      </c>
      <c r="J314" s="3">
        <f t="shared" si="28"/>
        <v>-0.29352985769346823</v>
      </c>
      <c r="K314" s="3">
        <f>(Constantes!$D$10/0.8)*(Constantes!$D$5*J314^2+Constantes!$D$6*J314+Constantes!$D$7)</f>
        <v>11.704035555499161</v>
      </c>
      <c r="L314" s="3">
        <f>(Constantes!$D$10/0.8)*(0.00376*D314^2-0.0516*D314-6.967)</f>
        <v>-2.6788505999999992</v>
      </c>
      <c r="M314" s="3">
        <f t="shared" si="29"/>
        <v>2.4862742962068904</v>
      </c>
      <c r="N314" s="25"/>
    </row>
    <row r="315" spans="2:14" x14ac:dyDescent="0.25">
      <c r="B315" s="24"/>
      <c r="C315" s="3">
        <v>312</v>
      </c>
      <c r="D315" s="3">
        <f>(Clima!D315+Clima!E315)/2</f>
        <v>4.8</v>
      </c>
      <c r="E315" s="3">
        <f t="shared" si="24"/>
        <v>0.86056222657343806</v>
      </c>
      <c r="F315" s="3">
        <f t="shared" si="25"/>
        <v>6.0167872375456809E-2</v>
      </c>
      <c r="G315" s="3">
        <f t="shared" si="26"/>
        <v>2.4896672</v>
      </c>
      <c r="H315" s="3">
        <f>0.001013*Constantes!$D$4/(0.622*G315)</f>
        <v>4.851296190597456E-2</v>
      </c>
      <c r="I315" s="3">
        <f t="shared" si="27"/>
        <v>0.28018245624068705</v>
      </c>
      <c r="J315" s="3">
        <f t="shared" si="28"/>
        <v>-0.29838903962137342</v>
      </c>
      <c r="K315" s="3">
        <f>(Constantes!$D$10/0.8)*(Constantes!$D$5*J315^2+Constantes!$D$6*J315+Constantes!$D$7)</f>
        <v>11.709905393036358</v>
      </c>
      <c r="L315" s="3">
        <f>(Constantes!$D$10/0.8)*(0.00376*D315^2-0.0516*D315-6.967)</f>
        <v>-2.6730185999999994</v>
      </c>
      <c r="M315" s="3">
        <f t="shared" si="29"/>
        <v>2.3351225351199325</v>
      </c>
      <c r="N315" s="25"/>
    </row>
    <row r="316" spans="2:14" x14ac:dyDescent="0.25">
      <c r="B316" s="24"/>
      <c r="C316" s="3">
        <v>313</v>
      </c>
      <c r="D316" s="3">
        <f>(Clima!D316+Clima!E316)/2</f>
        <v>5.6</v>
      </c>
      <c r="E316" s="3">
        <f t="shared" si="24"/>
        <v>0.90991033080617656</v>
      </c>
      <c r="F316" s="3">
        <f t="shared" si="25"/>
        <v>6.3199773283672295E-2</v>
      </c>
      <c r="G316" s="3">
        <f t="shared" si="26"/>
        <v>2.4877783999999998</v>
      </c>
      <c r="H316" s="3">
        <f>0.001013*Constantes!$D$4/(0.622*G316)</f>
        <v>4.8549794480149178E-2</v>
      </c>
      <c r="I316" s="3">
        <f t="shared" si="27"/>
        <v>0.28643660704734913</v>
      </c>
      <c r="J316" s="3">
        <f t="shared" si="28"/>
        <v>-0.30315980243707563</v>
      </c>
      <c r="K316" s="3">
        <f>(Constantes!$D$10/0.8)*(Constantes!$D$5*J316^2+Constantes!$D$6*J316+Constantes!$D$7)</f>
        <v>11.715437215795983</v>
      </c>
      <c r="L316" s="3">
        <f>(Constantes!$D$10/0.8)*(0.00376*D316^2-0.0516*D316-6.967)</f>
        <v>-2.6767673999999992</v>
      </c>
      <c r="M316" s="3">
        <f t="shared" si="29"/>
        <v>2.387662109087759</v>
      </c>
      <c r="N316" s="25"/>
    </row>
    <row r="317" spans="2:14" x14ac:dyDescent="0.25">
      <c r="B317" s="24"/>
      <c r="C317" s="3">
        <v>314</v>
      </c>
      <c r="D317" s="3">
        <f>(Clima!D317+Clima!E317)/2</f>
        <v>7.2000000000000011</v>
      </c>
      <c r="E317" s="3">
        <f t="shared" si="24"/>
        <v>1.0161453093242518</v>
      </c>
      <c r="F317" s="3">
        <f t="shared" si="25"/>
        <v>6.9657846489614608E-2</v>
      </c>
      <c r="G317" s="3">
        <f t="shared" si="26"/>
        <v>2.4840008</v>
      </c>
      <c r="H317" s="3">
        <f>0.001013*Constantes!$D$4/(0.622*G317)</f>
        <v>4.8623627670391391E-2</v>
      </c>
      <c r="I317" s="3">
        <f t="shared" si="27"/>
        <v>0.29872538467816745</v>
      </c>
      <c r="J317" s="3">
        <f t="shared" si="28"/>
        <v>-0.3078407324605914</v>
      </c>
      <c r="K317" s="3">
        <f>(Constantes!$D$10/0.8)*(Constantes!$D$5*J317^2+Constantes!$D$6*J317+Constantes!$D$7)</f>
        <v>11.720642222268744</v>
      </c>
      <c r="L317" s="3">
        <f>(Constantes!$D$10/0.8)*(0.00376*D317^2-0.0516*D317-6.967)</f>
        <v>-2.6788505999999992</v>
      </c>
      <c r="M317" s="3">
        <f t="shared" si="29"/>
        <v>2.4909374791507184</v>
      </c>
      <c r="N317" s="25"/>
    </row>
    <row r="318" spans="2:14" x14ac:dyDescent="0.25">
      <c r="B318" s="24"/>
      <c r="C318" s="3">
        <v>315</v>
      </c>
      <c r="D318" s="3">
        <f>(Clima!D318+Clima!E318)/2</f>
        <v>5.9</v>
      </c>
      <c r="E318" s="3">
        <f t="shared" si="24"/>
        <v>0.9290490433608416</v>
      </c>
      <c r="F318" s="3">
        <f t="shared" si="25"/>
        <v>6.4369991730543294E-2</v>
      </c>
      <c r="G318" s="3">
        <f t="shared" si="26"/>
        <v>2.4870701</v>
      </c>
      <c r="H318" s="3">
        <f>0.001013*Constantes!$D$4/(0.622*G318)</f>
        <v>4.8563621118743031E-2</v>
      </c>
      <c r="I318" s="3">
        <f t="shared" si="27"/>
        <v>0.28876380129570045</v>
      </c>
      <c r="J318" s="3">
        <f t="shared" si="28"/>
        <v>-0.31243044263133202</v>
      </c>
      <c r="K318" s="3">
        <f>(Constantes!$D$10/0.8)*(Constantes!$D$5*J318^2+Constantes!$D$6*J318+Constantes!$D$7)</f>
        <v>11.725531663967164</v>
      </c>
      <c r="L318" s="3">
        <f>(Constantes!$D$10/0.8)*(0.00376*D318^2-0.0516*D318-6.967)</f>
        <v>-2.6777078999999997</v>
      </c>
      <c r="M318" s="3">
        <f t="shared" si="29"/>
        <v>2.4095294378067154</v>
      </c>
      <c r="N318" s="25"/>
    </row>
    <row r="319" spans="2:14" x14ac:dyDescent="0.25">
      <c r="B319" s="24"/>
      <c r="C319" s="3">
        <v>316</v>
      </c>
      <c r="D319" s="3">
        <f>(Clima!D319+Clima!E319)/2</f>
        <v>6.2000000000000011</v>
      </c>
      <c r="E319" s="3">
        <f t="shared" si="24"/>
        <v>0.94854165981127081</v>
      </c>
      <c r="F319" s="3">
        <f t="shared" si="25"/>
        <v>6.5558715041284285E-2</v>
      </c>
      <c r="G319" s="3">
        <f t="shared" si="26"/>
        <v>2.4863618000000001</v>
      </c>
      <c r="H319" s="3">
        <f>0.001013*Constantes!$D$4/(0.622*G319)</f>
        <v>4.8577455635038451E-2</v>
      </c>
      <c r="I319" s="3">
        <f t="shared" si="27"/>
        <v>0.29108066300250851</v>
      </c>
      <c r="J319" s="3">
        <f t="shared" si="28"/>
        <v>-0.3169275729191196</v>
      </c>
      <c r="K319" s="3">
        <f>(Constantes!$D$10/0.8)*(Constantes!$D$5*J319^2+Constantes!$D$6*J319+Constantes!$D$7)</f>
        <v>11.730116826928242</v>
      </c>
      <c r="L319" s="3">
        <f>(Constantes!$D$10/0.8)*(0.00376*D319^2-0.0516*D319-6.967)</f>
        <v>-2.6783945999999994</v>
      </c>
      <c r="M319" s="3">
        <f t="shared" si="29"/>
        <v>2.4299166961440668</v>
      </c>
      <c r="N319" s="25"/>
    </row>
    <row r="320" spans="2:14" x14ac:dyDescent="0.25">
      <c r="B320" s="24"/>
      <c r="C320" s="3">
        <v>317</v>
      </c>
      <c r="D320" s="3">
        <f>(Clima!D320+Clima!E320)/2</f>
        <v>5.5</v>
      </c>
      <c r="E320" s="3">
        <f t="shared" si="24"/>
        <v>0.90360844965772646</v>
      </c>
      <c r="F320" s="3">
        <f t="shared" si="25"/>
        <v>6.2813771829638612E-2</v>
      </c>
      <c r="G320" s="3">
        <f t="shared" si="26"/>
        <v>2.4880144999999998</v>
      </c>
      <c r="H320" s="3">
        <f>0.001013*Constantes!$D$4/(0.622*G320)</f>
        <v>4.8545187350055377E-2</v>
      </c>
      <c r="I320" s="3">
        <f t="shared" si="27"/>
        <v>0.28565862902483974</v>
      </c>
      <c r="J320" s="3">
        <f t="shared" si="28"/>
        <v>-0.32133079072719417</v>
      </c>
      <c r="K320" s="3">
        <f>(Constantes!$D$10/0.8)*(Constantes!$D$5*J320^2+Constantes!$D$6*J320+Constantes!$D$7)</f>
        <v>11.734409013275799</v>
      </c>
      <c r="L320" s="3">
        <f>(Constantes!$D$10/0.8)*(0.00376*D320^2-0.0516*D320-6.967)</f>
        <v>-2.6763974999999998</v>
      </c>
      <c r="M320" s="3">
        <f t="shared" si="29"/>
        <v>2.3863770391046337</v>
      </c>
      <c r="N320" s="25"/>
    </row>
    <row r="321" spans="2:14" x14ac:dyDescent="0.25">
      <c r="B321" s="24"/>
      <c r="C321" s="3">
        <v>318</v>
      </c>
      <c r="D321" s="3">
        <f>(Clima!D321+Clima!E321)/2</f>
        <v>5.4</v>
      </c>
      <c r="E321" s="3">
        <f t="shared" si="24"/>
        <v>0.89734507498222005</v>
      </c>
      <c r="F321" s="3">
        <f t="shared" si="25"/>
        <v>6.2429791566432663E-2</v>
      </c>
      <c r="G321" s="3">
        <f t="shared" si="26"/>
        <v>2.4882505999999998</v>
      </c>
      <c r="H321" s="3">
        <f>0.001013*Constantes!$D$4/(0.622*G321)</f>
        <v>4.8540581094265331E-2</v>
      </c>
      <c r="I321" s="3">
        <f t="shared" si="27"/>
        <v>0.28487954572282553</v>
      </c>
      <c r="J321" s="3">
        <f t="shared" si="28"/>
        <v>-0.32563879128708967</v>
      </c>
      <c r="K321" s="3">
        <f>(Constantes!$D$10/0.8)*(Constantes!$D$5*J321^2+Constantes!$D$6*J321+Constantes!$D$7)</f>
        <v>11.738419522865827</v>
      </c>
      <c r="L321" s="3">
        <f>(Constantes!$D$10/0.8)*(0.00376*D321^2-0.0516*D321-6.967)</f>
        <v>-2.6759993999999998</v>
      </c>
      <c r="M321" s="3">
        <f t="shared" si="29"/>
        <v>2.3810559904807316</v>
      </c>
      <c r="N321" s="25"/>
    </row>
    <row r="322" spans="2:14" x14ac:dyDescent="0.25">
      <c r="B322" s="24"/>
      <c r="C322" s="3">
        <v>319</v>
      </c>
      <c r="D322" s="3">
        <f>(Clima!D322+Clima!E322)/2</f>
        <v>6.1</v>
      </c>
      <c r="E322" s="3">
        <f t="shared" si="24"/>
        <v>0.94200445485921169</v>
      </c>
      <c r="F322" s="3">
        <f t="shared" si="25"/>
        <v>6.5160403190035326E-2</v>
      </c>
      <c r="G322" s="3">
        <f t="shared" si="26"/>
        <v>2.4865979</v>
      </c>
      <c r="H322" s="3">
        <f>0.001013*Constantes!$D$4/(0.622*G322)</f>
        <v>4.8572843253890934E-2</v>
      </c>
      <c r="I322" s="3">
        <f t="shared" si="27"/>
        <v>0.29030954125473435</v>
      </c>
      <c r="J322" s="3">
        <f t="shared" si="28"/>
        <v>-0.32985029804526633</v>
      </c>
      <c r="K322" s="3">
        <f>(Constantes!$D$10/0.8)*(Constantes!$D$5*J322^2+Constantes!$D$6*J322+Constantes!$D$7)</f>
        <v>11.742159635038131</v>
      </c>
      <c r="L322" s="3">
        <f>(Constantes!$D$10/0.8)*(0.00376*D322^2-0.0516*D322-6.967)</f>
        <v>-2.6781938999999997</v>
      </c>
      <c r="M322" s="3">
        <f t="shared" si="29"/>
        <v>2.426824075868284</v>
      </c>
      <c r="N322" s="25"/>
    </row>
    <row r="323" spans="2:14" x14ac:dyDescent="0.25">
      <c r="B323" s="24"/>
      <c r="C323" s="3">
        <v>320</v>
      </c>
      <c r="D323" s="3">
        <f>(Clima!D323+Clima!E323)/2</f>
        <v>6</v>
      </c>
      <c r="E323" s="3">
        <f t="shared" si="24"/>
        <v>0.93550698503161778</v>
      </c>
      <c r="F323" s="3">
        <f t="shared" si="25"/>
        <v>6.4764165026061693E-2</v>
      </c>
      <c r="G323" s="3">
        <f t="shared" si="26"/>
        <v>2.486834</v>
      </c>
      <c r="H323" s="3">
        <f>0.001013*Constantes!$D$4/(0.622*G323)</f>
        <v>4.8568231748542266E-2</v>
      </c>
      <c r="I323" s="3">
        <f t="shared" si="27"/>
        <v>0.28953725056779078</v>
      </c>
      <c r="J323" s="3">
        <f t="shared" si="28"/>
        <v>-0.33396406304137949</v>
      </c>
      <c r="K323" s="3">
        <f>(Constantes!$D$10/0.8)*(Constantes!$D$5*J323^2+Constantes!$D$6*J323+Constantes!$D$7)</f>
        <v>11.745640590497255</v>
      </c>
      <c r="L323" s="3">
        <f>(Constantes!$D$10/0.8)*(0.00376*D323^2-0.0516*D323-6.967)</f>
        <v>-2.6779649999999995</v>
      </c>
      <c r="M323" s="3">
        <f t="shared" si="29"/>
        <v>2.4213818305494432</v>
      </c>
      <c r="N323" s="25"/>
    </row>
    <row r="324" spans="2:14" x14ac:dyDescent="0.25">
      <c r="B324" s="24"/>
      <c r="C324" s="3">
        <v>321</v>
      </c>
      <c r="D324" s="3">
        <f>(Clima!D324+Clima!E324)/2</f>
        <v>5.6000000000000005</v>
      </c>
      <c r="E324" s="3">
        <f t="shared" si="24"/>
        <v>0.90991033080617667</v>
      </c>
      <c r="F324" s="3">
        <f t="shared" si="25"/>
        <v>6.3199773283672295E-2</v>
      </c>
      <c r="G324" s="3">
        <f t="shared" si="26"/>
        <v>2.4877783999999998</v>
      </c>
      <c r="H324" s="3">
        <f>0.001013*Constantes!$D$4/(0.622*G324)</f>
        <v>4.8549794480149178E-2</v>
      </c>
      <c r="I324" s="3">
        <f t="shared" si="27"/>
        <v>0.28643660704734913</v>
      </c>
      <c r="J324" s="3">
        <f t="shared" si="28"/>
        <v>-0.33797886727807891</v>
      </c>
      <c r="K324" s="3">
        <f>(Constantes!$D$10/0.8)*(Constantes!$D$5*J324^2+Constantes!$D$6*J324+Constantes!$D$7)</f>
        <v>11.748873573345632</v>
      </c>
      <c r="L324" s="3">
        <f>(Constantes!$D$10/0.8)*(0.00376*D324^2-0.0516*D324-6.967)</f>
        <v>-2.6767673999999992</v>
      </c>
      <c r="M324" s="3">
        <f t="shared" si="29"/>
        <v>2.3966648620877895</v>
      </c>
      <c r="N324" s="25"/>
    </row>
    <row r="325" spans="2:14" x14ac:dyDescent="0.25">
      <c r="B325" s="24"/>
      <c r="C325" s="3">
        <v>322</v>
      </c>
      <c r="D325" s="3">
        <f>(Clima!D325+Clima!E325)/2</f>
        <v>5.2999999999999989</v>
      </c>
      <c r="E325" s="3">
        <f t="shared" ref="E325:E368" si="30">EXP((16.78*D325-116.9)/(D325+237.3))</f>
        <v>0.8911200050543554</v>
      </c>
      <c r="F325" s="3">
        <f t="shared" ref="F325:F368" si="31">4098*E325/((D325+237.3)^2)</f>
        <v>6.2047823841482788E-2</v>
      </c>
      <c r="G325" s="3">
        <f t="shared" ref="G325:G368" si="32">2.501-0.002361*D325</f>
        <v>2.4884866999999997</v>
      </c>
      <c r="H325" s="3">
        <f>0.001013*Constantes!$D$4/(0.622*G325)</f>
        <v>4.8535975712530176E-2</v>
      </c>
      <c r="I325" s="3">
        <f t="shared" ref="I325:I368" si="33">IF(D325&gt;0,1.26*F325/(G325*(F325+H325)),0)</f>
        <v>0.28409936810792097</v>
      </c>
      <c r="J325" s="3">
        <f t="shared" ref="J325:J368" si="34">0.409*SIN(2*PI()*(C325-82)/365)</f>
        <v>-0.34189352108222232</v>
      </c>
      <c r="K325" s="3">
        <f>(Constantes!$D$10/0.8)*(Constantes!$D$5*J325^2+Constantes!$D$6*J325+Constantes!$D$7)</f>
        <v>11.751869693291599</v>
      </c>
      <c r="L325" s="3">
        <f>(Constantes!$D$10/0.8)*(0.00376*D325^2-0.0516*D325-6.967)</f>
        <v>-2.6755730999999994</v>
      </c>
      <c r="M325" s="3">
        <f t="shared" ref="M325:M368" si="35">IF(D325&gt;0,I325*(0.94*K325+L325),0)</f>
        <v>2.3782482016771733</v>
      </c>
      <c r="N325" s="25"/>
    </row>
    <row r="326" spans="2:14" x14ac:dyDescent="0.25">
      <c r="B326" s="24"/>
      <c r="C326" s="3">
        <v>323</v>
      </c>
      <c r="D326" s="3">
        <f>(Clima!D326+Clima!E326)/2</f>
        <v>6.9</v>
      </c>
      <c r="E326" s="3">
        <f t="shared" si="30"/>
        <v>0.99543224947116915</v>
      </c>
      <c r="F326" s="3">
        <f t="shared" si="31"/>
        <v>6.8405707891264905E-2</v>
      </c>
      <c r="G326" s="3">
        <f t="shared" si="32"/>
        <v>2.4847090999999999</v>
      </c>
      <c r="H326" s="3">
        <f>0.001013*Constantes!$D$4/(0.622*G326)</f>
        <v>4.8609766846410454E-2</v>
      </c>
      <c r="I326" s="3">
        <f t="shared" si="33"/>
        <v>0.29644493684108758</v>
      </c>
      <c r="J326" s="3">
        <f t="shared" si="34"/>
        <v>-0.3457068644574029</v>
      </c>
      <c r="K326" s="3">
        <f>(Constantes!$D$10/0.8)*(Constantes!$D$5*J326^2+Constantes!$D$6*J326+Constantes!$D$7)</f>
        <v>11.754639968054715</v>
      </c>
      <c r="L326" s="3">
        <f>(Constantes!$D$10/0.8)*(0.00376*D326^2-0.0516*D326-6.967)</f>
        <v>-2.6790098999999996</v>
      </c>
      <c r="M326" s="3">
        <f t="shared" si="35"/>
        <v>2.4813483721423726</v>
      </c>
      <c r="N326" s="25"/>
    </row>
    <row r="327" spans="2:14" x14ac:dyDescent="0.25">
      <c r="B327" s="24"/>
      <c r="C327" s="3">
        <v>324</v>
      </c>
      <c r="D327" s="3">
        <f>(Clima!D327+Clima!E327)/2</f>
        <v>5.6</v>
      </c>
      <c r="E327" s="3">
        <f t="shared" si="30"/>
        <v>0.90991033080617656</v>
      </c>
      <c r="F327" s="3">
        <f t="shared" si="31"/>
        <v>6.3199773283672295E-2</v>
      </c>
      <c r="G327" s="3">
        <f t="shared" si="32"/>
        <v>2.4877783999999998</v>
      </c>
      <c r="H327" s="3">
        <f>0.001013*Constantes!$D$4/(0.622*G327)</f>
        <v>4.8549794480149178E-2</v>
      </c>
      <c r="I327" s="3">
        <f t="shared" si="33"/>
        <v>0.28643660704734913</v>
      </c>
      <c r="J327" s="3">
        <f t="shared" si="34"/>
        <v>-0.34941776742767916</v>
      </c>
      <c r="K327" s="3">
        <f>(Constantes!$D$10/0.8)*(Constantes!$D$5*J327^2+Constantes!$D$6*J327+Constantes!$D$7)</f>
        <v>11.757195305990553</v>
      </c>
      <c r="L327" s="3">
        <f>(Constantes!$D$10/0.8)*(0.00376*D327^2-0.0516*D327-6.967)</f>
        <v>-2.6767673999999992</v>
      </c>
      <c r="M327" s="3">
        <f t="shared" si="35"/>
        <v>2.3989054920195425</v>
      </c>
      <c r="N327" s="25"/>
    </row>
    <row r="328" spans="2:14" x14ac:dyDescent="0.25">
      <c r="B328" s="24"/>
      <c r="C328" s="3">
        <v>325</v>
      </c>
      <c r="D328" s="3">
        <f>(Clima!D328+Clima!E328)/2</f>
        <v>6.8000000000000007</v>
      </c>
      <c r="E328" s="3">
        <f t="shared" si="30"/>
        <v>0.98861102899196263</v>
      </c>
      <c r="F328" s="3">
        <f t="shared" si="31"/>
        <v>6.7992630954249275E-2</v>
      </c>
      <c r="G328" s="3">
        <f t="shared" si="32"/>
        <v>2.4849451999999999</v>
      </c>
      <c r="H328" s="3">
        <f>0.001013*Constantes!$D$4/(0.622*G328)</f>
        <v>4.8605148327679162E-2</v>
      </c>
      <c r="I328" s="3">
        <f t="shared" si="33"/>
        <v>0.29568227892073129</v>
      </c>
      <c r="J328" s="3">
        <f t="shared" si="34"/>
        <v>-0.35302513037241379</v>
      </c>
      <c r="K328" s="3">
        <f>(Constantes!$D$10/0.8)*(Constantes!$D$5*J328^2+Constantes!$D$6*J328+Constantes!$D$7)</f>
        <v>11.759546488956836</v>
      </c>
      <c r="L328" s="3">
        <f>(Constantes!$D$10/0.8)*(0.00376*D328^2-0.0516*D328-6.967)</f>
        <v>-2.6790065999999997</v>
      </c>
      <c r="M328" s="3">
        <f t="shared" si="35"/>
        <v>2.4763293579016188</v>
      </c>
      <c r="N328" s="25"/>
    </row>
    <row r="329" spans="2:14" x14ac:dyDescent="0.25">
      <c r="B329" s="24"/>
      <c r="C329" s="3">
        <v>326</v>
      </c>
      <c r="D329" s="3">
        <f>(Clima!D329+Clima!E329)/2</f>
        <v>5.0999999999999996</v>
      </c>
      <c r="E329" s="3">
        <f t="shared" si="30"/>
        <v>0.87878397685782894</v>
      </c>
      <c r="F329" s="3">
        <f t="shared" si="31"/>
        <v>6.1289891533703518E-2</v>
      </c>
      <c r="G329" s="3">
        <f t="shared" si="32"/>
        <v>2.4889589000000001</v>
      </c>
      <c r="H329" s="3">
        <f>0.001013*Constantes!$D$4/(0.622*G329)</f>
        <v>4.8526767570229598E-2</v>
      </c>
      <c r="I329" s="3">
        <f t="shared" si="33"/>
        <v>0.28253577431172794</v>
      </c>
      <c r="J329" s="3">
        <f t="shared" si="34"/>
        <v>-0.35652788435211252</v>
      </c>
      <c r="K329" s="3">
        <f>(Constantes!$D$10/0.8)*(Constantes!$D$5*J329^2+Constantes!$D$6*J329+Constantes!$D$7)</f>
        <v>11.761704155442454</v>
      </c>
      <c r="L329" s="3">
        <f>(Constantes!$D$10/0.8)*(0.00376*D329^2-0.0516*D329-6.967)</f>
        <v>-2.6746358999999997</v>
      </c>
      <c r="M329" s="3">
        <f t="shared" si="35"/>
        <v>2.3680357343279521</v>
      </c>
      <c r="N329" s="25"/>
    </row>
    <row r="330" spans="2:14" x14ac:dyDescent="0.25">
      <c r="B330" s="24"/>
      <c r="C330" s="3">
        <v>327</v>
      </c>
      <c r="D330" s="3">
        <f>(Clima!D330+Clima!E330)/2</f>
        <v>3.0999999999999996</v>
      </c>
      <c r="E330" s="3">
        <f t="shared" si="30"/>
        <v>0.76346206064382238</v>
      </c>
      <c r="F330" s="3">
        <f t="shared" si="31"/>
        <v>5.4136539013568345E-2</v>
      </c>
      <c r="G330" s="3">
        <f t="shared" si="32"/>
        <v>2.4936808999999998</v>
      </c>
      <c r="H330" s="3">
        <f>0.001013*Constantes!$D$4/(0.622*G330)</f>
        <v>4.8434877947757617E-2</v>
      </c>
      <c r="I330" s="3">
        <f t="shared" si="33"/>
        <v>0.26668205849254667</v>
      </c>
      <c r="J330" s="3">
        <f t="shared" si="34"/>
        <v>-0.35992499142517603</v>
      </c>
      <c r="K330" s="3">
        <f>(Constantes!$D$10/0.8)*(Constantes!$D$5*J330^2+Constantes!$D$6*J330+Constantes!$D$7)</f>
        <v>11.763678783980597</v>
      </c>
      <c r="L330" s="3">
        <f>(Constantes!$D$10/0.8)*(0.00376*D330^2-0.0516*D330-6.967)</f>
        <v>-2.6590598999999995</v>
      </c>
      <c r="M330" s="3">
        <f t="shared" si="35"/>
        <v>2.2398087813566359</v>
      </c>
      <c r="N330" s="25"/>
    </row>
    <row r="331" spans="2:14" x14ac:dyDescent="0.25">
      <c r="B331" s="24"/>
      <c r="C331" s="3">
        <v>328</v>
      </c>
      <c r="D331" s="3">
        <f>(Clima!D331+Clima!E331)/2</f>
        <v>3.8999999999999995</v>
      </c>
      <c r="E331" s="3">
        <f t="shared" si="30"/>
        <v>0.807880097862269</v>
      </c>
      <c r="F331" s="3">
        <f t="shared" si="31"/>
        <v>5.6906812005471159E-2</v>
      </c>
      <c r="G331" s="3">
        <f t="shared" si="32"/>
        <v>2.4917921000000001</v>
      </c>
      <c r="H331" s="3">
        <f>0.001013*Constantes!$D$4/(0.622*G331)</f>
        <v>4.847159200486844E-2</v>
      </c>
      <c r="I331" s="3">
        <f t="shared" si="33"/>
        <v>0.27306835890470815</v>
      </c>
      <c r="J331" s="3">
        <f t="shared" si="34"/>
        <v>-0.3632154449554626</v>
      </c>
      <c r="K331" s="3">
        <f>(Constantes!$D$10/0.8)*(Constantes!$D$5*J331^2+Constantes!$D$6*J331+Constantes!$D$7)</f>
        <v>11.765480676866837</v>
      </c>
      <c r="L331" s="3">
        <f>(Constantes!$D$10/0.8)*(0.00376*D331^2-0.0516*D331-6.967)</f>
        <v>-2.6666438999999995</v>
      </c>
      <c r="M331" s="3">
        <f t="shared" si="35"/>
        <v>2.2918375965914062</v>
      </c>
      <c r="N331" s="25"/>
    </row>
    <row r="332" spans="2:14" x14ac:dyDescent="0.25">
      <c r="B332" s="24"/>
      <c r="C332" s="3">
        <v>329</v>
      </c>
      <c r="D332" s="3">
        <f>(Clima!D332+Clima!E332)/2</f>
        <v>4.5000000000000009</v>
      </c>
      <c r="E332" s="3">
        <f t="shared" si="30"/>
        <v>0.84267449337682998</v>
      </c>
      <c r="F332" s="3">
        <f t="shared" si="31"/>
        <v>5.9063504175299687E-2</v>
      </c>
      <c r="G332" s="3">
        <f t="shared" si="32"/>
        <v>2.4903754999999999</v>
      </c>
      <c r="H332" s="3">
        <f>0.001013*Constantes!$D$4/(0.622*G332)</f>
        <v>4.8499164094793878E-2</v>
      </c>
      <c r="I332" s="3">
        <f t="shared" si="33"/>
        <v>0.2778199011826501</v>
      </c>
      <c r="J332" s="3">
        <f t="shared" si="34"/>
        <v>-0.36639826991057772</v>
      </c>
      <c r="K332" s="3">
        <f>(Constantes!$D$10/0.8)*(Constantes!$D$5*J332^2+Constantes!$D$6*J332+Constantes!$D$7)</f>
        <v>11.767119944202561</v>
      </c>
      <c r="L332" s="3">
        <f>(Constantes!$D$10/0.8)*(0.00376*D332^2-0.0516*D332-6.967)</f>
        <v>-2.6711474999999996</v>
      </c>
      <c r="M332" s="3">
        <f t="shared" si="35"/>
        <v>2.3308937596022985</v>
      </c>
      <c r="N332" s="25"/>
    </row>
    <row r="333" spans="2:14" x14ac:dyDescent="0.25">
      <c r="B333" s="24"/>
      <c r="C333" s="3">
        <v>330</v>
      </c>
      <c r="D333" s="3">
        <f>(Clima!D333+Clima!E333)/2</f>
        <v>6.2</v>
      </c>
      <c r="E333" s="3">
        <f t="shared" si="30"/>
        <v>0.94854165981127081</v>
      </c>
      <c r="F333" s="3">
        <f t="shared" si="31"/>
        <v>6.5558715041284285E-2</v>
      </c>
      <c r="G333" s="3">
        <f t="shared" si="32"/>
        <v>2.4863618000000001</v>
      </c>
      <c r="H333" s="3">
        <f>0.001013*Constantes!$D$4/(0.622*G333)</f>
        <v>4.8577455635038451E-2</v>
      </c>
      <c r="I333" s="3">
        <f t="shared" si="33"/>
        <v>0.29108066300250851</v>
      </c>
      <c r="J333" s="3">
        <f t="shared" si="34"/>
        <v>-0.36947252315079582</v>
      </c>
      <c r="K333" s="3">
        <f>(Constantes!$D$10/0.8)*(Constantes!$D$5*J333^2+Constantes!$D$6*J333+Constantes!$D$7)</f>
        <v>11.76860648828384</v>
      </c>
      <c r="L333" s="3">
        <f>(Constantes!$D$10/0.8)*(0.00376*D333^2-0.0516*D333-6.967)</f>
        <v>-2.6783945999999994</v>
      </c>
      <c r="M333" s="3">
        <f t="shared" si="35"/>
        <v>2.4404480765214278</v>
      </c>
      <c r="N333" s="25"/>
    </row>
    <row r="334" spans="2:14" x14ac:dyDescent="0.25">
      <c r="B334" s="24"/>
      <c r="C334" s="3">
        <v>331</v>
      </c>
      <c r="D334" s="3">
        <f>(Clima!D334+Clima!E334)/2</f>
        <v>4.9000000000000004</v>
      </c>
      <c r="E334" s="3">
        <f t="shared" si="30"/>
        <v>0.86659876849717865</v>
      </c>
      <c r="F334" s="3">
        <f t="shared" si="31"/>
        <v>6.0539906235598358E-2</v>
      </c>
      <c r="G334" s="3">
        <f t="shared" si="32"/>
        <v>2.4894311</v>
      </c>
      <c r="H334" s="3">
        <f>0.001013*Constantes!$D$4/(0.622*G334)</f>
        <v>4.8517562921164735E-2</v>
      </c>
      <c r="I334" s="3">
        <f t="shared" si="33"/>
        <v>0.28096793738836995</v>
      </c>
      <c r="J334" s="3">
        <f t="shared" si="34"/>
        <v>-0.3724372937085344</v>
      </c>
      <c r="K334" s="3">
        <f>(Constantes!$D$10/0.8)*(Constantes!$D$5*J334^2+Constantes!$D$6*J334+Constantes!$D$7)</f>
        <v>11.76994998835527</v>
      </c>
      <c r="L334" s="3">
        <f>(Constantes!$D$10/0.8)*(0.00376*D334^2-0.0516*D334-6.967)</f>
        <v>-2.6735858999999995</v>
      </c>
      <c r="M334" s="3">
        <f t="shared" si="35"/>
        <v>2.3573679413552733</v>
      </c>
      <c r="N334" s="25"/>
    </row>
    <row r="335" spans="2:14" x14ac:dyDescent="0.25">
      <c r="B335" s="24"/>
      <c r="C335" s="3">
        <v>332</v>
      </c>
      <c r="D335" s="3">
        <f>(Clima!D335+Clima!E335)/2</f>
        <v>3.7999999999999989</v>
      </c>
      <c r="E335" s="3">
        <f t="shared" si="30"/>
        <v>0.80220597314585995</v>
      </c>
      <c r="F335" s="3">
        <f t="shared" si="31"/>
        <v>5.6554012654769149E-2</v>
      </c>
      <c r="G335" s="3">
        <f t="shared" si="32"/>
        <v>2.4920282</v>
      </c>
      <c r="H335" s="3">
        <f>0.001013*Constantes!$D$4/(0.622*G335)</f>
        <v>4.8466999704158381E-2</v>
      </c>
      <c r="I335" s="3">
        <f t="shared" si="33"/>
        <v>0.27227315064879976</v>
      </c>
      <c r="J335" s="3">
        <f t="shared" si="34"/>
        <v>-0.37529170305829185</v>
      </c>
      <c r="K335" s="3">
        <f>(Constantes!$D$10/0.8)*(Constantes!$D$5*J335^2+Constantes!$D$6*J335+Constantes!$D$7)</f>
        <v>11.771159885747894</v>
      </c>
      <c r="L335" s="3">
        <f>(Constantes!$D$10/0.8)*(0.00376*D335^2-0.0516*D335-6.967)</f>
        <v>-2.6657945999999995</v>
      </c>
      <c r="M335" s="3">
        <f t="shared" si="35"/>
        <v>2.2868482468257869</v>
      </c>
      <c r="N335" s="25"/>
    </row>
    <row r="336" spans="2:14" x14ac:dyDescent="0.25">
      <c r="B336" s="24"/>
      <c r="C336" s="3">
        <v>333</v>
      </c>
      <c r="D336" s="3">
        <f>(Clima!D336+Clima!E336)/2</f>
        <v>3.7</v>
      </c>
      <c r="E336" s="3">
        <f t="shared" si="30"/>
        <v>0.79656704122309585</v>
      </c>
      <c r="F336" s="3">
        <f t="shared" si="31"/>
        <v>5.6203091112967181E-2</v>
      </c>
      <c r="G336" s="3">
        <f t="shared" si="32"/>
        <v>2.4922643</v>
      </c>
      <c r="H336" s="3">
        <f>0.001013*Constantes!$D$4/(0.622*G336)</f>
        <v>4.8462408273534374E-2</v>
      </c>
      <c r="I336" s="3">
        <f t="shared" si="33"/>
        <v>0.27147703708239068</v>
      </c>
      <c r="J336" s="3">
        <f t="shared" si="34"/>
        <v>-0.37803490537697515</v>
      </c>
      <c r="K336" s="3">
        <f>(Constantes!$D$10/0.8)*(Constantes!$D$5*J336^2+Constantes!$D$6*J336+Constantes!$D$7)</f>
        <v>11.772245369419846</v>
      </c>
      <c r="L336" s="3">
        <f>(Constantes!$D$10/0.8)*(0.00376*D336^2-0.0516*D336-6.967)</f>
        <v>-2.6649170999999994</v>
      </c>
      <c r="M336" s="3">
        <f t="shared" si="35"/>
        <v>2.2806768367569763</v>
      </c>
      <c r="N336" s="25"/>
    </row>
    <row r="337" spans="2:14" x14ac:dyDescent="0.25">
      <c r="B337" s="24"/>
      <c r="C337" s="3">
        <v>334</v>
      </c>
      <c r="D337" s="3">
        <f>(Clima!D337+Clima!E337)/2</f>
        <v>2.5</v>
      </c>
      <c r="E337" s="3">
        <f t="shared" si="30"/>
        <v>0.73157749317928888</v>
      </c>
      <c r="F337" s="3">
        <f t="shared" si="31"/>
        <v>5.2135546772865443E-2</v>
      </c>
      <c r="G337" s="3">
        <f t="shared" si="32"/>
        <v>2.4950975</v>
      </c>
      <c r="H337" s="3">
        <f>0.001013*Constantes!$D$4/(0.622*G337)</f>
        <v>4.8407378882851008E-2</v>
      </c>
      <c r="I337" s="3">
        <f t="shared" si="33"/>
        <v>0.26185775380339843</v>
      </c>
      <c r="J337" s="3">
        <f t="shared" si="34"/>
        <v>-0.38066608779453354</v>
      </c>
      <c r="K337" s="3">
        <f>(Constantes!$D$10/0.8)*(Constantes!$D$5*J337^2+Constantes!$D$6*J337+Constantes!$D$7)</f>
        <v>11.773215361917812</v>
      </c>
      <c r="L337" s="3">
        <f>(Constantes!$D$10/0.8)*(0.00376*D337^2-0.0516*D337-6.967)</f>
        <v>-2.6521874999999997</v>
      </c>
      <c r="M337" s="3">
        <f t="shared" si="35"/>
        <v>2.2034374045170839</v>
      </c>
      <c r="N337" s="25"/>
    </row>
    <row r="338" spans="2:14" x14ac:dyDescent="0.25">
      <c r="B338" s="24"/>
      <c r="C338" s="3">
        <v>335</v>
      </c>
      <c r="D338" s="3">
        <f>(Clima!D338+Clima!E338)/2</f>
        <v>1.5999999999999996</v>
      </c>
      <c r="E338" s="3">
        <f t="shared" si="30"/>
        <v>0.68595426116151104</v>
      </c>
      <c r="F338" s="3">
        <f t="shared" si="31"/>
        <v>4.9253240920562769E-2</v>
      </c>
      <c r="G338" s="3">
        <f t="shared" si="32"/>
        <v>2.4972224000000001</v>
      </c>
      <c r="H338" s="3">
        <f>0.001013*Constantes!$D$4/(0.622*G338)</f>
        <v>4.8366188783247478E-2</v>
      </c>
      <c r="I338" s="3">
        <f t="shared" si="33"/>
        <v>0.25457272415610477</v>
      </c>
      <c r="J338" s="3">
        <f t="shared" si="34"/>
        <v>-0.38318447063483146</v>
      </c>
      <c r="K338" s="3">
        <f>(Constantes!$D$10/0.8)*(Constantes!$D$5*J338^2+Constantes!$D$6*J338+Constantes!$D$7)</f>
        <v>11.774078505776874</v>
      </c>
      <c r="L338" s="3">
        <f>(Constantes!$D$10/0.8)*(0.00376*D338^2-0.0516*D338-6.967)</f>
        <v>-2.6399753999999995</v>
      </c>
      <c r="M338" s="3">
        <f t="shared" si="35"/>
        <v>2.1454519559817484</v>
      </c>
      <c r="N338" s="25"/>
    </row>
    <row r="339" spans="2:14" x14ac:dyDescent="0.25">
      <c r="B339" s="24"/>
      <c r="C339" s="3">
        <v>336</v>
      </c>
      <c r="D339" s="3">
        <f>(Clima!D339+Clima!E339)/2</f>
        <v>1.5999999999999996</v>
      </c>
      <c r="E339" s="3">
        <f t="shared" si="30"/>
        <v>0.68595426116151104</v>
      </c>
      <c r="F339" s="3">
        <f t="shared" si="31"/>
        <v>4.9253240920562769E-2</v>
      </c>
      <c r="G339" s="3">
        <f t="shared" si="32"/>
        <v>2.4972224000000001</v>
      </c>
      <c r="H339" s="3">
        <f>0.001013*Constantes!$D$4/(0.622*G339)</f>
        <v>4.8366188783247478E-2</v>
      </c>
      <c r="I339" s="3">
        <f t="shared" si="33"/>
        <v>0.25457272415610477</v>
      </c>
      <c r="J339" s="3">
        <f t="shared" si="34"/>
        <v>-0.38558930764668198</v>
      </c>
      <c r="K339" s="3">
        <f>(Constantes!$D$10/0.8)*(Constantes!$D$5*J339^2+Constantes!$D$6*J339+Constantes!$D$7)</f>
        <v>11.774843150375759</v>
      </c>
      <c r="L339" s="3">
        <f>(Constantes!$D$10/0.8)*(0.00376*D339^2-0.0516*D339-6.967)</f>
        <v>-2.6399753999999995</v>
      </c>
      <c r="M339" s="3">
        <f t="shared" si="35"/>
        <v>2.145634934180785</v>
      </c>
      <c r="N339" s="25"/>
    </row>
    <row r="340" spans="2:14" x14ac:dyDescent="0.25">
      <c r="B340" s="24"/>
      <c r="C340" s="3">
        <v>337</v>
      </c>
      <c r="D340" s="3">
        <f>(Clima!D340+Clima!E340)/2</f>
        <v>2.8999999999999995</v>
      </c>
      <c r="E340" s="3">
        <f t="shared" si="30"/>
        <v>0.75270020861695863</v>
      </c>
      <c r="F340" s="3">
        <f t="shared" si="31"/>
        <v>5.3462342561331699E-2</v>
      </c>
      <c r="G340" s="3">
        <f t="shared" si="32"/>
        <v>2.4941530999999997</v>
      </c>
      <c r="H340" s="3">
        <f>0.001013*Constantes!$D$4/(0.622*G340)</f>
        <v>4.8425708121989125E-2</v>
      </c>
      <c r="I340" s="3">
        <f t="shared" si="33"/>
        <v>0.26507707366672184</v>
      </c>
      <c r="J340" s="3">
        <f t="shared" si="34"/>
        <v>-0.38787988622497815</v>
      </c>
      <c r="K340" s="3">
        <f>(Constantes!$D$10/0.8)*(Constantes!$D$5*J340^2+Constantes!$D$6*J340+Constantes!$D$7)</f>
        <v>11.77551733926393</v>
      </c>
      <c r="L340" s="3">
        <f>(Constantes!$D$10/0.8)*(0.00376*D340^2-0.0516*D340-6.967)</f>
        <v>-2.6568818999999997</v>
      </c>
      <c r="M340" s="3">
        <f t="shared" si="35"/>
        <v>2.2298560174415156</v>
      </c>
      <c r="N340" s="25"/>
    </row>
    <row r="341" spans="2:14" x14ac:dyDescent="0.25">
      <c r="B341" s="24"/>
      <c r="C341" s="3">
        <v>338</v>
      </c>
      <c r="D341" s="3">
        <f>(Clima!D341+Clima!E341)/2</f>
        <v>1.0999999999999996</v>
      </c>
      <c r="E341" s="3">
        <f t="shared" si="30"/>
        <v>0.66171002192942541</v>
      </c>
      <c r="F341" s="3">
        <f t="shared" si="31"/>
        <v>4.7711949733872931E-2</v>
      </c>
      <c r="G341" s="3">
        <f t="shared" si="32"/>
        <v>2.4984028999999999</v>
      </c>
      <c r="H341" s="3">
        <f>0.001013*Constantes!$D$4/(0.622*G341)</f>
        <v>4.8343335669420791E-2</v>
      </c>
      <c r="I341" s="3">
        <f t="shared" si="33"/>
        <v>0.25050359756068624</v>
      </c>
      <c r="J341" s="3">
        <f t="shared" si="34"/>
        <v>-0.39005552762185219</v>
      </c>
      <c r="K341" s="3">
        <f>(Constantes!$D$10/0.8)*(Constantes!$D$5*J341^2+Constantes!$D$6*J341+Constantes!$D$7)</f>
        <v>11.776108797976363</v>
      </c>
      <c r="L341" s="3">
        <f>(Constantes!$D$10/0.8)*(0.00376*D341^2-0.0516*D341-6.967)</f>
        <v>-2.6322038999999995</v>
      </c>
      <c r="M341" s="3">
        <f t="shared" si="35"/>
        <v>2.1135836155463106</v>
      </c>
      <c r="N341" s="25"/>
    </row>
    <row r="342" spans="2:14" x14ac:dyDescent="0.25">
      <c r="B342" s="24"/>
      <c r="C342" s="3">
        <v>339</v>
      </c>
      <c r="D342" s="3">
        <f>(Clima!D342+Clima!E342)/2</f>
        <v>3.5999999999999996</v>
      </c>
      <c r="E342" s="3">
        <f t="shared" si="30"/>
        <v>0.79096311468656078</v>
      </c>
      <c r="F342" s="3">
        <f t="shared" si="31"/>
        <v>5.5854039188960966E-2</v>
      </c>
      <c r="G342" s="3">
        <f t="shared" si="32"/>
        <v>2.4925003999999999</v>
      </c>
      <c r="H342" s="3">
        <f>0.001013*Constantes!$D$4/(0.622*G342)</f>
        <v>4.8457817712749152E-2</v>
      </c>
      <c r="I342" s="3">
        <f t="shared" si="33"/>
        <v>0.27068003084395481</v>
      </c>
      <c r="J342" s="3">
        <f t="shared" si="34"/>
        <v>-0.3921155871478042</v>
      </c>
      <c r="K342" s="3">
        <f>(Constantes!$D$10/0.8)*(Constantes!$D$5*J342^2+Constantes!$D$6*J342+Constantes!$D$7)</f>
        <v>11.776624922351242</v>
      </c>
      <c r="L342" s="3">
        <f>(Constantes!$D$10/0.8)*(0.00376*D342^2-0.0516*D342-6.967)</f>
        <v>-2.6640113999999993</v>
      </c>
      <c r="M342" s="3">
        <f t="shared" si="35"/>
        <v>2.2753406774658909</v>
      </c>
      <c r="N342" s="25"/>
    </row>
    <row r="343" spans="2:14" x14ac:dyDescent="0.25">
      <c r="B343" s="24"/>
      <c r="C343" s="3">
        <v>340</v>
      </c>
      <c r="D343" s="3">
        <f>(Clima!D343+Clima!E343)/2</f>
        <v>2.5999999999999996</v>
      </c>
      <c r="E343" s="3">
        <f t="shared" si="30"/>
        <v>0.7368084973291994</v>
      </c>
      <c r="F343" s="3">
        <f t="shared" si="31"/>
        <v>5.2464565912729355E-2</v>
      </c>
      <c r="G343" s="3">
        <f t="shared" si="32"/>
        <v>2.4948614</v>
      </c>
      <c r="H343" s="3">
        <f>0.001013*Constantes!$D$4/(0.622*G343)</f>
        <v>4.8411959891701536E-2</v>
      </c>
      <c r="I343" s="3">
        <f t="shared" si="33"/>
        <v>0.26266371871166472</v>
      </c>
      <c r="J343" s="3">
        <f t="shared" si="34"/>
        <v>-0.39405945436273676</v>
      </c>
      <c r="K343" s="3">
        <f>(Constantes!$D$10/0.8)*(Constantes!$D$5*J343^2+Constantes!$D$6*J343+Constantes!$D$7)</f>
        <v>11.777072767365144</v>
      </c>
      <c r="L343" s="3">
        <f>(Constantes!$D$10/0.8)*(0.00376*D343^2-0.0516*D343-6.967)</f>
        <v>-2.6534033999999993</v>
      </c>
      <c r="M343" s="3">
        <f t="shared" si="35"/>
        <v>2.2108523406109897</v>
      </c>
      <c r="N343" s="25"/>
    </row>
    <row r="344" spans="2:14" x14ac:dyDescent="0.25">
      <c r="B344" s="24"/>
      <c r="C344" s="3">
        <v>341</v>
      </c>
      <c r="D344" s="3">
        <f>(Clima!D344+Clima!E344)/2</f>
        <v>5.0000000000000009</v>
      </c>
      <c r="E344" s="3">
        <f t="shared" si="30"/>
        <v>0.87267261944779728</v>
      </c>
      <c r="F344" s="3">
        <f t="shared" si="31"/>
        <v>6.091390978322294E-2</v>
      </c>
      <c r="G344" s="3">
        <f t="shared" si="32"/>
        <v>2.489195</v>
      </c>
      <c r="H344" s="3">
        <f>0.001013*Constantes!$D$4/(0.622*G344)</f>
        <v>4.8522164809166962E-2</v>
      </c>
      <c r="I344" s="3">
        <f t="shared" si="33"/>
        <v>0.28175238056862134</v>
      </c>
      <c r="J344" s="3">
        <f t="shared" si="34"/>
        <v>-0.39588655325684219</v>
      </c>
      <c r="K344" s="3">
        <f>(Constantes!$D$10/0.8)*(Constantes!$D$5*J344^2+Constantes!$D$6*J344+Constantes!$D$7)</f>
        <v>11.777459036499698</v>
      </c>
      <c r="L344" s="3">
        <f>(Constantes!$D$10/0.8)*(0.00376*D344^2-0.0516*D344-6.967)</f>
        <v>-2.6741249999999992</v>
      </c>
      <c r="M344" s="3">
        <f t="shared" si="35"/>
        <v>2.3657864086601541</v>
      </c>
      <c r="N344" s="25"/>
    </row>
    <row r="345" spans="2:14" x14ac:dyDescent="0.25">
      <c r="B345" s="24"/>
      <c r="C345" s="3">
        <v>342</v>
      </c>
      <c r="D345" s="3">
        <f>(Clima!D345+Clima!E345)/2</f>
        <v>5.9999999999999991</v>
      </c>
      <c r="E345" s="3">
        <f t="shared" si="30"/>
        <v>0.93550698503161767</v>
      </c>
      <c r="F345" s="3">
        <f t="shared" si="31"/>
        <v>6.4764165026061693E-2</v>
      </c>
      <c r="G345" s="3">
        <f t="shared" si="32"/>
        <v>2.486834</v>
      </c>
      <c r="H345" s="3">
        <f>0.001013*Constantes!$D$4/(0.622*G345)</f>
        <v>4.8568231748542266E-2</v>
      </c>
      <c r="I345" s="3">
        <f t="shared" si="33"/>
        <v>0.28953725056779078</v>
      </c>
      <c r="J345" s="3">
        <f t="shared" si="34"/>
        <v>-0.397596342421286</v>
      </c>
      <c r="K345" s="3">
        <f>(Constantes!$D$10/0.8)*(Constantes!$D$5*J345^2+Constantes!$D$6*J345+Constantes!$D$7)</f>
        <v>11.777790071652952</v>
      </c>
      <c r="L345" s="3">
        <f>(Constantes!$D$10/0.8)*(0.00376*D345^2-0.0516*D345-6.967)</f>
        <v>-2.6779649999999995</v>
      </c>
      <c r="M345" s="3">
        <f t="shared" si="35"/>
        <v>2.4301317945875835</v>
      </c>
      <c r="N345" s="25"/>
    </row>
    <row r="346" spans="2:14" x14ac:dyDescent="0.25">
      <c r="B346" s="24"/>
      <c r="C346" s="3">
        <v>343</v>
      </c>
      <c r="D346" s="3">
        <f>(Clima!D346+Clima!E346)/2</f>
        <v>6.8999999999999995</v>
      </c>
      <c r="E346" s="3">
        <f t="shared" si="30"/>
        <v>0.99543224947116915</v>
      </c>
      <c r="F346" s="3">
        <f t="shared" si="31"/>
        <v>6.8405707891264905E-2</v>
      </c>
      <c r="G346" s="3">
        <f t="shared" si="32"/>
        <v>2.4847090999999999</v>
      </c>
      <c r="H346" s="3">
        <f>0.001013*Constantes!$D$4/(0.622*G346)</f>
        <v>4.8609766846410454E-2</v>
      </c>
      <c r="I346" s="3">
        <f t="shared" si="33"/>
        <v>0.29644493684108758</v>
      </c>
      <c r="J346" s="3">
        <f t="shared" si="34"/>
        <v>-0.39918831520863857</v>
      </c>
      <c r="K346" s="3">
        <f>(Constantes!$D$10/0.8)*(Constantes!$D$5*J346^2+Constantes!$D$6*J346+Constantes!$D$7)</f>
        <v>11.778071843608068</v>
      </c>
      <c r="L346" s="3">
        <f>(Constantes!$D$10/0.8)*(0.00376*D346^2-0.0516*D346-6.967)</f>
        <v>-2.6790098999999996</v>
      </c>
      <c r="M346" s="3">
        <f t="shared" si="35"/>
        <v>2.4878778573587459</v>
      </c>
      <c r="N346" s="25"/>
    </row>
    <row r="347" spans="2:14" x14ac:dyDescent="0.25">
      <c r="B347" s="24"/>
      <c r="C347" s="3">
        <v>344</v>
      </c>
      <c r="D347" s="3">
        <f>(Clima!D347+Clima!E347)/2</f>
        <v>6.2999999999999989</v>
      </c>
      <c r="E347" s="3">
        <f t="shared" si="30"/>
        <v>0.95511880773888869</v>
      </c>
      <c r="F347" s="3">
        <f t="shared" si="31"/>
        <v>6.5959109426506832E-2</v>
      </c>
      <c r="G347" s="3">
        <f t="shared" si="32"/>
        <v>2.4861257000000001</v>
      </c>
      <c r="H347" s="3">
        <f>0.001013*Constantes!$D$4/(0.622*G347)</f>
        <v>4.8582068892234348E-2</v>
      </c>
      <c r="I347" s="3">
        <f t="shared" si="33"/>
        <v>0.29185060555993408</v>
      </c>
      <c r="J347" s="3">
        <f t="shared" si="34"/>
        <v>-0.40066199988300538</v>
      </c>
      <c r="K347" s="3">
        <f>(Constantes!$D$10/0.8)*(Constantes!$D$5*J347^2+Constantes!$D$6*J347+Constantes!$D$7)</f>
        <v>11.778309943071232</v>
      </c>
      <c r="L347" s="3">
        <f>(Constantes!$D$10/0.8)*(0.00376*D347^2-0.0516*D347-6.967)</f>
        <v>-2.6785670999999995</v>
      </c>
      <c r="M347" s="3">
        <f t="shared" si="35"/>
        <v>2.4495150458285395</v>
      </c>
      <c r="N347" s="25"/>
    </row>
    <row r="348" spans="2:14" x14ac:dyDescent="0.25">
      <c r="B348" s="24"/>
      <c r="C348" s="3">
        <v>345</v>
      </c>
      <c r="D348" s="3">
        <f>(Clima!D348+Clima!E348)/2</f>
        <v>9.1999999999999993</v>
      </c>
      <c r="E348" s="3">
        <f t="shared" si="30"/>
        <v>1.1641980191218544</v>
      </c>
      <c r="F348" s="3">
        <f t="shared" si="31"/>
        <v>7.8517228745830836E-2</v>
      </c>
      <c r="G348" s="3">
        <f t="shared" si="32"/>
        <v>2.4792787999999999</v>
      </c>
      <c r="H348" s="3">
        <f>0.001013*Constantes!$D$4/(0.622*G348)</f>
        <v>4.8716235556950815E-2</v>
      </c>
      <c r="I348" s="3">
        <f t="shared" si="33"/>
        <v>0.31362363841751206</v>
      </c>
      <c r="J348" s="3">
        <f t="shared" si="34"/>
        <v>-0.40201695975981272</v>
      </c>
      <c r="K348" s="3">
        <f>(Constantes!$D$10/0.8)*(Constantes!$D$5*J348^2+Constantes!$D$6*J348+Constantes!$D$7)</f>
        <v>11.778509572289941</v>
      </c>
      <c r="L348" s="3">
        <f>(Constantes!$D$10/0.8)*(0.00376*D348^2-0.0516*D348-6.967)</f>
        <v>-2.6713025999999993</v>
      </c>
      <c r="M348" s="3">
        <f t="shared" si="35"/>
        <v>2.6345942448390818</v>
      </c>
      <c r="N348" s="25"/>
    </row>
    <row r="349" spans="2:14" x14ac:dyDescent="0.25">
      <c r="B349" s="24"/>
      <c r="C349" s="3">
        <v>346</v>
      </c>
      <c r="D349" s="3">
        <f>(Clima!D349+Clima!E349)/2</f>
        <v>7.7</v>
      </c>
      <c r="E349" s="3">
        <f t="shared" si="30"/>
        <v>1.0515114143762065</v>
      </c>
      <c r="F349" s="3">
        <f t="shared" si="31"/>
        <v>7.1788317802810406E-2</v>
      </c>
      <c r="G349" s="3">
        <f t="shared" si="32"/>
        <v>2.4828202999999998</v>
      </c>
      <c r="H349" s="3">
        <f>0.001013*Constantes!$D$4/(0.622*G349)</f>
        <v>4.8646746618011126E-2</v>
      </c>
      <c r="I349" s="3">
        <f t="shared" si="33"/>
        <v>0.30250049174814986</v>
      </c>
      <c r="J349" s="3">
        <f t="shared" si="34"/>
        <v>-0.40325279333520658</v>
      </c>
      <c r="K349" s="3">
        <f>(Constantes!$D$10/0.8)*(Constantes!$D$5*J349^2+Constantes!$D$6*J349+Constantes!$D$7)</f>
        <v>11.77867553726216</v>
      </c>
      <c r="L349" s="3">
        <f>(Constantes!$D$10/0.8)*(0.00376*D349^2-0.0516*D349-6.967)</f>
        <v>-2.6780210999999992</v>
      </c>
      <c r="M349" s="3">
        <f t="shared" si="35"/>
        <v>2.5391691339719631</v>
      </c>
      <c r="N349" s="25"/>
    </row>
    <row r="350" spans="2:14" x14ac:dyDescent="0.25">
      <c r="B350" s="24"/>
      <c r="C350" s="3">
        <v>347</v>
      </c>
      <c r="D350" s="3">
        <f>(Clima!D350+Clima!E350)/2</f>
        <v>6.5</v>
      </c>
      <c r="E350" s="3">
        <f t="shared" si="30"/>
        <v>0.96839376835916013</v>
      </c>
      <c r="F350" s="3">
        <f t="shared" si="31"/>
        <v>6.6766181325348339E-2</v>
      </c>
      <c r="G350" s="3">
        <f t="shared" si="32"/>
        <v>2.4856534999999997</v>
      </c>
      <c r="H350" s="3">
        <f>0.001013*Constantes!$D$4/(0.622*G350)</f>
        <v>4.8591298035769816E-2</v>
      </c>
      <c r="I350" s="3">
        <f t="shared" si="33"/>
        <v>0.29338691261428851</v>
      </c>
      <c r="J350" s="3">
        <f t="shared" si="34"/>
        <v>-0.4043691344050272</v>
      </c>
      <c r="K350" s="3">
        <f>(Constantes!$D$10/0.8)*(Constantes!$D$5*J350^2+Constantes!$D$6*J350+Constantes!$D$7)</f>
        <v>11.778812240546024</v>
      </c>
      <c r="L350" s="3">
        <f>(Constantes!$D$10/0.8)*(0.00376*D350^2-0.0516*D350-6.967)</f>
        <v>-2.6788274999999997</v>
      </c>
      <c r="M350" s="3">
        <f t="shared" si="35"/>
        <v>2.4624714664149039</v>
      </c>
      <c r="N350" s="25"/>
    </row>
    <row r="351" spans="2:14" x14ac:dyDescent="0.25">
      <c r="B351" s="24"/>
      <c r="C351" s="3">
        <v>348</v>
      </c>
      <c r="D351" s="3">
        <f>(Clima!D351+Clima!E351)/2</f>
        <v>7</v>
      </c>
      <c r="E351" s="3">
        <f t="shared" si="30"/>
        <v>1.002294892855135</v>
      </c>
      <c r="F351" s="3">
        <f t="shared" si="31"/>
        <v>6.8820930073801245E-2</v>
      </c>
      <c r="G351" s="3">
        <f t="shared" si="32"/>
        <v>2.4844729999999999</v>
      </c>
      <c r="H351" s="3">
        <f>0.001013*Constantes!$D$4/(0.622*G351)</f>
        <v>4.8614386242939386E-2</v>
      </c>
      <c r="I351" s="3">
        <f t="shared" si="33"/>
        <v>0.29720634670559043</v>
      </c>
      <c r="J351" s="3">
        <f t="shared" si="34"/>
        <v>-0.40536565217332288</v>
      </c>
      <c r="K351" s="3">
        <f>(Constantes!$D$10/0.8)*(Constantes!$D$5*J351^2+Constantes!$D$6*J351+Constantes!$D$7)</f>
        <v>11.778923674679071</v>
      </c>
      <c r="L351" s="3">
        <f>(Constantes!$D$10/0.8)*(0.00376*D351^2-0.0516*D351-6.967)</f>
        <v>-2.6789849999999995</v>
      </c>
      <c r="M351" s="3">
        <f t="shared" si="35"/>
        <v>2.4945132763377575</v>
      </c>
      <c r="N351" s="25"/>
    </row>
    <row r="352" spans="2:14" x14ac:dyDescent="0.25">
      <c r="B352" s="24"/>
      <c r="C352" s="3">
        <v>349</v>
      </c>
      <c r="D352" s="3">
        <f>(Clima!D352+Clima!E352)/2</f>
        <v>5.0999999999999996</v>
      </c>
      <c r="E352" s="3">
        <f t="shared" si="30"/>
        <v>0.87878397685782894</v>
      </c>
      <c r="F352" s="3">
        <f t="shared" si="31"/>
        <v>6.1289891533703518E-2</v>
      </c>
      <c r="G352" s="3">
        <f t="shared" si="32"/>
        <v>2.4889589000000001</v>
      </c>
      <c r="H352" s="3">
        <f>0.001013*Constantes!$D$4/(0.622*G352)</f>
        <v>4.8526767570229598E-2</v>
      </c>
      <c r="I352" s="3">
        <f t="shared" si="33"/>
        <v>0.28253577431172794</v>
      </c>
      <c r="J352" s="3">
        <f t="shared" si="34"/>
        <v>-0.40624205135037245</v>
      </c>
      <c r="K352" s="3">
        <f>(Constantes!$D$10/0.8)*(Constantes!$D$5*J352^2+Constantes!$D$6*J352+Constantes!$D$7)</f>
        <v>11.779013416215209</v>
      </c>
      <c r="L352" s="3">
        <f>(Constantes!$D$10/0.8)*(0.00376*D352^2-0.0516*D352-6.967)</f>
        <v>-2.6746358999999997</v>
      </c>
      <c r="M352" s="3">
        <f t="shared" si="35"/>
        <v>2.3726327905994347</v>
      </c>
      <c r="N352" s="25"/>
    </row>
    <row r="353" spans="2:14" x14ac:dyDescent="0.25">
      <c r="B353" s="24"/>
      <c r="C353" s="3">
        <v>350</v>
      </c>
      <c r="D353" s="3">
        <f>(Clima!D353+Clima!E353)/2</f>
        <v>5.9</v>
      </c>
      <c r="E353" s="3">
        <f t="shared" si="30"/>
        <v>0.9290490433608416</v>
      </c>
      <c r="F353" s="3">
        <f t="shared" si="31"/>
        <v>6.4369991730543294E-2</v>
      </c>
      <c r="G353" s="3">
        <f t="shared" si="32"/>
        <v>2.4870701</v>
      </c>
      <c r="H353" s="3">
        <f>0.001013*Constantes!$D$4/(0.622*G353)</f>
        <v>4.8563621118743031E-2</v>
      </c>
      <c r="I353" s="3">
        <f t="shared" si="33"/>
        <v>0.28876380129570045</v>
      </c>
      <c r="J353" s="3">
        <f t="shared" si="34"/>
        <v>-0.40699807224018525</v>
      </c>
      <c r="K353" s="3">
        <f>(Constantes!$D$10/0.8)*(Constantes!$D$5*J353^2+Constantes!$D$6*J353+Constantes!$D$7)</f>
        <v>11.77908462038685</v>
      </c>
      <c r="L353" s="3">
        <f>(Constantes!$D$10/0.8)*(0.00376*D353^2-0.0516*D353-6.967)</f>
        <v>-2.6777078999999997</v>
      </c>
      <c r="M353" s="3">
        <f t="shared" si="35"/>
        <v>2.424065743757104</v>
      </c>
      <c r="N353" s="25"/>
    </row>
    <row r="354" spans="2:14" x14ac:dyDescent="0.25">
      <c r="B354" s="24"/>
      <c r="C354" s="3">
        <v>351</v>
      </c>
      <c r="D354" s="3">
        <f>(Clima!D354+Clima!E354)/2</f>
        <v>3.8000000000000003</v>
      </c>
      <c r="E354" s="3">
        <f t="shared" si="30"/>
        <v>0.80220597314586006</v>
      </c>
      <c r="F354" s="3">
        <f t="shared" si="31"/>
        <v>5.6554012654769156E-2</v>
      </c>
      <c r="G354" s="3">
        <f t="shared" si="32"/>
        <v>2.4920282</v>
      </c>
      <c r="H354" s="3">
        <f>0.001013*Constantes!$D$4/(0.622*G354)</f>
        <v>4.8466999704158381E-2</v>
      </c>
      <c r="I354" s="3">
        <f t="shared" si="33"/>
        <v>0.27227315064879981</v>
      </c>
      <c r="J354" s="3">
        <f t="shared" si="34"/>
        <v>-0.40763349081745553</v>
      </c>
      <c r="K354" s="3">
        <f>(Constantes!$D$10/0.8)*(Constantes!$D$5*J354^2+Constantes!$D$6*J354+Constantes!$D$7)</f>
        <v>11.779140016398841</v>
      </c>
      <c r="L354" s="3">
        <f>(Constantes!$D$10/0.8)*(0.00376*D354^2-0.0516*D354-6.967)</f>
        <v>-2.6657945999999995</v>
      </c>
      <c r="M354" s="3">
        <f t="shared" si="35"/>
        <v>2.2888906556218145</v>
      </c>
      <c r="N354" s="25"/>
    </row>
    <row r="355" spans="2:14" x14ac:dyDescent="0.25">
      <c r="B355" s="24"/>
      <c r="C355" s="3">
        <v>352</v>
      </c>
      <c r="D355" s="3">
        <f>(Clima!D355+Clima!E355)/2</f>
        <v>6.4</v>
      </c>
      <c r="E355" s="3">
        <f t="shared" si="30"/>
        <v>0.96173610737939708</v>
      </c>
      <c r="F355" s="3">
        <f t="shared" si="31"/>
        <v>6.6361595220328126E-2</v>
      </c>
      <c r="G355" s="3">
        <f t="shared" si="32"/>
        <v>2.4858895999999997</v>
      </c>
      <c r="H355" s="3">
        <f>0.001013*Constantes!$D$4/(0.622*G355)</f>
        <v>4.8586683025728238E-2</v>
      </c>
      <c r="I355" s="3">
        <f t="shared" si="33"/>
        <v>0.29261935877885276</v>
      </c>
      <c r="J355" s="3">
        <f t="shared" si="34"/>
        <v>-0.40814811879394536</v>
      </c>
      <c r="K355" s="3">
        <f>(Constantes!$D$10/0.8)*(Constantes!$D$5*J355^2+Constantes!$D$6*J355+Constantes!$D$7)</f>
        <v>11.779181903360094</v>
      </c>
      <c r="L355" s="3">
        <f>(Constantes!$D$10/0.8)*(0.00376*D355^2-0.0516*D355-6.967)</f>
        <v>-2.6787113999999992</v>
      </c>
      <c r="M355" s="3">
        <f t="shared" si="35"/>
        <v>2.4561648439490522</v>
      </c>
      <c r="N355" s="25"/>
    </row>
    <row r="356" spans="2:14" x14ac:dyDescent="0.25">
      <c r="B356" s="24"/>
      <c r="C356" s="3">
        <v>353</v>
      </c>
      <c r="D356" s="3">
        <f>(Clima!D356+Clima!E356)/2</f>
        <v>6.4</v>
      </c>
      <c r="E356" s="3">
        <f t="shared" si="30"/>
        <v>0.96173610737939708</v>
      </c>
      <c r="F356" s="3">
        <f t="shared" si="31"/>
        <v>6.6361595220328126E-2</v>
      </c>
      <c r="G356" s="3">
        <f t="shared" si="32"/>
        <v>2.4858895999999997</v>
      </c>
      <c r="H356" s="3">
        <f>0.001013*Constantes!$D$4/(0.622*G356)</f>
        <v>4.8586683025728238E-2</v>
      </c>
      <c r="I356" s="3">
        <f t="shared" si="33"/>
        <v>0.29261935877885276</v>
      </c>
      <c r="J356" s="3">
        <f t="shared" si="34"/>
        <v>-0.40854180367427867</v>
      </c>
      <c r="K356" s="3">
        <f>(Constantes!$D$10/0.8)*(Constantes!$D$5*J356^2+Constantes!$D$6*J356+Constantes!$D$7)</f>
        <v>11.779212146857947</v>
      </c>
      <c r="L356" s="3">
        <f>(Constantes!$D$10/0.8)*(0.00376*D356^2-0.0516*D356-6.967)</f>
        <v>-2.6787113999999992</v>
      </c>
      <c r="M356" s="3">
        <f t="shared" si="35"/>
        <v>2.4561731627920245</v>
      </c>
      <c r="N356" s="25"/>
    </row>
    <row r="357" spans="2:14" x14ac:dyDescent="0.25">
      <c r="B357" s="24"/>
      <c r="C357" s="3">
        <v>354</v>
      </c>
      <c r="D357" s="3">
        <f>(Clima!D357+Clima!E357)/2</f>
        <v>5.5</v>
      </c>
      <c r="E357" s="3">
        <f t="shared" si="30"/>
        <v>0.90360844965772646</v>
      </c>
      <c r="F357" s="3">
        <f t="shared" si="31"/>
        <v>6.2813771829638612E-2</v>
      </c>
      <c r="G357" s="3">
        <f t="shared" si="32"/>
        <v>2.4880144999999998</v>
      </c>
      <c r="H357" s="3">
        <f>0.001013*Constantes!$D$4/(0.622*G357)</f>
        <v>4.8545187350055377E-2</v>
      </c>
      <c r="I357" s="3">
        <f t="shared" si="33"/>
        <v>0.28565862902483974</v>
      </c>
      <c r="J357" s="3">
        <f t="shared" si="34"/>
        <v>-0.40881442880112911</v>
      </c>
      <c r="K357" s="3">
        <f>(Constantes!$D$10/0.8)*(Constantes!$D$5*J357^2+Constantes!$D$6*J357+Constantes!$D$7)</f>
        <v>11.779232176179564</v>
      </c>
      <c r="L357" s="3">
        <f>(Constantes!$D$10/0.8)*(0.00376*D357^2-0.0516*D357-6.967)</f>
        <v>-2.6763974999999998</v>
      </c>
      <c r="M357" s="3">
        <f t="shared" si="35"/>
        <v>2.3984129149724609</v>
      </c>
      <c r="N357" s="25"/>
    </row>
    <row r="358" spans="2:14" x14ac:dyDescent="0.25">
      <c r="B358" s="24"/>
      <c r="C358" s="3">
        <v>355</v>
      </c>
      <c r="D358" s="3">
        <f>(Clima!D358+Clima!E358)/2</f>
        <v>6.5</v>
      </c>
      <c r="E358" s="3">
        <f t="shared" si="30"/>
        <v>0.96839376835916013</v>
      </c>
      <c r="F358" s="3">
        <f t="shared" si="31"/>
        <v>6.6766181325348339E-2</v>
      </c>
      <c r="G358" s="3">
        <f t="shared" si="32"/>
        <v>2.4856534999999997</v>
      </c>
      <c r="H358" s="3">
        <f>0.001013*Constantes!$D$4/(0.622*G358)</f>
        <v>4.8591298035769816E-2</v>
      </c>
      <c r="I358" s="3">
        <f t="shared" si="33"/>
        <v>0.29338691261428851</v>
      </c>
      <c r="J358" s="3">
        <f t="shared" si="34"/>
        <v>-0.40896591338978777</v>
      </c>
      <c r="K358" s="3">
        <f>(Constantes!$D$10/0.8)*(Constantes!$D$5*J358^2+Constantes!$D$6*J358+Constantes!$D$7)</f>
        <v>11.779242982183773</v>
      </c>
      <c r="L358" s="3">
        <f>(Constantes!$D$10/0.8)*(0.00376*D358^2-0.0516*D358-6.967)</f>
        <v>-2.6788274999999997</v>
      </c>
      <c r="M358" s="3">
        <f t="shared" si="35"/>
        <v>2.4625902579365828</v>
      </c>
      <c r="N358" s="25"/>
    </row>
    <row r="359" spans="2:14" x14ac:dyDescent="0.25">
      <c r="B359" s="24"/>
      <c r="C359" s="3">
        <v>356</v>
      </c>
      <c r="D359" s="3">
        <f>(Clima!D359+Clima!E359)/2</f>
        <v>6.9</v>
      </c>
      <c r="E359" s="3">
        <f t="shared" si="30"/>
        <v>0.99543224947116915</v>
      </c>
      <c r="F359" s="3">
        <f t="shared" si="31"/>
        <v>6.8405707891264905E-2</v>
      </c>
      <c r="G359" s="3">
        <f t="shared" si="32"/>
        <v>2.4847090999999999</v>
      </c>
      <c r="H359" s="3">
        <f>0.001013*Constantes!$D$4/(0.622*G359)</f>
        <v>4.8609766846410454E-2</v>
      </c>
      <c r="I359" s="3">
        <f t="shared" si="33"/>
        <v>0.29644493684108758</v>
      </c>
      <c r="J359" s="3">
        <f t="shared" si="34"/>
        <v>-0.40899621255210172</v>
      </c>
      <c r="K359" s="3">
        <f>(Constantes!$D$10/0.8)*(Constantes!$D$5*J359^2+Constantes!$D$6*J359+Constantes!$D$7)</f>
        <v>11.779245115826072</v>
      </c>
      <c r="L359" s="3">
        <f>(Constantes!$D$10/0.8)*(0.00376*D359^2-0.0516*D359-6.967)</f>
        <v>-2.6790098999999996</v>
      </c>
      <c r="M359" s="3">
        <f t="shared" si="35"/>
        <v>2.4882047993307959</v>
      </c>
      <c r="N359" s="25"/>
    </row>
    <row r="360" spans="2:14" x14ac:dyDescent="0.25">
      <c r="B360" s="24"/>
      <c r="C360" s="3">
        <v>357</v>
      </c>
      <c r="D360" s="3">
        <f>(Clima!D360+Clima!E360)/2</f>
        <v>5.1999999999999993</v>
      </c>
      <c r="E360" s="3">
        <f t="shared" si="30"/>
        <v>0.88493303901287812</v>
      </c>
      <c r="F360" s="3">
        <f t="shared" si="31"/>
        <v>6.1667860029754905E-2</v>
      </c>
      <c r="G360" s="3">
        <f t="shared" si="32"/>
        <v>2.4887227999999997</v>
      </c>
      <c r="H360" s="3">
        <f>0.001013*Constantes!$D$4/(0.622*G360)</f>
        <v>4.8531371204601152E-2</v>
      </c>
      <c r="I360" s="3">
        <f t="shared" si="33"/>
        <v>0.2833181072479638</v>
      </c>
      <c r="J360" s="3">
        <f t="shared" si="34"/>
        <v>-0.40890531730977536</v>
      </c>
      <c r="K360" s="3">
        <f>(Constantes!$D$10/0.8)*(Constantes!$D$5*J360^2+Constantes!$D$6*J360+Constantes!$D$7)</f>
        <v>11.77923868733858</v>
      </c>
      <c r="L360" s="3">
        <f>(Constantes!$D$10/0.8)*(0.00376*D360^2-0.0516*D360-6.967)</f>
        <v>-2.6751185999999998</v>
      </c>
      <c r="M360" s="3">
        <f t="shared" si="35"/>
        <v>2.379125774719808</v>
      </c>
      <c r="N360" s="25"/>
    </row>
    <row r="361" spans="2:14" x14ac:dyDescent="0.25">
      <c r="B361" s="24"/>
      <c r="C361" s="3">
        <v>358</v>
      </c>
      <c r="D361" s="3">
        <f>(Clima!D361+Clima!E361)/2</f>
        <v>5.5</v>
      </c>
      <c r="E361" s="3">
        <f t="shared" si="30"/>
        <v>0.90360844965772646</v>
      </c>
      <c r="F361" s="3">
        <f t="shared" si="31"/>
        <v>6.2813771829638612E-2</v>
      </c>
      <c r="G361" s="3">
        <f t="shared" si="32"/>
        <v>2.4880144999999998</v>
      </c>
      <c r="H361" s="3">
        <f>0.001013*Constantes!$D$4/(0.622*G361)</f>
        <v>4.8545187350055377E-2</v>
      </c>
      <c r="I361" s="3">
        <f t="shared" si="33"/>
        <v>0.28565862902483974</v>
      </c>
      <c r="J361" s="3">
        <f t="shared" si="34"/>
        <v>-0.40869325459703054</v>
      </c>
      <c r="K361" s="3">
        <f>(Constantes!$D$10/0.8)*(Constantes!$D$5*J361^2+Constantes!$D$6*J361+Constantes!$D$7)</f>
        <v>11.779223366065965</v>
      </c>
      <c r="L361" s="3">
        <f>(Constantes!$D$10/0.8)*(0.00376*D361^2-0.0516*D361-6.967)</f>
        <v>-2.6763974999999998</v>
      </c>
      <c r="M361" s="3">
        <f t="shared" si="35"/>
        <v>2.3984105492885872</v>
      </c>
      <c r="N361" s="25"/>
    </row>
    <row r="362" spans="2:14" x14ac:dyDescent="0.25">
      <c r="B362" s="24"/>
      <c r="C362" s="3">
        <v>359</v>
      </c>
      <c r="D362" s="3">
        <f>(Clima!D362+Clima!E362)/2</f>
        <v>5.4</v>
      </c>
      <c r="E362" s="3">
        <f t="shared" si="30"/>
        <v>0.89734507498222005</v>
      </c>
      <c r="F362" s="3">
        <f t="shared" si="31"/>
        <v>6.2429791566432663E-2</v>
      </c>
      <c r="G362" s="3">
        <f t="shared" si="32"/>
        <v>2.4882505999999998</v>
      </c>
      <c r="H362" s="3">
        <f>0.001013*Constantes!$D$4/(0.622*G362)</f>
        <v>4.8540581094265331E-2</v>
      </c>
      <c r="I362" s="3">
        <f t="shared" si="33"/>
        <v>0.28487954572282553</v>
      </c>
      <c r="J362" s="3">
        <f t="shared" si="34"/>
        <v>-0.40836008725262574</v>
      </c>
      <c r="K362" s="3">
        <f>(Constantes!$D$10/0.8)*(Constantes!$D$5*J362^2+Constantes!$D$6*J362+Constantes!$D$7)</f>
        <v>11.77919838095759</v>
      </c>
      <c r="L362" s="3">
        <f>(Constantes!$D$10/0.8)*(0.00376*D362^2-0.0516*D362-6.967)</f>
        <v>-2.6759993999999998</v>
      </c>
      <c r="M362" s="3">
        <f t="shared" si="35"/>
        <v>2.3919760292949119</v>
      </c>
      <c r="N362" s="25"/>
    </row>
    <row r="363" spans="2:14" x14ac:dyDescent="0.25">
      <c r="B363" s="24"/>
      <c r="C363" s="3">
        <v>360</v>
      </c>
      <c r="D363" s="3">
        <f>(Clima!D363+Clima!E363)/2</f>
        <v>6.2</v>
      </c>
      <c r="E363" s="3">
        <f t="shared" si="30"/>
        <v>0.94854165981127081</v>
      </c>
      <c r="F363" s="3">
        <f t="shared" si="31"/>
        <v>6.5558715041284285E-2</v>
      </c>
      <c r="G363" s="3">
        <f t="shared" si="32"/>
        <v>2.4863618000000001</v>
      </c>
      <c r="H363" s="3">
        <f>0.001013*Constantes!$D$4/(0.622*G363)</f>
        <v>4.8577455635038451E-2</v>
      </c>
      <c r="I363" s="3">
        <f t="shared" si="33"/>
        <v>0.29108066300250851</v>
      </c>
      <c r="J363" s="3">
        <f t="shared" si="34"/>
        <v>-0.40790591400123555</v>
      </c>
      <c r="K363" s="3">
        <f>(Constantes!$D$10/0.8)*(Constantes!$D$5*J363^2+Constantes!$D$6*J363+Constantes!$D$7)</f>
        <v>11.779162521715209</v>
      </c>
      <c r="L363" s="3">
        <f>(Constantes!$D$10/0.8)*(0.00376*D363^2-0.0516*D363-6.967)</f>
        <v>-2.6783945999999994</v>
      </c>
      <c r="M363" s="3">
        <f t="shared" si="35"/>
        <v>2.4433363742987146</v>
      </c>
      <c r="N363" s="25"/>
    </row>
    <row r="364" spans="2:14" x14ac:dyDescent="0.25">
      <c r="B364" s="24"/>
      <c r="C364" s="3">
        <v>361</v>
      </c>
      <c r="D364" s="3">
        <f>(Clima!D364+Clima!E364)/2</f>
        <v>7.7</v>
      </c>
      <c r="E364" s="3">
        <f t="shared" si="30"/>
        <v>1.0515114143762065</v>
      </c>
      <c r="F364" s="3">
        <f t="shared" si="31"/>
        <v>7.1788317802810406E-2</v>
      </c>
      <c r="G364" s="3">
        <f t="shared" si="32"/>
        <v>2.4828202999999998</v>
      </c>
      <c r="H364" s="3">
        <f>0.001013*Constantes!$D$4/(0.622*G364)</f>
        <v>4.8646746618011126E-2</v>
      </c>
      <c r="I364" s="3">
        <f t="shared" si="33"/>
        <v>0.30250049174814986</v>
      </c>
      <c r="J364" s="3">
        <f t="shared" si="34"/>
        <v>-0.40733086942419627</v>
      </c>
      <c r="K364" s="3">
        <f>(Constantes!$D$10/0.8)*(Constantes!$D$5*J364^2+Constantes!$D$6*J364+Constantes!$D$7)</f>
        <v>11.779114140594828</v>
      </c>
      <c r="L364" s="3">
        <f>(Constantes!$D$10/0.8)*(0.00376*D364^2-0.0516*D364-6.967)</f>
        <v>-2.6780210999999992</v>
      </c>
      <c r="M364" s="3">
        <f t="shared" si="35"/>
        <v>2.5392938510323488</v>
      </c>
      <c r="N364" s="25"/>
    </row>
    <row r="365" spans="2:14" x14ac:dyDescent="0.25">
      <c r="B365" s="24"/>
      <c r="C365" s="3">
        <v>362</v>
      </c>
      <c r="D365" s="3">
        <f>(Clima!D365+Clima!E365)/2</f>
        <v>6.2</v>
      </c>
      <c r="E365" s="3">
        <f t="shared" si="30"/>
        <v>0.94854165981127081</v>
      </c>
      <c r="F365" s="3">
        <f t="shared" si="31"/>
        <v>6.5558715041284285E-2</v>
      </c>
      <c r="G365" s="3">
        <f t="shared" si="32"/>
        <v>2.4863618000000001</v>
      </c>
      <c r="H365" s="3">
        <f>0.001013*Constantes!$D$4/(0.622*G365)</f>
        <v>4.8577455635038451E-2</v>
      </c>
      <c r="I365" s="3">
        <f t="shared" si="33"/>
        <v>0.29108066300250851</v>
      </c>
      <c r="J365" s="3">
        <f t="shared" si="34"/>
        <v>-0.40663512391962631</v>
      </c>
      <c r="K365" s="3">
        <f>(Constantes!$D$10/0.8)*(Constantes!$D$5*J365^2+Constantes!$D$6*J365+Constantes!$D$7)</f>
        <v>11.779051154860465</v>
      </c>
      <c r="L365" s="3">
        <f>(Constantes!$D$10/0.8)*(0.00376*D365^2-0.0516*D365-6.967)</f>
        <v>-2.6783945999999994</v>
      </c>
      <c r="M365" s="3">
        <f t="shared" si="35"/>
        <v>2.4433059025650743</v>
      </c>
      <c r="N365" s="25"/>
    </row>
    <row r="366" spans="2:14" x14ac:dyDescent="0.25">
      <c r="B366" s="24"/>
      <c r="C366" s="3">
        <v>363</v>
      </c>
      <c r="D366" s="3">
        <f>(Clima!D366+Clima!E366)/2</f>
        <v>7.2</v>
      </c>
      <c r="E366" s="3">
        <f t="shared" si="30"/>
        <v>1.0161453093242518</v>
      </c>
      <c r="F366" s="3">
        <f t="shared" si="31"/>
        <v>6.9657846489614608E-2</v>
      </c>
      <c r="G366" s="3">
        <f t="shared" si="32"/>
        <v>2.4840008</v>
      </c>
      <c r="H366" s="3">
        <f>0.001013*Constantes!$D$4/(0.622*G366)</f>
        <v>4.8623627670391391E-2</v>
      </c>
      <c r="I366" s="3">
        <f t="shared" si="33"/>
        <v>0.29872538467816745</v>
      </c>
      <c r="J366" s="3">
        <f t="shared" si="34"/>
        <v>-0.4058188836519343</v>
      </c>
      <c r="K366" s="3">
        <f>(Constantes!$D$10/0.8)*(Constantes!$D$5*J366^2+Constantes!$D$6*J366+Constantes!$D$7)</f>
        <v>11.778971049886756</v>
      </c>
      <c r="L366" s="3">
        <f>(Constantes!$D$10/0.8)*(0.00376*D366^2-0.0516*D366-6.967)</f>
        <v>-2.6788505999999992</v>
      </c>
      <c r="M366" s="3">
        <f t="shared" si="35"/>
        <v>2.5073163225306545</v>
      </c>
      <c r="N366" s="25"/>
    </row>
    <row r="367" spans="2:14" x14ac:dyDescent="0.25">
      <c r="B367" s="24"/>
      <c r="C367" s="3">
        <v>364</v>
      </c>
      <c r="D367" s="3">
        <f>(Clima!D367+Clima!E367)/2</f>
        <v>4.8000000000000007</v>
      </c>
      <c r="E367" s="3">
        <f t="shared" si="30"/>
        <v>0.86056222657343806</v>
      </c>
      <c r="F367" s="3">
        <f t="shared" si="31"/>
        <v>6.0167872375456809E-2</v>
      </c>
      <c r="G367" s="3">
        <f t="shared" si="32"/>
        <v>2.4896672</v>
      </c>
      <c r="H367" s="3">
        <f>0.001013*Constantes!$D$4/(0.622*G367)</f>
        <v>4.851296190597456E-2</v>
      </c>
      <c r="I367" s="3">
        <f t="shared" si="33"/>
        <v>0.28018245624068705</v>
      </c>
      <c r="J367" s="3">
        <f t="shared" si="34"/>
        <v>-0.40488239049072738</v>
      </c>
      <c r="K367" s="3">
        <f>(Constantes!$D$10/0.8)*(Constantes!$D$5*J367^2+Constantes!$D$6*J367+Constantes!$D$7)</f>
        <v>11.77887088290654</v>
      </c>
      <c r="L367" s="3">
        <f>(Constantes!$D$10/0.8)*(0.00376*D367^2-0.0516*D367-6.967)</f>
        <v>-2.6730185999999994</v>
      </c>
      <c r="M367" s="3">
        <f t="shared" si="35"/>
        <v>2.3532860802467424</v>
      </c>
      <c r="N367" s="25"/>
    </row>
    <row r="368" spans="2:14" x14ac:dyDescent="0.25">
      <c r="B368" s="24"/>
      <c r="C368" s="3">
        <v>365</v>
      </c>
      <c r="D368" s="3">
        <f>(Clima!D368+Clima!E368)/2</f>
        <v>7.6</v>
      </c>
      <c r="E368" s="3">
        <f t="shared" si="30"/>
        <v>1.0443527390237508</v>
      </c>
      <c r="F368" s="3">
        <f t="shared" si="31"/>
        <v>7.1357823311676297E-2</v>
      </c>
      <c r="G368" s="3">
        <f t="shared" si="32"/>
        <v>2.4830563999999997</v>
      </c>
      <c r="H368" s="3">
        <f>0.001013*Constantes!$D$4/(0.622*G368)</f>
        <v>4.8642121069885629E-2</v>
      </c>
      <c r="I368" s="3">
        <f t="shared" si="33"/>
        <v>0.30174807629971534</v>
      </c>
      <c r="J368" s="3">
        <f t="shared" si="34"/>
        <v>-0.40382592193914041</v>
      </c>
      <c r="K368" s="3">
        <f>(Constantes!$D$10/0.8)*(Constantes!$D$5*J368^2+Constantes!$D$6*J368+Constantes!$D$7)</f>
        <v>11.778747287398769</v>
      </c>
      <c r="L368" s="3">
        <f>(Constantes!$D$10/0.8)*(0.00376*D368^2-0.0516*D368-6.967)</f>
        <v>-2.6782433999999995</v>
      </c>
      <c r="M368" s="3">
        <f t="shared" si="35"/>
        <v>2.5328066812690757</v>
      </c>
      <c r="N368" s="25"/>
    </row>
    <row r="369" spans="2:14" s="4" customFormat="1" x14ac:dyDescent="0.25">
      <c r="B369" s="24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25"/>
    </row>
    <row r="370" spans="2:14" s="4" customFormat="1" x14ac:dyDescent="0.25">
      <c r="B370" s="24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25"/>
    </row>
    <row r="371" spans="2:14" s="4" customFormat="1" x14ac:dyDescent="0.25">
      <c r="B371" s="24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25"/>
    </row>
    <row r="372" spans="2:14" x14ac:dyDescent="0.25">
      <c r="B372" s="26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2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EEEE-5278-4C72-8188-478CFEDC2B4C}">
  <dimension ref="A1:AO375"/>
  <sheetViews>
    <sheetView workbookViewId="0">
      <selection activeCell="B2" sqref="B2:AM373"/>
    </sheetView>
  </sheetViews>
  <sheetFormatPr baseColWidth="10" defaultColWidth="8.85546875" defaultRowHeight="15" x14ac:dyDescent="0.25"/>
  <cols>
    <col min="1" max="1" width="8.85546875" style="4"/>
    <col min="2" max="2" width="4" style="4" customWidth="1"/>
    <col min="39" max="41" width="8.85546875" style="4"/>
  </cols>
  <sheetData>
    <row r="1" spans="2:39" s="4" customFormat="1" x14ac:dyDescent="0.25"/>
    <row r="2" spans="2:39" s="4" customFormat="1" x14ac:dyDescent="0.25"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3"/>
    </row>
    <row r="3" spans="2:39" x14ac:dyDescent="0.25">
      <c r="B3" s="24"/>
      <c r="C3" s="16" t="s">
        <v>65</v>
      </c>
      <c r="D3" s="16"/>
      <c r="E3" s="16"/>
      <c r="F3" s="16"/>
      <c r="G3" s="16"/>
      <c r="H3" s="16"/>
      <c r="I3" s="17"/>
      <c r="J3" s="16" t="s">
        <v>20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7"/>
      <c r="Y3" s="16" t="s">
        <v>21</v>
      </c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25"/>
    </row>
    <row r="4" spans="2:39" ht="93" x14ac:dyDescent="0.25">
      <c r="B4" s="24"/>
      <c r="C4" s="5" t="s">
        <v>96</v>
      </c>
      <c r="D4" s="5" t="s">
        <v>128</v>
      </c>
      <c r="E4" s="5" t="s">
        <v>116</v>
      </c>
      <c r="F4" s="5" t="s">
        <v>117</v>
      </c>
      <c r="G4" s="5" t="s">
        <v>118</v>
      </c>
      <c r="H4" s="5" t="s">
        <v>119</v>
      </c>
      <c r="I4" s="17"/>
      <c r="J4" s="5" t="s">
        <v>96</v>
      </c>
      <c r="K4" s="5" t="s">
        <v>128</v>
      </c>
      <c r="L4" s="5" t="s">
        <v>116</v>
      </c>
      <c r="M4" s="5" t="s">
        <v>120</v>
      </c>
      <c r="N4" s="5" t="s">
        <v>118</v>
      </c>
      <c r="O4" s="5" t="s">
        <v>119</v>
      </c>
      <c r="P4" s="5" t="s">
        <v>127</v>
      </c>
      <c r="Q4" s="5" t="s">
        <v>129</v>
      </c>
      <c r="R4" s="5" t="s">
        <v>121</v>
      </c>
      <c r="S4" s="5" t="s">
        <v>122</v>
      </c>
      <c r="T4" s="5" t="s">
        <v>125</v>
      </c>
      <c r="U4" s="5" t="s">
        <v>123</v>
      </c>
      <c r="V4" s="5" t="s">
        <v>124</v>
      </c>
      <c r="W4" s="5" t="s">
        <v>126</v>
      </c>
      <c r="X4" s="17"/>
      <c r="Y4" s="5" t="s">
        <v>96</v>
      </c>
      <c r="Z4" s="5" t="s">
        <v>128</v>
      </c>
      <c r="AA4" s="5" t="s">
        <v>116</v>
      </c>
      <c r="AB4" s="5" t="s">
        <v>120</v>
      </c>
      <c r="AC4" s="5" t="s">
        <v>118</v>
      </c>
      <c r="AD4" s="5" t="s">
        <v>119</v>
      </c>
      <c r="AE4" s="5" t="s">
        <v>127</v>
      </c>
      <c r="AF4" s="5" t="s">
        <v>129</v>
      </c>
      <c r="AG4" s="5" t="s">
        <v>121</v>
      </c>
      <c r="AH4" s="5" t="s">
        <v>122</v>
      </c>
      <c r="AI4" s="5" t="s">
        <v>125</v>
      </c>
      <c r="AJ4" s="5" t="s">
        <v>123</v>
      </c>
      <c r="AK4" s="5" t="s">
        <v>124</v>
      </c>
      <c r="AL4" s="5" t="s">
        <v>126</v>
      </c>
      <c r="AM4" s="25"/>
    </row>
    <row r="5" spans="2:39" x14ac:dyDescent="0.25">
      <c r="B5" s="24"/>
      <c r="C5" s="3">
        <v>0</v>
      </c>
      <c r="D5" s="3"/>
      <c r="E5" s="3"/>
      <c r="F5" s="3"/>
      <c r="G5" s="3"/>
      <c r="H5" s="3">
        <f>Constantes!$D$11</f>
        <v>40.5</v>
      </c>
      <c r="I5" s="17"/>
      <c r="J5" s="3">
        <v>0</v>
      </c>
      <c r="K5" s="3"/>
      <c r="L5" s="3"/>
      <c r="M5" s="3"/>
      <c r="N5" s="3"/>
      <c r="O5" s="3">
        <f>Constantes!$D$11</f>
        <v>40.5</v>
      </c>
      <c r="P5" s="3">
        <v>0</v>
      </c>
      <c r="Q5" s="3">
        <v>0</v>
      </c>
      <c r="R5" s="3"/>
      <c r="S5" s="3"/>
      <c r="T5" s="3"/>
      <c r="U5" s="3"/>
      <c r="V5" s="3"/>
      <c r="W5" s="3">
        <f>Coeficientes!D13*Escenarios!E8/2</f>
        <v>0</v>
      </c>
      <c r="X5" s="17"/>
      <c r="Y5" s="3">
        <v>0</v>
      </c>
      <c r="Z5" s="3"/>
      <c r="AA5" s="3"/>
      <c r="AB5" s="3"/>
      <c r="AC5" s="3"/>
      <c r="AD5" s="3">
        <f>Constantes!$D$11</f>
        <v>40.5</v>
      </c>
      <c r="AE5" s="3">
        <v>0</v>
      </c>
      <c r="AF5" s="3">
        <v>0</v>
      </c>
      <c r="AG5" s="3"/>
      <c r="AH5" s="3"/>
      <c r="AI5" s="3"/>
      <c r="AJ5" s="3"/>
      <c r="AK5" s="3"/>
      <c r="AL5" s="3">
        <f>Coeficientes!D13*Escenarios!F8/2</f>
        <v>0</v>
      </c>
      <c r="AM5" s="25"/>
    </row>
    <row r="6" spans="2:39" x14ac:dyDescent="0.25">
      <c r="B6" s="24"/>
      <c r="C6" s="3">
        <v>1</v>
      </c>
      <c r="D6" s="3">
        <f>'Cálculos de ET'!$I4*((1-Constantes!$D$18)*'Cálculos de ET'!$K4+'Cálculos de ET'!$L4)</f>
        <v>2.1381742886323685</v>
      </c>
      <c r="E6" s="3">
        <f>MIN(D6*Constantes!$D$16,0.8*(H5+Clima!$F4-F6-G6-Constantes!$D$12))</f>
        <v>1.2650734759583397</v>
      </c>
      <c r="F6" s="3">
        <f>IF(Clima!$F4&gt;0.05*Constantes!$D$17,((Clima!$F4-0.05*Constantes!$D$17)^2)/(Clima!$F4+0.95*Constantes!$D$17),0)</f>
        <v>0</v>
      </c>
      <c r="G6" s="3">
        <f>MAX(0,H5+Clima!$F4-F6-Constantes!$D$11)</f>
        <v>0.20000000000000284</v>
      </c>
      <c r="H6" s="3">
        <f>H5+Clima!$F4-F6-E6-G6</f>
        <v>39.234926524041661</v>
      </c>
      <c r="I6" s="17"/>
      <c r="J6" s="3">
        <v>1</v>
      </c>
      <c r="K6" s="3">
        <f>'Cálculos de ET'!$I4*((1-Constantes!$E$18)*'Cálculos de ET'!$K4+'Cálculos de ET'!$L4)</f>
        <v>2.1381742886323685</v>
      </c>
      <c r="L6" s="3">
        <f>MIN(K6*Constantes!$E$16,0.8*(O5+Clima!$F4-M6-N6-Constantes!$D$12))</f>
        <v>1.2650734759583397</v>
      </c>
      <c r="M6" s="3">
        <f>IF(Clima!$F4&gt;0.05*Constantes!$E$17,((Clima!$F4-0.05*Constantes!$E$17)^2)/(Clima!$F4+0.95*Constantes!$E$17),0)</f>
        <v>0</v>
      </c>
      <c r="N6" s="3">
        <f>MAX(0,O5+Clima!$F4-M6-Constantes!$D$11)</f>
        <v>0.20000000000000284</v>
      </c>
      <c r="O6" s="3">
        <f>O5+Clima!$F4-M6-L6-N6</f>
        <v>39.234926524041661</v>
      </c>
      <c r="P6" s="3">
        <f>P5+(Coeficientes!$D$20*N6-Q6)/Coeficientes!$D$21</f>
        <v>0</v>
      </c>
      <c r="Q6" s="3">
        <f>10*Coeficientes!$D$22*P5/Constantes!$E$27</f>
        <v>0</v>
      </c>
      <c r="R6" s="3">
        <f>10*Escenarios!$E$7*(M6+Q6)</f>
        <v>0</v>
      </c>
      <c r="S6" s="3">
        <f>0.001*Clima!F4*Escenarios!$E$8</f>
        <v>0.6</v>
      </c>
      <c r="T6" s="3">
        <f>MAX(0,W5+R6+S6-Constantes!$E$22)</f>
        <v>0</v>
      </c>
      <c r="U6" s="3">
        <f>MIN('Cálculos de ET'!M4*0.001*Escenarios!$E$8*(W5/Constantes!$E$22)^(2/3),W5+R6+S6-T6)</f>
        <v>0</v>
      </c>
      <c r="V6" s="3">
        <f>MIN(Constantes!$E$21*(W5/Constantes!$E$22)^(2/3),W5+R6+S6-U6-T6)</f>
        <v>0</v>
      </c>
      <c r="W6" s="3">
        <f t="shared" ref="W6:W69" si="0">W5+R6+S6-U6-V6-T6</f>
        <v>0.6</v>
      </c>
      <c r="X6" s="17"/>
      <c r="Y6" s="3">
        <v>1</v>
      </c>
      <c r="Z6" s="3">
        <f>'Cálculos de ET'!$I4*((1-Constantes!$F$18)*'Cálculos de ET'!$K4+'Cálculos de ET'!$L4)</f>
        <v>2.1381742886323685</v>
      </c>
      <c r="AA6" s="3">
        <f>MIN(Z6*Constantes!$F$16,0.8*(AD5+Clima!$F4-AB6-AC6-Constantes!$D$12))</f>
        <v>1.2650734759583397</v>
      </c>
      <c r="AB6" s="3">
        <f>IF(Clima!$F4&gt;0.05*Constantes!$F$17,((Clima!$F4-0.05*Constantes!$F$17)^2)/(Clima!$F4+0.95*Constantes!$F$17),0)</f>
        <v>0</v>
      </c>
      <c r="AC6" s="3">
        <f>MAX(0,AD5+Clima!$F4-AB6-Constantes!$D$11)</f>
        <v>0.20000000000000284</v>
      </c>
      <c r="AD6" s="3">
        <f>AD5+Clima!$F4-AB6-AA6-AC6</f>
        <v>39.234926524041661</v>
      </c>
      <c r="AE6" s="3">
        <f>AE5+(Coeficientes!$D$20*AC6-AF6)/Coeficientes!$D$21</f>
        <v>0</v>
      </c>
      <c r="AF6" s="3">
        <f>10*Coeficientes!$D$22*AE5/Constantes!$F$27</f>
        <v>0</v>
      </c>
      <c r="AG6" s="3">
        <f>10*Escenarios!$F$7*(AB6+AF6)</f>
        <v>0</v>
      </c>
      <c r="AH6" s="3">
        <f>0.001*Clima!F4*Escenarios!$F$8</f>
        <v>1.2</v>
      </c>
      <c r="AI6" s="3">
        <f>MAX(0,AL5+AG6+AH6-Constantes!$F$22)</f>
        <v>0</v>
      </c>
      <c r="AJ6" s="3">
        <f>MIN('Cálculos de ET'!M4*0.001*Escenarios!$F$8*(AL5/Constantes!$F$22)^(2/3),AL5+AG6+AH6-AI6)</f>
        <v>0</v>
      </c>
      <c r="AK6" s="3">
        <f>MIN(Constantes!$F$21*(AL5/Constantes!$F$22)^(2/3),AL5+AG6+AH6-AJ6-AI6)</f>
        <v>0</v>
      </c>
      <c r="AL6" s="3">
        <f>AL5+AG6+AH6-AJ6-AK6-AI6</f>
        <v>1.2</v>
      </c>
      <c r="AM6" s="25"/>
    </row>
    <row r="7" spans="2:39" x14ac:dyDescent="0.25">
      <c r="B7" s="24"/>
      <c r="C7" s="3">
        <v>2</v>
      </c>
      <c r="D7" s="3">
        <f>'Cálculos de ET'!$I5*((1-Constantes!$D$18)*'Cálculos de ET'!$K5+'Cálculos de ET'!$L5)</f>
        <v>1.9837882120325081</v>
      </c>
      <c r="E7" s="3">
        <f>MIN(D7*Constantes!$D$16,0.8*(H6+Clima!$F5-F7-G7-Constantes!$D$12))</f>
        <v>1.1737293177191714</v>
      </c>
      <c r="F7" s="3">
        <f>IF(Clima!$F5&gt;0.05*Constantes!$D$17,((Clima!$F5-0.05*Constantes!$D$17)^2)/(Clima!$F5+0.95*Constantes!$D$17),0)</f>
        <v>0</v>
      </c>
      <c r="G7" s="3">
        <f>MAX(0,H6+Clima!$F5-F7-Constantes!$D$11)</f>
        <v>0</v>
      </c>
      <c r="H7" s="3">
        <f>H6+Clima!$F5-F7-E7-G7</f>
        <v>38.06119720632249</v>
      </c>
      <c r="I7" s="17"/>
      <c r="J7" s="3">
        <v>2</v>
      </c>
      <c r="K7" s="3">
        <f>'Cálculos de ET'!$I5*((1-Constantes!$E$18)*'Cálculos de ET'!$K5+'Cálculos de ET'!$L5)</f>
        <v>1.9837882120325081</v>
      </c>
      <c r="L7" s="3">
        <f>MIN(K7*Constantes!$E$16,0.8*(O6+Clima!$F5-M7-N7-Constantes!$D$12))</f>
        <v>1.1737293177191714</v>
      </c>
      <c r="M7" s="3">
        <f>IF(Clima!$F5&gt;0.05*Constantes!$E$17,((Clima!$F5-0.05*Constantes!$E$17)^2)/(Clima!$F5+0.95*Constantes!$E$17),0)</f>
        <v>0</v>
      </c>
      <c r="N7" s="3">
        <f>MAX(0,O6+Clima!$F5-M7-Constantes!$D$11)</f>
        <v>0</v>
      </c>
      <c r="O7" s="3">
        <f>O6+Clima!$F5-M7-L7-N7</f>
        <v>38.06119720632249</v>
      </c>
      <c r="P7" s="3">
        <f>P6+(Coeficientes!$D$20*N7-Q7)/Coeficientes!$D$21</f>
        <v>0</v>
      </c>
      <c r="Q7" s="3">
        <f>10*Coeficientes!$D$22*P6/Constantes!$E$27</f>
        <v>0</v>
      </c>
      <c r="R7" s="3">
        <f>10*Escenarios!$E$7*(M7+Q7)</f>
        <v>0</v>
      </c>
      <c r="S7" s="3">
        <f>0.001*Clima!F5*Escenarios!$E$8</f>
        <v>0</v>
      </c>
      <c r="T7" s="3">
        <f>MAX(0,W6+R7+S7-Constantes!$E$22)</f>
        <v>0</v>
      </c>
      <c r="U7" s="3">
        <f>MIN('Cálculos de ET'!M5*0.001*Escenarios!$E$8*(W6/Constantes!$E$22)^(2/3),W6+R7+S7-T7)</f>
        <v>3.2068981900449177E-2</v>
      </c>
      <c r="V7" s="3">
        <f>MIN(Constantes!$E$21*(W6/Constantes!$E$22)^(2/3),W6+R7+S7-U7-T7)</f>
        <v>5.3776856958686003E-2</v>
      </c>
      <c r="W7" s="3">
        <f t="shared" si="0"/>
        <v>0.51415416114086487</v>
      </c>
      <c r="X7" s="17"/>
      <c r="Y7" s="3">
        <v>2</v>
      </c>
      <c r="Z7" s="3">
        <f>'Cálculos de ET'!$I5*((1-Constantes!$F$18)*'Cálculos de ET'!$K5+'Cálculos de ET'!$L5)</f>
        <v>1.9837882120325081</v>
      </c>
      <c r="AA7" s="3">
        <f>MIN(Z7*Constantes!$F$16,0.8*(AD6+Clima!$F5-AB7-AC7-Constantes!$D$12))</f>
        <v>1.1737293177191714</v>
      </c>
      <c r="AB7" s="3">
        <f>IF(Clima!$F5&gt;0.05*Constantes!$F$17,((Clima!$F5-0.05*Constantes!$F$17)^2)/(Clima!$F5+0.95*Constantes!$F$17),0)</f>
        <v>0</v>
      </c>
      <c r="AC7" s="3">
        <f>MAX(0,AD6+Clima!$F5-AB7-Constantes!$D$11)</f>
        <v>0</v>
      </c>
      <c r="AD7" s="3">
        <f>AD6+Clima!$F5-AB7-AA7-AC7</f>
        <v>38.06119720632249</v>
      </c>
      <c r="AE7" s="3">
        <f>AE6+(Coeficientes!$D$20*AC7-AF7)/Coeficientes!$D$21</f>
        <v>0</v>
      </c>
      <c r="AF7" s="3">
        <f>10*Coeficientes!$D$22*AE6/Constantes!$F$27</f>
        <v>0</v>
      </c>
      <c r="AG7" s="3">
        <f>10*Escenarios!$F$7*(AB7+AF7)</f>
        <v>0</v>
      </c>
      <c r="AH7" s="3">
        <f>0.001*Clima!F5*Escenarios!$F$8</f>
        <v>0</v>
      </c>
      <c r="AI7" s="3">
        <f>MAX(0,AL6+AG7+AH7-Constantes!$F$22)</f>
        <v>0</v>
      </c>
      <c r="AJ7" s="3">
        <f>MIN('Cálculos de ET'!M5*0.001*Escenarios!$F$8*(AL6/Constantes!$F$22)^(2/3),AL6+AG7+AH7-AI7)</f>
        <v>0.10181267120864429</v>
      </c>
      <c r="AK7" s="3">
        <f>MIN(Constantes!$F$21*(AL6/Constantes!$F$22)^(2/3),AL6+AG7+AH7-AJ7-AI7)</f>
        <v>0.170730878615523</v>
      </c>
      <c r="AL7" s="3">
        <f t="shared" ref="AL7:AL70" si="1">AL6+AG7+AH7-AJ7-AK7-AI7</f>
        <v>0.92745645017583267</v>
      </c>
      <c r="AM7" s="25"/>
    </row>
    <row r="8" spans="2:39" x14ac:dyDescent="0.25">
      <c r="B8" s="24"/>
      <c r="C8" s="3">
        <v>3</v>
      </c>
      <c r="D8" s="3">
        <f>'Cálculos de ET'!$I6*((1-Constantes!$D$18)*'Cálculos de ET'!$K6+'Cálculos de ET'!$L6)</f>
        <v>1.9624303461540138</v>
      </c>
      <c r="E8" s="3">
        <f>MIN(D8*Constantes!$D$16,0.8*(H7+Clima!$F6-F8-G8-Constantes!$D$12))</f>
        <v>1.1610927100442934</v>
      </c>
      <c r="F8" s="3">
        <f>IF(Clima!$F6&gt;0.05*Constantes!$D$17,((Clima!$F6-0.05*Constantes!$D$17)^2)/(Clima!$F6+0.95*Constantes!$D$17),0)</f>
        <v>0</v>
      </c>
      <c r="G8" s="3">
        <f>MAX(0,H7+Clima!$F6-F8-Constantes!$D$11)</f>
        <v>0</v>
      </c>
      <c r="H8" s="3">
        <f>H7+Clima!$F6-F8-E8-G8</f>
        <v>36.900104496278196</v>
      </c>
      <c r="I8" s="17"/>
      <c r="J8" s="3">
        <v>3</v>
      </c>
      <c r="K8" s="3">
        <f>'Cálculos de ET'!$I6*((1-Constantes!$E$18)*'Cálculos de ET'!$K6+'Cálculos de ET'!$L6)</f>
        <v>1.9624303461540138</v>
      </c>
      <c r="L8" s="3">
        <f>MIN(K8*Constantes!$E$16,0.8*(O7+Clima!$F6-M8-N8-Constantes!$D$12))</f>
        <v>1.1610927100442934</v>
      </c>
      <c r="M8" s="3">
        <f>IF(Clima!$F6&gt;0.05*Constantes!$E$17,((Clima!$F6-0.05*Constantes!$E$17)^2)/(Clima!$F6+0.95*Constantes!$E$17),0)</f>
        <v>0</v>
      </c>
      <c r="N8" s="3">
        <f>MAX(0,O7+Clima!$F6-M8-Constantes!$D$11)</f>
        <v>0</v>
      </c>
      <c r="O8" s="3">
        <f>O7+Clima!$F6-M8-L8-N8</f>
        <v>36.900104496278196</v>
      </c>
      <c r="P8" s="3">
        <f>P7+(Coeficientes!$D$20*N8-Q8)/Coeficientes!$D$21</f>
        <v>0</v>
      </c>
      <c r="Q8" s="3">
        <f>10*Coeficientes!$D$22*P7/Constantes!$E$27</f>
        <v>0</v>
      </c>
      <c r="R8" s="3">
        <f>10*Escenarios!$E$7*(M8+Q8)</f>
        <v>0</v>
      </c>
      <c r="S8" s="3">
        <f>0.001*Clima!F6*Escenarios!$E$8</f>
        <v>0</v>
      </c>
      <c r="T8" s="3">
        <f>MAX(0,W7+R8+S8-Constantes!$E$22)</f>
        <v>0</v>
      </c>
      <c r="U8" s="3">
        <f>MIN('Cálculos de ET'!M6*0.001*Escenarios!$E$8*(W7/Constantes!$E$22)^(2/3),W7+R8+S8-T8)</f>
        <v>2.8619271351979995E-2</v>
      </c>
      <c r="V8" s="3">
        <f>MIN(Constantes!$E$21*(W7/Constantes!$E$22)^(2/3),W7+R8+S8-U8-T8)</f>
        <v>4.8516576983080144E-2</v>
      </c>
      <c r="W8" s="3">
        <f t="shared" si="0"/>
        <v>0.43701831280580472</v>
      </c>
      <c r="X8" s="17"/>
      <c r="Y8" s="3">
        <v>3</v>
      </c>
      <c r="Z8" s="3">
        <f>'Cálculos de ET'!$I6*((1-Constantes!$F$18)*'Cálculos de ET'!$K6+'Cálculos de ET'!$L6)</f>
        <v>1.9624303461540138</v>
      </c>
      <c r="AA8" s="3">
        <f>MIN(Z8*Constantes!$F$16,0.8*(AD7+Clima!$F6-AB8-AC8-Constantes!$D$12))</f>
        <v>1.1610927100442934</v>
      </c>
      <c r="AB8" s="3">
        <f>IF(Clima!$F6&gt;0.05*Constantes!$F$17,((Clima!$F6-0.05*Constantes!$F$17)^2)/(Clima!$F6+0.95*Constantes!$F$17),0)</f>
        <v>0</v>
      </c>
      <c r="AC8" s="3">
        <f>MAX(0,AD7+Clima!$F6-AB8-Constantes!$D$11)</f>
        <v>0</v>
      </c>
      <c r="AD8" s="3">
        <f>AD7+Clima!$F6-AB8-AA8-AC8</f>
        <v>36.900104496278196</v>
      </c>
      <c r="AE8" s="3">
        <f>AE7+(Coeficientes!$D$20*AC8-AF8)/Coeficientes!$D$21</f>
        <v>0</v>
      </c>
      <c r="AF8" s="3">
        <f>10*Coeficientes!$D$22*AE7/Constantes!$F$27</f>
        <v>0</v>
      </c>
      <c r="AG8" s="3">
        <f>10*Escenarios!$F$7*(AB8+AF8)</f>
        <v>0</v>
      </c>
      <c r="AH8" s="3">
        <f>0.001*Clima!F6*Escenarios!$F$8</f>
        <v>0</v>
      </c>
      <c r="AI8" s="3">
        <f>MAX(0,AL7+AG8+AH8-Constantes!$F$22)</f>
        <v>0</v>
      </c>
      <c r="AJ8" s="3">
        <f>MIN('Cálculos de ET'!M6*0.001*Escenarios!$F$8*(AL7/Constantes!$F$22)^(2/3),AL7+AG8+AH8-AI8)</f>
        <v>8.4818127810430022E-2</v>
      </c>
      <c r="AK8" s="3">
        <f>MIN(Constantes!$F$21*(AL7/Constantes!$F$22)^(2/3),AL7+AG8+AH8-AJ8-AI8)</f>
        <v>0.14378721166116487</v>
      </c>
      <c r="AL8" s="3">
        <f t="shared" si="1"/>
        <v>0.69885111070423767</v>
      </c>
      <c r="AM8" s="25"/>
    </row>
    <row r="9" spans="2:39" x14ac:dyDescent="0.25">
      <c r="B9" s="24"/>
      <c r="C9" s="3">
        <v>4</v>
      </c>
      <c r="D9" s="3">
        <f>'Cálculos de ET'!$I7*((1-Constantes!$D$18)*'Cálculos de ET'!$K7+'Cálculos de ET'!$L7)</f>
        <v>1.9357333975451712</v>
      </c>
      <c r="E9" s="3">
        <f>MIN(D9*Constantes!$D$16,0.8*(H8+Clima!$F7-F9-G9-Constantes!$D$12))</f>
        <v>1.1452971774941045</v>
      </c>
      <c r="F9" s="3">
        <f>IF(Clima!$F7&gt;0.05*Constantes!$D$17,((Clima!$F7-0.05*Constantes!$D$17)^2)/(Clima!$F7+0.95*Constantes!$D$17),0)</f>
        <v>0</v>
      </c>
      <c r="G9" s="3">
        <f>MAX(0,H8+Clima!$F7-F9-Constantes!$D$11)</f>
        <v>0</v>
      </c>
      <c r="H9" s="3">
        <f>H8+Clima!$F7-F9-E9-G9</f>
        <v>36.85480731878409</v>
      </c>
      <c r="I9" s="17"/>
      <c r="J9" s="3">
        <v>4</v>
      </c>
      <c r="K9" s="3">
        <f>'Cálculos de ET'!$I7*((1-Constantes!$E$18)*'Cálculos de ET'!$K7+'Cálculos de ET'!$L7)</f>
        <v>1.9357333975451712</v>
      </c>
      <c r="L9" s="3">
        <f>MIN(K9*Constantes!$E$16,0.8*(O8+Clima!$F7-M9-N9-Constantes!$D$12))</f>
        <v>1.1452971774941045</v>
      </c>
      <c r="M9" s="3">
        <f>IF(Clima!$F7&gt;0.05*Constantes!$E$17,((Clima!$F7-0.05*Constantes!$E$17)^2)/(Clima!$F7+0.95*Constantes!$E$17),0)</f>
        <v>0</v>
      </c>
      <c r="N9" s="3">
        <f>MAX(0,O8+Clima!$F7-M9-Constantes!$D$11)</f>
        <v>0</v>
      </c>
      <c r="O9" s="3">
        <f>O8+Clima!$F7-M9-L9-N9</f>
        <v>36.85480731878409</v>
      </c>
      <c r="P9" s="3">
        <f>P8+(Coeficientes!$D$20*N9-Q9)/Coeficientes!$D$21</f>
        <v>0</v>
      </c>
      <c r="Q9" s="3">
        <f>10*Coeficientes!$D$22*P8/Constantes!$E$27</f>
        <v>0</v>
      </c>
      <c r="R9" s="3">
        <f>10*Escenarios!$E$7*(M9+Q9)</f>
        <v>0</v>
      </c>
      <c r="S9" s="3">
        <f>0.001*Clima!F7*Escenarios!$E$8</f>
        <v>3.3000000000000003</v>
      </c>
      <c r="T9" s="3">
        <f>MAX(0,W8+R9+S9-Constantes!$E$22)</f>
        <v>0</v>
      </c>
      <c r="U9" s="3">
        <f>MIN('Cálculos de ET'!M7*0.001*Escenarios!$E$8*(W8/Constantes!$E$22)^(2/3),W8+R9+S9-T9)</f>
        <v>2.5328844537266894E-2</v>
      </c>
      <c r="V9" s="3">
        <f>MIN(Constantes!$E$21*(W8/Constantes!$E$22)^(2/3),W8+R9+S9-U9-T9)</f>
        <v>4.3533909785853427E-2</v>
      </c>
      <c r="W9" s="3">
        <f t="shared" si="0"/>
        <v>3.668155558482685</v>
      </c>
      <c r="X9" s="17"/>
      <c r="Y9" s="3">
        <v>4</v>
      </c>
      <c r="Z9" s="3">
        <f>'Cálculos de ET'!$I7*((1-Constantes!$F$18)*'Cálculos de ET'!$K7+'Cálculos de ET'!$L7)</f>
        <v>1.9357333975451712</v>
      </c>
      <c r="AA9" s="3">
        <f>MIN(Z9*Constantes!$F$16,0.8*(AD8+Clima!$F7-AB9-AC9-Constantes!$D$12))</f>
        <v>1.1452971774941045</v>
      </c>
      <c r="AB9" s="3">
        <f>IF(Clima!$F7&gt;0.05*Constantes!$F$17,((Clima!$F7-0.05*Constantes!$F$17)^2)/(Clima!$F7+0.95*Constantes!$F$17),0)</f>
        <v>0</v>
      </c>
      <c r="AC9" s="3">
        <f>MAX(0,AD8+Clima!$F7-AB9-Constantes!$D$11)</f>
        <v>0</v>
      </c>
      <c r="AD9" s="3">
        <f>AD8+Clima!$F7-AB9-AA9-AC9</f>
        <v>36.85480731878409</v>
      </c>
      <c r="AE9" s="3">
        <f>AE8+(Coeficientes!$D$20*AC9-AF9)/Coeficientes!$D$21</f>
        <v>0</v>
      </c>
      <c r="AF9" s="3">
        <f>10*Coeficientes!$D$22*AE8/Constantes!$F$27</f>
        <v>0</v>
      </c>
      <c r="AG9" s="3">
        <f>10*Escenarios!$F$7*(AB9+AF9)</f>
        <v>0</v>
      </c>
      <c r="AH9" s="3">
        <f>0.001*Clima!F7*Escenarios!$F$8</f>
        <v>6.6000000000000005</v>
      </c>
      <c r="AI9" s="3">
        <f>MAX(0,AL8+AG9+AH9-Constantes!$F$22)</f>
        <v>0</v>
      </c>
      <c r="AJ9" s="3">
        <f>MIN('Cálculos de ET'!M7*0.001*Escenarios!$F$8*(AL8/Constantes!$F$22)^(2/3),AL8+AG9+AH9-AI9)</f>
        <v>6.9273754027619358E-2</v>
      </c>
      <c r="AK9" s="3">
        <f>MIN(Constantes!$F$21*(AL8/Constantes!$F$22)^(2/3),AL8+AG9+AH9-AJ9-AI9)</f>
        <v>0.11906415051537904</v>
      </c>
      <c r="AL9" s="3">
        <f t="shared" si="1"/>
        <v>7.1105132061612402</v>
      </c>
      <c r="AM9" s="25"/>
    </row>
    <row r="10" spans="2:39" x14ac:dyDescent="0.25">
      <c r="B10" s="24"/>
      <c r="C10" s="3">
        <v>5</v>
      </c>
      <c r="D10" s="3">
        <f>'Cálculos de ET'!$I8*((1-Constantes!$D$18)*'Cálculos de ET'!$K8+'Cálculos de ET'!$L8)</f>
        <v>2.0847467705999989</v>
      </c>
      <c r="E10" s="3">
        <f>MIN(D10*Constantes!$D$16,0.8*(H9+Clima!$F8-F10-G10-Constantes!$D$12))</f>
        <v>1.2334625187466763</v>
      </c>
      <c r="F10" s="3">
        <f>IF(Clima!$F8&gt;0.05*Constantes!$D$17,((Clima!$F8-0.05*Constantes!$D$17)^2)/(Clima!$F8+0.95*Constantes!$D$17),0)</f>
        <v>0</v>
      </c>
      <c r="G10" s="3">
        <f>MAX(0,H9+Clima!$F8-F10-Constantes!$D$11)</f>
        <v>0</v>
      </c>
      <c r="H10" s="3">
        <f>H9+Clima!$F8-F10-E10-G10</f>
        <v>38.221344800037414</v>
      </c>
      <c r="I10" s="17"/>
      <c r="J10" s="3">
        <v>5</v>
      </c>
      <c r="K10" s="3">
        <f>'Cálculos de ET'!$I8*((1-Constantes!$E$18)*'Cálculos de ET'!$K8+'Cálculos de ET'!$L8)</f>
        <v>2.0847467705999989</v>
      </c>
      <c r="L10" s="3">
        <f>MIN(K10*Constantes!$E$16,0.8*(O9+Clima!$F8-M10-N10-Constantes!$D$12))</f>
        <v>1.2334625187466763</v>
      </c>
      <c r="M10" s="3">
        <f>IF(Clima!$F8&gt;0.05*Constantes!$E$17,((Clima!$F8-0.05*Constantes!$E$17)^2)/(Clima!$F8+0.95*Constantes!$E$17),0)</f>
        <v>0</v>
      </c>
      <c r="N10" s="3">
        <f>MAX(0,O9+Clima!$F8-M10-Constantes!$D$11)</f>
        <v>0</v>
      </c>
      <c r="O10" s="3">
        <f>O9+Clima!$F8-M10-L10-N10</f>
        <v>38.221344800037414</v>
      </c>
      <c r="P10" s="3">
        <f>P9+(Coeficientes!$D$20*N10-Q10)/Coeficientes!$D$21</f>
        <v>0</v>
      </c>
      <c r="Q10" s="3">
        <f>10*Coeficientes!$D$22*P9/Constantes!$E$27</f>
        <v>0</v>
      </c>
      <c r="R10" s="3">
        <f>10*Escenarios!$E$7*(M10+Q10)</f>
        <v>0</v>
      </c>
      <c r="S10" s="3">
        <f>0.001*Clima!F8*Escenarios!$E$8</f>
        <v>7.8000000000000007</v>
      </c>
      <c r="T10" s="3">
        <f>MAX(0,W9+R10+S10-Constantes!$E$22)</f>
        <v>0</v>
      </c>
      <c r="U10" s="3">
        <f>MIN('Cálculos de ET'!M8*0.001*Escenarios!$E$8*(W9/Constantes!$E$22)^(2/3),W9+R10+S10-T10)</f>
        <v>0.11268783548187708</v>
      </c>
      <c r="V10" s="3">
        <f>MIN(Constantes!$E$21*(W9/Constantes!$E$22)^(2/3),W9+R10+S10-U10-T10)</f>
        <v>0.17980140408416198</v>
      </c>
      <c r="W10" s="3">
        <f t="shared" si="0"/>
        <v>11.175666318916647</v>
      </c>
      <c r="X10" s="17"/>
      <c r="Y10" s="3">
        <v>5</v>
      </c>
      <c r="Z10" s="3">
        <f>'Cálculos de ET'!$I8*((1-Constantes!$F$18)*'Cálculos de ET'!$K8+'Cálculos de ET'!$L8)</f>
        <v>2.0847467705999989</v>
      </c>
      <c r="AA10" s="3">
        <f>MIN(Z10*Constantes!$F$16,0.8*(AD9+Clima!$F8-AB10-AC10-Constantes!$D$12))</f>
        <v>1.2334625187466763</v>
      </c>
      <c r="AB10" s="3">
        <f>IF(Clima!$F8&gt;0.05*Constantes!$F$17,((Clima!$F8-0.05*Constantes!$F$17)^2)/(Clima!$F8+0.95*Constantes!$F$17),0)</f>
        <v>0</v>
      </c>
      <c r="AC10" s="3">
        <f>MAX(0,AD9+Clima!$F8-AB10-Constantes!$D$11)</f>
        <v>0</v>
      </c>
      <c r="AD10" s="3">
        <f>AD9+Clima!$F8-AB10-AA10-AC10</f>
        <v>38.221344800037414</v>
      </c>
      <c r="AE10" s="3">
        <f>AE9+(Coeficientes!$D$20*AC10-AF10)/Coeficientes!$D$21</f>
        <v>0</v>
      </c>
      <c r="AF10" s="3">
        <f>10*Coeficientes!$D$22*AE9/Constantes!$F$27</f>
        <v>0</v>
      </c>
      <c r="AG10" s="3">
        <f>10*Escenarios!$F$7*(AB10+AF10)</f>
        <v>0</v>
      </c>
      <c r="AH10" s="3">
        <f>0.001*Clima!F8*Escenarios!$F$8</f>
        <v>15.600000000000001</v>
      </c>
      <c r="AI10" s="3">
        <f>MAX(0,AL9+AG10+AH10-Constantes!$F$22)</f>
        <v>0</v>
      </c>
      <c r="AJ10" s="3">
        <f>MIN('Cálculos de ET'!M8*0.001*Escenarios!$F$8*(AL9/Constantes!$F$22)^(2/3),AL9+AG10+AH10-AI10)</f>
        <v>0.35038257581797522</v>
      </c>
      <c r="AK10" s="3">
        <f>MIN(Constantes!$F$21*(AL9/Constantes!$F$22)^(2/3),AL9+AG10+AH10-AJ10-AI10)</f>
        <v>0.55906015790700925</v>
      </c>
      <c r="AL10" s="3">
        <f t="shared" si="1"/>
        <v>21.801070472436258</v>
      </c>
      <c r="AM10" s="25"/>
    </row>
    <row r="11" spans="2:39" x14ac:dyDescent="0.25">
      <c r="B11" s="24"/>
      <c r="C11" s="3">
        <v>6</v>
      </c>
      <c r="D11" s="3">
        <f>'Cálculos de ET'!$I9*((1-Constantes!$D$18)*'Cálculos de ET'!$K9+'Cálculos de ET'!$L9)</f>
        <v>2.0846591055865433</v>
      </c>
      <c r="E11" s="3">
        <f>MIN(D11*Constantes!$D$16,0.8*(H10+Clima!$F9-F11-G11-Constantes!$D$12))</f>
        <v>1.2334106508124849</v>
      </c>
      <c r="F11" s="3">
        <f>IF(Clima!$F9&gt;0.05*Constantes!$D$17,((Clima!$F9-0.05*Constantes!$D$17)^2)/(Clima!$F9+0.95*Constantes!$D$17),0)</f>
        <v>0</v>
      </c>
      <c r="G11" s="3">
        <f>MAX(0,H10+Clima!$F9-F11-Constantes!$D$11)</f>
        <v>0</v>
      </c>
      <c r="H11" s="3">
        <f>H10+Clima!$F9-F11-E11-G11</f>
        <v>37.287934149224924</v>
      </c>
      <c r="I11" s="17"/>
      <c r="J11" s="3">
        <v>6</v>
      </c>
      <c r="K11" s="3">
        <f>'Cálculos de ET'!$I9*((1-Constantes!$E$18)*'Cálculos de ET'!$K9+'Cálculos de ET'!$L9)</f>
        <v>2.0846591055865433</v>
      </c>
      <c r="L11" s="3">
        <f>MIN(K11*Constantes!$E$16,0.8*(O10+Clima!$F9-M11-N11-Constantes!$D$12))</f>
        <v>1.2334106508124849</v>
      </c>
      <c r="M11" s="3">
        <f>IF(Clima!$F9&gt;0.05*Constantes!$E$17,((Clima!$F9-0.05*Constantes!$E$17)^2)/(Clima!$F9+0.95*Constantes!$E$17),0)</f>
        <v>0</v>
      </c>
      <c r="N11" s="3">
        <f>MAX(0,O10+Clima!$F9-M11-Constantes!$D$11)</f>
        <v>0</v>
      </c>
      <c r="O11" s="3">
        <f>O10+Clima!$F9-M11-L11-N11</f>
        <v>37.287934149224924</v>
      </c>
      <c r="P11" s="3">
        <f>P10+(Coeficientes!$D$20*N11-Q11)/Coeficientes!$D$21</f>
        <v>0</v>
      </c>
      <c r="Q11" s="3">
        <f>10*Coeficientes!$D$22*P10/Constantes!$E$27</f>
        <v>0</v>
      </c>
      <c r="R11" s="3">
        <f>10*Escenarios!$E$7*(M11+Q11)</f>
        <v>0</v>
      </c>
      <c r="S11" s="3">
        <f>0.001*Clima!F9*Escenarios!$E$8</f>
        <v>0.89999999999999991</v>
      </c>
      <c r="T11" s="3">
        <f>MAX(0,W10+R11+S11-Constantes!$E$22)</f>
        <v>0</v>
      </c>
      <c r="U11" s="3">
        <f>MIN('Cálculos de ET'!M9*0.001*Escenarios!$E$8*(W10/Constantes!$E$22)^(2/3),W10+R11+S11-T11)</f>
        <v>0.23681547670020997</v>
      </c>
      <c r="V11" s="3">
        <f>MIN(Constantes!$E$21*(W10/Constantes!$E$22)^(2/3),W10+R11+S11-U11-T11)</f>
        <v>0.37787097402521741</v>
      </c>
      <c r="W11" s="3">
        <f t="shared" si="0"/>
        <v>11.46097986819122</v>
      </c>
      <c r="X11" s="17"/>
      <c r="Y11" s="3">
        <v>6</v>
      </c>
      <c r="Z11" s="3">
        <f>'Cálculos de ET'!$I9*((1-Constantes!$F$18)*'Cálculos de ET'!$K9+'Cálculos de ET'!$L9)</f>
        <v>2.0846591055865433</v>
      </c>
      <c r="AA11" s="3">
        <f>MIN(Z11*Constantes!$F$16,0.8*(AD10+Clima!$F9-AB11-AC11-Constantes!$D$12))</f>
        <v>1.2334106508124849</v>
      </c>
      <c r="AB11" s="3">
        <f>IF(Clima!$F9&gt;0.05*Constantes!$F$17,((Clima!$F9-0.05*Constantes!$F$17)^2)/(Clima!$F9+0.95*Constantes!$F$17),0)</f>
        <v>0</v>
      </c>
      <c r="AC11" s="3">
        <f>MAX(0,AD10+Clima!$F9-AB11-Constantes!$D$11)</f>
        <v>0</v>
      </c>
      <c r="AD11" s="3">
        <f>AD10+Clima!$F9-AB11-AA11-AC11</f>
        <v>37.287934149224924</v>
      </c>
      <c r="AE11" s="3">
        <f>AE10+(Coeficientes!$D$20*AC11-AF11)/Coeficientes!$D$21</f>
        <v>0</v>
      </c>
      <c r="AF11" s="3">
        <f>10*Coeficientes!$D$22*AE10/Constantes!$F$27</f>
        <v>0</v>
      </c>
      <c r="AG11" s="3">
        <f>10*Escenarios!$F$7*(AB11+AF11)</f>
        <v>0</v>
      </c>
      <c r="AH11" s="3">
        <f>0.001*Clima!F9*Escenarios!$F$8</f>
        <v>1.7999999999999998</v>
      </c>
      <c r="AI11" s="3">
        <f>MAX(0,AL10+AG11+AH11-Constantes!$F$22)</f>
        <v>0</v>
      </c>
      <c r="AJ11" s="3">
        <f>MIN('Cálculos de ET'!M9*0.001*Escenarios!$F$8*(AL10/Constantes!$F$22)^(2/3),AL10+AG11+AH11-AI11)</f>
        <v>0.73945146264130412</v>
      </c>
      <c r="AK11" s="3">
        <f>MIN(Constantes!$F$21*(AL10/Constantes!$F$22)^(2/3),AL10+AG11+AH11-AJ11-AI11)</f>
        <v>1.1798943562559545</v>
      </c>
      <c r="AL11" s="3">
        <f t="shared" si="1"/>
        <v>21.681724653539</v>
      </c>
      <c r="AM11" s="25"/>
    </row>
    <row r="12" spans="2:39" x14ac:dyDescent="0.25">
      <c r="B12" s="24"/>
      <c r="C12" s="3">
        <v>7</v>
      </c>
      <c r="D12" s="3">
        <f>'Cálculos de ET'!$I10*((1-Constantes!$D$18)*'Cálculos de ET'!$K10+'Cálculos de ET'!$L10)</f>
        <v>2.0792372863164057</v>
      </c>
      <c r="E12" s="3">
        <f>MIN(D12*Constantes!$D$16,0.8*(H11+Clima!$F10-F12-G12-Constantes!$D$12))</f>
        <v>1.2302027739866543</v>
      </c>
      <c r="F12" s="3">
        <f>IF(Clima!$F10&gt;0.05*Constantes!$D$17,((Clima!$F10-0.05*Constantes!$D$17)^2)/(Clima!$F10+0.95*Constantes!$D$17),0)</f>
        <v>0.18576074915489518</v>
      </c>
      <c r="G12" s="3">
        <f>MAX(0,H11+Clima!$F10-F12-Constantes!$D$11)</f>
        <v>3.0021734000700278</v>
      </c>
      <c r="H12" s="3">
        <f>H11+Clima!$F10-F12-E12-G12</f>
        <v>39.269797226013345</v>
      </c>
      <c r="I12" s="17"/>
      <c r="J12" s="3">
        <v>7</v>
      </c>
      <c r="K12" s="3">
        <f>'Cálculos de ET'!$I10*((1-Constantes!$E$18)*'Cálculos de ET'!$K10+'Cálculos de ET'!$L10)</f>
        <v>2.0792372863164057</v>
      </c>
      <c r="L12" s="3">
        <f>MIN(K12*Constantes!$E$16,0.8*(O11+Clima!$F10-M12-N12-Constantes!$D$12))</f>
        <v>1.2302027739866543</v>
      </c>
      <c r="M12" s="3">
        <f>IF(Clima!$F10&gt;0.05*Constantes!$E$17,((Clima!$F10-0.05*Constantes!$E$17)^2)/(Clima!$F10+0.95*Constantes!$E$17),0)</f>
        <v>0.18576074915489518</v>
      </c>
      <c r="N12" s="3">
        <f>MAX(0,O11+Clima!$F10-M12-Constantes!$D$11)</f>
        <v>3.0021734000700278</v>
      </c>
      <c r="O12" s="3">
        <f>O11+Clima!$F10-M12-L12-N12</f>
        <v>39.269797226013345</v>
      </c>
      <c r="P12" s="3">
        <f>P11+(Coeficientes!$D$20*N12-Q12)/Coeficientes!$D$21</f>
        <v>0</v>
      </c>
      <c r="Q12" s="3">
        <f>10*Coeficientes!$D$22*P11/Constantes!$E$27</f>
        <v>0</v>
      </c>
      <c r="R12" s="3">
        <f>10*Escenarios!$E$7*(M12+Q12)</f>
        <v>18.018792668024833</v>
      </c>
      <c r="S12" s="3">
        <f>0.001*Clima!F10*Escenarios!$E$8</f>
        <v>19.2</v>
      </c>
      <c r="T12" s="3">
        <f>MAX(0,W11+R12+S12-Constantes!$E$22)</f>
        <v>0</v>
      </c>
      <c r="U12" s="3">
        <f>MIN('Cálculos de ET'!M10*0.001*Escenarios!$E$8*(W11/Constantes!$E$22)^(2/3),W11+R12+S12-T12)</f>
        <v>0.24020376815220729</v>
      </c>
      <c r="V12" s="3">
        <f>MIN(Constantes!$E$21*(W11/Constantes!$E$22)^(2/3),W11+R12+S12-U12-T12)</f>
        <v>0.38427525142111851</v>
      </c>
      <c r="W12" s="3">
        <f t="shared" si="0"/>
        <v>48.055293516642728</v>
      </c>
      <c r="X12" s="17"/>
      <c r="Y12" s="3">
        <v>7</v>
      </c>
      <c r="Z12" s="3">
        <f>'Cálculos de ET'!$I10*((1-Constantes!$F$18)*'Cálculos de ET'!$K10+'Cálculos de ET'!$L10)</f>
        <v>2.0792372863164057</v>
      </c>
      <c r="AA12" s="3">
        <f>MIN(Z12*Constantes!$F$16,0.8*(AD11+Clima!$F10-AB12-AC12-Constantes!$D$12))</f>
        <v>1.2302027739866543</v>
      </c>
      <c r="AB12" s="3">
        <f>IF(Clima!$F10&gt;0.05*Constantes!$F$17,((Clima!$F10-0.05*Constantes!$F$17)^2)/(Clima!$F10+0.95*Constantes!$F$17),0)</f>
        <v>0.18576074915489518</v>
      </c>
      <c r="AC12" s="3">
        <f>MAX(0,AD11+Clima!$F10-AB12-Constantes!$D$11)</f>
        <v>3.0021734000700278</v>
      </c>
      <c r="AD12" s="3">
        <f>AD11+Clima!$F10-AB12-AA12-AC12</f>
        <v>39.269797226013345</v>
      </c>
      <c r="AE12" s="3">
        <f>AE11+(Coeficientes!$D$20*AC12-AF12)/Coeficientes!$D$21</f>
        <v>0</v>
      </c>
      <c r="AF12" s="3">
        <f>10*Coeficientes!$D$22*AE11/Constantes!$F$27</f>
        <v>0</v>
      </c>
      <c r="AG12" s="3">
        <f>10*Escenarios!$F$7*(AB12+AF12)</f>
        <v>17.461510420560145</v>
      </c>
      <c r="AH12" s="3">
        <f>0.001*Clima!F10*Escenarios!$F$8</f>
        <v>38.4</v>
      </c>
      <c r="AI12" s="3">
        <f>MAX(0,AL11+AG12+AH12-Constantes!$F$22)</f>
        <v>0</v>
      </c>
      <c r="AJ12" s="3">
        <f>MIN('Cálculos de ET'!M10*0.001*Escenarios!$F$8*(AL11/Constantes!$F$22)^(2/3),AL11+AG12+AH12-AI12)</f>
        <v>0.73483730396929026</v>
      </c>
      <c r="AK12" s="3">
        <f>MIN(Constantes!$F$21*(AL11/Constantes!$F$22)^(2/3),AL11+AG12+AH12-AJ12-AI12)</f>
        <v>1.175584346193451</v>
      </c>
      <c r="AL12" s="3">
        <f t="shared" si="1"/>
        <v>75.632813423936412</v>
      </c>
      <c r="AM12" s="25"/>
    </row>
    <row r="13" spans="2:39" x14ac:dyDescent="0.25">
      <c r="B13" s="24"/>
      <c r="C13" s="3">
        <v>8</v>
      </c>
      <c r="D13" s="3">
        <f>'Cálculos de ET'!$I11*((1-Constantes!$D$18)*'Cálculos de ET'!$K11+'Cálculos de ET'!$L11)</f>
        <v>2.025906054178285</v>
      </c>
      <c r="E13" s="3">
        <f>MIN(D13*Constantes!$D$16,0.8*(H12+Clima!$F11-F13-G13-Constantes!$D$12))</f>
        <v>1.1986487853446584</v>
      </c>
      <c r="F13" s="3">
        <f>IF(Clima!$F11&gt;0.05*Constantes!$D$17,((Clima!$F11-0.05*Constantes!$D$17)^2)/(Clima!$F11+0.95*Constantes!$D$17),0)</f>
        <v>0.66218519646650575</v>
      </c>
      <c r="G13" s="3">
        <f>MAX(0,H12+Clima!$F11-F13-Constantes!$D$11)</f>
        <v>7.7076120295468442</v>
      </c>
      <c r="H13" s="3">
        <f>H12+Clima!$F11-F13-E13-G13</f>
        <v>39.301351214655341</v>
      </c>
      <c r="I13" s="17"/>
      <c r="J13" s="3">
        <v>8</v>
      </c>
      <c r="K13" s="3">
        <f>'Cálculos de ET'!$I11*((1-Constantes!$E$18)*'Cálculos de ET'!$K11+'Cálculos de ET'!$L11)</f>
        <v>2.025906054178285</v>
      </c>
      <c r="L13" s="3">
        <f>MIN(K13*Constantes!$E$16,0.8*(O12+Clima!$F11-M13-N13-Constantes!$D$12))</f>
        <v>1.1986487853446584</v>
      </c>
      <c r="M13" s="3">
        <f>IF(Clima!$F11&gt;0.05*Constantes!$E$17,((Clima!$F11-0.05*Constantes!$E$17)^2)/(Clima!$F11+0.95*Constantes!$E$17),0)</f>
        <v>0.66218519646650575</v>
      </c>
      <c r="N13" s="3">
        <f>MAX(0,O12+Clima!$F11-M13-Constantes!$D$11)</f>
        <v>7.7076120295468442</v>
      </c>
      <c r="O13" s="3">
        <f>O12+Clima!$F11-M13-L13-N13</f>
        <v>39.301351214655341</v>
      </c>
      <c r="P13" s="3">
        <f>P12+(Coeficientes!$D$20*N13-Q13)/Coeficientes!$D$21</f>
        <v>0</v>
      </c>
      <c r="Q13" s="3">
        <f>10*Coeficientes!$D$22*P12/Constantes!$E$27</f>
        <v>0</v>
      </c>
      <c r="R13" s="3">
        <f>10*Escenarios!$E$7*(M13+Q13)</f>
        <v>64.231964057251062</v>
      </c>
      <c r="S13" s="3">
        <f>0.001*Clima!F11*Escenarios!$E$8</f>
        <v>28.799999999999997</v>
      </c>
      <c r="T13" s="3">
        <f>MAX(0,W12+R13+S13-Constantes!$E$22)</f>
        <v>0</v>
      </c>
      <c r="U13" s="3">
        <f>MIN('Cálculos de ET'!M11*0.001*Escenarios!$E$8*(W12/Constantes!$E$22)^(2/3),W12+R13+S13-T13)</f>
        <v>0.60855728452996216</v>
      </c>
      <c r="V13" s="3">
        <f>MIN(Constantes!$E$21*(W12/Constantes!$E$22)^(2/3),W12+R13+S13-U13-T13)</f>
        <v>0.99920685559070799</v>
      </c>
      <c r="W13" s="3">
        <f t="shared" si="0"/>
        <v>139.47949343377314</v>
      </c>
      <c r="X13" s="17"/>
      <c r="Y13" s="3">
        <v>8</v>
      </c>
      <c r="Z13" s="3">
        <f>'Cálculos de ET'!$I11*((1-Constantes!$F$18)*'Cálculos de ET'!$K11+'Cálculos de ET'!$L11)</f>
        <v>2.025906054178285</v>
      </c>
      <c r="AA13" s="3">
        <f>MIN(Z13*Constantes!$F$16,0.8*(AD12+Clima!$F11-AB13-AC13-Constantes!$D$12))</f>
        <v>1.1986487853446584</v>
      </c>
      <c r="AB13" s="3">
        <f>IF(Clima!$F11&gt;0.05*Constantes!$F$17,((Clima!$F11-0.05*Constantes!$F$17)^2)/(Clima!$F11+0.95*Constantes!$F$17),0)</f>
        <v>0.66218519646650575</v>
      </c>
      <c r="AC13" s="3">
        <f>MAX(0,AD12+Clima!$F11-AB13-Constantes!$D$11)</f>
        <v>7.7076120295468442</v>
      </c>
      <c r="AD13" s="3">
        <f>AD12+Clima!$F11-AB13-AA13-AC13</f>
        <v>39.301351214655341</v>
      </c>
      <c r="AE13" s="3">
        <f>AE12+(Coeficientes!$D$20*AC13-AF13)/Coeficientes!$D$21</f>
        <v>0</v>
      </c>
      <c r="AF13" s="3">
        <f>10*Coeficientes!$D$22*AE12/Constantes!$F$27</f>
        <v>0</v>
      </c>
      <c r="AG13" s="3">
        <f>10*Escenarios!$F$7*(AB13+AF13)</f>
        <v>62.24540846785154</v>
      </c>
      <c r="AH13" s="3">
        <f>0.001*Clima!F11*Escenarios!$F$8</f>
        <v>57.599999999999994</v>
      </c>
      <c r="AI13" s="3">
        <f>MAX(0,AL12+AG13+AH13-Constantes!$F$22)</f>
        <v>0</v>
      </c>
      <c r="AJ13" s="3">
        <f>MIN('Cálculos de ET'!M11*0.001*Escenarios!$F$8*(AL12/Constantes!$F$22)^(2/3),AL12+AG13+AH13-AI13)</f>
        <v>1.6468124516751579</v>
      </c>
      <c r="AK13" s="3">
        <f>MIN(Constantes!$F$21*(AL12/Constantes!$F$22)^(2/3),AL12+AG13+AH13-AJ13-AI13)</f>
        <v>2.7039464211769588</v>
      </c>
      <c r="AL13" s="3">
        <f t="shared" si="1"/>
        <v>191.12746301893583</v>
      </c>
      <c r="AM13" s="25"/>
    </row>
    <row r="14" spans="2:39" x14ac:dyDescent="0.25">
      <c r="B14" s="24"/>
      <c r="C14" s="3">
        <v>9</v>
      </c>
      <c r="D14" s="3">
        <f>'Cálculos de ET'!$I12*((1-Constantes!$D$18)*'Cálculos de ET'!$K12+'Cálculos de ET'!$L12)</f>
        <v>1.993833617452986</v>
      </c>
      <c r="E14" s="3">
        <f>MIN(D14*Constantes!$D$16,0.8*(H13+Clima!$F12-F14-G14-Constantes!$D$12))</f>
        <v>1.1796727882866822</v>
      </c>
      <c r="F14" s="3">
        <f>IF(Clima!$F12&gt;0.05*Constantes!$D$17,((Clima!$F12-0.05*Constantes!$D$17)^2)/(Clima!$F12+0.95*Constantes!$D$17),0)</f>
        <v>6.4056106089341557E-3</v>
      </c>
      <c r="G14" s="3">
        <f>MAX(0,H13+Clima!$F12-F14-Constantes!$D$11)</f>
        <v>2.3949456040464057</v>
      </c>
      <c r="H14" s="3">
        <f>H13+Clima!$F12-F14-E14-G14</f>
        <v>39.32032721171332</v>
      </c>
      <c r="I14" s="17"/>
      <c r="J14" s="3">
        <v>9</v>
      </c>
      <c r="K14" s="3">
        <f>'Cálculos de ET'!$I12*((1-Constantes!$E$18)*'Cálculos de ET'!$K12+'Cálculos de ET'!$L12)</f>
        <v>1.993833617452986</v>
      </c>
      <c r="L14" s="3">
        <f>MIN(K14*Constantes!$E$16,0.8*(O13+Clima!$F12-M14-N14-Constantes!$D$12))</f>
        <v>1.1796727882866822</v>
      </c>
      <c r="M14" s="3">
        <f>IF(Clima!$F12&gt;0.05*Constantes!$E$17,((Clima!$F12-0.05*Constantes!$E$17)^2)/(Clima!$F12+0.95*Constantes!$E$17),0)</f>
        <v>6.4056106089341557E-3</v>
      </c>
      <c r="N14" s="3">
        <f>MAX(0,O13+Clima!$F12-M14-Constantes!$D$11)</f>
        <v>2.3949456040464057</v>
      </c>
      <c r="O14" s="3">
        <f>O13+Clima!$F12-M14-L14-N14</f>
        <v>39.32032721171332</v>
      </c>
      <c r="P14" s="3">
        <f>P13+(Coeficientes!$D$20*N14-Q14)/Coeficientes!$D$21</f>
        <v>0</v>
      </c>
      <c r="Q14" s="3">
        <f>10*Coeficientes!$D$22*P13/Constantes!$E$27</f>
        <v>0</v>
      </c>
      <c r="R14" s="3">
        <f>10*Escenarios!$E$7*(M14+Q14)</f>
        <v>0.62134422906661313</v>
      </c>
      <c r="S14" s="3">
        <f>0.001*Clima!F12*Escenarios!$E$8</f>
        <v>10.8</v>
      </c>
      <c r="T14" s="3">
        <f>MAX(0,W13+R14+S14-Constantes!$E$22)</f>
        <v>0</v>
      </c>
      <c r="U14" s="3">
        <f>MIN('Cálculos de ET'!M12*0.001*Escenarios!$E$8*(W13/Constantes!$E$22)^(2/3),W13+R14+S14-T14)</f>
        <v>1.2186144476941305</v>
      </c>
      <c r="V14" s="3">
        <f>MIN(Constantes!$E$21*(W13/Constantes!$E$22)^(2/3),W13+R14+S14-U14-T14)</f>
        <v>2.0331440813102426</v>
      </c>
      <c r="W14" s="3">
        <f t="shared" si="0"/>
        <v>147.64907913383539</v>
      </c>
      <c r="X14" s="17"/>
      <c r="Y14" s="3">
        <v>9</v>
      </c>
      <c r="Z14" s="3">
        <f>'Cálculos de ET'!$I12*((1-Constantes!$F$18)*'Cálculos de ET'!$K12+'Cálculos de ET'!$L12)</f>
        <v>1.993833617452986</v>
      </c>
      <c r="AA14" s="3">
        <f>MIN(Z14*Constantes!$F$16,0.8*(AD13+Clima!$F12-AB14-AC14-Constantes!$D$12))</f>
        <v>1.1796727882866822</v>
      </c>
      <c r="AB14" s="3">
        <f>IF(Clima!$F12&gt;0.05*Constantes!$F$17,((Clima!$F12-0.05*Constantes!$F$17)^2)/(Clima!$F12+0.95*Constantes!$F$17),0)</f>
        <v>6.4056106089341557E-3</v>
      </c>
      <c r="AC14" s="3">
        <f>MAX(0,AD13+Clima!$F12-AB14-Constantes!$D$11)</f>
        <v>2.3949456040464057</v>
      </c>
      <c r="AD14" s="3">
        <f>AD13+Clima!$F12-AB14-AA14-AC14</f>
        <v>39.32032721171332</v>
      </c>
      <c r="AE14" s="3">
        <f>AE13+(Coeficientes!$D$20*AC14-AF14)/Coeficientes!$D$21</f>
        <v>0</v>
      </c>
      <c r="AF14" s="3">
        <f>10*Coeficientes!$D$22*AE13/Constantes!$F$27</f>
        <v>0</v>
      </c>
      <c r="AG14" s="3">
        <f>10*Escenarios!$F$7*(AB14+AF14)</f>
        <v>0.60212739723981068</v>
      </c>
      <c r="AH14" s="3">
        <f>0.001*Clima!F12*Escenarios!$F$8</f>
        <v>21.6</v>
      </c>
      <c r="AI14" s="3">
        <f>MAX(0,AL13+AG14+AH14-Constantes!$F$22)</f>
        <v>0</v>
      </c>
      <c r="AJ14" s="3">
        <f>MIN('Cálculos de ET'!M12*0.001*Escenarios!$F$8*(AL13/Constantes!$F$22)^(2/3),AL13+AG14+AH14-AI14)</f>
        <v>3.0068018413762601</v>
      </c>
      <c r="AK14" s="3">
        <f>MIN(Constantes!$F$21*(AL13/Constantes!$F$22)^(2/3),AL13+AG14+AH14-AJ14-AI14)</f>
        <v>5.0165672818293192</v>
      </c>
      <c r="AL14" s="3">
        <f t="shared" si="1"/>
        <v>205.30622129297004</v>
      </c>
      <c r="AM14" s="25"/>
    </row>
    <row r="15" spans="2:39" x14ac:dyDescent="0.25">
      <c r="B15" s="24"/>
      <c r="C15" s="3">
        <v>10</v>
      </c>
      <c r="D15" s="3">
        <f>'Cálculos de ET'!$I13*((1-Constantes!$D$18)*'Cálculos de ET'!$K13+'Cálculos de ET'!$L13)</f>
        <v>2.0575516437331771</v>
      </c>
      <c r="E15" s="3">
        <f>MIN(D15*Constantes!$D$16,0.8*(H14+Clima!$F13-F15-G15-Constantes!$D$12))</f>
        <v>1.2173722337509925</v>
      </c>
      <c r="F15" s="3">
        <f>IF(Clima!$F13&gt;0.05*Constantes!$D$17,((Clima!$F13-0.05*Constantes!$D$17)^2)/(Clima!$F13+0.95*Constantes!$D$17),0)</f>
        <v>0.110441156543347</v>
      </c>
      <c r="G15" s="3">
        <f>MAX(0,H14+Clima!$F13-F15-Constantes!$D$11)</f>
        <v>4.3098860551699758</v>
      </c>
      <c r="H15" s="3">
        <f>H14+Clima!$F13-F15-E15-G15</f>
        <v>39.282627766249007</v>
      </c>
      <c r="I15" s="17"/>
      <c r="J15" s="3">
        <v>10</v>
      </c>
      <c r="K15" s="3">
        <f>'Cálculos de ET'!$I13*((1-Constantes!$E$18)*'Cálculos de ET'!$K13+'Cálculos de ET'!$L13)</f>
        <v>2.0575516437331771</v>
      </c>
      <c r="L15" s="3">
        <f>MIN(K15*Constantes!$E$16,0.8*(O14+Clima!$F13-M15-N15-Constantes!$D$12))</f>
        <v>1.2173722337509925</v>
      </c>
      <c r="M15" s="3">
        <f>IF(Clima!$F13&gt;0.05*Constantes!$E$17,((Clima!$F13-0.05*Constantes!$E$17)^2)/(Clima!$F13+0.95*Constantes!$E$17),0)</f>
        <v>0.110441156543347</v>
      </c>
      <c r="N15" s="3">
        <f>MAX(0,O14+Clima!$F13-M15-Constantes!$D$11)</f>
        <v>4.3098860551699758</v>
      </c>
      <c r="O15" s="3">
        <f>O14+Clima!$F13-M15-L15-N15</f>
        <v>39.282627766249007</v>
      </c>
      <c r="P15" s="3">
        <f>P14+(Coeficientes!$D$20*N15-Q15)/Coeficientes!$D$21</f>
        <v>0</v>
      </c>
      <c r="Q15" s="3">
        <f>10*Coeficientes!$D$22*P14/Constantes!$E$27</f>
        <v>0</v>
      </c>
      <c r="R15" s="3">
        <f>10*Escenarios!$E$7*(M15+Q15)</f>
        <v>10.712792184704659</v>
      </c>
      <c r="S15" s="3">
        <f>0.001*Clima!F13*Escenarios!$E$8</f>
        <v>16.8</v>
      </c>
      <c r="T15" s="3">
        <f>MAX(0,W14+R15+S15-Constantes!$E$22)</f>
        <v>0</v>
      </c>
      <c r="U15" s="3">
        <f>MIN('Cálculos de ET'!M13*0.001*Escenarios!$E$8*(W14/Constantes!$E$22)^(2/3),W14+R15+S15-T15)</f>
        <v>1.306281953504451</v>
      </c>
      <c r="V15" s="3">
        <f>MIN(Constantes!$E$21*(W14/Constantes!$E$22)^(2/3),W14+R15+S15-U15-T15)</f>
        <v>2.1117787271109845</v>
      </c>
      <c r="W15" s="3">
        <f t="shared" si="0"/>
        <v>171.74381063792461</v>
      </c>
      <c r="X15" s="17"/>
      <c r="Y15" s="3">
        <v>10</v>
      </c>
      <c r="Z15" s="3">
        <f>'Cálculos de ET'!$I13*((1-Constantes!$F$18)*'Cálculos de ET'!$K13+'Cálculos de ET'!$L13)</f>
        <v>2.0575516437331771</v>
      </c>
      <c r="AA15" s="3">
        <f>MIN(Z15*Constantes!$F$16,0.8*(AD14+Clima!$F13-AB15-AC15-Constantes!$D$12))</f>
        <v>1.2173722337509925</v>
      </c>
      <c r="AB15" s="3">
        <f>IF(Clima!$F13&gt;0.05*Constantes!$F$17,((Clima!$F13-0.05*Constantes!$F$17)^2)/(Clima!$F13+0.95*Constantes!$F$17),0)</f>
        <v>0.110441156543347</v>
      </c>
      <c r="AC15" s="3">
        <f>MAX(0,AD14+Clima!$F13-AB15-Constantes!$D$11)</f>
        <v>4.3098860551699758</v>
      </c>
      <c r="AD15" s="3">
        <f>AD14+Clima!$F13-AB15-AA15-AC15</f>
        <v>39.282627766249007</v>
      </c>
      <c r="AE15" s="3">
        <f>AE14+(Coeficientes!$D$20*AC15-AF15)/Coeficientes!$D$21</f>
        <v>0</v>
      </c>
      <c r="AF15" s="3">
        <f>10*Coeficientes!$D$22*AE14/Constantes!$F$27</f>
        <v>0</v>
      </c>
      <c r="AG15" s="3">
        <f>10*Escenarios!$F$7*(AB15+AF15)</f>
        <v>10.381468715074618</v>
      </c>
      <c r="AH15" s="3">
        <f>0.001*Clima!F13*Escenarios!$F$8</f>
        <v>33.6</v>
      </c>
      <c r="AI15" s="3">
        <f>MAX(0,AL14+AG15+AH15-Constantes!$F$22)</f>
        <v>0</v>
      </c>
      <c r="AJ15" s="3">
        <f>MIN('Cálculos de ET'!M13*0.001*Escenarios!$F$8*(AL14/Constantes!$F$22)^(2/3),AL14+AG15+AH15-AI15)</f>
        <v>3.254726506108724</v>
      </c>
      <c r="AK15" s="3">
        <f>MIN(Constantes!$F$21*(AL14/Constantes!$F$22)^(2/3),AL14+AG15+AH15-AJ15-AI15)</f>
        <v>5.2616988083815279</v>
      </c>
      <c r="AL15" s="3">
        <f t="shared" si="1"/>
        <v>240.7712646935544</v>
      </c>
      <c r="AM15" s="25"/>
    </row>
    <row r="16" spans="2:39" x14ac:dyDescent="0.25">
      <c r="B16" s="24"/>
      <c r="C16" s="3">
        <v>11</v>
      </c>
      <c r="D16" s="3">
        <f>'Cálculos de ET'!$I14*((1-Constantes!$D$18)*'Cálculos de ET'!$K14+'Cálculos de ET'!$L14)</f>
        <v>1.9455973524799182</v>
      </c>
      <c r="E16" s="3">
        <f>MIN(D16*Constantes!$D$16,0.8*(H15+Clima!$F14-F16-G16-Constantes!$D$12))</f>
        <v>1.1511332909589138</v>
      </c>
      <c r="F16" s="3">
        <f>IF(Clima!$F14&gt;0.05*Constantes!$D$17,((Clima!$F14-0.05*Constantes!$D$17)^2)/(Clima!$F14+0.95*Constantes!$D$17),0)</f>
        <v>4.1439571936747068</v>
      </c>
      <c r="G16" s="3">
        <f>MAX(0,H15+Clima!$F14-F16-Constantes!$D$11)</f>
        <v>15.538670572574297</v>
      </c>
      <c r="H16" s="3">
        <f>H15+Clima!$F14-F16-E16-G16</f>
        <v>39.348866709041083</v>
      </c>
      <c r="I16" s="17"/>
      <c r="J16" s="3">
        <v>11</v>
      </c>
      <c r="K16" s="3">
        <f>'Cálculos de ET'!$I14*((1-Constantes!$E$18)*'Cálculos de ET'!$K14+'Cálculos de ET'!$L14)</f>
        <v>1.9455973524799182</v>
      </c>
      <c r="L16" s="3">
        <f>MIN(K16*Constantes!$E$16,0.8*(O15+Clima!$F14-M16-N16-Constantes!$D$12))</f>
        <v>1.1511332909589138</v>
      </c>
      <c r="M16" s="3">
        <f>IF(Clima!$F14&gt;0.05*Constantes!$E$17,((Clima!$F14-0.05*Constantes!$E$17)^2)/(Clima!$F14+0.95*Constantes!$E$17),0)</f>
        <v>4.1439571936747068</v>
      </c>
      <c r="N16" s="3">
        <f>MAX(0,O15+Clima!$F14-M16-Constantes!$D$11)</f>
        <v>15.538670572574297</v>
      </c>
      <c r="O16" s="3">
        <f>O15+Clima!$F14-M16-L16-N16</f>
        <v>39.348866709041083</v>
      </c>
      <c r="P16" s="3">
        <f>P15+(Coeficientes!$D$20*N16-Q16)/Coeficientes!$D$21</f>
        <v>0</v>
      </c>
      <c r="Q16" s="3">
        <f>10*Coeficientes!$D$22*P15/Constantes!$E$27</f>
        <v>0</v>
      </c>
      <c r="R16" s="3">
        <f>10*Escenarios!$E$7*(M16+Q16)</f>
        <v>401.96384778644654</v>
      </c>
      <c r="S16" s="3">
        <f>0.001*Clima!F14*Escenarios!$E$8</f>
        <v>62.699999999999996</v>
      </c>
      <c r="T16" s="3">
        <f>MAX(0,W15+R16+S16-Constantes!$E$22)</f>
        <v>0</v>
      </c>
      <c r="U16" s="3">
        <f>MIN('Cálculos de ET'!M14*0.001*Escenarios!$E$8*(W15/Constantes!$E$22)^(2/3),W15+R16+S16-T16)</f>
        <v>1.3659430578379552</v>
      </c>
      <c r="V16" s="3">
        <f>MIN(Constantes!$E$21*(W15/Constantes!$E$22)^(2/3),W15+R16+S16-U16-T16)</f>
        <v>2.335690595647443</v>
      </c>
      <c r="W16" s="3">
        <f t="shared" si="0"/>
        <v>632.70602477088585</v>
      </c>
      <c r="X16" s="17"/>
      <c r="Y16" s="3">
        <v>11</v>
      </c>
      <c r="Z16" s="3">
        <f>'Cálculos de ET'!$I14*((1-Constantes!$F$18)*'Cálculos de ET'!$K14+'Cálculos de ET'!$L14)</f>
        <v>1.9455973524799182</v>
      </c>
      <c r="AA16" s="3">
        <f>MIN(Z16*Constantes!$F$16,0.8*(AD15+Clima!$F14-AB16-AC16-Constantes!$D$12))</f>
        <v>1.1511332909589138</v>
      </c>
      <c r="AB16" s="3">
        <f>IF(Clima!$F14&gt;0.05*Constantes!$F$17,((Clima!$F14-0.05*Constantes!$F$17)^2)/(Clima!$F14+0.95*Constantes!$F$17),0)</f>
        <v>4.1439571936747068</v>
      </c>
      <c r="AC16" s="3">
        <f>MAX(0,AD15+Clima!$F14-AB16-Constantes!$D$11)</f>
        <v>15.538670572574297</v>
      </c>
      <c r="AD16" s="3">
        <f>AD15+Clima!$F14-AB16-AA16-AC16</f>
        <v>39.348866709041083</v>
      </c>
      <c r="AE16" s="3">
        <f>AE15+(Coeficientes!$D$20*AC16-AF16)/Coeficientes!$D$21</f>
        <v>0</v>
      </c>
      <c r="AF16" s="3">
        <f>10*Coeficientes!$D$22*AE15/Constantes!$F$27</f>
        <v>0</v>
      </c>
      <c r="AG16" s="3">
        <f>10*Escenarios!$F$7*(AB16+AF16)</f>
        <v>389.53197620542244</v>
      </c>
      <c r="AH16" s="3">
        <f>0.001*Clima!F14*Escenarios!$F$8</f>
        <v>125.39999999999999</v>
      </c>
      <c r="AI16" s="3">
        <f>MAX(0,AL15+AG16+AH16-Constantes!$F$22)</f>
        <v>0</v>
      </c>
      <c r="AJ16" s="3">
        <f>MIN('Cálculos de ET'!M14*0.001*Escenarios!$F$8*(AL15/Constantes!$F$22)^(2/3),AL15+AG16+AH16-AI16)</f>
        <v>3.4219865408297698</v>
      </c>
      <c r="AK16" s="3">
        <f>MIN(Constantes!$F$21*(AL15/Constantes!$F$22)^(2/3),AL15+AG16+AH16-AJ16-AI16)</f>
        <v>5.8514165257366164</v>
      </c>
      <c r="AL16" s="3">
        <f t="shared" si="1"/>
        <v>746.4298378324105</v>
      </c>
      <c r="AM16" s="25"/>
    </row>
    <row r="17" spans="2:39" x14ac:dyDescent="0.25">
      <c r="B17" s="24"/>
      <c r="C17" s="3">
        <v>12</v>
      </c>
      <c r="D17" s="3">
        <f>'Cálculos de ET'!$I15*((1-Constantes!$D$18)*'Cálculos de ET'!$K15+'Cálculos de ET'!$L15)</f>
        <v>1.9294367069774814</v>
      </c>
      <c r="E17" s="3">
        <f>MIN(D17*Constantes!$D$16,0.8*(H16+Clima!$F15-F17-G17-Constantes!$D$12))</f>
        <v>1.1415716737941246</v>
      </c>
      <c r="F17" s="3">
        <f>IF(Clima!$F15&gt;0.05*Constantes!$D$17,((Clima!$F15-0.05*Constantes!$D$17)^2)/(Clima!$F15+0.95*Constantes!$D$17),0)</f>
        <v>0</v>
      </c>
      <c r="G17" s="3">
        <f>MAX(0,H16+Clima!$F15-F17-Constantes!$D$11)</f>
        <v>0</v>
      </c>
      <c r="H17" s="3">
        <f>H16+Clima!$F15-F17-E17-G17</f>
        <v>38.207295035246958</v>
      </c>
      <c r="I17" s="17"/>
      <c r="J17" s="3">
        <v>12</v>
      </c>
      <c r="K17" s="3">
        <f>'Cálculos de ET'!$I15*((1-Constantes!$E$18)*'Cálculos de ET'!$K15+'Cálculos de ET'!$L15)</f>
        <v>1.9294367069774814</v>
      </c>
      <c r="L17" s="3">
        <f>MIN(K17*Constantes!$E$16,0.8*(O16+Clima!$F15-M17-N17-Constantes!$D$12))</f>
        <v>1.1415716737941246</v>
      </c>
      <c r="M17" s="3">
        <f>IF(Clima!$F15&gt;0.05*Constantes!$E$17,((Clima!$F15-0.05*Constantes!$E$17)^2)/(Clima!$F15+0.95*Constantes!$E$17),0)</f>
        <v>0</v>
      </c>
      <c r="N17" s="3">
        <f>MAX(0,O16+Clima!$F15-M17-Constantes!$D$11)</f>
        <v>0</v>
      </c>
      <c r="O17" s="3">
        <f>O16+Clima!$F15-M17-L17-N17</f>
        <v>38.207295035246958</v>
      </c>
      <c r="P17" s="3">
        <f>P16+(Coeficientes!$D$20*N17-Q17)/Coeficientes!$D$21</f>
        <v>0</v>
      </c>
      <c r="Q17" s="3">
        <f>10*Coeficientes!$D$22*P16/Constantes!$E$27</f>
        <v>0</v>
      </c>
      <c r="R17" s="3">
        <f>10*Escenarios!$E$7*(M17+Q17)</f>
        <v>0</v>
      </c>
      <c r="S17" s="3">
        <f>0.001*Clima!F15*Escenarios!$E$8</f>
        <v>0</v>
      </c>
      <c r="T17" s="3">
        <f>MAX(0,W16+R17+S17-Constantes!$E$22)</f>
        <v>0</v>
      </c>
      <c r="U17" s="3">
        <f>MIN('Cálculos de ET'!M15*0.001*Escenarios!$E$8*(W16/Constantes!$E$22)^(2/3),W16+R17+S17-T17)</f>
        <v>3.2310077231361287</v>
      </c>
      <c r="V17" s="3">
        <f>MIN(Constantes!$E$21*(W16/Constantes!$E$22)^(2/3),W16+R17+S17-U17-T17)</f>
        <v>5.571377195495983</v>
      </c>
      <c r="W17" s="3">
        <f t="shared" si="0"/>
        <v>623.90363985225372</v>
      </c>
      <c r="X17" s="17"/>
      <c r="Y17" s="3">
        <v>12</v>
      </c>
      <c r="Z17" s="3">
        <f>'Cálculos de ET'!$I15*((1-Constantes!$F$18)*'Cálculos de ET'!$K15+'Cálculos de ET'!$L15)</f>
        <v>1.9294367069774814</v>
      </c>
      <c r="AA17" s="3">
        <f>MIN(Z17*Constantes!$F$16,0.8*(AD16+Clima!$F15-AB17-AC17-Constantes!$D$12))</f>
        <v>1.1415716737941246</v>
      </c>
      <c r="AB17" s="3">
        <f>IF(Clima!$F15&gt;0.05*Constantes!$F$17,((Clima!$F15-0.05*Constantes!$F$17)^2)/(Clima!$F15+0.95*Constantes!$F$17),0)</f>
        <v>0</v>
      </c>
      <c r="AC17" s="3">
        <f>MAX(0,AD16+Clima!$F15-AB17-Constantes!$D$11)</f>
        <v>0</v>
      </c>
      <c r="AD17" s="3">
        <f>AD16+Clima!$F15-AB17-AA17-AC17</f>
        <v>38.207295035246958</v>
      </c>
      <c r="AE17" s="3">
        <f>AE16+(Coeficientes!$D$20*AC17-AF17)/Coeficientes!$D$21</f>
        <v>0</v>
      </c>
      <c r="AF17" s="3">
        <f>10*Coeficientes!$D$22*AE16/Constantes!$F$27</f>
        <v>0</v>
      </c>
      <c r="AG17" s="3">
        <f>10*Escenarios!$F$7*(AB17+AF17)</f>
        <v>0</v>
      </c>
      <c r="AH17" s="3">
        <f>0.001*Clima!F15*Escenarios!$F$8</f>
        <v>0</v>
      </c>
      <c r="AI17" s="3">
        <f>MAX(0,AL16+AG17+AH17-Constantes!$F$22)</f>
        <v>0</v>
      </c>
      <c r="AJ17" s="3">
        <f>MIN('Cálculos de ET'!M15*0.001*Escenarios!$F$8*(AL16/Constantes!$F$22)^(2/3),AL16+AG17+AH17-AI17)</f>
        <v>7.2148284015098785</v>
      </c>
      <c r="AK17" s="3">
        <f>MIN(Constantes!$F$21*(AL16/Constantes!$F$22)^(2/3),AL16+AG17+AH17-AJ17-AI17)</f>
        <v>12.440864853944923</v>
      </c>
      <c r="AL17" s="3">
        <f t="shared" si="1"/>
        <v>726.77414457695568</v>
      </c>
      <c r="AM17" s="25"/>
    </row>
    <row r="18" spans="2:39" x14ac:dyDescent="0.25">
      <c r="B18" s="24"/>
      <c r="C18" s="3">
        <v>13</v>
      </c>
      <c r="D18" s="3">
        <f>'Cálculos de ET'!$I16*((1-Constantes!$D$18)*'Cálculos de ET'!$K16+'Cálculos de ET'!$L16)</f>
        <v>2.0037565960654944</v>
      </c>
      <c r="E18" s="3">
        <f>MIN(D18*Constantes!$D$16,0.8*(H17+Clima!$F16-F18-G18-Constantes!$D$12))</f>
        <v>1.1855438237359093</v>
      </c>
      <c r="F18" s="3">
        <f>IF(Clima!$F16&gt;0.05*Constantes!$D$17,((Clima!$F16-0.05*Constantes!$D$17)^2)/(Clima!$F16+0.95*Constantes!$D$17),0)</f>
        <v>0</v>
      </c>
      <c r="G18" s="3">
        <f>MAX(0,H17+Clima!$F16-F18-Constantes!$D$11)</f>
        <v>0</v>
      </c>
      <c r="H18" s="3">
        <f>H17+Clima!$F16-F18-E18-G18</f>
        <v>37.021751211511045</v>
      </c>
      <c r="I18" s="17"/>
      <c r="J18" s="3">
        <v>13</v>
      </c>
      <c r="K18" s="3">
        <f>'Cálculos de ET'!$I16*((1-Constantes!$E$18)*'Cálculos de ET'!$K16+'Cálculos de ET'!$L16)</f>
        <v>2.0037565960654944</v>
      </c>
      <c r="L18" s="3">
        <f>MIN(K18*Constantes!$E$16,0.8*(O17+Clima!$F16-M18-N18-Constantes!$D$12))</f>
        <v>1.1855438237359093</v>
      </c>
      <c r="M18" s="3">
        <f>IF(Clima!$F16&gt;0.05*Constantes!$E$17,((Clima!$F16-0.05*Constantes!$E$17)^2)/(Clima!$F16+0.95*Constantes!$E$17),0)</f>
        <v>0</v>
      </c>
      <c r="N18" s="3">
        <f>MAX(0,O17+Clima!$F16-M18-Constantes!$D$11)</f>
        <v>0</v>
      </c>
      <c r="O18" s="3">
        <f>O17+Clima!$F16-M18-L18-N18</f>
        <v>37.021751211511045</v>
      </c>
      <c r="P18" s="3">
        <f>P17+(Coeficientes!$D$20*N18-Q18)/Coeficientes!$D$21</f>
        <v>0</v>
      </c>
      <c r="Q18" s="3">
        <f>10*Coeficientes!$D$22*P17/Constantes!$E$27</f>
        <v>0</v>
      </c>
      <c r="R18" s="3">
        <f>10*Escenarios!$E$7*(M18+Q18)</f>
        <v>0</v>
      </c>
      <c r="S18" s="3">
        <f>0.001*Clima!F16*Escenarios!$E$8</f>
        <v>0</v>
      </c>
      <c r="T18" s="3">
        <f>MAX(0,W17+R18+S18-Constantes!$E$22)</f>
        <v>0</v>
      </c>
      <c r="U18" s="3">
        <f>MIN('Cálculos de ET'!M16*0.001*Escenarios!$E$8*(W17/Constantes!$E$22)^(2/3),W17+R18+S18-T18)</f>
        <v>3.324874603379961</v>
      </c>
      <c r="V18" s="3">
        <f>MIN(Constantes!$E$21*(W17/Constantes!$E$22)^(2/3),W17+R18+S18-U18-T18)</f>
        <v>5.5195829166004122</v>
      </c>
      <c r="W18" s="3">
        <f t="shared" si="0"/>
        <v>615.05918233227339</v>
      </c>
      <c r="X18" s="17"/>
      <c r="Y18" s="3">
        <v>13</v>
      </c>
      <c r="Z18" s="3">
        <f>'Cálculos de ET'!$I16*((1-Constantes!$F$18)*'Cálculos de ET'!$K16+'Cálculos de ET'!$L16)</f>
        <v>2.0037565960654944</v>
      </c>
      <c r="AA18" s="3">
        <f>MIN(Z18*Constantes!$F$16,0.8*(AD17+Clima!$F16-AB18-AC18-Constantes!$D$12))</f>
        <v>1.1855438237359093</v>
      </c>
      <c r="AB18" s="3">
        <f>IF(Clima!$F16&gt;0.05*Constantes!$F$17,((Clima!$F16-0.05*Constantes!$F$17)^2)/(Clima!$F16+0.95*Constantes!$F$17),0)</f>
        <v>0</v>
      </c>
      <c r="AC18" s="3">
        <f>MAX(0,AD17+Clima!$F16-AB18-Constantes!$D$11)</f>
        <v>0</v>
      </c>
      <c r="AD18" s="3">
        <f>AD17+Clima!$F16-AB18-AA18-AC18</f>
        <v>37.021751211511045</v>
      </c>
      <c r="AE18" s="3">
        <f>AE17+(Coeficientes!$D$20*AC18-AF18)/Coeficientes!$D$21</f>
        <v>0</v>
      </c>
      <c r="AF18" s="3">
        <f>10*Coeficientes!$D$22*AE17/Constantes!$F$27</f>
        <v>0</v>
      </c>
      <c r="AG18" s="3">
        <f>10*Escenarios!$F$7*(AB18+AF18)</f>
        <v>0</v>
      </c>
      <c r="AH18" s="3">
        <f>0.001*Clima!F16*Escenarios!$F$8</f>
        <v>0</v>
      </c>
      <c r="AI18" s="3">
        <f>MAX(0,AL17+AG18+AH18-Constantes!$F$22)</f>
        <v>0</v>
      </c>
      <c r="AJ18" s="3">
        <f>MIN('Cálculos de ET'!M16*0.001*Escenarios!$F$8*(AL17/Constantes!$F$22)^(2/3),AL17+AG18+AH18-AI18)</f>
        <v>7.3619562552432081</v>
      </c>
      <c r="AK18" s="3">
        <f>MIN(Constantes!$F$21*(AL17/Constantes!$F$22)^(2/3),AL17+AG18+AH18-AJ18-AI18)</f>
        <v>12.2214918836012</v>
      </c>
      <c r="AL18" s="3">
        <f t="shared" si="1"/>
        <v>707.19069643811133</v>
      </c>
      <c r="AM18" s="25"/>
    </row>
    <row r="19" spans="2:39" x14ac:dyDescent="0.25">
      <c r="B19" s="24"/>
      <c r="C19" s="3">
        <v>14</v>
      </c>
      <c r="D19" s="3">
        <f>'Cálculos de ET'!$I17*((1-Constantes!$D$18)*'Cálculos de ET'!$K17+'Cálculos de ET'!$L17)</f>
        <v>1.9236728243290666</v>
      </c>
      <c r="E19" s="3">
        <f>MIN(D19*Constantes!$D$16,0.8*(H18+Clima!$F17-F19-G19-Constantes!$D$12))</f>
        <v>1.1381614115457137</v>
      </c>
      <c r="F19" s="3">
        <f>IF(Clima!$F17&gt;0.05*Constantes!$D$17,((Clima!$F17-0.05*Constantes!$D$17)^2)/(Clima!$F17+0.95*Constantes!$D$17),0)</f>
        <v>0</v>
      </c>
      <c r="G19" s="3">
        <f>MAX(0,H18+Clima!$F17-F19-Constantes!$D$11)</f>
        <v>0</v>
      </c>
      <c r="H19" s="3">
        <f>H18+Clima!$F17-F19-E19-G19</f>
        <v>36.083589799965331</v>
      </c>
      <c r="I19" s="17"/>
      <c r="J19" s="3">
        <v>14</v>
      </c>
      <c r="K19" s="3">
        <f>'Cálculos de ET'!$I17*((1-Constantes!$E$18)*'Cálculos de ET'!$K17+'Cálculos de ET'!$L17)</f>
        <v>1.9236728243290666</v>
      </c>
      <c r="L19" s="3">
        <f>MIN(K19*Constantes!$E$16,0.8*(O18+Clima!$F17-M19-N19-Constantes!$D$12))</f>
        <v>1.1381614115457137</v>
      </c>
      <c r="M19" s="3">
        <f>IF(Clima!$F17&gt;0.05*Constantes!$E$17,((Clima!$F17-0.05*Constantes!$E$17)^2)/(Clima!$F17+0.95*Constantes!$E$17),0)</f>
        <v>0</v>
      </c>
      <c r="N19" s="3">
        <f>MAX(0,O18+Clima!$F17-M19-Constantes!$D$11)</f>
        <v>0</v>
      </c>
      <c r="O19" s="3">
        <f>O18+Clima!$F17-M19-L19-N19</f>
        <v>36.083589799965331</v>
      </c>
      <c r="P19" s="3">
        <f>P18+(Coeficientes!$D$20*N19-Q19)/Coeficientes!$D$21</f>
        <v>0</v>
      </c>
      <c r="Q19" s="3">
        <f>10*Coeficientes!$D$22*P18/Constantes!$E$27</f>
        <v>0</v>
      </c>
      <c r="R19" s="3">
        <f>10*Escenarios!$E$7*(M19+Q19)</f>
        <v>0</v>
      </c>
      <c r="S19" s="3">
        <f>0.001*Clima!F17*Escenarios!$E$8</f>
        <v>0.6</v>
      </c>
      <c r="T19" s="3">
        <f>MAX(0,W18+R19+S19-Constantes!$E$22)</f>
        <v>0</v>
      </c>
      <c r="U19" s="3">
        <f>MIN('Cálculos de ET'!M17*0.001*Escenarios!$E$8*(W18/Constantes!$E$22)^(2/3),W18+R19+S19-T19)</f>
        <v>3.1611530930710616</v>
      </c>
      <c r="V19" s="3">
        <f>MIN(Constantes!$E$21*(W18/Constantes!$E$22)^(2/3),W18+R19+S19-U19-T19)</f>
        <v>5.4672951526428868</v>
      </c>
      <c r="W19" s="3">
        <f t="shared" si="0"/>
        <v>607.03073408655939</v>
      </c>
      <c r="X19" s="17"/>
      <c r="Y19" s="3">
        <v>14</v>
      </c>
      <c r="Z19" s="3">
        <f>'Cálculos de ET'!$I17*((1-Constantes!$F$18)*'Cálculos de ET'!$K17+'Cálculos de ET'!$L17)</f>
        <v>1.9236728243290666</v>
      </c>
      <c r="AA19" s="3">
        <f>MIN(Z19*Constantes!$F$16,0.8*(AD18+Clima!$F17-AB19-AC19-Constantes!$D$12))</f>
        <v>1.1381614115457137</v>
      </c>
      <c r="AB19" s="3">
        <f>IF(Clima!$F17&gt;0.05*Constantes!$F$17,((Clima!$F17-0.05*Constantes!$F$17)^2)/(Clima!$F17+0.95*Constantes!$F$17),0)</f>
        <v>0</v>
      </c>
      <c r="AC19" s="3">
        <f>MAX(0,AD18+Clima!$F17-AB19-Constantes!$D$11)</f>
        <v>0</v>
      </c>
      <c r="AD19" s="3">
        <f>AD18+Clima!$F17-AB19-AA19-AC19</f>
        <v>36.083589799965331</v>
      </c>
      <c r="AE19" s="3">
        <f>AE18+(Coeficientes!$D$20*AC19-AF19)/Coeficientes!$D$21</f>
        <v>0</v>
      </c>
      <c r="AF19" s="3">
        <f>10*Coeficientes!$D$22*AE18/Constantes!$F$27</f>
        <v>0</v>
      </c>
      <c r="AG19" s="3">
        <f>10*Escenarios!$F$7*(AB19+AF19)</f>
        <v>0</v>
      </c>
      <c r="AH19" s="3">
        <f>0.001*Clima!F17*Escenarios!$F$8</f>
        <v>1.2</v>
      </c>
      <c r="AI19" s="3">
        <f>MAX(0,AL18+AG19+AH19-Constantes!$F$22)</f>
        <v>0</v>
      </c>
      <c r="AJ19" s="3">
        <f>MIN('Cálculos de ET'!M17*0.001*Escenarios!$F$8*(AL18/Constantes!$F$22)^(2/3),AL18+AG19+AH19-AI19)</f>
        <v>6.9388677900095939</v>
      </c>
      <c r="AK19" s="3">
        <f>MIN(Constantes!$F$21*(AL18/Constantes!$F$22)^(2/3),AL18+AG19+AH19-AJ19-AI19)</f>
        <v>12.000949373917749</v>
      </c>
      <c r="AL19" s="3">
        <f t="shared" si="1"/>
        <v>689.4508792741841</v>
      </c>
      <c r="AM19" s="25"/>
    </row>
    <row r="20" spans="2:39" x14ac:dyDescent="0.25">
      <c r="B20" s="24"/>
      <c r="C20" s="3">
        <v>15</v>
      </c>
      <c r="D20" s="3">
        <f>'Cálculos de ET'!$I18*((1-Constantes!$D$18)*'Cálculos de ET'!$K18+'Cálculos de ET'!$L18)</f>
        <v>1.9500287037243995</v>
      </c>
      <c r="E20" s="3">
        <f>MIN(D20*Constantes!$D$16,0.8*(H19+Clima!$F18-F20-G20-Constantes!$D$12))</f>
        <v>1.1537551468814422</v>
      </c>
      <c r="F20" s="3">
        <f>IF(Clima!$F18&gt;0.05*Constantes!$D$17,((Clima!$F18-0.05*Constantes!$D$17)^2)/(Clima!$F18+0.95*Constantes!$D$17),0)</f>
        <v>0.8429838237806051</v>
      </c>
      <c r="G20" s="3">
        <f>MAX(0,H19+Clima!$F18-F20-Constantes!$D$11)</f>
        <v>5.2406059761847246</v>
      </c>
      <c r="H20" s="3">
        <f>H19+Clima!$F18-F20-E20-G20</f>
        <v>39.346244853118556</v>
      </c>
      <c r="I20" s="17"/>
      <c r="J20" s="3">
        <v>15</v>
      </c>
      <c r="K20" s="3">
        <f>'Cálculos de ET'!$I18*((1-Constantes!$E$18)*'Cálculos de ET'!$K18+'Cálculos de ET'!$L18)</f>
        <v>1.9500287037243995</v>
      </c>
      <c r="L20" s="3">
        <f>MIN(K20*Constantes!$E$16,0.8*(O19+Clima!$F18-M20-N20-Constantes!$D$12))</f>
        <v>1.1537551468814422</v>
      </c>
      <c r="M20" s="3">
        <f>IF(Clima!$F18&gt;0.05*Constantes!$E$17,((Clima!$F18-0.05*Constantes!$E$17)^2)/(Clima!$F18+0.95*Constantes!$E$17),0)</f>
        <v>0.8429838237806051</v>
      </c>
      <c r="N20" s="3">
        <f>MAX(0,O19+Clima!$F18-M20-Constantes!$D$11)</f>
        <v>5.2406059761847246</v>
      </c>
      <c r="O20" s="3">
        <f>O19+Clima!$F18-M20-L20-N20</f>
        <v>39.346244853118556</v>
      </c>
      <c r="P20" s="3">
        <f>P19+(Coeficientes!$D$20*N20-Q20)/Coeficientes!$D$21</f>
        <v>0</v>
      </c>
      <c r="Q20" s="3">
        <f>10*Coeficientes!$D$22*P19/Constantes!$E$27</f>
        <v>0</v>
      </c>
      <c r="R20" s="3">
        <f>10*Escenarios!$E$7*(M20+Q20)</f>
        <v>81.769430906718696</v>
      </c>
      <c r="S20" s="3">
        <f>0.001*Clima!F18*Escenarios!$E$8</f>
        <v>31.500000000000004</v>
      </c>
      <c r="T20" s="3">
        <f>MAX(0,W19+R20+S20-Constantes!$E$22)</f>
        <v>0</v>
      </c>
      <c r="U20" s="3">
        <f>MIN('Cálculos de ET'!M18*0.001*Escenarios!$E$8*(W19/Constantes!$E$22)^(2/3),W19+R20+S20-T20)</f>
        <v>3.1767971966484581</v>
      </c>
      <c r="V20" s="3">
        <f>MIN(Constantes!$E$21*(W19/Constantes!$E$22)^(2/3),W19+R20+S20-U20-T20)</f>
        <v>5.4196141621358818</v>
      </c>
      <c r="W20" s="3">
        <f t="shared" si="0"/>
        <v>711.70375363449375</v>
      </c>
      <c r="X20" s="17"/>
      <c r="Y20" s="3">
        <v>15</v>
      </c>
      <c r="Z20" s="3">
        <f>'Cálculos de ET'!$I18*((1-Constantes!$F$18)*'Cálculos de ET'!$K18+'Cálculos de ET'!$L18)</f>
        <v>1.9500287037243995</v>
      </c>
      <c r="AA20" s="3">
        <f>MIN(Z20*Constantes!$F$16,0.8*(AD19+Clima!$F18-AB20-AC20-Constantes!$D$12))</f>
        <v>1.1537551468814422</v>
      </c>
      <c r="AB20" s="3">
        <f>IF(Clima!$F18&gt;0.05*Constantes!$F$17,((Clima!$F18-0.05*Constantes!$F$17)^2)/(Clima!$F18+0.95*Constantes!$F$17),0)</f>
        <v>0.8429838237806051</v>
      </c>
      <c r="AC20" s="3">
        <f>MAX(0,AD19+Clima!$F18-AB20-Constantes!$D$11)</f>
        <v>5.2406059761847246</v>
      </c>
      <c r="AD20" s="3">
        <f>AD19+Clima!$F18-AB20-AA20-AC20</f>
        <v>39.346244853118556</v>
      </c>
      <c r="AE20" s="3">
        <f>AE19+(Coeficientes!$D$20*AC20-AF20)/Coeficientes!$D$21</f>
        <v>0</v>
      </c>
      <c r="AF20" s="3">
        <f>10*Coeficientes!$D$22*AE19/Constantes!$F$27</f>
        <v>0</v>
      </c>
      <c r="AG20" s="3">
        <f>10*Escenarios!$F$7*(AB20+AF20)</f>
        <v>79.240479435376884</v>
      </c>
      <c r="AH20" s="3">
        <f>0.001*Clima!F18*Escenarios!$F$8</f>
        <v>63.000000000000007</v>
      </c>
      <c r="AI20" s="3">
        <f>MAX(0,AL19+AG20+AH20-Constantes!$F$22)</f>
        <v>0</v>
      </c>
      <c r="AJ20" s="3">
        <f>MIN('Cálculos de ET'!M18*0.001*Escenarios!$F$8*(AL19/Constantes!$F$22)^(2/3),AL19+AG20+AH20-AI20)</f>
        <v>6.9164183281407148</v>
      </c>
      <c r="AK20" s="3">
        <f>MIN(Constantes!$F$21*(AL19/Constantes!$F$22)^(2/3),AL19+AG20+AH20-AJ20-AI20)</f>
        <v>11.799405628408953</v>
      </c>
      <c r="AL20" s="3">
        <f t="shared" si="1"/>
        <v>812.97553475301129</v>
      </c>
      <c r="AM20" s="25"/>
    </row>
    <row r="21" spans="2:39" x14ac:dyDescent="0.25">
      <c r="B21" s="24"/>
      <c r="C21" s="3">
        <v>16</v>
      </c>
      <c r="D21" s="3">
        <f>'Cálculos de ET'!$I19*((1-Constantes!$D$18)*'Cálculos de ET'!$K19+'Cálculos de ET'!$L19)</f>
        <v>2.0189019395972299</v>
      </c>
      <c r="E21" s="3">
        <f>MIN(D21*Constantes!$D$16,0.8*(H20+Clima!$F19-F21-G21-Constantes!$D$12))</f>
        <v>1.1945047267306463</v>
      </c>
      <c r="F21" s="3">
        <f>IF(Clima!$F19&gt;0.05*Constantes!$D$17,((Clima!$F19-0.05*Constantes!$D$17)^2)/(Clima!$F19+0.95*Constantes!$D$17),0)</f>
        <v>0.97413940680045652</v>
      </c>
      <c r="G21" s="3">
        <f>MAX(0,H20+Clima!$F19-F21-Constantes!$D$11)</f>
        <v>8.9721054463181034</v>
      </c>
      <c r="H21" s="3">
        <f>H20+Clima!$F19-F21-E21-G21</f>
        <v>39.305495273269351</v>
      </c>
      <c r="I21" s="17"/>
      <c r="J21" s="3">
        <v>16</v>
      </c>
      <c r="K21" s="3">
        <f>'Cálculos de ET'!$I19*((1-Constantes!$E$18)*'Cálculos de ET'!$K19+'Cálculos de ET'!$L19)</f>
        <v>2.0189019395972299</v>
      </c>
      <c r="L21" s="3">
        <f>MIN(K21*Constantes!$E$16,0.8*(O20+Clima!$F19-M21-N21-Constantes!$D$12))</f>
        <v>1.1945047267306463</v>
      </c>
      <c r="M21" s="3">
        <f>IF(Clima!$F19&gt;0.05*Constantes!$E$17,((Clima!$F19-0.05*Constantes!$E$17)^2)/(Clima!$F19+0.95*Constantes!$E$17),0)</f>
        <v>0.97413940680045652</v>
      </c>
      <c r="N21" s="3">
        <f>MAX(0,O20+Clima!$F19-M21-Constantes!$D$11)</f>
        <v>8.9721054463181034</v>
      </c>
      <c r="O21" s="3">
        <f>O20+Clima!$F19-M21-L21-N21</f>
        <v>39.305495273269351</v>
      </c>
      <c r="P21" s="3">
        <f>P20+(Coeficientes!$D$20*N21-Q21)/Coeficientes!$D$21</f>
        <v>0</v>
      </c>
      <c r="Q21" s="3">
        <f>10*Coeficientes!$D$22*P20/Constantes!$E$27</f>
        <v>0</v>
      </c>
      <c r="R21" s="3">
        <f>10*Escenarios!$E$7*(M21+Q21)</f>
        <v>94.491522459644287</v>
      </c>
      <c r="S21" s="3">
        <f>0.001*Clima!F19*Escenarios!$E$8</f>
        <v>33.300000000000004</v>
      </c>
      <c r="T21" s="3">
        <f>MAX(0,W20+R21+S21-Constantes!$E$22)</f>
        <v>0</v>
      </c>
      <c r="U21" s="3">
        <f>MIN('Cálculos de ET'!M19*0.001*Escenarios!$E$8*(W20/Constantes!$E$22)^(2/3),W20+R21+S21-T21)</f>
        <v>3.657496262656966</v>
      </c>
      <c r="V21" s="3">
        <f>MIN(Constantes!$E$21*(W20/Constantes!$E$22)^(2/3),W20+R21+S21-U21-T21)</f>
        <v>6.0259763080236919</v>
      </c>
      <c r="W21" s="3">
        <f t="shared" si="0"/>
        <v>829.81180352345734</v>
      </c>
      <c r="X21" s="17"/>
      <c r="Y21" s="3">
        <v>16</v>
      </c>
      <c r="Z21" s="3">
        <f>'Cálculos de ET'!$I19*((1-Constantes!$F$18)*'Cálculos de ET'!$K19+'Cálculos de ET'!$L19)</f>
        <v>2.0189019395972299</v>
      </c>
      <c r="AA21" s="3">
        <f>MIN(Z21*Constantes!$F$16,0.8*(AD20+Clima!$F19-AB21-AC21-Constantes!$D$12))</f>
        <v>1.1945047267306463</v>
      </c>
      <c r="AB21" s="3">
        <f>IF(Clima!$F19&gt;0.05*Constantes!$F$17,((Clima!$F19-0.05*Constantes!$F$17)^2)/(Clima!$F19+0.95*Constantes!$F$17),0)</f>
        <v>0.97413940680045652</v>
      </c>
      <c r="AC21" s="3">
        <f>MAX(0,AD20+Clima!$F19-AB21-Constantes!$D$11)</f>
        <v>8.9721054463181034</v>
      </c>
      <c r="AD21" s="3">
        <f>AD20+Clima!$F19-AB21-AA21-AC21</f>
        <v>39.305495273269351</v>
      </c>
      <c r="AE21" s="3">
        <f>AE20+(Coeficientes!$D$20*AC21-AF21)/Coeficientes!$D$21</f>
        <v>0</v>
      </c>
      <c r="AF21" s="3">
        <f>10*Coeficientes!$D$22*AE20/Constantes!$F$27</f>
        <v>0</v>
      </c>
      <c r="AG21" s="3">
        <f>10*Escenarios!$F$7*(AB21+AF21)</f>
        <v>91.569104239242918</v>
      </c>
      <c r="AH21" s="3">
        <f>0.001*Clima!F19*Escenarios!$F$8</f>
        <v>66.600000000000009</v>
      </c>
      <c r="AI21" s="3">
        <f>MAX(0,AL20+AG21+AH21-Constantes!$F$22)</f>
        <v>0</v>
      </c>
      <c r="AJ21" s="3">
        <f>MIN('Cálculos de ET'!M19*0.001*Escenarios!$F$8*(AL20/Constantes!$F$22)^(2/3),AL20+AG21+AH21-AI21)</f>
        <v>7.993421237215788</v>
      </c>
      <c r="AK21" s="3">
        <f>MIN(Constantes!$F$21*(AL20/Constantes!$F$22)^(2/3),AL20+AG21+AH21-AJ21-AI21)</f>
        <v>13.169710516812476</v>
      </c>
      <c r="AL21" s="3">
        <f t="shared" si="1"/>
        <v>949.98150723822596</v>
      </c>
      <c r="AM21" s="25"/>
    </row>
    <row r="22" spans="2:39" x14ac:dyDescent="0.25">
      <c r="B22" s="24"/>
      <c r="C22" s="3">
        <v>17</v>
      </c>
      <c r="D22" s="3">
        <f>'Cálculos de ET'!$I20*((1-Constantes!$D$18)*'Cálculos de ET'!$K20+'Cálculos de ET'!$L20)</f>
        <v>2.0132482545286821</v>
      </c>
      <c r="E22" s="3">
        <f>MIN(D22*Constantes!$D$16,0.8*(H21+Clima!$F20-F22-G22-Constantes!$D$12))</f>
        <v>1.1911596640481199</v>
      </c>
      <c r="F22" s="3">
        <f>IF(Clima!$F20&gt;0.05*Constantes!$D$17,((Clima!$F20-0.05*Constantes!$D$17)^2)/(Clima!$F20+0.95*Constantes!$D$17),0)</f>
        <v>0.12752906895090421</v>
      </c>
      <c r="G22" s="3">
        <f>MAX(0,H21+Clima!$F20-F22-Constantes!$D$11)</f>
        <v>4.4779662043184416</v>
      </c>
      <c r="H22" s="3">
        <f>H21+Clima!$F20-F22-E22-G22</f>
        <v>39.308840335951878</v>
      </c>
      <c r="I22" s="17"/>
      <c r="J22" s="3">
        <v>17</v>
      </c>
      <c r="K22" s="3">
        <f>'Cálculos de ET'!$I20*((1-Constantes!$E$18)*'Cálculos de ET'!$K20+'Cálculos de ET'!$L20)</f>
        <v>2.0132482545286821</v>
      </c>
      <c r="L22" s="3">
        <f>MIN(K22*Constantes!$E$16,0.8*(O21+Clima!$F20-M22-N22-Constantes!$D$12))</f>
        <v>1.1911596640481199</v>
      </c>
      <c r="M22" s="3">
        <f>IF(Clima!$F20&gt;0.05*Constantes!$E$17,((Clima!$F20-0.05*Constantes!$E$17)^2)/(Clima!$F20+0.95*Constantes!$E$17),0)</f>
        <v>0.12752906895090421</v>
      </c>
      <c r="N22" s="3">
        <f>MAX(0,O21+Clima!$F20-M22-Constantes!$D$11)</f>
        <v>4.4779662043184416</v>
      </c>
      <c r="O22" s="3">
        <f>O21+Clima!$F20-M22-L22-N22</f>
        <v>39.308840335951878</v>
      </c>
      <c r="P22" s="3">
        <f>P21+(Coeficientes!$D$20*N22-Q22)/Coeficientes!$D$21</f>
        <v>0</v>
      </c>
      <c r="Q22" s="3">
        <f>10*Coeficientes!$D$22*P21/Constantes!$E$27</f>
        <v>0</v>
      </c>
      <c r="R22" s="3">
        <f>10*Escenarios!$E$7*(M22+Q22)</f>
        <v>12.370319688237709</v>
      </c>
      <c r="S22" s="3">
        <f>0.001*Clima!F20*Escenarios!$E$8</f>
        <v>17.399999999999999</v>
      </c>
      <c r="T22" s="3">
        <f>MAX(0,W21+R22+S22-Constantes!$E$22)</f>
        <v>0</v>
      </c>
      <c r="U22" s="3">
        <f>MIN('Cálculos de ET'!M20*0.001*Escenarios!$E$8*(W21/Constantes!$E$22)^(2/3),W21+R22+S22-T22)</f>
        <v>4.0403616715176023</v>
      </c>
      <c r="V22" s="3">
        <f>MIN(Constantes!$E$21*(W21/Constantes!$E$22)^(2/3),W21+R22+S22-U22-T22)</f>
        <v>6.6754567682922472</v>
      </c>
      <c r="W22" s="3">
        <f t="shared" si="0"/>
        <v>848.8663047718851</v>
      </c>
      <c r="X22" s="17"/>
      <c r="Y22" s="3">
        <v>17</v>
      </c>
      <c r="Z22" s="3">
        <f>'Cálculos de ET'!$I20*((1-Constantes!$F$18)*'Cálculos de ET'!$K20+'Cálculos de ET'!$L20)</f>
        <v>2.0132482545286821</v>
      </c>
      <c r="AA22" s="3">
        <f>MIN(Z22*Constantes!$F$16,0.8*(AD21+Clima!$F20-AB22-AC22-Constantes!$D$12))</f>
        <v>1.1911596640481199</v>
      </c>
      <c r="AB22" s="3">
        <f>IF(Clima!$F20&gt;0.05*Constantes!$F$17,((Clima!$F20-0.05*Constantes!$F$17)^2)/(Clima!$F20+0.95*Constantes!$F$17),0)</f>
        <v>0.12752906895090421</v>
      </c>
      <c r="AC22" s="3">
        <f>MAX(0,AD21+Clima!$F20-AB22-Constantes!$D$11)</f>
        <v>4.4779662043184416</v>
      </c>
      <c r="AD22" s="3">
        <f>AD21+Clima!$F20-AB22-AA22-AC22</f>
        <v>39.308840335951878</v>
      </c>
      <c r="AE22" s="3">
        <f>AE21+(Coeficientes!$D$20*AC22-AF22)/Coeficientes!$D$21</f>
        <v>0</v>
      </c>
      <c r="AF22" s="3">
        <f>10*Coeficientes!$D$22*AE21/Constantes!$F$27</f>
        <v>0</v>
      </c>
      <c r="AG22" s="3">
        <f>10*Escenarios!$F$7*(AB22+AF22)</f>
        <v>11.987732481384995</v>
      </c>
      <c r="AH22" s="3">
        <f>0.001*Clima!F20*Escenarios!$F$8</f>
        <v>34.799999999999997</v>
      </c>
      <c r="AI22" s="3">
        <f>MAX(0,AL21+AG22+AH22-Constantes!$F$22)</f>
        <v>0</v>
      </c>
      <c r="AJ22" s="3">
        <f>MIN('Cálculos de ET'!M20*0.001*Escenarios!$F$8*(AL21/Constantes!$F$22)^(2/3),AL21+AG22+AH22-AI22)</f>
        <v>8.843155605039275</v>
      </c>
      <c r="AK22" s="3">
        <f>MIN(Constantes!$F$21*(AL21/Constantes!$F$22)^(2/3),AL21+AG22+AH22-AJ22-AI22)</f>
        <v>14.610598687950594</v>
      </c>
      <c r="AL22" s="3">
        <f t="shared" si="1"/>
        <v>973.31548542662097</v>
      </c>
      <c r="AM22" s="25"/>
    </row>
    <row r="23" spans="2:39" x14ac:dyDescent="0.25">
      <c r="B23" s="24"/>
      <c r="C23" s="3">
        <v>18</v>
      </c>
      <c r="D23" s="3">
        <f>'Cálculos de ET'!$I21*((1-Constantes!$D$18)*'Cálculos de ET'!$K21+'Cálculos de ET'!$L21)</f>
        <v>2.0288286734721499</v>
      </c>
      <c r="E23" s="3">
        <f>MIN(D23*Constantes!$D$16,0.8*(H22+Clima!$F21-F23-G23-Constantes!$D$12))</f>
        <v>1.2003779840206734</v>
      </c>
      <c r="F23" s="3">
        <f>IF(Clima!$F21&gt;0.05*Constantes!$D$17,((Clima!$F21-0.05*Constantes!$D$17)^2)/(Clima!$F21+0.95*Constantes!$D$17),0)</f>
        <v>0.17533771913883126</v>
      </c>
      <c r="G23" s="3">
        <f>MAX(0,H22+Clima!$F21-F23-Constantes!$D$11)</f>
        <v>4.933502616813044</v>
      </c>
      <c r="H23" s="3">
        <f>H22+Clima!$F21-F23-E23-G23</f>
        <v>39.299622015979324</v>
      </c>
      <c r="I23" s="17"/>
      <c r="J23" s="3">
        <v>18</v>
      </c>
      <c r="K23" s="3">
        <f>'Cálculos de ET'!$I21*((1-Constantes!$E$18)*'Cálculos de ET'!$K21+'Cálculos de ET'!$L21)</f>
        <v>2.0288286734721499</v>
      </c>
      <c r="L23" s="3">
        <f>MIN(K23*Constantes!$E$16,0.8*(O22+Clima!$F21-M23-N23-Constantes!$D$12))</f>
        <v>1.2003779840206734</v>
      </c>
      <c r="M23" s="3">
        <f>IF(Clima!$F21&gt;0.05*Constantes!$E$17,((Clima!$F21-0.05*Constantes!$E$17)^2)/(Clima!$F21+0.95*Constantes!$E$17),0)</f>
        <v>0.17533771913883126</v>
      </c>
      <c r="N23" s="3">
        <f>MAX(0,O22+Clima!$F21-M23-Constantes!$D$11)</f>
        <v>4.933502616813044</v>
      </c>
      <c r="O23" s="3">
        <f>O22+Clima!$F21-M23-L23-N23</f>
        <v>39.299622015979324</v>
      </c>
      <c r="P23" s="3">
        <f>P22+(Coeficientes!$D$20*N23-Q23)/Coeficientes!$D$21</f>
        <v>0</v>
      </c>
      <c r="Q23" s="3">
        <f>10*Coeficientes!$D$22*P22/Constantes!$E$27</f>
        <v>0</v>
      </c>
      <c r="R23" s="3">
        <f>10*Escenarios!$E$7*(M23+Q23)</f>
        <v>17.007758756466632</v>
      </c>
      <c r="S23" s="3">
        <f>0.001*Clima!F21*Escenarios!$E$8</f>
        <v>18.899999999999999</v>
      </c>
      <c r="T23" s="3">
        <f>MAX(0,W22+R23+S23-Constantes!$E$22)</f>
        <v>0</v>
      </c>
      <c r="U23" s="3">
        <f>MIN('Cálculos de ET'!M21*0.001*Escenarios!$E$8*(W22/Constantes!$E$22)^(2/3),W22+R23+S23-T23)</f>
        <v>4.1338274614428805</v>
      </c>
      <c r="V23" s="3">
        <f>MIN(Constantes!$E$21*(W22/Constantes!$E$22)^(2/3),W22+R23+S23-U23-T23)</f>
        <v>6.7772594558743204</v>
      </c>
      <c r="W23" s="3">
        <f t="shared" si="0"/>
        <v>873.86297661103447</v>
      </c>
      <c r="X23" s="17"/>
      <c r="Y23" s="3">
        <v>18</v>
      </c>
      <c r="Z23" s="3">
        <f>'Cálculos de ET'!$I21*((1-Constantes!$F$18)*'Cálculos de ET'!$K21+'Cálculos de ET'!$L21)</f>
        <v>2.0288286734721499</v>
      </c>
      <c r="AA23" s="3">
        <f>MIN(Z23*Constantes!$F$16,0.8*(AD22+Clima!$F21-AB23-AC23-Constantes!$D$12))</f>
        <v>1.2003779840206734</v>
      </c>
      <c r="AB23" s="3">
        <f>IF(Clima!$F21&gt;0.05*Constantes!$F$17,((Clima!$F21-0.05*Constantes!$F$17)^2)/(Clima!$F21+0.95*Constantes!$F$17),0)</f>
        <v>0.17533771913883126</v>
      </c>
      <c r="AC23" s="3">
        <f>MAX(0,AD22+Clima!$F21-AB23-Constantes!$D$11)</f>
        <v>4.933502616813044</v>
      </c>
      <c r="AD23" s="3">
        <f>AD22+Clima!$F21-AB23-AA23-AC23</f>
        <v>39.299622015979324</v>
      </c>
      <c r="AE23" s="3">
        <f>AE22+(Coeficientes!$D$20*AC23-AF23)/Coeficientes!$D$21</f>
        <v>0</v>
      </c>
      <c r="AF23" s="3">
        <f>10*Coeficientes!$D$22*AE22/Constantes!$F$27</f>
        <v>0</v>
      </c>
      <c r="AG23" s="3">
        <f>10*Escenarios!$F$7*(AB23+AF23)</f>
        <v>16.481745599050139</v>
      </c>
      <c r="AH23" s="3">
        <f>0.001*Clima!F21*Escenarios!$F$8</f>
        <v>37.799999999999997</v>
      </c>
      <c r="AI23" s="3">
        <f>MAX(0,AL22+AG23+AH23-Constantes!$F$22)</f>
        <v>0</v>
      </c>
      <c r="AJ23" s="3">
        <f>MIN('Cálculos de ET'!M21*0.001*Escenarios!$F$8*(AL22/Constantes!$F$22)^(2/3),AL22+AG23+AH23-AI23)</f>
        <v>9.0571570921512272</v>
      </c>
      <c r="AK23" s="3">
        <f>MIN(Constantes!$F$21*(AL22/Constantes!$F$22)^(2/3),AL22+AG23+AH23-AJ23-AI23)</f>
        <v>14.848878942977439</v>
      </c>
      <c r="AL23" s="3">
        <f t="shared" si="1"/>
        <v>1003.6911949905425</v>
      </c>
      <c r="AM23" s="25"/>
    </row>
    <row r="24" spans="2:39" x14ac:dyDescent="0.25">
      <c r="B24" s="24"/>
      <c r="C24" s="3">
        <v>19</v>
      </c>
      <c r="D24" s="3">
        <f>'Cálculos de ET'!$I22*((1-Constantes!$D$18)*'Cálculos de ET'!$K22+'Cálculos de ET'!$L22)</f>
        <v>1.9965219171314343</v>
      </c>
      <c r="E24" s="3">
        <f>MIN(D24*Constantes!$D$16,0.8*(H23+Clima!$F22-F24-G24-Constantes!$D$12))</f>
        <v>1.1812633492791669</v>
      </c>
      <c r="F24" s="3">
        <f>IF(Clima!$F22&gt;0.05*Constantes!$D$17,((Clima!$F22-0.05*Constantes!$D$17)^2)/(Clima!$F22+0.95*Constantes!$D$17),0)</f>
        <v>0</v>
      </c>
      <c r="G24" s="3">
        <f>MAX(0,H23+Clima!$F22-F24-Constantes!$D$11)</f>
        <v>0</v>
      </c>
      <c r="H24" s="3">
        <f>H23+Clima!$F22-F24-E24-G24</f>
        <v>39.318358666700163</v>
      </c>
      <c r="I24" s="17"/>
      <c r="J24" s="3">
        <v>19</v>
      </c>
      <c r="K24" s="3">
        <f>'Cálculos de ET'!$I22*((1-Constantes!$E$18)*'Cálculos de ET'!$K22+'Cálculos de ET'!$L22)</f>
        <v>1.9965219171314343</v>
      </c>
      <c r="L24" s="3">
        <f>MIN(K24*Constantes!$E$16,0.8*(O23+Clima!$F22-M24-N24-Constantes!$D$12))</f>
        <v>1.1812633492791669</v>
      </c>
      <c r="M24" s="3">
        <f>IF(Clima!$F22&gt;0.05*Constantes!$E$17,((Clima!$F22-0.05*Constantes!$E$17)^2)/(Clima!$F22+0.95*Constantes!$E$17),0)</f>
        <v>0</v>
      </c>
      <c r="N24" s="3">
        <f>MAX(0,O23+Clima!$F22-M24-Constantes!$D$11)</f>
        <v>0</v>
      </c>
      <c r="O24" s="3">
        <f>O23+Clima!$F22-M24-L24-N24</f>
        <v>39.318358666700163</v>
      </c>
      <c r="P24" s="3">
        <f>P23+(Coeficientes!$D$20*N24-Q24)/Coeficientes!$D$21</f>
        <v>0</v>
      </c>
      <c r="Q24" s="3">
        <f>10*Coeficientes!$D$22*P23/Constantes!$E$27</f>
        <v>0</v>
      </c>
      <c r="R24" s="3">
        <f>10*Escenarios!$E$7*(M24+Q24)</f>
        <v>0</v>
      </c>
      <c r="S24" s="3">
        <f>0.001*Clima!F22*Escenarios!$E$8</f>
        <v>3.5999999999999996</v>
      </c>
      <c r="T24" s="3">
        <f>MAX(0,W23+R24+S24-Constantes!$E$22)</f>
        <v>0</v>
      </c>
      <c r="U24" s="3">
        <f>MIN('Cálculos de ET'!M22*0.001*Escenarios!$E$8*(W23/Constantes!$E$22)^(2/3),W23+R24+S24-T24)</f>
        <v>4.1473508767858593</v>
      </c>
      <c r="V24" s="3">
        <f>MIN(Constantes!$E$21*(W23/Constantes!$E$22)^(2/3),W23+R24+S24-U24-T24)</f>
        <v>6.9096620839367677</v>
      </c>
      <c r="W24" s="3">
        <f t="shared" si="0"/>
        <v>866.40596365031195</v>
      </c>
      <c r="X24" s="17"/>
      <c r="Y24" s="3">
        <v>19</v>
      </c>
      <c r="Z24" s="3">
        <f>'Cálculos de ET'!$I22*((1-Constantes!$F$18)*'Cálculos de ET'!$K22+'Cálculos de ET'!$L22)</f>
        <v>1.9965219171314343</v>
      </c>
      <c r="AA24" s="3">
        <f>MIN(Z24*Constantes!$F$16,0.8*(AD23+Clima!$F22-AB24-AC24-Constantes!$D$12))</f>
        <v>1.1812633492791669</v>
      </c>
      <c r="AB24" s="3">
        <f>IF(Clima!$F22&gt;0.05*Constantes!$F$17,((Clima!$F22-0.05*Constantes!$F$17)^2)/(Clima!$F22+0.95*Constantes!$F$17),0)</f>
        <v>0</v>
      </c>
      <c r="AC24" s="3">
        <f>MAX(0,AD23+Clima!$F22-AB24-Constantes!$D$11)</f>
        <v>0</v>
      </c>
      <c r="AD24" s="3">
        <f>AD23+Clima!$F22-AB24-AA24-AC24</f>
        <v>39.318358666700163</v>
      </c>
      <c r="AE24" s="3">
        <f>AE23+(Coeficientes!$D$20*AC24-AF24)/Coeficientes!$D$21</f>
        <v>0</v>
      </c>
      <c r="AF24" s="3">
        <f>10*Coeficientes!$D$22*AE23/Constantes!$F$27</f>
        <v>0</v>
      </c>
      <c r="AG24" s="3">
        <f>10*Escenarios!$F$7*(AB24+AF24)</f>
        <v>0</v>
      </c>
      <c r="AH24" s="3">
        <f>0.001*Clima!F22*Escenarios!$F$8</f>
        <v>7.1999999999999993</v>
      </c>
      <c r="AI24" s="3">
        <f>MAX(0,AL23+AG24+AH24-Constantes!$F$22)</f>
        <v>0</v>
      </c>
      <c r="AJ24" s="3">
        <f>MIN('Cálculos de ET'!M22*0.001*Escenarios!$F$8*(AL23/Constantes!$F$22)^(2/3),AL23+AG24+AH24-AI24)</f>
        <v>9.0971486521759477</v>
      </c>
      <c r="AK24" s="3">
        <f>MIN(Constantes!$F$21*(AL23/Constantes!$F$22)^(2/3),AL23+AG24+AH24-AJ24-AI24)</f>
        <v>15.156234661917701</v>
      </c>
      <c r="AL24" s="3">
        <f t="shared" si="1"/>
        <v>986.63781167644891</v>
      </c>
      <c r="AM24" s="25"/>
    </row>
    <row r="25" spans="2:39" x14ac:dyDescent="0.25">
      <c r="B25" s="24"/>
      <c r="C25" s="3">
        <v>20</v>
      </c>
      <c r="D25" s="3">
        <f>'Cálculos de ET'!$I23*((1-Constantes!$D$18)*'Cálculos de ET'!$K23+'Cálculos de ET'!$L23)</f>
        <v>1.9960787059366754</v>
      </c>
      <c r="E25" s="3">
        <f>MIN(D25*Constantes!$D$16,0.8*(H24+Clima!$F23-F25-G25-Constantes!$D$12))</f>
        <v>1.1810011186791085</v>
      </c>
      <c r="F25" s="3">
        <f>IF(Clima!$F23&gt;0.05*Constantes!$D$17,((Clima!$F23-0.05*Constantes!$D$17)^2)/(Clima!$F23+0.95*Constantes!$D$17),0)</f>
        <v>0.99680541870979866</v>
      </c>
      <c r="G25" s="3">
        <f>MAX(0,H24+Clima!$F23-F25-Constantes!$D$11)</f>
        <v>9.0215532479903686</v>
      </c>
      <c r="H25" s="3">
        <f>H24+Clima!$F23-F25-E25-G25</f>
        <v>39.318998881320894</v>
      </c>
      <c r="I25" s="17"/>
      <c r="J25" s="3">
        <v>20</v>
      </c>
      <c r="K25" s="3">
        <f>'Cálculos de ET'!$I23*((1-Constantes!$E$18)*'Cálculos de ET'!$K23+'Cálculos de ET'!$L23)</f>
        <v>1.9960787059366754</v>
      </c>
      <c r="L25" s="3">
        <f>MIN(K25*Constantes!$E$16,0.8*(O24+Clima!$F23-M25-N25-Constantes!$D$12))</f>
        <v>1.1810011186791085</v>
      </c>
      <c r="M25" s="3">
        <f>IF(Clima!$F23&gt;0.05*Constantes!$E$17,((Clima!$F23-0.05*Constantes!$E$17)^2)/(Clima!$F23+0.95*Constantes!$E$17),0)</f>
        <v>0.99680541870979866</v>
      </c>
      <c r="N25" s="3">
        <f>MAX(0,O24+Clima!$F23-M25-Constantes!$D$11)</f>
        <v>9.0215532479903686</v>
      </c>
      <c r="O25" s="3">
        <f>O24+Clima!$F23-M25-L25-N25</f>
        <v>39.318998881320894</v>
      </c>
      <c r="P25" s="3">
        <f>P24+(Coeficientes!$D$20*N25-Q25)/Coeficientes!$D$21</f>
        <v>0</v>
      </c>
      <c r="Q25" s="3">
        <f>10*Coeficientes!$D$22*P24/Constantes!$E$27</f>
        <v>0</v>
      </c>
      <c r="R25" s="3">
        <f>10*Escenarios!$E$7*(M25+Q25)</f>
        <v>96.690125614850473</v>
      </c>
      <c r="S25" s="3">
        <f>0.001*Clima!F23*Escenarios!$E$8</f>
        <v>33.6</v>
      </c>
      <c r="T25" s="3">
        <f>MAX(0,W24+R25+S25-Constantes!$E$22)</f>
        <v>0</v>
      </c>
      <c r="U25" s="3">
        <f>MIN('Cálculos de ET'!M23*0.001*Escenarios!$E$8*(W24/Constantes!$E$22)^(2/3),W24+R25+S25-T25)</f>
        <v>4.1228505694165634</v>
      </c>
      <c r="V25" s="3">
        <f>MIN(Constantes!$E$21*(W24/Constantes!$E$22)^(2/3),W24+R25+S25-U25-T25)</f>
        <v>6.8702974073840171</v>
      </c>
      <c r="W25" s="3">
        <f t="shared" si="0"/>
        <v>985.7029412883619</v>
      </c>
      <c r="X25" s="17"/>
      <c r="Y25" s="3">
        <v>20</v>
      </c>
      <c r="Z25" s="3">
        <f>'Cálculos de ET'!$I23*((1-Constantes!$F$18)*'Cálculos de ET'!$K23+'Cálculos de ET'!$L23)</f>
        <v>1.9960787059366754</v>
      </c>
      <c r="AA25" s="3">
        <f>MIN(Z25*Constantes!$F$16,0.8*(AD24+Clima!$F23-AB25-AC25-Constantes!$D$12))</f>
        <v>1.1810011186791085</v>
      </c>
      <c r="AB25" s="3">
        <f>IF(Clima!$F23&gt;0.05*Constantes!$F$17,((Clima!$F23-0.05*Constantes!$F$17)^2)/(Clima!$F23+0.95*Constantes!$F$17),0)</f>
        <v>0.99680541870979866</v>
      </c>
      <c r="AC25" s="3">
        <f>MAX(0,AD24+Clima!$F23-AB25-Constantes!$D$11)</f>
        <v>9.0215532479903686</v>
      </c>
      <c r="AD25" s="3">
        <f>AD24+Clima!$F23-AB25-AA25-AC25</f>
        <v>39.318998881320894</v>
      </c>
      <c r="AE25" s="3">
        <f>AE24+(Coeficientes!$D$20*AC25-AF25)/Coeficientes!$D$21</f>
        <v>0</v>
      </c>
      <c r="AF25" s="3">
        <f>10*Coeficientes!$D$22*AE24/Constantes!$F$27</f>
        <v>0</v>
      </c>
      <c r="AG25" s="3">
        <f>10*Escenarios!$F$7*(AB25+AF25)</f>
        <v>93.69970935872108</v>
      </c>
      <c r="AH25" s="3">
        <f>0.001*Clima!F23*Escenarios!$F$8</f>
        <v>67.2</v>
      </c>
      <c r="AI25" s="3">
        <f>MAX(0,AL24+AG25+AH25-Constantes!$F$22)</f>
        <v>0</v>
      </c>
      <c r="AJ25" s="3">
        <f>MIN('Cálculos de ET'!M23*0.001*Escenarios!$F$8*(AL24/Constantes!$F$22)^(2/3),AL24+AG25+AH25-AI25)</f>
        <v>8.9919069653291501</v>
      </c>
      <c r="AK25" s="3">
        <f>MIN(Constantes!$F$21*(AL24/Constantes!$F$22)^(2/3),AL24+AG25+AH25-AJ25-AI25)</f>
        <v>14.984068442742856</v>
      </c>
      <c r="AL25" s="3">
        <f t="shared" si="1"/>
        <v>1123.561545627098</v>
      </c>
      <c r="AM25" s="25"/>
    </row>
    <row r="26" spans="2:39" x14ac:dyDescent="0.25">
      <c r="B26" s="24"/>
      <c r="C26" s="3">
        <v>21</v>
      </c>
      <c r="D26" s="3">
        <f>'Cálculos de ET'!$I24*((1-Constantes!$D$18)*'Cálculos de ET'!$K24+'Cálculos de ET'!$L24)</f>
        <v>1.9849645147240587</v>
      </c>
      <c r="E26" s="3">
        <f>MIN(D26*Constantes!$D$16,0.8*(H25+Clima!$F24-F26-G26-Constantes!$D$12))</f>
        <v>1.1744252896718279</v>
      </c>
      <c r="F26" s="3">
        <f>IF(Clima!$F24&gt;0.05*Constantes!$D$17,((Clima!$F24-0.05*Constantes!$D$17)^2)/(Clima!$F24+0.95*Constantes!$D$17),0)</f>
        <v>2.8102893977431709</v>
      </c>
      <c r="G26" s="3">
        <f>MAX(0,H25+Clima!$F24-F26-Constantes!$D$11)</f>
        <v>13.408709483577724</v>
      </c>
      <c r="H26" s="3">
        <f>H25+Clima!$F24-F26-E26-G26</f>
        <v>39.325574710328169</v>
      </c>
      <c r="I26" s="17"/>
      <c r="J26" s="3">
        <v>21</v>
      </c>
      <c r="K26" s="3">
        <f>'Cálculos de ET'!$I24*((1-Constantes!$E$18)*'Cálculos de ET'!$K24+'Cálculos de ET'!$L24)</f>
        <v>1.9849645147240587</v>
      </c>
      <c r="L26" s="3">
        <f>MIN(K26*Constantes!$E$16,0.8*(O25+Clima!$F24-M26-N26-Constantes!$D$12))</f>
        <v>1.1744252896718279</v>
      </c>
      <c r="M26" s="3">
        <f>IF(Clima!$F24&gt;0.05*Constantes!$E$17,((Clima!$F24-0.05*Constantes!$E$17)^2)/(Clima!$F24+0.95*Constantes!$E$17),0)</f>
        <v>2.8102893977431709</v>
      </c>
      <c r="N26" s="3">
        <f>MAX(0,O25+Clima!$F24-M26-Constantes!$D$11)</f>
        <v>13.408709483577724</v>
      </c>
      <c r="O26" s="3">
        <f>O25+Clima!$F24-M26-L26-N26</f>
        <v>39.325574710328169</v>
      </c>
      <c r="P26" s="3">
        <f>P25+(Coeficientes!$D$20*N26-Q26)/Coeficientes!$D$21</f>
        <v>0</v>
      </c>
      <c r="Q26" s="3">
        <f>10*Coeficientes!$D$22*P25/Constantes!$E$27</f>
        <v>0</v>
      </c>
      <c r="R26" s="3">
        <f>10*Escenarios!$E$7*(M26+Q26)</f>
        <v>272.59807158108759</v>
      </c>
      <c r="S26" s="3">
        <f>0.001*Clima!F24*Escenarios!$E$8</f>
        <v>52.199999999999996</v>
      </c>
      <c r="T26" s="3">
        <f>MAX(0,W25+R26+S26-Constantes!$E$22)</f>
        <v>0</v>
      </c>
      <c r="U26" s="3">
        <f>MIN('Cálculos de ET'!M24*0.001*Escenarios!$E$8*(W25/Constantes!$E$22)^(2/3),W25+R26+S26-T26)</f>
        <v>4.4680630866721147</v>
      </c>
      <c r="V26" s="3">
        <f>MIN(Constantes!$E$21*(W25/Constantes!$E$22)^(2/3),W25+R26+S26-U26-T26)</f>
        <v>7.4873008481442778</v>
      </c>
      <c r="W26" s="3">
        <f t="shared" si="0"/>
        <v>1298.5456489346332</v>
      </c>
      <c r="X26" s="17"/>
      <c r="Y26" s="3">
        <v>21</v>
      </c>
      <c r="Z26" s="3">
        <f>'Cálculos de ET'!$I24*((1-Constantes!$F$18)*'Cálculos de ET'!$K24+'Cálculos de ET'!$L24)</f>
        <v>1.9849645147240587</v>
      </c>
      <c r="AA26" s="3">
        <f>MIN(Z26*Constantes!$F$16,0.8*(AD25+Clima!$F24-AB26-AC26-Constantes!$D$12))</f>
        <v>1.1744252896718279</v>
      </c>
      <c r="AB26" s="3">
        <f>IF(Clima!$F24&gt;0.05*Constantes!$F$17,((Clima!$F24-0.05*Constantes!$F$17)^2)/(Clima!$F24+0.95*Constantes!$F$17),0)</f>
        <v>2.8102893977431709</v>
      </c>
      <c r="AC26" s="3">
        <f>MAX(0,AD25+Clima!$F24-AB26-Constantes!$D$11)</f>
        <v>13.408709483577724</v>
      </c>
      <c r="AD26" s="3">
        <f>AD25+Clima!$F24-AB26-AA26-AC26</f>
        <v>39.325574710328169</v>
      </c>
      <c r="AE26" s="3">
        <f>AE25+(Coeficientes!$D$20*AC26-AF26)/Coeficientes!$D$21</f>
        <v>0</v>
      </c>
      <c r="AF26" s="3">
        <f>10*Coeficientes!$D$22*AE25/Constantes!$F$27</f>
        <v>0</v>
      </c>
      <c r="AG26" s="3">
        <f>10*Escenarios!$F$7*(AB26+AF26)</f>
        <v>264.16720338785808</v>
      </c>
      <c r="AH26" s="3">
        <f>0.001*Clima!F24*Escenarios!$F$8</f>
        <v>104.39999999999999</v>
      </c>
      <c r="AI26" s="3">
        <f>MAX(0,AL25+AG26+AH26-Constantes!$F$22)</f>
        <v>0</v>
      </c>
      <c r="AJ26" s="3">
        <f>MIN('Cálculos de ET'!M24*0.001*Escenarios!$F$8*(AL25/Constantes!$F$22)^(2/3),AL25+AG26+AH26-AI26)</f>
        <v>9.7510152374794252</v>
      </c>
      <c r="AK26" s="3">
        <f>MIN(Constantes!$F$21*(AL25/Constantes!$F$22)^(2/3),AL25+AG26+AH26-AJ26-AI26)</f>
        <v>16.340141856015197</v>
      </c>
      <c r="AL26" s="3">
        <f t="shared" si="1"/>
        <v>1466.0375919214616</v>
      </c>
      <c r="AM26" s="25"/>
    </row>
    <row r="27" spans="2:39" x14ac:dyDescent="0.25">
      <c r="B27" s="24"/>
      <c r="C27" s="3">
        <v>22</v>
      </c>
      <c r="D27" s="3">
        <f>'Cálculos de ET'!$I25*((1-Constantes!$D$18)*'Cálculos de ET'!$K25+'Cálculos de ET'!$L25)</f>
        <v>1.9366094683092401</v>
      </c>
      <c r="E27" s="3">
        <f>MIN(D27*Constantes!$D$16,0.8*(H26+Clima!$F25-F27-G27-Constantes!$D$12))</f>
        <v>1.1458155140453288</v>
      </c>
      <c r="F27" s="3">
        <f>IF(Clima!$F25&gt;0.05*Constantes!$D$17,((Clima!$F25-0.05*Constantes!$D$17)^2)/(Clima!$F25+0.95*Constantes!$D$17),0)</f>
        <v>4.5161823697353496E-3</v>
      </c>
      <c r="G27" s="3">
        <f>MAX(0,H26+Clima!$F25-F27-Constantes!$D$11)</f>
        <v>2.321058527958435</v>
      </c>
      <c r="H27" s="3">
        <f>H26+Clima!$F25-F27-E27-G27</f>
        <v>39.354184485954669</v>
      </c>
      <c r="I27" s="17"/>
      <c r="J27" s="3">
        <v>22</v>
      </c>
      <c r="K27" s="3">
        <f>'Cálculos de ET'!$I25*((1-Constantes!$E$18)*'Cálculos de ET'!$K25+'Cálculos de ET'!$L25)</f>
        <v>1.9366094683092401</v>
      </c>
      <c r="L27" s="3">
        <f>MIN(K27*Constantes!$E$16,0.8*(O26+Clima!$F25-M27-N27-Constantes!$D$12))</f>
        <v>1.1458155140453288</v>
      </c>
      <c r="M27" s="3">
        <f>IF(Clima!$F25&gt;0.05*Constantes!$E$17,((Clima!$F25-0.05*Constantes!$E$17)^2)/(Clima!$F25+0.95*Constantes!$E$17),0)</f>
        <v>4.5161823697353496E-3</v>
      </c>
      <c r="N27" s="3">
        <f>MAX(0,O26+Clima!$F25-M27-Constantes!$D$11)</f>
        <v>2.321058527958435</v>
      </c>
      <c r="O27" s="3">
        <f>O26+Clima!$F25-M27-L27-N27</f>
        <v>39.354184485954669</v>
      </c>
      <c r="P27" s="3">
        <f>P26+(Coeficientes!$D$20*N27-Q27)/Coeficientes!$D$21</f>
        <v>0</v>
      </c>
      <c r="Q27" s="3">
        <f>10*Coeficientes!$D$22*P26/Constantes!$E$27</f>
        <v>0</v>
      </c>
      <c r="R27" s="3">
        <f>10*Escenarios!$E$7*(M27+Q27)</f>
        <v>0.43806968986432893</v>
      </c>
      <c r="S27" s="3">
        <f>0.001*Clima!F25*Escenarios!$E$8</f>
        <v>10.5</v>
      </c>
      <c r="T27" s="3">
        <f>MAX(0,W26+R27+S27-Constantes!$E$22)</f>
        <v>0</v>
      </c>
      <c r="U27" s="3">
        <f>MIN('Cálculos de ET'!M25*0.001*Escenarios!$E$8*(W26/Constantes!$E$22)^(2/3),W26+R27+S27-T27)</f>
        <v>5.2380604891079132</v>
      </c>
      <c r="V27" s="3">
        <f>MIN(Constantes!$E$21*(W26/Constantes!$E$22)^(2/3),W26+R27+S27-U27-T27)</f>
        <v>8.9977252960034164</v>
      </c>
      <c r="W27" s="3">
        <f t="shared" si="0"/>
        <v>1295.2479328393861</v>
      </c>
      <c r="X27" s="17"/>
      <c r="Y27" s="3">
        <v>22</v>
      </c>
      <c r="Z27" s="3">
        <f>'Cálculos de ET'!$I25*((1-Constantes!$F$18)*'Cálculos de ET'!$K25+'Cálculos de ET'!$L25)</f>
        <v>1.9366094683092401</v>
      </c>
      <c r="AA27" s="3">
        <f>MIN(Z27*Constantes!$F$16,0.8*(AD26+Clima!$F25-AB27-AC27-Constantes!$D$12))</f>
        <v>1.1458155140453288</v>
      </c>
      <c r="AB27" s="3">
        <f>IF(Clima!$F25&gt;0.05*Constantes!$F$17,((Clima!$F25-0.05*Constantes!$F$17)^2)/(Clima!$F25+0.95*Constantes!$F$17),0)</f>
        <v>4.5161823697353496E-3</v>
      </c>
      <c r="AC27" s="3">
        <f>MAX(0,AD26+Clima!$F25-AB27-Constantes!$D$11)</f>
        <v>2.321058527958435</v>
      </c>
      <c r="AD27" s="3">
        <f>AD26+Clima!$F25-AB27-AA27-AC27</f>
        <v>39.354184485954669</v>
      </c>
      <c r="AE27" s="3">
        <f>AE26+(Coeficientes!$D$20*AC27-AF27)/Coeficientes!$D$21</f>
        <v>0</v>
      </c>
      <c r="AF27" s="3">
        <f>10*Coeficientes!$D$22*AE26/Constantes!$F$27</f>
        <v>0</v>
      </c>
      <c r="AG27" s="3">
        <f>10*Escenarios!$F$7*(AB27+AF27)</f>
        <v>0.42452114275512287</v>
      </c>
      <c r="AH27" s="3">
        <f>0.001*Clima!F25*Escenarios!$F$8</f>
        <v>21</v>
      </c>
      <c r="AI27" s="3">
        <f>MAX(0,AL26+AG27+AH27-Constantes!$F$22)</f>
        <v>0</v>
      </c>
      <c r="AJ27" s="3">
        <f>MIN('Cálculos de ET'!M25*0.001*Escenarios!$F$8*(AL26/Constantes!$F$22)^(2/3),AL26+AG27+AH27-AI27)</f>
        <v>11.358625001720876</v>
      </c>
      <c r="AK27" s="3">
        <f>MIN(Constantes!$F$21*(AL26/Constantes!$F$22)^(2/3),AL26+AG27+AH27-AJ27-AI27)</f>
        <v>19.511379778511611</v>
      </c>
      <c r="AL27" s="3">
        <f t="shared" si="1"/>
        <v>1456.5921082839843</v>
      </c>
      <c r="AM27" s="25"/>
    </row>
    <row r="28" spans="2:39" x14ac:dyDescent="0.25">
      <c r="B28" s="24"/>
      <c r="C28" s="3">
        <v>23</v>
      </c>
      <c r="D28" s="3">
        <f>'Cálculos de ET'!$I26*((1-Constantes!$D$18)*'Cálculos de ET'!$K26+'Cálculos de ET'!$L26)</f>
        <v>2.0316616162226682</v>
      </c>
      <c r="E28" s="3">
        <f>MIN(D28*Constantes!$D$16,0.8*(H27+Clima!$F26-F28-G28-Constantes!$D$12))</f>
        <v>1.2020541246195211</v>
      </c>
      <c r="F28" s="3">
        <f>IF(Clima!$F26&gt;0.05*Constantes!$D$17,((Clima!$F26-0.05*Constantes!$D$17)^2)/(Clima!$F26+0.95*Constantes!$D$17),0)</f>
        <v>0.34661425370792293</v>
      </c>
      <c r="G28" s="3">
        <f>MAX(0,H27+Clima!$F26-F28-Constantes!$D$11)</f>
        <v>6.207570232246745</v>
      </c>
      <c r="H28" s="3">
        <f>H27+Clima!$F26-F28-E28-G28</f>
        <v>39.297945875380478</v>
      </c>
      <c r="I28" s="17"/>
      <c r="J28" s="3">
        <v>23</v>
      </c>
      <c r="K28" s="3">
        <f>'Cálculos de ET'!$I26*((1-Constantes!$E$18)*'Cálculos de ET'!$K26+'Cálculos de ET'!$L26)</f>
        <v>2.0316616162226682</v>
      </c>
      <c r="L28" s="3">
        <f>MIN(K28*Constantes!$E$16,0.8*(O27+Clima!$F26-M28-N28-Constantes!$D$12))</f>
        <v>1.2020541246195211</v>
      </c>
      <c r="M28" s="3">
        <f>IF(Clima!$F26&gt;0.05*Constantes!$E$17,((Clima!$F26-0.05*Constantes!$E$17)^2)/(Clima!$F26+0.95*Constantes!$E$17),0)</f>
        <v>0.34661425370792293</v>
      </c>
      <c r="N28" s="3">
        <f>MAX(0,O27+Clima!$F26-M28-Constantes!$D$11)</f>
        <v>6.207570232246745</v>
      </c>
      <c r="O28" s="3">
        <f>O27+Clima!$F26-M28-L28-N28</f>
        <v>39.297945875380478</v>
      </c>
      <c r="P28" s="3">
        <f>P27+(Coeficientes!$D$20*N28-Q28)/Coeficientes!$D$21</f>
        <v>0</v>
      </c>
      <c r="Q28" s="3">
        <f>10*Coeficientes!$D$22*P27/Constantes!$E$27</f>
        <v>0</v>
      </c>
      <c r="R28" s="3">
        <f>10*Escenarios!$E$7*(M28+Q28)</f>
        <v>33.621582609668522</v>
      </c>
      <c r="S28" s="3">
        <f>0.001*Clima!F26*Escenarios!$E$8</f>
        <v>23.1</v>
      </c>
      <c r="T28" s="3">
        <f>MAX(0,W27+R28+S28-Constantes!$E$22)</f>
        <v>0</v>
      </c>
      <c r="U28" s="3">
        <f>MIN('Cálculos de ET'!M26*0.001*Escenarios!$E$8*(W27/Constantes!$E$22)^(2/3),W27+R28+S28-T28)</f>
        <v>5.4869043629420835</v>
      </c>
      <c r="V28" s="3">
        <f>MIN(Constantes!$E$21*(W27/Constantes!$E$22)^(2/3),W27+R28+S28-U28-T28)</f>
        <v>8.9824854176435682</v>
      </c>
      <c r="W28" s="3">
        <f t="shared" si="0"/>
        <v>1337.5001256684689</v>
      </c>
      <c r="X28" s="17"/>
      <c r="Y28" s="3">
        <v>23</v>
      </c>
      <c r="Z28" s="3">
        <f>'Cálculos de ET'!$I26*((1-Constantes!$F$18)*'Cálculos de ET'!$K26+'Cálculos de ET'!$L26)</f>
        <v>2.0316616162226682</v>
      </c>
      <c r="AA28" s="3">
        <f>MIN(Z28*Constantes!$F$16,0.8*(AD27+Clima!$F26-AB28-AC28-Constantes!$D$12))</f>
        <v>1.2020541246195211</v>
      </c>
      <c r="AB28" s="3">
        <f>IF(Clima!$F26&gt;0.05*Constantes!$F$17,((Clima!$F26-0.05*Constantes!$F$17)^2)/(Clima!$F26+0.95*Constantes!$F$17),0)</f>
        <v>0.34661425370792293</v>
      </c>
      <c r="AC28" s="3">
        <f>MAX(0,AD27+Clima!$F26-AB28-Constantes!$D$11)</f>
        <v>6.207570232246745</v>
      </c>
      <c r="AD28" s="3">
        <f>AD27+Clima!$F26-AB28-AA28-AC28</f>
        <v>39.297945875380478</v>
      </c>
      <c r="AE28" s="3">
        <f>AE27+(Coeficientes!$D$20*AC28-AF28)/Coeficientes!$D$21</f>
        <v>0</v>
      </c>
      <c r="AF28" s="3">
        <f>10*Coeficientes!$D$22*AE27/Constantes!$F$27</f>
        <v>0</v>
      </c>
      <c r="AG28" s="3">
        <f>10*Escenarios!$F$7*(AB28+AF28)</f>
        <v>32.581739848544757</v>
      </c>
      <c r="AH28" s="3">
        <f>0.001*Clima!F26*Escenarios!$F$8</f>
        <v>46.2</v>
      </c>
      <c r="AI28" s="3">
        <f>MAX(0,AL27+AG28+AH28-Constantes!$F$22)</f>
        <v>0</v>
      </c>
      <c r="AJ28" s="3">
        <f>MIN('Cálculos de ET'!M26*0.001*Escenarios!$F$8*(AL27/Constantes!$F$22)^(2/3),AL27+AG28+AH28-AI28)</f>
        <v>11.867176892409843</v>
      </c>
      <c r="AK28" s="3">
        <f>MIN(Constantes!$F$21*(AL27/Constantes!$F$22)^(2/3),AL27+AG28+AH28-AJ28-AI28)</f>
        <v>19.427483392021593</v>
      </c>
      <c r="AL28" s="3">
        <f t="shared" si="1"/>
        <v>1504.0791878480977</v>
      </c>
      <c r="AM28" s="25"/>
    </row>
    <row r="29" spans="2:39" x14ac:dyDescent="0.25">
      <c r="B29" s="24"/>
      <c r="C29" s="3">
        <v>24</v>
      </c>
      <c r="D29" s="3">
        <f>'Cálculos de ET'!$I27*((1-Constantes!$D$18)*'Cálculos de ET'!$K27+'Cálculos de ET'!$L27)</f>
        <v>2.0151000896902658</v>
      </c>
      <c r="E29" s="3">
        <f>MIN(D29*Constantes!$D$16,0.8*(H28+Clima!$F27-F29-G29-Constantes!$D$12))</f>
        <v>1.1922553219452434</v>
      </c>
      <c r="F29" s="3">
        <f>IF(Clima!$F27&gt;0.05*Constantes!$D$17,((Clima!$F27-0.05*Constantes!$D$17)^2)/(Clima!$F27+0.95*Constantes!$D$17),0)</f>
        <v>0</v>
      </c>
      <c r="G29" s="3">
        <f>MAX(0,H28+Clima!$F27-F29-Constantes!$D$11)</f>
        <v>0</v>
      </c>
      <c r="H29" s="3">
        <f>H28+Clima!$F27-F29-E29-G29</f>
        <v>39.205690553435232</v>
      </c>
      <c r="I29" s="17"/>
      <c r="J29" s="3">
        <v>24</v>
      </c>
      <c r="K29" s="3">
        <f>'Cálculos de ET'!$I27*((1-Constantes!$E$18)*'Cálculos de ET'!$K27+'Cálculos de ET'!$L27)</f>
        <v>2.0151000896902658</v>
      </c>
      <c r="L29" s="3">
        <f>MIN(K29*Constantes!$E$16,0.8*(O28+Clima!$F27-M29-N29-Constantes!$D$12))</f>
        <v>1.1922553219452434</v>
      </c>
      <c r="M29" s="3">
        <f>IF(Clima!$F27&gt;0.05*Constantes!$E$17,((Clima!$F27-0.05*Constantes!$E$17)^2)/(Clima!$F27+0.95*Constantes!$E$17),0)</f>
        <v>0</v>
      </c>
      <c r="N29" s="3">
        <f>MAX(0,O28+Clima!$F27-M29-Constantes!$D$11)</f>
        <v>0</v>
      </c>
      <c r="O29" s="3">
        <f>O28+Clima!$F27-M29-L29-N29</f>
        <v>39.205690553435232</v>
      </c>
      <c r="P29" s="3">
        <f>P28+(Coeficientes!$D$20*N29-Q29)/Coeficientes!$D$21</f>
        <v>0</v>
      </c>
      <c r="Q29" s="3">
        <f>10*Coeficientes!$D$22*P28/Constantes!$E$27</f>
        <v>0</v>
      </c>
      <c r="R29" s="3">
        <f>10*Escenarios!$E$7*(M29+Q29)</f>
        <v>0</v>
      </c>
      <c r="S29" s="3">
        <f>0.001*Clima!F27*Escenarios!$E$8</f>
        <v>3.3000000000000003</v>
      </c>
      <c r="T29" s="3">
        <f>MAX(0,W28+R29+S29-Constantes!$E$22)</f>
        <v>0</v>
      </c>
      <c r="U29" s="3">
        <f>MIN('Cálculos de ET'!M27*0.001*Escenarios!$E$8*(W28/Constantes!$E$22)^(2/3),W28+R29+S29-T29)</f>
        <v>5.5598955335117317</v>
      </c>
      <c r="V29" s="3">
        <f>MIN(Constantes!$E$21*(W28/Constantes!$E$22)^(2/3),W28+R29+S29-U29-T29)</f>
        <v>9.1767831629760312</v>
      </c>
      <c r="W29" s="3">
        <f t="shared" si="0"/>
        <v>1326.063446971981</v>
      </c>
      <c r="X29" s="17"/>
      <c r="Y29" s="3">
        <v>24</v>
      </c>
      <c r="Z29" s="3">
        <f>'Cálculos de ET'!$I27*((1-Constantes!$F$18)*'Cálculos de ET'!$K27+'Cálculos de ET'!$L27)</f>
        <v>2.0151000896902658</v>
      </c>
      <c r="AA29" s="3">
        <f>MIN(Z29*Constantes!$F$16,0.8*(AD28+Clima!$F27-AB29-AC29-Constantes!$D$12))</f>
        <v>1.1922553219452434</v>
      </c>
      <c r="AB29" s="3">
        <f>IF(Clima!$F27&gt;0.05*Constantes!$F$17,((Clima!$F27-0.05*Constantes!$F$17)^2)/(Clima!$F27+0.95*Constantes!$F$17),0)</f>
        <v>0</v>
      </c>
      <c r="AC29" s="3">
        <f>MAX(0,AD28+Clima!$F27-AB29-Constantes!$D$11)</f>
        <v>0</v>
      </c>
      <c r="AD29" s="3">
        <f>AD28+Clima!$F27-AB29-AA29-AC29</f>
        <v>39.205690553435232</v>
      </c>
      <c r="AE29" s="3">
        <f>AE28+(Coeficientes!$D$20*AC29-AF29)/Coeficientes!$D$21</f>
        <v>0</v>
      </c>
      <c r="AF29" s="3">
        <f>10*Coeficientes!$D$22*AE28/Constantes!$F$27</f>
        <v>0</v>
      </c>
      <c r="AG29" s="3">
        <f>10*Escenarios!$F$7*(AB29+AF29)</f>
        <v>0</v>
      </c>
      <c r="AH29" s="3">
        <f>0.001*Clima!F27*Escenarios!$F$8</f>
        <v>6.6000000000000005</v>
      </c>
      <c r="AI29" s="3">
        <f>MAX(0,AL28+AG29+AH29-Constantes!$F$22)</f>
        <v>0</v>
      </c>
      <c r="AJ29" s="3">
        <f>MIN('Cálculos de ET'!M27*0.001*Escenarios!$F$8*(AL28/Constantes!$F$22)^(2/3),AL28+AG29+AH29-AI29)</f>
        <v>12.024892637003488</v>
      </c>
      <c r="AK29" s="3">
        <f>MIN(Constantes!$F$21*(AL28/Constantes!$F$22)^(2/3),AL28+AG29+AH29-AJ29-AI29)</f>
        <v>19.847465050867434</v>
      </c>
      <c r="AL29" s="3">
        <f t="shared" si="1"/>
        <v>1478.8068301602268</v>
      </c>
      <c r="AM29" s="25"/>
    </row>
    <row r="30" spans="2:39" x14ac:dyDescent="0.25">
      <c r="B30" s="24"/>
      <c r="C30" s="3">
        <v>25</v>
      </c>
      <c r="D30" s="3">
        <f>'Cálculos de ET'!$I28*((1-Constantes!$D$18)*'Cálculos de ET'!$K28+'Cálculos de ET'!$L28)</f>
        <v>2.0621654135495104</v>
      </c>
      <c r="E30" s="3">
        <f>MIN(D30*Constantes!$D$16,0.8*(H29+Clima!$F28-F30-G30-Constantes!$D$12))</f>
        <v>1.2201020195546342</v>
      </c>
      <c r="F30" s="3">
        <f>IF(Clima!$F28&gt;0.05*Constantes!$D$17,((Clima!$F28-0.05*Constantes!$D$17)^2)/(Clima!$F28+0.95*Constantes!$D$17),0)</f>
        <v>0</v>
      </c>
      <c r="G30" s="3">
        <f>MAX(0,H29+Clima!$F28-F30-Constantes!$D$11)</f>
        <v>0.10569055343523104</v>
      </c>
      <c r="H30" s="3">
        <f>H29+Clima!$F28-F30-E30-G30</f>
        <v>39.279897980445362</v>
      </c>
      <c r="I30" s="17"/>
      <c r="J30" s="3">
        <v>25</v>
      </c>
      <c r="K30" s="3">
        <f>'Cálculos de ET'!$I28*((1-Constantes!$E$18)*'Cálculos de ET'!$K28+'Cálculos de ET'!$L28)</f>
        <v>2.0621654135495104</v>
      </c>
      <c r="L30" s="3">
        <f>MIN(K30*Constantes!$E$16,0.8*(O29+Clima!$F28-M30-N30-Constantes!$D$12))</f>
        <v>1.2201020195546342</v>
      </c>
      <c r="M30" s="3">
        <f>IF(Clima!$F28&gt;0.05*Constantes!$E$17,((Clima!$F28-0.05*Constantes!$E$17)^2)/(Clima!$F28+0.95*Constantes!$E$17),0)</f>
        <v>0</v>
      </c>
      <c r="N30" s="3">
        <f>MAX(0,O29+Clima!$F28-M30-Constantes!$D$11)</f>
        <v>0.10569055343523104</v>
      </c>
      <c r="O30" s="3">
        <f>O29+Clima!$F28-M30-L30-N30</f>
        <v>39.279897980445362</v>
      </c>
      <c r="P30" s="3">
        <f>P29+(Coeficientes!$D$20*N30-Q30)/Coeficientes!$D$21</f>
        <v>0</v>
      </c>
      <c r="Q30" s="3">
        <f>10*Coeficientes!$D$22*P29/Constantes!$E$27</f>
        <v>0</v>
      </c>
      <c r="R30" s="3">
        <f>10*Escenarios!$E$7*(M30+Q30)</f>
        <v>0</v>
      </c>
      <c r="S30" s="3">
        <f>0.001*Clima!F28*Escenarios!$E$8</f>
        <v>4.2</v>
      </c>
      <c r="T30" s="3">
        <f>MAX(0,W29+R30+S30-Constantes!$E$22)</f>
        <v>0</v>
      </c>
      <c r="U30" s="3">
        <f>MIN('Cálculos de ET'!M28*0.001*Escenarios!$E$8*(W29/Constantes!$E$22)^(2/3),W29+R30+S30-T30)</f>
        <v>5.6575064222647287</v>
      </c>
      <c r="V30" s="3">
        <f>MIN(Constantes!$E$21*(W29/Constantes!$E$22)^(2/3),W29+R30+S30-U30-T30)</f>
        <v>9.12439584726215</v>
      </c>
      <c r="W30" s="3">
        <f t="shared" si="0"/>
        <v>1315.4815447024541</v>
      </c>
      <c r="X30" s="17"/>
      <c r="Y30" s="3">
        <v>25</v>
      </c>
      <c r="Z30" s="3">
        <f>'Cálculos de ET'!$I28*((1-Constantes!$F$18)*'Cálculos de ET'!$K28+'Cálculos de ET'!$L28)</f>
        <v>2.0621654135495104</v>
      </c>
      <c r="AA30" s="3">
        <f>MIN(Z30*Constantes!$F$16,0.8*(AD29+Clima!$F28-AB30-AC30-Constantes!$D$12))</f>
        <v>1.2201020195546342</v>
      </c>
      <c r="AB30" s="3">
        <f>IF(Clima!$F28&gt;0.05*Constantes!$F$17,((Clima!$F28-0.05*Constantes!$F$17)^2)/(Clima!$F28+0.95*Constantes!$F$17),0)</f>
        <v>0</v>
      </c>
      <c r="AC30" s="3">
        <f>MAX(0,AD29+Clima!$F28-AB30-Constantes!$D$11)</f>
        <v>0.10569055343523104</v>
      </c>
      <c r="AD30" s="3">
        <f>AD29+Clima!$F28-AB30-AA30-AC30</f>
        <v>39.279897980445362</v>
      </c>
      <c r="AE30" s="3">
        <f>AE29+(Coeficientes!$D$20*AC30-AF30)/Coeficientes!$D$21</f>
        <v>0</v>
      </c>
      <c r="AF30" s="3">
        <f>10*Coeficientes!$D$22*AE29/Constantes!$F$27</f>
        <v>0</v>
      </c>
      <c r="AG30" s="3">
        <f>10*Escenarios!$F$7*(AB30+AF30)</f>
        <v>0</v>
      </c>
      <c r="AH30" s="3">
        <f>0.001*Clima!F28*Escenarios!$F$8</f>
        <v>8.4</v>
      </c>
      <c r="AI30" s="3">
        <f>MAX(0,AL29+AG30+AH30-Constantes!$F$22)</f>
        <v>0</v>
      </c>
      <c r="AJ30" s="3">
        <f>MIN('Cálculos de ET'!M28*0.001*Escenarios!$F$8*(AL29/Constantes!$F$22)^(2/3),AL29+AG30+AH30-AI30)</f>
        <v>12.168017170934773</v>
      </c>
      <c r="AK30" s="3">
        <f>MIN(Constantes!$F$21*(AL29/Constantes!$F$22)^(2/3),AL29+AG30+AH30-AJ30-AI30)</f>
        <v>19.624512471953608</v>
      </c>
      <c r="AL30" s="3">
        <f t="shared" si="1"/>
        <v>1455.4143005173387</v>
      </c>
      <c r="AM30" s="25"/>
    </row>
    <row r="31" spans="2:39" x14ac:dyDescent="0.25">
      <c r="B31" s="24"/>
      <c r="C31" s="3">
        <v>26</v>
      </c>
      <c r="D31" s="3">
        <f>'Cálculos de ET'!$I29*((1-Constantes!$D$18)*'Cálculos de ET'!$K29+'Cálculos de ET'!$L29)</f>
        <v>2.0083718027397657</v>
      </c>
      <c r="E31" s="3">
        <f>MIN(D31*Constantes!$D$16,0.8*(H30+Clima!$F29-F31-G31-Constantes!$D$12))</f>
        <v>1.1882744596717763</v>
      </c>
      <c r="F31" s="3">
        <f>IF(Clima!$F29&gt;0.05*Constantes!$D$17,((Clima!$F29-0.05*Constantes!$D$17)^2)/(Clima!$F29+0.95*Constantes!$D$17),0)</f>
        <v>0</v>
      </c>
      <c r="G31" s="3">
        <f>MAX(0,H30+Clima!$F29-F31-Constantes!$D$11)</f>
        <v>0</v>
      </c>
      <c r="H31" s="3">
        <f>H30+Clima!$F29-F31-E31-G31</f>
        <v>38.091623520773588</v>
      </c>
      <c r="I31" s="17"/>
      <c r="J31" s="3">
        <v>26</v>
      </c>
      <c r="K31" s="3">
        <f>'Cálculos de ET'!$I29*((1-Constantes!$E$18)*'Cálculos de ET'!$K29+'Cálculos de ET'!$L29)</f>
        <v>2.0083718027397657</v>
      </c>
      <c r="L31" s="3">
        <f>MIN(K31*Constantes!$E$16,0.8*(O30+Clima!$F29-M31-N31-Constantes!$D$12))</f>
        <v>1.1882744596717763</v>
      </c>
      <c r="M31" s="3">
        <f>IF(Clima!$F29&gt;0.05*Constantes!$E$17,((Clima!$F29-0.05*Constantes!$E$17)^2)/(Clima!$F29+0.95*Constantes!$E$17),0)</f>
        <v>0</v>
      </c>
      <c r="N31" s="3">
        <f>MAX(0,O30+Clima!$F29-M31-Constantes!$D$11)</f>
        <v>0</v>
      </c>
      <c r="O31" s="3">
        <f>O30+Clima!$F29-M31-L31-N31</f>
        <v>38.091623520773588</v>
      </c>
      <c r="P31" s="3">
        <f>P30+(Coeficientes!$D$20*N31-Q31)/Coeficientes!$D$21</f>
        <v>0</v>
      </c>
      <c r="Q31" s="3">
        <f>10*Coeficientes!$D$22*P30/Constantes!$E$27</f>
        <v>0</v>
      </c>
      <c r="R31" s="3">
        <f>10*Escenarios!$E$7*(M31+Q31)</f>
        <v>0</v>
      </c>
      <c r="S31" s="3">
        <f>0.001*Clima!F29*Escenarios!$E$8</f>
        <v>0</v>
      </c>
      <c r="T31" s="3">
        <f>MAX(0,W30+R31+S31-Constantes!$E$22)</f>
        <v>0</v>
      </c>
      <c r="U31" s="3">
        <f>MIN('Cálculos de ET'!M29*0.001*Escenarios!$E$8*(W30/Constantes!$E$22)^(2/3),W30+R31+S31-T31)</f>
        <v>5.4804944664610664</v>
      </c>
      <c r="V31" s="3">
        <f>MIN(Constantes!$E$21*(W30/Constantes!$E$22)^(2/3),W30+R31+S31-U31-T31)</f>
        <v>9.0757896572606711</v>
      </c>
      <c r="W31" s="3">
        <f t="shared" si="0"/>
        <v>1300.9252605787324</v>
      </c>
      <c r="X31" s="17"/>
      <c r="Y31" s="3">
        <v>26</v>
      </c>
      <c r="Z31" s="3">
        <f>'Cálculos de ET'!$I29*((1-Constantes!$F$18)*'Cálculos de ET'!$K29+'Cálculos de ET'!$L29)</f>
        <v>2.0083718027397657</v>
      </c>
      <c r="AA31" s="3">
        <f>MIN(Z31*Constantes!$F$16,0.8*(AD30+Clima!$F29-AB31-AC31-Constantes!$D$12))</f>
        <v>1.1882744596717763</v>
      </c>
      <c r="AB31" s="3">
        <f>IF(Clima!$F29&gt;0.05*Constantes!$F$17,((Clima!$F29-0.05*Constantes!$F$17)^2)/(Clima!$F29+0.95*Constantes!$F$17),0)</f>
        <v>0</v>
      </c>
      <c r="AC31" s="3">
        <f>MAX(0,AD30+Clima!$F29-AB31-Constantes!$D$11)</f>
        <v>0</v>
      </c>
      <c r="AD31" s="3">
        <f>AD30+Clima!$F29-AB31-AA31-AC31</f>
        <v>38.091623520773588</v>
      </c>
      <c r="AE31" s="3">
        <f>AE30+(Coeficientes!$D$20*AC31-AF31)/Coeficientes!$D$21</f>
        <v>0</v>
      </c>
      <c r="AF31" s="3">
        <f>10*Coeficientes!$D$22*AE30/Constantes!$F$27</f>
        <v>0</v>
      </c>
      <c r="AG31" s="3">
        <f>10*Escenarios!$F$7*(AB31+AF31)</f>
        <v>0</v>
      </c>
      <c r="AH31" s="3">
        <f>0.001*Clima!F29*Escenarios!$F$8</f>
        <v>0</v>
      </c>
      <c r="AI31" s="3">
        <f>MAX(0,AL30+AG31+AH31-Constantes!$F$22)</f>
        <v>0</v>
      </c>
      <c r="AJ31" s="3">
        <f>MIN('Cálculos de ET'!M29*0.001*Escenarios!$F$8*(AL30/Constantes!$F$22)^(2/3),AL30+AG31+AH31-AI31)</f>
        <v>11.725129771163845</v>
      </c>
      <c r="AK31" s="3">
        <f>MIN(Constantes!$F$21*(AL30/Constantes!$F$22)^(2/3),AL30+AG31+AH31-AJ31-AI31)</f>
        <v>19.41700920571926</v>
      </c>
      <c r="AL31" s="3">
        <f t="shared" si="1"/>
        <v>1424.2721615404555</v>
      </c>
      <c r="AM31" s="25"/>
    </row>
    <row r="32" spans="2:39" x14ac:dyDescent="0.25">
      <c r="B32" s="24"/>
      <c r="C32" s="3">
        <v>27</v>
      </c>
      <c r="D32" s="3">
        <f>'Cálculos de ET'!$I30*((1-Constantes!$D$18)*'Cálculos de ET'!$K30+'Cálculos de ET'!$L30)</f>
        <v>1.9439255268914966</v>
      </c>
      <c r="E32" s="3">
        <f>MIN(D32*Constantes!$D$16,0.8*(H31+Clima!$F30-F32-G32-Constantes!$D$12))</f>
        <v>1.150144137633301</v>
      </c>
      <c r="F32" s="3">
        <f>IF(Clima!$F30&gt;0.05*Constantes!$D$17,((Clima!$F30-0.05*Constantes!$D$17)^2)/(Clima!$F30+0.95*Constantes!$D$17),0)</f>
        <v>0</v>
      </c>
      <c r="G32" s="3">
        <f>MAX(0,H31+Clima!$F30-F32-Constantes!$D$11)</f>
        <v>0</v>
      </c>
      <c r="H32" s="3">
        <f>H31+Clima!$F30-F32-E32-G32</f>
        <v>36.94147938314029</v>
      </c>
      <c r="I32" s="17"/>
      <c r="J32" s="3">
        <v>27</v>
      </c>
      <c r="K32" s="3">
        <f>'Cálculos de ET'!$I30*((1-Constantes!$E$18)*'Cálculos de ET'!$K30+'Cálculos de ET'!$L30)</f>
        <v>1.9439255268914966</v>
      </c>
      <c r="L32" s="3">
        <f>MIN(K32*Constantes!$E$16,0.8*(O31+Clima!$F30-M32-N32-Constantes!$D$12))</f>
        <v>1.150144137633301</v>
      </c>
      <c r="M32" s="3">
        <f>IF(Clima!$F30&gt;0.05*Constantes!$E$17,((Clima!$F30-0.05*Constantes!$E$17)^2)/(Clima!$F30+0.95*Constantes!$E$17),0)</f>
        <v>0</v>
      </c>
      <c r="N32" s="3">
        <f>MAX(0,O31+Clima!$F30-M32-Constantes!$D$11)</f>
        <v>0</v>
      </c>
      <c r="O32" s="3">
        <f>O31+Clima!$F30-M32-L32-N32</f>
        <v>36.94147938314029</v>
      </c>
      <c r="P32" s="3">
        <f>P31+(Coeficientes!$D$20*N32-Q32)/Coeficientes!$D$21</f>
        <v>0</v>
      </c>
      <c r="Q32" s="3">
        <f>10*Coeficientes!$D$22*P31/Constantes!$E$27</f>
        <v>0</v>
      </c>
      <c r="R32" s="3">
        <f>10*Escenarios!$E$7*(M32+Q32)</f>
        <v>0</v>
      </c>
      <c r="S32" s="3">
        <f>0.001*Clima!F30*Escenarios!$E$8</f>
        <v>0</v>
      </c>
      <c r="T32" s="3">
        <f>MAX(0,W31+R32+S32-Constantes!$E$22)</f>
        <v>0</v>
      </c>
      <c r="U32" s="3">
        <f>MIN('Cálculos de ET'!M30*0.001*Escenarios!$E$8*(W31/Constantes!$E$22)^(2/3),W31+R32+S32-T32)</f>
        <v>5.2648510990825717</v>
      </c>
      <c r="V32" s="3">
        <f>MIN(Constantes!$E$21*(W31/Constantes!$E$22)^(2/3),W31+R32+S32-U32-T32)</f>
        <v>9.0087142860554099</v>
      </c>
      <c r="W32" s="3">
        <f t="shared" si="0"/>
        <v>1286.6516951935944</v>
      </c>
      <c r="X32" s="17"/>
      <c r="Y32" s="3">
        <v>27</v>
      </c>
      <c r="Z32" s="3">
        <f>'Cálculos de ET'!$I30*((1-Constantes!$F$18)*'Cálculos de ET'!$K30+'Cálculos de ET'!$L30)</f>
        <v>1.9439255268914966</v>
      </c>
      <c r="AA32" s="3">
        <f>MIN(Z32*Constantes!$F$16,0.8*(AD31+Clima!$F30-AB32-AC32-Constantes!$D$12))</f>
        <v>1.150144137633301</v>
      </c>
      <c r="AB32" s="3">
        <f>IF(Clima!$F30&gt;0.05*Constantes!$F$17,((Clima!$F30-0.05*Constantes!$F$17)^2)/(Clima!$F30+0.95*Constantes!$F$17),0)</f>
        <v>0</v>
      </c>
      <c r="AC32" s="3">
        <f>MAX(0,AD31+Clima!$F30-AB32-Constantes!$D$11)</f>
        <v>0</v>
      </c>
      <c r="AD32" s="3">
        <f>AD31+Clima!$F30-AB32-AA32-AC32</f>
        <v>36.94147938314029</v>
      </c>
      <c r="AE32" s="3">
        <f>AE31+(Coeficientes!$D$20*AC32-AF32)/Coeficientes!$D$21</f>
        <v>0</v>
      </c>
      <c r="AF32" s="3">
        <f>10*Coeficientes!$D$22*AE31/Constantes!$F$27</f>
        <v>0</v>
      </c>
      <c r="AG32" s="3">
        <f>10*Escenarios!$F$7*(AB32+AF32)</f>
        <v>0</v>
      </c>
      <c r="AH32" s="3">
        <f>0.001*Clima!F30*Escenarios!$F$8</f>
        <v>0</v>
      </c>
      <c r="AI32" s="3">
        <f>MAX(0,AL31+AG32+AH32-Constantes!$F$22)</f>
        <v>0</v>
      </c>
      <c r="AJ32" s="3">
        <f>MIN('Cálculos de ET'!M30*0.001*Escenarios!$F$8*(AL31/Constantes!$F$22)^(2/3),AL31+AG32+AH32-AI32)</f>
        <v>11.185185251149582</v>
      </c>
      <c r="AK32" s="3">
        <f>MIN(Constantes!$F$21*(AL31/Constantes!$F$22)^(2/3),AL31+AG32+AH32-AJ32-AI32)</f>
        <v>19.139029056636797</v>
      </c>
      <c r="AL32" s="3">
        <f t="shared" si="1"/>
        <v>1393.9479472326691</v>
      </c>
      <c r="AM32" s="25"/>
    </row>
    <row r="33" spans="2:39" x14ac:dyDescent="0.25">
      <c r="B33" s="24"/>
      <c r="C33" s="3">
        <v>28</v>
      </c>
      <c r="D33" s="3">
        <f>'Cálculos de ET'!$I31*((1-Constantes!$D$18)*'Cálculos de ET'!$K31+'Cálculos de ET'!$L31)</f>
        <v>1.9643098242577535</v>
      </c>
      <c r="E33" s="3">
        <f>MIN(D33*Constantes!$D$16,0.8*(H32+Clima!$F31-F33-G33-Constantes!$D$12))</f>
        <v>1.1622047231810739</v>
      </c>
      <c r="F33" s="3">
        <f>IF(Clima!$F31&gt;0.05*Constantes!$D$17,((Clima!$F31-0.05*Constantes!$D$17)^2)/(Clima!$F31+0.95*Constantes!$D$17),0)</f>
        <v>0</v>
      </c>
      <c r="G33" s="3">
        <f>MAX(0,H32+Clima!$F31-F33-Constantes!$D$11)</f>
        <v>0</v>
      </c>
      <c r="H33" s="3">
        <f>H32+Clima!$F31-F33-E33-G33</f>
        <v>35.779274659959214</v>
      </c>
      <c r="I33" s="17"/>
      <c r="J33" s="3">
        <v>28</v>
      </c>
      <c r="K33" s="3">
        <f>'Cálculos de ET'!$I31*((1-Constantes!$E$18)*'Cálculos de ET'!$K31+'Cálculos de ET'!$L31)</f>
        <v>1.9643098242577535</v>
      </c>
      <c r="L33" s="3">
        <f>MIN(K33*Constantes!$E$16,0.8*(O32+Clima!$F31-M33-N33-Constantes!$D$12))</f>
        <v>1.1622047231810739</v>
      </c>
      <c r="M33" s="3">
        <f>IF(Clima!$F31&gt;0.05*Constantes!$E$17,((Clima!$F31-0.05*Constantes!$E$17)^2)/(Clima!$F31+0.95*Constantes!$E$17),0)</f>
        <v>0</v>
      </c>
      <c r="N33" s="3">
        <f>MAX(0,O32+Clima!$F31-M33-Constantes!$D$11)</f>
        <v>0</v>
      </c>
      <c r="O33" s="3">
        <f>O32+Clima!$F31-M33-L33-N33</f>
        <v>35.779274659959214</v>
      </c>
      <c r="P33" s="3">
        <f>P32+(Coeficientes!$D$20*N33-Q33)/Coeficientes!$D$21</f>
        <v>0</v>
      </c>
      <c r="Q33" s="3">
        <f>10*Coeficientes!$D$22*P32/Constantes!$E$27</f>
        <v>0</v>
      </c>
      <c r="R33" s="3">
        <f>10*Escenarios!$E$7*(M33+Q33)</f>
        <v>0</v>
      </c>
      <c r="S33" s="3">
        <f>0.001*Clima!F31*Escenarios!$E$8</f>
        <v>0</v>
      </c>
      <c r="T33" s="3">
        <f>MAX(0,W32+R33+S33-Constantes!$E$22)</f>
        <v>0</v>
      </c>
      <c r="U33" s="3">
        <f>MIN('Cálculos de ET'!M31*0.001*Escenarios!$E$8*(W32/Constantes!$E$22)^(2/3),W32+R33+S33-T33)</f>
        <v>5.2814618560561462</v>
      </c>
      <c r="V33" s="3">
        <f>MIN(Constantes!$E$21*(W32/Constantes!$E$22)^(2/3),W32+R33+S33-U33-T33)</f>
        <v>8.9426983157084017</v>
      </c>
      <c r="W33" s="3">
        <f t="shared" si="0"/>
        <v>1272.4275350218297</v>
      </c>
      <c r="X33" s="17"/>
      <c r="Y33" s="3">
        <v>28</v>
      </c>
      <c r="Z33" s="3">
        <f>'Cálculos de ET'!$I31*((1-Constantes!$F$18)*'Cálculos de ET'!$K31+'Cálculos de ET'!$L31)</f>
        <v>1.9643098242577535</v>
      </c>
      <c r="AA33" s="3">
        <f>MIN(Z33*Constantes!$F$16,0.8*(AD32+Clima!$F31-AB33-AC33-Constantes!$D$12))</f>
        <v>1.1622047231810739</v>
      </c>
      <c r="AB33" s="3">
        <f>IF(Clima!$F31&gt;0.05*Constantes!$F$17,((Clima!$F31-0.05*Constantes!$F$17)^2)/(Clima!$F31+0.95*Constantes!$F$17),0)</f>
        <v>0</v>
      </c>
      <c r="AC33" s="3">
        <f>MAX(0,AD32+Clima!$F31-AB33-Constantes!$D$11)</f>
        <v>0</v>
      </c>
      <c r="AD33" s="3">
        <f>AD32+Clima!$F31-AB33-AA33-AC33</f>
        <v>35.779274659959214</v>
      </c>
      <c r="AE33" s="3">
        <f>AE32+(Coeficientes!$D$20*AC33-AF33)/Coeficientes!$D$21</f>
        <v>0</v>
      </c>
      <c r="AF33" s="3">
        <f>10*Coeficientes!$D$22*AE32/Constantes!$F$27</f>
        <v>0</v>
      </c>
      <c r="AG33" s="3">
        <f>10*Escenarios!$F$7*(AB33+AF33)</f>
        <v>0</v>
      </c>
      <c r="AH33" s="3">
        <f>0.001*Clima!F31*Escenarios!$F$8</f>
        <v>0</v>
      </c>
      <c r="AI33" s="3">
        <f>MAX(0,AL32+AG33+AH33-Constantes!$F$22)</f>
        <v>0</v>
      </c>
      <c r="AJ33" s="3">
        <f>MIN('Cálculos de ET'!M31*0.001*Escenarios!$F$8*(AL32/Constantes!$F$22)^(2/3),AL32+AG33+AH33-AI33)</f>
        <v>11.142291513708038</v>
      </c>
      <c r="AK33" s="3">
        <f>MIN(Constantes!$F$21*(AL32/Constantes!$F$22)^(2/3),AL32+AG33+AH33-AJ33-AI33)</f>
        <v>18.866396135856071</v>
      </c>
      <c r="AL33" s="3">
        <f t="shared" si="1"/>
        <v>1363.939259583105</v>
      </c>
      <c r="AM33" s="25"/>
    </row>
    <row r="34" spans="2:39" x14ac:dyDescent="0.25">
      <c r="B34" s="24"/>
      <c r="C34" s="3">
        <v>29</v>
      </c>
      <c r="D34" s="3">
        <f>'Cálculos de ET'!$I32*((1-Constantes!$D$18)*'Cálculos de ET'!$K32+'Cálculos de ET'!$L32)</f>
        <v>2.0005070384297765</v>
      </c>
      <c r="E34" s="3">
        <f>MIN(D34*Constantes!$D$16,0.8*(H33+Clima!$F32-F34-G34-Constantes!$D$12))</f>
        <v>1.1836211885253931</v>
      </c>
      <c r="F34" s="3">
        <f>IF(Clima!$F32&gt;0.05*Constantes!$D$17,((Clima!$F32-0.05*Constantes!$D$17)^2)/(Clima!$F32+0.95*Constantes!$D$17),0)</f>
        <v>0</v>
      </c>
      <c r="G34" s="3">
        <f>MAX(0,H33+Clima!$F32-F34-Constantes!$D$11)</f>
        <v>0</v>
      </c>
      <c r="H34" s="3">
        <f>H33+Clima!$F32-F34-E34-G34</f>
        <v>34.59565347143382</v>
      </c>
      <c r="I34" s="17"/>
      <c r="J34" s="3">
        <v>29</v>
      </c>
      <c r="K34" s="3">
        <f>'Cálculos de ET'!$I32*((1-Constantes!$E$18)*'Cálculos de ET'!$K32+'Cálculos de ET'!$L32)</f>
        <v>2.0005070384297765</v>
      </c>
      <c r="L34" s="3">
        <f>MIN(K34*Constantes!$E$16,0.8*(O33+Clima!$F32-M34-N34-Constantes!$D$12))</f>
        <v>1.1836211885253931</v>
      </c>
      <c r="M34" s="3">
        <f>IF(Clima!$F32&gt;0.05*Constantes!$E$17,((Clima!$F32-0.05*Constantes!$E$17)^2)/(Clima!$F32+0.95*Constantes!$E$17),0)</f>
        <v>0</v>
      </c>
      <c r="N34" s="3">
        <f>MAX(0,O33+Clima!$F32-M34-Constantes!$D$11)</f>
        <v>0</v>
      </c>
      <c r="O34" s="3">
        <f>O33+Clima!$F32-M34-L34-N34</f>
        <v>34.59565347143382</v>
      </c>
      <c r="P34" s="3">
        <f>P33+(Coeficientes!$D$20*N34-Q34)/Coeficientes!$D$21</f>
        <v>0</v>
      </c>
      <c r="Q34" s="3">
        <f>10*Coeficientes!$D$22*P33/Constantes!$E$27</f>
        <v>0</v>
      </c>
      <c r="R34" s="3">
        <f>10*Escenarios!$E$7*(M34+Q34)</f>
        <v>0</v>
      </c>
      <c r="S34" s="3">
        <f>0.001*Clima!F32*Escenarios!$E$8</f>
        <v>0</v>
      </c>
      <c r="T34" s="3">
        <f>MAX(0,W33+R34+S34-Constantes!$E$22)</f>
        <v>0</v>
      </c>
      <c r="U34" s="3">
        <f>MIN('Cálculos de ET'!M32*0.001*Escenarios!$E$8*(W33/Constantes!$E$22)^(2/3),W33+R34+S34-T34)</f>
        <v>5.3395452182854424</v>
      </c>
      <c r="V34" s="3">
        <f>MIN(Constantes!$E$21*(W33/Constantes!$E$22)^(2/3),W33+R34+S34-U34-T34)</f>
        <v>8.8766675440885336</v>
      </c>
      <c r="W34" s="3">
        <f t="shared" si="0"/>
        <v>1258.2113222594558</v>
      </c>
      <c r="X34" s="17"/>
      <c r="Y34" s="3">
        <v>29</v>
      </c>
      <c r="Z34" s="3">
        <f>'Cálculos de ET'!$I32*((1-Constantes!$F$18)*'Cálculos de ET'!$K32+'Cálculos de ET'!$L32)</f>
        <v>2.0005070384297765</v>
      </c>
      <c r="AA34" s="3">
        <f>MIN(Z34*Constantes!$F$16,0.8*(AD33+Clima!$F32-AB34-AC34-Constantes!$D$12))</f>
        <v>1.1836211885253931</v>
      </c>
      <c r="AB34" s="3">
        <f>IF(Clima!$F32&gt;0.05*Constantes!$F$17,((Clima!$F32-0.05*Constantes!$F$17)^2)/(Clima!$F32+0.95*Constantes!$F$17),0)</f>
        <v>0</v>
      </c>
      <c r="AC34" s="3">
        <f>MAX(0,AD33+Clima!$F32-AB34-Constantes!$D$11)</f>
        <v>0</v>
      </c>
      <c r="AD34" s="3">
        <f>AD33+Clima!$F32-AB34-AA34-AC34</f>
        <v>34.59565347143382</v>
      </c>
      <c r="AE34" s="3">
        <f>AE33+(Coeficientes!$D$20*AC34-AF34)/Coeficientes!$D$21</f>
        <v>0</v>
      </c>
      <c r="AF34" s="3">
        <f>10*Coeficientes!$D$22*AE33/Constantes!$F$27</f>
        <v>0</v>
      </c>
      <c r="AG34" s="3">
        <f>10*Escenarios!$F$7*(AB34+AF34)</f>
        <v>0</v>
      </c>
      <c r="AH34" s="3">
        <f>0.001*Clima!F32*Escenarios!$F$8</f>
        <v>0</v>
      </c>
      <c r="AI34" s="3">
        <f>MAX(0,AL33+AG34+AH34-Constantes!$F$22)</f>
        <v>0</v>
      </c>
      <c r="AJ34" s="3">
        <f>MIN('Cálculos de ET'!M32*0.001*Escenarios!$F$8*(AL33/Constantes!$F$22)^(2/3),AL33+AG34+AH34-AI34)</f>
        <v>11.185161148833105</v>
      </c>
      <c r="AK34" s="3">
        <f>MIN(Constantes!$F$21*(AL33/Constantes!$F$22)^(2/3),AL33+AG34+AH34-AJ34-AI34)</f>
        <v>18.594646713588173</v>
      </c>
      <c r="AL34" s="3">
        <f t="shared" si="1"/>
        <v>1334.1594517206838</v>
      </c>
      <c r="AM34" s="25"/>
    </row>
    <row r="35" spans="2:39" x14ac:dyDescent="0.25">
      <c r="B35" s="24"/>
      <c r="C35" s="3">
        <v>30</v>
      </c>
      <c r="D35" s="3">
        <f>'Cálculos de ET'!$I33*((1-Constantes!$D$18)*'Cálculos de ET'!$K33+'Cálculos de ET'!$L33)</f>
        <v>1.9571534790358067</v>
      </c>
      <c r="E35" s="3">
        <f>MIN(D35*Constantes!$D$16,0.8*(H34+Clima!$F33-F35-G35-Constantes!$D$12))</f>
        <v>1.1579705956952007</v>
      </c>
      <c r="F35" s="3">
        <f>IF(Clima!$F33&gt;0.05*Constantes!$D$17,((Clima!$F33-0.05*Constantes!$D$17)^2)/(Clima!$F33+0.95*Constantes!$D$17),0)</f>
        <v>0</v>
      </c>
      <c r="G35" s="3">
        <f>MAX(0,H34+Clima!$F33-F35-Constantes!$D$11)</f>
        <v>0</v>
      </c>
      <c r="H35" s="3">
        <f>H34+Clima!$F33-F35-E35-G35</f>
        <v>33.437682875738616</v>
      </c>
      <c r="I35" s="17"/>
      <c r="J35" s="3">
        <v>30</v>
      </c>
      <c r="K35" s="3">
        <f>'Cálculos de ET'!$I33*((1-Constantes!$E$18)*'Cálculos de ET'!$K33+'Cálculos de ET'!$L33)</f>
        <v>1.9571534790358067</v>
      </c>
      <c r="L35" s="3">
        <f>MIN(K35*Constantes!$E$16,0.8*(O34+Clima!$F33-M35-N35-Constantes!$D$12))</f>
        <v>1.1579705956952007</v>
      </c>
      <c r="M35" s="3">
        <f>IF(Clima!$F33&gt;0.05*Constantes!$E$17,((Clima!$F33-0.05*Constantes!$E$17)^2)/(Clima!$F33+0.95*Constantes!$E$17),0)</f>
        <v>0</v>
      </c>
      <c r="N35" s="3">
        <f>MAX(0,O34+Clima!$F33-M35-Constantes!$D$11)</f>
        <v>0</v>
      </c>
      <c r="O35" s="3">
        <f>O34+Clima!$F33-M35-L35-N35</f>
        <v>33.437682875738616</v>
      </c>
      <c r="P35" s="3">
        <f>P34+(Coeficientes!$D$20*N35-Q35)/Coeficientes!$D$21</f>
        <v>0</v>
      </c>
      <c r="Q35" s="3">
        <f>10*Coeficientes!$D$22*P34/Constantes!$E$27</f>
        <v>0</v>
      </c>
      <c r="R35" s="3">
        <f>10*Escenarios!$E$7*(M35+Q35)</f>
        <v>0</v>
      </c>
      <c r="S35" s="3">
        <f>0.001*Clima!F33*Escenarios!$E$8</f>
        <v>0</v>
      </c>
      <c r="T35" s="3">
        <f>MAX(0,W34+R35+S35-Constantes!$E$22)</f>
        <v>0</v>
      </c>
      <c r="U35" s="3">
        <f>MIN('Cálculos de ET'!M33*0.001*Escenarios!$E$8*(W34/Constantes!$E$22)^(2/3),W34+R35+S35-T35)</f>
        <v>5.1845529269529136</v>
      </c>
      <c r="V35" s="3">
        <f>MIN(Constantes!$E$21*(W34/Constantes!$E$22)^(2/3),W34+R35+S35-U35-T35)</f>
        <v>8.8104273604933425</v>
      </c>
      <c r="W35" s="3">
        <f t="shared" si="0"/>
        <v>1244.2163419720096</v>
      </c>
      <c r="X35" s="17"/>
      <c r="Y35" s="3">
        <v>30</v>
      </c>
      <c r="Z35" s="3">
        <f>'Cálculos de ET'!$I33*((1-Constantes!$F$18)*'Cálculos de ET'!$K33+'Cálculos de ET'!$L33)</f>
        <v>1.9571534790358067</v>
      </c>
      <c r="AA35" s="3">
        <f>MIN(Z35*Constantes!$F$16,0.8*(AD34+Clima!$F33-AB35-AC35-Constantes!$D$12))</f>
        <v>1.1579705956952007</v>
      </c>
      <c r="AB35" s="3">
        <f>IF(Clima!$F33&gt;0.05*Constantes!$F$17,((Clima!$F33-0.05*Constantes!$F$17)^2)/(Clima!$F33+0.95*Constantes!$F$17),0)</f>
        <v>0</v>
      </c>
      <c r="AC35" s="3">
        <f>MAX(0,AD34+Clima!$F33-AB35-Constantes!$D$11)</f>
        <v>0</v>
      </c>
      <c r="AD35" s="3">
        <f>AD34+Clima!$F33-AB35-AA35-AC35</f>
        <v>33.437682875738616</v>
      </c>
      <c r="AE35" s="3">
        <f>AE34+(Coeficientes!$D$20*AC35-AF35)/Coeficientes!$D$21</f>
        <v>0</v>
      </c>
      <c r="AF35" s="3">
        <f>10*Coeficientes!$D$22*AE34/Constantes!$F$27</f>
        <v>0</v>
      </c>
      <c r="AG35" s="3">
        <f>10*Escenarios!$F$7*(AB35+AF35)</f>
        <v>0</v>
      </c>
      <c r="AH35" s="3">
        <f>0.001*Clima!F33*Escenarios!$F$8</f>
        <v>0</v>
      </c>
      <c r="AI35" s="3">
        <f>MAX(0,AL34+AG35+AH35-Constantes!$F$22)</f>
        <v>0</v>
      </c>
      <c r="AJ35" s="3">
        <f>MIN('Cálculos de ET'!M33*0.001*Escenarios!$F$8*(AL34/Constantes!$F$22)^(2/3),AL34+AG35+AH35-AI35)</f>
        <v>10.782283342206201</v>
      </c>
      <c r="AK35" s="3">
        <f>MIN(Constantes!$F$21*(AL34/Constantes!$F$22)^(2/3),AL34+AG35+AH35-AJ35-AI35)</f>
        <v>18.322992455705695</v>
      </c>
      <c r="AL35" s="3">
        <f t="shared" si="1"/>
        <v>1305.0541759227719</v>
      </c>
      <c r="AM35" s="25"/>
    </row>
    <row r="36" spans="2:39" x14ac:dyDescent="0.25">
      <c r="B36" s="24"/>
      <c r="C36" s="3">
        <v>31</v>
      </c>
      <c r="D36" s="3">
        <f>'Cálculos de ET'!$I34*((1-Constantes!$D$18)*'Cálculos de ET'!$K34+'Cálculos de ET'!$L34)</f>
        <v>1.9878927073907466</v>
      </c>
      <c r="E36" s="3">
        <f>MIN(D36*Constantes!$D$16,0.8*(H35+Clima!$F34-F36-G36-Constantes!$D$12))</f>
        <v>1.1761577858929344</v>
      </c>
      <c r="F36" s="3">
        <f>IF(Clima!$F34&gt;0.05*Constantes!$D$17,((Clima!$F34-0.05*Constantes!$D$17)^2)/(Clima!$F34+0.95*Constantes!$D$17),0)</f>
        <v>0</v>
      </c>
      <c r="G36" s="3">
        <f>MAX(0,H35+Clima!$F34-F36-Constantes!$D$11)</f>
        <v>0</v>
      </c>
      <c r="H36" s="3">
        <f>H35+Clima!$F34-F36-E36-G36</f>
        <v>32.261525089845684</v>
      </c>
      <c r="I36" s="17"/>
      <c r="J36" s="3">
        <v>31</v>
      </c>
      <c r="K36" s="3">
        <f>'Cálculos de ET'!$I34*((1-Constantes!$E$18)*'Cálculos de ET'!$K34+'Cálculos de ET'!$L34)</f>
        <v>1.9878927073907466</v>
      </c>
      <c r="L36" s="3">
        <f>MIN(K36*Constantes!$E$16,0.8*(O35+Clima!$F34-M36-N36-Constantes!$D$12))</f>
        <v>1.1761577858929344</v>
      </c>
      <c r="M36" s="3">
        <f>IF(Clima!$F34&gt;0.05*Constantes!$E$17,((Clima!$F34-0.05*Constantes!$E$17)^2)/(Clima!$F34+0.95*Constantes!$E$17),0)</f>
        <v>0</v>
      </c>
      <c r="N36" s="3">
        <f>MAX(0,O35+Clima!$F34-M36-Constantes!$D$11)</f>
        <v>0</v>
      </c>
      <c r="O36" s="3">
        <f>O35+Clima!$F34-M36-L36-N36</f>
        <v>32.261525089845684</v>
      </c>
      <c r="P36" s="3">
        <f>P35+(Coeficientes!$D$20*N36-Q36)/Coeficientes!$D$21</f>
        <v>0</v>
      </c>
      <c r="Q36" s="3">
        <f>10*Coeficientes!$D$22*P35/Constantes!$E$27</f>
        <v>0</v>
      </c>
      <c r="R36" s="3">
        <f>10*Escenarios!$E$7*(M36+Q36)</f>
        <v>0</v>
      </c>
      <c r="S36" s="3">
        <f>0.001*Clima!F34*Escenarios!$E$8</f>
        <v>0</v>
      </c>
      <c r="T36" s="3">
        <f>MAX(0,W35+R36+S36-Constantes!$E$22)</f>
        <v>0</v>
      </c>
      <c r="U36" s="3">
        <f>MIN('Cálculos de ET'!M34*0.001*Escenarios!$E$8*(W35/Constantes!$E$22)^(2/3),W35+R36+S36-T36)</f>
        <v>5.227324252509967</v>
      </c>
      <c r="V36" s="3">
        <f>MIN(Constantes!$E$21*(W35/Constantes!$E$22)^(2/3),W35+R36+S36-U36-T36)</f>
        <v>8.7449738755205608</v>
      </c>
      <c r="W36" s="3">
        <f t="shared" si="0"/>
        <v>1230.2440438439789</v>
      </c>
      <c r="X36" s="17"/>
      <c r="Y36" s="3">
        <v>31</v>
      </c>
      <c r="Z36" s="3">
        <f>'Cálculos de ET'!$I34*((1-Constantes!$F$18)*'Cálculos de ET'!$K34+'Cálculos de ET'!$L34)</f>
        <v>1.9878927073907466</v>
      </c>
      <c r="AA36" s="3">
        <f>MIN(Z36*Constantes!$F$16,0.8*(AD35+Clima!$F34-AB36-AC36-Constantes!$D$12))</f>
        <v>1.1761577858929344</v>
      </c>
      <c r="AB36" s="3">
        <f>IF(Clima!$F34&gt;0.05*Constantes!$F$17,((Clima!$F34-0.05*Constantes!$F$17)^2)/(Clima!$F34+0.95*Constantes!$F$17),0)</f>
        <v>0</v>
      </c>
      <c r="AC36" s="3">
        <f>MAX(0,AD35+Clima!$F34-AB36-Constantes!$D$11)</f>
        <v>0</v>
      </c>
      <c r="AD36" s="3">
        <f>AD35+Clima!$F34-AB36-AA36-AC36</f>
        <v>32.261525089845684</v>
      </c>
      <c r="AE36" s="3">
        <f>AE35+(Coeficientes!$D$20*AC36-AF36)/Coeficientes!$D$21</f>
        <v>0</v>
      </c>
      <c r="AF36" s="3">
        <f>10*Coeficientes!$D$22*AE35/Constantes!$F$27</f>
        <v>0</v>
      </c>
      <c r="AG36" s="3">
        <f>10*Escenarios!$F$7*(AB36+AF36)</f>
        <v>0</v>
      </c>
      <c r="AH36" s="3">
        <f>0.001*Clima!F34*Escenarios!$F$8</f>
        <v>0</v>
      </c>
      <c r="AI36" s="3">
        <f>MAX(0,AL35+AG36+AH36-Constantes!$F$22)</f>
        <v>0</v>
      </c>
      <c r="AJ36" s="3">
        <f>MIN('Cálculos de ET'!M34*0.001*Escenarios!$F$8*(AL35/Constantes!$F$22)^(2/3),AL35+AG36+AH36-AI36)</f>
        <v>10.792727095309097</v>
      </c>
      <c r="AK36" s="3">
        <f>MIN(Constantes!$F$21*(AL35/Constantes!$F$22)^(2/3),AL35+AG36+AH36-AJ36-AI36)</f>
        <v>18.055531268943604</v>
      </c>
      <c r="AL36" s="3">
        <f t="shared" si="1"/>
        <v>1276.2059175585191</v>
      </c>
      <c r="AM36" s="25"/>
    </row>
    <row r="37" spans="2:39" x14ac:dyDescent="0.25">
      <c r="B37" s="24"/>
      <c r="C37" s="3">
        <v>32</v>
      </c>
      <c r="D37" s="3">
        <f>'Cálculos de ET'!$I35*((1-Constantes!$D$18)*'Cálculos de ET'!$K35+'Cálculos de ET'!$L35)</f>
        <v>2.0661089895784999</v>
      </c>
      <c r="E37" s="3">
        <f>MIN(D37*Constantes!$D$16,0.8*(H36+Clima!$F35-F37-G37-Constantes!$D$12))</f>
        <v>1.2224352781019956</v>
      </c>
      <c r="F37" s="3">
        <f>IF(Clima!$F35&gt;0.05*Constantes!$D$17,((Clima!$F35-0.05*Constantes!$D$17)^2)/(Clima!$F35+0.95*Constantes!$D$17),0)</f>
        <v>3.0607829839049954</v>
      </c>
      <c r="G37" s="3">
        <f>MAX(0,H36+Clima!$F35-F37-Constantes!$D$11)</f>
        <v>6.8007421059406923</v>
      </c>
      <c r="H37" s="3">
        <f>H36+Clima!$F35-F37-E37-G37</f>
        <v>39.277564721898003</v>
      </c>
      <c r="I37" s="17"/>
      <c r="J37" s="3">
        <v>32</v>
      </c>
      <c r="K37" s="3">
        <f>'Cálculos de ET'!$I35*((1-Constantes!$E$18)*'Cálculos de ET'!$K35+'Cálculos de ET'!$L35)</f>
        <v>2.0661089895784999</v>
      </c>
      <c r="L37" s="3">
        <f>MIN(K37*Constantes!$E$16,0.8*(O36+Clima!$F35-M37-N37-Constantes!$D$12))</f>
        <v>1.2224352781019956</v>
      </c>
      <c r="M37" s="3">
        <f>IF(Clima!$F35&gt;0.05*Constantes!$E$17,((Clima!$F35-0.05*Constantes!$E$17)^2)/(Clima!$F35+0.95*Constantes!$E$17),0)</f>
        <v>3.0607829839049954</v>
      </c>
      <c r="N37" s="3">
        <f>MAX(0,O36+Clima!$F35-M37-Constantes!$D$11)</f>
        <v>6.8007421059406923</v>
      </c>
      <c r="O37" s="3">
        <f>O36+Clima!$F35-M37-L37-N37</f>
        <v>39.277564721898003</v>
      </c>
      <c r="P37" s="3">
        <f>P36+(Coeficientes!$D$20*N37-Q37)/Coeficientes!$D$21</f>
        <v>0</v>
      </c>
      <c r="Q37" s="3">
        <f>10*Coeficientes!$D$22*P36/Constantes!$E$27</f>
        <v>0</v>
      </c>
      <c r="R37" s="3">
        <f>10*Escenarios!$E$7*(M37+Q37)</f>
        <v>296.89594943878456</v>
      </c>
      <c r="S37" s="3">
        <f>0.001*Clima!F35*Escenarios!$E$8</f>
        <v>54.300000000000004</v>
      </c>
      <c r="T37" s="3">
        <f>MAX(0,W36+R37+S37-Constantes!$E$22)</f>
        <v>0</v>
      </c>
      <c r="U37" s="3">
        <f>MIN('Cálculos de ET'!M35*0.001*Escenarios!$E$8*(W36/Constantes!$E$22)^(2/3),W36+R37+S37-T37)</f>
        <v>5.3926749397971392</v>
      </c>
      <c r="V37" s="3">
        <f>MIN(Constantes!$E$21*(W36/Constantes!$E$22)^(2/3),W36+R37+S37-U37-T37)</f>
        <v>8.6793811985097022</v>
      </c>
      <c r="W37" s="3">
        <f t="shared" si="0"/>
        <v>1567.3679371444566</v>
      </c>
      <c r="X37" s="17"/>
      <c r="Y37" s="3">
        <v>32</v>
      </c>
      <c r="Z37" s="3">
        <f>'Cálculos de ET'!$I35*((1-Constantes!$F$18)*'Cálculos de ET'!$K35+'Cálculos de ET'!$L35)</f>
        <v>2.0661089895784999</v>
      </c>
      <c r="AA37" s="3">
        <f>MIN(Z37*Constantes!$F$16,0.8*(AD36+Clima!$F35-AB37-AC37-Constantes!$D$12))</f>
        <v>1.2224352781019956</v>
      </c>
      <c r="AB37" s="3">
        <f>IF(Clima!$F35&gt;0.05*Constantes!$F$17,((Clima!$F35-0.05*Constantes!$F$17)^2)/(Clima!$F35+0.95*Constantes!$F$17),0)</f>
        <v>3.0607829839049954</v>
      </c>
      <c r="AC37" s="3">
        <f>MAX(0,AD36+Clima!$F35-AB37-Constantes!$D$11)</f>
        <v>6.8007421059406923</v>
      </c>
      <c r="AD37" s="3">
        <f>AD36+Clima!$F35-AB37-AA37-AC37</f>
        <v>39.277564721898003</v>
      </c>
      <c r="AE37" s="3">
        <f>AE36+(Coeficientes!$D$20*AC37-AF37)/Coeficientes!$D$21</f>
        <v>0</v>
      </c>
      <c r="AF37" s="3">
        <f>10*Coeficientes!$D$22*AE36/Constantes!$F$27</f>
        <v>0</v>
      </c>
      <c r="AG37" s="3">
        <f>10*Escenarios!$F$7*(AB37+AF37)</f>
        <v>287.71360048706958</v>
      </c>
      <c r="AH37" s="3">
        <f>0.001*Clima!F35*Escenarios!$F$8</f>
        <v>108.60000000000001</v>
      </c>
      <c r="AI37" s="3">
        <f>MAX(0,AL36+AG37+AH37-Constantes!$F$22)</f>
        <v>0</v>
      </c>
      <c r="AJ37" s="3">
        <f>MIN('Cálculos de ET'!M35*0.001*Escenarios!$F$8*(AL36/Constantes!$F$22)^(2/3),AL36+AG37+AH37-AI37)</f>
        <v>11.052331272612884</v>
      </c>
      <c r="AK37" s="3">
        <f>MIN(Constantes!$F$21*(AL36/Constantes!$F$22)^(2/3),AL36+AG37+AH37-AJ37-AI37)</f>
        <v>17.788462556733609</v>
      </c>
      <c r="AL37" s="3">
        <f t="shared" si="1"/>
        <v>1643.678724216242</v>
      </c>
      <c r="AM37" s="25"/>
    </row>
    <row r="38" spans="2:39" x14ac:dyDescent="0.25">
      <c r="B38" s="24"/>
      <c r="C38" s="3">
        <v>33</v>
      </c>
      <c r="D38" s="3">
        <f>'Cálculos de ET'!$I36*((1-Constantes!$D$18)*'Cálculos de ET'!$K36+'Cálculos de ET'!$L36)</f>
        <v>1.9750203478001986</v>
      </c>
      <c r="E38" s="3">
        <f>MIN(D38*Constantes!$D$16,0.8*(H37+Clima!$F36-F38-G38-Constantes!$D$12))</f>
        <v>1.1685417179336586</v>
      </c>
      <c r="F38" s="3">
        <f>IF(Clima!$F36&gt;0.05*Constantes!$D$17,((Clima!$F36-0.05*Constantes!$D$17)^2)/(Clima!$F36+0.95*Constantes!$D$17),0)</f>
        <v>0</v>
      </c>
      <c r="G38" s="3">
        <f>MAX(0,H37+Clima!$F36-F38-Constantes!$D$11)</f>
        <v>0</v>
      </c>
      <c r="H38" s="3">
        <f>H37+Clima!$F36-F38-E38-G38</f>
        <v>38.109023003964346</v>
      </c>
      <c r="I38" s="17"/>
      <c r="J38" s="3">
        <v>33</v>
      </c>
      <c r="K38" s="3">
        <f>'Cálculos de ET'!$I36*((1-Constantes!$E$18)*'Cálculos de ET'!$K36+'Cálculos de ET'!$L36)</f>
        <v>1.9750203478001986</v>
      </c>
      <c r="L38" s="3">
        <f>MIN(K38*Constantes!$E$16,0.8*(O37+Clima!$F36-M38-N38-Constantes!$D$12))</f>
        <v>1.1685417179336586</v>
      </c>
      <c r="M38" s="3">
        <f>IF(Clima!$F36&gt;0.05*Constantes!$E$17,((Clima!$F36-0.05*Constantes!$E$17)^2)/(Clima!$F36+0.95*Constantes!$E$17),0)</f>
        <v>0</v>
      </c>
      <c r="N38" s="3">
        <f>MAX(0,O37+Clima!$F36-M38-Constantes!$D$11)</f>
        <v>0</v>
      </c>
      <c r="O38" s="3">
        <f>O37+Clima!$F36-M38-L38-N38</f>
        <v>38.109023003964346</v>
      </c>
      <c r="P38" s="3">
        <f>P37+(Coeficientes!$D$20*N38-Q38)/Coeficientes!$D$21</f>
        <v>0</v>
      </c>
      <c r="Q38" s="3">
        <f>10*Coeficientes!$D$22*P37/Constantes!$E$27</f>
        <v>0</v>
      </c>
      <c r="R38" s="3">
        <f>10*Escenarios!$E$7*(M38+Q38)</f>
        <v>0</v>
      </c>
      <c r="S38" s="3">
        <f>0.001*Clima!F36*Escenarios!$E$8</f>
        <v>0</v>
      </c>
      <c r="T38" s="3">
        <f>MAX(0,W37+R38+S38-Constantes!$E$22)</f>
        <v>0</v>
      </c>
      <c r="U38" s="3">
        <f>MIN('Cálculos de ET'!M36*0.001*Escenarios!$E$8*(W37/Constantes!$E$22)^(2/3),W37+R38+S38-T38)</f>
        <v>6.0579206444503759</v>
      </c>
      <c r="V38" s="3">
        <f>MIN(Constantes!$E$21*(W37/Constantes!$E$22)^(2/3),W37+R38+S38-U38-T38)</f>
        <v>10.200196882550529</v>
      </c>
      <c r="W38" s="3">
        <f t="shared" si="0"/>
        <v>1551.1098196174557</v>
      </c>
      <c r="X38" s="17"/>
      <c r="Y38" s="3">
        <v>33</v>
      </c>
      <c r="Z38" s="3">
        <f>'Cálculos de ET'!$I36*((1-Constantes!$F$18)*'Cálculos de ET'!$K36+'Cálculos de ET'!$L36)</f>
        <v>1.9750203478001986</v>
      </c>
      <c r="AA38" s="3">
        <f>MIN(Z38*Constantes!$F$16,0.8*(AD37+Clima!$F36-AB38-AC38-Constantes!$D$12))</f>
        <v>1.1685417179336586</v>
      </c>
      <c r="AB38" s="3">
        <f>IF(Clima!$F36&gt;0.05*Constantes!$F$17,((Clima!$F36-0.05*Constantes!$F$17)^2)/(Clima!$F36+0.95*Constantes!$F$17),0)</f>
        <v>0</v>
      </c>
      <c r="AC38" s="3">
        <f>MAX(0,AD37+Clima!$F36-AB38-Constantes!$D$11)</f>
        <v>0</v>
      </c>
      <c r="AD38" s="3">
        <f>AD37+Clima!$F36-AB38-AA38-AC38</f>
        <v>38.109023003964346</v>
      </c>
      <c r="AE38" s="3">
        <f>AE37+(Coeficientes!$D$20*AC38-AF38)/Coeficientes!$D$21</f>
        <v>0</v>
      </c>
      <c r="AF38" s="3">
        <f>10*Coeficientes!$D$22*AE37/Constantes!$F$27</f>
        <v>0</v>
      </c>
      <c r="AG38" s="3">
        <f>10*Escenarios!$F$7*(AB38+AF38)</f>
        <v>0</v>
      </c>
      <c r="AH38" s="3">
        <f>0.001*Clima!F36*Escenarios!$F$8</f>
        <v>0</v>
      </c>
      <c r="AI38" s="3">
        <f>MAX(0,AL37+AG38+AH38-Constantes!$F$22)</f>
        <v>0</v>
      </c>
      <c r="AJ38" s="3">
        <f>MIN('Cálculos de ET'!M36*0.001*Escenarios!$F$8*(AL37/Constantes!$F$22)^(2/3),AL37+AG38+AH38-AI38)</f>
        <v>12.505975087353258</v>
      </c>
      <c r="AK38" s="3">
        <f>MIN(Constantes!$F$21*(AL37/Constantes!$F$22)^(2/3),AL37+AG38+AH38-AJ38-AI38)</f>
        <v>21.05729268938763</v>
      </c>
      <c r="AL38" s="3">
        <f t="shared" si="1"/>
        <v>1610.115456439501</v>
      </c>
      <c r="AM38" s="25"/>
    </row>
    <row r="39" spans="2:39" x14ac:dyDescent="0.25">
      <c r="B39" s="24"/>
      <c r="C39" s="3">
        <v>34</v>
      </c>
      <c r="D39" s="3">
        <f>'Cálculos de ET'!$I37*((1-Constantes!$D$18)*'Cálculos de ET'!$K37+'Cálculos de ET'!$L37)</f>
        <v>2.0424423477394651</v>
      </c>
      <c r="E39" s="3">
        <f>MIN(D39*Constantes!$D$16,0.8*(H38+Clima!$F37-F39-G39-Constantes!$D$12))</f>
        <v>1.2084326586641203</v>
      </c>
      <c r="F39" s="3">
        <f>IF(Clima!$F37&gt;0.05*Constantes!$D$17,((Clima!$F37-0.05*Constantes!$D$17)^2)/(Clima!$F37+0.95*Constantes!$D$17),0)</f>
        <v>0.14578572564189271</v>
      </c>
      <c r="G39" s="3">
        <f>MAX(0,H38+Clima!$F37-F39-Constantes!$D$11)</f>
        <v>3.4632372783224525</v>
      </c>
      <c r="H39" s="3">
        <f>H38+Clima!$F37-F39-E39-G39</f>
        <v>39.291567341335877</v>
      </c>
      <c r="I39" s="17"/>
      <c r="J39" s="3">
        <v>34</v>
      </c>
      <c r="K39" s="3">
        <f>'Cálculos de ET'!$I37*((1-Constantes!$E$18)*'Cálculos de ET'!$K37+'Cálculos de ET'!$L37)</f>
        <v>2.0424423477394651</v>
      </c>
      <c r="L39" s="3">
        <f>MIN(K39*Constantes!$E$16,0.8*(O38+Clima!$F37-M39-N39-Constantes!$D$12))</f>
        <v>1.2084326586641203</v>
      </c>
      <c r="M39" s="3">
        <f>IF(Clima!$F37&gt;0.05*Constantes!$E$17,((Clima!$F37-0.05*Constantes!$E$17)^2)/(Clima!$F37+0.95*Constantes!$E$17),0)</f>
        <v>0.14578572564189271</v>
      </c>
      <c r="N39" s="3">
        <f>MAX(0,O38+Clima!$F37-M39-Constantes!$D$11)</f>
        <v>3.4632372783224525</v>
      </c>
      <c r="O39" s="3">
        <f>O38+Clima!$F37-M39-L39-N39</f>
        <v>39.291567341335877</v>
      </c>
      <c r="P39" s="3">
        <f>P38+(Coeficientes!$D$20*N39-Q39)/Coeficientes!$D$21</f>
        <v>0</v>
      </c>
      <c r="Q39" s="3">
        <f>10*Coeficientes!$D$22*P38/Constantes!$E$27</f>
        <v>0</v>
      </c>
      <c r="R39" s="3">
        <f>10*Escenarios!$E$7*(M39+Q39)</f>
        <v>14.141215387263593</v>
      </c>
      <c r="S39" s="3">
        <f>0.001*Clima!F37*Escenarios!$E$8</f>
        <v>18</v>
      </c>
      <c r="T39" s="3">
        <f>MAX(0,W38+R39+S39-Constantes!$E$22)</f>
        <v>0</v>
      </c>
      <c r="U39" s="3">
        <f>MIN('Cálculos de ET'!M37*0.001*Escenarios!$E$8*(W38/Constantes!$E$22)^(2/3),W38+R39+S39-T39)</f>
        <v>6.2219611669627328</v>
      </c>
      <c r="V39" s="3">
        <f>MIN(Constantes!$E$21*(W38/Constantes!$E$22)^(2/3),W38+R39+S39-U39-T39)</f>
        <v>10.129537434943549</v>
      </c>
      <c r="W39" s="3">
        <f t="shared" si="0"/>
        <v>1566.8995364028131</v>
      </c>
      <c r="X39" s="17"/>
      <c r="Y39" s="3">
        <v>34</v>
      </c>
      <c r="Z39" s="3">
        <f>'Cálculos de ET'!$I37*((1-Constantes!$F$18)*'Cálculos de ET'!$K37+'Cálculos de ET'!$L37)</f>
        <v>2.0424423477394651</v>
      </c>
      <c r="AA39" s="3">
        <f>MIN(Z39*Constantes!$F$16,0.8*(AD38+Clima!$F37-AB39-AC39-Constantes!$D$12))</f>
        <v>1.2084326586641203</v>
      </c>
      <c r="AB39" s="3">
        <f>IF(Clima!$F37&gt;0.05*Constantes!$F$17,((Clima!$F37-0.05*Constantes!$F$17)^2)/(Clima!$F37+0.95*Constantes!$F$17),0)</f>
        <v>0.14578572564189271</v>
      </c>
      <c r="AC39" s="3">
        <f>MAX(0,AD38+Clima!$F37-AB39-Constantes!$D$11)</f>
        <v>3.4632372783224525</v>
      </c>
      <c r="AD39" s="3">
        <f>AD38+Clima!$F37-AB39-AA39-AC39</f>
        <v>39.291567341335877</v>
      </c>
      <c r="AE39" s="3">
        <f>AE38+(Coeficientes!$D$20*AC39-AF39)/Coeficientes!$D$21</f>
        <v>0</v>
      </c>
      <c r="AF39" s="3">
        <f>10*Coeficientes!$D$22*AE38/Constantes!$F$27</f>
        <v>0</v>
      </c>
      <c r="AG39" s="3">
        <f>10*Escenarios!$F$7*(AB39+AF39)</f>
        <v>13.703858210337915</v>
      </c>
      <c r="AH39" s="3">
        <f>0.001*Clima!F37*Escenarios!$F$8</f>
        <v>36</v>
      </c>
      <c r="AI39" s="3">
        <f>MAX(0,AL38+AG39+AH39-Constantes!$F$22)</f>
        <v>0</v>
      </c>
      <c r="AJ39" s="3">
        <f>MIN('Cálculos de ET'!M37*0.001*Escenarios!$F$8*(AL38/Constantes!$F$22)^(2/3),AL38+AG39+AH39-AI39)</f>
        <v>12.757540031791111</v>
      </c>
      <c r="AK39" s="3">
        <f>MIN(Constantes!$F$21*(AL38/Constantes!$F$22)^(2/3),AL38+AG39+AH39-AJ39-AI39)</f>
        <v>20.769653789546545</v>
      </c>
      <c r="AL39" s="3">
        <f t="shared" si="1"/>
        <v>1626.2921208285013</v>
      </c>
      <c r="AM39" s="25"/>
    </row>
    <row r="40" spans="2:39" x14ac:dyDescent="0.25">
      <c r="B40" s="24"/>
      <c r="C40" s="3">
        <v>35</v>
      </c>
      <c r="D40" s="3">
        <f>'Cálculos de ET'!$I38*((1-Constantes!$D$18)*'Cálculos de ET'!$K38+'Cálculos de ET'!$L38)</f>
        <v>2.0727247702611695</v>
      </c>
      <c r="E40" s="3">
        <f>MIN(D40*Constantes!$D$16,0.8*(H39+Clima!$F38-F40-G40-Constantes!$D$12))</f>
        <v>1.2263495748498796</v>
      </c>
      <c r="F40" s="3">
        <f>IF(Clima!$F38&gt;0.05*Constantes!$D$17,((Clima!$F38-0.05*Constantes!$D$17)^2)/(Clima!$F38+0.95*Constantes!$D$17),0)</f>
        <v>0</v>
      </c>
      <c r="G40" s="3">
        <f>MAX(0,H39+Clima!$F38-F40-Constantes!$D$11)</f>
        <v>1.2915673413358775</v>
      </c>
      <c r="H40" s="3">
        <f>H39+Clima!$F38-F40-E40-G40</f>
        <v>39.273650425150123</v>
      </c>
      <c r="I40" s="17"/>
      <c r="J40" s="3">
        <v>35</v>
      </c>
      <c r="K40" s="3">
        <f>'Cálculos de ET'!$I38*((1-Constantes!$E$18)*'Cálculos de ET'!$K38+'Cálculos de ET'!$L38)</f>
        <v>2.0727247702611695</v>
      </c>
      <c r="L40" s="3">
        <f>MIN(K40*Constantes!$E$16,0.8*(O39+Clima!$F38-M40-N40-Constantes!$D$12))</f>
        <v>1.2263495748498796</v>
      </c>
      <c r="M40" s="3">
        <f>IF(Clima!$F38&gt;0.05*Constantes!$E$17,((Clima!$F38-0.05*Constantes!$E$17)^2)/(Clima!$F38+0.95*Constantes!$E$17),0)</f>
        <v>0</v>
      </c>
      <c r="N40" s="3">
        <f>MAX(0,O39+Clima!$F38-M40-Constantes!$D$11)</f>
        <v>1.2915673413358775</v>
      </c>
      <c r="O40" s="3">
        <f>O39+Clima!$F38-M40-L40-N40</f>
        <v>39.273650425150123</v>
      </c>
      <c r="P40" s="3">
        <f>P39+(Coeficientes!$D$20*N40-Q40)/Coeficientes!$D$21</f>
        <v>0</v>
      </c>
      <c r="Q40" s="3">
        <f>10*Coeficientes!$D$22*P39/Constantes!$E$27</f>
        <v>0</v>
      </c>
      <c r="R40" s="3">
        <f>10*Escenarios!$E$7*(M40+Q40)</f>
        <v>0</v>
      </c>
      <c r="S40" s="3">
        <f>0.001*Clima!F38*Escenarios!$E$8</f>
        <v>7.5</v>
      </c>
      <c r="T40" s="3">
        <f>MAX(0,W39+R40+S40-Constantes!$E$22)</f>
        <v>0</v>
      </c>
      <c r="U40" s="3">
        <f>MIN('Cálculos de ET'!M38*0.001*Escenarios!$E$8*(W39/Constantes!$E$22)^(2/3),W39+R40+S40-T40)</f>
        <v>6.3571557786950468</v>
      </c>
      <c r="V40" s="3">
        <f>MIN(Constantes!$E$21*(W39/Constantes!$E$22)^(2/3),W39+R40+S40-U40-T40)</f>
        <v>10.198164593184949</v>
      </c>
      <c r="W40" s="3">
        <f t="shared" si="0"/>
        <v>1557.8442160309332</v>
      </c>
      <c r="X40" s="17"/>
      <c r="Y40" s="3">
        <v>35</v>
      </c>
      <c r="Z40" s="3">
        <f>'Cálculos de ET'!$I38*((1-Constantes!$F$18)*'Cálculos de ET'!$K38+'Cálculos de ET'!$L38)</f>
        <v>2.0727247702611695</v>
      </c>
      <c r="AA40" s="3">
        <f>MIN(Z40*Constantes!$F$16,0.8*(AD39+Clima!$F38-AB40-AC40-Constantes!$D$12))</f>
        <v>1.2263495748498796</v>
      </c>
      <c r="AB40" s="3">
        <f>IF(Clima!$F38&gt;0.05*Constantes!$F$17,((Clima!$F38-0.05*Constantes!$F$17)^2)/(Clima!$F38+0.95*Constantes!$F$17),0)</f>
        <v>0</v>
      </c>
      <c r="AC40" s="3">
        <f>MAX(0,AD39+Clima!$F38-AB40-Constantes!$D$11)</f>
        <v>1.2915673413358775</v>
      </c>
      <c r="AD40" s="3">
        <f>AD39+Clima!$F38-AB40-AA40-AC40</f>
        <v>39.273650425150123</v>
      </c>
      <c r="AE40" s="3">
        <f>AE39+(Coeficientes!$D$20*AC40-AF40)/Coeficientes!$D$21</f>
        <v>0</v>
      </c>
      <c r="AF40" s="3">
        <f>10*Coeficientes!$D$22*AE39/Constantes!$F$27</f>
        <v>0</v>
      </c>
      <c r="AG40" s="3">
        <f>10*Escenarios!$F$7*(AB40+AF40)</f>
        <v>0</v>
      </c>
      <c r="AH40" s="3">
        <f>0.001*Clima!F38*Escenarios!$F$8</f>
        <v>15</v>
      </c>
      <c r="AI40" s="3">
        <f>MAX(0,AL39+AG40+AH40-Constantes!$F$22)</f>
        <v>0</v>
      </c>
      <c r="AJ40" s="3">
        <f>MIN('Cálculos de ET'!M38*0.001*Escenarios!$F$8*(AL39/Constantes!$F$22)^(2/3),AL39+AG40+AH40-AI40)</f>
        <v>13.033601946751752</v>
      </c>
      <c r="AK40" s="3">
        <f>MIN(Constantes!$F$21*(AL39/Constantes!$F$22)^(2/3),AL39+AG40+AH40-AJ40-AI40)</f>
        <v>20.908535597080306</v>
      </c>
      <c r="AL40" s="3">
        <f t="shared" si="1"/>
        <v>1607.3499832846692</v>
      </c>
      <c r="AM40" s="25"/>
    </row>
    <row r="41" spans="2:39" x14ac:dyDescent="0.25">
      <c r="B41" s="24"/>
      <c r="C41" s="3">
        <v>36</v>
      </c>
      <c r="D41" s="3">
        <f>'Cálculos de ET'!$I39*((1-Constantes!$D$18)*'Cálculos de ET'!$K39+'Cálculos de ET'!$L39)</f>
        <v>2.1344900599764784</v>
      </c>
      <c r="E41" s="3">
        <f>MIN(D41*Constantes!$D$16,0.8*(H40+Clima!$F39-F41-G41-Constantes!$D$12))</f>
        <v>1.2628936630325593</v>
      </c>
      <c r="F41" s="3">
        <f>IF(Clima!$F39&gt;0.05*Constantes!$D$17,((Clima!$F39-0.05*Constantes!$D$17)^2)/(Clima!$F39+0.95*Constantes!$D$17),0)</f>
        <v>0</v>
      </c>
      <c r="G41" s="3">
        <f>MAX(0,H40+Clima!$F39-F41-Constantes!$D$11)</f>
        <v>0</v>
      </c>
      <c r="H41" s="3">
        <f>H40+Clima!$F39-F41-E41-G41</f>
        <v>38.310756762117563</v>
      </c>
      <c r="I41" s="17"/>
      <c r="J41" s="3">
        <v>36</v>
      </c>
      <c r="K41" s="3">
        <f>'Cálculos de ET'!$I39*((1-Constantes!$E$18)*'Cálculos de ET'!$K39+'Cálculos de ET'!$L39)</f>
        <v>2.1344900599764784</v>
      </c>
      <c r="L41" s="3">
        <f>MIN(K41*Constantes!$E$16,0.8*(O40+Clima!$F39-M41-N41-Constantes!$D$12))</f>
        <v>1.2628936630325593</v>
      </c>
      <c r="M41" s="3">
        <f>IF(Clima!$F39&gt;0.05*Constantes!$E$17,((Clima!$F39-0.05*Constantes!$E$17)^2)/(Clima!$F39+0.95*Constantes!$E$17),0)</f>
        <v>0</v>
      </c>
      <c r="N41" s="3">
        <f>MAX(0,O40+Clima!$F39-M41-Constantes!$D$11)</f>
        <v>0</v>
      </c>
      <c r="O41" s="3">
        <f>O40+Clima!$F39-M41-L41-N41</f>
        <v>38.310756762117563</v>
      </c>
      <c r="P41" s="3">
        <f>P40+(Coeficientes!$D$20*N41-Q41)/Coeficientes!$D$21</f>
        <v>0</v>
      </c>
      <c r="Q41" s="3">
        <f>10*Coeficientes!$D$22*P40/Constantes!$E$27</f>
        <v>0</v>
      </c>
      <c r="R41" s="3">
        <f>10*Escenarios!$E$7*(M41+Q41)</f>
        <v>0</v>
      </c>
      <c r="S41" s="3">
        <f>0.001*Clima!F39*Escenarios!$E$8</f>
        <v>0.89999999999999991</v>
      </c>
      <c r="T41" s="3">
        <f>MAX(0,W40+R41+S41-Constantes!$E$22)</f>
        <v>0</v>
      </c>
      <c r="U41" s="3">
        <f>MIN('Cálculos de ET'!M39*0.001*Escenarios!$E$8*(W40/Constantes!$E$22)^(2/3),W40+R41+S41-T41)</f>
        <v>6.5210075362771125</v>
      </c>
      <c r="V41" s="3">
        <f>MIN(Constantes!$E$21*(W40/Constantes!$E$22)^(2/3),W40+R41+S41-U41-T41)</f>
        <v>10.158835619882595</v>
      </c>
      <c r="W41" s="3">
        <f t="shared" si="0"/>
        <v>1542.0643728747737</v>
      </c>
      <c r="X41" s="17"/>
      <c r="Y41" s="3">
        <v>36</v>
      </c>
      <c r="Z41" s="3">
        <f>'Cálculos de ET'!$I39*((1-Constantes!$F$18)*'Cálculos de ET'!$K39+'Cálculos de ET'!$L39)</f>
        <v>2.1344900599764784</v>
      </c>
      <c r="AA41" s="3">
        <f>MIN(Z41*Constantes!$F$16,0.8*(AD40+Clima!$F39-AB41-AC41-Constantes!$D$12))</f>
        <v>1.2628936630325593</v>
      </c>
      <c r="AB41" s="3">
        <f>IF(Clima!$F39&gt;0.05*Constantes!$F$17,((Clima!$F39-0.05*Constantes!$F$17)^2)/(Clima!$F39+0.95*Constantes!$F$17),0)</f>
        <v>0</v>
      </c>
      <c r="AC41" s="3">
        <f>MAX(0,AD40+Clima!$F39-AB41-Constantes!$D$11)</f>
        <v>0</v>
      </c>
      <c r="AD41" s="3">
        <f>AD40+Clima!$F39-AB41-AA41-AC41</f>
        <v>38.310756762117563</v>
      </c>
      <c r="AE41" s="3">
        <f>AE40+(Coeficientes!$D$20*AC41-AF41)/Coeficientes!$D$21</f>
        <v>0</v>
      </c>
      <c r="AF41" s="3">
        <f>10*Coeficientes!$D$22*AE40/Constantes!$F$27</f>
        <v>0</v>
      </c>
      <c r="AG41" s="3">
        <f>10*Escenarios!$F$7*(AB41+AF41)</f>
        <v>0</v>
      </c>
      <c r="AH41" s="3">
        <f>0.001*Clima!F39*Escenarios!$F$8</f>
        <v>1.7999999999999998</v>
      </c>
      <c r="AI41" s="3">
        <f>MAX(0,AL40+AG41+AH41-Constantes!$F$22)</f>
        <v>0</v>
      </c>
      <c r="AJ41" s="3">
        <f>MIN('Cálculos de ET'!M39*0.001*Escenarios!$F$8*(AL40/Constantes!$F$22)^(2/3),AL40+AG41+AH41-AI41)</f>
        <v>13.31687470765047</v>
      </c>
      <c r="AK41" s="3">
        <f>MIN(Constantes!$F$21*(AL40/Constantes!$F$22)^(2/3),AL40+AG41+AH41-AJ41-AI41)</f>
        <v>20.74586486413229</v>
      </c>
      <c r="AL41" s="3">
        <f t="shared" si="1"/>
        <v>1575.0872437128864</v>
      </c>
      <c r="AM41" s="25"/>
    </row>
    <row r="42" spans="2:39" x14ac:dyDescent="0.25">
      <c r="B42" s="24"/>
      <c r="C42" s="3">
        <v>37</v>
      </c>
      <c r="D42" s="3">
        <f>'Cálculos de ET'!$I40*((1-Constantes!$D$18)*'Cálculos de ET'!$K40+'Cálculos de ET'!$L40)</f>
        <v>2.0749377842081276</v>
      </c>
      <c r="E42" s="3">
        <f>MIN(D42*Constantes!$D$16,0.8*(H41+Clima!$F40-F42-G42-Constantes!$D$12))</f>
        <v>1.227658928002757</v>
      </c>
      <c r="F42" s="3">
        <f>IF(Clima!$F40&gt;0.05*Constantes!$D$17,((Clima!$F40-0.05*Constantes!$D$17)^2)/(Clima!$F40+0.95*Constantes!$D$17),0)</f>
        <v>0.11883831622787441</v>
      </c>
      <c r="G42" s="3">
        <f>MAX(0,H41+Clima!$F40-F42-Constantes!$D$11)</f>
        <v>3.3919184458896936</v>
      </c>
      <c r="H42" s="3">
        <f>H41+Clima!$F40-F42-E42-G42</f>
        <v>39.272341071997246</v>
      </c>
      <c r="I42" s="17"/>
      <c r="J42" s="3">
        <v>37</v>
      </c>
      <c r="K42" s="3">
        <f>'Cálculos de ET'!$I40*((1-Constantes!$E$18)*'Cálculos de ET'!$K40+'Cálculos de ET'!$L40)</f>
        <v>2.0749377842081276</v>
      </c>
      <c r="L42" s="3">
        <f>MIN(K42*Constantes!$E$16,0.8*(O41+Clima!$F40-M42-N42-Constantes!$D$12))</f>
        <v>1.227658928002757</v>
      </c>
      <c r="M42" s="3">
        <f>IF(Clima!$F40&gt;0.05*Constantes!$E$17,((Clima!$F40-0.05*Constantes!$E$17)^2)/(Clima!$F40+0.95*Constantes!$E$17),0)</f>
        <v>0.11883831622787441</v>
      </c>
      <c r="N42" s="3">
        <f>MAX(0,O41+Clima!$F40-M42-Constantes!$D$11)</f>
        <v>3.3919184458896936</v>
      </c>
      <c r="O42" s="3">
        <f>O41+Clima!$F40-M42-L42-N42</f>
        <v>39.272341071997246</v>
      </c>
      <c r="P42" s="3">
        <f>P41+(Coeficientes!$D$20*N42-Q42)/Coeficientes!$D$21</f>
        <v>0</v>
      </c>
      <c r="Q42" s="3">
        <f>10*Coeficientes!$D$22*P41/Constantes!$E$27</f>
        <v>0</v>
      </c>
      <c r="R42" s="3">
        <f>10*Escenarios!$E$7*(M42+Q42)</f>
        <v>11.527316674103819</v>
      </c>
      <c r="S42" s="3">
        <f>0.001*Clima!F40*Escenarios!$E$8</f>
        <v>17.100000000000001</v>
      </c>
      <c r="T42" s="3">
        <f>MAX(0,W41+R42+S42-Constantes!$E$22)</f>
        <v>0</v>
      </c>
      <c r="U42" s="3">
        <f>MIN('Cálculos de ET'!M40*0.001*Escenarios!$E$8*(W41/Constantes!$E$22)^(2/3),W41+R42+S42-T42)</f>
        <v>6.2969356127097731</v>
      </c>
      <c r="V42" s="3">
        <f>MIN(Constantes!$E$21*(W41/Constantes!$E$22)^(2/3),W41+R42+S42-U42-T42)</f>
        <v>10.090118142453752</v>
      </c>
      <c r="W42" s="3">
        <f t="shared" si="0"/>
        <v>1554.3046357937137</v>
      </c>
      <c r="X42" s="17"/>
      <c r="Y42" s="3">
        <v>37</v>
      </c>
      <c r="Z42" s="3">
        <f>'Cálculos de ET'!$I40*((1-Constantes!$F$18)*'Cálculos de ET'!$K40+'Cálculos de ET'!$L40)</f>
        <v>2.0749377842081276</v>
      </c>
      <c r="AA42" s="3">
        <f>MIN(Z42*Constantes!$F$16,0.8*(AD41+Clima!$F40-AB42-AC42-Constantes!$D$12))</f>
        <v>1.227658928002757</v>
      </c>
      <c r="AB42" s="3">
        <f>IF(Clima!$F40&gt;0.05*Constantes!$F$17,((Clima!$F40-0.05*Constantes!$F$17)^2)/(Clima!$F40+0.95*Constantes!$F$17),0)</f>
        <v>0.11883831622787441</v>
      </c>
      <c r="AC42" s="3">
        <f>MAX(0,AD41+Clima!$F40-AB42-Constantes!$D$11)</f>
        <v>3.3919184458896936</v>
      </c>
      <c r="AD42" s="3">
        <f>AD41+Clima!$F40-AB42-AA42-AC42</f>
        <v>39.272341071997246</v>
      </c>
      <c r="AE42" s="3">
        <f>AE41+(Coeficientes!$D$20*AC42-AF42)/Coeficientes!$D$21</f>
        <v>0</v>
      </c>
      <c r="AF42" s="3">
        <f>10*Coeficientes!$D$22*AE41/Constantes!$F$27</f>
        <v>0</v>
      </c>
      <c r="AG42" s="3">
        <f>10*Escenarios!$F$7*(AB42+AF42)</f>
        <v>11.170801725420194</v>
      </c>
      <c r="AH42" s="3">
        <f>0.001*Clima!F40*Escenarios!$F$8</f>
        <v>34.200000000000003</v>
      </c>
      <c r="AI42" s="3">
        <f>MAX(0,AL41+AG42+AH42-Constantes!$F$22)</f>
        <v>0</v>
      </c>
      <c r="AJ42" s="3">
        <f>MIN('Cálculos de ET'!M40*0.001*Escenarios!$F$8*(AL41/Constantes!$F$22)^(2/3),AL41+AG42+AH42-AI42)</f>
        <v>12.773031662389473</v>
      </c>
      <c r="AK42" s="3">
        <f>MIN(Constantes!$F$21*(AL41/Constantes!$F$22)^(2/3),AL41+AG42+AH42-AJ42-AI42)</f>
        <v>20.467320366223408</v>
      </c>
      <c r="AL42" s="3">
        <f t="shared" si="1"/>
        <v>1587.2176934096938</v>
      </c>
      <c r="AM42" s="25"/>
    </row>
    <row r="43" spans="2:39" x14ac:dyDescent="0.25">
      <c r="B43" s="24"/>
      <c r="C43" s="3">
        <v>38</v>
      </c>
      <c r="D43" s="3">
        <f>'Cálculos de ET'!$I41*((1-Constantes!$D$18)*'Cálculos de ET'!$K41+'Cálculos de ET'!$L41)</f>
        <v>2.0837998766440493</v>
      </c>
      <c r="E43" s="3">
        <f>MIN(D43*Constantes!$D$16,0.8*(H42+Clima!$F41-F43-G43-Constantes!$D$12))</f>
        <v>1.2329022789034672</v>
      </c>
      <c r="F43" s="3">
        <f>IF(Clima!$F41&gt;0.05*Constantes!$D$17,((Clima!$F41-0.05*Constantes!$D$17)^2)/(Clima!$F41+0.95*Constantes!$D$17),0)</f>
        <v>0</v>
      </c>
      <c r="G43" s="3">
        <f>MAX(0,H42+Clima!$F41-F43-Constantes!$D$11)</f>
        <v>0</v>
      </c>
      <c r="H43" s="3">
        <f>H42+Clima!$F41-F43-E43-G43</f>
        <v>38.03943879309378</v>
      </c>
      <c r="I43" s="17"/>
      <c r="J43" s="3">
        <v>38</v>
      </c>
      <c r="K43" s="3">
        <f>'Cálculos de ET'!$I41*((1-Constantes!$E$18)*'Cálculos de ET'!$K41+'Cálculos de ET'!$L41)</f>
        <v>2.0837998766440493</v>
      </c>
      <c r="L43" s="3">
        <f>MIN(K43*Constantes!$E$16,0.8*(O42+Clima!$F41-M43-N43-Constantes!$D$12))</f>
        <v>1.2329022789034672</v>
      </c>
      <c r="M43" s="3">
        <f>IF(Clima!$F41&gt;0.05*Constantes!$E$17,((Clima!$F41-0.05*Constantes!$E$17)^2)/(Clima!$F41+0.95*Constantes!$E$17),0)</f>
        <v>0</v>
      </c>
      <c r="N43" s="3">
        <f>MAX(0,O42+Clima!$F41-M43-Constantes!$D$11)</f>
        <v>0</v>
      </c>
      <c r="O43" s="3">
        <f>O42+Clima!$F41-M43-L43-N43</f>
        <v>38.03943879309378</v>
      </c>
      <c r="P43" s="3">
        <f>P42+(Coeficientes!$D$20*N43-Q43)/Coeficientes!$D$21</f>
        <v>0</v>
      </c>
      <c r="Q43" s="3">
        <f>10*Coeficientes!$D$22*P42/Constantes!$E$27</f>
        <v>0</v>
      </c>
      <c r="R43" s="3">
        <f>10*Escenarios!$E$7*(M43+Q43)</f>
        <v>0</v>
      </c>
      <c r="S43" s="3">
        <f>0.001*Clima!F41*Escenarios!$E$8</f>
        <v>0</v>
      </c>
      <c r="T43" s="3">
        <f>MAX(0,W42+R43+S43-Constantes!$E$22)</f>
        <v>0</v>
      </c>
      <c r="U43" s="3">
        <f>MIN('Cálculos de ET'!M41*0.001*Escenarios!$E$8*(W42/Constantes!$E$22)^(2/3),W42+R43+S43-T43)</f>
        <v>6.3574345246906212</v>
      </c>
      <c r="V43" s="3">
        <f>MIN(Constantes!$E$21*(W42/Constantes!$E$22)^(2/3),W42+R43+S43-U43-T43)</f>
        <v>10.143441849482199</v>
      </c>
      <c r="W43" s="3">
        <f t="shared" si="0"/>
        <v>1537.8037594195409</v>
      </c>
      <c r="X43" s="17"/>
      <c r="Y43" s="3">
        <v>38</v>
      </c>
      <c r="Z43" s="3">
        <f>'Cálculos de ET'!$I41*((1-Constantes!$F$18)*'Cálculos de ET'!$K41+'Cálculos de ET'!$L41)</f>
        <v>2.0837998766440493</v>
      </c>
      <c r="AA43" s="3">
        <f>MIN(Z43*Constantes!$F$16,0.8*(AD42+Clima!$F41-AB43-AC43-Constantes!$D$12))</f>
        <v>1.2329022789034672</v>
      </c>
      <c r="AB43" s="3">
        <f>IF(Clima!$F41&gt;0.05*Constantes!$F$17,((Clima!$F41-0.05*Constantes!$F$17)^2)/(Clima!$F41+0.95*Constantes!$F$17),0)</f>
        <v>0</v>
      </c>
      <c r="AC43" s="3">
        <f>MAX(0,AD42+Clima!$F41-AB43-Constantes!$D$11)</f>
        <v>0</v>
      </c>
      <c r="AD43" s="3">
        <f>AD42+Clima!$F41-AB43-AA43-AC43</f>
        <v>38.03943879309378</v>
      </c>
      <c r="AE43" s="3">
        <f>AE42+(Coeficientes!$D$20*AC43-AF43)/Coeficientes!$D$21</f>
        <v>0</v>
      </c>
      <c r="AF43" s="3">
        <f>10*Coeficientes!$D$22*AE42/Constantes!$F$27</f>
        <v>0</v>
      </c>
      <c r="AG43" s="3">
        <f>10*Escenarios!$F$7*(AB43+AF43)</f>
        <v>0</v>
      </c>
      <c r="AH43" s="3">
        <f>0.001*Clima!F41*Escenarios!$F$8</f>
        <v>0</v>
      </c>
      <c r="AI43" s="3">
        <f>MAX(0,AL42+AG43+AH43-Constantes!$F$22)</f>
        <v>0</v>
      </c>
      <c r="AJ43" s="3">
        <f>MIN('Cálculos de ET'!M41*0.001*Escenarios!$F$8*(AL42/Constantes!$F$22)^(2/3),AL42+AG43+AH43-AI43)</f>
        <v>12.893736608542609</v>
      </c>
      <c r="AK43" s="3">
        <f>MIN(Constantes!$F$21*(AL42/Constantes!$F$22)^(2/3),AL42+AG43+AH43-AJ43-AI43)</f>
        <v>20.572271252397428</v>
      </c>
      <c r="AL43" s="3">
        <f t="shared" si="1"/>
        <v>1553.7516855487536</v>
      </c>
      <c r="AM43" s="25"/>
    </row>
    <row r="44" spans="2:39" x14ac:dyDescent="0.25">
      <c r="B44" s="24"/>
      <c r="C44" s="3">
        <v>39</v>
      </c>
      <c r="D44" s="3">
        <f>'Cálculos de ET'!$I42*((1-Constantes!$D$18)*'Cálculos de ET'!$K42+'Cálculos de ET'!$L42)</f>
        <v>1.9820716003016701</v>
      </c>
      <c r="E44" s="3">
        <f>MIN(D44*Constantes!$D$16,0.8*(H43+Clima!$F42-F44-G44-Constantes!$D$12))</f>
        <v>1.1727136661978022</v>
      </c>
      <c r="F44" s="3">
        <f>IF(Clima!$F42&gt;0.05*Constantes!$D$17,((Clima!$F42-0.05*Constantes!$D$17)^2)/(Clima!$F42+0.95*Constantes!$D$17),0)</f>
        <v>0</v>
      </c>
      <c r="G44" s="3">
        <f>MAX(0,H43+Clima!$F42-F44-Constantes!$D$11)</f>
        <v>0</v>
      </c>
      <c r="H44" s="3">
        <f>H43+Clima!$F42-F44-E44-G44</f>
        <v>36.866725126895979</v>
      </c>
      <c r="I44" s="17"/>
      <c r="J44" s="3">
        <v>39</v>
      </c>
      <c r="K44" s="3">
        <f>'Cálculos de ET'!$I42*((1-Constantes!$E$18)*'Cálculos de ET'!$K42+'Cálculos de ET'!$L42)</f>
        <v>1.9820716003016701</v>
      </c>
      <c r="L44" s="3">
        <f>MIN(K44*Constantes!$E$16,0.8*(O43+Clima!$F42-M44-N44-Constantes!$D$12))</f>
        <v>1.1727136661978022</v>
      </c>
      <c r="M44" s="3">
        <f>IF(Clima!$F42&gt;0.05*Constantes!$E$17,((Clima!$F42-0.05*Constantes!$E$17)^2)/(Clima!$F42+0.95*Constantes!$E$17),0)</f>
        <v>0</v>
      </c>
      <c r="N44" s="3">
        <f>MAX(0,O43+Clima!$F42-M44-Constantes!$D$11)</f>
        <v>0</v>
      </c>
      <c r="O44" s="3">
        <f>O43+Clima!$F42-M44-L44-N44</f>
        <v>36.866725126895979</v>
      </c>
      <c r="P44" s="3">
        <f>P43+(Coeficientes!$D$20*N44-Q44)/Coeficientes!$D$21</f>
        <v>0</v>
      </c>
      <c r="Q44" s="3">
        <f>10*Coeficientes!$D$22*P43/Constantes!$E$27</f>
        <v>0</v>
      </c>
      <c r="R44" s="3">
        <f>10*Escenarios!$E$7*(M44+Q44)</f>
        <v>0</v>
      </c>
      <c r="S44" s="3">
        <f>0.001*Clima!F42*Escenarios!$E$8</f>
        <v>0</v>
      </c>
      <c r="T44" s="3">
        <f>MAX(0,W43+R44+S44-Constantes!$E$22)</f>
        <v>0</v>
      </c>
      <c r="U44" s="3">
        <f>MIN('Cálculos de ET'!M42*0.001*Escenarios!$E$8*(W43/Constantes!$E$22)^(2/3),W43+R44+S44-T44)</f>
        <v>6.0042726964822171</v>
      </c>
      <c r="V44" s="3">
        <f>MIN(Constantes!$E$21*(W43/Constantes!$E$22)^(2/3),W43+R44+S44-U44-T44)</f>
        <v>10.071524057514671</v>
      </c>
      <c r="W44" s="3">
        <f t="shared" si="0"/>
        <v>1521.7279626655441</v>
      </c>
      <c r="X44" s="17"/>
      <c r="Y44" s="3">
        <v>39</v>
      </c>
      <c r="Z44" s="3">
        <f>'Cálculos de ET'!$I42*((1-Constantes!$F$18)*'Cálculos de ET'!$K42+'Cálculos de ET'!$L42)</f>
        <v>1.9820716003016701</v>
      </c>
      <c r="AA44" s="3">
        <f>MIN(Z44*Constantes!$F$16,0.8*(AD43+Clima!$F42-AB44-AC44-Constantes!$D$12))</f>
        <v>1.1727136661978022</v>
      </c>
      <c r="AB44" s="3">
        <f>IF(Clima!$F42&gt;0.05*Constantes!$F$17,((Clima!$F42-0.05*Constantes!$F$17)^2)/(Clima!$F42+0.95*Constantes!$F$17),0)</f>
        <v>0</v>
      </c>
      <c r="AC44" s="3">
        <f>MAX(0,AD43+Clima!$F42-AB44-Constantes!$D$11)</f>
        <v>0</v>
      </c>
      <c r="AD44" s="3">
        <f>AD43+Clima!$F42-AB44-AA44-AC44</f>
        <v>36.866725126895979</v>
      </c>
      <c r="AE44" s="3">
        <f>AE43+(Coeficientes!$D$20*AC44-AF44)/Coeficientes!$D$21</f>
        <v>0</v>
      </c>
      <c r="AF44" s="3">
        <f>10*Coeficientes!$D$22*AE43/Constantes!$F$27</f>
        <v>0</v>
      </c>
      <c r="AG44" s="3">
        <f>10*Escenarios!$F$7*(AB44+AF44)</f>
        <v>0</v>
      </c>
      <c r="AH44" s="3">
        <f>0.001*Clima!F42*Escenarios!$F$8</f>
        <v>0</v>
      </c>
      <c r="AI44" s="3">
        <f>MAX(0,AL43+AG44+AH44-Constantes!$F$22)</f>
        <v>0</v>
      </c>
      <c r="AJ44" s="3">
        <f>MIN('Cálculos de ET'!M42*0.001*Escenarios!$F$8*(AL43/Constantes!$F$22)^(2/3),AL43+AG44+AH44-AI44)</f>
        <v>12.091426317994209</v>
      </c>
      <c r="AK44" s="3">
        <f>MIN(Constantes!$F$21*(AL43/Constantes!$F$22)^(2/3),AL43+AG44+AH44-AJ44-AI44)</f>
        <v>20.282071985619947</v>
      </c>
      <c r="AL44" s="3">
        <f t="shared" si="1"/>
        <v>1521.3781872451393</v>
      </c>
      <c r="AM44" s="25"/>
    </row>
    <row r="45" spans="2:39" x14ac:dyDescent="0.25">
      <c r="B45" s="24"/>
      <c r="C45" s="3">
        <v>40</v>
      </c>
      <c r="D45" s="3">
        <f>'Cálculos de ET'!$I43*((1-Constantes!$D$18)*'Cálculos de ET'!$K43+'Cálculos de ET'!$L43)</f>
        <v>1.9697817068993386</v>
      </c>
      <c r="E45" s="3">
        <f>MIN(D45*Constantes!$D$16,0.8*(H44+Clima!$F43-F45-G45-Constantes!$D$12))</f>
        <v>1.1654422205311399</v>
      </c>
      <c r="F45" s="3">
        <f>IF(Clima!$F43&gt;0.05*Constantes!$D$17,((Clima!$F43-0.05*Constantes!$D$17)^2)/(Clima!$F43+0.95*Constantes!$D$17),0)</f>
        <v>0.36089249094456916</v>
      </c>
      <c r="G45" s="3">
        <f>MAX(0,H44+Clima!$F43-F45-Constantes!$D$11)</f>
        <v>3.8058326359514041</v>
      </c>
      <c r="H45" s="3">
        <f>H44+Clima!$F43-F45-E45-G45</f>
        <v>39.334557779468859</v>
      </c>
      <c r="I45" s="17"/>
      <c r="J45" s="3">
        <v>40</v>
      </c>
      <c r="K45" s="3">
        <f>'Cálculos de ET'!$I43*((1-Constantes!$E$18)*'Cálculos de ET'!$K43+'Cálculos de ET'!$L43)</f>
        <v>1.9697817068993386</v>
      </c>
      <c r="L45" s="3">
        <f>MIN(K45*Constantes!$E$16,0.8*(O44+Clima!$F43-M45-N45-Constantes!$D$12))</f>
        <v>1.1654422205311399</v>
      </c>
      <c r="M45" s="3">
        <f>IF(Clima!$F43&gt;0.05*Constantes!$E$17,((Clima!$F43-0.05*Constantes!$E$17)^2)/(Clima!$F43+0.95*Constantes!$E$17),0)</f>
        <v>0.36089249094456916</v>
      </c>
      <c r="N45" s="3">
        <f>MAX(0,O44+Clima!$F43-M45-Constantes!$D$11)</f>
        <v>3.8058326359514041</v>
      </c>
      <c r="O45" s="3">
        <f>O44+Clima!$F43-M45-L45-N45</f>
        <v>39.334557779468859</v>
      </c>
      <c r="P45" s="3">
        <f>P44+(Coeficientes!$D$20*N45-Q45)/Coeficientes!$D$21</f>
        <v>0</v>
      </c>
      <c r="Q45" s="3">
        <f>10*Coeficientes!$D$22*P44/Constantes!$E$27</f>
        <v>0</v>
      </c>
      <c r="R45" s="3">
        <f>10*Escenarios!$E$7*(M45+Q45)</f>
        <v>35.006571621623209</v>
      </c>
      <c r="S45" s="3">
        <f>0.001*Clima!F43*Escenarios!$E$8</f>
        <v>23.4</v>
      </c>
      <c r="T45" s="3">
        <f>MAX(0,W44+R45+S45-Constantes!$E$22)</f>
        <v>0</v>
      </c>
      <c r="U45" s="3">
        <f>MIN('Cálculos de ET'!M43*0.001*Escenarios!$E$8*(W44/Constantes!$E$22)^(2/3),W44+R45+S45-T45)</f>
        <v>5.925532002050665</v>
      </c>
      <c r="V45" s="3">
        <f>MIN(Constantes!$E$21*(W44/Constantes!$E$22)^(2/3),W44+R45+S45-U45-T45)</f>
        <v>10.001211148968411</v>
      </c>
      <c r="W45" s="3">
        <f t="shared" si="0"/>
        <v>1564.2077911361482</v>
      </c>
      <c r="X45" s="17"/>
      <c r="Y45" s="3">
        <v>40</v>
      </c>
      <c r="Z45" s="3">
        <f>'Cálculos de ET'!$I43*((1-Constantes!$F$18)*'Cálculos de ET'!$K43+'Cálculos de ET'!$L43)</f>
        <v>1.9697817068993386</v>
      </c>
      <c r="AA45" s="3">
        <f>MIN(Z45*Constantes!$F$16,0.8*(AD44+Clima!$F43-AB45-AC45-Constantes!$D$12))</f>
        <v>1.1654422205311399</v>
      </c>
      <c r="AB45" s="3">
        <f>IF(Clima!$F43&gt;0.05*Constantes!$F$17,((Clima!$F43-0.05*Constantes!$F$17)^2)/(Clima!$F43+0.95*Constantes!$F$17),0)</f>
        <v>0.36089249094456916</v>
      </c>
      <c r="AC45" s="3">
        <f>MAX(0,AD44+Clima!$F43-AB45-Constantes!$D$11)</f>
        <v>3.8058326359514041</v>
      </c>
      <c r="AD45" s="3">
        <f>AD44+Clima!$F43-AB45-AA45-AC45</f>
        <v>39.334557779468859</v>
      </c>
      <c r="AE45" s="3">
        <f>AE44+(Coeficientes!$D$20*AC45-AF45)/Coeficientes!$D$21</f>
        <v>0</v>
      </c>
      <c r="AF45" s="3">
        <f>10*Coeficientes!$D$22*AE44/Constantes!$F$27</f>
        <v>0</v>
      </c>
      <c r="AG45" s="3">
        <f>10*Escenarios!$F$7*(AB45+AF45)</f>
        <v>33.9238941487895</v>
      </c>
      <c r="AH45" s="3">
        <f>0.001*Clima!F43*Escenarios!$F$8</f>
        <v>46.8</v>
      </c>
      <c r="AI45" s="3">
        <f>MAX(0,AL44+AG45+AH45-Constantes!$F$22)</f>
        <v>0</v>
      </c>
      <c r="AJ45" s="3">
        <f>MIN('Cálculos de ET'!M43*0.001*Escenarios!$F$8*(AL44/Constantes!$F$22)^(2/3),AL44+AG45+AH45-AI45)</f>
        <v>11.849247924043585</v>
      </c>
      <c r="AK45" s="3">
        <f>MIN(Constantes!$F$21*(AL44/Constantes!$F$22)^(2/3),AL44+AG45+AH45-AJ45-AI45)</f>
        <v>19.999357087907637</v>
      </c>
      <c r="AL45" s="3">
        <f t="shared" si="1"/>
        <v>1570.2534763819776</v>
      </c>
      <c r="AM45" s="25"/>
    </row>
    <row r="46" spans="2:39" x14ac:dyDescent="0.25">
      <c r="B46" s="24"/>
      <c r="C46" s="3">
        <v>41</v>
      </c>
      <c r="D46" s="3">
        <f>'Cálculos de ET'!$I44*((1-Constantes!$D$18)*'Cálculos de ET'!$K44+'Cálculos de ET'!$L44)</f>
        <v>1.999444360937179</v>
      </c>
      <c r="E46" s="3">
        <f>MIN(D46*Constantes!$D$16,0.8*(H45+Clima!$F44-F46-G46-Constantes!$D$12))</f>
        <v>1.182992444125776</v>
      </c>
      <c r="F46" s="3">
        <f>IF(Clima!$F44&gt;0.05*Constantes!$D$17,((Clima!$F44-0.05*Constantes!$D$17)^2)/(Clima!$F44+0.95*Constantes!$D$17),0)</f>
        <v>2.8102893977431709</v>
      </c>
      <c r="G46" s="3">
        <f>MAX(0,H45+Clima!$F44-F46-Constantes!$D$11)</f>
        <v>13.424268381725689</v>
      </c>
      <c r="H46" s="3">
        <f>H45+Clima!$F44-F46-E46-G46</f>
        <v>39.317007555874227</v>
      </c>
      <c r="I46" s="17"/>
      <c r="J46" s="3">
        <v>41</v>
      </c>
      <c r="K46" s="3">
        <f>'Cálculos de ET'!$I44*((1-Constantes!$E$18)*'Cálculos de ET'!$K44+'Cálculos de ET'!$L44)</f>
        <v>1.999444360937179</v>
      </c>
      <c r="L46" s="3">
        <f>MIN(K46*Constantes!$E$16,0.8*(O45+Clima!$F44-M46-N46-Constantes!$D$12))</f>
        <v>1.182992444125776</v>
      </c>
      <c r="M46" s="3">
        <f>IF(Clima!$F44&gt;0.05*Constantes!$E$17,((Clima!$F44-0.05*Constantes!$E$17)^2)/(Clima!$F44+0.95*Constantes!$E$17),0)</f>
        <v>2.8102893977431709</v>
      </c>
      <c r="N46" s="3">
        <f>MAX(0,O45+Clima!$F44-M46-Constantes!$D$11)</f>
        <v>13.424268381725689</v>
      </c>
      <c r="O46" s="3">
        <f>O45+Clima!$F44-M46-L46-N46</f>
        <v>39.317007555874227</v>
      </c>
      <c r="P46" s="3">
        <f>P45+(Coeficientes!$D$20*N46-Q46)/Coeficientes!$D$21</f>
        <v>0</v>
      </c>
      <c r="Q46" s="3">
        <f>10*Coeficientes!$D$22*P45/Constantes!$E$27</f>
        <v>0</v>
      </c>
      <c r="R46" s="3">
        <f>10*Escenarios!$E$7*(M46+Q46)</f>
        <v>272.59807158108759</v>
      </c>
      <c r="S46" s="3">
        <f>0.001*Clima!F44*Escenarios!$E$8</f>
        <v>52.199999999999996</v>
      </c>
      <c r="T46" s="3">
        <f>MAX(0,W45+R46+S46-Constantes!$E$22)</f>
        <v>0</v>
      </c>
      <c r="U46" s="3">
        <f>MIN('Cálculos de ET'!M44*0.001*Escenarios!$E$8*(W45/Constantes!$E$22)^(2/3),W45+R46+S46-T46)</f>
        <v>6.1267288014237353</v>
      </c>
      <c r="V46" s="3">
        <f>MIN(Constantes!$E$21*(W45/Constantes!$E$22)^(2/3),W45+R46+S46-U46-T46)</f>
        <v>10.186481765116516</v>
      </c>
      <c r="W46" s="3">
        <f t="shared" si="0"/>
        <v>1872.6926521506957</v>
      </c>
      <c r="X46" s="17"/>
      <c r="Y46" s="3">
        <v>41</v>
      </c>
      <c r="Z46" s="3">
        <f>'Cálculos de ET'!$I44*((1-Constantes!$F$18)*'Cálculos de ET'!$K44+'Cálculos de ET'!$L44)</f>
        <v>1.999444360937179</v>
      </c>
      <c r="AA46" s="3">
        <f>MIN(Z46*Constantes!$F$16,0.8*(AD45+Clima!$F44-AB46-AC46-Constantes!$D$12))</f>
        <v>1.182992444125776</v>
      </c>
      <c r="AB46" s="3">
        <f>IF(Clima!$F44&gt;0.05*Constantes!$F$17,((Clima!$F44-0.05*Constantes!$F$17)^2)/(Clima!$F44+0.95*Constantes!$F$17),0)</f>
        <v>2.8102893977431709</v>
      </c>
      <c r="AC46" s="3">
        <f>MAX(0,AD45+Clima!$F44-AB46-Constantes!$D$11)</f>
        <v>13.424268381725689</v>
      </c>
      <c r="AD46" s="3">
        <f>AD45+Clima!$F44-AB46-AA46-AC46</f>
        <v>39.317007555874227</v>
      </c>
      <c r="AE46" s="3">
        <f>AE45+(Coeficientes!$D$20*AC46-AF46)/Coeficientes!$D$21</f>
        <v>0</v>
      </c>
      <c r="AF46" s="3">
        <f>10*Coeficientes!$D$22*AE45/Constantes!$F$27</f>
        <v>0</v>
      </c>
      <c r="AG46" s="3">
        <f>10*Escenarios!$F$7*(AB46+AF46)</f>
        <v>264.16720338785808</v>
      </c>
      <c r="AH46" s="3">
        <f>0.001*Clima!F44*Escenarios!$F$8</f>
        <v>104.39999999999999</v>
      </c>
      <c r="AI46" s="3">
        <f>MAX(0,AL45+AG46+AH46-Constantes!$F$22)</f>
        <v>0</v>
      </c>
      <c r="AJ46" s="3">
        <f>MIN('Cálculos de ET'!M44*0.001*Escenarios!$F$8*(AL45/Constantes!$F$22)^(2/3),AL45+AG46+AH46-AI46)</f>
        <v>12.285010490579383</v>
      </c>
      <c r="AK46" s="3">
        <f>MIN(Constantes!$F$21*(AL45/Constantes!$F$22)^(2/3),AL45+AG46+AH46-AJ46-AI46)</f>
        <v>20.425424301051418</v>
      </c>
      <c r="AL46" s="3">
        <f t="shared" si="1"/>
        <v>1906.1102449782049</v>
      </c>
      <c r="AM46" s="25"/>
    </row>
    <row r="47" spans="2:39" x14ac:dyDescent="0.25">
      <c r="B47" s="24"/>
      <c r="C47" s="3">
        <v>42</v>
      </c>
      <c r="D47" s="3">
        <f>'Cálculos de ET'!$I45*((1-Constantes!$D$18)*'Cálculos de ET'!$K45+'Cálculos de ET'!$L45)</f>
        <v>1.9607249610367419</v>
      </c>
      <c r="E47" s="3">
        <f>MIN(D47*Constantes!$D$16,0.8*(H46+Clima!$F45-F47-G47-Constantes!$D$12))</f>
        <v>1.1600837008678082</v>
      </c>
      <c r="F47" s="3">
        <f>IF(Clima!$F45&gt;0.05*Constantes!$D$17,((Clima!$F45-0.05*Constantes!$D$17)^2)/(Clima!$F45+0.95*Constantes!$D$17),0)</f>
        <v>0</v>
      </c>
      <c r="G47" s="3">
        <f>MAX(0,H46+Clima!$F45-F47-Constantes!$D$11)</f>
        <v>0</v>
      </c>
      <c r="H47" s="3">
        <f>H46+Clima!$F45-F47-E47-G47</f>
        <v>38.156923855006418</v>
      </c>
      <c r="I47" s="17"/>
      <c r="J47" s="3">
        <v>42</v>
      </c>
      <c r="K47" s="3">
        <f>'Cálculos de ET'!$I45*((1-Constantes!$E$18)*'Cálculos de ET'!$K45+'Cálculos de ET'!$L45)</f>
        <v>1.9607249610367419</v>
      </c>
      <c r="L47" s="3">
        <f>MIN(K47*Constantes!$E$16,0.8*(O46+Clima!$F45-M47-N47-Constantes!$D$12))</f>
        <v>1.1600837008678082</v>
      </c>
      <c r="M47" s="3">
        <f>IF(Clima!$F45&gt;0.05*Constantes!$E$17,((Clima!$F45-0.05*Constantes!$E$17)^2)/(Clima!$F45+0.95*Constantes!$E$17),0)</f>
        <v>0</v>
      </c>
      <c r="N47" s="3">
        <f>MAX(0,O46+Clima!$F45-M47-Constantes!$D$11)</f>
        <v>0</v>
      </c>
      <c r="O47" s="3">
        <f>O46+Clima!$F45-M47-L47-N47</f>
        <v>38.156923855006418</v>
      </c>
      <c r="P47" s="3">
        <f>P46+(Coeficientes!$D$20*N47-Q47)/Coeficientes!$D$21</f>
        <v>0</v>
      </c>
      <c r="Q47" s="3">
        <f>10*Coeficientes!$D$22*P46/Constantes!$E$27</f>
        <v>0</v>
      </c>
      <c r="R47" s="3">
        <f>10*Escenarios!$E$7*(M47+Q47)</f>
        <v>0</v>
      </c>
      <c r="S47" s="3">
        <f>0.001*Clima!F45*Escenarios!$E$8</f>
        <v>0</v>
      </c>
      <c r="T47" s="3">
        <f>MAX(0,W46+R47+S47-Constantes!$E$22)</f>
        <v>0</v>
      </c>
      <c r="U47" s="3">
        <f>MIN('Cálculos de ET'!M45*0.001*Escenarios!$E$8*(W46/Constantes!$E$22)^(2/3),W46+R47+S47-T47)</f>
        <v>6.7740394358159888</v>
      </c>
      <c r="V47" s="3">
        <f>MIN(Constantes!$E$21*(W46/Constantes!$E$22)^(2/3),W46+R47+S47-U47-T47)</f>
        <v>11.485209457844848</v>
      </c>
      <c r="W47" s="3">
        <f t="shared" si="0"/>
        <v>1854.433403257035</v>
      </c>
      <c r="X47" s="17"/>
      <c r="Y47" s="3">
        <v>42</v>
      </c>
      <c r="Z47" s="3">
        <f>'Cálculos de ET'!$I45*((1-Constantes!$F$18)*'Cálculos de ET'!$K45+'Cálculos de ET'!$L45)</f>
        <v>1.9607249610367419</v>
      </c>
      <c r="AA47" s="3">
        <f>MIN(Z47*Constantes!$F$16,0.8*(AD46+Clima!$F45-AB47-AC47-Constantes!$D$12))</f>
        <v>1.1600837008678082</v>
      </c>
      <c r="AB47" s="3">
        <f>IF(Clima!$F45&gt;0.05*Constantes!$F$17,((Clima!$F45-0.05*Constantes!$F$17)^2)/(Clima!$F45+0.95*Constantes!$F$17),0)</f>
        <v>0</v>
      </c>
      <c r="AC47" s="3">
        <f>MAX(0,AD46+Clima!$F45-AB47-Constantes!$D$11)</f>
        <v>0</v>
      </c>
      <c r="AD47" s="3">
        <f>AD46+Clima!$F45-AB47-AA47-AC47</f>
        <v>38.156923855006418</v>
      </c>
      <c r="AE47" s="3">
        <f>AE46+(Coeficientes!$D$20*AC47-AF47)/Coeficientes!$D$21</f>
        <v>0</v>
      </c>
      <c r="AF47" s="3">
        <f>10*Coeficientes!$D$22*AE46/Constantes!$F$27</f>
        <v>0</v>
      </c>
      <c r="AG47" s="3">
        <f>10*Escenarios!$F$7*(AB47+AF47)</f>
        <v>0</v>
      </c>
      <c r="AH47" s="3">
        <f>0.001*Clima!F45*Escenarios!$F$8</f>
        <v>0</v>
      </c>
      <c r="AI47" s="3">
        <f>MAX(0,AL46+AG47+AH47-Constantes!$F$22)</f>
        <v>0</v>
      </c>
      <c r="AJ47" s="3">
        <f>MIN('Cálculos de ET'!M45*0.001*Escenarios!$F$8*(AL46/Constantes!$F$22)^(2/3),AL46+AG47+AH47-AI47)</f>
        <v>13.708777332541114</v>
      </c>
      <c r="AK47" s="3">
        <f>MIN(Constantes!$F$21*(AL46/Constantes!$F$22)^(2/3),AL46+AG47+AH47-AJ47-AI47)</f>
        <v>23.242879018791001</v>
      </c>
      <c r="AL47" s="3">
        <f t="shared" si="1"/>
        <v>1869.1585886268729</v>
      </c>
      <c r="AM47" s="25"/>
    </row>
    <row r="48" spans="2:39" x14ac:dyDescent="0.25">
      <c r="B48" s="24"/>
      <c r="C48" s="3">
        <v>43</v>
      </c>
      <c r="D48" s="3">
        <f>'Cálculos de ET'!$I46*((1-Constantes!$D$18)*'Cálculos de ET'!$K46+'Cálculos de ET'!$L46)</f>
        <v>2.0111018302608827</v>
      </c>
      <c r="E48" s="3">
        <f>MIN(D48*Constantes!$D$16,0.8*(H47+Clima!$F46-F48-G48-Constantes!$D$12))</f>
        <v>1.1898897093845631</v>
      </c>
      <c r="F48" s="3">
        <f>IF(Clima!$F46&gt;0.05*Constantes!$D$17,((Clima!$F46-0.05*Constantes!$D$17)^2)/(Clima!$F46+0.95*Constantes!$D$17),0)</f>
        <v>2.4518776879640778E-4</v>
      </c>
      <c r="G48" s="3">
        <f>MAX(0,H47+Clima!$F46-F48-Constantes!$D$11)</f>
        <v>0.75667866723762245</v>
      </c>
      <c r="H48" s="3">
        <f>H47+Clima!$F46-F48-E48-G48</f>
        <v>39.310110290615434</v>
      </c>
      <c r="I48" s="17"/>
      <c r="J48" s="3">
        <v>43</v>
      </c>
      <c r="K48" s="3">
        <f>'Cálculos de ET'!$I46*((1-Constantes!$E$18)*'Cálculos de ET'!$K46+'Cálculos de ET'!$L46)</f>
        <v>2.0111018302608827</v>
      </c>
      <c r="L48" s="3">
        <f>MIN(K48*Constantes!$E$16,0.8*(O47+Clima!$F46-M48-N48-Constantes!$D$12))</f>
        <v>1.1898897093845631</v>
      </c>
      <c r="M48" s="3">
        <f>IF(Clima!$F46&gt;0.05*Constantes!$E$17,((Clima!$F46-0.05*Constantes!$E$17)^2)/(Clima!$F46+0.95*Constantes!$E$17),0)</f>
        <v>2.4518776879640778E-4</v>
      </c>
      <c r="N48" s="3">
        <f>MAX(0,O47+Clima!$F46-M48-Constantes!$D$11)</f>
        <v>0.75667866723762245</v>
      </c>
      <c r="O48" s="3">
        <f>O47+Clima!$F46-M48-L48-N48</f>
        <v>39.310110290615434</v>
      </c>
      <c r="P48" s="3">
        <f>P47+(Coeficientes!$D$20*N48-Q48)/Coeficientes!$D$21</f>
        <v>0</v>
      </c>
      <c r="Q48" s="3">
        <f>10*Coeficientes!$D$22*P47/Constantes!$E$27</f>
        <v>0</v>
      </c>
      <c r="R48" s="3">
        <f>10*Escenarios!$E$7*(M48+Q48)</f>
        <v>2.3783213573251555E-2</v>
      </c>
      <c r="S48" s="3">
        <f>0.001*Clima!F46*Escenarios!$E$8</f>
        <v>9.3000000000000007</v>
      </c>
      <c r="T48" s="3">
        <f>MAX(0,W47+R48+S48-Constantes!$E$22)</f>
        <v>0</v>
      </c>
      <c r="U48" s="3">
        <f>MIN('Cálculos de ET'!M46*0.001*Escenarios!$E$8*(W47/Constantes!$E$22)^(2/3),W47+R48+S48-T48)</f>
        <v>6.9036481404287011</v>
      </c>
      <c r="V48" s="3">
        <f>MIN(Constantes!$E$21*(W47/Constantes!$E$22)^(2/3),W47+R48+S48-U48-T48)</f>
        <v>11.410431722443318</v>
      </c>
      <c r="W48" s="3">
        <f t="shared" si="0"/>
        <v>1845.4431066077364</v>
      </c>
      <c r="X48" s="17"/>
      <c r="Y48" s="3">
        <v>43</v>
      </c>
      <c r="Z48" s="3">
        <f>'Cálculos de ET'!$I46*((1-Constantes!$F$18)*'Cálculos de ET'!$K46+'Cálculos de ET'!$L46)</f>
        <v>2.0111018302608827</v>
      </c>
      <c r="AA48" s="3">
        <f>MIN(Z48*Constantes!$F$16,0.8*(AD47+Clima!$F46-AB48-AC48-Constantes!$D$12))</f>
        <v>1.1898897093845631</v>
      </c>
      <c r="AB48" s="3">
        <f>IF(Clima!$F46&gt;0.05*Constantes!$F$17,((Clima!$F46-0.05*Constantes!$F$17)^2)/(Clima!$F46+0.95*Constantes!$F$17),0)</f>
        <v>2.4518776879640778E-4</v>
      </c>
      <c r="AC48" s="3">
        <f>MAX(0,AD47+Clima!$F46-AB48-Constantes!$D$11)</f>
        <v>0.75667866723762245</v>
      </c>
      <c r="AD48" s="3">
        <f>AD47+Clima!$F46-AB48-AA48-AC48</f>
        <v>39.310110290615434</v>
      </c>
      <c r="AE48" s="3">
        <f>AE47+(Coeficientes!$D$20*AC48-AF48)/Coeficientes!$D$21</f>
        <v>0</v>
      </c>
      <c r="AF48" s="3">
        <f>10*Coeficientes!$D$22*AE47/Constantes!$F$27</f>
        <v>0</v>
      </c>
      <c r="AG48" s="3">
        <f>10*Escenarios!$F$7*(AB48+AF48)</f>
        <v>2.304765026686233E-2</v>
      </c>
      <c r="AH48" s="3">
        <f>0.001*Clima!F46*Escenarios!$F$8</f>
        <v>18.600000000000001</v>
      </c>
      <c r="AI48" s="3">
        <f>MAX(0,AL47+AG48+AH48-Constantes!$F$22)</f>
        <v>0</v>
      </c>
      <c r="AJ48" s="3">
        <f>MIN('Cálculos de ET'!M46*0.001*Escenarios!$F$8*(AL47/Constantes!$F$22)^(2/3),AL47+AG48+AH48-AI48)</f>
        <v>13.880291396436705</v>
      </c>
      <c r="AK48" s="3">
        <f>MIN(Constantes!$F$21*(AL47/Constantes!$F$22)^(2/3),AL47+AG48+AH48-AJ48-AI48)</f>
        <v>22.941510639738858</v>
      </c>
      <c r="AL48" s="3">
        <f t="shared" si="1"/>
        <v>1850.959834240964</v>
      </c>
      <c r="AM48" s="25"/>
    </row>
    <row r="49" spans="2:39" x14ac:dyDescent="0.25">
      <c r="B49" s="24"/>
      <c r="C49" s="3">
        <v>44</v>
      </c>
      <c r="D49" s="3">
        <f>'Cálculos de ET'!$I47*((1-Constantes!$D$18)*'Cálculos de ET'!$K47+'Cálculos de ET'!$L47)</f>
        <v>2.029839452391911</v>
      </c>
      <c r="E49" s="3">
        <f>MIN(D49*Constantes!$D$16,0.8*(H48+Clima!$F47-F49-G49-Constantes!$D$12))</f>
        <v>1.2009760220797063</v>
      </c>
      <c r="F49" s="3">
        <f>IF(Clima!$F47&gt;0.05*Constantes!$D$17,((Clima!$F47-0.05*Constantes!$D$17)^2)/(Clima!$F47+0.95*Constantes!$D$17),0)</f>
        <v>0.30538679404570618</v>
      </c>
      <c r="G49" s="3">
        <f>MAX(0,H48+Clima!$F47-F49-Constantes!$D$11)</f>
        <v>5.9047234965697228</v>
      </c>
      <c r="H49" s="3">
        <f>H48+Clima!$F47-F49-E49-G49</f>
        <v>39.299023977920292</v>
      </c>
      <c r="I49" s="17"/>
      <c r="J49" s="3">
        <v>44</v>
      </c>
      <c r="K49" s="3">
        <f>'Cálculos de ET'!$I47*((1-Constantes!$E$18)*'Cálculos de ET'!$K47+'Cálculos de ET'!$L47)</f>
        <v>2.029839452391911</v>
      </c>
      <c r="L49" s="3">
        <f>MIN(K49*Constantes!$E$16,0.8*(O48+Clima!$F47-M49-N49-Constantes!$D$12))</f>
        <v>1.2009760220797063</v>
      </c>
      <c r="M49" s="3">
        <f>IF(Clima!$F47&gt;0.05*Constantes!$E$17,((Clima!$F47-0.05*Constantes!$E$17)^2)/(Clima!$F47+0.95*Constantes!$E$17),0)</f>
        <v>0.30538679404570618</v>
      </c>
      <c r="N49" s="3">
        <f>MAX(0,O48+Clima!$F47-M49-Constantes!$D$11)</f>
        <v>5.9047234965697228</v>
      </c>
      <c r="O49" s="3">
        <f>O48+Clima!$F47-M49-L49-N49</f>
        <v>39.299023977920292</v>
      </c>
      <c r="P49" s="3">
        <f>P48+(Coeficientes!$D$20*N49-Q49)/Coeficientes!$D$21</f>
        <v>0</v>
      </c>
      <c r="Q49" s="3">
        <f>10*Coeficientes!$D$22*P48/Constantes!$E$27</f>
        <v>0</v>
      </c>
      <c r="R49" s="3">
        <f>10*Escenarios!$E$7*(M49+Q49)</f>
        <v>29.622519022433501</v>
      </c>
      <c r="S49" s="3">
        <f>0.001*Clima!F47*Escenarios!$E$8</f>
        <v>22.2</v>
      </c>
      <c r="T49" s="3">
        <f>MAX(0,W48+R49+S49-Constantes!$E$22)</f>
        <v>0</v>
      </c>
      <c r="U49" s="3">
        <f>MIN('Cálculos de ET'!M47*0.001*Escenarios!$E$8*(W48/Constantes!$E$22)^(2/3),W48+R49+S49-T49)</f>
        <v>6.9458428019609837</v>
      </c>
      <c r="V49" s="3">
        <f>MIN(Constantes!$E$21*(W48/Constantes!$E$22)^(2/3),W48+R49+S49-U49-T49)</f>
        <v>11.373523330466664</v>
      </c>
      <c r="W49" s="3">
        <f t="shared" si="0"/>
        <v>1878.9462594977424</v>
      </c>
      <c r="X49" s="17"/>
      <c r="Y49" s="3">
        <v>44</v>
      </c>
      <c r="Z49" s="3">
        <f>'Cálculos de ET'!$I47*((1-Constantes!$F$18)*'Cálculos de ET'!$K47+'Cálculos de ET'!$L47)</f>
        <v>2.029839452391911</v>
      </c>
      <c r="AA49" s="3">
        <f>MIN(Z49*Constantes!$F$16,0.8*(AD48+Clima!$F47-AB49-AC49-Constantes!$D$12))</f>
        <v>1.2009760220797063</v>
      </c>
      <c r="AB49" s="3">
        <f>IF(Clima!$F47&gt;0.05*Constantes!$F$17,((Clima!$F47-0.05*Constantes!$F$17)^2)/(Clima!$F47+0.95*Constantes!$F$17),0)</f>
        <v>0.30538679404570618</v>
      </c>
      <c r="AC49" s="3">
        <f>MAX(0,AD48+Clima!$F47-AB49-Constantes!$D$11)</f>
        <v>5.9047234965697228</v>
      </c>
      <c r="AD49" s="3">
        <f>AD48+Clima!$F47-AB49-AA49-AC49</f>
        <v>39.299023977920292</v>
      </c>
      <c r="AE49" s="3">
        <f>AE48+(Coeficientes!$D$20*AC49-AF49)/Coeficientes!$D$21</f>
        <v>0</v>
      </c>
      <c r="AF49" s="3">
        <f>10*Coeficientes!$D$22*AE48/Constantes!$F$27</f>
        <v>0</v>
      </c>
      <c r="AG49" s="3">
        <f>10*Escenarios!$F$7*(AB49+AF49)</f>
        <v>28.706358640296379</v>
      </c>
      <c r="AH49" s="3">
        <f>0.001*Clima!F47*Escenarios!$F$8</f>
        <v>44.4</v>
      </c>
      <c r="AI49" s="3">
        <f>MAX(0,AL48+AG49+AH49-Constantes!$F$22)</f>
        <v>0</v>
      </c>
      <c r="AJ49" s="3">
        <f>MIN('Cálculos de ET'!M47*0.001*Escenarios!$F$8*(AL48/Constantes!$F$22)^(2/3),AL48+AG49+AH49-AI49)</f>
        <v>13.919356831338275</v>
      </c>
      <c r="AK49" s="3">
        <f>MIN(Constantes!$F$21*(AL48/Constantes!$F$22)^(2/3),AL48+AG49+AH49-AJ49-AI49)</f>
        <v>22.792357123547482</v>
      </c>
      <c r="AL49" s="3">
        <f t="shared" si="1"/>
        <v>1887.3544789263749</v>
      </c>
      <c r="AM49" s="25"/>
    </row>
    <row r="50" spans="2:39" x14ac:dyDescent="0.25">
      <c r="B50" s="24"/>
      <c r="C50" s="3">
        <v>45</v>
      </c>
      <c r="D50" s="3">
        <f>'Cálculos de ET'!$I48*((1-Constantes!$D$18)*'Cálculos de ET'!$K48+'Cálculos de ET'!$L48)</f>
        <v>2.0170496540298233</v>
      </c>
      <c r="E50" s="3">
        <f>MIN(D50*Constantes!$D$16,0.8*(H49+Clima!$F48-F50-G50-Constantes!$D$12))</f>
        <v>1.1934088023461449</v>
      </c>
      <c r="F50" s="3">
        <f>IF(Clima!$F48&gt;0.05*Constantes!$D$17,((Clima!$F48-0.05*Constantes!$D$17)^2)/(Clima!$F48+0.95*Constantes!$D$17),0)</f>
        <v>0.7805643569484455</v>
      </c>
      <c r="G50" s="3">
        <f>MAX(0,H49+Clima!$F48-F50-Constantes!$D$11)</f>
        <v>8.2184596209718421</v>
      </c>
      <c r="H50" s="3">
        <f>H49+Clima!$F48-F50-E50-G50</f>
        <v>39.306591197653859</v>
      </c>
      <c r="I50" s="17"/>
      <c r="J50" s="3">
        <v>45</v>
      </c>
      <c r="K50" s="3">
        <f>'Cálculos de ET'!$I48*((1-Constantes!$E$18)*'Cálculos de ET'!$K48+'Cálculos de ET'!$L48)</f>
        <v>2.0170496540298233</v>
      </c>
      <c r="L50" s="3">
        <f>MIN(K50*Constantes!$E$16,0.8*(O49+Clima!$F48-M50-N50-Constantes!$D$12))</f>
        <v>1.1934088023461449</v>
      </c>
      <c r="M50" s="3">
        <f>IF(Clima!$F48&gt;0.05*Constantes!$E$17,((Clima!$F48-0.05*Constantes!$E$17)^2)/(Clima!$F48+0.95*Constantes!$E$17),0)</f>
        <v>0.7805643569484455</v>
      </c>
      <c r="N50" s="3">
        <f>MAX(0,O49+Clima!$F48-M50-Constantes!$D$11)</f>
        <v>8.2184596209718421</v>
      </c>
      <c r="O50" s="3">
        <f>O49+Clima!$F48-M50-L50-N50</f>
        <v>39.306591197653859</v>
      </c>
      <c r="P50" s="3">
        <f>P49+(Coeficientes!$D$20*N50-Q50)/Coeficientes!$D$21</f>
        <v>0</v>
      </c>
      <c r="Q50" s="3">
        <f>10*Coeficientes!$D$22*P49/Constantes!$E$27</f>
        <v>0</v>
      </c>
      <c r="R50" s="3">
        <f>10*Escenarios!$E$7*(M50+Q50)</f>
        <v>75.714742623999214</v>
      </c>
      <c r="S50" s="3">
        <f>0.001*Clima!F48*Escenarios!$E$8</f>
        <v>30.599999999999998</v>
      </c>
      <c r="T50" s="3">
        <f>MAX(0,W49+R50+S50-Constantes!$E$22)</f>
        <v>0</v>
      </c>
      <c r="U50" s="3">
        <f>MIN('Cálculos de ET'!M48*0.001*Escenarios!$E$8*(W49/Constantes!$E$22)^(2/3),W49+R50+S50-T50)</f>
        <v>6.9857286113422248</v>
      </c>
      <c r="V50" s="3">
        <f>MIN(Constantes!$E$21*(W49/Constantes!$E$22)^(2/3),W49+R50+S50-U50-T50)</f>
        <v>11.51076413173093</v>
      </c>
      <c r="W50" s="3">
        <f t="shared" si="0"/>
        <v>1966.7645093786684</v>
      </c>
      <c r="X50" s="17"/>
      <c r="Y50" s="3">
        <v>45</v>
      </c>
      <c r="Z50" s="3">
        <f>'Cálculos de ET'!$I48*((1-Constantes!$F$18)*'Cálculos de ET'!$K48+'Cálculos de ET'!$L48)</f>
        <v>2.0170496540298233</v>
      </c>
      <c r="AA50" s="3">
        <f>MIN(Z50*Constantes!$F$16,0.8*(AD49+Clima!$F48-AB50-AC50-Constantes!$D$12))</f>
        <v>1.1934088023461449</v>
      </c>
      <c r="AB50" s="3">
        <f>IF(Clima!$F48&gt;0.05*Constantes!$F$17,((Clima!$F48-0.05*Constantes!$F$17)^2)/(Clima!$F48+0.95*Constantes!$F$17),0)</f>
        <v>0.7805643569484455</v>
      </c>
      <c r="AC50" s="3">
        <f>MAX(0,AD49+Clima!$F48-AB50-Constantes!$D$11)</f>
        <v>8.2184596209718421</v>
      </c>
      <c r="AD50" s="3">
        <f>AD49+Clima!$F48-AB50-AA50-AC50</f>
        <v>39.306591197653859</v>
      </c>
      <c r="AE50" s="3">
        <f>AE49+(Coeficientes!$D$20*AC50-AF50)/Coeficientes!$D$21</f>
        <v>0</v>
      </c>
      <c r="AF50" s="3">
        <f>10*Coeficientes!$D$22*AE49/Constantes!$F$27</f>
        <v>0</v>
      </c>
      <c r="AG50" s="3">
        <f>10*Escenarios!$F$7*(AB50+AF50)</f>
        <v>73.373049553153876</v>
      </c>
      <c r="AH50" s="3">
        <f>0.001*Clima!F48*Escenarios!$F$8</f>
        <v>61.199999999999996</v>
      </c>
      <c r="AI50" s="3">
        <f>MAX(0,AL49+AG50+AH50-Constantes!$F$22)</f>
        <v>21.927528479528746</v>
      </c>
      <c r="AJ50" s="3">
        <f>MIN('Cálculos de ET'!M48*0.001*Escenarios!$F$8*(AL49/Constantes!$F$22)^(2/3),AL49+AG50+AH50-AI50)</f>
        <v>14.013107388790672</v>
      </c>
      <c r="AK50" s="3">
        <f>MIN(Constantes!$F$21*(AL49/Constantes!$F$22)^(2/3),AL49+AG50+AH50-AJ50-AI50)</f>
        <v>23.090157502410214</v>
      </c>
      <c r="AL50" s="3">
        <f t="shared" si="1"/>
        <v>1962.896735108799</v>
      </c>
      <c r="AM50" s="25"/>
    </row>
    <row r="51" spans="2:39" x14ac:dyDescent="0.25">
      <c r="B51" s="24"/>
      <c r="C51" s="3">
        <v>46</v>
      </c>
      <c r="D51" s="3">
        <f>'Cálculos de ET'!$I49*((1-Constantes!$D$18)*'Cálculos de ET'!$K49+'Cálculos de ET'!$L49)</f>
        <v>2.0093988467090056</v>
      </c>
      <c r="E51" s="3">
        <f>MIN(D51*Constantes!$D$16,0.8*(H50+Clima!$F49-F51-G51-Constantes!$D$12))</f>
        <v>1.1888821211196929</v>
      </c>
      <c r="F51" s="3">
        <f>IF(Clima!$F49&gt;0.05*Constantes!$D$17,((Clima!$F49-0.05*Constantes!$D$17)^2)/(Clima!$F49+0.95*Constantes!$D$17),0)</f>
        <v>1.6068859678547285</v>
      </c>
      <c r="G51" s="3">
        <f>MAX(0,H50+Clima!$F49-F51-Constantes!$D$11)</f>
        <v>10.79970522979913</v>
      </c>
      <c r="H51" s="3">
        <f>H50+Clima!$F49-F51-E51-G51</f>
        <v>39.31111787888031</v>
      </c>
      <c r="I51" s="17"/>
      <c r="J51" s="3">
        <v>46</v>
      </c>
      <c r="K51" s="3">
        <f>'Cálculos de ET'!$I49*((1-Constantes!$E$18)*'Cálculos de ET'!$K49+'Cálculos de ET'!$L49)</f>
        <v>2.0093988467090056</v>
      </c>
      <c r="L51" s="3">
        <f>MIN(K51*Constantes!$E$16,0.8*(O50+Clima!$F49-M51-N51-Constantes!$D$12))</f>
        <v>1.1888821211196929</v>
      </c>
      <c r="M51" s="3">
        <f>IF(Clima!$F49&gt;0.05*Constantes!$E$17,((Clima!$F49-0.05*Constantes!$E$17)^2)/(Clima!$F49+0.95*Constantes!$E$17),0)</f>
        <v>1.6068859678547285</v>
      </c>
      <c r="N51" s="3">
        <f>MAX(0,O50+Clima!$F49-M51-Constantes!$D$11)</f>
        <v>10.79970522979913</v>
      </c>
      <c r="O51" s="3">
        <f>O50+Clima!$F49-M51-L51-N51</f>
        <v>39.31111787888031</v>
      </c>
      <c r="P51" s="3">
        <f>P50+(Coeficientes!$D$20*N51-Q51)/Coeficientes!$D$21</f>
        <v>0</v>
      </c>
      <c r="Q51" s="3">
        <f>10*Coeficientes!$D$22*P50/Constantes!$E$27</f>
        <v>0</v>
      </c>
      <c r="R51" s="3">
        <f>10*Escenarios!$E$7*(M51+Q51)</f>
        <v>155.86793888190866</v>
      </c>
      <c r="S51" s="3">
        <f>0.001*Clima!F49*Escenarios!$E$8</f>
        <v>40.799999999999997</v>
      </c>
      <c r="T51" s="3">
        <f>MAX(0,W50+R51+S51-Constantes!$E$22)</f>
        <v>163.43244826057708</v>
      </c>
      <c r="U51" s="3">
        <f>MIN('Cálculos de ET'!M49*0.001*Escenarios!$E$8*(W50/Constantes!$E$22)^(2/3),W50+R51+S51-T51)</f>
        <v>7.1748119920869184</v>
      </c>
      <c r="V51" s="3">
        <f>MIN(Constantes!$E$21*(W50/Constantes!$E$22)^(2/3),W50+R51+S51-U51-T51)</f>
        <v>11.866687092182792</v>
      </c>
      <c r="W51" s="3">
        <f t="shared" si="0"/>
        <v>1980.9585009157299</v>
      </c>
      <c r="X51" s="17"/>
      <c r="Y51" s="3">
        <v>46</v>
      </c>
      <c r="Z51" s="3">
        <f>'Cálculos de ET'!$I49*((1-Constantes!$F$18)*'Cálculos de ET'!$K49+'Cálculos de ET'!$L49)</f>
        <v>2.0093988467090056</v>
      </c>
      <c r="AA51" s="3">
        <f>MIN(Z51*Constantes!$F$16,0.8*(AD50+Clima!$F49-AB51-AC51-Constantes!$D$12))</f>
        <v>1.1888821211196929</v>
      </c>
      <c r="AB51" s="3">
        <f>IF(Clima!$F49&gt;0.05*Constantes!$F$17,((Clima!$F49-0.05*Constantes!$F$17)^2)/(Clima!$F49+0.95*Constantes!$F$17),0)</f>
        <v>1.6068859678547285</v>
      </c>
      <c r="AC51" s="3">
        <f>MAX(0,AD50+Clima!$F49-AB51-Constantes!$D$11)</f>
        <v>10.79970522979913</v>
      </c>
      <c r="AD51" s="3">
        <f>AD50+Clima!$F49-AB51-AA51-AC51</f>
        <v>39.31111787888031</v>
      </c>
      <c r="AE51" s="3">
        <f>AE50+(Coeficientes!$D$20*AC51-AF51)/Coeficientes!$D$21</f>
        <v>0</v>
      </c>
      <c r="AF51" s="3">
        <f>10*Coeficientes!$D$22*AE50/Constantes!$F$27</f>
        <v>0</v>
      </c>
      <c r="AG51" s="3">
        <f>10*Escenarios!$F$7*(AB51+AF51)</f>
        <v>151.04728097834447</v>
      </c>
      <c r="AH51" s="3">
        <f>0.001*Clima!F49*Escenarios!$F$8</f>
        <v>81.599999999999994</v>
      </c>
      <c r="AI51" s="3">
        <f>MAX(0,AL50+AG51+AH51-Constantes!$F$22)</f>
        <v>195.54401608714352</v>
      </c>
      <c r="AJ51" s="3">
        <f>MIN('Cálculos de ET'!M49*0.001*Escenarios!$F$8*(AL50/Constantes!$F$22)^(2/3),AL50+AG51+AH51-AI51)</f>
        <v>14.330804814181976</v>
      </c>
      <c r="AK51" s="3">
        <f>MIN(Constantes!$F$21*(AL50/Constantes!$F$22)^(2/3),AL50+AG51+AH51-AJ51-AI51)</f>
        <v>23.70224846262203</v>
      </c>
      <c r="AL51" s="3">
        <f t="shared" si="1"/>
        <v>1961.9669467231961</v>
      </c>
      <c r="AM51" s="25"/>
    </row>
    <row r="52" spans="2:39" x14ac:dyDescent="0.25">
      <c r="B52" s="24"/>
      <c r="C52" s="3">
        <v>47</v>
      </c>
      <c r="D52" s="3">
        <f>'Cálculos de ET'!$I50*((1-Constantes!$D$18)*'Cálculos de ET'!$K50+'Cálculos de ET'!$L50)</f>
        <v>1.9338259973924647</v>
      </c>
      <c r="E52" s="3">
        <f>MIN(D52*Constantes!$D$16,0.8*(H51+Clima!$F50-F52-G52-Constantes!$D$12))</f>
        <v>1.1441686439811647</v>
      </c>
      <c r="F52" s="3">
        <f>IF(Clima!$F50&gt;0.05*Constantes!$D$17,((Clima!$F50-0.05*Constantes!$D$17)^2)/(Clima!$F50+0.95*Constantes!$D$17),0)</f>
        <v>0</v>
      </c>
      <c r="G52" s="3">
        <f>MAX(0,H51+Clima!$F50-F52-Constantes!$D$11)</f>
        <v>0</v>
      </c>
      <c r="H52" s="3">
        <f>H51+Clima!$F50-F52-E52-G52</f>
        <v>38.166949234899143</v>
      </c>
      <c r="I52" s="17"/>
      <c r="J52" s="3">
        <v>47</v>
      </c>
      <c r="K52" s="3">
        <f>'Cálculos de ET'!$I50*((1-Constantes!$E$18)*'Cálculos de ET'!$K50+'Cálculos de ET'!$L50)</f>
        <v>1.9338259973924647</v>
      </c>
      <c r="L52" s="3">
        <f>MIN(K52*Constantes!$E$16,0.8*(O51+Clima!$F50-M52-N52-Constantes!$D$12))</f>
        <v>1.1441686439811647</v>
      </c>
      <c r="M52" s="3">
        <f>IF(Clima!$F50&gt;0.05*Constantes!$E$17,((Clima!$F50-0.05*Constantes!$E$17)^2)/(Clima!$F50+0.95*Constantes!$E$17),0)</f>
        <v>0</v>
      </c>
      <c r="N52" s="3">
        <f>MAX(0,O51+Clima!$F50-M52-Constantes!$D$11)</f>
        <v>0</v>
      </c>
      <c r="O52" s="3">
        <f>O51+Clima!$F50-M52-L52-N52</f>
        <v>38.166949234899143</v>
      </c>
      <c r="P52" s="3">
        <f>P51+(Coeficientes!$D$20*N52-Q52)/Coeficientes!$D$21</f>
        <v>0</v>
      </c>
      <c r="Q52" s="3">
        <f>10*Coeficientes!$D$22*P51/Constantes!$E$27</f>
        <v>0</v>
      </c>
      <c r="R52" s="3">
        <f>10*Escenarios!$E$7*(M52+Q52)</f>
        <v>0</v>
      </c>
      <c r="S52" s="3">
        <f>0.001*Clima!F50*Escenarios!$E$8</f>
        <v>0</v>
      </c>
      <c r="T52" s="3">
        <f>MAX(0,W51+R52+S52-Constantes!$E$22)</f>
        <v>0</v>
      </c>
      <c r="U52" s="3">
        <f>MIN('Cálculos de ET'!M50*0.001*Escenarios!$E$8*(W51/Constantes!$E$22)^(2/3),W51+R52+S52-T52)</f>
        <v>6.9378488247301924</v>
      </c>
      <c r="V52" s="3">
        <f>MIN(Constantes!$E$21*(W51/Constantes!$E$22)^(2/3),W51+R52+S52-U52-T52)</f>
        <v>11.923712629831552</v>
      </c>
      <c r="W52" s="3">
        <f t="shared" si="0"/>
        <v>1962.0969394611682</v>
      </c>
      <c r="X52" s="17"/>
      <c r="Y52" s="3">
        <v>47</v>
      </c>
      <c r="Z52" s="3">
        <f>'Cálculos de ET'!$I50*((1-Constantes!$F$18)*'Cálculos de ET'!$K50+'Cálculos de ET'!$L50)</f>
        <v>1.9338259973924647</v>
      </c>
      <c r="AA52" s="3">
        <f>MIN(Z52*Constantes!$F$16,0.8*(AD51+Clima!$F50-AB52-AC52-Constantes!$D$12))</f>
        <v>1.1441686439811647</v>
      </c>
      <c r="AB52" s="3">
        <f>IF(Clima!$F50&gt;0.05*Constantes!$F$17,((Clima!$F50-0.05*Constantes!$F$17)^2)/(Clima!$F50+0.95*Constantes!$F$17),0)</f>
        <v>0</v>
      </c>
      <c r="AC52" s="3">
        <f>MAX(0,AD51+Clima!$F50-AB52-Constantes!$D$11)</f>
        <v>0</v>
      </c>
      <c r="AD52" s="3">
        <f>AD51+Clima!$F50-AB52-AA52-AC52</f>
        <v>38.166949234899143</v>
      </c>
      <c r="AE52" s="3">
        <f>AE51+(Coeficientes!$D$20*AC52-AF52)/Coeficientes!$D$21</f>
        <v>0</v>
      </c>
      <c r="AF52" s="3">
        <f>10*Coeficientes!$D$22*AE51/Constantes!$F$27</f>
        <v>0</v>
      </c>
      <c r="AG52" s="3">
        <f>10*Escenarios!$F$7*(AB52+AF52)</f>
        <v>0</v>
      </c>
      <c r="AH52" s="3">
        <f>0.001*Clima!F50*Escenarios!$F$8</f>
        <v>0</v>
      </c>
      <c r="AI52" s="3">
        <f>MAX(0,AL51+AG52+AH52-Constantes!$F$22)</f>
        <v>0</v>
      </c>
      <c r="AJ52" s="3">
        <f>MIN('Cálculos de ET'!M50*0.001*Escenarios!$F$8*(AL51/Constantes!$F$22)^(2/3),AL51+AG52+AH52-AI52)</f>
        <v>13.786870638685796</v>
      </c>
      <c r="AK52" s="3">
        <f>MIN(Constantes!$F$21*(AL51/Constantes!$F$22)^(2/3),AL51+AG52+AH52-AJ52-AI52)</f>
        <v>23.694762989700148</v>
      </c>
      <c r="AL52" s="3">
        <f t="shared" si="1"/>
        <v>1924.4853130948102</v>
      </c>
      <c r="AM52" s="25"/>
    </row>
    <row r="53" spans="2:39" x14ac:dyDescent="0.25">
      <c r="B53" s="24"/>
      <c r="C53" s="3">
        <v>48</v>
      </c>
      <c r="D53" s="3">
        <f>'Cálculos de ET'!$I51*((1-Constantes!$D$18)*'Cálculos de ET'!$K51+'Cálculos de ET'!$L51)</f>
        <v>2.0771402987121492</v>
      </c>
      <c r="E53" s="3">
        <f>MIN(D53*Constantes!$D$16,0.8*(H52+Clima!$F51-F53-G53-Constantes!$D$12))</f>
        <v>1.2289620690489593</v>
      </c>
      <c r="F53" s="3">
        <f>IF(Clima!$F51&gt;0.05*Constantes!$D$17,((Clima!$F51-0.05*Constantes!$D$17)^2)/(Clima!$F51+0.95*Constantes!$D$17),0)</f>
        <v>0.42065112290429313</v>
      </c>
      <c r="G53" s="3">
        <f>MAX(0,H52+Clima!$F51-F53-Constantes!$D$11)</f>
        <v>5.4462981119948424</v>
      </c>
      <c r="H53" s="3">
        <f>H52+Clima!$F51-F53-E53-G53</f>
        <v>39.271037930951039</v>
      </c>
      <c r="I53" s="17"/>
      <c r="J53" s="3">
        <v>48</v>
      </c>
      <c r="K53" s="3">
        <f>'Cálculos de ET'!$I51*((1-Constantes!$E$18)*'Cálculos de ET'!$K51+'Cálculos de ET'!$L51)</f>
        <v>2.0771402987121492</v>
      </c>
      <c r="L53" s="3">
        <f>MIN(K53*Constantes!$E$16,0.8*(O52+Clima!$F51-M53-N53-Constantes!$D$12))</f>
        <v>1.2289620690489593</v>
      </c>
      <c r="M53" s="3">
        <f>IF(Clima!$F51&gt;0.05*Constantes!$E$17,((Clima!$F51-0.05*Constantes!$E$17)^2)/(Clima!$F51+0.95*Constantes!$E$17),0)</f>
        <v>0.42065112290429313</v>
      </c>
      <c r="N53" s="3">
        <f>MAX(0,O52+Clima!$F51-M53-Constantes!$D$11)</f>
        <v>5.4462981119948424</v>
      </c>
      <c r="O53" s="3">
        <f>O52+Clima!$F51-M53-L53-N53</f>
        <v>39.271037930951039</v>
      </c>
      <c r="P53" s="3">
        <f>P52+(Coeficientes!$D$20*N53-Q53)/Coeficientes!$D$21</f>
        <v>0</v>
      </c>
      <c r="Q53" s="3">
        <f>10*Coeficientes!$D$22*P52/Constantes!$E$27</f>
        <v>0</v>
      </c>
      <c r="R53" s="3">
        <f>10*Escenarios!$E$7*(M53+Q53)</f>
        <v>40.803158921716431</v>
      </c>
      <c r="S53" s="3">
        <f>0.001*Clima!F51*Escenarios!$E$8</f>
        <v>24.599999999999998</v>
      </c>
      <c r="T53" s="3">
        <f>MAX(0,W52+R53+S53-Constantes!$E$22)</f>
        <v>27.500098382884516</v>
      </c>
      <c r="U53" s="3">
        <f>MIN('Cálculos de ET'!M51*0.001*Escenarios!$E$8*(W52/Constantes!$E$22)^(2/3),W52+R53+S53-T53)</f>
        <v>7.4056167682208534</v>
      </c>
      <c r="V53" s="3">
        <f>MIN(Constantes!$E$21*(W52/Constantes!$E$22)^(2/3),W52+R53+S53-U53-T53)</f>
        <v>11.847904798451012</v>
      </c>
      <c r="W53" s="3">
        <f t="shared" si="0"/>
        <v>1980.7464784333281</v>
      </c>
      <c r="X53" s="17"/>
      <c r="Y53" s="3">
        <v>48</v>
      </c>
      <c r="Z53" s="3">
        <f>'Cálculos de ET'!$I51*((1-Constantes!$F$18)*'Cálculos de ET'!$K51+'Cálculos de ET'!$L51)</f>
        <v>2.0771402987121492</v>
      </c>
      <c r="AA53" s="3">
        <f>MIN(Z53*Constantes!$F$16,0.8*(AD52+Clima!$F51-AB53-AC53-Constantes!$D$12))</f>
        <v>1.2289620690489593</v>
      </c>
      <c r="AB53" s="3">
        <f>IF(Clima!$F51&gt;0.05*Constantes!$F$17,((Clima!$F51-0.05*Constantes!$F$17)^2)/(Clima!$F51+0.95*Constantes!$F$17),0)</f>
        <v>0.42065112290429313</v>
      </c>
      <c r="AC53" s="3">
        <f>MAX(0,AD52+Clima!$F51-AB53-Constantes!$D$11)</f>
        <v>5.4462981119948424</v>
      </c>
      <c r="AD53" s="3">
        <f>AD52+Clima!$F51-AB53-AA53-AC53</f>
        <v>39.271037930951039</v>
      </c>
      <c r="AE53" s="3">
        <f>AE52+(Coeficientes!$D$20*AC53-AF53)/Coeficientes!$D$21</f>
        <v>0</v>
      </c>
      <c r="AF53" s="3">
        <f>10*Coeficientes!$D$22*AE52/Constantes!$F$27</f>
        <v>0</v>
      </c>
      <c r="AG53" s="3">
        <f>10*Escenarios!$F$7*(AB53+AF53)</f>
        <v>39.541205553003557</v>
      </c>
      <c r="AH53" s="3">
        <f>0.001*Clima!F51*Escenarios!$F$8</f>
        <v>49.199999999999996</v>
      </c>
      <c r="AI53" s="3">
        <f>MAX(0,AL52+AG53+AH53-Constantes!$F$22)</f>
        <v>13.226518647813691</v>
      </c>
      <c r="AJ53" s="3">
        <f>MIN('Cálculos de ET'!M51*0.001*Escenarios!$F$8*(AL52/Constantes!$F$22)^(2/3),AL52+AG53+AH53-AI53)</f>
        <v>14.621344962074257</v>
      </c>
      <c r="AK53" s="3">
        <f>MIN(Constantes!$F$21*(AL52/Constantes!$F$22)^(2/3),AL52+AG53+AH53-AJ53-AI53)</f>
        <v>23.392015622432069</v>
      </c>
      <c r="AL53" s="3">
        <f t="shared" si="1"/>
        <v>1961.9866394154935</v>
      </c>
      <c r="AM53" s="25"/>
    </row>
    <row r="54" spans="2:39" x14ac:dyDescent="0.25">
      <c r="B54" s="24"/>
      <c r="C54" s="3">
        <v>49</v>
      </c>
      <c r="D54" s="3">
        <f>'Cálculos de ET'!$I52*((1-Constantes!$D$18)*'Cálculos de ET'!$K52+'Cálculos de ET'!$L52)</f>
        <v>1.9702503305685208</v>
      </c>
      <c r="E54" s="3">
        <f>MIN(D54*Constantes!$D$16,0.8*(H53+Clima!$F52-F54-G54-Constantes!$D$12))</f>
        <v>1.165719486690985</v>
      </c>
      <c r="F54" s="3">
        <f>IF(Clima!$F52&gt;0.05*Constantes!$D$17,((Clima!$F52-0.05*Constantes!$D$17)^2)/(Clima!$F52+0.95*Constantes!$D$17),0)</f>
        <v>0</v>
      </c>
      <c r="G54" s="3">
        <f>MAX(0,H53+Clima!$F52-F54-Constantes!$D$11)</f>
        <v>0</v>
      </c>
      <c r="H54" s="3">
        <f>H53+Clima!$F52-F54-E54-G54</f>
        <v>38.105318444260057</v>
      </c>
      <c r="I54" s="17"/>
      <c r="J54" s="3">
        <v>49</v>
      </c>
      <c r="K54" s="3">
        <f>'Cálculos de ET'!$I52*((1-Constantes!$E$18)*'Cálculos de ET'!$K52+'Cálculos de ET'!$L52)</f>
        <v>1.9702503305685208</v>
      </c>
      <c r="L54" s="3">
        <f>MIN(K54*Constantes!$E$16,0.8*(O53+Clima!$F52-M54-N54-Constantes!$D$12))</f>
        <v>1.165719486690985</v>
      </c>
      <c r="M54" s="3">
        <f>IF(Clima!$F52&gt;0.05*Constantes!$E$17,((Clima!$F52-0.05*Constantes!$E$17)^2)/(Clima!$F52+0.95*Constantes!$E$17),0)</f>
        <v>0</v>
      </c>
      <c r="N54" s="3">
        <f>MAX(0,O53+Clima!$F52-M54-Constantes!$D$11)</f>
        <v>0</v>
      </c>
      <c r="O54" s="3">
        <f>O53+Clima!$F52-M54-L54-N54</f>
        <v>38.105318444260057</v>
      </c>
      <c r="P54" s="3">
        <f>P53+(Coeficientes!$D$20*N54-Q54)/Coeficientes!$D$21</f>
        <v>0</v>
      </c>
      <c r="Q54" s="3">
        <f>10*Coeficientes!$D$22*P53/Constantes!$E$27</f>
        <v>0</v>
      </c>
      <c r="R54" s="3">
        <f>10*Escenarios!$E$7*(M54+Q54)</f>
        <v>0</v>
      </c>
      <c r="S54" s="3">
        <f>0.001*Clima!F52*Escenarios!$E$8</f>
        <v>0</v>
      </c>
      <c r="T54" s="3">
        <f>MAX(0,W53+R54+S54-Constantes!$E$22)</f>
        <v>0</v>
      </c>
      <c r="U54" s="3">
        <f>MIN('Cálculos de ET'!M52*0.001*Escenarios!$E$8*(W53/Constantes!$E$22)^(2/3),W53+R54+S54-T54)</f>
        <v>7.0694658011612335</v>
      </c>
      <c r="V54" s="3">
        <f>MIN(Constantes!$E$21*(W53/Constantes!$E$22)^(2/3),W53+R54+S54-U54-T54)</f>
        <v>11.922861816029611</v>
      </c>
      <c r="W54" s="3">
        <f t="shared" si="0"/>
        <v>1961.7541508161373</v>
      </c>
      <c r="X54" s="17"/>
      <c r="Y54" s="3">
        <v>49</v>
      </c>
      <c r="Z54" s="3">
        <f>'Cálculos de ET'!$I52*((1-Constantes!$F$18)*'Cálculos de ET'!$K52+'Cálculos de ET'!$L52)</f>
        <v>1.9702503305685208</v>
      </c>
      <c r="AA54" s="3">
        <f>MIN(Z54*Constantes!$F$16,0.8*(AD53+Clima!$F52-AB54-AC54-Constantes!$D$12))</f>
        <v>1.165719486690985</v>
      </c>
      <c r="AB54" s="3">
        <f>IF(Clima!$F52&gt;0.05*Constantes!$F$17,((Clima!$F52-0.05*Constantes!$F$17)^2)/(Clima!$F52+0.95*Constantes!$F$17),0)</f>
        <v>0</v>
      </c>
      <c r="AC54" s="3">
        <f>MAX(0,AD53+Clima!$F52-AB54-Constantes!$D$11)</f>
        <v>0</v>
      </c>
      <c r="AD54" s="3">
        <f>AD53+Clima!$F52-AB54-AA54-AC54</f>
        <v>38.105318444260057</v>
      </c>
      <c r="AE54" s="3">
        <f>AE53+(Coeficientes!$D$20*AC54-AF54)/Coeficientes!$D$21</f>
        <v>0</v>
      </c>
      <c r="AF54" s="3">
        <f>10*Coeficientes!$D$22*AE53/Constantes!$F$27</f>
        <v>0</v>
      </c>
      <c r="AG54" s="3">
        <f>10*Escenarios!$F$7*(AB54+AF54)</f>
        <v>0</v>
      </c>
      <c r="AH54" s="3">
        <f>0.001*Clima!F52*Escenarios!$F$8</f>
        <v>0</v>
      </c>
      <c r="AI54" s="3">
        <f>MAX(0,AL53+AG54+AH54-Constantes!$F$22)</f>
        <v>0</v>
      </c>
      <c r="AJ54" s="3">
        <f>MIN('Cálculos de ET'!M52*0.001*Escenarios!$F$8*(AL53/Constantes!$F$22)^(2/3),AL53+AG54+AH54-AI54)</f>
        <v>14.049515971104757</v>
      </c>
      <c r="AK54" s="3">
        <f>MIN(Constantes!$F$21*(AL53/Constantes!$F$22)^(2/3),AL53+AG54+AH54-AJ54-AI54)</f>
        <v>23.694921542454843</v>
      </c>
      <c r="AL54" s="3">
        <f t="shared" si="1"/>
        <v>1924.2422019019339</v>
      </c>
      <c r="AM54" s="25"/>
    </row>
    <row r="55" spans="2:39" x14ac:dyDescent="0.25">
      <c r="B55" s="24"/>
      <c r="C55" s="3">
        <v>50</v>
      </c>
      <c r="D55" s="3">
        <f>'Cálculos de ET'!$I53*((1-Constantes!$D$18)*'Cálculos de ET'!$K53+'Cálculos de ET'!$L53)</f>
        <v>1.8790927849945902</v>
      </c>
      <c r="E55" s="3">
        <f>MIN(D55*Constantes!$D$16,0.8*(H54+Clima!$F53-F55-G55-Constantes!$D$12))</f>
        <v>1.1117851588617949</v>
      </c>
      <c r="F55" s="3">
        <f>IF(Clima!$F53&gt;0.05*Constantes!$D$17,((Clima!$F53-0.05*Constantes!$D$17)^2)/(Clima!$F53+0.95*Constantes!$D$17),0)</f>
        <v>0</v>
      </c>
      <c r="G55" s="3">
        <f>MAX(0,H54+Clima!$F53-F55-Constantes!$D$11)</f>
        <v>0</v>
      </c>
      <c r="H55" s="3">
        <f>H54+Clima!$F53-F55-E55-G55</f>
        <v>36.993533285398264</v>
      </c>
      <c r="I55" s="17"/>
      <c r="J55" s="3">
        <v>50</v>
      </c>
      <c r="K55" s="3">
        <f>'Cálculos de ET'!$I53*((1-Constantes!$E$18)*'Cálculos de ET'!$K53+'Cálculos de ET'!$L53)</f>
        <v>1.8790927849945902</v>
      </c>
      <c r="L55" s="3">
        <f>MIN(K55*Constantes!$E$16,0.8*(O54+Clima!$F53-M55-N55-Constantes!$D$12))</f>
        <v>1.1117851588617949</v>
      </c>
      <c r="M55" s="3">
        <f>IF(Clima!$F53&gt;0.05*Constantes!$E$17,((Clima!$F53-0.05*Constantes!$E$17)^2)/(Clima!$F53+0.95*Constantes!$E$17),0)</f>
        <v>0</v>
      </c>
      <c r="N55" s="3">
        <f>MAX(0,O54+Clima!$F53-M55-Constantes!$D$11)</f>
        <v>0</v>
      </c>
      <c r="O55" s="3">
        <f>O54+Clima!$F53-M55-L55-N55</f>
        <v>36.993533285398264</v>
      </c>
      <c r="P55" s="3">
        <f>P54+(Coeficientes!$D$20*N55-Q55)/Coeficientes!$D$21</f>
        <v>0</v>
      </c>
      <c r="Q55" s="3">
        <f>10*Coeficientes!$D$22*P54/Constantes!$E$27</f>
        <v>0</v>
      </c>
      <c r="R55" s="3">
        <f>10*Escenarios!$E$7*(M55+Q55)</f>
        <v>0</v>
      </c>
      <c r="S55" s="3">
        <f>0.001*Clima!F53*Escenarios!$E$8</f>
        <v>0</v>
      </c>
      <c r="T55" s="3">
        <f>MAX(0,W54+R55+S55-Constantes!$E$22)</f>
        <v>0</v>
      </c>
      <c r="U55" s="3">
        <f>MIN('Cálculos de ET'!M53*0.001*Escenarios!$E$8*(W54/Constantes!$E$22)^(2/3),W54+R55+S55-T55)</f>
        <v>6.6982295173891355</v>
      </c>
      <c r="V55" s="3">
        <f>MIN(Constantes!$E$21*(W54/Constantes!$E$22)^(2/3),W54+R55+S55-U55-T55)</f>
        <v>11.846524830786253</v>
      </c>
      <c r="W55" s="3">
        <f t="shared" si="0"/>
        <v>1943.2093964679621</v>
      </c>
      <c r="X55" s="17"/>
      <c r="Y55" s="3">
        <v>50</v>
      </c>
      <c r="Z55" s="3">
        <f>'Cálculos de ET'!$I53*((1-Constantes!$F$18)*'Cálculos de ET'!$K53+'Cálculos de ET'!$L53)</f>
        <v>1.8790927849945902</v>
      </c>
      <c r="AA55" s="3">
        <f>MIN(Z55*Constantes!$F$16,0.8*(AD54+Clima!$F53-AB55-AC55-Constantes!$D$12))</f>
        <v>1.1117851588617949</v>
      </c>
      <c r="AB55" s="3">
        <f>IF(Clima!$F53&gt;0.05*Constantes!$F$17,((Clima!$F53-0.05*Constantes!$F$17)^2)/(Clima!$F53+0.95*Constantes!$F$17),0)</f>
        <v>0</v>
      </c>
      <c r="AC55" s="3">
        <f>MAX(0,AD54+Clima!$F53-AB55-Constantes!$D$11)</f>
        <v>0</v>
      </c>
      <c r="AD55" s="3">
        <f>AD54+Clima!$F53-AB55-AA55-AC55</f>
        <v>36.993533285398264</v>
      </c>
      <c r="AE55" s="3">
        <f>AE54+(Coeficientes!$D$20*AC55-AF55)/Coeficientes!$D$21</f>
        <v>0</v>
      </c>
      <c r="AF55" s="3">
        <f>10*Coeficientes!$D$22*AE54/Constantes!$F$27</f>
        <v>0</v>
      </c>
      <c r="AG55" s="3">
        <f>10*Escenarios!$F$7*(AB55+AF55)</f>
        <v>0</v>
      </c>
      <c r="AH55" s="3">
        <f>0.001*Clima!F53*Escenarios!$F$8</f>
        <v>0</v>
      </c>
      <c r="AI55" s="3">
        <f>MAX(0,AL54+AG55+AH55-Constantes!$F$22)</f>
        <v>0</v>
      </c>
      <c r="AJ55" s="3">
        <f>MIN('Cálculos de ET'!M53*0.001*Escenarios!$F$8*(AL54/Constantes!$F$22)^(2/3),AL54+AG55+AH55-AI55)</f>
        <v>13.225135298806547</v>
      </c>
      <c r="AK55" s="3">
        <f>MIN(Constantes!$F$21*(AL54/Constantes!$F$22)^(2/3),AL54+AG55+AH55-AJ55-AI55)</f>
        <v>23.390045578624452</v>
      </c>
      <c r="AL55" s="3">
        <f t="shared" si="1"/>
        <v>1887.6270210245029</v>
      </c>
      <c r="AM55" s="25"/>
    </row>
    <row r="56" spans="2:39" x14ac:dyDescent="0.25">
      <c r="B56" s="24"/>
      <c r="C56" s="3">
        <v>51</v>
      </c>
      <c r="D56" s="3">
        <f>'Cálculos de ET'!$I54*((1-Constantes!$D$18)*'Cálculos de ET'!$K54+'Cálculos de ET'!$L54)</f>
        <v>1.9229746656719058</v>
      </c>
      <c r="E56" s="3">
        <f>MIN(D56*Constantes!$D$16,0.8*(H55+Clima!$F54-F56-G56-Constantes!$D$12))</f>
        <v>1.1377483385778642</v>
      </c>
      <c r="F56" s="3">
        <f>IF(Clima!$F54&gt;0.05*Constantes!$D$17,((Clima!$F54-0.05*Constantes!$D$17)^2)/(Clima!$F54+0.95*Constantes!$D$17),0)</f>
        <v>0</v>
      </c>
      <c r="G56" s="3">
        <f>MAX(0,H55+Clima!$F54-F56-Constantes!$D$11)</f>
        <v>0</v>
      </c>
      <c r="H56" s="3">
        <f>H55+Clima!$F54-F56-E56-G56</f>
        <v>35.8557849468204</v>
      </c>
      <c r="I56" s="17"/>
      <c r="J56" s="3">
        <v>51</v>
      </c>
      <c r="K56" s="3">
        <f>'Cálculos de ET'!$I54*((1-Constantes!$E$18)*'Cálculos de ET'!$K54+'Cálculos de ET'!$L54)</f>
        <v>1.9229746656719058</v>
      </c>
      <c r="L56" s="3">
        <f>MIN(K56*Constantes!$E$16,0.8*(O55+Clima!$F54-M56-N56-Constantes!$D$12))</f>
        <v>1.1377483385778642</v>
      </c>
      <c r="M56" s="3">
        <f>IF(Clima!$F54&gt;0.05*Constantes!$E$17,((Clima!$F54-0.05*Constantes!$E$17)^2)/(Clima!$F54+0.95*Constantes!$E$17),0)</f>
        <v>0</v>
      </c>
      <c r="N56" s="3">
        <f>MAX(0,O55+Clima!$F54-M56-Constantes!$D$11)</f>
        <v>0</v>
      </c>
      <c r="O56" s="3">
        <f>O55+Clima!$F54-M56-L56-N56</f>
        <v>35.8557849468204</v>
      </c>
      <c r="P56" s="3">
        <f>P55+(Coeficientes!$D$20*N56-Q56)/Coeficientes!$D$21</f>
        <v>0</v>
      </c>
      <c r="Q56" s="3">
        <f>10*Coeficientes!$D$22*P55/Constantes!$E$27</f>
        <v>0</v>
      </c>
      <c r="R56" s="3">
        <f>10*Escenarios!$E$7*(M56+Q56)</f>
        <v>0</v>
      </c>
      <c r="S56" s="3">
        <f>0.001*Clima!F54*Escenarios!$E$8</f>
        <v>0</v>
      </c>
      <c r="T56" s="3">
        <f>MAX(0,W55+R56+S56-Constantes!$E$22)</f>
        <v>0</v>
      </c>
      <c r="U56" s="3">
        <f>MIN('Cálculos de ET'!M54*0.001*Escenarios!$E$8*(W55/Constantes!$E$22)^(2/3),W55+R56+S56-T56)</f>
        <v>6.8128199926983521</v>
      </c>
      <c r="V56" s="3">
        <f>MIN(Constantes!$E$21*(W55/Constantes!$E$22)^(2/3),W55+R56+S56-U56-T56)</f>
        <v>11.771748731879281</v>
      </c>
      <c r="W56" s="3">
        <f t="shared" si="0"/>
        <v>1924.6248277433842</v>
      </c>
      <c r="X56" s="17"/>
      <c r="Y56" s="3">
        <v>51</v>
      </c>
      <c r="Z56" s="3">
        <f>'Cálculos de ET'!$I54*((1-Constantes!$F$18)*'Cálculos de ET'!$K54+'Cálculos de ET'!$L54)</f>
        <v>1.9229746656719058</v>
      </c>
      <c r="AA56" s="3">
        <f>MIN(Z56*Constantes!$F$16,0.8*(AD55+Clima!$F54-AB56-AC56-Constantes!$D$12))</f>
        <v>1.1377483385778642</v>
      </c>
      <c r="AB56" s="3">
        <f>IF(Clima!$F54&gt;0.05*Constantes!$F$17,((Clima!$F54-0.05*Constantes!$F$17)^2)/(Clima!$F54+0.95*Constantes!$F$17),0)</f>
        <v>0</v>
      </c>
      <c r="AC56" s="3">
        <f>MAX(0,AD55+Clima!$F54-AB56-Constantes!$D$11)</f>
        <v>0</v>
      </c>
      <c r="AD56" s="3">
        <f>AD55+Clima!$F54-AB56-AA56-AC56</f>
        <v>35.8557849468204</v>
      </c>
      <c r="AE56" s="3">
        <f>AE55+(Coeficientes!$D$20*AC56-AF56)/Coeficientes!$D$21</f>
        <v>0</v>
      </c>
      <c r="AF56" s="3">
        <f>10*Coeficientes!$D$22*AE55/Constantes!$F$27</f>
        <v>0</v>
      </c>
      <c r="AG56" s="3">
        <f>10*Escenarios!$F$7*(AB56+AF56)</f>
        <v>0</v>
      </c>
      <c r="AH56" s="3">
        <f>0.001*Clima!F54*Escenarios!$F$8</f>
        <v>0</v>
      </c>
      <c r="AI56" s="3">
        <f>MAX(0,AL55+AG56+AH56-Constantes!$F$22)</f>
        <v>0</v>
      </c>
      <c r="AJ56" s="3">
        <f>MIN('Cálculos de ET'!M54*0.001*Escenarios!$F$8*(AL55/Constantes!$F$22)^(2/3),AL55+AG56+AH56-AI56)</f>
        <v>13.364558992717285</v>
      </c>
      <c r="AK56" s="3">
        <f>MIN(Constantes!$F$21*(AL55/Constantes!$F$22)^(2/3),AL55+AG56+AH56-AJ56-AI56)</f>
        <v>23.092380327567437</v>
      </c>
      <c r="AL56" s="3">
        <f t="shared" si="1"/>
        <v>1851.1700817042181</v>
      </c>
      <c r="AM56" s="25"/>
    </row>
    <row r="57" spans="2:39" x14ac:dyDescent="0.25">
      <c r="B57" s="24"/>
      <c r="C57" s="3">
        <v>52</v>
      </c>
      <c r="D57" s="3">
        <f>'Cálculos de ET'!$I55*((1-Constantes!$D$18)*'Cálculos de ET'!$K55+'Cálculos de ET'!$L55)</f>
        <v>1.8992589739623937</v>
      </c>
      <c r="E57" s="3">
        <f>MIN(D57*Constantes!$D$16,0.8*(H56+Clima!$F55-F57-G57-Constantes!$D$12))</f>
        <v>1.123716698264343</v>
      </c>
      <c r="F57" s="3">
        <f>IF(Clima!$F55&gt;0.05*Constantes!$D$17,((Clima!$F55-0.05*Constantes!$D$17)^2)/(Clima!$F55+0.95*Constantes!$D$17),0)</f>
        <v>6.0001942952534443E-2</v>
      </c>
      <c r="G57" s="3">
        <f>MAX(0,H56+Clima!$F55-F57-Constantes!$D$11)</f>
        <v>0.19578300386786651</v>
      </c>
      <c r="H57" s="3">
        <f>H56+Clima!$F55-F57-E57-G57</f>
        <v>39.376283301735654</v>
      </c>
      <c r="I57" s="17"/>
      <c r="J57" s="3">
        <v>52</v>
      </c>
      <c r="K57" s="3">
        <f>'Cálculos de ET'!$I55*((1-Constantes!$E$18)*'Cálculos de ET'!$K55+'Cálculos de ET'!$L55)</f>
        <v>1.8992589739623937</v>
      </c>
      <c r="L57" s="3">
        <f>MIN(K57*Constantes!$E$16,0.8*(O56+Clima!$F55-M57-N57-Constantes!$D$12))</f>
        <v>1.123716698264343</v>
      </c>
      <c r="M57" s="3">
        <f>IF(Clima!$F55&gt;0.05*Constantes!$E$17,((Clima!$F55-0.05*Constantes!$E$17)^2)/(Clima!$F55+0.95*Constantes!$E$17),0)</f>
        <v>6.0001942952534443E-2</v>
      </c>
      <c r="N57" s="3">
        <f>MAX(0,O56+Clima!$F55-M57-Constantes!$D$11)</f>
        <v>0.19578300386786651</v>
      </c>
      <c r="O57" s="3">
        <f>O56+Clima!$F55-M57-L57-N57</f>
        <v>39.376283301735654</v>
      </c>
      <c r="P57" s="3">
        <f>P56+(Coeficientes!$D$20*N57-Q57)/Coeficientes!$D$21</f>
        <v>0</v>
      </c>
      <c r="Q57" s="3">
        <f>10*Coeficientes!$D$22*P56/Constantes!$E$27</f>
        <v>0</v>
      </c>
      <c r="R57" s="3">
        <f>10*Escenarios!$E$7*(M57+Q57)</f>
        <v>5.820188466395841</v>
      </c>
      <c r="S57" s="3">
        <f>0.001*Clima!F55*Escenarios!$E$8</f>
        <v>14.700000000000003</v>
      </c>
      <c r="T57" s="3">
        <f>MAX(0,W56+R57+S57-Constantes!$E$22)</f>
        <v>0</v>
      </c>
      <c r="U57" s="3">
        <f>MIN('Cálculos de ET'!M55*0.001*Escenarios!$E$8*(W56/Constantes!$E$22)^(2/3),W56+R57+S57-T57)</f>
        <v>6.6859577897831981</v>
      </c>
      <c r="V57" s="3">
        <f>MIN(Constantes!$E$21*(W56/Constantes!$E$22)^(2/3),W56+R57+S57-U57-T57)</f>
        <v>11.696573068739998</v>
      </c>
      <c r="W57" s="3">
        <f t="shared" si="0"/>
        <v>1926.7624853512568</v>
      </c>
      <c r="X57" s="17"/>
      <c r="Y57" s="3">
        <v>52</v>
      </c>
      <c r="Z57" s="3">
        <f>'Cálculos de ET'!$I55*((1-Constantes!$F$18)*'Cálculos de ET'!$K55+'Cálculos de ET'!$L55)</f>
        <v>1.8992589739623937</v>
      </c>
      <c r="AA57" s="3">
        <f>MIN(Z57*Constantes!$F$16,0.8*(AD56+Clima!$F55-AB57-AC57-Constantes!$D$12))</f>
        <v>1.123716698264343</v>
      </c>
      <c r="AB57" s="3">
        <f>IF(Clima!$F55&gt;0.05*Constantes!$F$17,((Clima!$F55-0.05*Constantes!$F$17)^2)/(Clima!$F55+0.95*Constantes!$F$17),0)</f>
        <v>6.0001942952534443E-2</v>
      </c>
      <c r="AC57" s="3">
        <f>MAX(0,AD56+Clima!$F55-AB57-Constantes!$D$11)</f>
        <v>0.19578300386786651</v>
      </c>
      <c r="AD57" s="3">
        <f>AD56+Clima!$F55-AB57-AA57-AC57</f>
        <v>39.376283301735654</v>
      </c>
      <c r="AE57" s="3">
        <f>AE56+(Coeficientes!$D$20*AC57-AF57)/Coeficientes!$D$21</f>
        <v>0</v>
      </c>
      <c r="AF57" s="3">
        <f>10*Coeficientes!$D$22*AE56/Constantes!$F$27</f>
        <v>0</v>
      </c>
      <c r="AG57" s="3">
        <f>10*Escenarios!$F$7*(AB57+AF57)</f>
        <v>5.6401826375382376</v>
      </c>
      <c r="AH57" s="3">
        <f>0.001*Clima!F55*Escenarios!$F$8</f>
        <v>29.400000000000006</v>
      </c>
      <c r="AI57" s="3">
        <f>MAX(0,AL56+AG57+AH57-Constantes!$F$22)</f>
        <v>0</v>
      </c>
      <c r="AJ57" s="3">
        <f>MIN('Cálculos de ET'!M55*0.001*Escenarios!$F$8*(AL56/Constantes!$F$22)^(2/3),AL56+AG57+AH57-AI57)</f>
        <v>13.029481051121163</v>
      </c>
      <c r="AK57" s="3">
        <f>MIN(Constantes!$F$21*(AL56/Constantes!$F$22)^(2/3),AL56+AG57+AH57-AJ57-AI57)</f>
        <v>22.794083054949066</v>
      </c>
      <c r="AL57" s="3">
        <f t="shared" si="1"/>
        <v>1850.386700235686</v>
      </c>
      <c r="AM57" s="25"/>
    </row>
    <row r="58" spans="2:39" x14ac:dyDescent="0.25">
      <c r="B58" s="24"/>
      <c r="C58" s="3">
        <v>53</v>
      </c>
      <c r="D58" s="3">
        <f>'Cálculos de ET'!$I56*((1-Constantes!$D$18)*'Cálculos de ET'!$K56+'Cálculos de ET'!$L56)</f>
        <v>1.9427176613413228</v>
      </c>
      <c r="E58" s="3">
        <f>MIN(D58*Constantes!$D$16,0.8*(H57+Clima!$F56-F58-G58-Constantes!$D$12))</f>
        <v>1.1494294911808709</v>
      </c>
      <c r="F58" s="3">
        <f>IF(Clima!$F56&gt;0.05*Constantes!$D$17,((Clima!$F56-0.05*Constantes!$D$17)^2)/(Clima!$F56+0.95*Constantes!$D$17),0)</f>
        <v>0.51809262463659178</v>
      </c>
      <c r="G58" s="3">
        <f>MAX(0,H57+Clima!$F56-F58-Constantes!$D$11)</f>
        <v>7.1581906770990571</v>
      </c>
      <c r="H58" s="3">
        <f>H57+Clima!$F56-F58-E58-G58</f>
        <v>39.350570508819132</v>
      </c>
      <c r="I58" s="17"/>
      <c r="J58" s="3">
        <v>53</v>
      </c>
      <c r="K58" s="3">
        <f>'Cálculos de ET'!$I56*((1-Constantes!$E$18)*'Cálculos de ET'!$K56+'Cálculos de ET'!$L56)</f>
        <v>1.9427176613413228</v>
      </c>
      <c r="L58" s="3">
        <f>MIN(K58*Constantes!$E$16,0.8*(O57+Clima!$F56-M58-N58-Constantes!$D$12))</f>
        <v>1.1494294911808709</v>
      </c>
      <c r="M58" s="3">
        <f>IF(Clima!$F56&gt;0.05*Constantes!$E$17,((Clima!$F56-0.05*Constantes!$E$17)^2)/(Clima!$F56+0.95*Constantes!$E$17),0)</f>
        <v>0.51809262463659178</v>
      </c>
      <c r="N58" s="3">
        <f>MAX(0,O57+Clima!$F56-M58-Constantes!$D$11)</f>
        <v>7.1581906770990571</v>
      </c>
      <c r="O58" s="3">
        <f>O57+Clima!$F56-M58-L58-N58</f>
        <v>39.350570508819132</v>
      </c>
      <c r="P58" s="3">
        <f>P57+(Coeficientes!$D$20*N58-Q58)/Coeficientes!$D$21</f>
        <v>0</v>
      </c>
      <c r="Q58" s="3">
        <f>10*Coeficientes!$D$22*P57/Constantes!$E$27</f>
        <v>0</v>
      </c>
      <c r="R58" s="3">
        <f>10*Escenarios!$E$7*(M58+Q58)</f>
        <v>50.254984589749405</v>
      </c>
      <c r="S58" s="3">
        <f>0.001*Clima!F56*Escenarios!$E$8</f>
        <v>26.400000000000002</v>
      </c>
      <c r="T58" s="3">
        <f>MAX(0,W57+R58+S58-Constantes!$E$22)</f>
        <v>3.4174699410064022</v>
      </c>
      <c r="U58" s="3">
        <f>MIN('Cálculos de ET'!M56*0.001*Escenarios!$E$8*(W57/Constantes!$E$22)^(2/3),W57+R58+S58-T58)</f>
        <v>6.8452823058730186</v>
      </c>
      <c r="V58" s="3">
        <f>MIN(Constantes!$E$21*(W57/Constantes!$E$22)^(2/3),W57+R58+S58-U58-T58)</f>
        <v>11.705232294807644</v>
      </c>
      <c r="W58" s="3">
        <f t="shared" si="0"/>
        <v>1981.4494853993192</v>
      </c>
      <c r="X58" s="17"/>
      <c r="Y58" s="3">
        <v>53</v>
      </c>
      <c r="Z58" s="3">
        <f>'Cálculos de ET'!$I56*((1-Constantes!$F$18)*'Cálculos de ET'!$K56+'Cálculos de ET'!$L56)</f>
        <v>1.9427176613413228</v>
      </c>
      <c r="AA58" s="3">
        <f>MIN(Z58*Constantes!$F$16,0.8*(AD57+Clima!$F56-AB58-AC58-Constantes!$D$12))</f>
        <v>1.1494294911808709</v>
      </c>
      <c r="AB58" s="3">
        <f>IF(Clima!$F56&gt;0.05*Constantes!$F$17,((Clima!$F56-0.05*Constantes!$F$17)^2)/(Clima!$F56+0.95*Constantes!$F$17),0)</f>
        <v>0.51809262463659178</v>
      </c>
      <c r="AC58" s="3">
        <f>MAX(0,AD57+Clima!$F56-AB58-Constantes!$D$11)</f>
        <v>7.1581906770990571</v>
      </c>
      <c r="AD58" s="3">
        <f>AD57+Clima!$F56-AB58-AA58-AC58</f>
        <v>39.350570508819132</v>
      </c>
      <c r="AE58" s="3">
        <f>AE57+(Coeficientes!$D$20*AC58-AF58)/Coeficientes!$D$21</f>
        <v>0</v>
      </c>
      <c r="AF58" s="3">
        <f>10*Coeficientes!$D$22*AE57/Constantes!$F$27</f>
        <v>0</v>
      </c>
      <c r="AG58" s="3">
        <f>10*Escenarios!$F$7*(AB58+AF58)</f>
        <v>48.70070671583963</v>
      </c>
      <c r="AH58" s="3">
        <f>0.001*Clima!F56*Escenarios!$F$8</f>
        <v>52.800000000000004</v>
      </c>
      <c r="AI58" s="3">
        <f>MAX(0,AL57+AG58+AH58-Constantes!$F$22)</f>
        <v>0</v>
      </c>
      <c r="AJ58" s="3">
        <f>MIN('Cálculos de ET'!M56*0.001*Escenarios!$F$8*(AL57/Constantes!$F$22)^(2/3),AL57+AG58+AH58-AI58)</f>
        <v>13.326340431814963</v>
      </c>
      <c r="AK58" s="3">
        <f>MIN(Constantes!$F$21*(AL57/Constantes!$F$22)^(2/3),AL57+AG58+AH58-AJ58-AI58)</f>
        <v>22.787651907394533</v>
      </c>
      <c r="AL58" s="3">
        <f t="shared" si="1"/>
        <v>1915.7734146123162</v>
      </c>
      <c r="AM58" s="25"/>
    </row>
    <row r="59" spans="2:39" x14ac:dyDescent="0.25">
      <c r="B59" s="24"/>
      <c r="C59" s="3">
        <v>54</v>
      </c>
      <c r="D59" s="3">
        <f>'Cálculos de ET'!$I57*((1-Constantes!$D$18)*'Cálculos de ET'!$K57+'Cálculos de ET'!$L57)</f>
        <v>1.9549253456811502</v>
      </c>
      <c r="E59" s="3">
        <f>MIN(D59*Constantes!$D$16,0.8*(H58+Clima!$F57-F59-G59-Constantes!$D$12))</f>
        <v>1.1566522969845388</v>
      </c>
      <c r="F59" s="3">
        <f>IF(Clima!$F57&gt;0.05*Constantes!$D$17,((Clima!$F57-0.05*Constantes!$D$17)^2)/(Clima!$F57+0.95*Constantes!$D$17),0)</f>
        <v>2.5683810555145925</v>
      </c>
      <c r="G59" s="3">
        <f>MAX(0,H58+Clima!$F57-F59-Constantes!$D$11)</f>
        <v>12.982189453304542</v>
      </c>
      <c r="H59" s="3">
        <f>H58+Clima!$F57-F59-E59-G59</f>
        <v>39.343347703015461</v>
      </c>
      <c r="I59" s="17"/>
      <c r="J59" s="3">
        <v>54</v>
      </c>
      <c r="K59" s="3">
        <f>'Cálculos de ET'!$I57*((1-Constantes!$E$18)*'Cálculos de ET'!$K57+'Cálculos de ET'!$L57)</f>
        <v>1.9549253456811502</v>
      </c>
      <c r="L59" s="3">
        <f>MIN(K59*Constantes!$E$16,0.8*(O58+Clima!$F57-M59-N59-Constantes!$D$12))</f>
        <v>1.1566522969845388</v>
      </c>
      <c r="M59" s="3">
        <f>IF(Clima!$F57&gt;0.05*Constantes!$E$17,((Clima!$F57-0.05*Constantes!$E$17)^2)/(Clima!$F57+0.95*Constantes!$E$17),0)</f>
        <v>2.5683810555145925</v>
      </c>
      <c r="N59" s="3">
        <f>MAX(0,O58+Clima!$F57-M59-Constantes!$D$11)</f>
        <v>12.982189453304542</v>
      </c>
      <c r="O59" s="3">
        <f>O58+Clima!$F57-M59-L59-N59</f>
        <v>39.343347703015461</v>
      </c>
      <c r="P59" s="3">
        <f>P58+(Coeficientes!$D$20*N59-Q59)/Coeficientes!$D$21</f>
        <v>0</v>
      </c>
      <c r="Q59" s="3">
        <f>10*Coeficientes!$D$22*P58/Constantes!$E$27</f>
        <v>0</v>
      </c>
      <c r="R59" s="3">
        <f>10*Escenarios!$E$7*(M59+Q59)</f>
        <v>249.13296238491546</v>
      </c>
      <c r="S59" s="3">
        <f>0.001*Clima!F57*Escenarios!$E$8</f>
        <v>50.1</v>
      </c>
      <c r="T59" s="3">
        <f>MAX(0,W58+R59+S59-Constantes!$E$22)</f>
        <v>280.68244778423468</v>
      </c>
      <c r="U59" s="3">
        <f>MIN('Cálculos de ET'!M57*0.001*Escenarios!$E$8*(W58/Constantes!$E$22)^(2/3),W58+R59+S59-T59)</f>
        <v>7.0187618314125411</v>
      </c>
      <c r="V59" s="3">
        <f>MIN(Constantes!$E$21*(W58/Constantes!$E$22)^(2/3),W58+R59+S59-U59-T59)</f>
        <v>11.925682758963909</v>
      </c>
      <c r="W59" s="3">
        <f t="shared" si="0"/>
        <v>1981.0555554096236</v>
      </c>
      <c r="X59" s="17"/>
      <c r="Y59" s="3">
        <v>54</v>
      </c>
      <c r="Z59" s="3">
        <f>'Cálculos de ET'!$I57*((1-Constantes!$F$18)*'Cálculos de ET'!$K57+'Cálculos de ET'!$L57)</f>
        <v>1.9549253456811502</v>
      </c>
      <c r="AA59" s="3">
        <f>MIN(Z59*Constantes!$F$16,0.8*(AD58+Clima!$F57-AB59-AC59-Constantes!$D$12))</f>
        <v>1.1566522969845388</v>
      </c>
      <c r="AB59" s="3">
        <f>IF(Clima!$F57&gt;0.05*Constantes!$F$17,((Clima!$F57-0.05*Constantes!$F$17)^2)/(Clima!$F57+0.95*Constantes!$F$17),0)</f>
        <v>2.5683810555145925</v>
      </c>
      <c r="AC59" s="3">
        <f>MAX(0,AD58+Clima!$F57-AB59-Constantes!$D$11)</f>
        <v>12.982189453304542</v>
      </c>
      <c r="AD59" s="3">
        <f>AD58+Clima!$F57-AB59-AA59-AC59</f>
        <v>39.343347703015461</v>
      </c>
      <c r="AE59" s="3">
        <f>AE58+(Coeficientes!$D$20*AC59-AF59)/Coeficientes!$D$21</f>
        <v>0</v>
      </c>
      <c r="AF59" s="3">
        <f>10*Coeficientes!$D$22*AE58/Constantes!$F$27</f>
        <v>0</v>
      </c>
      <c r="AG59" s="3">
        <f>10*Escenarios!$F$7*(AB59+AF59)</f>
        <v>241.4278192183717</v>
      </c>
      <c r="AH59" s="3">
        <f>0.001*Clima!F57*Escenarios!$F$8</f>
        <v>100.2</v>
      </c>
      <c r="AI59" s="3">
        <f>MAX(0,AL58+AG59+AH59-Constantes!$F$22)</f>
        <v>257.40123383068749</v>
      </c>
      <c r="AJ59" s="3">
        <f>MIN('Cálculos de ET'!M57*0.001*Escenarios!$F$8*(AL58/Constantes!$F$22)^(2/3),AL58+AG59+AH59-AI59)</f>
        <v>13.725597510548774</v>
      </c>
      <c r="AK59" s="3">
        <f>MIN(Constantes!$F$21*(AL58/Constantes!$F$22)^(2/3),AL58+AG59+AH59-AJ59-AI59)</f>
        <v>23.321367147043805</v>
      </c>
      <c r="AL59" s="3">
        <f t="shared" si="1"/>
        <v>1962.9530353424075</v>
      </c>
      <c r="AM59" s="25"/>
    </row>
    <row r="60" spans="2:39" x14ac:dyDescent="0.25">
      <c r="B60" s="24"/>
      <c r="C60" s="3">
        <v>55</v>
      </c>
      <c r="D60" s="3">
        <f>'Cálculos de ET'!$I58*((1-Constantes!$D$18)*'Cálculos de ET'!$K58+'Cálculos de ET'!$L58)</f>
        <v>1.9308869034261487</v>
      </c>
      <c r="E60" s="3">
        <f>MIN(D60*Constantes!$D$16,0.8*(H59+Clima!$F58-F60-G60-Constantes!$D$12))</f>
        <v>1.1424296978906128</v>
      </c>
      <c r="F60" s="3">
        <f>IF(Clima!$F58&gt;0.05*Constantes!$D$17,((Clima!$F58-0.05*Constantes!$D$17)^2)/(Clima!$F58+0.95*Constantes!$D$17),0)</f>
        <v>0</v>
      </c>
      <c r="G60" s="3">
        <f>MAX(0,H59+Clima!$F58-F60-Constantes!$D$11)</f>
        <v>0.54334770301546342</v>
      </c>
      <c r="H60" s="3">
        <f>H59+Clima!$F58-F60-E60-G60</f>
        <v>39.357570302109387</v>
      </c>
      <c r="I60" s="17"/>
      <c r="J60" s="3">
        <v>55</v>
      </c>
      <c r="K60" s="3">
        <f>'Cálculos de ET'!$I58*((1-Constantes!$E$18)*'Cálculos de ET'!$K58+'Cálculos de ET'!$L58)</f>
        <v>1.9308869034261487</v>
      </c>
      <c r="L60" s="3">
        <f>MIN(K60*Constantes!$E$16,0.8*(O59+Clima!$F58-M60-N60-Constantes!$D$12))</f>
        <v>1.1424296978906128</v>
      </c>
      <c r="M60" s="3">
        <f>IF(Clima!$F58&gt;0.05*Constantes!$E$17,((Clima!$F58-0.05*Constantes!$E$17)^2)/(Clima!$F58+0.95*Constantes!$E$17),0)</f>
        <v>0</v>
      </c>
      <c r="N60" s="3">
        <f>MAX(0,O59+Clima!$F58-M60-Constantes!$D$11)</f>
        <v>0.54334770301546342</v>
      </c>
      <c r="O60" s="3">
        <f>O59+Clima!$F58-M60-L60-N60</f>
        <v>39.357570302109387</v>
      </c>
      <c r="P60" s="3">
        <f>P59+(Coeficientes!$D$20*N60-Q60)/Coeficientes!$D$21</f>
        <v>0</v>
      </c>
      <c r="Q60" s="3">
        <f>10*Coeficientes!$D$22*P59/Constantes!$E$27</f>
        <v>0</v>
      </c>
      <c r="R60" s="3">
        <f>10*Escenarios!$E$7*(M60+Q60)</f>
        <v>0</v>
      </c>
      <c r="S60" s="3">
        <f>0.001*Clima!F58*Escenarios!$E$8</f>
        <v>5.0999999999999996</v>
      </c>
      <c r="T60" s="3">
        <f>MAX(0,W59+R60+S60-Constantes!$E$22)</f>
        <v>0</v>
      </c>
      <c r="U60" s="3">
        <f>MIN('Cálculos de ET'!M58*0.001*Escenarios!$E$8*(W59/Constantes!$E$22)^(2/3),W59+R60+S60-T60)</f>
        <v>6.9318950282242255</v>
      </c>
      <c r="V60" s="3">
        <f>MIN(Constantes!$E$21*(W59/Constantes!$E$22)^(2/3),W59+R60+S60-U60-T60)</f>
        <v>11.924102084547416</v>
      </c>
      <c r="W60" s="3">
        <f t="shared" si="0"/>
        <v>1967.2995582968517</v>
      </c>
      <c r="X60" s="17"/>
      <c r="Y60" s="3">
        <v>55</v>
      </c>
      <c r="Z60" s="3">
        <f>'Cálculos de ET'!$I58*((1-Constantes!$F$18)*'Cálculos de ET'!$K58+'Cálculos de ET'!$L58)</f>
        <v>1.9308869034261487</v>
      </c>
      <c r="AA60" s="3">
        <f>MIN(Z60*Constantes!$F$16,0.8*(AD59+Clima!$F58-AB60-AC60-Constantes!$D$12))</f>
        <v>1.1424296978906128</v>
      </c>
      <c r="AB60" s="3">
        <f>IF(Clima!$F58&gt;0.05*Constantes!$F$17,((Clima!$F58-0.05*Constantes!$F$17)^2)/(Clima!$F58+0.95*Constantes!$F$17),0)</f>
        <v>0</v>
      </c>
      <c r="AC60" s="3">
        <f>MAX(0,AD59+Clima!$F58-AB60-Constantes!$D$11)</f>
        <v>0.54334770301546342</v>
      </c>
      <c r="AD60" s="3">
        <f>AD59+Clima!$F58-AB60-AA60-AC60</f>
        <v>39.357570302109387</v>
      </c>
      <c r="AE60" s="3">
        <f>AE59+(Coeficientes!$D$20*AC60-AF60)/Coeficientes!$D$21</f>
        <v>0</v>
      </c>
      <c r="AF60" s="3">
        <f>10*Coeficientes!$D$22*AE59/Constantes!$F$27</f>
        <v>0</v>
      </c>
      <c r="AG60" s="3">
        <f>10*Escenarios!$F$7*(AB60+AF60)</f>
        <v>0</v>
      </c>
      <c r="AH60" s="3">
        <f>0.001*Clima!F58*Escenarios!$F$8</f>
        <v>10.199999999999999</v>
      </c>
      <c r="AI60" s="3">
        <f>MAX(0,AL59+AG60+AH60-Constantes!$F$22)</f>
        <v>0</v>
      </c>
      <c r="AJ60" s="3">
        <f>MIN('Cálculos de ET'!M58*0.001*Escenarios!$F$8*(AL59/Constantes!$F$22)^(2/3),AL59+AG60+AH60-AI60)</f>
        <v>13.779204403270848</v>
      </c>
      <c r="AK60" s="3">
        <f>MIN(Constantes!$F$21*(AL59/Constantes!$F$22)^(2/3),AL59+AG60+AH60-AJ60-AI60)</f>
        <v>23.70270168250622</v>
      </c>
      <c r="AL60" s="3">
        <f t="shared" si="1"/>
        <v>1935.6711292566306</v>
      </c>
      <c r="AM60" s="25"/>
    </row>
    <row r="61" spans="2:39" x14ac:dyDescent="0.25">
      <c r="B61" s="24"/>
      <c r="C61" s="3">
        <v>56</v>
      </c>
      <c r="D61" s="3">
        <f>'Cálculos de ET'!$I59*((1-Constantes!$D$18)*'Cálculos de ET'!$K59+'Cálculos de ET'!$L59)</f>
        <v>2.004517722163929</v>
      </c>
      <c r="E61" s="3">
        <f>MIN(D61*Constantes!$D$16,0.8*(H60+Clima!$F59-F61-G61-Constantes!$D$12))</f>
        <v>1.18599415205765</v>
      </c>
      <c r="F61" s="3">
        <f>IF(Clima!$F59&gt;0.05*Constantes!$D$17,((Clima!$F59-0.05*Constantes!$D$17)^2)/(Clima!$F59+0.95*Constantes!$D$17),0)</f>
        <v>0.20745720684709729</v>
      </c>
      <c r="G61" s="3">
        <f>MAX(0,H60+Clima!$F59-F61-Constantes!$D$11)</f>
        <v>5.250113095262293</v>
      </c>
      <c r="H61" s="3">
        <f>H60+Clima!$F59-F61-E61-G61</f>
        <v>39.314005847942347</v>
      </c>
      <c r="I61" s="17"/>
      <c r="J61" s="3">
        <v>56</v>
      </c>
      <c r="K61" s="3">
        <f>'Cálculos de ET'!$I59*((1-Constantes!$E$18)*'Cálculos de ET'!$K59+'Cálculos de ET'!$L59)</f>
        <v>2.004517722163929</v>
      </c>
      <c r="L61" s="3">
        <f>MIN(K61*Constantes!$E$16,0.8*(O60+Clima!$F59-M61-N61-Constantes!$D$12))</f>
        <v>1.18599415205765</v>
      </c>
      <c r="M61" s="3">
        <f>IF(Clima!$F59&gt;0.05*Constantes!$E$17,((Clima!$F59-0.05*Constantes!$E$17)^2)/(Clima!$F59+0.95*Constantes!$E$17),0)</f>
        <v>0.20745720684709729</v>
      </c>
      <c r="N61" s="3">
        <f>MAX(0,O60+Clima!$F59-M61-Constantes!$D$11)</f>
        <v>5.250113095262293</v>
      </c>
      <c r="O61" s="3">
        <f>O60+Clima!$F59-M61-L61-N61</f>
        <v>39.314005847942347</v>
      </c>
      <c r="P61" s="3">
        <f>P60+(Coeficientes!$D$20*N61-Q61)/Coeficientes!$D$21</f>
        <v>0</v>
      </c>
      <c r="Q61" s="3">
        <f>10*Coeficientes!$D$22*P60/Constantes!$E$27</f>
        <v>0</v>
      </c>
      <c r="R61" s="3">
        <f>10*Escenarios!$E$7*(M61+Q61)</f>
        <v>20.123349064168437</v>
      </c>
      <c r="S61" s="3">
        <f>0.001*Clima!F59*Escenarios!$E$8</f>
        <v>19.8</v>
      </c>
      <c r="T61" s="3">
        <f>MAX(0,W60+R61+S61-Constantes!$E$22)</f>
        <v>7.222907361020134</v>
      </c>
      <c r="U61" s="3">
        <f>MIN('Cálculos de ET'!M59*0.001*Escenarios!$E$8*(W60/Constantes!$E$22)^(2/3),W60+R61+S61-T61)</f>
        <v>7.1639735044174797</v>
      </c>
      <c r="V61" s="3">
        <f>MIN(Constantes!$E$21*(W60/Constantes!$E$22)^(2/3),W60+R61+S61-U61-T61)</f>
        <v>11.868839178418744</v>
      </c>
      <c r="W61" s="3">
        <f t="shared" si="0"/>
        <v>1980.9671873171637</v>
      </c>
      <c r="X61" s="17"/>
      <c r="Y61" s="3">
        <v>56</v>
      </c>
      <c r="Z61" s="3">
        <f>'Cálculos de ET'!$I59*((1-Constantes!$F$18)*'Cálculos de ET'!$K59+'Cálculos de ET'!$L59)</f>
        <v>2.004517722163929</v>
      </c>
      <c r="AA61" s="3">
        <f>MIN(Z61*Constantes!$F$16,0.8*(AD60+Clima!$F59-AB61-AC61-Constantes!$D$12))</f>
        <v>1.18599415205765</v>
      </c>
      <c r="AB61" s="3">
        <f>IF(Clima!$F59&gt;0.05*Constantes!$F$17,((Clima!$F59-0.05*Constantes!$F$17)^2)/(Clima!$F59+0.95*Constantes!$F$17),0)</f>
        <v>0.20745720684709729</v>
      </c>
      <c r="AC61" s="3">
        <f>MAX(0,AD60+Clima!$F59-AB61-Constantes!$D$11)</f>
        <v>5.250113095262293</v>
      </c>
      <c r="AD61" s="3">
        <f>AD60+Clima!$F59-AB61-AA61-AC61</f>
        <v>39.314005847942347</v>
      </c>
      <c r="AE61" s="3">
        <f>AE60+(Coeficientes!$D$20*AC61-AF61)/Coeficientes!$D$21</f>
        <v>0</v>
      </c>
      <c r="AF61" s="3">
        <f>10*Coeficientes!$D$22*AE60/Constantes!$F$27</f>
        <v>0</v>
      </c>
      <c r="AG61" s="3">
        <f>10*Escenarios!$F$7*(AB61+AF61)</f>
        <v>19.500977443627146</v>
      </c>
      <c r="AH61" s="3">
        <f>0.001*Clima!F59*Escenarios!$F$8</f>
        <v>39.6</v>
      </c>
      <c r="AI61" s="3">
        <f>MAX(0,AL60+AG61+AH61-Constantes!$F$22)</f>
        <v>0</v>
      </c>
      <c r="AJ61" s="3">
        <f>MIN('Cálculos de ET'!M59*0.001*Escenarios!$F$8*(AL60/Constantes!$F$22)^(2/3),AL60+AG61+AH61-AI61)</f>
        <v>14.173964870156164</v>
      </c>
      <c r="AK61" s="3">
        <f>MIN(Constantes!$F$21*(AL60/Constantes!$F$22)^(2/3),AL60+AG61+AH61-AJ61-AI61)</f>
        <v>23.482570037522699</v>
      </c>
      <c r="AL61" s="3">
        <f t="shared" si="1"/>
        <v>1957.1155717925787</v>
      </c>
      <c r="AM61" s="25"/>
    </row>
    <row r="62" spans="2:39" x14ac:dyDescent="0.25">
      <c r="B62" s="24"/>
      <c r="C62" s="3">
        <v>57</v>
      </c>
      <c r="D62" s="3">
        <f>'Cálculos de ET'!$I60*((1-Constantes!$D$18)*'Cálculos de ET'!$K60+'Cálculos de ET'!$L60)</f>
        <v>1.9391341620246689</v>
      </c>
      <c r="E62" s="3">
        <f>MIN(D62*Constantes!$D$16,0.8*(H61+Clima!$F60-F62-G62-Constantes!$D$12))</f>
        <v>1.1473092758360715</v>
      </c>
      <c r="F62" s="3">
        <f>IF(Clima!$F60&gt;0.05*Constantes!$D$17,((Clima!$F60-0.05*Constantes!$D$17)^2)/(Clima!$F60+0.95*Constantes!$D$17),0)</f>
        <v>9.453329862255741E-2</v>
      </c>
      <c r="G62" s="3">
        <f>MAX(0,H61+Clima!$F60-F62-Constantes!$D$11)</f>
        <v>4.1194725493197879</v>
      </c>
      <c r="H62" s="3">
        <f>H61+Clima!$F60-F62-E62-G62</f>
        <v>39.352690724163928</v>
      </c>
      <c r="I62" s="17"/>
      <c r="J62" s="3">
        <v>57</v>
      </c>
      <c r="K62" s="3">
        <f>'Cálculos de ET'!$I60*((1-Constantes!$E$18)*'Cálculos de ET'!$K60+'Cálculos de ET'!$L60)</f>
        <v>1.9391341620246689</v>
      </c>
      <c r="L62" s="3">
        <f>MIN(K62*Constantes!$E$16,0.8*(O61+Clima!$F60-M62-N62-Constantes!$D$12))</f>
        <v>1.1473092758360715</v>
      </c>
      <c r="M62" s="3">
        <f>IF(Clima!$F60&gt;0.05*Constantes!$E$17,((Clima!$F60-0.05*Constantes!$E$17)^2)/(Clima!$F60+0.95*Constantes!$E$17),0)</f>
        <v>9.453329862255741E-2</v>
      </c>
      <c r="N62" s="3">
        <f>MAX(0,O61+Clima!$F60-M62-Constantes!$D$11)</f>
        <v>4.1194725493197879</v>
      </c>
      <c r="O62" s="3">
        <f>O61+Clima!$F60-M62-L62-N62</f>
        <v>39.352690724163928</v>
      </c>
      <c r="P62" s="3">
        <f>P61+(Coeficientes!$D$20*N62-Q62)/Coeficientes!$D$21</f>
        <v>0</v>
      </c>
      <c r="Q62" s="3">
        <f>10*Coeficientes!$D$22*P61/Constantes!$E$27</f>
        <v>0</v>
      </c>
      <c r="R62" s="3">
        <f>10*Escenarios!$E$7*(M62+Q62)</f>
        <v>9.1697299663880685</v>
      </c>
      <c r="S62" s="3">
        <f>0.001*Clima!F60*Escenarios!$E$8</f>
        <v>16.2</v>
      </c>
      <c r="T62" s="3">
        <f>MAX(0,W61+R62+S62-Constantes!$E$22)</f>
        <v>6.3369172835518839</v>
      </c>
      <c r="U62" s="3">
        <f>MIN('Cálculos de ET'!M60*0.001*Escenarios!$E$8*(W61/Constantes!$E$22)^(2/3),W61+R62+S62-T62)</f>
        <v>6.962721002767549</v>
      </c>
      <c r="V62" s="3">
        <f>MIN(Constantes!$E$21*(W61/Constantes!$E$22)^(2/3),W61+R62+S62-U62-T62)</f>
        <v>11.923747486384997</v>
      </c>
      <c r="W62" s="3">
        <f t="shared" si="0"/>
        <v>1981.1135315108475</v>
      </c>
      <c r="X62" s="17"/>
      <c r="Y62" s="3">
        <v>57</v>
      </c>
      <c r="Z62" s="3">
        <f>'Cálculos de ET'!$I60*((1-Constantes!$F$18)*'Cálculos de ET'!$K60+'Cálculos de ET'!$L60)</f>
        <v>1.9391341620246689</v>
      </c>
      <c r="AA62" s="3">
        <f>MIN(Z62*Constantes!$F$16,0.8*(AD61+Clima!$F60-AB62-AC62-Constantes!$D$12))</f>
        <v>1.1473092758360715</v>
      </c>
      <c r="AB62" s="3">
        <f>IF(Clima!$F60&gt;0.05*Constantes!$F$17,((Clima!$F60-0.05*Constantes!$F$17)^2)/(Clima!$F60+0.95*Constantes!$F$17),0)</f>
        <v>9.453329862255741E-2</v>
      </c>
      <c r="AC62" s="3">
        <f>MAX(0,AD61+Clima!$F60-AB62-Constantes!$D$11)</f>
        <v>4.1194725493197879</v>
      </c>
      <c r="AD62" s="3">
        <f>AD61+Clima!$F60-AB62-AA62-AC62</f>
        <v>39.352690724163928</v>
      </c>
      <c r="AE62" s="3">
        <f>AE61+(Coeficientes!$D$20*AC62-AF62)/Coeficientes!$D$21</f>
        <v>0</v>
      </c>
      <c r="AF62" s="3">
        <f>10*Coeficientes!$D$22*AE61/Constantes!$F$27</f>
        <v>0</v>
      </c>
      <c r="AG62" s="3">
        <f>10*Escenarios!$F$7*(AB62+AF62)</f>
        <v>8.8861300705203963</v>
      </c>
      <c r="AH62" s="3">
        <f>0.001*Clima!F60*Escenarios!$F$8</f>
        <v>32.4</v>
      </c>
      <c r="AI62" s="3">
        <f>MAX(0,AL61+AG62+AH62-Constantes!$F$22)</f>
        <v>0</v>
      </c>
      <c r="AJ62" s="3">
        <f>MIN('Cálculos de ET'!M60*0.001*Escenarios!$F$8*(AL61/Constantes!$F$22)^(2/3),AL61+AG62+AH62-AI62)</f>
        <v>13.813437994807792</v>
      </c>
      <c r="AK62" s="3">
        <f>MIN(Constantes!$F$21*(AL61/Constantes!$F$22)^(2/3),AL61+AG62+AH62-AJ62-AI62)</f>
        <v>23.655686692523823</v>
      </c>
      <c r="AL62" s="3">
        <f t="shared" si="1"/>
        <v>1960.9325771757676</v>
      </c>
      <c r="AM62" s="25"/>
    </row>
    <row r="63" spans="2:39" x14ac:dyDescent="0.25">
      <c r="B63" s="24"/>
      <c r="C63" s="3">
        <v>58</v>
      </c>
      <c r="D63" s="3">
        <f>'Cálculos de ET'!$I61*((1-Constantes!$D$18)*'Cálculos de ET'!$K61+'Cálculos de ET'!$L61)</f>
        <v>2.0173076186621484</v>
      </c>
      <c r="E63" s="3">
        <f>MIN(D63*Constantes!$D$16,0.8*(H62+Clima!$F61-F63-G63-Constantes!$D$12))</f>
        <v>1.1935614298544936</v>
      </c>
      <c r="F63" s="3">
        <f>IF(Clima!$F61&gt;0.05*Constantes!$D$17,((Clima!$F61-0.05*Constantes!$D$17)^2)/(Clima!$F61+0.95*Constantes!$D$17),0)</f>
        <v>0</v>
      </c>
      <c r="G63" s="3">
        <f>MAX(0,H62+Clima!$F61-F63-Constantes!$D$11)</f>
        <v>0</v>
      </c>
      <c r="H63" s="3">
        <f>H62+Clima!$F61-F63-E63-G63</f>
        <v>38.759129294309439</v>
      </c>
      <c r="I63" s="17"/>
      <c r="J63" s="3">
        <v>58</v>
      </c>
      <c r="K63" s="3">
        <f>'Cálculos de ET'!$I61*((1-Constantes!$E$18)*'Cálculos de ET'!$K61+'Cálculos de ET'!$L61)</f>
        <v>2.0173076186621484</v>
      </c>
      <c r="L63" s="3">
        <f>MIN(K63*Constantes!$E$16,0.8*(O62+Clima!$F61-M63-N63-Constantes!$D$12))</f>
        <v>1.1935614298544936</v>
      </c>
      <c r="M63" s="3">
        <f>IF(Clima!$F61&gt;0.05*Constantes!$E$17,((Clima!$F61-0.05*Constantes!$E$17)^2)/(Clima!$F61+0.95*Constantes!$E$17),0)</f>
        <v>0</v>
      </c>
      <c r="N63" s="3">
        <f>MAX(0,O62+Clima!$F61-M63-Constantes!$D$11)</f>
        <v>0</v>
      </c>
      <c r="O63" s="3">
        <f>O62+Clima!$F61-M63-L63-N63</f>
        <v>38.759129294309439</v>
      </c>
      <c r="P63" s="3">
        <f>P62+(Coeficientes!$D$20*N63-Q63)/Coeficientes!$D$21</f>
        <v>0</v>
      </c>
      <c r="Q63" s="3">
        <f>10*Coeficientes!$D$22*P62/Constantes!$E$27</f>
        <v>0</v>
      </c>
      <c r="R63" s="3">
        <f>10*Escenarios!$E$7*(M63+Q63)</f>
        <v>0</v>
      </c>
      <c r="S63" s="3">
        <f>0.001*Clima!F61*Escenarios!$E$8</f>
        <v>1.7999999999999998</v>
      </c>
      <c r="T63" s="3">
        <f>MAX(0,W62+R63+S63-Constantes!$E$22)</f>
        <v>0</v>
      </c>
      <c r="U63" s="3">
        <f>MIN('Cálculos de ET'!M61*0.001*Escenarios!$E$8*(W62/Constantes!$E$22)^(2/3),W62+R63+S63-T63)</f>
        <v>7.2446724922408015</v>
      </c>
      <c r="V63" s="3">
        <f>MIN(Constantes!$E$21*(W62/Constantes!$E$22)^(2/3),W62+R63+S63-U63-T63)</f>
        <v>11.92433472469245</v>
      </c>
      <c r="W63" s="3">
        <f t="shared" si="0"/>
        <v>1963.7445242939141</v>
      </c>
      <c r="X63" s="17"/>
      <c r="Y63" s="3">
        <v>58</v>
      </c>
      <c r="Z63" s="3">
        <f>'Cálculos de ET'!$I61*((1-Constantes!$F$18)*'Cálculos de ET'!$K61+'Cálculos de ET'!$L61)</f>
        <v>2.0173076186621484</v>
      </c>
      <c r="AA63" s="3">
        <f>MIN(Z63*Constantes!$F$16,0.8*(AD62+Clima!$F61-AB63-AC63-Constantes!$D$12))</f>
        <v>1.1935614298544936</v>
      </c>
      <c r="AB63" s="3">
        <f>IF(Clima!$F61&gt;0.05*Constantes!$F$17,((Clima!$F61-0.05*Constantes!$F$17)^2)/(Clima!$F61+0.95*Constantes!$F$17),0)</f>
        <v>0</v>
      </c>
      <c r="AC63" s="3">
        <f>MAX(0,AD62+Clima!$F61-AB63-Constantes!$D$11)</f>
        <v>0</v>
      </c>
      <c r="AD63" s="3">
        <f>AD62+Clima!$F61-AB63-AA63-AC63</f>
        <v>38.759129294309439</v>
      </c>
      <c r="AE63" s="3">
        <f>AE62+(Coeficientes!$D$20*AC63-AF63)/Coeficientes!$D$21</f>
        <v>0</v>
      </c>
      <c r="AF63" s="3">
        <f>10*Coeficientes!$D$22*AE62/Constantes!$F$27</f>
        <v>0</v>
      </c>
      <c r="AG63" s="3">
        <f>10*Escenarios!$F$7*(AB63+AF63)</f>
        <v>0</v>
      </c>
      <c r="AH63" s="3">
        <f>0.001*Clima!F61*Escenarios!$F$8</f>
        <v>3.5999999999999996</v>
      </c>
      <c r="AI63" s="3">
        <f>MAX(0,AL62+AG63+AH63-Constantes!$F$22)</f>
        <v>0</v>
      </c>
      <c r="AJ63" s="3">
        <f>MIN('Cálculos de ET'!M61*0.001*Escenarios!$F$8*(AL62/Constantes!$F$22)^(2/3),AL62+AG63+AH63-AI63)</f>
        <v>14.39077835807656</v>
      </c>
      <c r="AK63" s="3">
        <f>MIN(Constantes!$F$21*(AL62/Constantes!$F$22)^(2/3),AL62+AG63+AH63-AJ63-AI63)</f>
        <v>23.686434172745926</v>
      </c>
      <c r="AL63" s="3">
        <f t="shared" si="1"/>
        <v>1926.4553646449449</v>
      </c>
      <c r="AM63" s="25"/>
    </row>
    <row r="64" spans="2:39" x14ac:dyDescent="0.25">
      <c r="B64" s="24"/>
      <c r="C64" s="3">
        <v>59</v>
      </c>
      <c r="D64" s="3">
        <f>'Cálculos de ET'!$I62*((1-Constantes!$D$18)*'Cálculos de ET'!$K62+'Cálculos de ET'!$L62)</f>
        <v>2.0387815696966913</v>
      </c>
      <c r="E64" s="3">
        <f>MIN(D64*Constantes!$D$16,0.8*(H63+Clima!$F62-F64-G64-Constantes!$D$12))</f>
        <v>1.2062667205420947</v>
      </c>
      <c r="F64" s="3">
        <f>IF(Clima!$F62&gt;0.05*Constantes!$D$17,((Clima!$F62-0.05*Constantes!$D$17)^2)/(Clima!$F62+0.95*Constantes!$D$17),0)</f>
        <v>0</v>
      </c>
      <c r="G64" s="3">
        <f>MAX(0,H63+Clima!$F62-F64-Constantes!$D$11)</f>
        <v>0</v>
      </c>
      <c r="H64" s="3">
        <f>H63+Clima!$F62-F64-E64-G64</f>
        <v>37.552862573767342</v>
      </c>
      <c r="I64" s="17"/>
      <c r="J64" s="3">
        <v>59</v>
      </c>
      <c r="K64" s="3">
        <f>'Cálculos de ET'!$I62*((1-Constantes!$E$18)*'Cálculos de ET'!$K62+'Cálculos de ET'!$L62)</f>
        <v>2.0387815696966913</v>
      </c>
      <c r="L64" s="3">
        <f>MIN(K64*Constantes!$E$16,0.8*(O63+Clima!$F62-M64-N64-Constantes!$D$12))</f>
        <v>1.2062667205420947</v>
      </c>
      <c r="M64" s="3">
        <f>IF(Clima!$F62&gt;0.05*Constantes!$E$17,((Clima!$F62-0.05*Constantes!$E$17)^2)/(Clima!$F62+0.95*Constantes!$E$17),0)</f>
        <v>0</v>
      </c>
      <c r="N64" s="3">
        <f>MAX(0,O63+Clima!$F62-M64-Constantes!$D$11)</f>
        <v>0</v>
      </c>
      <c r="O64" s="3">
        <f>O63+Clima!$F62-M64-L64-N64</f>
        <v>37.552862573767342</v>
      </c>
      <c r="P64" s="3">
        <f>P63+(Coeficientes!$D$20*N64-Q64)/Coeficientes!$D$21</f>
        <v>0</v>
      </c>
      <c r="Q64" s="3">
        <f>10*Coeficientes!$D$22*P63/Constantes!$E$27</f>
        <v>0</v>
      </c>
      <c r="R64" s="3">
        <f>10*Escenarios!$E$7*(M64+Q64)</f>
        <v>0</v>
      </c>
      <c r="S64" s="3">
        <f>0.001*Clima!F62*Escenarios!$E$8</f>
        <v>0</v>
      </c>
      <c r="T64" s="3">
        <f>MAX(0,W63+R64+S64-Constantes!$E$22)</f>
        <v>0</v>
      </c>
      <c r="U64" s="3">
        <f>MIN('Cálculos de ET'!M62*0.001*Escenarios!$E$8*(W63/Constantes!$E$22)^(2/3),W63+R64+S64-T64)</f>
        <v>7.2794443670710161</v>
      </c>
      <c r="V64" s="3">
        <f>MIN(Constantes!$E$21*(W63/Constantes!$E$22)^(2/3),W63+R64+S64-U64-T64)</f>
        <v>11.854536376116171</v>
      </c>
      <c r="W64" s="3">
        <f t="shared" si="0"/>
        <v>1944.610543550727</v>
      </c>
      <c r="X64" s="17"/>
      <c r="Y64" s="3">
        <v>59</v>
      </c>
      <c r="Z64" s="3">
        <f>'Cálculos de ET'!$I62*((1-Constantes!$F$18)*'Cálculos de ET'!$K62+'Cálculos de ET'!$L62)</f>
        <v>2.0387815696966913</v>
      </c>
      <c r="AA64" s="3">
        <f>MIN(Z64*Constantes!$F$16,0.8*(AD63+Clima!$F62-AB64-AC64-Constantes!$D$12))</f>
        <v>1.2062667205420947</v>
      </c>
      <c r="AB64" s="3">
        <f>IF(Clima!$F62&gt;0.05*Constantes!$F$17,((Clima!$F62-0.05*Constantes!$F$17)^2)/(Clima!$F62+0.95*Constantes!$F$17),0)</f>
        <v>0</v>
      </c>
      <c r="AC64" s="3">
        <f>MAX(0,AD63+Clima!$F62-AB64-Constantes!$D$11)</f>
        <v>0</v>
      </c>
      <c r="AD64" s="3">
        <f>AD63+Clima!$F62-AB64-AA64-AC64</f>
        <v>37.552862573767342</v>
      </c>
      <c r="AE64" s="3">
        <f>AE63+(Coeficientes!$D$20*AC64-AF64)/Coeficientes!$D$21</f>
        <v>0</v>
      </c>
      <c r="AF64" s="3">
        <f>10*Coeficientes!$D$22*AE63/Constantes!$F$27</f>
        <v>0</v>
      </c>
      <c r="AG64" s="3">
        <f>10*Escenarios!$F$7*(AB64+AF64)</f>
        <v>0</v>
      </c>
      <c r="AH64" s="3">
        <f>0.001*Clima!F62*Escenarios!$F$8</f>
        <v>0</v>
      </c>
      <c r="AI64" s="3">
        <f>MAX(0,AL63+AG64+AH64-Constantes!$F$22)</f>
        <v>0</v>
      </c>
      <c r="AJ64" s="3">
        <f>MIN('Cálculos de ET'!M62*0.001*Escenarios!$F$8*(AL63/Constantes!$F$22)^(2/3),AL63+AG64+AH64-AI64)</f>
        <v>14.373996549171549</v>
      </c>
      <c r="AK64" s="3">
        <f>MIN(Constantes!$F$21*(AL63/Constantes!$F$22)^(2/3),AL63+AG64+AH64-AJ64-AI64)</f>
        <v>23.407976813879277</v>
      </c>
      <c r="AL64" s="3">
        <f t="shared" si="1"/>
        <v>1888.6733912818941</v>
      </c>
      <c r="AM64" s="25"/>
    </row>
    <row r="65" spans="2:39" x14ac:dyDescent="0.25">
      <c r="B65" s="24"/>
      <c r="C65" s="3">
        <v>60</v>
      </c>
      <c r="D65" s="3">
        <f>'Cálculos de ET'!$I63*((1-Constantes!$D$18)*'Cálculos de ET'!$K63+'Cálculos de ET'!$L63)</f>
        <v>2.0038915130289197</v>
      </c>
      <c r="E65" s="3">
        <f>MIN(D65*Constantes!$D$16,0.8*(H64+Clima!$F63-F65-G65-Constantes!$D$12))</f>
        <v>1.1856236487870258</v>
      </c>
      <c r="F65" s="3">
        <f>IF(Clima!$F63&gt;0.05*Constantes!$D$17,((Clima!$F63-0.05*Constantes!$D$17)^2)/(Clima!$F63+0.95*Constantes!$D$17),0)</f>
        <v>2.451941745260728E-2</v>
      </c>
      <c r="G65" s="3">
        <f>MAX(0,H64+Clima!$F63-F65-Constantes!$D$11)</f>
        <v>1.228343156314736</v>
      </c>
      <c r="H65" s="3">
        <f>H64+Clima!$F63-F65-E65-G65</f>
        <v>39.314376351212971</v>
      </c>
      <c r="I65" s="17"/>
      <c r="J65" s="3">
        <v>60</v>
      </c>
      <c r="K65" s="3">
        <f>'Cálculos de ET'!$I63*((1-Constantes!$E$18)*'Cálculos de ET'!$K63+'Cálculos de ET'!$L63)</f>
        <v>2.0038915130289197</v>
      </c>
      <c r="L65" s="3">
        <f>MIN(K65*Constantes!$E$16,0.8*(O64+Clima!$F63-M65-N65-Constantes!$D$12))</f>
        <v>1.1856236487870258</v>
      </c>
      <c r="M65" s="3">
        <f>IF(Clima!$F63&gt;0.05*Constantes!$E$17,((Clima!$F63-0.05*Constantes!$E$17)^2)/(Clima!$F63+0.95*Constantes!$E$17),0)</f>
        <v>2.451941745260728E-2</v>
      </c>
      <c r="N65" s="3">
        <f>MAX(0,O64+Clima!$F63-M65-Constantes!$D$11)</f>
        <v>1.228343156314736</v>
      </c>
      <c r="O65" s="3">
        <f>O64+Clima!$F63-M65-L65-N65</f>
        <v>39.314376351212971</v>
      </c>
      <c r="P65" s="3">
        <f>P64+(Coeficientes!$D$20*N65-Q65)/Coeficientes!$D$21</f>
        <v>0</v>
      </c>
      <c r="Q65" s="3">
        <f>10*Coeficientes!$D$22*P64/Constantes!$E$27</f>
        <v>0</v>
      </c>
      <c r="R65" s="3">
        <f>10*Escenarios!$E$7*(M65+Q65)</f>
        <v>2.378383492902906</v>
      </c>
      <c r="S65" s="3">
        <f>0.001*Clima!F63*Escenarios!$E$8</f>
        <v>12.600000000000001</v>
      </c>
      <c r="T65" s="3">
        <f>MAX(0,W64+R65+S65-Constantes!$E$22)</f>
        <v>0</v>
      </c>
      <c r="U65" s="3">
        <f>MIN('Cálculos de ET'!M63*0.001*Escenarios!$E$8*(W64/Constantes!$E$22)^(2/3),W64+R65+S65-T65)</f>
        <v>7.109268227234236</v>
      </c>
      <c r="V65" s="3">
        <f>MIN(Constantes!$E$21*(W64/Constantes!$E$22)^(2/3),W64+R65+S65-U65-T65)</f>
        <v>11.777406715318007</v>
      </c>
      <c r="W65" s="3">
        <f t="shared" si="0"/>
        <v>1940.7022521010776</v>
      </c>
      <c r="X65" s="17"/>
      <c r="Y65" s="3">
        <v>60</v>
      </c>
      <c r="Z65" s="3">
        <f>'Cálculos de ET'!$I63*((1-Constantes!$F$18)*'Cálculos de ET'!$K63+'Cálculos de ET'!$L63)</f>
        <v>2.0038915130289197</v>
      </c>
      <c r="AA65" s="3">
        <f>MIN(Z65*Constantes!$F$16,0.8*(AD64+Clima!$F63-AB65-AC65-Constantes!$D$12))</f>
        <v>1.1856236487870258</v>
      </c>
      <c r="AB65" s="3">
        <f>IF(Clima!$F63&gt;0.05*Constantes!$F$17,((Clima!$F63-0.05*Constantes!$F$17)^2)/(Clima!$F63+0.95*Constantes!$F$17),0)</f>
        <v>2.451941745260728E-2</v>
      </c>
      <c r="AC65" s="3">
        <f>MAX(0,AD64+Clima!$F63-AB65-Constantes!$D$11)</f>
        <v>1.228343156314736</v>
      </c>
      <c r="AD65" s="3">
        <f>AD64+Clima!$F63-AB65-AA65-AC65</f>
        <v>39.314376351212971</v>
      </c>
      <c r="AE65" s="3">
        <f>AE64+(Coeficientes!$D$20*AC65-AF65)/Coeficientes!$D$21</f>
        <v>0</v>
      </c>
      <c r="AF65" s="3">
        <f>10*Coeficientes!$D$22*AE64/Constantes!$F$27</f>
        <v>0</v>
      </c>
      <c r="AG65" s="3">
        <f>10*Escenarios!$F$7*(AB65+AF65)</f>
        <v>2.3048252405450844</v>
      </c>
      <c r="AH65" s="3">
        <f>0.001*Clima!F63*Escenarios!$F$8</f>
        <v>25.200000000000003</v>
      </c>
      <c r="AI65" s="3">
        <f>MAX(0,AL64+AG65+AH65-Constantes!$F$22)</f>
        <v>0</v>
      </c>
      <c r="AJ65" s="3">
        <f>MIN('Cálculos de ET'!M63*0.001*Escenarios!$F$8*(AL64/Constantes!$F$22)^(2/3),AL64+AG65+AH65-AI65)</f>
        <v>13.94454600894006</v>
      </c>
      <c r="AK65" s="3">
        <f>MIN(Constantes!$F$21*(AL64/Constantes!$F$22)^(2/3),AL64+AG65+AH65-AJ65-AI65)</f>
        <v>23.100913421527103</v>
      </c>
      <c r="AL65" s="3">
        <f t="shared" si="1"/>
        <v>1879.1327570919721</v>
      </c>
      <c r="AM65" s="25"/>
    </row>
    <row r="66" spans="2:39" x14ac:dyDescent="0.25">
      <c r="B66" s="24"/>
      <c r="C66" s="3">
        <v>61</v>
      </c>
      <c r="D66" s="3">
        <f>'Cálculos de ET'!$I64*((1-Constantes!$D$18)*'Cálculos de ET'!$K64+'Cálculos de ET'!$L64)</f>
        <v>1.9689974763688842</v>
      </c>
      <c r="E66" s="3">
        <f>MIN(D66*Constantes!$D$16,0.8*(H65+Clima!$F64-F66-G66-Constantes!$D$12))</f>
        <v>1.1649782222273584</v>
      </c>
      <c r="F66" s="3">
        <f>IF(Clima!$F64&gt;0.05*Constantes!$D$17,((Clima!$F64-0.05*Constantes!$D$17)^2)/(Clima!$F64+0.95*Constantes!$D$17),0)</f>
        <v>0</v>
      </c>
      <c r="G66" s="3">
        <f>MAX(0,H65+Clima!$F64-F66-Constantes!$D$11)</f>
        <v>1.0143763512129738</v>
      </c>
      <c r="H66" s="3">
        <f>H65+Clima!$F64-F66-E66-G66</f>
        <v>39.335021777772639</v>
      </c>
      <c r="I66" s="17"/>
      <c r="J66" s="3">
        <v>61</v>
      </c>
      <c r="K66" s="3">
        <f>'Cálculos de ET'!$I64*((1-Constantes!$E$18)*'Cálculos de ET'!$K64+'Cálculos de ET'!$L64)</f>
        <v>1.9689974763688842</v>
      </c>
      <c r="L66" s="3">
        <f>MIN(K66*Constantes!$E$16,0.8*(O65+Clima!$F64-M66-N66-Constantes!$D$12))</f>
        <v>1.1649782222273584</v>
      </c>
      <c r="M66" s="3">
        <f>IF(Clima!$F64&gt;0.05*Constantes!$E$17,((Clima!$F64-0.05*Constantes!$E$17)^2)/(Clima!$F64+0.95*Constantes!$E$17),0)</f>
        <v>0</v>
      </c>
      <c r="N66" s="3">
        <f>MAX(0,O65+Clima!$F64-M66-Constantes!$D$11)</f>
        <v>1.0143763512129738</v>
      </c>
      <c r="O66" s="3">
        <f>O65+Clima!$F64-M66-L66-N66</f>
        <v>39.335021777772639</v>
      </c>
      <c r="P66" s="3">
        <f>P65+(Coeficientes!$D$20*N66-Q66)/Coeficientes!$D$21</f>
        <v>0</v>
      </c>
      <c r="Q66" s="3">
        <f>10*Coeficientes!$D$22*P65/Constantes!$E$27</f>
        <v>0</v>
      </c>
      <c r="R66" s="3">
        <f>10*Escenarios!$E$7*(M66+Q66)</f>
        <v>0</v>
      </c>
      <c r="S66" s="3">
        <f>0.001*Clima!F64*Escenarios!$E$8</f>
        <v>6.6000000000000005</v>
      </c>
      <c r="T66" s="3">
        <f>MAX(0,W65+R66+S66-Constantes!$E$22)</f>
        <v>0</v>
      </c>
      <c r="U66" s="3">
        <f>MIN('Cálculos de ET'!M64*0.001*Escenarios!$E$8*(W65/Constantes!$E$22)^(2/3),W65+R66+S66-T66)</f>
        <v>6.976890103759116</v>
      </c>
      <c r="V66" s="3">
        <f>MIN(Constantes!$E$21*(W65/Constantes!$E$22)^(2/3),W65+R66+S66-U66-T66)</f>
        <v>11.76162121683906</v>
      </c>
      <c r="W66" s="3">
        <f t="shared" si="0"/>
        <v>1928.5637407804793</v>
      </c>
      <c r="X66" s="17"/>
      <c r="Y66" s="3">
        <v>61</v>
      </c>
      <c r="Z66" s="3">
        <f>'Cálculos de ET'!$I64*((1-Constantes!$F$18)*'Cálculos de ET'!$K64+'Cálculos de ET'!$L64)</f>
        <v>1.9689974763688842</v>
      </c>
      <c r="AA66" s="3">
        <f>MIN(Z66*Constantes!$F$16,0.8*(AD65+Clima!$F64-AB66-AC66-Constantes!$D$12))</f>
        <v>1.1649782222273584</v>
      </c>
      <c r="AB66" s="3">
        <f>IF(Clima!$F64&gt;0.05*Constantes!$F$17,((Clima!$F64-0.05*Constantes!$F$17)^2)/(Clima!$F64+0.95*Constantes!$F$17),0)</f>
        <v>0</v>
      </c>
      <c r="AC66" s="3">
        <f>MAX(0,AD65+Clima!$F64-AB66-Constantes!$D$11)</f>
        <v>1.0143763512129738</v>
      </c>
      <c r="AD66" s="3">
        <f>AD65+Clima!$F64-AB66-AA66-AC66</f>
        <v>39.335021777772639</v>
      </c>
      <c r="AE66" s="3">
        <f>AE65+(Coeficientes!$D$20*AC66-AF66)/Coeficientes!$D$21</f>
        <v>0</v>
      </c>
      <c r="AF66" s="3">
        <f>10*Coeficientes!$D$22*AE65/Constantes!$F$27</f>
        <v>0</v>
      </c>
      <c r="AG66" s="3">
        <f>10*Escenarios!$F$7*(AB66+AF66)</f>
        <v>0</v>
      </c>
      <c r="AH66" s="3">
        <f>0.001*Clima!F64*Escenarios!$F$8</f>
        <v>13.200000000000001</v>
      </c>
      <c r="AI66" s="3">
        <f>MAX(0,AL65+AG66+AH66-Constantes!$F$22)</f>
        <v>0</v>
      </c>
      <c r="AJ66" s="3">
        <f>MIN('Cálculos de ET'!M64*0.001*Escenarios!$F$8*(AL65/Constantes!$F$22)^(2/3),AL65+AG66+AH66-AI66)</f>
        <v>13.657071408247672</v>
      </c>
      <c r="AK66" s="3">
        <f>MIN(Constantes!$F$21*(AL65/Constantes!$F$22)^(2/3),AL65+AG66+AH66-AJ66-AI66)</f>
        <v>23.023051595521856</v>
      </c>
      <c r="AL66" s="3">
        <f t="shared" si="1"/>
        <v>1855.6526340882026</v>
      </c>
      <c r="AM66" s="25"/>
    </row>
    <row r="67" spans="2:39" x14ac:dyDescent="0.25">
      <c r="B67" s="24"/>
      <c r="C67" s="3">
        <v>62</v>
      </c>
      <c r="D67" s="3">
        <f>'Cálculos de ET'!$I65*((1-Constantes!$D$18)*'Cálculos de ET'!$K65+'Cálculos de ET'!$L65)</f>
        <v>1.9239487257138641</v>
      </c>
      <c r="E67" s="3">
        <f>MIN(D67*Constantes!$D$16,0.8*(H66+Clima!$F65-F67-G67-Constantes!$D$12))</f>
        <v>1.1383246515237375</v>
      </c>
      <c r="F67" s="3">
        <f>IF(Clima!$F65&gt;0.05*Constantes!$D$17,((Clima!$F65-0.05*Constantes!$D$17)^2)/(Clima!$F65+0.95*Constantes!$D$17),0)</f>
        <v>4.2933790372248086E-2</v>
      </c>
      <c r="G67" s="3">
        <f>MAX(0,H66+Clima!$F65-F67-Constantes!$D$11)</f>
        <v>3.3920879874003944</v>
      </c>
      <c r="H67" s="3">
        <f>H66+Clima!$F65-F67-E67-G67</f>
        <v>39.361675348476261</v>
      </c>
      <c r="I67" s="17"/>
      <c r="J67" s="3">
        <v>62</v>
      </c>
      <c r="K67" s="3">
        <f>'Cálculos de ET'!$I65*((1-Constantes!$E$18)*'Cálculos de ET'!$K65+'Cálculos de ET'!$L65)</f>
        <v>1.9239487257138641</v>
      </c>
      <c r="L67" s="3">
        <f>MIN(K67*Constantes!$E$16,0.8*(O66+Clima!$F65-M67-N67-Constantes!$D$12))</f>
        <v>1.1383246515237375</v>
      </c>
      <c r="M67" s="3">
        <f>IF(Clima!$F65&gt;0.05*Constantes!$E$17,((Clima!$F65-0.05*Constantes!$E$17)^2)/(Clima!$F65+0.95*Constantes!$E$17),0)</f>
        <v>4.2933790372248086E-2</v>
      </c>
      <c r="N67" s="3">
        <f>MAX(0,O66+Clima!$F65-M67-Constantes!$D$11)</f>
        <v>3.3920879874003944</v>
      </c>
      <c r="O67" s="3">
        <f>O66+Clima!$F65-M67-L67-N67</f>
        <v>39.361675348476261</v>
      </c>
      <c r="P67" s="3">
        <f>P66+(Coeficientes!$D$20*N67-Q67)/Coeficientes!$D$21</f>
        <v>0</v>
      </c>
      <c r="Q67" s="3">
        <f>10*Coeficientes!$D$22*P66/Constantes!$E$27</f>
        <v>0</v>
      </c>
      <c r="R67" s="3">
        <f>10*Escenarios!$E$7*(M67+Q67)</f>
        <v>4.1645776661080642</v>
      </c>
      <c r="S67" s="3">
        <f>0.001*Clima!F65*Escenarios!$E$8</f>
        <v>13.799999999999999</v>
      </c>
      <c r="T67" s="3">
        <f>MAX(0,W66+R67+S67-Constantes!$E$22)</f>
        <v>0</v>
      </c>
      <c r="U67" s="3">
        <f>MIN('Cálculos de ET'!M65*0.001*Escenarios!$E$8*(W66/Constantes!$E$22)^(2/3),W66+R67+S67-T67)</f>
        <v>6.7893330645594077</v>
      </c>
      <c r="V67" s="3">
        <f>MIN(Constantes!$E$21*(W66/Constantes!$E$22)^(2/3),W66+R67+S67-U67-T67)</f>
        <v>11.712526336713353</v>
      </c>
      <c r="W67" s="3">
        <f t="shared" si="0"/>
        <v>1928.0264590453144</v>
      </c>
      <c r="X67" s="17"/>
      <c r="Y67" s="3">
        <v>62</v>
      </c>
      <c r="Z67" s="3">
        <f>'Cálculos de ET'!$I65*((1-Constantes!$F$18)*'Cálculos de ET'!$K65+'Cálculos de ET'!$L65)</f>
        <v>1.9239487257138641</v>
      </c>
      <c r="AA67" s="3">
        <f>MIN(Z67*Constantes!$F$16,0.8*(AD66+Clima!$F65-AB67-AC67-Constantes!$D$12))</f>
        <v>1.1383246515237375</v>
      </c>
      <c r="AB67" s="3">
        <f>IF(Clima!$F65&gt;0.05*Constantes!$F$17,((Clima!$F65-0.05*Constantes!$F$17)^2)/(Clima!$F65+0.95*Constantes!$F$17),0)</f>
        <v>4.2933790372248086E-2</v>
      </c>
      <c r="AC67" s="3">
        <f>MAX(0,AD66+Clima!$F65-AB67-Constantes!$D$11)</f>
        <v>3.3920879874003944</v>
      </c>
      <c r="AD67" s="3">
        <f>AD66+Clima!$F65-AB67-AA67-AC67</f>
        <v>39.361675348476261</v>
      </c>
      <c r="AE67" s="3">
        <f>AE66+(Coeficientes!$D$20*AC67-AF67)/Coeficientes!$D$21</f>
        <v>0</v>
      </c>
      <c r="AF67" s="3">
        <f>10*Coeficientes!$D$22*AE66/Constantes!$F$27</f>
        <v>0</v>
      </c>
      <c r="AG67" s="3">
        <f>10*Escenarios!$F$7*(AB67+AF67)</f>
        <v>4.0357762949913205</v>
      </c>
      <c r="AH67" s="3">
        <f>0.001*Clima!F65*Escenarios!$F$8</f>
        <v>27.599999999999998</v>
      </c>
      <c r="AI67" s="3">
        <f>MAX(0,AL66+AG67+AH67-Constantes!$F$22)</f>
        <v>0</v>
      </c>
      <c r="AJ67" s="3">
        <f>MIN('Cálculos de ET'!M65*0.001*Escenarios!$F$8*(AL66/Constantes!$F$22)^(2/3),AL66+AG67+AH67-AI67)</f>
        <v>13.234236768655594</v>
      </c>
      <c r="AK67" s="3">
        <f>MIN(Constantes!$F$21*(AL66/Constantes!$F$22)^(2/3),AL66+AG67+AH67-AJ67-AI67)</f>
        <v>22.830865009159474</v>
      </c>
      <c r="AL67" s="3">
        <f t="shared" si="1"/>
        <v>1851.2233086053789</v>
      </c>
      <c r="AM67" s="25"/>
    </row>
    <row r="68" spans="2:39" x14ac:dyDescent="0.25">
      <c r="B68" s="24"/>
      <c r="C68" s="3">
        <v>63</v>
      </c>
      <c r="D68" s="3">
        <f>'Cálculos de ET'!$I66*((1-Constantes!$D$18)*'Cálculos de ET'!$K66+'Cálculos de ET'!$L66)</f>
        <v>2.0005730508106958</v>
      </c>
      <c r="E68" s="3">
        <f>MIN(D68*Constantes!$D$16,0.8*(H67+Clima!$F66-F68-G68-Constantes!$D$12))</f>
        <v>1.1836602454500929</v>
      </c>
      <c r="F68" s="3">
        <f>IF(Clima!$F66&gt;0.05*Constantes!$D$17,((Clima!$F66-0.05*Constantes!$D$17)^2)/(Clima!$F66+0.95*Constantes!$D$17),0)</f>
        <v>2.7055488758438044</v>
      </c>
      <c r="G68" s="3">
        <f>MAX(0,H67+Clima!$F66-F68-Constantes!$D$11)</f>
        <v>13.256126472632459</v>
      </c>
      <c r="H68" s="3">
        <f>H67+Clima!$F66-F68-E68-G68</f>
        <v>39.316339754549908</v>
      </c>
      <c r="I68" s="17"/>
      <c r="J68" s="3">
        <v>63</v>
      </c>
      <c r="K68" s="3">
        <f>'Cálculos de ET'!$I66*((1-Constantes!$E$18)*'Cálculos de ET'!$K66+'Cálculos de ET'!$L66)</f>
        <v>2.0005730508106958</v>
      </c>
      <c r="L68" s="3">
        <f>MIN(K68*Constantes!$E$16,0.8*(O67+Clima!$F66-M68-N68-Constantes!$D$12))</f>
        <v>1.1836602454500929</v>
      </c>
      <c r="M68" s="3">
        <f>IF(Clima!$F66&gt;0.05*Constantes!$E$17,((Clima!$F66-0.05*Constantes!$E$17)^2)/(Clima!$F66+0.95*Constantes!$E$17),0)</f>
        <v>2.7055488758438044</v>
      </c>
      <c r="N68" s="3">
        <f>MAX(0,O67+Clima!$F66-M68-Constantes!$D$11)</f>
        <v>13.256126472632459</v>
      </c>
      <c r="O68" s="3">
        <f>O67+Clima!$F66-M68-L68-N68</f>
        <v>39.316339754549908</v>
      </c>
      <c r="P68" s="3">
        <f>P67+(Coeficientes!$D$20*N68-Q68)/Coeficientes!$D$21</f>
        <v>0</v>
      </c>
      <c r="Q68" s="3">
        <f>10*Coeficientes!$D$22*P67/Constantes!$E$27</f>
        <v>0</v>
      </c>
      <c r="R68" s="3">
        <f>10*Escenarios!$E$7*(M68+Q68)</f>
        <v>262.43824095684903</v>
      </c>
      <c r="S68" s="3">
        <f>0.001*Clima!F66*Escenarios!$E$8</f>
        <v>51.300000000000004</v>
      </c>
      <c r="T68" s="3">
        <f>MAX(0,W67+R68+S68-Constantes!$E$22)</f>
        <v>241.76470000216341</v>
      </c>
      <c r="U68" s="3">
        <f>MIN('Cálculos de ET'!M66*0.001*Escenarios!$E$8*(W67/Constantes!$E$22)^(2/3),W67+R68+S68-T68)</f>
        <v>7.059349451449819</v>
      </c>
      <c r="V68" s="3">
        <f>MIN(Constantes!$E$21*(W67/Constantes!$E$22)^(2/3),W67+R68+S68-U68-T68)</f>
        <v>11.710350894415974</v>
      </c>
      <c r="W68" s="3">
        <f t="shared" si="0"/>
        <v>1981.2302996541343</v>
      </c>
      <c r="X68" s="17"/>
      <c r="Y68" s="3">
        <v>63</v>
      </c>
      <c r="Z68" s="3">
        <f>'Cálculos de ET'!$I66*((1-Constantes!$F$18)*'Cálculos de ET'!$K66+'Cálculos de ET'!$L66)</f>
        <v>2.0005730508106958</v>
      </c>
      <c r="AA68" s="3">
        <f>MIN(Z68*Constantes!$F$16,0.8*(AD67+Clima!$F66-AB68-AC68-Constantes!$D$12))</f>
        <v>1.1836602454500929</v>
      </c>
      <c r="AB68" s="3">
        <f>IF(Clima!$F66&gt;0.05*Constantes!$F$17,((Clima!$F66-0.05*Constantes!$F$17)^2)/(Clima!$F66+0.95*Constantes!$F$17),0)</f>
        <v>2.7055488758438044</v>
      </c>
      <c r="AC68" s="3">
        <f>MAX(0,AD67+Clima!$F66-AB68-Constantes!$D$11)</f>
        <v>13.256126472632459</v>
      </c>
      <c r="AD68" s="3">
        <f>AD67+Clima!$F66-AB68-AA68-AC68</f>
        <v>39.316339754549908</v>
      </c>
      <c r="AE68" s="3">
        <f>AE67+(Coeficientes!$D$20*AC68-AF68)/Coeficientes!$D$21</f>
        <v>0</v>
      </c>
      <c r="AF68" s="3">
        <f>10*Coeficientes!$D$22*AE67/Constantes!$F$27</f>
        <v>0</v>
      </c>
      <c r="AG68" s="3">
        <f>10*Escenarios!$F$7*(AB68+AF68)</f>
        <v>254.32159432931761</v>
      </c>
      <c r="AH68" s="3">
        <f>0.001*Clima!F66*Escenarios!$F$8</f>
        <v>102.60000000000001</v>
      </c>
      <c r="AI68" s="3">
        <f>MAX(0,AL67+AG68+AH68-Constantes!$F$22)</f>
        <v>208.14490293469635</v>
      </c>
      <c r="AJ68" s="3">
        <f>MIN('Cálculos de ET'!M66*0.001*Escenarios!$F$8*(AL67/Constantes!$F$22)^(2/3),AL67+AG68+AH68-AI68)</f>
        <v>13.741217800842675</v>
      </c>
      <c r="AK68" s="3">
        <f>MIN(Constantes!$F$21*(AL67/Constantes!$F$22)^(2/3),AL67+AG68+AH68-AJ68-AI68)</f>
        <v>22.794519986741101</v>
      </c>
      <c r="AL68" s="3">
        <f t="shared" si="1"/>
        <v>1963.4642622124161</v>
      </c>
      <c r="AM68" s="25"/>
    </row>
    <row r="69" spans="2:39" x14ac:dyDescent="0.25">
      <c r="B69" s="24"/>
      <c r="C69" s="3">
        <v>64</v>
      </c>
      <c r="D69" s="3">
        <f>'Cálculos de ET'!$I67*((1-Constantes!$D$18)*'Cálculos de ET'!$K67+'Cálculos de ET'!$L67)</f>
        <v>1.8087923607706888</v>
      </c>
      <c r="E69" s="3">
        <f>MIN(D69*Constantes!$D$16,0.8*(H68+Clima!$F67-F69-G69-Constantes!$D$12))</f>
        <v>1.0701911679008607</v>
      </c>
      <c r="F69" s="3">
        <f>IF(Clima!$F67&gt;0.05*Constantes!$D$17,((Clima!$F67-0.05*Constantes!$D$17)^2)/(Clima!$F67+0.95*Constantes!$D$17),0)</f>
        <v>0</v>
      </c>
      <c r="G69" s="3">
        <f>MAX(0,H68+Clima!$F67-F69-Constantes!$D$11)</f>
        <v>0</v>
      </c>
      <c r="H69" s="3">
        <f>H68+Clima!$F67-F69-E69-G69</f>
        <v>39.246148586649049</v>
      </c>
      <c r="I69" s="17"/>
      <c r="J69" s="3">
        <v>64</v>
      </c>
      <c r="K69" s="3">
        <f>'Cálculos de ET'!$I67*((1-Constantes!$E$18)*'Cálculos de ET'!$K67+'Cálculos de ET'!$L67)</f>
        <v>1.8087923607706888</v>
      </c>
      <c r="L69" s="3">
        <f>MIN(K69*Constantes!$E$16,0.8*(O68+Clima!$F67-M69-N69-Constantes!$D$12))</f>
        <v>1.0701911679008607</v>
      </c>
      <c r="M69" s="3">
        <f>IF(Clima!$F67&gt;0.05*Constantes!$E$17,((Clima!$F67-0.05*Constantes!$E$17)^2)/(Clima!$F67+0.95*Constantes!$E$17),0)</f>
        <v>0</v>
      </c>
      <c r="N69" s="3">
        <f>MAX(0,O68+Clima!$F67-M69-Constantes!$D$11)</f>
        <v>0</v>
      </c>
      <c r="O69" s="3">
        <f>O68+Clima!$F67-M69-L69-N69</f>
        <v>39.246148586649049</v>
      </c>
      <c r="P69" s="3">
        <f>P68+(Coeficientes!$D$20*N69-Q69)/Coeficientes!$D$21</f>
        <v>0</v>
      </c>
      <c r="Q69" s="3">
        <f>10*Coeficientes!$D$22*P68/Constantes!$E$27</f>
        <v>0</v>
      </c>
      <c r="R69" s="3">
        <f>10*Escenarios!$E$7*(M69+Q69)</f>
        <v>0</v>
      </c>
      <c r="S69" s="3">
        <f>0.001*Clima!F67*Escenarios!$E$8</f>
        <v>3</v>
      </c>
      <c r="T69" s="3">
        <f>MAX(0,W68+R69+S69-Constantes!$E$22)</f>
        <v>0</v>
      </c>
      <c r="U69" s="3">
        <f>MIN('Cálculos de ET'!M67*0.001*Escenarios!$E$8*(W68/Constantes!$E$22)^(2/3),W68+R69+S69-T69)</f>
        <v>6.4981588139319726</v>
      </c>
      <c r="V69" s="3">
        <f>MIN(Constantes!$E$21*(W68/Constantes!$E$22)^(2/3),W68+R69+S69-U69-T69)</f>
        <v>11.924803272212468</v>
      </c>
      <c r="W69" s="3">
        <f t="shared" si="0"/>
        <v>1965.8073375679899</v>
      </c>
      <c r="X69" s="17"/>
      <c r="Y69" s="3">
        <v>64</v>
      </c>
      <c r="Z69" s="3">
        <f>'Cálculos de ET'!$I67*((1-Constantes!$F$18)*'Cálculos de ET'!$K67+'Cálculos de ET'!$L67)</f>
        <v>1.8087923607706888</v>
      </c>
      <c r="AA69" s="3">
        <f>MIN(Z69*Constantes!$F$16,0.8*(AD68+Clima!$F67-AB69-AC69-Constantes!$D$12))</f>
        <v>1.0701911679008607</v>
      </c>
      <c r="AB69" s="3">
        <f>IF(Clima!$F67&gt;0.05*Constantes!$F$17,((Clima!$F67-0.05*Constantes!$F$17)^2)/(Clima!$F67+0.95*Constantes!$F$17),0)</f>
        <v>0</v>
      </c>
      <c r="AC69" s="3">
        <f>MAX(0,AD68+Clima!$F67-AB69-Constantes!$D$11)</f>
        <v>0</v>
      </c>
      <c r="AD69" s="3">
        <f>AD68+Clima!$F67-AB69-AA69-AC69</f>
        <v>39.246148586649049</v>
      </c>
      <c r="AE69" s="3">
        <f>AE68+(Coeficientes!$D$20*AC69-AF69)/Coeficientes!$D$21</f>
        <v>0</v>
      </c>
      <c r="AF69" s="3">
        <f>10*Coeficientes!$D$22*AE68/Constantes!$F$27</f>
        <v>0</v>
      </c>
      <c r="AG69" s="3">
        <f>10*Escenarios!$F$7*(AB69+AF69)</f>
        <v>0</v>
      </c>
      <c r="AH69" s="3">
        <f>0.001*Clima!F67*Escenarios!$F$8</f>
        <v>6</v>
      </c>
      <c r="AI69" s="3">
        <f>MAX(0,AL68+AG69+AH69-Constantes!$F$22)</f>
        <v>0</v>
      </c>
      <c r="AJ69" s="3">
        <f>MIN('Cálculos de ET'!M67*0.001*Escenarios!$F$8*(AL68/Constantes!$F$22)^(2/3),AL68+AG69+AH69-AI69)</f>
        <v>12.918507550450919</v>
      </c>
      <c r="AK69" s="3">
        <f>MIN(Constantes!$F$21*(AL68/Constantes!$F$22)^(2/3),AL68+AG69+AH69-AJ69-AI69)</f>
        <v>23.706816887798418</v>
      </c>
      <c r="AL69" s="3">
        <f t="shared" si="1"/>
        <v>1932.8389377741669</v>
      </c>
      <c r="AM69" s="25"/>
    </row>
    <row r="70" spans="2:39" x14ac:dyDescent="0.25">
      <c r="B70" s="24"/>
      <c r="C70" s="3">
        <v>65</v>
      </c>
      <c r="D70" s="3">
        <f>'Cálculos de ET'!$I68*((1-Constantes!$D$18)*'Cálculos de ET'!$K68+'Cálculos de ET'!$L68)</f>
        <v>1.9253097789054276</v>
      </c>
      <c r="E70" s="3">
        <f>MIN(D70*Constantes!$D$16,0.8*(H69+Clima!$F68-F70-G70-Constantes!$D$12))</f>
        <v>1.1391299330675151</v>
      </c>
      <c r="F70" s="3">
        <f>IF(Clima!$F68&gt;0.05*Constantes!$D$17,((Clima!$F68-0.05*Constantes!$D$17)^2)/(Clima!$F68+0.95*Constantes!$D$17),0)</f>
        <v>0</v>
      </c>
      <c r="G70" s="3">
        <f>MAX(0,H69+Clima!$F68-F70-Constantes!$D$11)</f>
        <v>0</v>
      </c>
      <c r="H70" s="3">
        <f>H69+Clima!$F68-F70-E70-G70</f>
        <v>38.107018653581534</v>
      </c>
      <c r="I70" s="17"/>
      <c r="J70" s="3">
        <v>65</v>
      </c>
      <c r="K70" s="3">
        <f>'Cálculos de ET'!$I68*((1-Constantes!$E$18)*'Cálculos de ET'!$K68+'Cálculos de ET'!$L68)</f>
        <v>1.9253097789054276</v>
      </c>
      <c r="L70" s="3">
        <f>MIN(K70*Constantes!$E$16,0.8*(O69+Clima!$F68-M70-N70-Constantes!$D$12))</f>
        <v>1.1391299330675151</v>
      </c>
      <c r="M70" s="3">
        <f>IF(Clima!$F68&gt;0.05*Constantes!$E$17,((Clima!$F68-0.05*Constantes!$E$17)^2)/(Clima!$F68+0.95*Constantes!$E$17),0)</f>
        <v>0</v>
      </c>
      <c r="N70" s="3">
        <f>MAX(0,O69+Clima!$F68-M70-Constantes!$D$11)</f>
        <v>0</v>
      </c>
      <c r="O70" s="3">
        <f>O69+Clima!$F68-M70-L70-N70</f>
        <v>38.107018653581534</v>
      </c>
      <c r="P70" s="3">
        <f>P69+(Coeficientes!$D$20*N70-Q70)/Coeficientes!$D$21</f>
        <v>0</v>
      </c>
      <c r="Q70" s="3">
        <f>10*Coeficientes!$D$22*P69/Constantes!$E$27</f>
        <v>0</v>
      </c>
      <c r="R70" s="3">
        <f>10*Escenarios!$E$7*(M70+Q70)</f>
        <v>0</v>
      </c>
      <c r="S70" s="3">
        <f>0.001*Clima!F68*Escenarios!$E$8</f>
        <v>0</v>
      </c>
      <c r="T70" s="3">
        <f>MAX(0,W69+R70+S70-Constantes!$E$22)</f>
        <v>0</v>
      </c>
      <c r="U70" s="3">
        <f>MIN('Cálculos de ET'!M68*0.001*Escenarios!$E$8*(W69/Constantes!$E$22)^(2/3),W69+R70+S70-T70)</f>
        <v>6.8838690478749784</v>
      </c>
      <c r="V70" s="3">
        <f>MIN(Constantes!$E$21*(W69/Constantes!$E$22)^(2/3),W69+R70+S70-U70-T70)</f>
        <v>11.862836646497092</v>
      </c>
      <c r="W70" s="3">
        <f t="shared" ref="W70:W133" si="2">W69+R70+S70-U70-V70-T70</f>
        <v>1947.0606318736179</v>
      </c>
      <c r="X70" s="17"/>
      <c r="Y70" s="3">
        <v>65</v>
      </c>
      <c r="Z70" s="3">
        <f>'Cálculos de ET'!$I68*((1-Constantes!$F$18)*'Cálculos de ET'!$K68+'Cálculos de ET'!$L68)</f>
        <v>1.9253097789054276</v>
      </c>
      <c r="AA70" s="3">
        <f>MIN(Z70*Constantes!$F$16,0.8*(AD69+Clima!$F68-AB70-AC70-Constantes!$D$12))</f>
        <v>1.1391299330675151</v>
      </c>
      <c r="AB70" s="3">
        <f>IF(Clima!$F68&gt;0.05*Constantes!$F$17,((Clima!$F68-0.05*Constantes!$F$17)^2)/(Clima!$F68+0.95*Constantes!$F$17),0)</f>
        <v>0</v>
      </c>
      <c r="AC70" s="3">
        <f>MAX(0,AD69+Clima!$F68-AB70-Constantes!$D$11)</f>
        <v>0</v>
      </c>
      <c r="AD70" s="3">
        <f>AD69+Clima!$F68-AB70-AA70-AC70</f>
        <v>38.107018653581534</v>
      </c>
      <c r="AE70" s="3">
        <f>AE69+(Coeficientes!$D$20*AC70-AF70)/Coeficientes!$D$21</f>
        <v>0</v>
      </c>
      <c r="AF70" s="3">
        <f>10*Coeficientes!$D$22*AE69/Constantes!$F$27</f>
        <v>0</v>
      </c>
      <c r="AG70" s="3">
        <f>10*Escenarios!$F$7*(AB70+AF70)</f>
        <v>0</v>
      </c>
      <c r="AH70" s="3">
        <f>0.001*Clima!F68*Escenarios!$F$8</f>
        <v>0</v>
      </c>
      <c r="AI70" s="3">
        <f>MAX(0,AL69+AG70+AH70-Constantes!$F$22)</f>
        <v>0</v>
      </c>
      <c r="AJ70" s="3">
        <f>MIN('Cálculos de ET'!M68*0.001*Escenarios!$F$8*(AL69/Constantes!$F$22)^(2/3),AL69+AG70+AH70-AI70)</f>
        <v>13.613372827636825</v>
      </c>
      <c r="AK70" s="3">
        <f>MIN(Constantes!$F$21*(AL69/Constantes!$F$22)^(2/3),AL69+AG70+AH70-AJ70-AI70)</f>
        <v>23.459658651114253</v>
      </c>
      <c r="AL70" s="3">
        <f t="shared" si="1"/>
        <v>1895.7659062954158</v>
      </c>
      <c r="AM70" s="25"/>
    </row>
    <row r="71" spans="2:39" x14ac:dyDescent="0.25">
      <c r="B71" s="24"/>
      <c r="C71" s="3">
        <v>66</v>
      </c>
      <c r="D71" s="3">
        <f>'Cálculos de ET'!$I69*((1-Constantes!$D$18)*'Cálculos de ET'!$K69+'Cálculos de ET'!$L69)</f>
        <v>1.9355052309954943</v>
      </c>
      <c r="E71" s="3">
        <f>MIN(D71*Constantes!$D$16,0.8*(H70+Clima!$F69-F71-G71-Constantes!$D$12))</f>
        <v>1.1451621803371226</v>
      </c>
      <c r="F71" s="3">
        <f>IF(Clima!$F69&gt;0.05*Constantes!$D$17,((Clima!$F69-0.05*Constantes!$D$17)^2)/(Clima!$F69+0.95*Constantes!$D$17),0)</f>
        <v>0</v>
      </c>
      <c r="G71" s="3">
        <f>MAX(0,H70+Clima!$F69-F71-Constantes!$D$11)</f>
        <v>0</v>
      </c>
      <c r="H71" s="3">
        <f>H70+Clima!$F69-F71-E71-G71</f>
        <v>37.561856473244411</v>
      </c>
      <c r="I71" s="17"/>
      <c r="J71" s="3">
        <v>66</v>
      </c>
      <c r="K71" s="3">
        <f>'Cálculos de ET'!$I69*((1-Constantes!$E$18)*'Cálculos de ET'!$K69+'Cálculos de ET'!$L69)</f>
        <v>1.9355052309954943</v>
      </c>
      <c r="L71" s="3">
        <f>MIN(K71*Constantes!$E$16,0.8*(O70+Clima!$F69-M71-N71-Constantes!$D$12))</f>
        <v>1.1451621803371226</v>
      </c>
      <c r="M71" s="3">
        <f>IF(Clima!$F69&gt;0.05*Constantes!$E$17,((Clima!$F69-0.05*Constantes!$E$17)^2)/(Clima!$F69+0.95*Constantes!$E$17),0)</f>
        <v>0</v>
      </c>
      <c r="N71" s="3">
        <f>MAX(0,O70+Clima!$F69-M71-Constantes!$D$11)</f>
        <v>0</v>
      </c>
      <c r="O71" s="3">
        <f>O70+Clima!$F69-M71-L71-N71</f>
        <v>37.561856473244411</v>
      </c>
      <c r="P71" s="3">
        <f>P70+(Coeficientes!$D$20*N71-Q71)/Coeficientes!$D$21</f>
        <v>0</v>
      </c>
      <c r="Q71" s="3">
        <f>10*Coeficientes!$D$22*P70/Constantes!$E$27</f>
        <v>0</v>
      </c>
      <c r="R71" s="3">
        <f>10*Escenarios!$E$7*(M71+Q71)</f>
        <v>0</v>
      </c>
      <c r="S71" s="3">
        <f>0.001*Clima!F69*Escenarios!$E$8</f>
        <v>1.7999999999999998</v>
      </c>
      <c r="T71" s="3">
        <f>MAX(0,W70+R71+S71-Constantes!$E$22)</f>
        <v>0</v>
      </c>
      <c r="U71" s="3">
        <f>MIN('Cálculos de ET'!M69*0.001*Escenarios!$E$8*(W70/Constantes!$E$22)^(2/3),W70+R71+S71-T71)</f>
        <v>6.8771938464028324</v>
      </c>
      <c r="V71" s="3">
        <f>MIN(Constantes!$E$21*(W70/Constantes!$E$22)^(2/3),W70+R71+S71-U71-T71)</f>
        <v>11.787297172392945</v>
      </c>
      <c r="W71" s="3">
        <f t="shared" si="2"/>
        <v>1930.196140854822</v>
      </c>
      <c r="X71" s="17"/>
      <c r="Y71" s="3">
        <v>66</v>
      </c>
      <c r="Z71" s="3">
        <f>'Cálculos de ET'!$I69*((1-Constantes!$F$18)*'Cálculos de ET'!$K69+'Cálculos de ET'!$L69)</f>
        <v>1.9355052309954943</v>
      </c>
      <c r="AA71" s="3">
        <f>MIN(Z71*Constantes!$F$16,0.8*(AD70+Clima!$F69-AB71-AC71-Constantes!$D$12))</f>
        <v>1.1451621803371226</v>
      </c>
      <c r="AB71" s="3">
        <f>IF(Clima!$F69&gt;0.05*Constantes!$F$17,((Clima!$F69-0.05*Constantes!$F$17)^2)/(Clima!$F69+0.95*Constantes!$F$17),0)</f>
        <v>0</v>
      </c>
      <c r="AC71" s="3">
        <f>MAX(0,AD70+Clima!$F69-AB71-Constantes!$D$11)</f>
        <v>0</v>
      </c>
      <c r="AD71" s="3">
        <f>AD70+Clima!$F69-AB71-AA71-AC71</f>
        <v>37.561856473244411</v>
      </c>
      <c r="AE71" s="3">
        <f>AE70+(Coeficientes!$D$20*AC71-AF71)/Coeficientes!$D$21</f>
        <v>0</v>
      </c>
      <c r="AF71" s="3">
        <f>10*Coeficientes!$D$22*AE70/Constantes!$F$27</f>
        <v>0</v>
      </c>
      <c r="AG71" s="3">
        <f>10*Escenarios!$F$7*(AB71+AF71)</f>
        <v>0</v>
      </c>
      <c r="AH71" s="3">
        <f>0.001*Clima!F69*Escenarios!$F$8</f>
        <v>3.5999999999999996</v>
      </c>
      <c r="AI71" s="3">
        <f>MAX(0,AL70+AG71+AH71-Constantes!$F$22)</f>
        <v>0</v>
      </c>
      <c r="AJ71" s="3">
        <f>MIN('Cálculos de ET'!M69*0.001*Escenarios!$F$8*(AL70/Constantes!$F$22)^(2/3),AL70+AG71+AH71-AI71)</f>
        <v>13.511744264723903</v>
      </c>
      <c r="AK71" s="3">
        <f>MIN(Constantes!$F$21*(AL70/Constantes!$F$22)^(2/3),AL70+AG71+AH71-AJ71-AI71)</f>
        <v>23.158711027024843</v>
      </c>
      <c r="AL71" s="3">
        <f t="shared" ref="AL71:AL134" si="3">AL70+AG71+AH71-AJ71-AK71-AI71</f>
        <v>1862.6954510036671</v>
      </c>
      <c r="AM71" s="25"/>
    </row>
    <row r="72" spans="2:39" x14ac:dyDescent="0.25">
      <c r="B72" s="24"/>
      <c r="C72" s="3">
        <v>67</v>
      </c>
      <c r="D72" s="3">
        <f>'Cálculos de ET'!$I70*((1-Constantes!$D$18)*'Cálculos de ET'!$K70+'Cálculos de ET'!$L70)</f>
        <v>1.9153891441938891</v>
      </c>
      <c r="E72" s="3">
        <f>MIN(D72*Constantes!$D$16,0.8*(H71+Clima!$F70-F72-G72-Constantes!$D$12))</f>
        <v>1.1332602844121351</v>
      </c>
      <c r="F72" s="3">
        <f>IF(Clima!$F70&gt;0.05*Constantes!$D$17,((Clima!$F70-0.05*Constantes!$D$17)^2)/(Clima!$F70+0.95*Constantes!$D$17),0)</f>
        <v>0</v>
      </c>
      <c r="G72" s="3">
        <f>MAX(0,H71+Clima!$F70-F72-Constantes!$D$11)</f>
        <v>0</v>
      </c>
      <c r="H72" s="3">
        <f>H71+Clima!$F70-F72-E72-G72</f>
        <v>36.428596188832273</v>
      </c>
      <c r="I72" s="17"/>
      <c r="J72" s="3">
        <v>67</v>
      </c>
      <c r="K72" s="3">
        <f>'Cálculos de ET'!$I70*((1-Constantes!$E$18)*'Cálculos de ET'!$K70+'Cálculos de ET'!$L70)</f>
        <v>1.9153891441938891</v>
      </c>
      <c r="L72" s="3">
        <f>MIN(K72*Constantes!$E$16,0.8*(O71+Clima!$F70-M72-N72-Constantes!$D$12))</f>
        <v>1.1332602844121351</v>
      </c>
      <c r="M72" s="3">
        <f>IF(Clima!$F70&gt;0.05*Constantes!$E$17,((Clima!$F70-0.05*Constantes!$E$17)^2)/(Clima!$F70+0.95*Constantes!$E$17),0)</f>
        <v>0</v>
      </c>
      <c r="N72" s="3">
        <f>MAX(0,O71+Clima!$F70-M72-Constantes!$D$11)</f>
        <v>0</v>
      </c>
      <c r="O72" s="3">
        <f>O71+Clima!$F70-M72-L72-N72</f>
        <v>36.428596188832273</v>
      </c>
      <c r="P72" s="3">
        <f>P71+(Coeficientes!$D$20*N72-Q72)/Coeficientes!$D$21</f>
        <v>0</v>
      </c>
      <c r="Q72" s="3">
        <f>10*Coeficientes!$D$22*P71/Constantes!$E$27</f>
        <v>0</v>
      </c>
      <c r="R72" s="3">
        <f>10*Escenarios!$E$7*(M72+Q72)</f>
        <v>0</v>
      </c>
      <c r="S72" s="3">
        <f>0.001*Clima!F70*Escenarios!$E$8</f>
        <v>0</v>
      </c>
      <c r="T72" s="3">
        <f>MAX(0,W71+R72+S72-Constantes!$E$22)</f>
        <v>0</v>
      </c>
      <c r="U72" s="3">
        <f>MIN('Cálculos de ET'!M70*0.001*Escenarios!$E$8*(W71/Constantes!$E$22)^(2/3),W71+R72+S72-T72)</f>
        <v>6.7671616418495963</v>
      </c>
      <c r="V72" s="3">
        <f>MIN(Constantes!$E$21*(W71/Constantes!$E$22)^(2/3),W71+R72+S72-U72-T72)</f>
        <v>11.719134650883197</v>
      </c>
      <c r="W72" s="3">
        <f t="shared" si="2"/>
        <v>1911.7098445620893</v>
      </c>
      <c r="X72" s="17"/>
      <c r="Y72" s="3">
        <v>67</v>
      </c>
      <c r="Z72" s="3">
        <f>'Cálculos de ET'!$I70*((1-Constantes!$F$18)*'Cálculos de ET'!$K70+'Cálculos de ET'!$L70)</f>
        <v>1.9153891441938891</v>
      </c>
      <c r="AA72" s="3">
        <f>MIN(Z72*Constantes!$F$16,0.8*(AD71+Clima!$F70-AB72-AC72-Constantes!$D$12))</f>
        <v>1.1332602844121351</v>
      </c>
      <c r="AB72" s="3">
        <f>IF(Clima!$F70&gt;0.05*Constantes!$F$17,((Clima!$F70-0.05*Constantes!$F$17)^2)/(Clima!$F70+0.95*Constantes!$F$17),0)</f>
        <v>0</v>
      </c>
      <c r="AC72" s="3">
        <f>MAX(0,AD71+Clima!$F70-AB72-Constantes!$D$11)</f>
        <v>0</v>
      </c>
      <c r="AD72" s="3">
        <f>AD71+Clima!$F70-AB72-AA72-AC72</f>
        <v>36.428596188832273</v>
      </c>
      <c r="AE72" s="3">
        <f>AE71+(Coeficientes!$D$20*AC72-AF72)/Coeficientes!$D$21</f>
        <v>0</v>
      </c>
      <c r="AF72" s="3">
        <f>10*Coeficientes!$D$22*AE71/Constantes!$F$27</f>
        <v>0</v>
      </c>
      <c r="AG72" s="3">
        <f>10*Escenarios!$F$7*(AB72+AF72)</f>
        <v>0</v>
      </c>
      <c r="AH72" s="3">
        <f>0.001*Clima!F70*Escenarios!$F$8</f>
        <v>0</v>
      </c>
      <c r="AI72" s="3">
        <f>MAX(0,AL71+AG72+AH72-Constantes!$F$22)</f>
        <v>0</v>
      </c>
      <c r="AJ72" s="3">
        <f>MIN('Cálculos de ET'!M70*0.001*Escenarios!$F$8*(AL71/Constantes!$F$22)^(2/3),AL71+AG72+AH72-AI72)</f>
        <v>13.216916711650727</v>
      </c>
      <c r="AK72" s="3">
        <f>MIN(Constantes!$F$21*(AL71/Constantes!$F$22)^(2/3),AL71+AG72+AH72-AJ72-AI72)</f>
        <v>22.888595664017355</v>
      </c>
      <c r="AL72" s="3">
        <f t="shared" si="3"/>
        <v>1826.5899386279989</v>
      </c>
      <c r="AM72" s="25"/>
    </row>
    <row r="73" spans="2:39" x14ac:dyDescent="0.25">
      <c r="B73" s="24"/>
      <c r="C73" s="3">
        <v>68</v>
      </c>
      <c r="D73" s="3">
        <f>'Cálculos de ET'!$I71*((1-Constantes!$D$18)*'Cálculos de ET'!$K71+'Cálculos de ET'!$L71)</f>
        <v>1.8852177680741611</v>
      </c>
      <c r="E73" s="3">
        <f>MIN(D73*Constantes!$D$16,0.8*(H72+Clima!$F71-F73-G73-Constantes!$D$12))</f>
        <v>1.1154090700068564</v>
      </c>
      <c r="F73" s="3">
        <f>IF(Clima!$F71&gt;0.05*Constantes!$D$17,((Clima!$F71-0.05*Constantes!$D$17)^2)/(Clima!$F71+0.95*Constantes!$D$17),0)</f>
        <v>0</v>
      </c>
      <c r="G73" s="3">
        <f>MAX(0,H72+Clima!$F71-F73-Constantes!$D$11)</f>
        <v>0</v>
      </c>
      <c r="H73" s="3">
        <f>H72+Clima!$F71-F73-E73-G73</f>
        <v>35.313187118825418</v>
      </c>
      <c r="I73" s="17"/>
      <c r="J73" s="3">
        <v>68</v>
      </c>
      <c r="K73" s="3">
        <f>'Cálculos de ET'!$I71*((1-Constantes!$E$18)*'Cálculos de ET'!$K71+'Cálculos de ET'!$L71)</f>
        <v>1.8852177680741611</v>
      </c>
      <c r="L73" s="3">
        <f>MIN(K73*Constantes!$E$16,0.8*(O72+Clima!$F71-M73-N73-Constantes!$D$12))</f>
        <v>1.1154090700068564</v>
      </c>
      <c r="M73" s="3">
        <f>IF(Clima!$F71&gt;0.05*Constantes!$E$17,((Clima!$F71-0.05*Constantes!$E$17)^2)/(Clima!$F71+0.95*Constantes!$E$17),0)</f>
        <v>0</v>
      </c>
      <c r="N73" s="3">
        <f>MAX(0,O72+Clima!$F71-M73-Constantes!$D$11)</f>
        <v>0</v>
      </c>
      <c r="O73" s="3">
        <f>O72+Clima!$F71-M73-L73-N73</f>
        <v>35.313187118825418</v>
      </c>
      <c r="P73" s="3">
        <f>P72+(Coeficientes!$D$20*N73-Q73)/Coeficientes!$D$21</f>
        <v>0</v>
      </c>
      <c r="Q73" s="3">
        <f>10*Coeficientes!$D$22*P72/Constantes!$E$27</f>
        <v>0</v>
      </c>
      <c r="R73" s="3">
        <f>10*Escenarios!$E$7*(M73+Q73)</f>
        <v>0</v>
      </c>
      <c r="S73" s="3">
        <f>0.001*Clima!F71*Escenarios!$E$8</f>
        <v>0</v>
      </c>
      <c r="T73" s="3">
        <f>MAX(0,W72+R73+S73-Constantes!$E$22)</f>
        <v>0</v>
      </c>
      <c r="U73" s="3">
        <f>MIN('Cálculos de ET'!M71*0.001*Escenarios!$E$8*(W72/Constantes!$E$22)^(2/3),W72+R73+S73-T73)</f>
        <v>6.6186310914424293</v>
      </c>
      <c r="V73" s="3">
        <f>MIN(Constantes!$E$21*(W72/Constantes!$E$22)^(2/3),W72+R73+S73-U73-T73)</f>
        <v>11.644188661296717</v>
      </c>
      <c r="W73" s="3">
        <f t="shared" si="2"/>
        <v>1893.4470248093501</v>
      </c>
      <c r="X73" s="17"/>
      <c r="Y73" s="3">
        <v>68</v>
      </c>
      <c r="Z73" s="3">
        <f>'Cálculos de ET'!$I71*((1-Constantes!$F$18)*'Cálculos de ET'!$K71+'Cálculos de ET'!$L71)</f>
        <v>1.8852177680741611</v>
      </c>
      <c r="AA73" s="3">
        <f>MIN(Z73*Constantes!$F$16,0.8*(AD72+Clima!$F71-AB73-AC73-Constantes!$D$12))</f>
        <v>1.1154090700068564</v>
      </c>
      <c r="AB73" s="3">
        <f>IF(Clima!$F71&gt;0.05*Constantes!$F$17,((Clima!$F71-0.05*Constantes!$F$17)^2)/(Clima!$F71+0.95*Constantes!$F$17),0)</f>
        <v>0</v>
      </c>
      <c r="AC73" s="3">
        <f>MAX(0,AD72+Clima!$F71-AB73-Constantes!$D$11)</f>
        <v>0</v>
      </c>
      <c r="AD73" s="3">
        <f>AD72+Clima!$F71-AB73-AA73-AC73</f>
        <v>35.313187118825418</v>
      </c>
      <c r="AE73" s="3">
        <f>AE72+(Coeficientes!$D$20*AC73-AF73)/Coeficientes!$D$21</f>
        <v>0</v>
      </c>
      <c r="AF73" s="3">
        <f>10*Coeficientes!$D$22*AE72/Constantes!$F$27</f>
        <v>0</v>
      </c>
      <c r="AG73" s="3">
        <f>10*Escenarios!$F$7*(AB73+AF73)</f>
        <v>0</v>
      </c>
      <c r="AH73" s="3">
        <f>0.001*Clima!F71*Escenarios!$F$8</f>
        <v>0</v>
      </c>
      <c r="AI73" s="3">
        <f>MAX(0,AL72+AG73+AH73-Constantes!$F$22)</f>
        <v>0</v>
      </c>
      <c r="AJ73" s="3">
        <f>MIN('Cálculos de ET'!M71*0.001*Escenarios!$F$8*(AL72/Constantes!$F$22)^(2/3),AL72+AG73+AH73-AI73)</f>
        <v>12.841356227911666</v>
      </c>
      <c r="AK73" s="3">
        <f>MIN(Constantes!$F$21*(AL72/Constantes!$F$22)^(2/3),AL72+AG73+AH73-AJ73-AI73)</f>
        <v>22.591858122754779</v>
      </c>
      <c r="AL73" s="3">
        <f t="shared" si="3"/>
        <v>1791.1567242773324</v>
      </c>
      <c r="AM73" s="25"/>
    </row>
    <row r="74" spans="2:39" x14ac:dyDescent="0.25">
      <c r="B74" s="24"/>
      <c r="C74" s="3">
        <v>69</v>
      </c>
      <c r="D74" s="3">
        <f>'Cálculos de ET'!$I72*((1-Constantes!$D$18)*'Cálculos de ET'!$K72+'Cálculos de ET'!$L72)</f>
        <v>1.9149077921561024</v>
      </c>
      <c r="E74" s="3">
        <f>MIN(D74*Constantes!$D$16,0.8*(H73+Clima!$F72-F74-G74-Constantes!$D$12))</f>
        <v>1.1329754873781235</v>
      </c>
      <c r="F74" s="3">
        <f>IF(Clima!$F72&gt;0.05*Constantes!$D$17,((Clima!$F72-0.05*Constantes!$D$17)^2)/(Clima!$F72+0.95*Constantes!$D$17),0)</f>
        <v>0</v>
      </c>
      <c r="G74" s="3">
        <f>MAX(0,H73+Clima!$F72-F74-Constantes!$D$11)</f>
        <v>0</v>
      </c>
      <c r="H74" s="3">
        <f>H73+Clima!$F72-F74-E74-G74</f>
        <v>34.180211631447293</v>
      </c>
      <c r="I74" s="17"/>
      <c r="J74" s="3">
        <v>69</v>
      </c>
      <c r="K74" s="3">
        <f>'Cálculos de ET'!$I72*((1-Constantes!$E$18)*'Cálculos de ET'!$K72+'Cálculos de ET'!$L72)</f>
        <v>1.9149077921561024</v>
      </c>
      <c r="L74" s="3">
        <f>MIN(K74*Constantes!$E$16,0.8*(O73+Clima!$F72-M74-N74-Constantes!$D$12))</f>
        <v>1.1329754873781235</v>
      </c>
      <c r="M74" s="3">
        <f>IF(Clima!$F72&gt;0.05*Constantes!$E$17,((Clima!$F72-0.05*Constantes!$E$17)^2)/(Clima!$F72+0.95*Constantes!$E$17),0)</f>
        <v>0</v>
      </c>
      <c r="N74" s="3">
        <f>MAX(0,O73+Clima!$F72-M74-Constantes!$D$11)</f>
        <v>0</v>
      </c>
      <c r="O74" s="3">
        <f>O73+Clima!$F72-M74-L74-N74</f>
        <v>34.180211631447293</v>
      </c>
      <c r="P74" s="3">
        <f>P73+(Coeficientes!$D$20*N74-Q74)/Coeficientes!$D$21</f>
        <v>0</v>
      </c>
      <c r="Q74" s="3">
        <f>10*Coeficientes!$D$22*P73/Constantes!$E$27</f>
        <v>0</v>
      </c>
      <c r="R74" s="3">
        <f>10*Escenarios!$E$7*(M74+Q74)</f>
        <v>0</v>
      </c>
      <c r="S74" s="3">
        <f>0.001*Clima!F72*Escenarios!$E$8</f>
        <v>0</v>
      </c>
      <c r="T74" s="3">
        <f>MAX(0,W73+R74+S74-Constantes!$E$22)</f>
        <v>0</v>
      </c>
      <c r="U74" s="3">
        <f>MIN('Cálculos de ET'!M72*0.001*Escenarios!$E$8*(W73/Constantes!$E$22)^(2/3),W73+R74+S74-T74)</f>
        <v>6.68118082935678</v>
      </c>
      <c r="V74" s="3">
        <f>MIN(Constantes!$E$21*(W73/Constantes!$E$22)^(2/3),W73+R74+S74-U74-T74)</f>
        <v>11.56991108790444</v>
      </c>
      <c r="W74" s="3">
        <f t="shared" si="2"/>
        <v>1875.1959328920886</v>
      </c>
      <c r="X74" s="17"/>
      <c r="Y74" s="3">
        <v>69</v>
      </c>
      <c r="Z74" s="3">
        <f>'Cálculos de ET'!$I72*((1-Constantes!$F$18)*'Cálculos de ET'!$K72+'Cálculos de ET'!$L72)</f>
        <v>1.9149077921561024</v>
      </c>
      <c r="AA74" s="3">
        <f>MIN(Z74*Constantes!$F$16,0.8*(AD73+Clima!$F72-AB74-AC74-Constantes!$D$12))</f>
        <v>1.1329754873781235</v>
      </c>
      <c r="AB74" s="3">
        <f>IF(Clima!$F72&gt;0.05*Constantes!$F$17,((Clima!$F72-0.05*Constantes!$F$17)^2)/(Clima!$F72+0.95*Constantes!$F$17),0)</f>
        <v>0</v>
      </c>
      <c r="AC74" s="3">
        <f>MAX(0,AD73+Clima!$F72-AB74-Constantes!$D$11)</f>
        <v>0</v>
      </c>
      <c r="AD74" s="3">
        <f>AD73+Clima!$F72-AB74-AA74-AC74</f>
        <v>34.180211631447293</v>
      </c>
      <c r="AE74" s="3">
        <f>AE73+(Coeficientes!$D$20*AC74-AF74)/Coeficientes!$D$21</f>
        <v>0</v>
      </c>
      <c r="AF74" s="3">
        <f>10*Coeficientes!$D$22*AE73/Constantes!$F$27</f>
        <v>0</v>
      </c>
      <c r="AG74" s="3">
        <f>10*Escenarios!$F$7*(AB74+AF74)</f>
        <v>0</v>
      </c>
      <c r="AH74" s="3">
        <f>0.001*Clima!F72*Escenarios!$F$8</f>
        <v>0</v>
      </c>
      <c r="AI74" s="3">
        <f>MAX(0,AL73+AG74+AH74-Constantes!$F$22)</f>
        <v>0</v>
      </c>
      <c r="AJ74" s="3">
        <f>MIN('Cálculos de ET'!M72*0.001*Escenarios!$F$8*(AL73/Constantes!$F$22)^(2/3),AL73+AG74+AH74-AI74)</f>
        <v>12.876668282741202</v>
      </c>
      <c r="AK74" s="3">
        <f>MIN(Constantes!$F$21*(AL73/Constantes!$F$22)^(2/3),AL73+AG74+AH74-AJ74-AI74)</f>
        <v>22.298738942244416</v>
      </c>
      <c r="AL74" s="3">
        <f t="shared" si="3"/>
        <v>1755.9813170523469</v>
      </c>
      <c r="AM74" s="25"/>
    </row>
    <row r="75" spans="2:39" x14ac:dyDescent="0.25">
      <c r="B75" s="24"/>
      <c r="C75" s="3">
        <v>70</v>
      </c>
      <c r="D75" s="3">
        <f>'Cálculos de ET'!$I73*((1-Constantes!$D$18)*'Cálculos de ET'!$K73+'Cálculos de ET'!$L73)</f>
        <v>1.9243726546248334</v>
      </c>
      <c r="E75" s="3">
        <f>MIN(D75*Constantes!$D$16,0.8*(H74+Clima!$F73-F75-G75-Constantes!$D$12))</f>
        <v>1.1385754735562588</v>
      </c>
      <c r="F75" s="3">
        <f>IF(Clima!$F73&gt;0.05*Constantes!$D$17,((Clima!$F73-0.05*Constantes!$D$17)^2)/(Clima!$F73+0.95*Constantes!$D$17),0)</f>
        <v>2.2061856743006243</v>
      </c>
      <c r="G75" s="3">
        <f>MAX(0,H74+Clima!$F73-F75-Constantes!$D$11)</f>
        <v>7.0740259571466666</v>
      </c>
      <c r="H75" s="3">
        <f>H74+Clima!$F73-F75-E75-G75</f>
        <v>39.361424526443741</v>
      </c>
      <c r="I75" s="17"/>
      <c r="J75" s="3">
        <v>70</v>
      </c>
      <c r="K75" s="3">
        <f>'Cálculos de ET'!$I73*((1-Constantes!$E$18)*'Cálculos de ET'!$K73+'Cálculos de ET'!$L73)</f>
        <v>1.9243726546248334</v>
      </c>
      <c r="L75" s="3">
        <f>MIN(K75*Constantes!$E$16,0.8*(O74+Clima!$F73-M75-N75-Constantes!$D$12))</f>
        <v>1.1385754735562588</v>
      </c>
      <c r="M75" s="3">
        <f>IF(Clima!$F73&gt;0.05*Constantes!$E$17,((Clima!$F73-0.05*Constantes!$E$17)^2)/(Clima!$F73+0.95*Constantes!$E$17),0)</f>
        <v>2.2061856743006243</v>
      </c>
      <c r="N75" s="3">
        <f>MAX(0,O74+Clima!$F73-M75-Constantes!$D$11)</f>
        <v>7.0740259571466666</v>
      </c>
      <c r="O75" s="3">
        <f>O74+Clima!$F73-M75-L75-N75</f>
        <v>39.361424526443741</v>
      </c>
      <c r="P75" s="3">
        <f>P74+(Coeficientes!$D$20*N75-Q75)/Coeficientes!$D$21</f>
        <v>0</v>
      </c>
      <c r="Q75" s="3">
        <f>10*Coeficientes!$D$22*P74/Constantes!$E$27</f>
        <v>0</v>
      </c>
      <c r="R75" s="3">
        <f>10*Escenarios!$E$7*(M75+Q75)</f>
        <v>214.00001040716054</v>
      </c>
      <c r="S75" s="3">
        <f>0.001*Clima!F73*Escenarios!$E$8</f>
        <v>46.8</v>
      </c>
      <c r="T75" s="3">
        <f>MAX(0,W74+R75+S75-Constantes!$E$22)</f>
        <v>135.99594329924957</v>
      </c>
      <c r="U75" s="3">
        <f>MIN('Cálculos de ET'!M73*0.001*Escenarios!$E$8*(W74/Constantes!$E$22)^(2/3),W74+R75+S75-T75)</f>
        <v>6.6719819315148658</v>
      </c>
      <c r="V75" s="3">
        <f>MIN(Constantes!$E$21*(W74/Constantes!$E$22)^(2/3),W74+R75+S75-U75-T75)</f>
        <v>11.495442246481842</v>
      </c>
      <c r="W75" s="3">
        <f t="shared" si="2"/>
        <v>1981.8325758220035</v>
      </c>
      <c r="X75" s="17"/>
      <c r="Y75" s="3">
        <v>70</v>
      </c>
      <c r="Z75" s="3">
        <f>'Cálculos de ET'!$I73*((1-Constantes!$F$18)*'Cálculos de ET'!$K73+'Cálculos de ET'!$L73)</f>
        <v>1.9243726546248334</v>
      </c>
      <c r="AA75" s="3">
        <f>MIN(Z75*Constantes!$F$16,0.8*(AD74+Clima!$F73-AB75-AC75-Constantes!$D$12))</f>
        <v>1.1385754735562588</v>
      </c>
      <c r="AB75" s="3">
        <f>IF(Clima!$F73&gt;0.05*Constantes!$F$17,((Clima!$F73-0.05*Constantes!$F$17)^2)/(Clima!$F73+0.95*Constantes!$F$17),0)</f>
        <v>2.2061856743006243</v>
      </c>
      <c r="AC75" s="3">
        <f>MAX(0,AD74+Clima!$F73-AB75-Constantes!$D$11)</f>
        <v>7.0740259571466666</v>
      </c>
      <c r="AD75" s="3">
        <f>AD74+Clima!$F73-AB75-AA75-AC75</f>
        <v>39.361424526443741</v>
      </c>
      <c r="AE75" s="3">
        <f>AE74+(Coeficientes!$D$20*AC75-AF75)/Coeficientes!$D$21</f>
        <v>0</v>
      </c>
      <c r="AF75" s="3">
        <f>10*Coeficientes!$D$22*AE74/Constantes!$F$27</f>
        <v>0</v>
      </c>
      <c r="AG75" s="3">
        <f>10*Escenarios!$F$7*(AB75+AF75)</f>
        <v>207.38145338425869</v>
      </c>
      <c r="AH75" s="3">
        <f>0.001*Clima!F73*Escenarios!$F$8</f>
        <v>93.6</v>
      </c>
      <c r="AI75" s="3">
        <f>MAX(0,AL74+AG75+AH75-Constantes!$F$22)</f>
        <v>56.962770436605751</v>
      </c>
      <c r="AJ75" s="3">
        <f>MIN('Cálculos de ET'!M73*0.001*Escenarios!$F$8*(AL74/Constantes!$F$22)^(2/3),AL74+AG75+AH75-AI75)</f>
        <v>12.772238397054414</v>
      </c>
      <c r="AK75" s="3">
        <f>MIN(Constantes!$F$21*(AL74/Constantes!$F$22)^(2/3),AL74+AG75+AH75-AJ75-AI75)</f>
        <v>22.005834302117325</v>
      </c>
      <c r="AL75" s="3">
        <f t="shared" si="3"/>
        <v>1965.2219273008282</v>
      </c>
      <c r="AM75" s="25"/>
    </row>
    <row r="76" spans="2:39" x14ac:dyDescent="0.25">
      <c r="B76" s="24"/>
      <c r="C76" s="3">
        <v>71</v>
      </c>
      <c r="D76" s="3">
        <f>'Cálculos de ET'!$I74*((1-Constantes!$D$18)*'Cálculos de ET'!$K74+'Cálculos de ET'!$L74)</f>
        <v>1.7948049087378484</v>
      </c>
      <c r="E76" s="3">
        <f>MIN(D76*Constantes!$D$16,0.8*(H75+Clima!$F74-F76-G76-Constantes!$D$12))</f>
        <v>1.0619153436815429</v>
      </c>
      <c r="F76" s="3">
        <f>IF(Clima!$F74&gt;0.05*Constantes!$D$17,((Clima!$F74-0.05*Constantes!$D$17)^2)/(Clima!$F74+0.95*Constantes!$D$17),0)</f>
        <v>0.31886015157589176</v>
      </c>
      <c r="G76" s="3">
        <f>MAX(0,H75+Clima!$F74-F76-Constantes!$D$11)</f>
        <v>6.042564374867851</v>
      </c>
      <c r="H76" s="3">
        <f>H75+Clima!$F74-F76-E76-G76</f>
        <v>39.438084656318459</v>
      </c>
      <c r="I76" s="17"/>
      <c r="J76" s="3">
        <v>71</v>
      </c>
      <c r="K76" s="3">
        <f>'Cálculos de ET'!$I74*((1-Constantes!$E$18)*'Cálculos de ET'!$K74+'Cálculos de ET'!$L74)</f>
        <v>1.7948049087378484</v>
      </c>
      <c r="L76" s="3">
        <f>MIN(K76*Constantes!$E$16,0.8*(O75+Clima!$F74-M76-N76-Constantes!$D$12))</f>
        <v>1.0619153436815429</v>
      </c>
      <c r="M76" s="3">
        <f>IF(Clima!$F74&gt;0.05*Constantes!$E$17,((Clima!$F74-0.05*Constantes!$E$17)^2)/(Clima!$F74+0.95*Constantes!$E$17),0)</f>
        <v>0.31886015157589176</v>
      </c>
      <c r="N76" s="3">
        <f>MAX(0,O75+Clima!$F74-M76-Constantes!$D$11)</f>
        <v>6.042564374867851</v>
      </c>
      <c r="O76" s="3">
        <f>O75+Clima!$F74-M76-L76-N76</f>
        <v>39.438084656318459</v>
      </c>
      <c r="P76" s="3">
        <f>P75+(Coeficientes!$D$20*N76-Q76)/Coeficientes!$D$21</f>
        <v>0</v>
      </c>
      <c r="Q76" s="3">
        <f>10*Coeficientes!$D$22*P75/Constantes!$E$27</f>
        <v>0</v>
      </c>
      <c r="R76" s="3">
        <f>10*Escenarios!$E$7*(M76+Q76)</f>
        <v>30.929434702861499</v>
      </c>
      <c r="S76" s="3">
        <f>0.001*Clima!F74*Escenarios!$E$8</f>
        <v>22.5</v>
      </c>
      <c r="T76" s="3">
        <f>MAX(0,W75+R76+S76-Constantes!$E$22)</f>
        <v>35.262010524864991</v>
      </c>
      <c r="U76" s="3">
        <f>MIN('Cálculos de ET'!M74*0.001*Escenarios!$E$8*(W75/Constantes!$E$22)^(2/3),W75+R76+S76-T76)</f>
        <v>6.4557458582652281</v>
      </c>
      <c r="V76" s="3">
        <f>MIN(Constantes!$E$21*(W75/Constantes!$E$22)^(2/3),W75+R76+S76-U76-T76)</f>
        <v>11.927219838319335</v>
      </c>
      <c r="W76" s="3">
        <f t="shared" si="2"/>
        <v>1981.6170343034155</v>
      </c>
      <c r="X76" s="17"/>
      <c r="Y76" s="3">
        <v>71</v>
      </c>
      <c r="Z76" s="3">
        <f>'Cálculos de ET'!$I74*((1-Constantes!$F$18)*'Cálculos de ET'!$K74+'Cálculos de ET'!$L74)</f>
        <v>1.7948049087378484</v>
      </c>
      <c r="AA76" s="3">
        <f>MIN(Z76*Constantes!$F$16,0.8*(AD75+Clima!$F74-AB76-AC76-Constantes!$D$12))</f>
        <v>1.0619153436815429</v>
      </c>
      <c r="AB76" s="3">
        <f>IF(Clima!$F74&gt;0.05*Constantes!$F$17,((Clima!$F74-0.05*Constantes!$F$17)^2)/(Clima!$F74+0.95*Constantes!$F$17),0)</f>
        <v>0.31886015157589176</v>
      </c>
      <c r="AC76" s="3">
        <f>MAX(0,AD75+Clima!$F74-AB76-Constantes!$D$11)</f>
        <v>6.042564374867851</v>
      </c>
      <c r="AD76" s="3">
        <f>AD75+Clima!$F74-AB76-AA76-AC76</f>
        <v>39.438084656318459</v>
      </c>
      <c r="AE76" s="3">
        <f>AE75+(Coeficientes!$D$20*AC76-AF76)/Coeficientes!$D$21</f>
        <v>0</v>
      </c>
      <c r="AF76" s="3">
        <f>10*Coeficientes!$D$22*AE75/Constantes!$F$27</f>
        <v>0</v>
      </c>
      <c r="AG76" s="3">
        <f>10*Escenarios!$F$7*(AB76+AF76)</f>
        <v>29.972854248133824</v>
      </c>
      <c r="AH76" s="3">
        <f>0.001*Clima!F74*Escenarios!$F$8</f>
        <v>45</v>
      </c>
      <c r="AI76" s="3">
        <f>MAX(0,AL75+AG76+AH76-Constantes!$F$22)</f>
        <v>40.194781548962055</v>
      </c>
      <c r="AJ76" s="3">
        <f>MIN('Cálculos de ET'!M74*0.001*Escenarios!$F$8*(AL75/Constantes!$F$22)^(2/3),AL75+AG76+AH76-AI76)</f>
        <v>12.839245800397137</v>
      </c>
      <c r="AK76" s="3">
        <f>MIN(Constantes!$F$21*(AL75/Constantes!$F$22)^(2/3),AL75+AG76+AH76-AJ76-AI76)</f>
        <v>23.720962779768623</v>
      </c>
      <c r="AL76" s="3">
        <f t="shared" si="3"/>
        <v>1963.4397914198344</v>
      </c>
      <c r="AM76" s="25"/>
    </row>
    <row r="77" spans="2:39" x14ac:dyDescent="0.25">
      <c r="B77" s="24"/>
      <c r="C77" s="3">
        <v>72</v>
      </c>
      <c r="D77" s="3">
        <f>'Cálculos de ET'!$I75*((1-Constantes!$D$18)*'Cálculos de ET'!$K75+'Cálculos de ET'!$L75)</f>
        <v>1.8882376196513746</v>
      </c>
      <c r="E77" s="3">
        <f>MIN(D77*Constantes!$D$16,0.8*(H76+Clima!$F75-F77-G77-Constantes!$D$12))</f>
        <v>1.1171957971936788</v>
      </c>
      <c r="F77" s="3">
        <f>IF(Clima!$F75&gt;0.05*Constantes!$D$17,((Clima!$F75-0.05*Constantes!$D$17)^2)/(Clima!$F75+0.95*Constantes!$D$17),0)</f>
        <v>0</v>
      </c>
      <c r="G77" s="3">
        <f>MAX(0,H76+Clima!$F75-F77-Constantes!$D$11)</f>
        <v>0</v>
      </c>
      <c r="H77" s="3">
        <f>H76+Clima!$F75-F77-E77-G77</f>
        <v>38.320888859124778</v>
      </c>
      <c r="I77" s="17"/>
      <c r="J77" s="3">
        <v>72</v>
      </c>
      <c r="K77" s="3">
        <f>'Cálculos de ET'!$I75*((1-Constantes!$E$18)*'Cálculos de ET'!$K75+'Cálculos de ET'!$L75)</f>
        <v>1.8882376196513746</v>
      </c>
      <c r="L77" s="3">
        <f>MIN(K77*Constantes!$E$16,0.8*(O76+Clima!$F75-M77-N77-Constantes!$D$12))</f>
        <v>1.1171957971936788</v>
      </c>
      <c r="M77" s="3">
        <f>IF(Clima!$F75&gt;0.05*Constantes!$E$17,((Clima!$F75-0.05*Constantes!$E$17)^2)/(Clima!$F75+0.95*Constantes!$E$17),0)</f>
        <v>0</v>
      </c>
      <c r="N77" s="3">
        <f>MAX(0,O76+Clima!$F75-M77-Constantes!$D$11)</f>
        <v>0</v>
      </c>
      <c r="O77" s="3">
        <f>O76+Clima!$F75-M77-L77-N77</f>
        <v>38.320888859124778</v>
      </c>
      <c r="P77" s="3">
        <f>P76+(Coeficientes!$D$20*N77-Q77)/Coeficientes!$D$21</f>
        <v>0</v>
      </c>
      <c r="Q77" s="3">
        <f>10*Coeficientes!$D$22*P76/Constantes!$E$27</f>
        <v>0</v>
      </c>
      <c r="R77" s="3">
        <f>10*Escenarios!$E$7*(M77+Q77)</f>
        <v>0</v>
      </c>
      <c r="S77" s="3">
        <f>0.001*Clima!F75*Escenarios!$E$8</f>
        <v>0</v>
      </c>
      <c r="T77" s="3">
        <f>MAX(0,W76+R77+S77-Constantes!$E$22)</f>
        <v>0</v>
      </c>
      <c r="U77" s="3">
        <f>MIN('Cálculos de ET'!M75*0.001*Escenarios!$E$8*(W76/Constantes!$E$22)^(2/3),W76+R77+S77-T77)</f>
        <v>6.7940184119217104</v>
      </c>
      <c r="V77" s="3">
        <f>MIN(Constantes!$E$21*(W76/Constantes!$E$22)^(2/3),W76+R77+S77-U77-T77)</f>
        <v>11.926355030090903</v>
      </c>
      <c r="W77" s="3">
        <f t="shared" si="2"/>
        <v>1962.8966608614028</v>
      </c>
      <c r="X77" s="17"/>
      <c r="Y77" s="3">
        <v>72</v>
      </c>
      <c r="Z77" s="3">
        <f>'Cálculos de ET'!$I75*((1-Constantes!$F$18)*'Cálculos de ET'!$K75+'Cálculos de ET'!$L75)</f>
        <v>1.8882376196513746</v>
      </c>
      <c r="AA77" s="3">
        <f>MIN(Z77*Constantes!$F$16,0.8*(AD76+Clima!$F75-AB77-AC77-Constantes!$D$12))</f>
        <v>1.1171957971936788</v>
      </c>
      <c r="AB77" s="3">
        <f>IF(Clima!$F75&gt;0.05*Constantes!$F$17,((Clima!$F75-0.05*Constantes!$F$17)^2)/(Clima!$F75+0.95*Constantes!$F$17),0)</f>
        <v>0</v>
      </c>
      <c r="AC77" s="3">
        <f>MAX(0,AD76+Clima!$F75-AB77-Constantes!$D$11)</f>
        <v>0</v>
      </c>
      <c r="AD77" s="3">
        <f>AD76+Clima!$F75-AB77-AA77-AC77</f>
        <v>38.320888859124778</v>
      </c>
      <c r="AE77" s="3">
        <f>AE76+(Coeficientes!$D$20*AC77-AF77)/Coeficientes!$D$21</f>
        <v>0</v>
      </c>
      <c r="AF77" s="3">
        <f>10*Coeficientes!$D$22*AE76/Constantes!$F$27</f>
        <v>0</v>
      </c>
      <c r="AG77" s="3">
        <f>10*Escenarios!$F$7*(AB77+AF77)</f>
        <v>0</v>
      </c>
      <c r="AH77" s="3">
        <f>0.001*Clima!F75*Escenarios!$F$8</f>
        <v>0</v>
      </c>
      <c r="AI77" s="3">
        <f>MAX(0,AL76+AG77+AH77-Constantes!$F$22)</f>
        <v>0</v>
      </c>
      <c r="AJ77" s="3">
        <f>MIN('Cálculos de ET'!M75*0.001*Escenarios!$F$8*(AL76/Constantes!$F$22)^(2/3),AL76+AG77+AH77-AI77)</f>
        <v>13.50481448652395</v>
      </c>
      <c r="AK77" s="3">
        <f>MIN(Constantes!$F$21*(AL76/Constantes!$F$22)^(2/3),AL76+AG77+AH77-AJ77-AI77)</f>
        <v>23.706619914243383</v>
      </c>
      <c r="AL77" s="3">
        <f t="shared" si="3"/>
        <v>1926.2283570190671</v>
      </c>
      <c r="AM77" s="25"/>
    </row>
    <row r="78" spans="2:39" x14ac:dyDescent="0.25">
      <c r="B78" s="24"/>
      <c r="C78" s="3">
        <v>73</v>
      </c>
      <c r="D78" s="3">
        <f>'Cálculos de ET'!$I76*((1-Constantes!$D$18)*'Cálculos de ET'!$K76+'Cálculos de ET'!$L76)</f>
        <v>1.8676220645946213</v>
      </c>
      <c r="E78" s="3">
        <f>MIN(D78*Constantes!$D$16,0.8*(H77+Clima!$F76-F78-G78-Constantes!$D$12))</f>
        <v>1.1049983855827015</v>
      </c>
      <c r="F78" s="3">
        <f>IF(Clima!$F76&gt;0.05*Constantes!$D$17,((Clima!$F76-0.05*Constantes!$D$17)^2)/(Clima!$F76+0.95*Constantes!$D$17),0)</f>
        <v>0</v>
      </c>
      <c r="G78" s="3">
        <f>MAX(0,H77+Clima!$F76-F78-Constantes!$D$11)</f>
        <v>0</v>
      </c>
      <c r="H78" s="3">
        <f>H77+Clima!$F76-F78-E78-G78</f>
        <v>37.215890473542075</v>
      </c>
      <c r="I78" s="17"/>
      <c r="J78" s="3">
        <v>73</v>
      </c>
      <c r="K78" s="3">
        <f>'Cálculos de ET'!$I76*((1-Constantes!$E$18)*'Cálculos de ET'!$K76+'Cálculos de ET'!$L76)</f>
        <v>1.8676220645946213</v>
      </c>
      <c r="L78" s="3">
        <f>MIN(K78*Constantes!$E$16,0.8*(O77+Clima!$F76-M78-N78-Constantes!$D$12))</f>
        <v>1.1049983855827015</v>
      </c>
      <c r="M78" s="3">
        <f>IF(Clima!$F76&gt;0.05*Constantes!$E$17,((Clima!$F76-0.05*Constantes!$E$17)^2)/(Clima!$F76+0.95*Constantes!$E$17),0)</f>
        <v>0</v>
      </c>
      <c r="N78" s="3">
        <f>MAX(0,O77+Clima!$F76-M78-Constantes!$D$11)</f>
        <v>0</v>
      </c>
      <c r="O78" s="3">
        <f>O77+Clima!$F76-M78-L78-N78</f>
        <v>37.215890473542075</v>
      </c>
      <c r="P78" s="3">
        <f>P77+(Coeficientes!$D$20*N78-Q78)/Coeficientes!$D$21</f>
        <v>0</v>
      </c>
      <c r="Q78" s="3">
        <f>10*Coeficientes!$D$22*P77/Constantes!$E$27</f>
        <v>0</v>
      </c>
      <c r="R78" s="3">
        <f>10*Escenarios!$E$7*(M78+Q78)</f>
        <v>0</v>
      </c>
      <c r="S78" s="3">
        <f>0.001*Clima!F76*Escenarios!$E$8</f>
        <v>0</v>
      </c>
      <c r="T78" s="3">
        <f>MAX(0,W77+R78+S78-Constantes!$E$22)</f>
        <v>0</v>
      </c>
      <c r="U78" s="3">
        <f>MIN('Cálculos de ET'!M76*0.001*Escenarios!$E$8*(W77/Constantes!$E$22)^(2/3),W77+R78+S78-T78)</f>
        <v>6.6783675942893295</v>
      </c>
      <c r="V78" s="3">
        <f>MIN(Constantes!$E$21*(W77/Constantes!$E$22)^(2/3),W77+R78+S78-U78-T78)</f>
        <v>11.851123932461833</v>
      </c>
      <c r="W78" s="3">
        <f t="shared" si="2"/>
        <v>1944.3671693346516</v>
      </c>
      <c r="X78" s="17"/>
      <c r="Y78" s="3">
        <v>73</v>
      </c>
      <c r="Z78" s="3">
        <f>'Cálculos de ET'!$I76*((1-Constantes!$F$18)*'Cálculos de ET'!$K76+'Cálculos de ET'!$L76)</f>
        <v>1.8676220645946213</v>
      </c>
      <c r="AA78" s="3">
        <f>MIN(Z78*Constantes!$F$16,0.8*(AD77+Clima!$F76-AB78-AC78-Constantes!$D$12))</f>
        <v>1.1049983855827015</v>
      </c>
      <c r="AB78" s="3">
        <f>IF(Clima!$F76&gt;0.05*Constantes!$F$17,((Clima!$F76-0.05*Constantes!$F$17)^2)/(Clima!$F76+0.95*Constantes!$F$17),0)</f>
        <v>0</v>
      </c>
      <c r="AC78" s="3">
        <f>MAX(0,AD77+Clima!$F76-AB78-Constantes!$D$11)</f>
        <v>0</v>
      </c>
      <c r="AD78" s="3">
        <f>AD77+Clima!$F76-AB78-AA78-AC78</f>
        <v>37.215890473542075</v>
      </c>
      <c r="AE78" s="3">
        <f>AE77+(Coeficientes!$D$20*AC78-AF78)/Coeficientes!$D$21</f>
        <v>0</v>
      </c>
      <c r="AF78" s="3">
        <f>10*Coeficientes!$D$22*AE77/Constantes!$F$27</f>
        <v>0</v>
      </c>
      <c r="AG78" s="3">
        <f>10*Escenarios!$F$7*(AB78+AF78)</f>
        <v>0</v>
      </c>
      <c r="AH78" s="3">
        <f>0.001*Clima!F76*Escenarios!$F$8</f>
        <v>0</v>
      </c>
      <c r="AI78" s="3">
        <f>MAX(0,AL77+AG78+AH78-Constantes!$F$22)</f>
        <v>0</v>
      </c>
      <c r="AJ78" s="3">
        <f>MIN('Cálculos de ET'!M76*0.001*Escenarios!$F$8*(AL77/Constantes!$F$22)^(2/3),AL77+AG78+AH78-AI78)</f>
        <v>13.189870742570797</v>
      </c>
      <c r="AK78" s="3">
        <f>MIN(Constantes!$F$21*(AL77/Constantes!$F$22)^(2/3),AL77+AG78+AH78-AJ78-AI78)</f>
        <v>23.40613789468906</v>
      </c>
      <c r="AL78" s="3">
        <f t="shared" si="3"/>
        <v>1889.6323483818073</v>
      </c>
      <c r="AM78" s="25"/>
    </row>
    <row r="79" spans="2:39" x14ac:dyDescent="0.25">
      <c r="B79" s="24"/>
      <c r="C79" s="3">
        <v>74</v>
      </c>
      <c r="D79" s="3">
        <f>'Cálculos de ET'!$I77*((1-Constantes!$D$18)*'Cálculos de ET'!$K77+'Cálculos de ET'!$L77)</f>
        <v>1.8862703891142161</v>
      </c>
      <c r="E79" s="3">
        <f>MIN(D79*Constantes!$D$16,0.8*(H78+Clima!$F77-F79-G79-Constantes!$D$12))</f>
        <v>1.1160318643997593</v>
      </c>
      <c r="F79" s="3">
        <f>IF(Clima!$F77&gt;0.05*Constantes!$D$17,((Clima!$F77-0.05*Constantes!$D$17)^2)/(Clima!$F77+0.95*Constantes!$D$17),0)</f>
        <v>0</v>
      </c>
      <c r="G79" s="3">
        <f>MAX(0,H78+Clima!$F77-F79-Constantes!$D$11)</f>
        <v>0</v>
      </c>
      <c r="H79" s="3">
        <f>H78+Clima!$F77-F79-E79-G79</f>
        <v>36.099858609142316</v>
      </c>
      <c r="I79" s="17"/>
      <c r="J79" s="3">
        <v>74</v>
      </c>
      <c r="K79" s="3">
        <f>'Cálculos de ET'!$I77*((1-Constantes!$E$18)*'Cálculos de ET'!$K77+'Cálculos de ET'!$L77)</f>
        <v>1.8862703891142161</v>
      </c>
      <c r="L79" s="3">
        <f>MIN(K79*Constantes!$E$16,0.8*(O78+Clima!$F77-M79-N79-Constantes!$D$12))</f>
        <v>1.1160318643997593</v>
      </c>
      <c r="M79" s="3">
        <f>IF(Clima!$F77&gt;0.05*Constantes!$E$17,((Clima!$F77-0.05*Constantes!$E$17)^2)/(Clima!$F77+0.95*Constantes!$E$17),0)</f>
        <v>0</v>
      </c>
      <c r="N79" s="3">
        <f>MAX(0,O78+Clima!$F77-M79-Constantes!$D$11)</f>
        <v>0</v>
      </c>
      <c r="O79" s="3">
        <f>O78+Clima!$F77-M79-L79-N79</f>
        <v>36.099858609142316</v>
      </c>
      <c r="P79" s="3">
        <f>P78+(Coeficientes!$D$20*N79-Q79)/Coeficientes!$D$21</f>
        <v>0</v>
      </c>
      <c r="Q79" s="3">
        <f>10*Coeficientes!$D$22*P78/Constantes!$E$27</f>
        <v>0</v>
      </c>
      <c r="R79" s="3">
        <f>10*Escenarios!$E$7*(M79+Q79)</f>
        <v>0</v>
      </c>
      <c r="S79" s="3">
        <f>0.001*Clima!F77*Escenarios!$E$8</f>
        <v>0</v>
      </c>
      <c r="T79" s="3">
        <f>MAX(0,W78+R79+S79-Constantes!$E$22)</f>
        <v>0</v>
      </c>
      <c r="U79" s="3">
        <f>MIN('Cálculos de ET'!M77*0.001*Escenarios!$E$8*(W78/Constantes!$E$22)^(2/3),W78+R79+S79-T79)</f>
        <v>6.7037843299218247</v>
      </c>
      <c r="V79" s="3">
        <f>MIN(Constantes!$E$21*(W78/Constantes!$E$22)^(2/3),W78+R79+S79-U79-T79)</f>
        <v>11.77642404145984</v>
      </c>
      <c r="W79" s="3">
        <f t="shared" si="2"/>
        <v>1925.88696096327</v>
      </c>
      <c r="X79" s="17"/>
      <c r="Y79" s="3">
        <v>74</v>
      </c>
      <c r="Z79" s="3">
        <f>'Cálculos de ET'!$I77*((1-Constantes!$F$18)*'Cálculos de ET'!$K77+'Cálculos de ET'!$L77)</f>
        <v>1.8862703891142161</v>
      </c>
      <c r="AA79" s="3">
        <f>MIN(Z79*Constantes!$F$16,0.8*(AD78+Clima!$F77-AB79-AC79-Constantes!$D$12))</f>
        <v>1.1160318643997593</v>
      </c>
      <c r="AB79" s="3">
        <f>IF(Clima!$F77&gt;0.05*Constantes!$F$17,((Clima!$F77-0.05*Constantes!$F$17)^2)/(Clima!$F77+0.95*Constantes!$F$17),0)</f>
        <v>0</v>
      </c>
      <c r="AC79" s="3">
        <f>MAX(0,AD78+Clima!$F77-AB79-Constantes!$D$11)</f>
        <v>0</v>
      </c>
      <c r="AD79" s="3">
        <f>AD78+Clima!$F77-AB79-AA79-AC79</f>
        <v>36.099858609142316</v>
      </c>
      <c r="AE79" s="3">
        <f>AE78+(Coeficientes!$D$20*AC79-AF79)/Coeficientes!$D$21</f>
        <v>0</v>
      </c>
      <c r="AF79" s="3">
        <f>10*Coeficientes!$D$22*AE78/Constantes!$F$27</f>
        <v>0</v>
      </c>
      <c r="AG79" s="3">
        <f>10*Escenarios!$F$7*(AB79+AF79)</f>
        <v>0</v>
      </c>
      <c r="AH79" s="3">
        <f>0.001*Clima!F77*Escenarios!$F$8</f>
        <v>0</v>
      </c>
      <c r="AI79" s="3">
        <f>MAX(0,AL78+AG79+AH79-Constantes!$F$22)</f>
        <v>0</v>
      </c>
      <c r="AJ79" s="3">
        <f>MIN('Cálculos de ET'!M77*0.001*Escenarios!$F$8*(AL78/Constantes!$F$22)^(2/3),AL78+AG79+AH79-AI79)</f>
        <v>13.154753668120321</v>
      </c>
      <c r="AK79" s="3">
        <f>MIN(Constantes!$F$21*(AL78/Constantes!$F$22)^(2/3),AL78+AG79+AH79-AJ79-AI79)</f>
        <v>23.108732282045342</v>
      </c>
      <c r="AL79" s="3">
        <f t="shared" si="3"/>
        <v>1853.3688624316417</v>
      </c>
      <c r="AM79" s="25"/>
    </row>
    <row r="80" spans="2:39" x14ac:dyDescent="0.25">
      <c r="B80" s="24"/>
      <c r="C80" s="3">
        <v>75</v>
      </c>
      <c r="D80" s="3">
        <f>'Cálculos de ET'!$I78*((1-Constantes!$D$18)*'Cálculos de ET'!$K78+'Cálculos de ET'!$L78)</f>
        <v>1.8213993765787211</v>
      </c>
      <c r="E80" s="3">
        <f>MIN(D80*Constantes!$D$16,0.8*(H79+Clima!$F78-F80-G80-Constantes!$D$12))</f>
        <v>1.0776502423993808</v>
      </c>
      <c r="F80" s="3">
        <f>IF(Clima!$F78&gt;0.05*Constantes!$D$17,((Clima!$F78-0.05*Constantes!$D$17)^2)/(Clima!$F78+0.95*Constantes!$D$17),0)</f>
        <v>0</v>
      </c>
      <c r="G80" s="3">
        <f>MAX(0,H79+Clima!$F78-F80-Constantes!$D$11)</f>
        <v>0</v>
      </c>
      <c r="H80" s="3">
        <f>H79+Clima!$F78-F80-E80-G80</f>
        <v>37.522208366742937</v>
      </c>
      <c r="I80" s="17"/>
      <c r="J80" s="3">
        <v>75</v>
      </c>
      <c r="K80" s="3">
        <f>'Cálculos de ET'!$I78*((1-Constantes!$E$18)*'Cálculos de ET'!$K78+'Cálculos de ET'!$L78)</f>
        <v>1.8213993765787211</v>
      </c>
      <c r="L80" s="3">
        <f>MIN(K80*Constantes!$E$16,0.8*(O79+Clima!$F78-M80-N80-Constantes!$D$12))</f>
        <v>1.0776502423993808</v>
      </c>
      <c r="M80" s="3">
        <f>IF(Clima!$F78&gt;0.05*Constantes!$E$17,((Clima!$F78-0.05*Constantes!$E$17)^2)/(Clima!$F78+0.95*Constantes!$E$17),0)</f>
        <v>0</v>
      </c>
      <c r="N80" s="3">
        <f>MAX(0,O79+Clima!$F78-M80-Constantes!$D$11)</f>
        <v>0</v>
      </c>
      <c r="O80" s="3">
        <f>O79+Clima!$F78-M80-L80-N80</f>
        <v>37.522208366742937</v>
      </c>
      <c r="P80" s="3">
        <f>P79+(Coeficientes!$D$20*N80-Q80)/Coeficientes!$D$21</f>
        <v>0</v>
      </c>
      <c r="Q80" s="3">
        <f>10*Coeficientes!$D$22*P79/Constantes!$E$27</f>
        <v>0</v>
      </c>
      <c r="R80" s="3">
        <f>10*Escenarios!$E$7*(M80+Q80)</f>
        <v>0</v>
      </c>
      <c r="S80" s="3">
        <f>0.001*Clima!F78*Escenarios!$E$8</f>
        <v>7.5</v>
      </c>
      <c r="T80" s="3">
        <f>MAX(0,W79+R80+S80-Constantes!$E$22)</f>
        <v>0</v>
      </c>
      <c r="U80" s="3">
        <f>MIN('Cálculos de ET'!M78*0.001*Escenarios!$E$8*(W79/Constantes!$E$22)^(2/3),W79+R80+S80-T80)</f>
        <v>6.4325900900026696</v>
      </c>
      <c r="V80" s="3">
        <f>MIN(Constantes!$E$21*(W79/Constantes!$E$22)^(2/3),W79+R80+S80-U80-T80)</f>
        <v>11.701686106937036</v>
      </c>
      <c r="W80" s="3">
        <f t="shared" si="2"/>
        <v>1915.2526847663303</v>
      </c>
      <c r="X80" s="17"/>
      <c r="Y80" s="3">
        <v>75</v>
      </c>
      <c r="Z80" s="3">
        <f>'Cálculos de ET'!$I78*((1-Constantes!$F$18)*'Cálculos de ET'!$K78+'Cálculos de ET'!$L78)</f>
        <v>1.8213993765787211</v>
      </c>
      <c r="AA80" s="3">
        <f>MIN(Z80*Constantes!$F$16,0.8*(AD79+Clima!$F78-AB80-AC80-Constantes!$D$12))</f>
        <v>1.0776502423993808</v>
      </c>
      <c r="AB80" s="3">
        <f>IF(Clima!$F78&gt;0.05*Constantes!$F$17,((Clima!$F78-0.05*Constantes!$F$17)^2)/(Clima!$F78+0.95*Constantes!$F$17),0)</f>
        <v>0</v>
      </c>
      <c r="AC80" s="3">
        <f>MAX(0,AD79+Clima!$F78-AB80-Constantes!$D$11)</f>
        <v>0</v>
      </c>
      <c r="AD80" s="3">
        <f>AD79+Clima!$F78-AB80-AA80-AC80</f>
        <v>37.522208366742937</v>
      </c>
      <c r="AE80" s="3">
        <f>AE79+(Coeficientes!$D$20*AC80-AF80)/Coeficientes!$D$21</f>
        <v>0</v>
      </c>
      <c r="AF80" s="3">
        <f>10*Coeficientes!$D$22*AE79/Constantes!$F$27</f>
        <v>0</v>
      </c>
      <c r="AG80" s="3">
        <f>10*Escenarios!$F$7*(AB80+AF80)</f>
        <v>0</v>
      </c>
      <c r="AH80" s="3">
        <f>0.001*Clima!F78*Escenarios!$F$8</f>
        <v>15</v>
      </c>
      <c r="AI80" s="3">
        <f>MAX(0,AL79+AG80+AH80-Constantes!$F$22)</f>
        <v>0</v>
      </c>
      <c r="AJ80" s="3">
        <f>MIN('Cálculos de ET'!M78*0.001*Escenarios!$F$8*(AL79/Constantes!$F$22)^(2/3),AL79+AG80+AH80-AI80)</f>
        <v>12.540165052826252</v>
      </c>
      <c r="AK80" s="3">
        <f>MIN(Constantes!$F$21*(AL79/Constantes!$F$22)^(2/3),AL79+AG80+AH80-AJ80-AI80)</f>
        <v>22.812129037324279</v>
      </c>
      <c r="AL80" s="3">
        <f t="shared" si="3"/>
        <v>1833.0165683414912</v>
      </c>
      <c r="AM80" s="25"/>
    </row>
    <row r="81" spans="2:39" x14ac:dyDescent="0.25">
      <c r="B81" s="24"/>
      <c r="C81" s="3">
        <v>76</v>
      </c>
      <c r="D81" s="3">
        <f>'Cálculos de ET'!$I79*((1-Constantes!$D$18)*'Cálculos de ET'!$K79+'Cálculos de ET'!$L79)</f>
        <v>1.883649695480911</v>
      </c>
      <c r="E81" s="3">
        <f>MIN(D81*Constantes!$D$16,0.8*(H80+Clima!$F79-F81-G81-Constantes!$D$12))</f>
        <v>1.1144813032403003</v>
      </c>
      <c r="F81" s="3">
        <f>IF(Clima!$F79&gt;0.05*Constantes!$D$17,((Clima!$F79-0.05*Constantes!$D$17)^2)/(Clima!$F79+0.95*Constantes!$D$17),0)</f>
        <v>0</v>
      </c>
      <c r="G81" s="3">
        <f>MAX(0,H80+Clima!$F79-F81-Constantes!$D$11)</f>
        <v>0</v>
      </c>
      <c r="H81" s="3">
        <f>H80+Clima!$F79-F81-E81-G81</f>
        <v>38.807727063502632</v>
      </c>
      <c r="I81" s="17"/>
      <c r="J81" s="3">
        <v>76</v>
      </c>
      <c r="K81" s="3">
        <f>'Cálculos de ET'!$I79*((1-Constantes!$E$18)*'Cálculos de ET'!$K79+'Cálculos de ET'!$L79)</f>
        <v>1.883649695480911</v>
      </c>
      <c r="L81" s="3">
        <f>MIN(K81*Constantes!$E$16,0.8*(O80+Clima!$F79-M81-N81-Constantes!$D$12))</f>
        <v>1.1144813032403003</v>
      </c>
      <c r="M81" s="3">
        <f>IF(Clima!$F79&gt;0.05*Constantes!$E$17,((Clima!$F79-0.05*Constantes!$E$17)^2)/(Clima!$F79+0.95*Constantes!$E$17),0)</f>
        <v>0</v>
      </c>
      <c r="N81" s="3">
        <f>MAX(0,O80+Clima!$F79-M81-Constantes!$D$11)</f>
        <v>0</v>
      </c>
      <c r="O81" s="3">
        <f>O80+Clima!$F79-M81-L81-N81</f>
        <v>38.807727063502632</v>
      </c>
      <c r="P81" s="3">
        <f>P80+(Coeficientes!$D$20*N81-Q81)/Coeficientes!$D$21</f>
        <v>0</v>
      </c>
      <c r="Q81" s="3">
        <f>10*Coeficientes!$D$22*P80/Constantes!$E$27</f>
        <v>0</v>
      </c>
      <c r="R81" s="3">
        <f>10*Escenarios!$E$7*(M81+Q81)</f>
        <v>0</v>
      </c>
      <c r="S81" s="3">
        <f>0.001*Clima!F79*Escenarios!$E$8</f>
        <v>7.1999999999999993</v>
      </c>
      <c r="T81" s="3">
        <f>MAX(0,W80+R81+S81-Constantes!$E$22)</f>
        <v>0</v>
      </c>
      <c r="U81" s="3">
        <f>MIN('Cálculos de ET'!M79*0.001*Escenarios!$E$8*(W80/Constantes!$E$22)^(2/3),W80+R81+S81-T81)</f>
        <v>6.6297176011384975</v>
      </c>
      <c r="V81" s="3">
        <f>MIN(Constantes!$E$21*(W80/Constantes!$E$22)^(2/3),W80+R81+S81-U81-T81)</f>
        <v>11.658570470088135</v>
      </c>
      <c r="W81" s="3">
        <f t="shared" si="2"/>
        <v>1904.1643966951037</v>
      </c>
      <c r="X81" s="17"/>
      <c r="Y81" s="3">
        <v>76</v>
      </c>
      <c r="Z81" s="3">
        <f>'Cálculos de ET'!$I79*((1-Constantes!$F$18)*'Cálculos de ET'!$K79+'Cálculos de ET'!$L79)</f>
        <v>1.883649695480911</v>
      </c>
      <c r="AA81" s="3">
        <f>MIN(Z81*Constantes!$F$16,0.8*(AD80+Clima!$F79-AB81-AC81-Constantes!$D$12))</f>
        <v>1.1144813032403003</v>
      </c>
      <c r="AB81" s="3">
        <f>IF(Clima!$F79&gt;0.05*Constantes!$F$17,((Clima!$F79-0.05*Constantes!$F$17)^2)/(Clima!$F79+0.95*Constantes!$F$17),0)</f>
        <v>0</v>
      </c>
      <c r="AC81" s="3">
        <f>MAX(0,AD80+Clima!$F79-AB81-Constantes!$D$11)</f>
        <v>0</v>
      </c>
      <c r="AD81" s="3">
        <f>AD80+Clima!$F79-AB81-AA81-AC81</f>
        <v>38.807727063502632</v>
      </c>
      <c r="AE81" s="3">
        <f>AE80+(Coeficientes!$D$20*AC81-AF81)/Coeficientes!$D$21</f>
        <v>0</v>
      </c>
      <c r="AF81" s="3">
        <f>10*Coeficientes!$D$22*AE80/Constantes!$F$27</f>
        <v>0</v>
      </c>
      <c r="AG81" s="3">
        <f>10*Escenarios!$F$7*(AB81+AF81)</f>
        <v>0</v>
      </c>
      <c r="AH81" s="3">
        <f>0.001*Clima!F79*Escenarios!$F$8</f>
        <v>14.399999999999999</v>
      </c>
      <c r="AI81" s="3">
        <f>MAX(0,AL80+AG81+AH81-Constantes!$F$22)</f>
        <v>0</v>
      </c>
      <c r="AJ81" s="3">
        <f>MIN('Cálculos de ET'!M79*0.001*Escenarios!$F$8*(AL80/Constantes!$F$22)^(2/3),AL80+AG81+AH81-AI81)</f>
        <v>12.877114749458576</v>
      </c>
      <c r="AK81" s="3">
        <f>MIN(Constantes!$F$21*(AL80/Constantes!$F$22)^(2/3),AL80+AG81+AH81-AJ81-AI81)</f>
        <v>22.644818194396855</v>
      </c>
      <c r="AL81" s="3">
        <f t="shared" si="3"/>
        <v>1811.894635397636</v>
      </c>
      <c r="AM81" s="25"/>
    </row>
    <row r="82" spans="2:39" x14ac:dyDescent="0.25">
      <c r="B82" s="24"/>
      <c r="C82" s="3">
        <v>77</v>
      </c>
      <c r="D82" s="3">
        <f>'Cálculos de ET'!$I80*((1-Constantes!$D$18)*'Cálculos de ET'!$K80+'Cálculos de ET'!$L80)</f>
        <v>1.8723644267318129</v>
      </c>
      <c r="E82" s="3">
        <f>MIN(D82*Constantes!$D$16,0.8*(H81+Clima!$F80-F82-G82-Constantes!$D$12))</f>
        <v>1.1078042543956632</v>
      </c>
      <c r="F82" s="3">
        <f>IF(Clima!$F80&gt;0.05*Constantes!$D$17,((Clima!$F80-0.05*Constantes!$D$17)^2)/(Clima!$F80+0.95*Constantes!$D$17),0)</f>
        <v>0.42065112290429313</v>
      </c>
      <c r="G82" s="3">
        <f>MAX(0,H81+Clima!$F80-F82-Constantes!$D$11)</f>
        <v>6.0870759405983321</v>
      </c>
      <c r="H82" s="3">
        <f>H81+Clima!$F80-F82-E82-G82</f>
        <v>39.39219574560434</v>
      </c>
      <c r="I82" s="17"/>
      <c r="J82" s="3">
        <v>77</v>
      </c>
      <c r="K82" s="3">
        <f>'Cálculos de ET'!$I80*((1-Constantes!$E$18)*'Cálculos de ET'!$K80+'Cálculos de ET'!$L80)</f>
        <v>1.8723644267318129</v>
      </c>
      <c r="L82" s="3">
        <f>MIN(K82*Constantes!$E$16,0.8*(O81+Clima!$F80-M82-N82-Constantes!$D$12))</f>
        <v>1.1078042543956632</v>
      </c>
      <c r="M82" s="3">
        <f>IF(Clima!$F80&gt;0.05*Constantes!$E$17,((Clima!$F80-0.05*Constantes!$E$17)^2)/(Clima!$F80+0.95*Constantes!$E$17),0)</f>
        <v>0.42065112290429313</v>
      </c>
      <c r="N82" s="3">
        <f>MAX(0,O81+Clima!$F80-M82-Constantes!$D$11)</f>
        <v>6.0870759405983321</v>
      </c>
      <c r="O82" s="3">
        <f>O81+Clima!$F80-M82-L82-N82</f>
        <v>39.39219574560434</v>
      </c>
      <c r="P82" s="3">
        <f>P81+(Coeficientes!$D$20*N82-Q82)/Coeficientes!$D$21</f>
        <v>0</v>
      </c>
      <c r="Q82" s="3">
        <f>10*Coeficientes!$D$22*P81/Constantes!$E$27</f>
        <v>0</v>
      </c>
      <c r="R82" s="3">
        <f>10*Escenarios!$E$7*(M82+Q82)</f>
        <v>40.803158921716431</v>
      </c>
      <c r="S82" s="3">
        <f>0.001*Clima!F80*Escenarios!$E$8</f>
        <v>24.599999999999998</v>
      </c>
      <c r="T82" s="3">
        <f>MAX(0,W81+R82+S82-Constantes!$E$22)</f>
        <v>0</v>
      </c>
      <c r="U82" s="3">
        <f>MIN('Cálculos de ET'!M80*0.001*Escenarios!$E$8*(W81/Constantes!$E$22)^(2/3),W81+R82+S82-T82)</f>
        <v>6.5656608748027754</v>
      </c>
      <c r="V82" s="3">
        <f>MIN(Constantes!$E$21*(W81/Constantes!$E$22)^(2/3),W81+R82+S82-U82-T82)</f>
        <v>11.613529016487181</v>
      </c>
      <c r="W82" s="3">
        <f t="shared" si="2"/>
        <v>1951.3883657255301</v>
      </c>
      <c r="X82" s="17"/>
      <c r="Y82" s="3">
        <v>77</v>
      </c>
      <c r="Z82" s="3">
        <f>'Cálculos de ET'!$I80*((1-Constantes!$F$18)*'Cálculos de ET'!$K80+'Cálculos de ET'!$L80)</f>
        <v>1.8723644267318129</v>
      </c>
      <c r="AA82" s="3">
        <f>MIN(Z82*Constantes!$F$16,0.8*(AD81+Clima!$F80-AB82-AC82-Constantes!$D$12))</f>
        <v>1.1078042543956632</v>
      </c>
      <c r="AB82" s="3">
        <f>IF(Clima!$F80&gt;0.05*Constantes!$F$17,((Clima!$F80-0.05*Constantes!$F$17)^2)/(Clima!$F80+0.95*Constantes!$F$17),0)</f>
        <v>0.42065112290429313</v>
      </c>
      <c r="AC82" s="3">
        <f>MAX(0,AD81+Clima!$F80-AB82-Constantes!$D$11)</f>
        <v>6.0870759405983321</v>
      </c>
      <c r="AD82" s="3">
        <f>AD81+Clima!$F80-AB82-AA82-AC82</f>
        <v>39.39219574560434</v>
      </c>
      <c r="AE82" s="3">
        <f>AE81+(Coeficientes!$D$20*AC82-AF82)/Coeficientes!$D$21</f>
        <v>0</v>
      </c>
      <c r="AF82" s="3">
        <f>10*Coeficientes!$D$22*AE81/Constantes!$F$27</f>
        <v>0</v>
      </c>
      <c r="AG82" s="3">
        <f>10*Escenarios!$F$7*(AB82+AF82)</f>
        <v>39.541205553003557</v>
      </c>
      <c r="AH82" s="3">
        <f>0.001*Clima!F80*Escenarios!$F$8</f>
        <v>49.199999999999996</v>
      </c>
      <c r="AI82" s="3">
        <f>MAX(0,AL81+AG82+AH82-Constantes!$F$22)</f>
        <v>0</v>
      </c>
      <c r="AJ82" s="3">
        <f>MIN('Cálculos de ET'!M80*0.001*Escenarios!$F$8*(AL81/Constantes!$F$22)^(2/3),AL81+AG82+AH82-AI82)</f>
        <v>12.703618461755925</v>
      </c>
      <c r="AK82" s="3">
        <f>MIN(Constantes!$F$21*(AL81/Constantes!$F$22)^(2/3),AL81+AG82+AH82-AJ82-AI82)</f>
        <v>22.470524206661285</v>
      </c>
      <c r="AL82" s="3">
        <f t="shared" si="3"/>
        <v>1865.4616982822222</v>
      </c>
      <c r="AM82" s="25"/>
    </row>
    <row r="83" spans="2:39" x14ac:dyDescent="0.25">
      <c r="B83" s="24"/>
      <c r="C83" s="3">
        <v>78</v>
      </c>
      <c r="D83" s="3">
        <f>'Cálculos de ET'!$I81*((1-Constantes!$D$18)*'Cálculos de ET'!$K81+'Cálculos de ET'!$L81)</f>
        <v>1.8852258488529707</v>
      </c>
      <c r="E83" s="3">
        <f>MIN(D83*Constantes!$D$16,0.8*(H82+Clima!$F81-F83-G83-Constantes!$D$12))</f>
        <v>1.1154138510852707</v>
      </c>
      <c r="F83" s="3">
        <f>IF(Clima!$F81&gt;0.05*Constantes!$D$17,((Clima!$F81-0.05*Constantes!$D$17)^2)/(Clima!$F81+0.95*Constantes!$D$17),0)</f>
        <v>3.471189380773684</v>
      </c>
      <c r="G83" s="3">
        <f>MAX(0,H82+Clima!$F81-F83-Constantes!$D$11)</f>
        <v>14.621006364830656</v>
      </c>
      <c r="H83" s="3">
        <f>H82+Clima!$F81-F83-E83-G83</f>
        <v>39.384586148914728</v>
      </c>
      <c r="I83" s="17"/>
      <c r="J83" s="3">
        <v>78</v>
      </c>
      <c r="K83" s="3">
        <f>'Cálculos de ET'!$I81*((1-Constantes!$E$18)*'Cálculos de ET'!$K81+'Cálculos de ET'!$L81)</f>
        <v>1.8852258488529707</v>
      </c>
      <c r="L83" s="3">
        <f>MIN(K83*Constantes!$E$16,0.8*(O82+Clima!$F81-M83-N83-Constantes!$D$12))</f>
        <v>1.1154138510852707</v>
      </c>
      <c r="M83" s="3">
        <f>IF(Clima!$F81&gt;0.05*Constantes!$E$17,((Clima!$F81-0.05*Constantes!$E$17)^2)/(Clima!$F81+0.95*Constantes!$E$17),0)</f>
        <v>3.471189380773684</v>
      </c>
      <c r="N83" s="3">
        <f>MAX(0,O82+Clima!$F81-M83-Constantes!$D$11)</f>
        <v>14.621006364830656</v>
      </c>
      <c r="O83" s="3">
        <f>O82+Clima!$F81-M83-L83-N83</f>
        <v>39.384586148914728</v>
      </c>
      <c r="P83" s="3">
        <f>P82+(Coeficientes!$D$20*N83-Q83)/Coeficientes!$D$21</f>
        <v>0</v>
      </c>
      <c r="Q83" s="3">
        <f>10*Coeficientes!$D$22*P82/Constantes!$E$27</f>
        <v>0</v>
      </c>
      <c r="R83" s="3">
        <f>10*Escenarios!$E$7*(M83+Q83)</f>
        <v>336.70536993504737</v>
      </c>
      <c r="S83" s="3">
        <f>0.001*Clima!F81*Escenarios!$E$8</f>
        <v>57.599999999999994</v>
      </c>
      <c r="T83" s="3">
        <f>MAX(0,W82+R83+S83-Constantes!$E$22)</f>
        <v>345.6937356605772</v>
      </c>
      <c r="U83" s="3">
        <f>MIN('Cálculos de ET'!M81*0.001*Escenarios!$E$8*(W82/Constantes!$E$22)^(2/3),W82+R83+S83-T83)</f>
        <v>6.7208432941396143</v>
      </c>
      <c r="V83" s="3">
        <f>MIN(Constantes!$E$21*(W82/Constantes!$E$22)^(2/3),W82+R83+S83-U83-T83)</f>
        <v>11.804757134106271</v>
      </c>
      <c r="W83" s="3">
        <f t="shared" si="2"/>
        <v>1981.474399571754</v>
      </c>
      <c r="X83" s="17"/>
      <c r="Y83" s="3">
        <v>78</v>
      </c>
      <c r="Z83" s="3">
        <f>'Cálculos de ET'!$I81*((1-Constantes!$F$18)*'Cálculos de ET'!$K81+'Cálculos de ET'!$L81)</f>
        <v>1.8852258488529707</v>
      </c>
      <c r="AA83" s="3">
        <f>MIN(Z83*Constantes!$F$16,0.8*(AD82+Clima!$F81-AB83-AC83-Constantes!$D$12))</f>
        <v>1.1154138510852707</v>
      </c>
      <c r="AB83" s="3">
        <f>IF(Clima!$F81&gt;0.05*Constantes!$F$17,((Clima!$F81-0.05*Constantes!$F$17)^2)/(Clima!$F81+0.95*Constantes!$F$17),0)</f>
        <v>3.471189380773684</v>
      </c>
      <c r="AC83" s="3">
        <f>MAX(0,AD82+Clima!$F81-AB83-Constantes!$D$11)</f>
        <v>14.621006364830656</v>
      </c>
      <c r="AD83" s="3">
        <f>AD82+Clima!$F81-AB83-AA83-AC83</f>
        <v>39.384586148914728</v>
      </c>
      <c r="AE83" s="3">
        <f>AE82+(Coeficientes!$D$20*AC83-AF83)/Coeficientes!$D$21</f>
        <v>0</v>
      </c>
      <c r="AF83" s="3">
        <f>10*Coeficientes!$D$22*AE82/Constantes!$F$27</f>
        <v>0</v>
      </c>
      <c r="AG83" s="3">
        <f>10*Escenarios!$F$7*(AB83+AF83)</f>
        <v>326.29180179272629</v>
      </c>
      <c r="AH83" s="3">
        <f>0.001*Clima!F81*Escenarios!$F$8</f>
        <v>115.19999999999999</v>
      </c>
      <c r="AI83" s="3">
        <f>MAX(0,AL82+AG83+AH83-Constantes!$F$22)</f>
        <v>306.95350007494835</v>
      </c>
      <c r="AJ83" s="3">
        <f>MIN('Cálculos de ET'!M81*0.001*Escenarios!$F$8*(AL82/Constantes!$F$22)^(2/3),AL82+AG83+AH83-AI83)</f>
        <v>13.044141914621918</v>
      </c>
      <c r="AK83" s="3">
        <f>MIN(Constantes!$F$21*(AL82/Constantes!$F$22)^(2/3),AL82+AG83+AH83-AJ83-AI83)</f>
        <v>22.91125095256967</v>
      </c>
      <c r="AL83" s="3">
        <f t="shared" si="3"/>
        <v>1964.0446071328083</v>
      </c>
      <c r="AM83" s="25"/>
    </row>
    <row r="84" spans="2:39" x14ac:dyDescent="0.25">
      <c r="B84" s="24"/>
      <c r="C84" s="3">
        <v>79</v>
      </c>
      <c r="D84" s="3">
        <f>'Cálculos de ET'!$I82*((1-Constantes!$D$18)*'Cálculos de ET'!$K82+'Cálculos de ET'!$L82)</f>
        <v>1.8253720250496313</v>
      </c>
      <c r="E84" s="3">
        <f>MIN(D84*Constantes!$D$16,0.8*(H83+Clima!$F82-F84-G84-Constantes!$D$12))</f>
        <v>1.0800007019650832</v>
      </c>
      <c r="F84" s="3">
        <f>IF(Clima!$F82&gt;0.05*Constantes!$D$17,((Clima!$F82-0.05*Constantes!$D$17)^2)/(Clima!$F82+0.95*Constantes!$D$17),0)</f>
        <v>3.0972545641968581</v>
      </c>
      <c r="G84" s="3">
        <f>MAX(0,H83+Clima!$F82-F84-Constantes!$D$11)</f>
        <v>13.987331584717865</v>
      </c>
      <c r="H84" s="3">
        <f>H83+Clima!$F82-F84-E84-G84</f>
        <v>39.419999298034917</v>
      </c>
      <c r="I84" s="17"/>
      <c r="J84" s="3">
        <v>79</v>
      </c>
      <c r="K84" s="3">
        <f>'Cálculos de ET'!$I82*((1-Constantes!$E$18)*'Cálculos de ET'!$K82+'Cálculos de ET'!$L82)</f>
        <v>1.8253720250496313</v>
      </c>
      <c r="L84" s="3">
        <f>MIN(K84*Constantes!$E$16,0.8*(O83+Clima!$F82-M84-N84-Constantes!$D$12))</f>
        <v>1.0800007019650832</v>
      </c>
      <c r="M84" s="3">
        <f>IF(Clima!$F82&gt;0.05*Constantes!$E$17,((Clima!$F82-0.05*Constantes!$E$17)^2)/(Clima!$F82+0.95*Constantes!$E$17),0)</f>
        <v>3.0972545641968581</v>
      </c>
      <c r="N84" s="3">
        <f>MAX(0,O83+Clima!$F82-M84-Constantes!$D$11)</f>
        <v>13.987331584717865</v>
      </c>
      <c r="O84" s="3">
        <f>O83+Clima!$F82-M84-L84-N84</f>
        <v>39.419999298034917</v>
      </c>
      <c r="P84" s="3">
        <f>P83+(Coeficientes!$D$20*N84-Q84)/Coeficientes!$D$21</f>
        <v>0</v>
      </c>
      <c r="Q84" s="3">
        <f>10*Coeficientes!$D$22*P83/Constantes!$E$27</f>
        <v>0</v>
      </c>
      <c r="R84" s="3">
        <f>10*Escenarios!$E$7*(M84+Q84)</f>
        <v>300.43369272709521</v>
      </c>
      <c r="S84" s="3">
        <f>0.001*Clima!F82*Escenarios!$E$8</f>
        <v>54.6</v>
      </c>
      <c r="T84" s="3">
        <f>MAX(0,W83+R84+S84-Constantes!$E$22)</f>
        <v>336.50809229884908</v>
      </c>
      <c r="U84" s="3">
        <f>MIN('Cálculos de ET'!M82*0.001*Escenarios!$E$8*(W83/Constantes!$E$22)^(2/3),W83+R84+S84-T84)</f>
        <v>6.5750983644759131</v>
      </c>
      <c r="V84" s="3">
        <f>MIN(Constantes!$E$21*(W83/Constantes!$E$22)^(2/3),W83+R84+S84-U84-T84)</f>
        <v>11.925782725477044</v>
      </c>
      <c r="W84" s="3">
        <f t="shared" si="2"/>
        <v>1981.4991189100474</v>
      </c>
      <c r="X84" s="17"/>
      <c r="Y84" s="3">
        <v>79</v>
      </c>
      <c r="Z84" s="3">
        <f>'Cálculos de ET'!$I82*((1-Constantes!$F$18)*'Cálculos de ET'!$K82+'Cálculos de ET'!$L82)</f>
        <v>1.8253720250496313</v>
      </c>
      <c r="AA84" s="3">
        <f>MIN(Z84*Constantes!$F$16,0.8*(AD83+Clima!$F82-AB84-AC84-Constantes!$D$12))</f>
        <v>1.0800007019650832</v>
      </c>
      <c r="AB84" s="3">
        <f>IF(Clima!$F82&gt;0.05*Constantes!$F$17,((Clima!$F82-0.05*Constantes!$F$17)^2)/(Clima!$F82+0.95*Constantes!$F$17),0)</f>
        <v>3.0972545641968581</v>
      </c>
      <c r="AC84" s="3">
        <f>MAX(0,AD83+Clima!$F82-AB84-Constantes!$D$11)</f>
        <v>13.987331584717865</v>
      </c>
      <c r="AD84" s="3">
        <f>AD83+Clima!$F82-AB84-AA84-AC84</f>
        <v>39.419999298034917</v>
      </c>
      <c r="AE84" s="3">
        <f>AE83+(Coeficientes!$D$20*AC84-AF84)/Coeficientes!$D$21</f>
        <v>0</v>
      </c>
      <c r="AF84" s="3">
        <f>10*Coeficientes!$D$22*AE83/Constantes!$F$27</f>
        <v>0</v>
      </c>
      <c r="AG84" s="3">
        <f>10*Escenarios!$F$7*(AB84+AF84)</f>
        <v>291.14192903450464</v>
      </c>
      <c r="AH84" s="3">
        <f>0.001*Clima!F82*Escenarios!$F$8</f>
        <v>109.2</v>
      </c>
      <c r="AI84" s="3">
        <f>MAX(0,AL83+AG84+AH84-Constantes!$F$22)</f>
        <v>364.3865361673129</v>
      </c>
      <c r="AJ84" s="3">
        <f>MIN('Cálculos de ET'!M82*0.001*Escenarios!$F$8*(AL83/Constantes!$F$22)^(2/3),AL83+AG84+AH84-AI84)</f>
        <v>13.072967184052658</v>
      </c>
      <c r="AK84" s="3">
        <f>MIN(Constantes!$F$21*(AL83/Constantes!$F$22)^(2/3),AL83+AG84+AH84-AJ84-AI84)</f>
        <v>23.711488037446316</v>
      </c>
      <c r="AL84" s="3">
        <f t="shared" si="3"/>
        <v>1963.2155447785012</v>
      </c>
      <c r="AM84" s="25"/>
    </row>
    <row r="85" spans="2:39" x14ac:dyDescent="0.25">
      <c r="B85" s="24"/>
      <c r="C85" s="3">
        <v>80</v>
      </c>
      <c r="D85" s="3">
        <f>'Cálculos de ET'!$I83*((1-Constantes!$D$18)*'Cálculos de ET'!$K83+'Cálculos de ET'!$L83)</f>
        <v>1.813902607128719</v>
      </c>
      <c r="E85" s="3">
        <f>MIN(D85*Constantes!$D$16,0.8*(H84+Clima!$F83-F85-G85-Constantes!$D$12))</f>
        <v>1.0732146993115259</v>
      </c>
      <c r="F85" s="3">
        <f>IF(Clima!$F83&gt;0.05*Constantes!$D$17,((Clima!$F83-0.05*Constantes!$D$17)^2)/(Clima!$F83+0.95*Constantes!$D$17),0)</f>
        <v>8.6204403841506887E-3</v>
      </c>
      <c r="G85" s="3">
        <f>MAX(0,H84+Clima!$F83-F85-Constantes!$D$11)</f>
        <v>2.6113788576507702</v>
      </c>
      <c r="H85" s="3">
        <f>H84+Clima!$F83-F85-E85-G85</f>
        <v>39.426785300688472</v>
      </c>
      <c r="I85" s="17"/>
      <c r="J85" s="3">
        <v>80</v>
      </c>
      <c r="K85" s="3">
        <f>'Cálculos de ET'!$I83*((1-Constantes!$E$18)*'Cálculos de ET'!$K83+'Cálculos de ET'!$L83)</f>
        <v>1.813902607128719</v>
      </c>
      <c r="L85" s="3">
        <f>MIN(K85*Constantes!$E$16,0.8*(O84+Clima!$F83-M85-N85-Constantes!$D$12))</f>
        <v>1.0732146993115259</v>
      </c>
      <c r="M85" s="3">
        <f>IF(Clima!$F83&gt;0.05*Constantes!$E$17,((Clima!$F83-0.05*Constantes!$E$17)^2)/(Clima!$F83+0.95*Constantes!$E$17),0)</f>
        <v>8.6204403841506887E-3</v>
      </c>
      <c r="N85" s="3">
        <f>MAX(0,O84+Clima!$F83-M85-Constantes!$D$11)</f>
        <v>2.6113788576507702</v>
      </c>
      <c r="O85" s="3">
        <f>O84+Clima!$F83-M85-L85-N85</f>
        <v>39.426785300688472</v>
      </c>
      <c r="P85" s="3">
        <f>P84+(Coeficientes!$D$20*N85-Q85)/Coeficientes!$D$21</f>
        <v>0</v>
      </c>
      <c r="Q85" s="3">
        <f>10*Coeficientes!$D$22*P84/Constantes!$E$27</f>
        <v>0</v>
      </c>
      <c r="R85" s="3">
        <f>10*Escenarios!$E$7*(M85+Q85)</f>
        <v>0.83618271726261684</v>
      </c>
      <c r="S85" s="3">
        <f>0.001*Clima!F83*Escenarios!$E$8</f>
        <v>11.1</v>
      </c>
      <c r="T85" s="3">
        <f>MAX(0,W84+R85+S85-Constantes!$E$22)</f>
        <v>0</v>
      </c>
      <c r="U85" s="3">
        <f>MIN('Cálculos de ET'!M83*0.001*Escenarios!$E$8*(W84/Constantes!$E$22)^(2/3),W84+R85+S85-T85)</f>
        <v>6.535007569150082</v>
      </c>
      <c r="V85" s="3">
        <f>MIN(Constantes!$E$21*(W84/Constantes!$E$22)^(2/3),W84+R85+S85-U85-T85)</f>
        <v>11.925881909816654</v>
      </c>
      <c r="W85" s="3">
        <f t="shared" si="2"/>
        <v>1974.9744121483432</v>
      </c>
      <c r="X85" s="17"/>
      <c r="Y85" s="3">
        <v>80</v>
      </c>
      <c r="Z85" s="3">
        <f>'Cálculos de ET'!$I83*((1-Constantes!$F$18)*'Cálculos de ET'!$K83+'Cálculos de ET'!$L83)</f>
        <v>1.813902607128719</v>
      </c>
      <c r="AA85" s="3">
        <f>MIN(Z85*Constantes!$F$16,0.8*(AD84+Clima!$F83-AB85-AC85-Constantes!$D$12))</f>
        <v>1.0732146993115259</v>
      </c>
      <c r="AB85" s="3">
        <f>IF(Clima!$F83&gt;0.05*Constantes!$F$17,((Clima!$F83-0.05*Constantes!$F$17)^2)/(Clima!$F83+0.95*Constantes!$F$17),0)</f>
        <v>8.6204403841506887E-3</v>
      </c>
      <c r="AC85" s="3">
        <f>MAX(0,AD84+Clima!$F83-AB85-Constantes!$D$11)</f>
        <v>2.6113788576507702</v>
      </c>
      <c r="AD85" s="3">
        <f>AD84+Clima!$F83-AB85-AA85-AC85</f>
        <v>39.426785300688472</v>
      </c>
      <c r="AE85" s="3">
        <f>AE84+(Coeficientes!$D$20*AC85-AF85)/Coeficientes!$D$21</f>
        <v>0</v>
      </c>
      <c r="AF85" s="3">
        <f>10*Coeficientes!$D$22*AE84/Constantes!$F$27</f>
        <v>0</v>
      </c>
      <c r="AG85" s="3">
        <f>10*Escenarios!$F$7*(AB85+AF85)</f>
        <v>0.81032139611016474</v>
      </c>
      <c r="AH85" s="3">
        <f>0.001*Clima!F83*Escenarios!$F$8</f>
        <v>22.2</v>
      </c>
      <c r="AI85" s="3">
        <f>MAX(0,AL84+AG85+AH85-Constantes!$F$22)</f>
        <v>0</v>
      </c>
      <c r="AJ85" s="3">
        <f>MIN('Cálculos de ET'!M83*0.001*Escenarios!$F$8*(AL84/Constantes!$F$22)^(2/3),AL84+AG85+AH85-AI85)</f>
        <v>12.989491727145781</v>
      </c>
      <c r="AK85" s="3">
        <f>MIN(Constantes!$F$21*(AL84/Constantes!$F$22)^(2/3),AL84+AG85+AH85-AJ85-AI85)</f>
        <v>23.704814840272345</v>
      </c>
      <c r="AL85" s="3">
        <f t="shared" si="3"/>
        <v>1949.5315596071932</v>
      </c>
      <c r="AM85" s="25"/>
    </row>
    <row r="86" spans="2:39" x14ac:dyDescent="0.25">
      <c r="B86" s="24"/>
      <c r="C86" s="3">
        <v>81</v>
      </c>
      <c r="D86" s="3">
        <f>'Cálculos de ET'!$I84*((1-Constantes!$D$18)*'Cálculos de ET'!$K84+'Cálculos de ET'!$L84)</f>
        <v>1.8215120381271399</v>
      </c>
      <c r="E86" s="3">
        <f>MIN(D86*Constantes!$D$16,0.8*(H85+Clima!$F84-F86-G86-Constantes!$D$12))</f>
        <v>1.0777168997983697</v>
      </c>
      <c r="F86" s="3">
        <f>IF(Clima!$F84&gt;0.05*Constantes!$D$17,((Clima!$F84-0.05*Constantes!$D$17)^2)/(Clima!$F84+0.95*Constantes!$D$17),0)</f>
        <v>0</v>
      </c>
      <c r="G86" s="3">
        <f>MAX(0,H85+Clima!$F84-F86-Constantes!$D$11)</f>
        <v>0</v>
      </c>
      <c r="H86" s="3">
        <f>H85+Clima!$F84-F86-E86-G86</f>
        <v>38.449068400890106</v>
      </c>
      <c r="I86" s="17"/>
      <c r="J86" s="3">
        <v>81</v>
      </c>
      <c r="K86" s="3">
        <f>'Cálculos de ET'!$I84*((1-Constantes!$E$18)*'Cálculos de ET'!$K84+'Cálculos de ET'!$L84)</f>
        <v>1.8215120381271399</v>
      </c>
      <c r="L86" s="3">
        <f>MIN(K86*Constantes!$E$16,0.8*(O85+Clima!$F84-M86-N86-Constantes!$D$12))</f>
        <v>1.0777168997983697</v>
      </c>
      <c r="M86" s="3">
        <f>IF(Clima!$F84&gt;0.05*Constantes!$E$17,((Clima!$F84-0.05*Constantes!$E$17)^2)/(Clima!$F84+0.95*Constantes!$E$17),0)</f>
        <v>0</v>
      </c>
      <c r="N86" s="3">
        <f>MAX(0,O85+Clima!$F84-M86-Constantes!$D$11)</f>
        <v>0</v>
      </c>
      <c r="O86" s="3">
        <f>O85+Clima!$F84-M86-L86-N86</f>
        <v>38.449068400890106</v>
      </c>
      <c r="P86" s="3">
        <f>P85+(Coeficientes!$D$20*N86-Q86)/Coeficientes!$D$21</f>
        <v>0</v>
      </c>
      <c r="Q86" s="3">
        <f>10*Coeficientes!$D$22*P85/Constantes!$E$27</f>
        <v>0</v>
      </c>
      <c r="R86" s="3">
        <f>10*Escenarios!$E$7*(M86+Q86)</f>
        <v>0</v>
      </c>
      <c r="S86" s="3">
        <f>0.001*Clima!F84*Escenarios!$E$8</f>
        <v>0.3</v>
      </c>
      <c r="T86" s="3">
        <f>MAX(0,W85+R86+S86-Constantes!$E$22)</f>
        <v>0</v>
      </c>
      <c r="U86" s="3">
        <f>MIN('Cálculos de ET'!M84*0.001*Escenarios!$E$8*(W85/Constantes!$E$22)^(2/3),W85+R86+S86-T86)</f>
        <v>6.5494204751094207</v>
      </c>
      <c r="V86" s="3">
        <f>MIN(Constantes!$E$21*(W85/Constantes!$E$22)^(2/3),W85+R86+S86-U86-T86)</f>
        <v>11.899687719067316</v>
      </c>
      <c r="W86" s="3">
        <f t="shared" si="2"/>
        <v>1956.8253039541664</v>
      </c>
      <c r="X86" s="17"/>
      <c r="Y86" s="3">
        <v>81</v>
      </c>
      <c r="Z86" s="3">
        <f>'Cálculos de ET'!$I84*((1-Constantes!$F$18)*'Cálculos de ET'!$K84+'Cálculos de ET'!$L84)</f>
        <v>1.8215120381271399</v>
      </c>
      <c r="AA86" s="3">
        <f>MIN(Z86*Constantes!$F$16,0.8*(AD85+Clima!$F84-AB86-AC86-Constantes!$D$12))</f>
        <v>1.0777168997983697</v>
      </c>
      <c r="AB86" s="3">
        <f>IF(Clima!$F84&gt;0.05*Constantes!$F$17,((Clima!$F84-0.05*Constantes!$F$17)^2)/(Clima!$F84+0.95*Constantes!$F$17),0)</f>
        <v>0</v>
      </c>
      <c r="AC86" s="3">
        <f>MAX(0,AD85+Clima!$F84-AB86-Constantes!$D$11)</f>
        <v>0</v>
      </c>
      <c r="AD86" s="3">
        <f>AD85+Clima!$F84-AB86-AA86-AC86</f>
        <v>38.449068400890106</v>
      </c>
      <c r="AE86" s="3">
        <f>AE85+(Coeficientes!$D$20*AC86-AF86)/Coeficientes!$D$21</f>
        <v>0</v>
      </c>
      <c r="AF86" s="3">
        <f>10*Coeficientes!$D$22*AE85/Constantes!$F$27</f>
        <v>0</v>
      </c>
      <c r="AG86" s="3">
        <f>10*Escenarios!$F$7*(AB86+AF86)</f>
        <v>0</v>
      </c>
      <c r="AH86" s="3">
        <f>0.001*Clima!F84*Escenarios!$F$8</f>
        <v>0.6</v>
      </c>
      <c r="AI86" s="3">
        <f>MAX(0,AL85+AG86+AH86-Constantes!$F$22)</f>
        <v>0</v>
      </c>
      <c r="AJ86" s="3">
        <f>MIN('Cálculos de ET'!M84*0.001*Escenarios!$F$8*(AL85/Constantes!$F$22)^(2/3),AL85+AG86+AH86-AI86)</f>
        <v>12.986099716979831</v>
      </c>
      <c r="AK86" s="3">
        <f>MIN(Constantes!$F$21*(AL85/Constantes!$F$22)^(2/3),AL85+AG86+AH86-AJ86-AI86)</f>
        <v>23.594535105512019</v>
      </c>
      <c r="AL86" s="3">
        <f t="shared" si="3"/>
        <v>1913.5509247847012</v>
      </c>
      <c r="AM86" s="25"/>
    </row>
    <row r="87" spans="2:39" x14ac:dyDescent="0.25">
      <c r="B87" s="24"/>
      <c r="C87" s="3">
        <v>82</v>
      </c>
      <c r="D87" s="3">
        <f>'Cálculos de ET'!$I85*((1-Constantes!$D$18)*'Cálculos de ET'!$K85+'Cálculos de ET'!$L85)</f>
        <v>1.8097998653179603</v>
      </c>
      <c r="E87" s="3">
        <f>MIN(D87*Constantes!$D$16,0.8*(H86+Clima!$F85-F87-G87-Constantes!$D$12))</f>
        <v>1.0707872686427118</v>
      </c>
      <c r="F87" s="3">
        <f>IF(Clima!$F85&gt;0.05*Constantes!$D$17,((Clima!$F85-0.05*Constantes!$D$17)^2)/(Clima!$F85+0.95*Constantes!$D$17),0)</f>
        <v>0.34661425370792293</v>
      </c>
      <c r="G87" s="3">
        <f>MAX(0,H86+Clima!$F85-F87-Constantes!$D$11)</f>
        <v>5.302454147182182</v>
      </c>
      <c r="H87" s="3">
        <f>H86+Clima!$F85-F87-E87-G87</f>
        <v>39.429212731357289</v>
      </c>
      <c r="I87" s="17"/>
      <c r="J87" s="3">
        <v>82</v>
      </c>
      <c r="K87" s="3">
        <f>'Cálculos de ET'!$I85*((1-Constantes!$E$18)*'Cálculos de ET'!$K85+'Cálculos de ET'!$L85)</f>
        <v>1.8097998653179603</v>
      </c>
      <c r="L87" s="3">
        <f>MIN(K87*Constantes!$E$16,0.8*(O86+Clima!$F85-M87-N87-Constantes!$D$12))</f>
        <v>1.0707872686427118</v>
      </c>
      <c r="M87" s="3">
        <f>IF(Clima!$F85&gt;0.05*Constantes!$E$17,((Clima!$F85-0.05*Constantes!$E$17)^2)/(Clima!$F85+0.95*Constantes!$E$17),0)</f>
        <v>0.34661425370792293</v>
      </c>
      <c r="N87" s="3">
        <f>MAX(0,O86+Clima!$F85-M87-Constantes!$D$11)</f>
        <v>5.302454147182182</v>
      </c>
      <c r="O87" s="3">
        <f>O86+Clima!$F85-M87-L87-N87</f>
        <v>39.429212731357289</v>
      </c>
      <c r="P87" s="3">
        <f>P86+(Coeficientes!$D$20*N87-Q87)/Coeficientes!$D$21</f>
        <v>0</v>
      </c>
      <c r="Q87" s="3">
        <f>10*Coeficientes!$D$22*P86/Constantes!$E$27</f>
        <v>0</v>
      </c>
      <c r="R87" s="3">
        <f>10*Escenarios!$E$7*(M87+Q87)</f>
        <v>33.621582609668522</v>
      </c>
      <c r="S87" s="3">
        <f>0.001*Clima!F85*Escenarios!$E$8</f>
        <v>23.1</v>
      </c>
      <c r="T87" s="3">
        <f>MAX(0,W86+R87+S87-Constantes!$E$22)</f>
        <v>13.54688656383496</v>
      </c>
      <c r="U87" s="3">
        <f>MIN('Cálculos de ET'!M85*0.001*Escenarios!$E$8*(W86/Constantes!$E$22)^(2/3),W86+R87+S87-T87)</f>
        <v>6.4686096585580763</v>
      </c>
      <c r="V87" s="3">
        <f>MIN(Constantes!$E$21*(W86/Constantes!$E$22)^(2/3),W86+R87+S87-U87-T87)</f>
        <v>11.826673826708866</v>
      </c>
      <c r="W87" s="3">
        <f t="shared" si="2"/>
        <v>1981.704716514733</v>
      </c>
      <c r="X87" s="17"/>
      <c r="Y87" s="3">
        <v>82</v>
      </c>
      <c r="Z87" s="3">
        <f>'Cálculos de ET'!$I85*((1-Constantes!$F$18)*'Cálculos de ET'!$K85+'Cálculos de ET'!$L85)</f>
        <v>1.8097998653179603</v>
      </c>
      <c r="AA87" s="3">
        <f>MIN(Z87*Constantes!$F$16,0.8*(AD86+Clima!$F85-AB87-AC87-Constantes!$D$12))</f>
        <v>1.0707872686427118</v>
      </c>
      <c r="AB87" s="3">
        <f>IF(Clima!$F85&gt;0.05*Constantes!$F$17,((Clima!$F85-0.05*Constantes!$F$17)^2)/(Clima!$F85+0.95*Constantes!$F$17),0)</f>
        <v>0.34661425370792293</v>
      </c>
      <c r="AC87" s="3">
        <f>MAX(0,AD86+Clima!$F85-AB87-Constantes!$D$11)</f>
        <v>5.302454147182182</v>
      </c>
      <c r="AD87" s="3">
        <f>AD86+Clima!$F85-AB87-AA87-AC87</f>
        <v>39.429212731357289</v>
      </c>
      <c r="AE87" s="3">
        <f>AE86+(Coeficientes!$D$20*AC87-AF87)/Coeficientes!$D$21</f>
        <v>0</v>
      </c>
      <c r="AF87" s="3">
        <f>10*Coeficientes!$D$22*AE86/Constantes!$F$27</f>
        <v>0</v>
      </c>
      <c r="AG87" s="3">
        <f>10*Escenarios!$F$7*(AB87+AF87)</f>
        <v>32.581739848544757</v>
      </c>
      <c r="AH87" s="3">
        <f>0.001*Clima!F85*Escenarios!$F$8</f>
        <v>46.2</v>
      </c>
      <c r="AI87" s="3">
        <f>MAX(0,AL86+AG87+AH87-Constantes!$F$22)</f>
        <v>0</v>
      </c>
      <c r="AJ87" s="3">
        <f>MIN('Cálculos de ET'!M85*0.001*Escenarios!$F$8*(AL86/Constantes!$F$22)^(2/3),AL86+AG87+AH87-AI87)</f>
        <v>12.745775159962978</v>
      </c>
      <c r="AK87" s="3">
        <f>MIN(Constantes!$F$21*(AL86/Constantes!$F$22)^(2/3),AL86+AG87+AH87-AJ87-AI87)</f>
        <v>23.303326903644354</v>
      </c>
      <c r="AL87" s="3">
        <f t="shared" si="3"/>
        <v>1956.2835625696387</v>
      </c>
      <c r="AM87" s="25"/>
    </row>
    <row r="88" spans="2:39" x14ac:dyDescent="0.25">
      <c r="B88" s="24"/>
      <c r="C88" s="3">
        <v>83</v>
      </c>
      <c r="D88" s="3">
        <f>'Cálculos de ET'!$I86*((1-Constantes!$D$18)*'Cálculos de ET'!$K86+'Cálculos de ET'!$L86)</f>
        <v>1.9027214903213814</v>
      </c>
      <c r="E88" s="3">
        <f>MIN(D88*Constantes!$D$16,0.8*(H87+Clima!$F86-F88-G88-Constantes!$D$12))</f>
        <v>1.1257653327601906</v>
      </c>
      <c r="F88" s="3">
        <f>IF(Clima!$F86&gt;0.05*Constantes!$D$17,((Clima!$F86-0.05*Constantes!$D$17)^2)/(Clima!$F86+0.95*Constantes!$D$17),0)</f>
        <v>0</v>
      </c>
      <c r="G88" s="3">
        <f>MAX(0,H87+Clima!$F86-F88-Constantes!$D$11)</f>
        <v>0</v>
      </c>
      <c r="H88" s="3">
        <f>H87+Clima!$F86-F88-E88-G88</f>
        <v>38.3034473985971</v>
      </c>
      <c r="I88" s="17"/>
      <c r="J88" s="3">
        <v>83</v>
      </c>
      <c r="K88" s="3">
        <f>'Cálculos de ET'!$I86*((1-Constantes!$E$18)*'Cálculos de ET'!$K86+'Cálculos de ET'!$L86)</f>
        <v>1.9027214903213814</v>
      </c>
      <c r="L88" s="3">
        <f>MIN(K88*Constantes!$E$16,0.8*(O87+Clima!$F86-M88-N88-Constantes!$D$12))</f>
        <v>1.1257653327601906</v>
      </c>
      <c r="M88" s="3">
        <f>IF(Clima!$F86&gt;0.05*Constantes!$E$17,((Clima!$F86-0.05*Constantes!$E$17)^2)/(Clima!$F86+0.95*Constantes!$E$17),0)</f>
        <v>0</v>
      </c>
      <c r="N88" s="3">
        <f>MAX(0,O87+Clima!$F86-M88-Constantes!$D$11)</f>
        <v>0</v>
      </c>
      <c r="O88" s="3">
        <f>O87+Clima!$F86-M88-L88-N88</f>
        <v>38.3034473985971</v>
      </c>
      <c r="P88" s="3">
        <f>P87+(Coeficientes!$D$20*N88-Q88)/Coeficientes!$D$21</f>
        <v>0</v>
      </c>
      <c r="Q88" s="3">
        <f>10*Coeficientes!$D$22*P87/Constantes!$E$27</f>
        <v>0</v>
      </c>
      <c r="R88" s="3">
        <f>10*Escenarios!$E$7*(M88+Q88)</f>
        <v>0</v>
      </c>
      <c r="S88" s="3">
        <f>0.001*Clima!F86*Escenarios!$E$8</f>
        <v>0</v>
      </c>
      <c r="T88" s="3">
        <f>MAX(0,W87+R88+S88-Constantes!$E$22)</f>
        <v>0</v>
      </c>
      <c r="U88" s="3">
        <f>MIN('Cálculos de ET'!M86*0.001*Escenarios!$E$8*(W87/Constantes!$E$22)^(2/3),W87+R88+S88-T88)</f>
        <v>6.859539209519558</v>
      </c>
      <c r="V88" s="3">
        <f>MIN(Constantes!$E$21*(W87/Constantes!$E$22)^(2/3),W87+R88+S88-U88-T88)</f>
        <v>11.926706837546524</v>
      </c>
      <c r="W88" s="3">
        <f t="shared" si="2"/>
        <v>1962.9184704676668</v>
      </c>
      <c r="X88" s="17"/>
      <c r="Y88" s="3">
        <v>83</v>
      </c>
      <c r="Z88" s="3">
        <f>'Cálculos de ET'!$I86*((1-Constantes!$F$18)*'Cálculos de ET'!$K86+'Cálculos de ET'!$L86)</f>
        <v>1.9027214903213814</v>
      </c>
      <c r="AA88" s="3">
        <f>MIN(Z88*Constantes!$F$16,0.8*(AD87+Clima!$F86-AB88-AC88-Constantes!$D$12))</f>
        <v>1.1257653327601906</v>
      </c>
      <c r="AB88" s="3">
        <f>IF(Clima!$F86&gt;0.05*Constantes!$F$17,((Clima!$F86-0.05*Constantes!$F$17)^2)/(Clima!$F86+0.95*Constantes!$F$17),0)</f>
        <v>0</v>
      </c>
      <c r="AC88" s="3">
        <f>MAX(0,AD87+Clima!$F86-AB88-Constantes!$D$11)</f>
        <v>0</v>
      </c>
      <c r="AD88" s="3">
        <f>AD87+Clima!$F86-AB88-AA88-AC88</f>
        <v>38.3034473985971</v>
      </c>
      <c r="AE88" s="3">
        <f>AE87+(Coeficientes!$D$20*AC88-AF88)/Coeficientes!$D$21</f>
        <v>0</v>
      </c>
      <c r="AF88" s="3">
        <f>10*Coeficientes!$D$22*AE87/Constantes!$F$27</f>
        <v>0</v>
      </c>
      <c r="AG88" s="3">
        <f>10*Escenarios!$F$7*(AB88+AF88)</f>
        <v>0</v>
      </c>
      <c r="AH88" s="3">
        <f>0.001*Clima!F86*Escenarios!$F$8</f>
        <v>0</v>
      </c>
      <c r="AI88" s="3">
        <f>MAX(0,AL87+AG88+AH88-Constantes!$F$22)</f>
        <v>0</v>
      </c>
      <c r="AJ88" s="3">
        <f>MIN('Cálculos de ET'!M86*0.001*Escenarios!$F$8*(AL87/Constantes!$F$22)^(2/3),AL87+AG88+AH88-AI88)</f>
        <v>13.60150129197404</v>
      </c>
      <c r="AK88" s="3">
        <f>MIN(Constantes!$F$21*(AL87/Constantes!$F$22)^(2/3),AL87+AG88+AH88-AJ88-AI88)</f>
        <v>23.648981878368275</v>
      </c>
      <c r="AL88" s="3">
        <f t="shared" si="3"/>
        <v>1919.0330793992964</v>
      </c>
      <c r="AM88" s="25"/>
    </row>
    <row r="89" spans="2:39" x14ac:dyDescent="0.25">
      <c r="B89" s="24"/>
      <c r="C89" s="3">
        <v>84</v>
      </c>
      <c r="D89" s="3">
        <f>'Cálculos de ET'!$I87*((1-Constantes!$D$18)*'Cálculos de ET'!$K87+'Cálculos de ET'!$L87)</f>
        <v>1.7956065093140789</v>
      </c>
      <c r="E89" s="3">
        <f>MIN(D89*Constantes!$D$16,0.8*(H88+Clima!$F87-F89-G89-Constantes!$D$12))</f>
        <v>1.0623896191569773</v>
      </c>
      <c r="F89" s="3">
        <f>IF(Clima!$F87&gt;0.05*Constantes!$D$17,((Clima!$F87-0.05*Constantes!$D$17)^2)/(Clima!$F87+0.95*Constantes!$D$17),0)</f>
        <v>0</v>
      </c>
      <c r="G89" s="3">
        <f>MAX(0,H88+Clima!$F87-F89-Constantes!$D$11)</f>
        <v>0</v>
      </c>
      <c r="H89" s="3">
        <f>H88+Clima!$F87-F89-E89-G89</f>
        <v>37.241057779440126</v>
      </c>
      <c r="I89" s="17"/>
      <c r="J89" s="3">
        <v>84</v>
      </c>
      <c r="K89" s="3">
        <f>'Cálculos de ET'!$I87*((1-Constantes!$E$18)*'Cálculos de ET'!$K87+'Cálculos de ET'!$L87)</f>
        <v>1.7956065093140789</v>
      </c>
      <c r="L89" s="3">
        <f>MIN(K89*Constantes!$E$16,0.8*(O88+Clima!$F87-M89-N89-Constantes!$D$12))</f>
        <v>1.0623896191569773</v>
      </c>
      <c r="M89" s="3">
        <f>IF(Clima!$F87&gt;0.05*Constantes!$E$17,((Clima!$F87-0.05*Constantes!$E$17)^2)/(Clima!$F87+0.95*Constantes!$E$17),0)</f>
        <v>0</v>
      </c>
      <c r="N89" s="3">
        <f>MAX(0,O88+Clima!$F87-M89-Constantes!$D$11)</f>
        <v>0</v>
      </c>
      <c r="O89" s="3">
        <f>O88+Clima!$F87-M89-L89-N89</f>
        <v>37.241057779440126</v>
      </c>
      <c r="P89" s="3">
        <f>P88+(Coeficientes!$D$20*N89-Q89)/Coeficientes!$D$21</f>
        <v>0</v>
      </c>
      <c r="Q89" s="3">
        <f>10*Coeficientes!$D$22*P88/Constantes!$E$27</f>
        <v>0</v>
      </c>
      <c r="R89" s="3">
        <f>10*Escenarios!$E$7*(M89+Q89)</f>
        <v>0</v>
      </c>
      <c r="S89" s="3">
        <f>0.001*Clima!F87*Escenarios!$E$8</f>
        <v>0</v>
      </c>
      <c r="T89" s="3">
        <f>MAX(0,W88+R89+S89-Constantes!$E$22)</f>
        <v>0</v>
      </c>
      <c r="U89" s="3">
        <f>MIN('Cálculos de ET'!M87*0.001*Escenarios!$E$8*(W88/Constantes!$E$22)^(2/3),W88+R89+S89-T89)</f>
        <v>6.433824594183279</v>
      </c>
      <c r="V89" s="3">
        <f>MIN(Constantes!$E$21*(W88/Constantes!$E$22)^(2/3),W88+R89+S89-U89-T89)</f>
        <v>11.851211716967006</v>
      </c>
      <c r="W89" s="3">
        <f t="shared" si="2"/>
        <v>1944.6334341565164</v>
      </c>
      <c r="X89" s="17"/>
      <c r="Y89" s="3">
        <v>84</v>
      </c>
      <c r="Z89" s="3">
        <f>'Cálculos de ET'!$I87*((1-Constantes!$F$18)*'Cálculos de ET'!$K87+'Cálculos de ET'!$L87)</f>
        <v>1.7956065093140789</v>
      </c>
      <c r="AA89" s="3">
        <f>MIN(Z89*Constantes!$F$16,0.8*(AD88+Clima!$F87-AB89-AC89-Constantes!$D$12))</f>
        <v>1.0623896191569773</v>
      </c>
      <c r="AB89" s="3">
        <f>IF(Clima!$F87&gt;0.05*Constantes!$F$17,((Clima!$F87-0.05*Constantes!$F$17)^2)/(Clima!$F87+0.95*Constantes!$F$17),0)</f>
        <v>0</v>
      </c>
      <c r="AC89" s="3">
        <f>MAX(0,AD88+Clima!$F87-AB89-Constantes!$D$11)</f>
        <v>0</v>
      </c>
      <c r="AD89" s="3">
        <f>AD88+Clima!$F87-AB89-AA89-AC89</f>
        <v>37.241057779440126</v>
      </c>
      <c r="AE89" s="3">
        <f>AE88+(Coeficientes!$D$20*AC89-AF89)/Coeficientes!$D$21</f>
        <v>0</v>
      </c>
      <c r="AF89" s="3">
        <f>10*Coeficientes!$D$22*AE88/Constantes!$F$27</f>
        <v>0</v>
      </c>
      <c r="AG89" s="3">
        <f>10*Escenarios!$F$7*(AB89+AF89)</f>
        <v>0</v>
      </c>
      <c r="AH89" s="3">
        <f>0.001*Clima!F87*Escenarios!$F$8</f>
        <v>0</v>
      </c>
      <c r="AI89" s="3">
        <f>MAX(0,AL88+AG89+AH89-Constantes!$F$22)</f>
        <v>0</v>
      </c>
      <c r="AJ89" s="3">
        <f>MIN('Cálculos de ET'!M87*0.001*Escenarios!$F$8*(AL88/Constantes!$F$22)^(2/3),AL88+AG89+AH89-AI89)</f>
        <v>12.675137475539017</v>
      </c>
      <c r="AK89" s="3">
        <f>MIN(Constantes!$F$21*(AL88/Constantes!$F$22)^(2/3),AL88+AG89+AH89-AJ89-AI89)</f>
        <v>23.347813662822471</v>
      </c>
      <c r="AL89" s="3">
        <f t="shared" si="3"/>
        <v>1883.0101282609348</v>
      </c>
      <c r="AM89" s="25"/>
    </row>
    <row r="90" spans="2:39" x14ac:dyDescent="0.25">
      <c r="B90" s="24"/>
      <c r="C90" s="3">
        <v>85</v>
      </c>
      <c r="D90" s="3">
        <f>'Cálculos de ET'!$I88*((1-Constantes!$D$18)*'Cálculos de ET'!$K88+'Cálculos de ET'!$L88)</f>
        <v>1.7600573994670263</v>
      </c>
      <c r="E90" s="3">
        <f>MIN(D90*Constantes!$D$16,0.8*(H89+Clima!$F88-F90-G90-Constantes!$D$12))</f>
        <v>1.0413566116044446</v>
      </c>
      <c r="F90" s="3">
        <f>IF(Clima!$F88&gt;0.05*Constantes!$D$17,((Clima!$F88-0.05*Constantes!$D$17)^2)/(Clima!$F88+0.95*Constantes!$D$17),0)</f>
        <v>0</v>
      </c>
      <c r="G90" s="3">
        <f>MAX(0,H89+Clima!$F88-F90-Constantes!$D$11)</f>
        <v>0</v>
      </c>
      <c r="H90" s="3">
        <f>H89+Clima!$F88-F90-E90-G90</f>
        <v>36.199701167835684</v>
      </c>
      <c r="I90" s="17"/>
      <c r="J90" s="3">
        <v>85</v>
      </c>
      <c r="K90" s="3">
        <f>'Cálculos de ET'!$I88*((1-Constantes!$E$18)*'Cálculos de ET'!$K88+'Cálculos de ET'!$L88)</f>
        <v>1.7600573994670263</v>
      </c>
      <c r="L90" s="3">
        <f>MIN(K90*Constantes!$E$16,0.8*(O89+Clima!$F88-M90-N90-Constantes!$D$12))</f>
        <v>1.0413566116044446</v>
      </c>
      <c r="M90" s="3">
        <f>IF(Clima!$F88&gt;0.05*Constantes!$E$17,((Clima!$F88-0.05*Constantes!$E$17)^2)/(Clima!$F88+0.95*Constantes!$E$17),0)</f>
        <v>0</v>
      </c>
      <c r="N90" s="3">
        <f>MAX(0,O89+Clima!$F88-M90-Constantes!$D$11)</f>
        <v>0</v>
      </c>
      <c r="O90" s="3">
        <f>O89+Clima!$F88-M90-L90-N90</f>
        <v>36.199701167835684</v>
      </c>
      <c r="P90" s="3">
        <f>P89+(Coeficientes!$D$20*N90-Q90)/Coeficientes!$D$21</f>
        <v>0</v>
      </c>
      <c r="Q90" s="3">
        <f>10*Coeficientes!$D$22*P89/Constantes!$E$27</f>
        <v>0</v>
      </c>
      <c r="R90" s="3">
        <f>10*Escenarios!$E$7*(M90+Q90)</f>
        <v>0</v>
      </c>
      <c r="S90" s="3">
        <f>0.001*Clima!F88*Escenarios!$E$8</f>
        <v>0</v>
      </c>
      <c r="T90" s="3">
        <f>MAX(0,W89+R90+S90-Constantes!$E$22)</f>
        <v>0</v>
      </c>
      <c r="U90" s="3">
        <f>MIN('Cálculos de ET'!M88*0.001*Escenarios!$E$8*(W89/Constantes!$E$22)^(2/3),W89+R90+S90-T90)</f>
        <v>6.2681767518498095</v>
      </c>
      <c r="V90" s="3">
        <f>MIN(Constantes!$E$21*(W89/Constantes!$E$22)^(2/3),W89+R90+S90-U90-T90)</f>
        <v>11.777499138775694</v>
      </c>
      <c r="W90" s="3">
        <f t="shared" si="2"/>
        <v>1926.5877582658909</v>
      </c>
      <c r="X90" s="17"/>
      <c r="Y90" s="3">
        <v>85</v>
      </c>
      <c r="Z90" s="3">
        <f>'Cálculos de ET'!$I88*((1-Constantes!$F$18)*'Cálculos de ET'!$K88+'Cálculos de ET'!$L88)</f>
        <v>1.7600573994670263</v>
      </c>
      <c r="AA90" s="3">
        <f>MIN(Z90*Constantes!$F$16,0.8*(AD89+Clima!$F88-AB90-AC90-Constantes!$D$12))</f>
        <v>1.0413566116044446</v>
      </c>
      <c r="AB90" s="3">
        <f>IF(Clima!$F88&gt;0.05*Constantes!$F$17,((Clima!$F88-0.05*Constantes!$F$17)^2)/(Clima!$F88+0.95*Constantes!$F$17),0)</f>
        <v>0</v>
      </c>
      <c r="AC90" s="3">
        <f>MAX(0,AD89+Clima!$F88-AB90-Constantes!$D$11)</f>
        <v>0</v>
      </c>
      <c r="AD90" s="3">
        <f>AD89+Clima!$F88-AB90-AA90-AC90</f>
        <v>36.199701167835684</v>
      </c>
      <c r="AE90" s="3">
        <f>AE89+(Coeficientes!$D$20*AC90-AF90)/Coeficientes!$D$21</f>
        <v>0</v>
      </c>
      <c r="AF90" s="3">
        <f>10*Coeficientes!$D$22*AE89/Constantes!$F$27</f>
        <v>0</v>
      </c>
      <c r="AG90" s="3">
        <f>10*Escenarios!$F$7*(AB90+AF90)</f>
        <v>0</v>
      </c>
      <c r="AH90" s="3">
        <f>0.001*Clima!F88*Escenarios!$F$8</f>
        <v>0</v>
      </c>
      <c r="AI90" s="3">
        <f>MAX(0,AL89+AG90+AH90-Constantes!$F$22)</f>
        <v>0</v>
      </c>
      <c r="AJ90" s="3">
        <f>MIN('Cálculos de ET'!M88*0.001*Escenarios!$F$8*(AL89/Constantes!$F$22)^(2/3),AL89+AG90+AH90-AI90)</f>
        <v>12.270092453938471</v>
      </c>
      <c r="AK90" s="3">
        <f>MIN(Constantes!$F$21*(AL89/Constantes!$F$22)^(2/3),AL89+AG90+AH90-AJ90-AI90)</f>
        <v>23.054710967796442</v>
      </c>
      <c r="AL90" s="3">
        <f t="shared" si="3"/>
        <v>1847.6853248391999</v>
      </c>
      <c r="AM90" s="25"/>
    </row>
    <row r="91" spans="2:39" x14ac:dyDescent="0.25">
      <c r="B91" s="24"/>
      <c r="C91" s="3">
        <v>86</v>
      </c>
      <c r="D91" s="3">
        <f>'Cálculos de ET'!$I89*((1-Constantes!$D$18)*'Cálculos de ET'!$K89+'Cálculos de ET'!$L89)</f>
        <v>1.7387248112122362</v>
      </c>
      <c r="E91" s="3">
        <f>MIN(D91*Constantes!$D$16,0.8*(H90+Clima!$F89-F91-G91-Constantes!$D$12))</f>
        <v>1.0287349597034963</v>
      </c>
      <c r="F91" s="3">
        <f>IF(Clima!$F89&gt;0.05*Constantes!$D$17,((Clima!$F89-0.05*Constantes!$D$17)^2)/(Clima!$F89+0.95*Constantes!$D$17),0)</f>
        <v>0</v>
      </c>
      <c r="G91" s="3">
        <f>MAX(0,H90+Clima!$F89-F91-Constantes!$D$11)</f>
        <v>0</v>
      </c>
      <c r="H91" s="3">
        <f>H90+Clima!$F89-F91-E91-G91</f>
        <v>35.170966208132185</v>
      </c>
      <c r="I91" s="17"/>
      <c r="J91" s="3">
        <v>86</v>
      </c>
      <c r="K91" s="3">
        <f>'Cálculos de ET'!$I89*((1-Constantes!$E$18)*'Cálculos de ET'!$K89+'Cálculos de ET'!$L89)</f>
        <v>1.7387248112122362</v>
      </c>
      <c r="L91" s="3">
        <f>MIN(K91*Constantes!$E$16,0.8*(O90+Clima!$F89-M91-N91-Constantes!$D$12))</f>
        <v>1.0287349597034963</v>
      </c>
      <c r="M91" s="3">
        <f>IF(Clima!$F89&gt;0.05*Constantes!$E$17,((Clima!$F89-0.05*Constantes!$E$17)^2)/(Clima!$F89+0.95*Constantes!$E$17),0)</f>
        <v>0</v>
      </c>
      <c r="N91" s="3">
        <f>MAX(0,O90+Clima!$F89-M91-Constantes!$D$11)</f>
        <v>0</v>
      </c>
      <c r="O91" s="3">
        <f>O90+Clima!$F89-M91-L91-N91</f>
        <v>35.170966208132185</v>
      </c>
      <c r="P91" s="3">
        <f>P90+(Coeficientes!$D$20*N91-Q91)/Coeficientes!$D$21</f>
        <v>0</v>
      </c>
      <c r="Q91" s="3">
        <f>10*Coeficientes!$D$22*P90/Constantes!$E$27</f>
        <v>0</v>
      </c>
      <c r="R91" s="3">
        <f>10*Escenarios!$E$7*(M91+Q91)</f>
        <v>0</v>
      </c>
      <c r="S91" s="3">
        <f>0.001*Clima!F89*Escenarios!$E$8</f>
        <v>0</v>
      </c>
      <c r="T91" s="3">
        <f>MAX(0,W90+R91+S91-Constantes!$E$22)</f>
        <v>0</v>
      </c>
      <c r="U91" s="3">
        <f>MIN('Cálculos de ET'!M89*0.001*Escenarios!$E$8*(W90/Constantes!$E$22)^(2/3),W90+R91+S91-T91)</f>
        <v>6.1549179583857887</v>
      </c>
      <c r="V91" s="3">
        <f>MIN(Constantes!$E$21*(W90/Constantes!$E$22)^(2/3),W90+R91+S91-U91-T91)</f>
        <v>11.704524630335671</v>
      </c>
      <c r="W91" s="3">
        <f t="shared" si="2"/>
        <v>1908.7283156771693</v>
      </c>
      <c r="X91" s="17"/>
      <c r="Y91" s="3">
        <v>86</v>
      </c>
      <c r="Z91" s="3">
        <f>'Cálculos de ET'!$I89*((1-Constantes!$F$18)*'Cálculos de ET'!$K89+'Cálculos de ET'!$L89)</f>
        <v>1.7387248112122362</v>
      </c>
      <c r="AA91" s="3">
        <f>MIN(Z91*Constantes!$F$16,0.8*(AD90+Clima!$F89-AB91-AC91-Constantes!$D$12))</f>
        <v>1.0287349597034963</v>
      </c>
      <c r="AB91" s="3">
        <f>IF(Clima!$F89&gt;0.05*Constantes!$F$17,((Clima!$F89-0.05*Constantes!$F$17)^2)/(Clima!$F89+0.95*Constantes!$F$17),0)</f>
        <v>0</v>
      </c>
      <c r="AC91" s="3">
        <f>MAX(0,AD90+Clima!$F89-AB91-Constantes!$D$11)</f>
        <v>0</v>
      </c>
      <c r="AD91" s="3">
        <f>AD90+Clima!$F89-AB91-AA91-AC91</f>
        <v>35.170966208132185</v>
      </c>
      <c r="AE91" s="3">
        <f>AE90+(Coeficientes!$D$20*AC91-AF91)/Coeficientes!$D$21</f>
        <v>0</v>
      </c>
      <c r="AF91" s="3">
        <f>10*Coeficientes!$D$22*AE90/Constantes!$F$27</f>
        <v>0</v>
      </c>
      <c r="AG91" s="3">
        <f>10*Escenarios!$F$7*(AB91+AF91)</f>
        <v>0</v>
      </c>
      <c r="AH91" s="3">
        <f>0.001*Clima!F89*Escenarios!$F$8</f>
        <v>0</v>
      </c>
      <c r="AI91" s="3">
        <f>MAX(0,AL90+AG91+AH91-Constantes!$F$22)</f>
        <v>0</v>
      </c>
      <c r="AJ91" s="3">
        <f>MIN('Cálculos de ET'!M89*0.001*Escenarios!$F$8*(AL90/Constantes!$F$22)^(2/3),AL90+AG91+AH91-AI91)</f>
        <v>11.971403601538633</v>
      </c>
      <c r="AK91" s="3">
        <f>MIN(Constantes!$F$21*(AL90/Constantes!$F$22)^(2/3),AL90+AG91+AH91-AJ91-AI91)</f>
        <v>22.765468079552818</v>
      </c>
      <c r="AL91" s="3">
        <f t="shared" si="3"/>
        <v>1812.9484531581084</v>
      </c>
      <c r="AM91" s="25"/>
    </row>
    <row r="92" spans="2:39" x14ac:dyDescent="0.25">
      <c r="B92" s="24"/>
      <c r="C92" s="3">
        <v>87</v>
      </c>
      <c r="D92" s="3">
        <f>'Cálculos de ET'!$I90*((1-Constantes!$D$18)*'Cálculos de ET'!$K90+'Cálculos de ET'!$L90)</f>
        <v>1.708079641167195</v>
      </c>
      <c r="E92" s="3">
        <f>MIN(D92*Constantes!$D$16,0.8*(H91+Clima!$F90-F92-G92-Constantes!$D$12))</f>
        <v>1.0106034201015437</v>
      </c>
      <c r="F92" s="3">
        <f>IF(Clima!$F90&gt;0.05*Constantes!$D$17,((Clima!$F90-0.05*Constantes!$D$17)^2)/(Clima!$F90+0.95*Constantes!$D$17),0)</f>
        <v>0</v>
      </c>
      <c r="G92" s="3">
        <f>MAX(0,H91+Clima!$F90-F92-Constantes!$D$11)</f>
        <v>0</v>
      </c>
      <c r="H92" s="3">
        <f>H91+Clima!$F90-F92-E92-G92</f>
        <v>34.160362788030639</v>
      </c>
      <c r="I92" s="17"/>
      <c r="J92" s="3">
        <v>87</v>
      </c>
      <c r="K92" s="3">
        <f>'Cálculos de ET'!$I90*((1-Constantes!$E$18)*'Cálculos de ET'!$K90+'Cálculos de ET'!$L90)</f>
        <v>1.708079641167195</v>
      </c>
      <c r="L92" s="3">
        <f>MIN(K92*Constantes!$E$16,0.8*(O91+Clima!$F90-M92-N92-Constantes!$D$12))</f>
        <v>1.0106034201015437</v>
      </c>
      <c r="M92" s="3">
        <f>IF(Clima!$F90&gt;0.05*Constantes!$E$17,((Clima!$F90-0.05*Constantes!$E$17)^2)/(Clima!$F90+0.95*Constantes!$E$17),0)</f>
        <v>0</v>
      </c>
      <c r="N92" s="3">
        <f>MAX(0,O91+Clima!$F90-M92-Constantes!$D$11)</f>
        <v>0</v>
      </c>
      <c r="O92" s="3">
        <f>O91+Clima!$F90-M92-L92-N92</f>
        <v>34.160362788030639</v>
      </c>
      <c r="P92" s="3">
        <f>P91+(Coeficientes!$D$20*N92-Q92)/Coeficientes!$D$21</f>
        <v>0</v>
      </c>
      <c r="Q92" s="3">
        <f>10*Coeficientes!$D$22*P91/Constantes!$E$27</f>
        <v>0</v>
      </c>
      <c r="R92" s="3">
        <f>10*Escenarios!$E$7*(M92+Q92)</f>
        <v>0</v>
      </c>
      <c r="S92" s="3">
        <f>0.001*Clima!F90*Escenarios!$E$8</f>
        <v>0</v>
      </c>
      <c r="T92" s="3">
        <f>MAX(0,W91+R92+S92-Constantes!$E$22)</f>
        <v>0</v>
      </c>
      <c r="U92" s="3">
        <f>MIN('Cálculos de ET'!M90*0.001*Escenarios!$E$8*(W91/Constantes!$E$22)^(2/3),W91+R92+S92-T92)</f>
        <v>6.0098361420711823</v>
      </c>
      <c r="V92" s="3">
        <f>MIN(Constantes!$E$21*(W91/Constantes!$E$22)^(2/3),W91+R92+S92-U92-T92)</f>
        <v>11.632078554557875</v>
      </c>
      <c r="W92" s="3">
        <f t="shared" si="2"/>
        <v>1891.0864009805402</v>
      </c>
      <c r="X92" s="17"/>
      <c r="Y92" s="3">
        <v>87</v>
      </c>
      <c r="Z92" s="3">
        <f>'Cálculos de ET'!$I90*((1-Constantes!$F$18)*'Cálculos de ET'!$K90+'Cálculos de ET'!$L90)</f>
        <v>1.708079641167195</v>
      </c>
      <c r="AA92" s="3">
        <f>MIN(Z92*Constantes!$F$16,0.8*(AD91+Clima!$F90-AB92-AC92-Constantes!$D$12))</f>
        <v>1.0106034201015437</v>
      </c>
      <c r="AB92" s="3">
        <f>IF(Clima!$F90&gt;0.05*Constantes!$F$17,((Clima!$F90-0.05*Constantes!$F$17)^2)/(Clima!$F90+0.95*Constantes!$F$17),0)</f>
        <v>0</v>
      </c>
      <c r="AC92" s="3">
        <f>MAX(0,AD91+Clima!$F90-AB92-Constantes!$D$11)</f>
        <v>0</v>
      </c>
      <c r="AD92" s="3">
        <f>AD91+Clima!$F90-AB92-AA92-AC92</f>
        <v>34.160362788030639</v>
      </c>
      <c r="AE92" s="3">
        <f>AE91+(Coeficientes!$D$20*AC92-AF92)/Coeficientes!$D$21</f>
        <v>0</v>
      </c>
      <c r="AF92" s="3">
        <f>10*Coeficientes!$D$22*AE91/Constantes!$F$27</f>
        <v>0</v>
      </c>
      <c r="AG92" s="3">
        <f>10*Escenarios!$F$7*(AB92+AF92)</f>
        <v>0</v>
      </c>
      <c r="AH92" s="3">
        <f>0.001*Clima!F90*Escenarios!$F$8</f>
        <v>0</v>
      </c>
      <c r="AI92" s="3">
        <f>MAX(0,AL91+AG92+AH92-Constantes!$F$22)</f>
        <v>0</v>
      </c>
      <c r="AJ92" s="3">
        <f>MIN('Cálculos de ET'!M90*0.001*Escenarios!$F$8*(AL91/Constantes!$F$22)^(2/3),AL91+AG92+AH92-AI92)</f>
        <v>11.614134560032175</v>
      </c>
      <c r="AK92" s="3">
        <f>MIN(Constantes!$F$21*(AL91/Constantes!$F$22)^(2/3),AL91+AG92+AH92-AJ92-AI92)</f>
        <v>22.47923609759868</v>
      </c>
      <c r="AL92" s="3">
        <f t="shared" si="3"/>
        <v>1778.8550825004775</v>
      </c>
      <c r="AM92" s="25"/>
    </row>
    <row r="93" spans="2:39" x14ac:dyDescent="0.25">
      <c r="B93" s="24"/>
      <c r="C93" s="3">
        <v>88</v>
      </c>
      <c r="D93" s="3">
        <f>'Cálculos de ET'!$I91*((1-Constantes!$D$18)*'Cálculos de ET'!$K91+'Cálculos de ET'!$L91)</f>
        <v>1.6729145306674948</v>
      </c>
      <c r="E93" s="3">
        <f>MIN(D93*Constantes!$D$16,0.8*(H92+Clima!$F91-F93-G93-Constantes!$D$12))</f>
        <v>0.98979760983208742</v>
      </c>
      <c r="F93" s="3">
        <f>IF(Clima!$F91&gt;0.05*Constantes!$D$17,((Clima!$F91-0.05*Constantes!$D$17)^2)/(Clima!$F91+0.95*Constantes!$D$17),0)</f>
        <v>0</v>
      </c>
      <c r="G93" s="3">
        <f>MAX(0,H92+Clima!$F91-F93-Constantes!$D$11)</f>
        <v>0</v>
      </c>
      <c r="H93" s="3">
        <f>H92+Clima!$F91-F93-E93-G93</f>
        <v>33.170565178198551</v>
      </c>
      <c r="I93" s="17"/>
      <c r="J93" s="3">
        <v>88</v>
      </c>
      <c r="K93" s="3">
        <f>'Cálculos de ET'!$I91*((1-Constantes!$E$18)*'Cálculos de ET'!$K91+'Cálculos de ET'!$L91)</f>
        <v>1.6729145306674948</v>
      </c>
      <c r="L93" s="3">
        <f>MIN(K93*Constantes!$E$16,0.8*(O92+Clima!$F91-M93-N93-Constantes!$D$12))</f>
        <v>0.98979760983208742</v>
      </c>
      <c r="M93" s="3">
        <f>IF(Clima!$F91&gt;0.05*Constantes!$E$17,((Clima!$F91-0.05*Constantes!$E$17)^2)/(Clima!$F91+0.95*Constantes!$E$17),0)</f>
        <v>0</v>
      </c>
      <c r="N93" s="3">
        <f>MAX(0,O92+Clima!$F91-M93-Constantes!$D$11)</f>
        <v>0</v>
      </c>
      <c r="O93" s="3">
        <f>O92+Clima!$F91-M93-L93-N93</f>
        <v>33.170565178198551</v>
      </c>
      <c r="P93" s="3">
        <f>P92+(Coeficientes!$D$20*N93-Q93)/Coeficientes!$D$21</f>
        <v>0</v>
      </c>
      <c r="Q93" s="3">
        <f>10*Coeficientes!$D$22*P92/Constantes!$E$27</f>
        <v>0</v>
      </c>
      <c r="R93" s="3">
        <f>10*Escenarios!$E$7*(M93+Q93)</f>
        <v>0</v>
      </c>
      <c r="S93" s="3">
        <f>0.001*Clima!F91*Escenarios!$E$8</f>
        <v>0</v>
      </c>
      <c r="T93" s="3">
        <f>MAX(0,W92+R93+S93-Constantes!$E$22)</f>
        <v>0</v>
      </c>
      <c r="U93" s="3">
        <f>MIN('Cálculos de ET'!M91*0.001*Escenarios!$E$8*(W92/Constantes!$E$22)^(2/3),W92+R93+S93-T93)</f>
        <v>5.8503567530362757</v>
      </c>
      <c r="V93" s="3">
        <f>MIN(Constantes!$E$21*(W92/Constantes!$E$22)^(2/3),W92+R93+S93-U93-T93)</f>
        <v>11.56029269148269</v>
      </c>
      <c r="W93" s="3">
        <f t="shared" si="2"/>
        <v>1873.6757515360212</v>
      </c>
      <c r="X93" s="17"/>
      <c r="Y93" s="3">
        <v>88</v>
      </c>
      <c r="Z93" s="3">
        <f>'Cálculos de ET'!$I91*((1-Constantes!$F$18)*'Cálculos de ET'!$K91+'Cálculos de ET'!$L91)</f>
        <v>1.6729145306674948</v>
      </c>
      <c r="AA93" s="3">
        <f>MIN(Z93*Constantes!$F$16,0.8*(AD92+Clima!$F91-AB93-AC93-Constantes!$D$12))</f>
        <v>0.98979760983208742</v>
      </c>
      <c r="AB93" s="3">
        <f>IF(Clima!$F91&gt;0.05*Constantes!$F$17,((Clima!$F91-0.05*Constantes!$F$17)^2)/(Clima!$F91+0.95*Constantes!$F$17),0)</f>
        <v>0</v>
      </c>
      <c r="AC93" s="3">
        <f>MAX(0,AD92+Clima!$F91-AB93-Constantes!$D$11)</f>
        <v>0</v>
      </c>
      <c r="AD93" s="3">
        <f>AD92+Clima!$F91-AB93-AA93-AC93</f>
        <v>33.170565178198551</v>
      </c>
      <c r="AE93" s="3">
        <f>AE92+(Coeficientes!$D$20*AC93-AF93)/Coeficientes!$D$21</f>
        <v>0</v>
      </c>
      <c r="AF93" s="3">
        <f>10*Coeficientes!$D$22*AE92/Constantes!$F$27</f>
        <v>0</v>
      </c>
      <c r="AG93" s="3">
        <f>10*Escenarios!$F$7*(AB93+AF93)</f>
        <v>0</v>
      </c>
      <c r="AH93" s="3">
        <f>0.001*Clima!F91*Escenarios!$F$8</f>
        <v>0</v>
      </c>
      <c r="AI93" s="3">
        <f>MAX(0,AL92+AG93+AH93-Constantes!$F$22)</f>
        <v>0</v>
      </c>
      <c r="AJ93" s="3">
        <f>MIN('Cálculos de ET'!M91*0.001*Escenarios!$F$8*(AL92/Constantes!$F$22)^(2/3),AL92+AG93+AH93-AI93)</f>
        <v>11.233070311900454</v>
      </c>
      <c r="AK93" s="3">
        <f>MIN(Constantes!$F$21*(AL92/Constantes!$F$22)^(2/3),AL92+AG93+AH93-AJ93-AI93)</f>
        <v>22.196523410675638</v>
      </c>
      <c r="AL93" s="3">
        <f t="shared" si="3"/>
        <v>1745.4254887779014</v>
      </c>
      <c r="AM93" s="25"/>
    </row>
    <row r="94" spans="2:39" x14ac:dyDescent="0.25">
      <c r="B94" s="24"/>
      <c r="C94" s="3">
        <v>89</v>
      </c>
      <c r="D94" s="3">
        <f>'Cálculos de ET'!$I92*((1-Constantes!$D$18)*'Cálculos de ET'!$K92+'Cálculos de ET'!$L92)</f>
        <v>1.7026169456334554</v>
      </c>
      <c r="E94" s="3">
        <f>MIN(D94*Constantes!$D$16,0.8*(H93+Clima!$F92-F94-G94-Constantes!$D$12))</f>
        <v>1.0073713584011899</v>
      </c>
      <c r="F94" s="3">
        <f>IF(Clima!$F92&gt;0.05*Constantes!$D$17,((Clima!$F92-0.05*Constantes!$D$17)^2)/(Clima!$F92+0.95*Constantes!$D$17),0)</f>
        <v>0</v>
      </c>
      <c r="G94" s="3">
        <f>MAX(0,H93+Clima!$F92-F94-Constantes!$D$11)</f>
        <v>0</v>
      </c>
      <c r="H94" s="3">
        <f>H93+Clima!$F92-F94-E94-G94</f>
        <v>32.163193819797364</v>
      </c>
      <c r="I94" s="17"/>
      <c r="J94" s="3">
        <v>89</v>
      </c>
      <c r="K94" s="3">
        <f>'Cálculos de ET'!$I92*((1-Constantes!$E$18)*'Cálculos de ET'!$K92+'Cálculos de ET'!$L92)</f>
        <v>1.7026169456334554</v>
      </c>
      <c r="L94" s="3">
        <f>MIN(K94*Constantes!$E$16,0.8*(O93+Clima!$F92-M94-N94-Constantes!$D$12))</f>
        <v>1.0073713584011899</v>
      </c>
      <c r="M94" s="3">
        <f>IF(Clima!$F92&gt;0.05*Constantes!$E$17,((Clima!$F92-0.05*Constantes!$E$17)^2)/(Clima!$F92+0.95*Constantes!$E$17),0)</f>
        <v>0</v>
      </c>
      <c r="N94" s="3">
        <f>MAX(0,O93+Clima!$F92-M94-Constantes!$D$11)</f>
        <v>0</v>
      </c>
      <c r="O94" s="3">
        <f>O93+Clima!$F92-M94-L94-N94</f>
        <v>32.163193819797364</v>
      </c>
      <c r="P94" s="3">
        <f>P93+(Coeficientes!$D$20*N94-Q94)/Coeficientes!$D$21</f>
        <v>0</v>
      </c>
      <c r="Q94" s="3">
        <f>10*Coeficientes!$D$22*P93/Constantes!$E$27</f>
        <v>0</v>
      </c>
      <c r="R94" s="3">
        <f>10*Escenarios!$E$7*(M94+Q94)</f>
        <v>0</v>
      </c>
      <c r="S94" s="3">
        <f>0.001*Clima!F92*Escenarios!$E$8</f>
        <v>0</v>
      </c>
      <c r="T94" s="3">
        <f>MAX(0,W93+R94+S94-Constantes!$E$22)</f>
        <v>0</v>
      </c>
      <c r="U94" s="3">
        <f>MIN('Cálculos de ET'!M92*0.001*Escenarios!$E$8*(W93/Constantes!$E$22)^(2/3),W93+R94+S94-T94)</f>
        <v>5.9199638919045539</v>
      </c>
      <c r="V94" s="3">
        <f>MIN(Constantes!$E$21*(W93/Constantes!$E$22)^(2/3),W93+R94+S94-U94-T94)</f>
        <v>11.48922866682322</v>
      </c>
      <c r="W94" s="3">
        <f t="shared" si="2"/>
        <v>1856.2665589772935</v>
      </c>
      <c r="X94" s="17"/>
      <c r="Y94" s="3">
        <v>89</v>
      </c>
      <c r="Z94" s="3">
        <f>'Cálculos de ET'!$I92*((1-Constantes!$F$18)*'Cálculos de ET'!$K92+'Cálculos de ET'!$L92)</f>
        <v>1.7026169456334554</v>
      </c>
      <c r="AA94" s="3">
        <f>MIN(Z94*Constantes!$F$16,0.8*(AD93+Clima!$F92-AB94-AC94-Constantes!$D$12))</f>
        <v>1.0073713584011899</v>
      </c>
      <c r="AB94" s="3">
        <f>IF(Clima!$F92&gt;0.05*Constantes!$F$17,((Clima!$F92-0.05*Constantes!$F$17)^2)/(Clima!$F92+0.95*Constantes!$F$17),0)</f>
        <v>0</v>
      </c>
      <c r="AC94" s="3">
        <f>MAX(0,AD93+Clima!$F92-AB94-Constantes!$D$11)</f>
        <v>0</v>
      </c>
      <c r="AD94" s="3">
        <f>AD93+Clima!$F92-AB94-AA94-AC94</f>
        <v>32.163193819797364</v>
      </c>
      <c r="AE94" s="3">
        <f>AE93+(Coeficientes!$D$20*AC94-AF94)/Coeficientes!$D$21</f>
        <v>0</v>
      </c>
      <c r="AF94" s="3">
        <f>10*Coeficientes!$D$22*AE93/Constantes!$F$27</f>
        <v>0</v>
      </c>
      <c r="AG94" s="3">
        <f>10*Escenarios!$F$7*(AB94+AF94)</f>
        <v>0</v>
      </c>
      <c r="AH94" s="3">
        <f>0.001*Clima!F92*Escenarios!$F$8</f>
        <v>0</v>
      </c>
      <c r="AI94" s="3">
        <f>MAX(0,AL93+AG94+AH94-Constantes!$F$22)</f>
        <v>0</v>
      </c>
      <c r="AJ94" s="3">
        <f>MIN('Cálculos de ET'!M92*0.001*Escenarios!$F$8*(AL93/Constantes!$F$22)^(2/3),AL93+AG94+AH94-AI94)</f>
        <v>11.293285438124947</v>
      </c>
      <c r="AK94" s="3">
        <f>MIN(Constantes!$F$21*(AL93/Constantes!$F$22)^(2/3),AL93+AG94+AH94-AJ94-AI94)</f>
        <v>21.917555776945658</v>
      </c>
      <c r="AL94" s="3">
        <f t="shared" si="3"/>
        <v>1712.2146475628308</v>
      </c>
      <c r="AM94" s="25"/>
    </row>
    <row r="95" spans="2:39" x14ac:dyDescent="0.25">
      <c r="B95" s="24"/>
      <c r="C95" s="3">
        <v>90</v>
      </c>
      <c r="D95" s="3">
        <f>'Cálculos de ET'!$I93*((1-Constantes!$D$18)*'Cálculos de ET'!$K93+'Cálculos de ET'!$L93)</f>
        <v>1.6628597196387438</v>
      </c>
      <c r="E95" s="3">
        <f>MIN(D95*Constantes!$D$16,0.8*(H94+Clima!$F93-F95-G95-Constantes!$D$12))</f>
        <v>0.9838485743367712</v>
      </c>
      <c r="F95" s="3">
        <f>IF(Clima!$F93&gt;0.05*Constantes!$D$17,((Clima!$F93-0.05*Constantes!$D$17)^2)/(Clima!$F93+0.95*Constantes!$D$17),0)</f>
        <v>0</v>
      </c>
      <c r="G95" s="3">
        <f>MAX(0,H94+Clima!$F93-F95-Constantes!$D$11)</f>
        <v>0</v>
      </c>
      <c r="H95" s="3">
        <f>H94+Clima!$F93-F95-E95-G95</f>
        <v>31.179345245460592</v>
      </c>
      <c r="I95" s="17"/>
      <c r="J95" s="3">
        <v>90</v>
      </c>
      <c r="K95" s="3">
        <f>'Cálculos de ET'!$I93*((1-Constantes!$E$18)*'Cálculos de ET'!$K93+'Cálculos de ET'!$L93)</f>
        <v>1.6628597196387438</v>
      </c>
      <c r="L95" s="3">
        <f>MIN(K95*Constantes!$E$16,0.8*(O94+Clima!$F93-M95-N95-Constantes!$D$12))</f>
        <v>0.9838485743367712</v>
      </c>
      <c r="M95" s="3">
        <f>IF(Clima!$F93&gt;0.05*Constantes!$E$17,((Clima!$F93-0.05*Constantes!$E$17)^2)/(Clima!$F93+0.95*Constantes!$E$17),0)</f>
        <v>0</v>
      </c>
      <c r="N95" s="3">
        <f>MAX(0,O94+Clima!$F93-M95-Constantes!$D$11)</f>
        <v>0</v>
      </c>
      <c r="O95" s="3">
        <f>O94+Clima!$F93-M95-L95-N95</f>
        <v>31.179345245460592</v>
      </c>
      <c r="P95" s="3">
        <f>P94+(Coeficientes!$D$20*N95-Q95)/Coeficientes!$D$21</f>
        <v>0</v>
      </c>
      <c r="Q95" s="3">
        <f>10*Coeficientes!$D$22*P94/Constantes!$E$27</f>
        <v>0</v>
      </c>
      <c r="R95" s="3">
        <f>10*Escenarios!$E$7*(M95+Q95)</f>
        <v>0</v>
      </c>
      <c r="S95" s="3">
        <f>0.001*Clima!F93*Escenarios!$E$8</f>
        <v>0</v>
      </c>
      <c r="T95" s="3">
        <f>MAX(0,W94+R95+S95-Constantes!$E$22)</f>
        <v>0</v>
      </c>
      <c r="U95" s="3">
        <f>MIN('Cálculos de ET'!M93*0.001*Escenarios!$E$8*(W94/Constantes!$E$22)^(2/3),W94+R95+S95-T95)</f>
        <v>5.7463981768159478</v>
      </c>
      <c r="V95" s="3">
        <f>MIN(Constantes!$E$21*(W94/Constantes!$E$22)^(2/3),W94+R95+S95-U95-T95)</f>
        <v>11.417950156726747</v>
      </c>
      <c r="W95" s="3">
        <f t="shared" si="2"/>
        <v>1839.1022106437508</v>
      </c>
      <c r="X95" s="17"/>
      <c r="Y95" s="3">
        <v>90</v>
      </c>
      <c r="Z95" s="3">
        <f>'Cálculos de ET'!$I93*((1-Constantes!$F$18)*'Cálculos de ET'!$K93+'Cálculos de ET'!$L93)</f>
        <v>1.6628597196387438</v>
      </c>
      <c r="AA95" s="3">
        <f>MIN(Z95*Constantes!$F$16,0.8*(AD94+Clima!$F93-AB95-AC95-Constantes!$D$12))</f>
        <v>0.9838485743367712</v>
      </c>
      <c r="AB95" s="3">
        <f>IF(Clima!$F93&gt;0.05*Constantes!$F$17,((Clima!$F93-0.05*Constantes!$F$17)^2)/(Clima!$F93+0.95*Constantes!$F$17),0)</f>
        <v>0</v>
      </c>
      <c r="AC95" s="3">
        <f>MAX(0,AD94+Clima!$F93-AB95-Constantes!$D$11)</f>
        <v>0</v>
      </c>
      <c r="AD95" s="3">
        <f>AD94+Clima!$F93-AB95-AA95-AC95</f>
        <v>31.179345245460592</v>
      </c>
      <c r="AE95" s="3">
        <f>AE94+(Coeficientes!$D$20*AC95-AF95)/Coeficientes!$D$21</f>
        <v>0</v>
      </c>
      <c r="AF95" s="3">
        <f>10*Coeficientes!$D$22*AE94/Constantes!$F$27</f>
        <v>0</v>
      </c>
      <c r="AG95" s="3">
        <f>10*Escenarios!$F$7*(AB95+AF95)</f>
        <v>0</v>
      </c>
      <c r="AH95" s="3">
        <f>0.001*Clima!F93*Escenarios!$F$8</f>
        <v>0</v>
      </c>
      <c r="AI95" s="3">
        <f>MAX(0,AL94+AG95+AH95-Constantes!$F$22)</f>
        <v>0</v>
      </c>
      <c r="AJ95" s="3">
        <f>MIN('Cálculos de ET'!M93*0.001*Escenarios!$F$8*(AL94/Constantes!$F$22)^(2/3),AL94+AG95+AH95-AI95)</f>
        <v>10.89024430971515</v>
      </c>
      <c r="AK95" s="3">
        <f>MIN(Constantes!$F$21*(AL94/Constantes!$F$22)^(2/3),AL94+AG95+AH95-AJ95-AI95)</f>
        <v>21.638644398951701</v>
      </c>
      <c r="AL95" s="3">
        <f t="shared" si="3"/>
        <v>1679.6857588541639</v>
      </c>
      <c r="AM95" s="25"/>
    </row>
    <row r="96" spans="2:39" x14ac:dyDescent="0.25">
      <c r="B96" s="24"/>
      <c r="C96" s="3">
        <v>91</v>
      </c>
      <c r="D96" s="3">
        <f>'Cálculos de ET'!$I94*((1-Constantes!$D$18)*'Cálculos de ET'!$K94+'Cálculos de ET'!$L94)</f>
        <v>1.6096409307443147</v>
      </c>
      <c r="E96" s="3">
        <f>MIN(D96*Constantes!$D$16,0.8*(H95+Clima!$F94-F96-G96-Constantes!$D$12))</f>
        <v>0.95236111393145895</v>
      </c>
      <c r="F96" s="3">
        <f>IF(Clima!$F94&gt;0.05*Constantes!$D$17,((Clima!$F94-0.05*Constantes!$D$17)^2)/(Clima!$F94+0.95*Constantes!$D$17),0)</f>
        <v>0</v>
      </c>
      <c r="G96" s="3">
        <f>MAX(0,H95+Clima!$F94-F96-Constantes!$D$11)</f>
        <v>0</v>
      </c>
      <c r="H96" s="3">
        <f>H95+Clima!$F94-F96-E96-G96</f>
        <v>30.226984131529132</v>
      </c>
      <c r="I96" s="17"/>
      <c r="J96" s="3">
        <v>91</v>
      </c>
      <c r="K96" s="3">
        <f>'Cálculos de ET'!$I94*((1-Constantes!$E$18)*'Cálculos de ET'!$K94+'Cálculos de ET'!$L94)</f>
        <v>1.6096409307443147</v>
      </c>
      <c r="L96" s="3">
        <f>MIN(K96*Constantes!$E$16,0.8*(O95+Clima!$F94-M96-N96-Constantes!$D$12))</f>
        <v>0.95236111393145895</v>
      </c>
      <c r="M96" s="3">
        <f>IF(Clima!$F94&gt;0.05*Constantes!$E$17,((Clima!$F94-0.05*Constantes!$E$17)^2)/(Clima!$F94+0.95*Constantes!$E$17),0)</f>
        <v>0</v>
      </c>
      <c r="N96" s="3">
        <f>MAX(0,O95+Clima!$F94-M96-Constantes!$D$11)</f>
        <v>0</v>
      </c>
      <c r="O96" s="3">
        <f>O95+Clima!$F94-M96-L96-N96</f>
        <v>30.226984131529132</v>
      </c>
      <c r="P96" s="3">
        <f>P95+(Coeficientes!$D$20*N96-Q96)/Coeficientes!$D$21</f>
        <v>0</v>
      </c>
      <c r="Q96" s="3">
        <f>10*Coeficientes!$D$22*P95/Constantes!$E$27</f>
        <v>0</v>
      </c>
      <c r="R96" s="3">
        <f>10*Escenarios!$E$7*(M96+Q96)</f>
        <v>0</v>
      </c>
      <c r="S96" s="3">
        <f>0.001*Clima!F94*Escenarios!$E$8</f>
        <v>0</v>
      </c>
      <c r="T96" s="3">
        <f>MAX(0,W95+R96+S96-Constantes!$E$22)</f>
        <v>0</v>
      </c>
      <c r="U96" s="3">
        <f>MIN('Cálculos de ET'!M94*0.001*Escenarios!$E$8*(W95/Constantes!$E$22)^(2/3),W95+R96+S96-T96)</f>
        <v>5.5279651474411295</v>
      </c>
      <c r="V96" s="3">
        <f>MIN(Constantes!$E$21*(W95/Constantes!$E$22)^(2/3),W95+R96+S96-U96-T96)</f>
        <v>11.347455628685054</v>
      </c>
      <c r="W96" s="3">
        <f t="shared" si="2"/>
        <v>1822.2267898676246</v>
      </c>
      <c r="X96" s="17"/>
      <c r="Y96" s="3">
        <v>91</v>
      </c>
      <c r="Z96" s="3">
        <f>'Cálculos de ET'!$I94*((1-Constantes!$F$18)*'Cálculos de ET'!$K94+'Cálculos de ET'!$L94)</f>
        <v>1.6096409307443147</v>
      </c>
      <c r="AA96" s="3">
        <f>MIN(Z96*Constantes!$F$16,0.8*(AD95+Clima!$F94-AB96-AC96-Constantes!$D$12))</f>
        <v>0.95236111393145895</v>
      </c>
      <c r="AB96" s="3">
        <f>IF(Clima!$F94&gt;0.05*Constantes!$F$17,((Clima!$F94-0.05*Constantes!$F$17)^2)/(Clima!$F94+0.95*Constantes!$F$17),0)</f>
        <v>0</v>
      </c>
      <c r="AC96" s="3">
        <f>MAX(0,AD95+Clima!$F94-AB96-Constantes!$D$11)</f>
        <v>0</v>
      </c>
      <c r="AD96" s="3">
        <f>AD95+Clima!$F94-AB96-AA96-AC96</f>
        <v>30.226984131529132</v>
      </c>
      <c r="AE96" s="3">
        <f>AE95+(Coeficientes!$D$20*AC96-AF96)/Coeficientes!$D$21</f>
        <v>0</v>
      </c>
      <c r="AF96" s="3">
        <f>10*Coeficientes!$D$22*AE95/Constantes!$F$27</f>
        <v>0</v>
      </c>
      <c r="AG96" s="3">
        <f>10*Escenarios!$F$7*(AB96+AF96)</f>
        <v>0</v>
      </c>
      <c r="AH96" s="3">
        <f>0.001*Clima!F94*Escenarios!$F$8</f>
        <v>0</v>
      </c>
      <c r="AI96" s="3">
        <f>MAX(0,AL95+AG96+AH96-Constantes!$F$22)</f>
        <v>0</v>
      </c>
      <c r="AJ96" s="3">
        <f>MIN('Cálculos de ET'!M94*0.001*Escenarios!$F$8*(AL95/Constantes!$F$22)^(2/3),AL95+AG96+AH96-AI96)</f>
        <v>10.407427823204538</v>
      </c>
      <c r="AK96" s="3">
        <f>MIN(Constantes!$F$21*(AL95/Constantes!$F$22)^(2/3),AL95+AG96+AH96-AJ96-AI96)</f>
        <v>21.363706586902548</v>
      </c>
      <c r="AL96" s="3">
        <f t="shared" si="3"/>
        <v>1647.9146244440569</v>
      </c>
      <c r="AM96" s="25"/>
    </row>
    <row r="97" spans="2:39" x14ac:dyDescent="0.25">
      <c r="B97" s="24"/>
      <c r="C97" s="3">
        <v>92</v>
      </c>
      <c r="D97" s="3">
        <f>'Cálculos de ET'!$I95*((1-Constantes!$D$18)*'Cálculos de ET'!$K95+'Cálculos de ET'!$L95)</f>
        <v>1.6569075030349132</v>
      </c>
      <c r="E97" s="3">
        <f>MIN(D97*Constantes!$D$16,0.8*(H96+Clima!$F95-F97-G97-Constantes!$D$12))</f>
        <v>0.98032688230787624</v>
      </c>
      <c r="F97" s="3">
        <f>IF(Clima!$F95&gt;0.05*Constantes!$D$17,((Clima!$F95-0.05*Constantes!$D$17)^2)/(Clima!$F95+0.95*Constantes!$D$17),0)</f>
        <v>0</v>
      </c>
      <c r="G97" s="3">
        <f>MAX(0,H96+Clima!$F95-F97-Constantes!$D$11)</f>
        <v>0</v>
      </c>
      <c r="H97" s="3">
        <f>H96+Clima!$F95-F97-E97-G97</f>
        <v>29.246657249221258</v>
      </c>
      <c r="I97" s="17"/>
      <c r="J97" s="3">
        <v>92</v>
      </c>
      <c r="K97" s="3">
        <f>'Cálculos de ET'!$I95*((1-Constantes!$E$18)*'Cálculos de ET'!$K95+'Cálculos de ET'!$L95)</f>
        <v>1.6569075030349132</v>
      </c>
      <c r="L97" s="3">
        <f>MIN(K97*Constantes!$E$16,0.8*(O96+Clima!$F95-M97-N97-Constantes!$D$12))</f>
        <v>0.98032688230787624</v>
      </c>
      <c r="M97" s="3">
        <f>IF(Clima!$F95&gt;0.05*Constantes!$E$17,((Clima!$F95-0.05*Constantes!$E$17)^2)/(Clima!$F95+0.95*Constantes!$E$17),0)</f>
        <v>0</v>
      </c>
      <c r="N97" s="3">
        <f>MAX(0,O96+Clima!$F95-M97-Constantes!$D$11)</f>
        <v>0</v>
      </c>
      <c r="O97" s="3">
        <f>O96+Clima!$F95-M97-L97-N97</f>
        <v>29.246657249221258</v>
      </c>
      <c r="P97" s="3">
        <f>P96+(Coeficientes!$D$20*N97-Q97)/Coeficientes!$D$21</f>
        <v>0</v>
      </c>
      <c r="Q97" s="3">
        <f>10*Coeficientes!$D$22*P96/Constantes!$E$27</f>
        <v>0</v>
      </c>
      <c r="R97" s="3">
        <f>10*Escenarios!$E$7*(M97+Q97)</f>
        <v>0</v>
      </c>
      <c r="S97" s="3">
        <f>0.001*Clima!F95*Escenarios!$E$8</f>
        <v>0</v>
      </c>
      <c r="T97" s="3">
        <f>MAX(0,W96+R97+S97-Constantes!$E$22)</f>
        <v>0</v>
      </c>
      <c r="U97" s="3">
        <f>MIN('Cálculos de ET'!M95*0.001*Escenarios!$E$8*(W96/Constantes!$E$22)^(2/3),W96+R97+S97-T97)</f>
        <v>5.6586152424635543</v>
      </c>
      <c r="V97" s="3">
        <f>MIN(Constantes!$E$21*(W96/Constantes!$E$22)^(2/3),W96+R97+S97-U97-T97)</f>
        <v>11.277933611647157</v>
      </c>
      <c r="W97" s="3">
        <f t="shared" si="2"/>
        <v>1805.2902410135139</v>
      </c>
      <c r="X97" s="17"/>
      <c r="Y97" s="3">
        <v>92</v>
      </c>
      <c r="Z97" s="3">
        <f>'Cálculos de ET'!$I95*((1-Constantes!$F$18)*'Cálculos de ET'!$K95+'Cálculos de ET'!$L95)</f>
        <v>1.6569075030349132</v>
      </c>
      <c r="AA97" s="3">
        <f>MIN(Z97*Constantes!$F$16,0.8*(AD96+Clima!$F95-AB97-AC97-Constantes!$D$12))</f>
        <v>0.98032688230787624</v>
      </c>
      <c r="AB97" s="3">
        <f>IF(Clima!$F95&gt;0.05*Constantes!$F$17,((Clima!$F95-0.05*Constantes!$F$17)^2)/(Clima!$F95+0.95*Constantes!$F$17),0)</f>
        <v>0</v>
      </c>
      <c r="AC97" s="3">
        <f>MAX(0,AD96+Clima!$F95-AB97-Constantes!$D$11)</f>
        <v>0</v>
      </c>
      <c r="AD97" s="3">
        <f>AD96+Clima!$F95-AB97-AA97-AC97</f>
        <v>29.246657249221258</v>
      </c>
      <c r="AE97" s="3">
        <f>AE96+(Coeficientes!$D$20*AC97-AF97)/Coeficientes!$D$21</f>
        <v>0</v>
      </c>
      <c r="AF97" s="3">
        <f>10*Coeficientes!$D$22*AE96/Constantes!$F$27</f>
        <v>0</v>
      </c>
      <c r="AG97" s="3">
        <f>10*Escenarios!$F$7*(AB97+AF97)</f>
        <v>0</v>
      </c>
      <c r="AH97" s="3">
        <f>0.001*Clima!F95*Escenarios!$F$8</f>
        <v>0</v>
      </c>
      <c r="AI97" s="3">
        <f>MAX(0,AL96+AG97+AH97-Constantes!$F$22)</f>
        <v>0</v>
      </c>
      <c r="AJ97" s="3">
        <f>MIN('Cálculos de ET'!M95*0.001*Escenarios!$F$8*(AL96/Constantes!$F$22)^(2/3),AL96+AG97+AH97-AI97)</f>
        <v>10.583476452773173</v>
      </c>
      <c r="AK97" s="3">
        <f>MIN(Constantes!$F$21*(AL96/Constantes!$F$22)^(2/3),AL96+AG97+AH97-AJ97-AI97)</f>
        <v>21.093454794223106</v>
      </c>
      <c r="AL97" s="3">
        <f t="shared" si="3"/>
        <v>1616.2376931970607</v>
      </c>
      <c r="AM97" s="25"/>
    </row>
    <row r="98" spans="2:39" x14ac:dyDescent="0.25">
      <c r="B98" s="24"/>
      <c r="C98" s="3">
        <v>93</v>
      </c>
      <c r="D98" s="3">
        <f>'Cálculos de ET'!$I96*((1-Constantes!$D$18)*'Cálculos de ET'!$K96+'Cálculos de ET'!$L96)</f>
        <v>1.6582717917669445</v>
      </c>
      <c r="E98" s="3">
        <f>MIN(D98*Constantes!$D$16,0.8*(H97+Clima!$F96-F98-G98-Constantes!$D$12))</f>
        <v>0.98113407819345844</v>
      </c>
      <c r="F98" s="3">
        <f>IF(Clima!$F96&gt;0.05*Constantes!$D$17,((Clima!$F96-0.05*Constantes!$D$17)^2)/(Clima!$F96+0.95*Constantes!$D$17),0)</f>
        <v>0</v>
      </c>
      <c r="G98" s="3">
        <f>MAX(0,H97+Clima!$F96-F98-Constantes!$D$11)</f>
        <v>0</v>
      </c>
      <c r="H98" s="3">
        <f>H97+Clima!$F96-F98-E98-G98</f>
        <v>28.265523171027798</v>
      </c>
      <c r="I98" s="17"/>
      <c r="J98" s="3">
        <v>93</v>
      </c>
      <c r="K98" s="3">
        <f>'Cálculos de ET'!$I96*((1-Constantes!$E$18)*'Cálculos de ET'!$K96+'Cálculos de ET'!$L96)</f>
        <v>1.6582717917669445</v>
      </c>
      <c r="L98" s="3">
        <f>MIN(K98*Constantes!$E$16,0.8*(O97+Clima!$F96-M98-N98-Constantes!$D$12))</f>
        <v>0.98113407819345844</v>
      </c>
      <c r="M98" s="3">
        <f>IF(Clima!$F96&gt;0.05*Constantes!$E$17,((Clima!$F96-0.05*Constantes!$E$17)^2)/(Clima!$F96+0.95*Constantes!$E$17),0)</f>
        <v>0</v>
      </c>
      <c r="N98" s="3">
        <f>MAX(0,O97+Clima!$F96-M98-Constantes!$D$11)</f>
        <v>0</v>
      </c>
      <c r="O98" s="3">
        <f>O97+Clima!$F96-M98-L98-N98</f>
        <v>28.265523171027798</v>
      </c>
      <c r="P98" s="3">
        <f>P97+(Coeficientes!$D$20*N98-Q98)/Coeficientes!$D$21</f>
        <v>0</v>
      </c>
      <c r="Q98" s="3">
        <f>10*Coeficientes!$D$22*P97/Constantes!$E$27</f>
        <v>0</v>
      </c>
      <c r="R98" s="3">
        <f>10*Escenarios!$E$7*(M98+Q98)</f>
        <v>0</v>
      </c>
      <c r="S98" s="3">
        <f>0.001*Clima!F96*Escenarios!$E$8</f>
        <v>0</v>
      </c>
      <c r="T98" s="3">
        <f>MAX(0,W97+R98+S98-Constantes!$E$22)</f>
        <v>0</v>
      </c>
      <c r="U98" s="3">
        <f>MIN('Cálculos de ET'!M96*0.001*Escenarios!$E$8*(W97/Constantes!$E$22)^(2/3),W97+R98+S98-T98)</f>
        <v>5.629775917598673</v>
      </c>
      <c r="V98" s="3">
        <f>MIN(Constantes!$E$21*(W97/Constantes!$E$22)^(2/3),W97+R98+S98-U98-T98)</f>
        <v>11.207943644626091</v>
      </c>
      <c r="W98" s="3">
        <f t="shared" si="2"/>
        <v>1788.4525214512892</v>
      </c>
      <c r="X98" s="17"/>
      <c r="Y98" s="3">
        <v>93</v>
      </c>
      <c r="Z98" s="3">
        <f>'Cálculos de ET'!$I96*((1-Constantes!$F$18)*'Cálculos de ET'!$K96+'Cálculos de ET'!$L96)</f>
        <v>1.6582717917669445</v>
      </c>
      <c r="AA98" s="3">
        <f>MIN(Z98*Constantes!$F$16,0.8*(AD97+Clima!$F96-AB98-AC98-Constantes!$D$12))</f>
        <v>0.98113407819345844</v>
      </c>
      <c r="AB98" s="3">
        <f>IF(Clima!$F96&gt;0.05*Constantes!$F$17,((Clima!$F96-0.05*Constantes!$F$17)^2)/(Clima!$F96+0.95*Constantes!$F$17),0)</f>
        <v>0</v>
      </c>
      <c r="AC98" s="3">
        <f>MAX(0,AD97+Clima!$F96-AB98-Constantes!$D$11)</f>
        <v>0</v>
      </c>
      <c r="AD98" s="3">
        <f>AD97+Clima!$F96-AB98-AA98-AC98</f>
        <v>28.265523171027798</v>
      </c>
      <c r="AE98" s="3">
        <f>AE97+(Coeficientes!$D$20*AC98-AF98)/Coeficientes!$D$21</f>
        <v>0</v>
      </c>
      <c r="AF98" s="3">
        <f>10*Coeficientes!$D$22*AE97/Constantes!$F$27</f>
        <v>0</v>
      </c>
      <c r="AG98" s="3">
        <f>10*Escenarios!$F$7*(AB98+AF98)</f>
        <v>0</v>
      </c>
      <c r="AH98" s="3">
        <f>0.001*Clima!F96*Escenarios!$F$8</f>
        <v>0</v>
      </c>
      <c r="AI98" s="3">
        <f>MAX(0,AL97+AG98+AH98-Constantes!$F$22)</f>
        <v>0</v>
      </c>
      <c r="AJ98" s="3">
        <f>MIN('Cálculos de ET'!M96*0.001*Escenarios!$F$8*(AL97/Constantes!$F$22)^(2/3),AL97+AG98+AH98-AI98)</f>
        <v>10.459073997240703</v>
      </c>
      <c r="AK98" s="3">
        <f>MIN(Constantes!$F$21*(AL97/Constantes!$F$22)^(2/3),AL97+AG98+AH98-AJ98-AI98)</f>
        <v>20.822269598618234</v>
      </c>
      <c r="AL98" s="3">
        <f t="shared" si="3"/>
        <v>1584.9563496012017</v>
      </c>
      <c r="AM98" s="25"/>
    </row>
    <row r="99" spans="2:39" x14ac:dyDescent="0.25">
      <c r="B99" s="24"/>
      <c r="C99" s="3">
        <v>94</v>
      </c>
      <c r="D99" s="3">
        <f>'Cálculos de ET'!$I97*((1-Constantes!$D$18)*'Cálculos de ET'!$K97+'Cálculos de ET'!$L97)</f>
        <v>1.6414100584928542</v>
      </c>
      <c r="E99" s="3">
        <f>MIN(D99*Constantes!$D$16,0.8*(H98+Clima!$F97-F99-G99-Constantes!$D$12))</f>
        <v>0.97115765501919038</v>
      </c>
      <c r="F99" s="3">
        <f>IF(Clima!$F97&gt;0.05*Constantes!$D$17,((Clima!$F97-0.05*Constantes!$D$17)^2)/(Clima!$F97+0.95*Constantes!$D$17),0)</f>
        <v>0</v>
      </c>
      <c r="G99" s="3">
        <f>MAX(0,H98+Clima!$F97-F99-Constantes!$D$11)</f>
        <v>0</v>
      </c>
      <c r="H99" s="3">
        <f>H98+Clima!$F97-F99-E99-G99</f>
        <v>27.294365516008607</v>
      </c>
      <c r="I99" s="17"/>
      <c r="J99" s="3">
        <v>94</v>
      </c>
      <c r="K99" s="3">
        <f>'Cálculos de ET'!$I97*((1-Constantes!$E$18)*'Cálculos de ET'!$K97+'Cálculos de ET'!$L97)</f>
        <v>1.6414100584928542</v>
      </c>
      <c r="L99" s="3">
        <f>MIN(K99*Constantes!$E$16,0.8*(O98+Clima!$F97-M99-N99-Constantes!$D$12))</f>
        <v>0.97115765501919038</v>
      </c>
      <c r="M99" s="3">
        <f>IF(Clima!$F97&gt;0.05*Constantes!$E$17,((Clima!$F97-0.05*Constantes!$E$17)^2)/(Clima!$F97+0.95*Constantes!$E$17),0)</f>
        <v>0</v>
      </c>
      <c r="N99" s="3">
        <f>MAX(0,O98+Clima!$F97-M99-Constantes!$D$11)</f>
        <v>0</v>
      </c>
      <c r="O99" s="3">
        <f>O98+Clima!$F97-M99-L99-N99</f>
        <v>27.294365516008607</v>
      </c>
      <c r="P99" s="3">
        <f>P98+(Coeficientes!$D$20*N99-Q99)/Coeficientes!$D$21</f>
        <v>0</v>
      </c>
      <c r="Q99" s="3">
        <f>10*Coeficientes!$D$22*P98/Constantes!$E$27</f>
        <v>0</v>
      </c>
      <c r="R99" s="3">
        <f>10*Escenarios!$E$7*(M99+Q99)</f>
        <v>0</v>
      </c>
      <c r="S99" s="3">
        <f>0.001*Clima!F97*Escenarios!$E$8</f>
        <v>0</v>
      </c>
      <c r="T99" s="3">
        <f>MAX(0,W98+R99+S99-Constantes!$E$22)</f>
        <v>0</v>
      </c>
      <c r="U99" s="3">
        <f>MIN('Cálculos de ET'!M97*0.001*Escenarios!$E$8*(W98/Constantes!$E$22)^(2/3),W98+R99+S99-T99)</f>
        <v>5.5390089936098494</v>
      </c>
      <c r="V99" s="3">
        <f>MIN(Constantes!$E$21*(W98/Constantes!$E$22)^(2/3),W98+R99+S99-U99-T99)</f>
        <v>11.138144788709649</v>
      </c>
      <c r="W99" s="3">
        <f t="shared" si="2"/>
        <v>1771.7753676689697</v>
      </c>
      <c r="X99" s="17"/>
      <c r="Y99" s="3">
        <v>94</v>
      </c>
      <c r="Z99" s="3">
        <f>'Cálculos de ET'!$I97*((1-Constantes!$F$18)*'Cálculos de ET'!$K97+'Cálculos de ET'!$L97)</f>
        <v>1.6414100584928542</v>
      </c>
      <c r="AA99" s="3">
        <f>MIN(Z99*Constantes!$F$16,0.8*(AD98+Clima!$F97-AB99-AC99-Constantes!$D$12))</f>
        <v>0.97115765501919038</v>
      </c>
      <c r="AB99" s="3">
        <f>IF(Clima!$F97&gt;0.05*Constantes!$F$17,((Clima!$F97-0.05*Constantes!$F$17)^2)/(Clima!$F97+0.95*Constantes!$F$17),0)</f>
        <v>0</v>
      </c>
      <c r="AC99" s="3">
        <f>MAX(0,AD98+Clima!$F97-AB99-Constantes!$D$11)</f>
        <v>0</v>
      </c>
      <c r="AD99" s="3">
        <f>AD98+Clima!$F97-AB99-AA99-AC99</f>
        <v>27.294365516008607</v>
      </c>
      <c r="AE99" s="3">
        <f>AE98+(Coeficientes!$D$20*AC99-AF99)/Coeficientes!$D$21</f>
        <v>0</v>
      </c>
      <c r="AF99" s="3">
        <f>10*Coeficientes!$D$22*AE98/Constantes!$F$27</f>
        <v>0</v>
      </c>
      <c r="AG99" s="3">
        <f>10*Escenarios!$F$7*(AB99+AF99)</f>
        <v>0</v>
      </c>
      <c r="AH99" s="3">
        <f>0.001*Clima!F97*Escenarios!$F$8</f>
        <v>0</v>
      </c>
      <c r="AI99" s="3">
        <f>MAX(0,AL98+AG99+AH99-Constantes!$F$22)</f>
        <v>0</v>
      </c>
      <c r="AJ99" s="3">
        <f>MIN('Cálculos de ET'!M97*0.001*Escenarios!$F$8*(AL98/Constantes!$F$22)^(2/3),AL98+AG99+AH99-AI99)</f>
        <v>10.220888717102603</v>
      </c>
      <c r="AK99" s="3">
        <f>MIN(Constantes!$F$21*(AL98/Constantes!$F$22)^(2/3),AL98+AG99+AH99-AJ99-AI99)</f>
        <v>20.552726766053752</v>
      </c>
      <c r="AL99" s="3">
        <f t="shared" si="3"/>
        <v>1554.1827341180456</v>
      </c>
      <c r="AM99" s="25"/>
    </row>
    <row r="100" spans="2:39" x14ac:dyDescent="0.25">
      <c r="B100" s="24"/>
      <c r="C100" s="3">
        <v>95</v>
      </c>
      <c r="D100" s="3">
        <f>'Cálculos de ET'!$I98*((1-Constantes!$D$18)*'Cálculos de ET'!$K98+'Cálculos de ET'!$L98)</f>
        <v>1.5931691153219527</v>
      </c>
      <c r="E100" s="3">
        <f>MIN(D100*Constantes!$D$16,0.8*(H99+Clima!$F98-F100-G100-Constantes!$D$12))</f>
        <v>0.94261538978609927</v>
      </c>
      <c r="F100" s="3">
        <f>IF(Clima!$F98&gt;0.05*Constantes!$D$17,((Clima!$F98-0.05*Constantes!$D$17)^2)/(Clima!$F98+0.95*Constantes!$D$17),0)</f>
        <v>0</v>
      </c>
      <c r="G100" s="3">
        <f>MAX(0,H99+Clima!$F98-F100-Constantes!$D$11)</f>
        <v>0</v>
      </c>
      <c r="H100" s="3">
        <f>H99+Clima!$F98-F100-E100-G100</f>
        <v>26.351750126222509</v>
      </c>
      <c r="I100" s="17"/>
      <c r="J100" s="3">
        <v>95</v>
      </c>
      <c r="K100" s="3">
        <f>'Cálculos de ET'!$I98*((1-Constantes!$E$18)*'Cálculos de ET'!$K98+'Cálculos de ET'!$L98)</f>
        <v>1.5931691153219527</v>
      </c>
      <c r="L100" s="3">
        <f>MIN(K100*Constantes!$E$16,0.8*(O99+Clima!$F98-M100-N100-Constantes!$D$12))</f>
        <v>0.94261538978609927</v>
      </c>
      <c r="M100" s="3">
        <f>IF(Clima!$F98&gt;0.05*Constantes!$E$17,((Clima!$F98-0.05*Constantes!$E$17)^2)/(Clima!$F98+0.95*Constantes!$E$17),0)</f>
        <v>0</v>
      </c>
      <c r="N100" s="3">
        <f>MAX(0,O99+Clima!$F98-M100-Constantes!$D$11)</f>
        <v>0</v>
      </c>
      <c r="O100" s="3">
        <f>O99+Clima!$F98-M100-L100-N100</f>
        <v>26.351750126222509</v>
      </c>
      <c r="P100" s="3">
        <f>P99+(Coeficientes!$D$20*N100-Q100)/Coeficientes!$D$21</f>
        <v>0</v>
      </c>
      <c r="Q100" s="3">
        <f>10*Coeficientes!$D$22*P99/Constantes!$E$27</f>
        <v>0</v>
      </c>
      <c r="R100" s="3">
        <f>10*Escenarios!$E$7*(M100+Q100)</f>
        <v>0</v>
      </c>
      <c r="S100" s="3">
        <f>0.001*Clima!F98*Escenarios!$E$8</f>
        <v>0</v>
      </c>
      <c r="T100" s="3">
        <f>MAX(0,W99+R100+S100-Constantes!$E$22)</f>
        <v>0</v>
      </c>
      <c r="U100" s="3">
        <f>MIN('Cálculos de ET'!M98*0.001*Escenarios!$E$8*(W99/Constantes!$E$22)^(2/3),W99+R100+S100-T100)</f>
        <v>5.3428918718430891</v>
      </c>
      <c r="V100" s="3">
        <f>MIN(Constantes!$E$21*(W99/Constantes!$E$22)^(2/3),W99+R100+S100-U100-T100)</f>
        <v>11.068795284301149</v>
      </c>
      <c r="W100" s="3">
        <f t="shared" si="2"/>
        <v>1755.3636805128256</v>
      </c>
      <c r="X100" s="17"/>
      <c r="Y100" s="3">
        <v>95</v>
      </c>
      <c r="Z100" s="3">
        <f>'Cálculos de ET'!$I98*((1-Constantes!$F$18)*'Cálculos de ET'!$K98+'Cálculos de ET'!$L98)</f>
        <v>1.5931691153219527</v>
      </c>
      <c r="AA100" s="3">
        <f>MIN(Z100*Constantes!$F$16,0.8*(AD99+Clima!$F98-AB100-AC100-Constantes!$D$12))</f>
        <v>0.94261538978609927</v>
      </c>
      <c r="AB100" s="3">
        <f>IF(Clima!$F98&gt;0.05*Constantes!$F$17,((Clima!$F98-0.05*Constantes!$F$17)^2)/(Clima!$F98+0.95*Constantes!$F$17),0)</f>
        <v>0</v>
      </c>
      <c r="AC100" s="3">
        <f>MAX(0,AD99+Clima!$F98-AB100-Constantes!$D$11)</f>
        <v>0</v>
      </c>
      <c r="AD100" s="3">
        <f>AD99+Clima!$F98-AB100-AA100-AC100</f>
        <v>26.351750126222509</v>
      </c>
      <c r="AE100" s="3">
        <f>AE99+(Coeficientes!$D$20*AC100-AF100)/Coeficientes!$D$21</f>
        <v>0</v>
      </c>
      <c r="AF100" s="3">
        <f>10*Coeficientes!$D$22*AE99/Constantes!$F$27</f>
        <v>0</v>
      </c>
      <c r="AG100" s="3">
        <f>10*Escenarios!$F$7*(AB100+AF100)</f>
        <v>0</v>
      </c>
      <c r="AH100" s="3">
        <f>0.001*Clima!F98*Escenarios!$F$8</f>
        <v>0</v>
      </c>
      <c r="AI100" s="3">
        <f>MAX(0,AL99+AG100+AH100-Constantes!$F$22)</f>
        <v>0</v>
      </c>
      <c r="AJ100" s="3">
        <f>MIN('Cálculos de ET'!M98*0.001*Escenarios!$F$8*(AL99/Constantes!$F$22)^(2/3),AL99+AG100+AH100-AI100)</f>
        <v>9.7919381369916891</v>
      </c>
      <c r="AK100" s="3">
        <f>MIN(Constantes!$F$21*(AL99/Constantes!$F$22)^(2/3),AL99+AG100+AH100-AJ100-AI100)</f>
        <v>20.285822972777773</v>
      </c>
      <c r="AL100" s="3">
        <f t="shared" si="3"/>
        <v>1524.1049730082761</v>
      </c>
      <c r="AM100" s="25"/>
    </row>
    <row r="101" spans="2:39" x14ac:dyDescent="0.25">
      <c r="B101" s="24"/>
      <c r="C101" s="3">
        <v>96</v>
      </c>
      <c r="D101" s="3">
        <f>'Cálculos de ET'!$I99*((1-Constantes!$D$18)*'Cálculos de ET'!$K99+'Cálculos de ET'!$L99)</f>
        <v>1.6032708452348949</v>
      </c>
      <c r="E101" s="3">
        <f>MIN(D101*Constantes!$D$16,0.8*(H100+Clima!$F99-F101-G101-Constantes!$D$12))</f>
        <v>0.6814001009780043</v>
      </c>
      <c r="F101" s="3">
        <f>IF(Clima!$F99&gt;0.05*Constantes!$D$17,((Clima!$F99-0.05*Constantes!$D$17)^2)/(Clima!$F99+0.95*Constantes!$D$17),0)</f>
        <v>0</v>
      </c>
      <c r="G101" s="3">
        <f>MAX(0,H100+Clima!$F99-F101-Constantes!$D$11)</f>
        <v>0</v>
      </c>
      <c r="H101" s="3">
        <f>H100+Clima!$F99-F101-E101-G101</f>
        <v>25.670350025244506</v>
      </c>
      <c r="I101" s="17"/>
      <c r="J101" s="3">
        <v>96</v>
      </c>
      <c r="K101" s="3">
        <f>'Cálculos de ET'!$I99*((1-Constantes!$E$18)*'Cálculos de ET'!$K99+'Cálculos de ET'!$L99)</f>
        <v>1.6032708452348949</v>
      </c>
      <c r="L101" s="3">
        <f>MIN(K101*Constantes!$E$16,0.8*(O100+Clima!$F99-M101-N101-Constantes!$D$12))</f>
        <v>0.6814001009780043</v>
      </c>
      <c r="M101" s="3">
        <f>IF(Clima!$F99&gt;0.05*Constantes!$E$17,((Clima!$F99-0.05*Constantes!$E$17)^2)/(Clima!$F99+0.95*Constantes!$E$17),0)</f>
        <v>0</v>
      </c>
      <c r="N101" s="3">
        <f>MAX(0,O100+Clima!$F99-M101-Constantes!$D$11)</f>
        <v>0</v>
      </c>
      <c r="O101" s="3">
        <f>O100+Clima!$F99-M101-L101-N101</f>
        <v>25.670350025244506</v>
      </c>
      <c r="P101" s="3">
        <f>P100+(Coeficientes!$D$20*N101-Q101)/Coeficientes!$D$21</f>
        <v>0</v>
      </c>
      <c r="Q101" s="3">
        <f>10*Coeficientes!$D$22*P100/Constantes!$E$27</f>
        <v>0</v>
      </c>
      <c r="R101" s="3">
        <f>10*Escenarios!$E$7*(M101+Q101)</f>
        <v>0</v>
      </c>
      <c r="S101" s="3">
        <f>0.001*Clima!F99*Escenarios!$E$8</f>
        <v>0</v>
      </c>
      <c r="T101" s="3">
        <f>MAX(0,W100+R101+S101-Constantes!$E$22)</f>
        <v>0</v>
      </c>
      <c r="U101" s="3">
        <f>MIN('Cálculos de ET'!M99*0.001*Escenarios!$E$8*(W100/Constantes!$E$22)^(2/3),W100+R101+S101-T101)</f>
        <v>5.3455273780109529</v>
      </c>
      <c r="V101" s="3">
        <f>MIN(Constantes!$E$21*(W100/Constantes!$E$22)^(2/3),W100+R101+S101-U101-T101)</f>
        <v>11.000336940569015</v>
      </c>
      <c r="W101" s="3">
        <f t="shared" si="2"/>
        <v>1739.0178161942456</v>
      </c>
      <c r="X101" s="17"/>
      <c r="Y101" s="3">
        <v>96</v>
      </c>
      <c r="Z101" s="3">
        <f>'Cálculos de ET'!$I99*((1-Constantes!$F$18)*'Cálculos de ET'!$K99+'Cálculos de ET'!$L99)</f>
        <v>1.6032708452348949</v>
      </c>
      <c r="AA101" s="3">
        <f>MIN(Z101*Constantes!$F$16,0.8*(AD100+Clima!$F99-AB101-AC101-Constantes!$D$12))</f>
        <v>0.6814001009780043</v>
      </c>
      <c r="AB101" s="3">
        <f>IF(Clima!$F99&gt;0.05*Constantes!$F$17,((Clima!$F99-0.05*Constantes!$F$17)^2)/(Clima!$F99+0.95*Constantes!$F$17),0)</f>
        <v>0</v>
      </c>
      <c r="AC101" s="3">
        <f>MAX(0,AD100+Clima!$F99-AB101-Constantes!$D$11)</f>
        <v>0</v>
      </c>
      <c r="AD101" s="3">
        <f>AD100+Clima!$F99-AB101-AA101-AC101</f>
        <v>25.670350025244506</v>
      </c>
      <c r="AE101" s="3">
        <f>AE100+(Coeficientes!$D$20*AC101-AF101)/Coeficientes!$D$21</f>
        <v>0</v>
      </c>
      <c r="AF101" s="3">
        <f>10*Coeficientes!$D$22*AE100/Constantes!$F$27</f>
        <v>0</v>
      </c>
      <c r="AG101" s="3">
        <f>10*Escenarios!$F$7*(AB101+AF101)</f>
        <v>0</v>
      </c>
      <c r="AH101" s="3">
        <f>0.001*Clima!F99*Escenarios!$F$8</f>
        <v>0</v>
      </c>
      <c r="AI101" s="3">
        <f>MAX(0,AL100+AG101+AH101-Constantes!$F$22)</f>
        <v>0</v>
      </c>
      <c r="AJ101" s="3">
        <f>MIN('Cálculos de ET'!M99*0.001*Escenarios!$F$8*(AL100/Constantes!$F$22)^(2/3),AL100+AG101+AH101-AI101)</f>
        <v>9.7301395374792499</v>
      </c>
      <c r="AK101" s="3">
        <f>MIN(Constantes!$F$21*(AL100/Constantes!$F$22)^(2/3),AL100+AG101+AH101-AJ101-AI101)</f>
        <v>20.023246692424816</v>
      </c>
      <c r="AL101" s="3">
        <f t="shared" si="3"/>
        <v>1494.3515867783719</v>
      </c>
      <c r="AM101" s="25"/>
    </row>
    <row r="102" spans="2:39" x14ac:dyDescent="0.25">
      <c r="B102" s="24"/>
      <c r="C102" s="3">
        <v>97</v>
      </c>
      <c r="D102" s="3">
        <f>'Cálculos de ET'!$I100*((1-Constantes!$D$18)*'Cálculos de ET'!$K100+'Cálculos de ET'!$L100)</f>
        <v>1.662063065345539</v>
      </c>
      <c r="E102" s="3">
        <f>MIN(D102*Constantes!$D$16,0.8*(H101+Clima!$F100-F102-G102-Constantes!$D$12))</f>
        <v>0.9833772253821047</v>
      </c>
      <c r="F102" s="3">
        <f>IF(Clima!$F100&gt;0.05*Constantes!$D$17,((Clima!$F100-0.05*Constantes!$D$17)^2)/(Clima!$F100+0.95*Constantes!$D$17),0)</f>
        <v>2.4518776879640778E-4</v>
      </c>
      <c r="G102" s="3">
        <f>MAX(0,H101+Clima!$F100-F102-Constantes!$D$11)</f>
        <v>0</v>
      </c>
      <c r="H102" s="3">
        <f>H101+Clima!$F100-F102-E102-G102</f>
        <v>27.786727612093607</v>
      </c>
      <c r="I102" s="17"/>
      <c r="J102" s="3">
        <v>97</v>
      </c>
      <c r="K102" s="3">
        <f>'Cálculos de ET'!$I100*((1-Constantes!$E$18)*'Cálculos de ET'!$K100+'Cálculos de ET'!$L100)</f>
        <v>1.662063065345539</v>
      </c>
      <c r="L102" s="3">
        <f>MIN(K102*Constantes!$E$16,0.8*(O101+Clima!$F100-M102-N102-Constantes!$D$12))</f>
        <v>0.9833772253821047</v>
      </c>
      <c r="M102" s="3">
        <f>IF(Clima!$F100&gt;0.05*Constantes!$E$17,((Clima!$F100-0.05*Constantes!$E$17)^2)/(Clima!$F100+0.95*Constantes!$E$17),0)</f>
        <v>2.4518776879640778E-4</v>
      </c>
      <c r="N102" s="3">
        <f>MAX(0,O101+Clima!$F100-M102-Constantes!$D$11)</f>
        <v>0</v>
      </c>
      <c r="O102" s="3">
        <f>O101+Clima!$F100-M102-L102-N102</f>
        <v>27.786727612093607</v>
      </c>
      <c r="P102" s="3">
        <f>P101+(Coeficientes!$D$20*N102-Q102)/Coeficientes!$D$21</f>
        <v>0</v>
      </c>
      <c r="Q102" s="3">
        <f>10*Coeficientes!$D$22*P101/Constantes!$E$27</f>
        <v>0</v>
      </c>
      <c r="R102" s="3">
        <f>10*Escenarios!$E$7*(M102+Q102)</f>
        <v>2.3783213573251555E-2</v>
      </c>
      <c r="S102" s="3">
        <f>0.001*Clima!F100*Escenarios!$E$8</f>
        <v>9.3000000000000007</v>
      </c>
      <c r="T102" s="3">
        <f>MAX(0,W101+R102+S102-Constantes!$E$22)</f>
        <v>0</v>
      </c>
      <c r="U102" s="3">
        <f>MIN('Cálculos de ET'!M100*0.001*Escenarios!$E$8*(W101/Constantes!$E$22)^(2/3),W101+R102+S102-T102)</f>
        <v>5.510259494863595</v>
      </c>
      <c r="V102" s="3">
        <f>MIN(Constantes!$E$21*(W101/Constantes!$E$22)^(2/3),W101+R102+S102-U102-T102)</f>
        <v>10.931940766379741</v>
      </c>
      <c r="W102" s="3">
        <f t="shared" si="2"/>
        <v>1731.8993991465754</v>
      </c>
      <c r="X102" s="17"/>
      <c r="Y102" s="3">
        <v>97</v>
      </c>
      <c r="Z102" s="3">
        <f>'Cálculos de ET'!$I100*((1-Constantes!$F$18)*'Cálculos de ET'!$K100+'Cálculos de ET'!$L100)</f>
        <v>1.662063065345539</v>
      </c>
      <c r="AA102" s="3">
        <f>MIN(Z102*Constantes!$F$16,0.8*(AD101+Clima!$F100-AB102-AC102-Constantes!$D$12))</f>
        <v>0.9833772253821047</v>
      </c>
      <c r="AB102" s="3">
        <f>IF(Clima!$F100&gt;0.05*Constantes!$F$17,((Clima!$F100-0.05*Constantes!$F$17)^2)/(Clima!$F100+0.95*Constantes!$F$17),0)</f>
        <v>2.4518776879640778E-4</v>
      </c>
      <c r="AC102" s="3">
        <f>MAX(0,AD101+Clima!$F100-AB102-Constantes!$D$11)</f>
        <v>0</v>
      </c>
      <c r="AD102" s="3">
        <f>AD101+Clima!$F100-AB102-AA102-AC102</f>
        <v>27.786727612093607</v>
      </c>
      <c r="AE102" s="3">
        <f>AE101+(Coeficientes!$D$20*AC102-AF102)/Coeficientes!$D$21</f>
        <v>0</v>
      </c>
      <c r="AF102" s="3">
        <f>10*Coeficientes!$D$22*AE101/Constantes!$F$27</f>
        <v>0</v>
      </c>
      <c r="AG102" s="3">
        <f>10*Escenarios!$F$7*(AB102+AF102)</f>
        <v>2.304765026686233E-2</v>
      </c>
      <c r="AH102" s="3">
        <f>0.001*Clima!F100*Escenarios!$F$8</f>
        <v>18.600000000000001</v>
      </c>
      <c r="AI102" s="3">
        <f>MAX(0,AL101+AG102+AH102-Constantes!$F$22)</f>
        <v>0</v>
      </c>
      <c r="AJ102" s="3">
        <f>MIN('Cálculos de ET'!M100*0.001*Escenarios!$F$8*(AL101/Constantes!$F$22)^(2/3),AL101+AG102+AH102-AI102)</f>
        <v>9.9609605259912026</v>
      </c>
      <c r="AK102" s="3">
        <f>MIN(Constantes!$F$21*(AL101/Constantes!$F$22)^(2/3),AL101+AG102+AH102-AJ102-AI102)</f>
        <v>19.761797161801038</v>
      </c>
      <c r="AL102" s="3">
        <f t="shared" si="3"/>
        <v>1483.2518767408465</v>
      </c>
      <c r="AM102" s="25"/>
    </row>
    <row r="103" spans="2:39" x14ac:dyDescent="0.25">
      <c r="B103" s="24"/>
      <c r="C103" s="3">
        <v>98</v>
      </c>
      <c r="D103" s="3">
        <f>'Cálculos de ET'!$I101*((1-Constantes!$D$18)*'Cálculos de ET'!$K101+'Cálculos de ET'!$L101)</f>
        <v>1.6581758188995095</v>
      </c>
      <c r="E103" s="3">
        <f>MIN(D103*Constantes!$D$16,0.8*(H102+Clima!$F101-F103-G103-Constantes!$D$12))</f>
        <v>0.98107729482942241</v>
      </c>
      <c r="F103" s="3">
        <f>IF(Clima!$F101&gt;0.05*Constantes!$D$17,((Clima!$F101-0.05*Constantes!$D$17)^2)/(Clima!$F101+0.95*Constantes!$D$17),0)</f>
        <v>8.6204403841506887E-3</v>
      </c>
      <c r="G103" s="3">
        <f>MAX(0,H102+Clima!$F101-F103-Constantes!$D$11)</f>
        <v>0</v>
      </c>
      <c r="H103" s="3">
        <f>H102+Clima!$F101-F103-E103-G103</f>
        <v>30.497029876880035</v>
      </c>
      <c r="I103" s="17"/>
      <c r="J103" s="3">
        <v>98</v>
      </c>
      <c r="K103" s="3">
        <f>'Cálculos de ET'!$I101*((1-Constantes!$E$18)*'Cálculos de ET'!$K101+'Cálculos de ET'!$L101)</f>
        <v>1.6581758188995095</v>
      </c>
      <c r="L103" s="3">
        <f>MIN(K103*Constantes!$E$16,0.8*(O102+Clima!$F101-M103-N103-Constantes!$D$12))</f>
        <v>0.98107729482942241</v>
      </c>
      <c r="M103" s="3">
        <f>IF(Clima!$F101&gt;0.05*Constantes!$E$17,((Clima!$F101-0.05*Constantes!$E$17)^2)/(Clima!$F101+0.95*Constantes!$E$17),0)</f>
        <v>8.6204403841506887E-3</v>
      </c>
      <c r="N103" s="3">
        <f>MAX(0,O102+Clima!$F101-M103-Constantes!$D$11)</f>
        <v>0</v>
      </c>
      <c r="O103" s="3">
        <f>O102+Clima!$F101-M103-L103-N103</f>
        <v>30.497029876880035</v>
      </c>
      <c r="P103" s="3">
        <f>P102+(Coeficientes!$D$20*N103-Q103)/Coeficientes!$D$21</f>
        <v>0</v>
      </c>
      <c r="Q103" s="3">
        <f>10*Coeficientes!$D$22*P102/Constantes!$E$27</f>
        <v>0</v>
      </c>
      <c r="R103" s="3">
        <f>10*Escenarios!$E$7*(M103+Q103)</f>
        <v>0.83618271726261684</v>
      </c>
      <c r="S103" s="3">
        <f>0.001*Clima!F101*Escenarios!$E$8</f>
        <v>11.1</v>
      </c>
      <c r="T103" s="3">
        <f>MAX(0,W102+R103+S103-Constantes!$E$22)</f>
        <v>0</v>
      </c>
      <c r="U103" s="3">
        <f>MIN('Cálculos de ET'!M101*0.001*Escenarios!$E$8*(W102/Constantes!$E$22)^(2/3),W102+R103+S103-T103)</f>
        <v>5.4839521204188104</v>
      </c>
      <c r="V103" s="3">
        <f>MIN(Constantes!$E$21*(W102/Constantes!$E$22)^(2/3),W102+R103+S103-U103-T103)</f>
        <v>10.902088168309193</v>
      </c>
      <c r="W103" s="3">
        <f t="shared" si="2"/>
        <v>1727.4495415751101</v>
      </c>
      <c r="X103" s="17"/>
      <c r="Y103" s="3">
        <v>98</v>
      </c>
      <c r="Z103" s="3">
        <f>'Cálculos de ET'!$I101*((1-Constantes!$F$18)*'Cálculos de ET'!$K101+'Cálculos de ET'!$L101)</f>
        <v>1.6581758188995095</v>
      </c>
      <c r="AA103" s="3">
        <f>MIN(Z103*Constantes!$F$16,0.8*(AD102+Clima!$F101-AB103-AC103-Constantes!$D$12))</f>
        <v>0.98107729482942241</v>
      </c>
      <c r="AB103" s="3">
        <f>IF(Clima!$F101&gt;0.05*Constantes!$F$17,((Clima!$F101-0.05*Constantes!$F$17)^2)/(Clima!$F101+0.95*Constantes!$F$17),0)</f>
        <v>8.6204403841506887E-3</v>
      </c>
      <c r="AC103" s="3">
        <f>MAX(0,AD102+Clima!$F101-AB103-Constantes!$D$11)</f>
        <v>0</v>
      </c>
      <c r="AD103" s="3">
        <f>AD102+Clima!$F101-AB103-AA103-AC103</f>
        <v>30.497029876880035</v>
      </c>
      <c r="AE103" s="3">
        <f>AE102+(Coeficientes!$D$20*AC103-AF103)/Coeficientes!$D$21</f>
        <v>0</v>
      </c>
      <c r="AF103" s="3">
        <f>10*Coeficientes!$D$22*AE102/Constantes!$F$27</f>
        <v>0</v>
      </c>
      <c r="AG103" s="3">
        <f>10*Escenarios!$F$7*(AB103+AF103)</f>
        <v>0.81032139611016474</v>
      </c>
      <c r="AH103" s="3">
        <f>0.001*Clima!F101*Escenarios!$F$8</f>
        <v>22.2</v>
      </c>
      <c r="AI103" s="3">
        <f>MAX(0,AL102+AG103+AH103-Constantes!$F$22)</f>
        <v>0</v>
      </c>
      <c r="AJ103" s="3">
        <f>MIN('Cálculos de ET'!M101*0.001*Escenarios!$F$8*(AL102/Constantes!$F$22)^(2/3),AL102+AG103+AH103-AI103)</f>
        <v>9.8912644536402254</v>
      </c>
      <c r="AK103" s="3">
        <f>MIN(Constantes!$F$21*(AL102/Constantes!$F$22)^(2/3),AL102+AG103+AH103-AJ103-AI103)</f>
        <v>19.663818137313164</v>
      </c>
      <c r="AL103" s="3">
        <f t="shared" si="3"/>
        <v>1476.7071155460033</v>
      </c>
      <c r="AM103" s="25"/>
    </row>
    <row r="104" spans="2:39" x14ac:dyDescent="0.25">
      <c r="B104" s="24"/>
      <c r="C104" s="3">
        <v>99</v>
      </c>
      <c r="D104" s="3">
        <f>'Cálculos de ET'!$I102*((1-Constantes!$D$18)*'Cálculos de ET'!$K102+'Cálculos de ET'!$L102)</f>
        <v>1.6145322099105308</v>
      </c>
      <c r="E104" s="3">
        <f>MIN(D104*Constantes!$D$16,0.8*(H103+Clima!$F102-F104-G104-Constantes!$D$12))</f>
        <v>0.95525509108270679</v>
      </c>
      <c r="F104" s="3">
        <f>IF(Clima!$F102&gt;0.05*Constantes!$D$17,((Clima!$F102-0.05*Constantes!$D$17)^2)/(Clima!$F102+0.95*Constantes!$D$17),0)</f>
        <v>0</v>
      </c>
      <c r="G104" s="3">
        <f>MAX(0,H103+Clima!$F102-F104-Constantes!$D$11)</f>
        <v>0</v>
      </c>
      <c r="H104" s="3">
        <f>H103+Clima!$F102-F104-E104-G104</f>
        <v>29.54177478579733</v>
      </c>
      <c r="I104" s="17"/>
      <c r="J104" s="3">
        <v>99</v>
      </c>
      <c r="K104" s="3">
        <f>'Cálculos de ET'!$I102*((1-Constantes!$E$18)*'Cálculos de ET'!$K102+'Cálculos de ET'!$L102)</f>
        <v>1.6145322099105308</v>
      </c>
      <c r="L104" s="3">
        <f>MIN(K104*Constantes!$E$16,0.8*(O103+Clima!$F102-M104-N104-Constantes!$D$12))</f>
        <v>0.95525509108270679</v>
      </c>
      <c r="M104" s="3">
        <f>IF(Clima!$F102&gt;0.05*Constantes!$E$17,((Clima!$F102-0.05*Constantes!$E$17)^2)/(Clima!$F102+0.95*Constantes!$E$17),0)</f>
        <v>0</v>
      </c>
      <c r="N104" s="3">
        <f>MAX(0,O103+Clima!$F102-M104-Constantes!$D$11)</f>
        <v>0</v>
      </c>
      <c r="O104" s="3">
        <f>O103+Clima!$F102-M104-L104-N104</f>
        <v>29.54177478579733</v>
      </c>
      <c r="P104" s="3">
        <f>P103+(Coeficientes!$D$20*N104-Q104)/Coeficientes!$D$21</f>
        <v>0</v>
      </c>
      <c r="Q104" s="3">
        <f>10*Coeficientes!$D$22*P103/Constantes!$E$27</f>
        <v>0</v>
      </c>
      <c r="R104" s="3">
        <f>10*Escenarios!$E$7*(M104+Q104)</f>
        <v>0</v>
      </c>
      <c r="S104" s="3">
        <f>0.001*Clima!F102*Escenarios!$E$8</f>
        <v>0</v>
      </c>
      <c r="T104" s="3">
        <f>MAX(0,W103+R104+S104-Constantes!$E$22)</f>
        <v>0</v>
      </c>
      <c r="U104" s="3">
        <f>MIN('Cálculos de ET'!M102*0.001*Escenarios!$E$8*(W103/Constantes!$E$22)^(2/3),W103+R104+S104-T104)</f>
        <v>5.3312497835162151</v>
      </c>
      <c r="V104" s="3">
        <f>MIN(Constantes!$E$21*(W103/Constantes!$E$22)^(2/3),W103+R104+S104-U104-T104)</f>
        <v>10.88340596781511</v>
      </c>
      <c r="W104" s="3">
        <f t="shared" si="2"/>
        <v>1711.2348858237788</v>
      </c>
      <c r="X104" s="17"/>
      <c r="Y104" s="3">
        <v>99</v>
      </c>
      <c r="Z104" s="3">
        <f>'Cálculos de ET'!$I102*((1-Constantes!$F$18)*'Cálculos de ET'!$K102+'Cálculos de ET'!$L102)</f>
        <v>1.6145322099105308</v>
      </c>
      <c r="AA104" s="3">
        <f>MIN(Z104*Constantes!$F$16,0.8*(AD103+Clima!$F102-AB104-AC104-Constantes!$D$12))</f>
        <v>0.95525509108270679</v>
      </c>
      <c r="AB104" s="3">
        <f>IF(Clima!$F102&gt;0.05*Constantes!$F$17,((Clima!$F102-0.05*Constantes!$F$17)^2)/(Clima!$F102+0.95*Constantes!$F$17),0)</f>
        <v>0</v>
      </c>
      <c r="AC104" s="3">
        <f>MAX(0,AD103+Clima!$F102-AB104-Constantes!$D$11)</f>
        <v>0</v>
      </c>
      <c r="AD104" s="3">
        <f>AD103+Clima!$F102-AB104-AA104-AC104</f>
        <v>29.54177478579733</v>
      </c>
      <c r="AE104" s="3">
        <f>AE103+(Coeficientes!$D$20*AC104-AF104)/Coeficientes!$D$21</f>
        <v>0</v>
      </c>
      <c r="AF104" s="3">
        <f>10*Coeficientes!$D$22*AE103/Constantes!$F$27</f>
        <v>0</v>
      </c>
      <c r="AG104" s="3">
        <f>10*Escenarios!$F$7*(AB104+AF104)</f>
        <v>0</v>
      </c>
      <c r="AH104" s="3">
        <f>0.001*Clima!F102*Escenarios!$F$8</f>
        <v>0</v>
      </c>
      <c r="AI104" s="3">
        <f>MAX(0,AL103+AG104+AH104-Constantes!$F$22)</f>
        <v>0</v>
      </c>
      <c r="AJ104" s="3">
        <f>MIN('Cálculos de ET'!M102*0.001*Escenarios!$F$8*(AL103/Constantes!$F$22)^(2/3),AL103+AG104+AH104-AI104)</f>
        <v>9.6039898230028555</v>
      </c>
      <c r="AK104" s="3">
        <f>MIN(Constantes!$F$21*(AL103/Constantes!$F$22)^(2/3),AL103+AG104+AH104-AJ104-AI104)</f>
        <v>19.605931891933633</v>
      </c>
      <c r="AL104" s="3">
        <f t="shared" si="3"/>
        <v>1447.4971938310669</v>
      </c>
      <c r="AM104" s="25"/>
    </row>
    <row r="105" spans="2:39" x14ac:dyDescent="0.25">
      <c r="B105" s="24"/>
      <c r="C105" s="3">
        <v>100</v>
      </c>
      <c r="D105" s="3">
        <f>'Cálculos de ET'!$I103*((1-Constantes!$D$18)*'Cálculos de ET'!$K103+'Cálculos de ET'!$L103)</f>
        <v>1.6764131509442346</v>
      </c>
      <c r="E105" s="3">
        <f>MIN(D105*Constantes!$D$16,0.8*(H104+Clima!$F103-F105-G105-Constantes!$D$12))</f>
        <v>0.99186760559346399</v>
      </c>
      <c r="F105" s="3">
        <f>IF(Clima!$F103&gt;0.05*Constantes!$D$17,((Clima!$F103-0.05*Constantes!$D$17)^2)/(Clima!$F103+0.95*Constantes!$D$17),0)</f>
        <v>0</v>
      </c>
      <c r="G105" s="3">
        <f>MAX(0,H104+Clima!$F103-F105-Constantes!$D$11)</f>
        <v>0</v>
      </c>
      <c r="H105" s="3">
        <f>H104+Clima!$F103-F105-E105-G105</f>
        <v>28.549907180203867</v>
      </c>
      <c r="I105" s="17"/>
      <c r="J105" s="3">
        <v>100</v>
      </c>
      <c r="K105" s="3">
        <f>'Cálculos de ET'!$I103*((1-Constantes!$E$18)*'Cálculos de ET'!$K103+'Cálculos de ET'!$L103)</f>
        <v>1.6764131509442346</v>
      </c>
      <c r="L105" s="3">
        <f>MIN(K105*Constantes!$E$16,0.8*(O104+Clima!$F103-M105-N105-Constantes!$D$12))</f>
        <v>0.99186760559346399</v>
      </c>
      <c r="M105" s="3">
        <f>IF(Clima!$F103&gt;0.05*Constantes!$E$17,((Clima!$F103-0.05*Constantes!$E$17)^2)/(Clima!$F103+0.95*Constantes!$E$17),0)</f>
        <v>0</v>
      </c>
      <c r="N105" s="3">
        <f>MAX(0,O104+Clima!$F103-M105-Constantes!$D$11)</f>
        <v>0</v>
      </c>
      <c r="O105" s="3">
        <f>O104+Clima!$F103-M105-L105-N105</f>
        <v>28.549907180203867</v>
      </c>
      <c r="P105" s="3">
        <f>P104+(Coeficientes!$D$20*N105-Q105)/Coeficientes!$D$21</f>
        <v>0</v>
      </c>
      <c r="Q105" s="3">
        <f>10*Coeficientes!$D$22*P104/Constantes!$E$27</f>
        <v>0</v>
      </c>
      <c r="R105" s="3">
        <f>10*Escenarios!$E$7*(M105+Q105)</f>
        <v>0</v>
      </c>
      <c r="S105" s="3">
        <f>0.001*Clima!F103*Escenarios!$E$8</f>
        <v>0</v>
      </c>
      <c r="T105" s="3">
        <f>MAX(0,W104+R105+S105-Constantes!$E$22)</f>
        <v>0</v>
      </c>
      <c r="U105" s="3">
        <f>MIN('Cálculos de ET'!M103*0.001*Escenarios!$E$8*(W104/Constantes!$E$22)^(2/3),W104+R105+S105-T105)</f>
        <v>5.5036446990862515</v>
      </c>
      <c r="V105" s="3">
        <f>MIN(Constantes!$E$21*(W104/Constantes!$E$22)^(2/3),W104+R105+S105-U105-T105)</f>
        <v>10.815194457991975</v>
      </c>
      <c r="W105" s="3">
        <f t="shared" si="2"/>
        <v>1694.9160466667006</v>
      </c>
      <c r="X105" s="17"/>
      <c r="Y105" s="3">
        <v>100</v>
      </c>
      <c r="Z105" s="3">
        <f>'Cálculos de ET'!$I103*((1-Constantes!$F$18)*'Cálculos de ET'!$K103+'Cálculos de ET'!$L103)</f>
        <v>1.6764131509442346</v>
      </c>
      <c r="AA105" s="3">
        <f>MIN(Z105*Constantes!$F$16,0.8*(AD104+Clima!$F103-AB105-AC105-Constantes!$D$12))</f>
        <v>0.99186760559346399</v>
      </c>
      <c r="AB105" s="3">
        <f>IF(Clima!$F103&gt;0.05*Constantes!$F$17,((Clima!$F103-0.05*Constantes!$F$17)^2)/(Clima!$F103+0.95*Constantes!$F$17),0)</f>
        <v>0</v>
      </c>
      <c r="AC105" s="3">
        <f>MAX(0,AD104+Clima!$F103-AB105-Constantes!$D$11)</f>
        <v>0</v>
      </c>
      <c r="AD105" s="3">
        <f>AD104+Clima!$F103-AB105-AA105-AC105</f>
        <v>28.549907180203867</v>
      </c>
      <c r="AE105" s="3">
        <f>AE104+(Coeficientes!$D$20*AC105-AF105)/Coeficientes!$D$21</f>
        <v>0</v>
      </c>
      <c r="AF105" s="3">
        <f>10*Coeficientes!$D$22*AE104/Constantes!$F$27</f>
        <v>0</v>
      </c>
      <c r="AG105" s="3">
        <f>10*Escenarios!$F$7*(AB105+AF105)</f>
        <v>0</v>
      </c>
      <c r="AH105" s="3">
        <f>0.001*Clima!F103*Escenarios!$F$8</f>
        <v>0</v>
      </c>
      <c r="AI105" s="3">
        <f>MAX(0,AL104+AG105+AH105-Constantes!$F$22)</f>
        <v>0</v>
      </c>
      <c r="AJ105" s="3">
        <f>MIN('Cálculos de ET'!M103*0.001*Escenarios!$F$8*(AL104/Constantes!$F$22)^(2/3),AL104+AG105+AH105-AI105)</f>
        <v>9.8450771010277087</v>
      </c>
      <c r="AK105" s="3">
        <f>MIN(Constantes!$F$21*(AL104/Constantes!$F$22)^(2/3),AL104+AG105+AH105-AJ105-AI105)</f>
        <v>19.346529277083679</v>
      </c>
      <c r="AL105" s="3">
        <f t="shared" si="3"/>
        <v>1418.3055874529555</v>
      </c>
      <c r="AM105" s="25"/>
    </row>
    <row r="106" spans="2:39" x14ac:dyDescent="0.25">
      <c r="B106" s="24"/>
      <c r="C106" s="3">
        <v>101</v>
      </c>
      <c r="D106" s="3">
        <f>'Cálculos de ET'!$I104*((1-Constantes!$D$18)*'Cálculos de ET'!$K104+'Cálculos de ET'!$L104)</f>
        <v>1.6414929261476177</v>
      </c>
      <c r="E106" s="3">
        <f>MIN(D106*Constantes!$D$16,0.8*(H105+Clima!$F104-F106-G106-Constantes!$D$12))</f>
        <v>0.97120668454527426</v>
      </c>
      <c r="F106" s="3">
        <f>IF(Clima!$F104&gt;0.05*Constantes!$D$17,((Clima!$F104-0.05*Constantes!$D$17)^2)/(Clima!$F104+0.95*Constantes!$D$17),0)</f>
        <v>0</v>
      </c>
      <c r="G106" s="3">
        <f>MAX(0,H105+Clima!$F104-F106-Constantes!$D$11)</f>
        <v>0</v>
      </c>
      <c r="H106" s="3">
        <f>H105+Clima!$F104-F106-E106-G106</f>
        <v>27.578700495658595</v>
      </c>
      <c r="I106" s="17"/>
      <c r="J106" s="3">
        <v>101</v>
      </c>
      <c r="K106" s="3">
        <f>'Cálculos de ET'!$I104*((1-Constantes!$E$18)*'Cálculos de ET'!$K104+'Cálculos de ET'!$L104)</f>
        <v>1.6414929261476177</v>
      </c>
      <c r="L106" s="3">
        <f>MIN(K106*Constantes!$E$16,0.8*(O105+Clima!$F104-M106-N106-Constantes!$D$12))</f>
        <v>0.97120668454527426</v>
      </c>
      <c r="M106" s="3">
        <f>IF(Clima!$F104&gt;0.05*Constantes!$E$17,((Clima!$F104-0.05*Constantes!$E$17)^2)/(Clima!$F104+0.95*Constantes!$E$17),0)</f>
        <v>0</v>
      </c>
      <c r="N106" s="3">
        <f>MAX(0,O105+Clima!$F104-M106-Constantes!$D$11)</f>
        <v>0</v>
      </c>
      <c r="O106" s="3">
        <f>O105+Clima!$F104-M106-L106-N106</f>
        <v>27.578700495658595</v>
      </c>
      <c r="P106" s="3">
        <f>P105+(Coeficientes!$D$20*N106-Q106)/Coeficientes!$D$21</f>
        <v>0</v>
      </c>
      <c r="Q106" s="3">
        <f>10*Coeficientes!$D$22*P105/Constantes!$E$27</f>
        <v>0</v>
      </c>
      <c r="R106" s="3">
        <f>10*Escenarios!$E$7*(M106+Q106)</f>
        <v>0</v>
      </c>
      <c r="S106" s="3">
        <f>0.001*Clima!F104*Escenarios!$E$8</f>
        <v>0</v>
      </c>
      <c r="T106" s="3">
        <f>MAX(0,W105+R106+S106-Constantes!$E$22)</f>
        <v>0</v>
      </c>
      <c r="U106" s="3">
        <f>MIN('Cálculos de ET'!M104*0.001*Escenarios!$E$8*(W105/Constantes!$E$22)^(2/3),W105+R106+S106-T106)</f>
        <v>5.3559551049276592</v>
      </c>
      <c r="V106" s="3">
        <f>MIN(Constantes!$E$21*(W105/Constantes!$E$22)^(2/3),W105+R106+S106-U106-T106)</f>
        <v>10.746326792818522</v>
      </c>
      <c r="W106" s="3">
        <f t="shared" si="2"/>
        <v>1678.8137647689543</v>
      </c>
      <c r="X106" s="17"/>
      <c r="Y106" s="3">
        <v>101</v>
      </c>
      <c r="Z106" s="3">
        <f>'Cálculos de ET'!$I104*((1-Constantes!$F$18)*'Cálculos de ET'!$K104+'Cálculos de ET'!$L104)</f>
        <v>1.6414929261476177</v>
      </c>
      <c r="AA106" s="3">
        <f>MIN(Z106*Constantes!$F$16,0.8*(AD105+Clima!$F104-AB106-AC106-Constantes!$D$12))</f>
        <v>0.97120668454527426</v>
      </c>
      <c r="AB106" s="3">
        <f>IF(Clima!$F104&gt;0.05*Constantes!$F$17,((Clima!$F104-0.05*Constantes!$F$17)^2)/(Clima!$F104+0.95*Constantes!$F$17),0)</f>
        <v>0</v>
      </c>
      <c r="AC106" s="3">
        <f>MAX(0,AD105+Clima!$F104-AB106-Constantes!$D$11)</f>
        <v>0</v>
      </c>
      <c r="AD106" s="3">
        <f>AD105+Clima!$F104-AB106-AA106-AC106</f>
        <v>27.578700495658595</v>
      </c>
      <c r="AE106" s="3">
        <f>AE105+(Coeficientes!$D$20*AC106-AF106)/Coeficientes!$D$21</f>
        <v>0</v>
      </c>
      <c r="AF106" s="3">
        <f>10*Coeficientes!$D$22*AE105/Constantes!$F$27</f>
        <v>0</v>
      </c>
      <c r="AG106" s="3">
        <f>10*Escenarios!$F$7*(AB106+AF106)</f>
        <v>0</v>
      </c>
      <c r="AH106" s="3">
        <f>0.001*Clima!F104*Escenarios!$F$8</f>
        <v>0</v>
      </c>
      <c r="AI106" s="3">
        <f>MAX(0,AL105+AG106+AH106-Constantes!$F$22)</f>
        <v>0</v>
      </c>
      <c r="AJ106" s="3">
        <f>MIN('Cálculos de ET'!M104*0.001*Escenarios!$F$8*(AL105/Constantes!$F$22)^(2/3),AL105+AG106+AH106-AI106)</f>
        <v>9.5122080067761541</v>
      </c>
      <c r="AK106" s="3">
        <f>MIN(Constantes!$F$21*(AL105/Constantes!$F$22)^(2/3),AL105+AG106+AH106-AJ106-AI106)</f>
        <v>19.085540068854279</v>
      </c>
      <c r="AL106" s="3">
        <f t="shared" si="3"/>
        <v>1389.7078393773252</v>
      </c>
      <c r="AM106" s="25"/>
    </row>
    <row r="107" spans="2:39" x14ac:dyDescent="0.25">
      <c r="B107" s="24"/>
      <c r="C107" s="3">
        <v>102</v>
      </c>
      <c r="D107" s="3">
        <f>'Cálculos de ET'!$I105*((1-Constantes!$D$18)*'Cálculos de ET'!$K105+'Cálculos de ET'!$L105)</f>
        <v>1.6502331940256874</v>
      </c>
      <c r="E107" s="3">
        <f>MIN(D107*Constantes!$D$16,0.8*(H106+Clima!$F105-F107-G107-Constantes!$D$12))</f>
        <v>0.97637795665536442</v>
      </c>
      <c r="F107" s="3">
        <f>IF(Clima!$F105&gt;0.05*Constantes!$D$17,((Clima!$F105-0.05*Constantes!$D$17)^2)/(Clima!$F105+0.95*Constantes!$D$17),0)</f>
        <v>0</v>
      </c>
      <c r="G107" s="3">
        <f>MAX(0,H106+Clima!$F105-F107-Constantes!$D$11)</f>
        <v>0</v>
      </c>
      <c r="H107" s="3">
        <f>H106+Clima!$F105-F107-E107-G107</f>
        <v>26.602322539003229</v>
      </c>
      <c r="I107" s="17"/>
      <c r="J107" s="3">
        <v>102</v>
      </c>
      <c r="K107" s="3">
        <f>'Cálculos de ET'!$I105*((1-Constantes!$E$18)*'Cálculos de ET'!$K105+'Cálculos de ET'!$L105)</f>
        <v>1.6502331940256874</v>
      </c>
      <c r="L107" s="3">
        <f>MIN(K107*Constantes!$E$16,0.8*(O106+Clima!$F105-M107-N107-Constantes!$D$12))</f>
        <v>0.97637795665536442</v>
      </c>
      <c r="M107" s="3">
        <f>IF(Clima!$F105&gt;0.05*Constantes!$E$17,((Clima!$F105-0.05*Constantes!$E$17)^2)/(Clima!$F105+0.95*Constantes!$E$17),0)</f>
        <v>0</v>
      </c>
      <c r="N107" s="3">
        <f>MAX(0,O106+Clima!$F105-M107-Constantes!$D$11)</f>
        <v>0</v>
      </c>
      <c r="O107" s="3">
        <f>O106+Clima!$F105-M107-L107-N107</f>
        <v>26.602322539003229</v>
      </c>
      <c r="P107" s="3">
        <f>P106+(Coeficientes!$D$20*N107-Q107)/Coeficientes!$D$21</f>
        <v>0</v>
      </c>
      <c r="Q107" s="3">
        <f>10*Coeficientes!$D$22*P106/Constantes!$E$27</f>
        <v>0</v>
      </c>
      <c r="R107" s="3">
        <f>10*Escenarios!$E$7*(M107+Q107)</f>
        <v>0</v>
      </c>
      <c r="S107" s="3">
        <f>0.001*Clima!F105*Escenarios!$E$8</f>
        <v>0</v>
      </c>
      <c r="T107" s="3">
        <f>MAX(0,W106+R107+S107-Constantes!$E$22)</f>
        <v>0</v>
      </c>
      <c r="U107" s="3">
        <f>MIN('Cálculos de ET'!M105*0.001*Escenarios!$E$8*(W106/Constantes!$E$22)^(2/3),W106+R107+S107-T107)</f>
        <v>5.3521204007056804</v>
      </c>
      <c r="V107" s="3">
        <f>MIN(Constantes!$E$21*(W106/Constantes!$E$22)^(2/3),W106+R107+S107-U107-T107)</f>
        <v>10.678156046728212</v>
      </c>
      <c r="W107" s="3">
        <f t="shared" si="2"/>
        <v>1662.7834883215205</v>
      </c>
      <c r="X107" s="17"/>
      <c r="Y107" s="3">
        <v>102</v>
      </c>
      <c r="Z107" s="3">
        <f>'Cálculos de ET'!$I105*((1-Constantes!$F$18)*'Cálculos de ET'!$K105+'Cálculos de ET'!$L105)</f>
        <v>1.6502331940256874</v>
      </c>
      <c r="AA107" s="3">
        <f>MIN(Z107*Constantes!$F$16,0.8*(AD106+Clima!$F105-AB107-AC107-Constantes!$D$12))</f>
        <v>0.97637795665536442</v>
      </c>
      <c r="AB107" s="3">
        <f>IF(Clima!$F105&gt;0.05*Constantes!$F$17,((Clima!$F105-0.05*Constantes!$F$17)^2)/(Clima!$F105+0.95*Constantes!$F$17),0)</f>
        <v>0</v>
      </c>
      <c r="AC107" s="3">
        <f>MAX(0,AD106+Clima!$F105-AB107-Constantes!$D$11)</f>
        <v>0</v>
      </c>
      <c r="AD107" s="3">
        <f>AD106+Clima!$F105-AB107-AA107-AC107</f>
        <v>26.602322539003229</v>
      </c>
      <c r="AE107" s="3">
        <f>AE106+(Coeficientes!$D$20*AC107-AF107)/Coeficientes!$D$21</f>
        <v>0</v>
      </c>
      <c r="AF107" s="3">
        <f>10*Coeficientes!$D$22*AE106/Constantes!$F$27</f>
        <v>0</v>
      </c>
      <c r="AG107" s="3">
        <f>10*Escenarios!$F$7*(AB107+AF107)</f>
        <v>0</v>
      </c>
      <c r="AH107" s="3">
        <f>0.001*Clima!F105*Escenarios!$F$8</f>
        <v>0</v>
      </c>
      <c r="AI107" s="3">
        <f>MAX(0,AL106+AG107+AH107-Constantes!$F$22)</f>
        <v>0</v>
      </c>
      <c r="AJ107" s="3">
        <f>MIN('Cálculos de ET'!M105*0.001*Escenarios!$F$8*(AL106/Constantes!$F$22)^(2/3),AL106+AG107+AH107-AI107)</f>
        <v>9.4370559028746008</v>
      </c>
      <c r="AK107" s="3">
        <f>MIN(Constantes!$F$21*(AL106/Constantes!$F$22)^(2/3),AL106+AG107+AH107-AJ107-AI107)</f>
        <v>18.828118205133418</v>
      </c>
      <c r="AL107" s="3">
        <f t="shared" si="3"/>
        <v>1361.4426652693171</v>
      </c>
      <c r="AM107" s="25"/>
    </row>
    <row r="108" spans="2:39" x14ac:dyDescent="0.25">
      <c r="B108" s="24"/>
      <c r="C108" s="3">
        <v>103</v>
      </c>
      <c r="D108" s="3">
        <f>'Cálculos de ET'!$I106*((1-Constantes!$D$18)*'Cálculos de ET'!$K106+'Cálculos de ET'!$L106)</f>
        <v>1.5939916075928646</v>
      </c>
      <c r="E108" s="3">
        <f>MIN(D108*Constantes!$D$16,0.8*(H107+Clima!$F106-F108-G108-Constantes!$D$12))</f>
        <v>0.88185803120258022</v>
      </c>
      <c r="F108" s="3">
        <f>IF(Clima!$F106&gt;0.05*Constantes!$D$17,((Clima!$F106-0.05*Constantes!$D$17)^2)/(Clima!$F106+0.95*Constantes!$D$17),0)</f>
        <v>0</v>
      </c>
      <c r="G108" s="3">
        <f>MAX(0,H107+Clima!$F106-F108-Constantes!$D$11)</f>
        <v>0</v>
      </c>
      <c r="H108" s="3">
        <f>H107+Clima!$F106-F108-E108-G108</f>
        <v>25.720464507800649</v>
      </c>
      <c r="I108" s="17"/>
      <c r="J108" s="3">
        <v>103</v>
      </c>
      <c r="K108" s="3">
        <f>'Cálculos de ET'!$I106*((1-Constantes!$E$18)*'Cálculos de ET'!$K106+'Cálculos de ET'!$L106)</f>
        <v>1.5939916075928646</v>
      </c>
      <c r="L108" s="3">
        <f>MIN(K108*Constantes!$E$16,0.8*(O107+Clima!$F106-M108-N108-Constantes!$D$12))</f>
        <v>0.88185803120258022</v>
      </c>
      <c r="M108" s="3">
        <f>IF(Clima!$F106&gt;0.05*Constantes!$E$17,((Clima!$F106-0.05*Constantes!$E$17)^2)/(Clima!$F106+0.95*Constantes!$E$17),0)</f>
        <v>0</v>
      </c>
      <c r="N108" s="3">
        <f>MAX(0,O107+Clima!$F106-M108-Constantes!$D$11)</f>
        <v>0</v>
      </c>
      <c r="O108" s="3">
        <f>O107+Clima!$F106-M108-L108-N108</f>
        <v>25.720464507800649</v>
      </c>
      <c r="P108" s="3">
        <f>P107+(Coeficientes!$D$20*N108-Q108)/Coeficientes!$D$21</f>
        <v>0</v>
      </c>
      <c r="Q108" s="3">
        <f>10*Coeficientes!$D$22*P107/Constantes!$E$27</f>
        <v>0</v>
      </c>
      <c r="R108" s="3">
        <f>10*Escenarios!$E$7*(M108+Q108)</f>
        <v>0</v>
      </c>
      <c r="S108" s="3">
        <f>0.001*Clima!F106*Escenarios!$E$8</f>
        <v>0</v>
      </c>
      <c r="T108" s="3">
        <f>MAX(0,W107+R108+S108-Constantes!$E$22)</f>
        <v>0</v>
      </c>
      <c r="U108" s="3">
        <f>MIN('Cálculos de ET'!M106*0.001*Escenarios!$E$8*(W107/Constantes!$E$22)^(2/3),W107+R108+S108-T108)</f>
        <v>5.1375529613382254</v>
      </c>
      <c r="V108" s="3">
        <f>MIN(Constantes!$E$21*(W107/Constantes!$E$22)^(2/3),W107+R108+S108-U108-T108)</f>
        <v>10.610073304640441</v>
      </c>
      <c r="W108" s="3">
        <f t="shared" si="2"/>
        <v>1647.0358620555417</v>
      </c>
      <c r="X108" s="17"/>
      <c r="Y108" s="3">
        <v>103</v>
      </c>
      <c r="Z108" s="3">
        <f>'Cálculos de ET'!$I106*((1-Constantes!$F$18)*'Cálculos de ET'!$K106+'Cálculos de ET'!$L106)</f>
        <v>1.5939916075928646</v>
      </c>
      <c r="AA108" s="3">
        <f>MIN(Z108*Constantes!$F$16,0.8*(AD107+Clima!$F106-AB108-AC108-Constantes!$D$12))</f>
        <v>0.88185803120258022</v>
      </c>
      <c r="AB108" s="3">
        <f>IF(Clima!$F106&gt;0.05*Constantes!$F$17,((Clima!$F106-0.05*Constantes!$F$17)^2)/(Clima!$F106+0.95*Constantes!$F$17),0)</f>
        <v>0</v>
      </c>
      <c r="AC108" s="3">
        <f>MAX(0,AD107+Clima!$F106-AB108-Constantes!$D$11)</f>
        <v>0</v>
      </c>
      <c r="AD108" s="3">
        <f>AD107+Clima!$F106-AB108-AA108-AC108</f>
        <v>25.720464507800649</v>
      </c>
      <c r="AE108" s="3">
        <f>AE107+(Coeficientes!$D$20*AC108-AF108)/Coeficientes!$D$21</f>
        <v>0</v>
      </c>
      <c r="AF108" s="3">
        <f>10*Coeficientes!$D$22*AE107/Constantes!$F$27</f>
        <v>0</v>
      </c>
      <c r="AG108" s="3">
        <f>10*Escenarios!$F$7*(AB108+AF108)</f>
        <v>0</v>
      </c>
      <c r="AH108" s="3">
        <f>0.001*Clima!F106*Escenarios!$F$8</f>
        <v>0</v>
      </c>
      <c r="AI108" s="3">
        <f>MAX(0,AL107+AG108+AH108-Constantes!$F$22)</f>
        <v>0</v>
      </c>
      <c r="AJ108" s="3">
        <f>MIN('Cálculos de ET'!M106*0.001*Escenarios!$F$8*(AL107/Constantes!$F$22)^(2/3),AL107+AG108+AH108-AI108)</f>
        <v>8.9928098345852163</v>
      </c>
      <c r="AK108" s="3">
        <f>MIN(Constantes!$F$21*(AL107/Constantes!$F$22)^(2/3),AL107+AG108+AH108-AJ108-AI108)</f>
        <v>18.571948995497493</v>
      </c>
      <c r="AL108" s="3">
        <f t="shared" si="3"/>
        <v>1333.8779064392345</v>
      </c>
      <c r="AM108" s="25"/>
    </row>
    <row r="109" spans="2:39" x14ac:dyDescent="0.25">
      <c r="B109" s="24"/>
      <c r="C109" s="3">
        <v>104</v>
      </c>
      <c r="D109" s="3">
        <f>'Cálculos de ET'!$I107*((1-Constantes!$D$18)*'Cálculos de ET'!$K107+'Cálculos de ET'!$L107)</f>
        <v>1.6799899336655726</v>
      </c>
      <c r="E109" s="3">
        <f>MIN(D109*Constantes!$D$16,0.8*(H108+Clima!$F107-F109-G109-Constantes!$D$12))</f>
        <v>0.17637160624051662</v>
      </c>
      <c r="F109" s="3">
        <f>IF(Clima!$F107&gt;0.05*Constantes!$D$17,((Clima!$F107-0.05*Constantes!$D$17)^2)/(Clima!$F107+0.95*Constantes!$D$17),0)</f>
        <v>0</v>
      </c>
      <c r="G109" s="3">
        <f>MAX(0,H108+Clima!$F107-F109-Constantes!$D$11)</f>
        <v>0</v>
      </c>
      <c r="H109" s="3">
        <f>H108+Clima!$F107-F109-E109-G109</f>
        <v>25.544092901560134</v>
      </c>
      <c r="I109" s="17"/>
      <c r="J109" s="3">
        <v>104</v>
      </c>
      <c r="K109" s="3">
        <f>'Cálculos de ET'!$I107*((1-Constantes!$E$18)*'Cálculos de ET'!$K107+'Cálculos de ET'!$L107)</f>
        <v>1.6799899336655726</v>
      </c>
      <c r="L109" s="3">
        <f>MIN(K109*Constantes!$E$16,0.8*(O108+Clima!$F107-M109-N109-Constantes!$D$12))</f>
        <v>0.17637160624051662</v>
      </c>
      <c r="M109" s="3">
        <f>IF(Clima!$F107&gt;0.05*Constantes!$E$17,((Clima!$F107-0.05*Constantes!$E$17)^2)/(Clima!$F107+0.95*Constantes!$E$17),0)</f>
        <v>0</v>
      </c>
      <c r="N109" s="3">
        <f>MAX(0,O108+Clima!$F107-M109-Constantes!$D$11)</f>
        <v>0</v>
      </c>
      <c r="O109" s="3">
        <f>O108+Clima!$F107-M109-L109-N109</f>
        <v>25.544092901560134</v>
      </c>
      <c r="P109" s="3">
        <f>P108+(Coeficientes!$D$20*N109-Q109)/Coeficientes!$D$21</f>
        <v>0</v>
      </c>
      <c r="Q109" s="3">
        <f>10*Coeficientes!$D$22*P108/Constantes!$E$27</f>
        <v>0</v>
      </c>
      <c r="R109" s="3">
        <f>10*Escenarios!$E$7*(M109+Q109)</f>
        <v>0</v>
      </c>
      <c r="S109" s="3">
        <f>0.001*Clima!F107*Escenarios!$E$8</f>
        <v>0</v>
      </c>
      <c r="T109" s="3">
        <f>MAX(0,W108+R109+S109-Constantes!$E$22)</f>
        <v>0</v>
      </c>
      <c r="U109" s="3">
        <f>MIN('Cálculos de ET'!M107*0.001*Escenarios!$E$8*(W108/Constantes!$E$22)^(2/3),W108+R109+S109-T109)</f>
        <v>5.3831412058673704</v>
      </c>
      <c r="V109" s="3">
        <f>MIN(Constantes!$E$21*(W108/Constantes!$E$22)^(2/3),W108+R109+S109-U109-T109)</f>
        <v>10.54297765137151</v>
      </c>
      <c r="W109" s="3">
        <f t="shared" si="2"/>
        <v>1631.1097431983028</v>
      </c>
      <c r="X109" s="17"/>
      <c r="Y109" s="3">
        <v>104</v>
      </c>
      <c r="Z109" s="3">
        <f>'Cálculos de ET'!$I107*((1-Constantes!$F$18)*'Cálculos de ET'!$K107+'Cálculos de ET'!$L107)</f>
        <v>1.6799899336655726</v>
      </c>
      <c r="AA109" s="3">
        <f>MIN(Z109*Constantes!$F$16,0.8*(AD108+Clima!$F107-AB109-AC109-Constantes!$D$12))</f>
        <v>0.17637160624051662</v>
      </c>
      <c r="AB109" s="3">
        <f>IF(Clima!$F107&gt;0.05*Constantes!$F$17,((Clima!$F107-0.05*Constantes!$F$17)^2)/(Clima!$F107+0.95*Constantes!$F$17),0)</f>
        <v>0</v>
      </c>
      <c r="AC109" s="3">
        <f>MAX(0,AD108+Clima!$F107-AB109-Constantes!$D$11)</f>
        <v>0</v>
      </c>
      <c r="AD109" s="3">
        <f>AD108+Clima!$F107-AB109-AA109-AC109</f>
        <v>25.544092901560134</v>
      </c>
      <c r="AE109" s="3">
        <f>AE108+(Coeficientes!$D$20*AC109-AF109)/Coeficientes!$D$21</f>
        <v>0</v>
      </c>
      <c r="AF109" s="3">
        <f>10*Coeficientes!$D$22*AE108/Constantes!$F$27</f>
        <v>0</v>
      </c>
      <c r="AG109" s="3">
        <f>10*Escenarios!$F$7*(AB109+AF109)</f>
        <v>0</v>
      </c>
      <c r="AH109" s="3">
        <f>0.001*Clima!F107*Escenarios!$F$8</f>
        <v>0</v>
      </c>
      <c r="AI109" s="3">
        <f>MAX(0,AL108+AG109+AH109-Constantes!$F$22)</f>
        <v>0</v>
      </c>
      <c r="AJ109" s="3">
        <f>MIN('Cálculos de ET'!M107*0.001*Escenarios!$F$8*(AL108/Constantes!$F$22)^(2/3),AL108+AG109+AH109-AI109)</f>
        <v>9.3542243878809153</v>
      </c>
      <c r="AK109" s="3">
        <f>MIN(Constantes!$F$21*(AL108/Constantes!$F$22)^(2/3),AL108+AG109+AH109-AJ109-AI109)</f>
        <v>18.320414586162109</v>
      </c>
      <c r="AL109" s="3">
        <f t="shared" si="3"/>
        <v>1306.2032674651914</v>
      </c>
      <c r="AM109" s="25"/>
    </row>
    <row r="110" spans="2:39" x14ac:dyDescent="0.25">
      <c r="B110" s="24"/>
      <c r="C110" s="3">
        <v>105</v>
      </c>
      <c r="D110" s="3">
        <f>'Cálculos de ET'!$I108*((1-Constantes!$D$18)*'Cálculos de ET'!$K108+'Cálculos de ET'!$L108)</f>
        <v>1.5768328024335991</v>
      </c>
      <c r="E110" s="3">
        <f>MIN(D110*Constantes!$D$16,0.8*(H109+Clima!$F108-F110-G110-Constantes!$D$12))</f>
        <v>3.5274321248104458E-2</v>
      </c>
      <c r="F110" s="3">
        <f>IF(Clima!$F108&gt;0.05*Constantes!$D$17,((Clima!$F108-0.05*Constantes!$D$17)^2)/(Clima!$F108+0.95*Constantes!$D$17),0)</f>
        <v>0</v>
      </c>
      <c r="G110" s="3">
        <f>MAX(0,H109+Clima!$F108-F110-Constantes!$D$11)</f>
        <v>0</v>
      </c>
      <c r="H110" s="3">
        <f>H109+Clima!$F108-F110-E110-G110</f>
        <v>25.508818580312031</v>
      </c>
      <c r="I110" s="17"/>
      <c r="J110" s="3">
        <v>105</v>
      </c>
      <c r="K110" s="3">
        <f>'Cálculos de ET'!$I108*((1-Constantes!$E$18)*'Cálculos de ET'!$K108+'Cálculos de ET'!$L108)</f>
        <v>1.5768328024335991</v>
      </c>
      <c r="L110" s="3">
        <f>MIN(K110*Constantes!$E$16,0.8*(O109+Clima!$F108-M110-N110-Constantes!$D$12))</f>
        <v>3.5274321248104458E-2</v>
      </c>
      <c r="M110" s="3">
        <f>IF(Clima!$F108&gt;0.05*Constantes!$E$17,((Clima!$F108-0.05*Constantes!$E$17)^2)/(Clima!$F108+0.95*Constantes!$E$17),0)</f>
        <v>0</v>
      </c>
      <c r="N110" s="3">
        <f>MAX(0,O109+Clima!$F108-M110-Constantes!$D$11)</f>
        <v>0</v>
      </c>
      <c r="O110" s="3">
        <f>O109+Clima!$F108-M110-L110-N110</f>
        <v>25.508818580312031</v>
      </c>
      <c r="P110" s="3">
        <f>P109+(Coeficientes!$D$20*N110-Q110)/Coeficientes!$D$21</f>
        <v>0</v>
      </c>
      <c r="Q110" s="3">
        <f>10*Coeficientes!$D$22*P109/Constantes!$E$27</f>
        <v>0</v>
      </c>
      <c r="R110" s="3">
        <f>10*Escenarios!$E$7*(M110+Q110)</f>
        <v>0</v>
      </c>
      <c r="S110" s="3">
        <f>0.001*Clima!F108*Escenarios!$E$8</f>
        <v>0</v>
      </c>
      <c r="T110" s="3">
        <f>MAX(0,W109+R110+S110-Constantes!$E$22)</f>
        <v>0</v>
      </c>
      <c r="U110" s="3">
        <f>MIN('Cálculos de ET'!M108*0.001*Escenarios!$E$8*(W109/Constantes!$E$22)^(2/3),W109+R110+S110-T110)</f>
        <v>5.0205918879369014</v>
      </c>
      <c r="V110" s="3">
        <f>MIN(Constantes!$E$21*(W109/Constantes!$E$22)^(2/3),W109+R110+S110-U110-T110)</f>
        <v>10.474903648745812</v>
      </c>
      <c r="W110" s="3">
        <f t="shared" si="2"/>
        <v>1615.6142476616201</v>
      </c>
      <c r="X110" s="17"/>
      <c r="Y110" s="3">
        <v>105</v>
      </c>
      <c r="Z110" s="3">
        <f>'Cálculos de ET'!$I108*((1-Constantes!$F$18)*'Cálculos de ET'!$K108+'Cálculos de ET'!$L108)</f>
        <v>1.5768328024335991</v>
      </c>
      <c r="AA110" s="3">
        <f>MIN(Z110*Constantes!$F$16,0.8*(AD109+Clima!$F108-AB110-AC110-Constantes!$D$12))</f>
        <v>3.5274321248104458E-2</v>
      </c>
      <c r="AB110" s="3">
        <f>IF(Clima!$F108&gt;0.05*Constantes!$F$17,((Clima!$F108-0.05*Constantes!$F$17)^2)/(Clima!$F108+0.95*Constantes!$F$17),0)</f>
        <v>0</v>
      </c>
      <c r="AC110" s="3">
        <f>MAX(0,AD109+Clima!$F108-AB110-Constantes!$D$11)</f>
        <v>0</v>
      </c>
      <c r="AD110" s="3">
        <f>AD109+Clima!$F108-AB110-AA110-AC110</f>
        <v>25.508818580312031</v>
      </c>
      <c r="AE110" s="3">
        <f>AE109+(Coeficientes!$D$20*AC110-AF110)/Coeficientes!$D$21</f>
        <v>0</v>
      </c>
      <c r="AF110" s="3">
        <f>10*Coeficientes!$D$22*AE109/Constantes!$F$27</f>
        <v>0</v>
      </c>
      <c r="AG110" s="3">
        <f>10*Escenarios!$F$7*(AB110+AF110)</f>
        <v>0</v>
      </c>
      <c r="AH110" s="3">
        <f>0.001*Clima!F108*Escenarios!$F$8</f>
        <v>0</v>
      </c>
      <c r="AI110" s="3">
        <f>MAX(0,AL109+AG110+AH110-Constantes!$F$22)</f>
        <v>0</v>
      </c>
      <c r="AJ110" s="3">
        <f>MIN('Cálculos de ET'!M108*0.001*Escenarios!$F$8*(AL109/Constantes!$F$22)^(2/3),AL109+AG110+AH110-AI110)</f>
        <v>8.6590445015628408</v>
      </c>
      <c r="AK110" s="3">
        <f>MIN(Constantes!$F$21*(AL109/Constantes!$F$22)^(2/3),AL109+AG110+AH110-AJ110-AI110)</f>
        <v>18.06612823121641</v>
      </c>
      <c r="AL110" s="3">
        <f t="shared" si="3"/>
        <v>1279.478094732412</v>
      </c>
      <c r="AM110" s="25"/>
    </row>
    <row r="111" spans="2:39" x14ac:dyDescent="0.25">
      <c r="B111" s="24"/>
      <c r="C111" s="3">
        <v>106</v>
      </c>
      <c r="D111" s="3">
        <f>'Cálculos de ET'!$I109*((1-Constantes!$D$18)*'Cálculos de ET'!$K109+'Cálculos de ET'!$L109)</f>
        <v>1.597883000373286</v>
      </c>
      <c r="E111" s="3">
        <f>MIN(D111*Constantes!$D$16,0.8*(H110+Clima!$F109-F111-G111-Constantes!$D$12))</f>
        <v>7.0548642496220289E-3</v>
      </c>
      <c r="F111" s="3">
        <f>IF(Clima!$F109&gt;0.05*Constantes!$D$17,((Clima!$F109-0.05*Constantes!$D$17)^2)/(Clima!$F109+0.95*Constantes!$D$17),0)</f>
        <v>0</v>
      </c>
      <c r="G111" s="3">
        <f>MAX(0,H110+Clima!$F109-F111-Constantes!$D$11)</f>
        <v>0</v>
      </c>
      <c r="H111" s="3">
        <f>H110+Clima!$F109-F111-E111-G111</f>
        <v>25.50176371606241</v>
      </c>
      <c r="I111" s="17"/>
      <c r="J111" s="3">
        <v>106</v>
      </c>
      <c r="K111" s="3">
        <f>'Cálculos de ET'!$I109*((1-Constantes!$E$18)*'Cálculos de ET'!$K109+'Cálculos de ET'!$L109)</f>
        <v>1.597883000373286</v>
      </c>
      <c r="L111" s="3">
        <f>MIN(K111*Constantes!$E$16,0.8*(O110+Clima!$F109-M111-N111-Constantes!$D$12))</f>
        <v>7.0548642496220289E-3</v>
      </c>
      <c r="M111" s="3">
        <f>IF(Clima!$F109&gt;0.05*Constantes!$E$17,((Clima!$F109-0.05*Constantes!$E$17)^2)/(Clima!$F109+0.95*Constantes!$E$17),0)</f>
        <v>0</v>
      </c>
      <c r="N111" s="3">
        <f>MAX(0,O110+Clima!$F109-M111-Constantes!$D$11)</f>
        <v>0</v>
      </c>
      <c r="O111" s="3">
        <f>O110+Clima!$F109-M111-L111-N111</f>
        <v>25.50176371606241</v>
      </c>
      <c r="P111" s="3">
        <f>P110+(Coeficientes!$D$20*N111-Q111)/Coeficientes!$D$21</f>
        <v>0</v>
      </c>
      <c r="Q111" s="3">
        <f>10*Coeficientes!$D$22*P110/Constantes!$E$27</f>
        <v>0</v>
      </c>
      <c r="R111" s="3">
        <f>10*Escenarios!$E$7*(M111+Q111)</f>
        <v>0</v>
      </c>
      <c r="S111" s="3">
        <f>0.001*Clima!F109*Escenarios!$E$8</f>
        <v>0</v>
      </c>
      <c r="T111" s="3">
        <f>MAX(0,W110+R111+S111-Constantes!$E$22)</f>
        <v>0</v>
      </c>
      <c r="U111" s="3">
        <f>MIN('Cálculos de ET'!M109*0.001*Escenarios!$E$8*(W110/Constantes!$E$22)^(2/3),W110+R111+S111-T111)</f>
        <v>5.0574768482065409</v>
      </c>
      <c r="V111" s="3">
        <f>MIN(Constantes!$E$21*(W110/Constantes!$E$22)^(2/3),W110+R111+S111-U111-T111)</f>
        <v>10.40845730828619</v>
      </c>
      <c r="W111" s="3">
        <f t="shared" si="2"/>
        <v>1600.1483135051274</v>
      </c>
      <c r="X111" s="17"/>
      <c r="Y111" s="3">
        <v>106</v>
      </c>
      <c r="Z111" s="3">
        <f>'Cálculos de ET'!$I109*((1-Constantes!$F$18)*'Cálculos de ET'!$K109+'Cálculos de ET'!$L109)</f>
        <v>1.597883000373286</v>
      </c>
      <c r="AA111" s="3">
        <f>MIN(Z111*Constantes!$F$16,0.8*(AD110+Clima!$F109-AB111-AC111-Constantes!$D$12))</f>
        <v>7.0548642496220289E-3</v>
      </c>
      <c r="AB111" s="3">
        <f>IF(Clima!$F109&gt;0.05*Constantes!$F$17,((Clima!$F109-0.05*Constantes!$F$17)^2)/(Clima!$F109+0.95*Constantes!$F$17),0)</f>
        <v>0</v>
      </c>
      <c r="AC111" s="3">
        <f>MAX(0,AD110+Clima!$F109-AB111-Constantes!$D$11)</f>
        <v>0</v>
      </c>
      <c r="AD111" s="3">
        <f>AD110+Clima!$F109-AB111-AA111-AC111</f>
        <v>25.50176371606241</v>
      </c>
      <c r="AE111" s="3">
        <f>AE110+(Coeficientes!$D$20*AC111-AF111)/Coeficientes!$D$21</f>
        <v>0</v>
      </c>
      <c r="AF111" s="3">
        <f>10*Coeficientes!$D$22*AE110/Constantes!$F$27</f>
        <v>0</v>
      </c>
      <c r="AG111" s="3">
        <f>10*Escenarios!$F$7*(AB111+AF111)</f>
        <v>0</v>
      </c>
      <c r="AH111" s="3">
        <f>0.001*Clima!F109*Escenarios!$F$8</f>
        <v>0</v>
      </c>
      <c r="AI111" s="3">
        <f>MAX(0,AL110+AG111+AH111-Constantes!$F$22)</f>
        <v>0</v>
      </c>
      <c r="AJ111" s="3">
        <f>MIN('Cálculos de ET'!M109*0.001*Escenarios!$F$8*(AL110/Constantes!$F$22)^(2/3),AL110+AG111+AH111-AI111)</f>
        <v>8.6581947992929518</v>
      </c>
      <c r="AK111" s="3">
        <f>MIN(Constantes!$F$21*(AL110/Constantes!$F$22)^(2/3),AL110+AG111+AH111-AJ111-AI111)</f>
        <v>17.818855852444205</v>
      </c>
      <c r="AL111" s="3">
        <f t="shared" si="3"/>
        <v>1253.001044080675</v>
      </c>
      <c r="AM111" s="25"/>
    </row>
    <row r="112" spans="2:39" x14ac:dyDescent="0.25">
      <c r="B112" s="24"/>
      <c r="C112" s="3">
        <v>107</v>
      </c>
      <c r="D112" s="3">
        <f>'Cálculos de ET'!$I110*((1-Constantes!$D$18)*'Cálculos de ET'!$K110+'Cálculos de ET'!$L110)</f>
        <v>1.5721737651479284</v>
      </c>
      <c r="E112" s="3">
        <f>MIN(D112*Constantes!$D$16,0.8*(H111+Clima!$F110-F112-G112-Constantes!$D$12))</f>
        <v>1.4109728499249741E-3</v>
      </c>
      <c r="F112" s="3">
        <f>IF(Clima!$F110&gt;0.05*Constantes!$D$17,((Clima!$F110-0.05*Constantes!$D$17)^2)/(Clima!$F110+0.95*Constantes!$D$17),0)</f>
        <v>0</v>
      </c>
      <c r="G112" s="3">
        <f>MAX(0,H111+Clima!$F110-F112-Constantes!$D$11)</f>
        <v>0</v>
      </c>
      <c r="H112" s="3">
        <f>H111+Clima!$F110-F112-E112-G112</f>
        <v>25.500352743212485</v>
      </c>
      <c r="I112" s="17"/>
      <c r="J112" s="3">
        <v>107</v>
      </c>
      <c r="K112" s="3">
        <f>'Cálculos de ET'!$I110*((1-Constantes!$E$18)*'Cálculos de ET'!$K110+'Cálculos de ET'!$L110)</f>
        <v>1.5721737651479284</v>
      </c>
      <c r="L112" s="3">
        <f>MIN(K112*Constantes!$E$16,0.8*(O111+Clima!$F110-M112-N112-Constantes!$D$12))</f>
        <v>1.4109728499249741E-3</v>
      </c>
      <c r="M112" s="3">
        <f>IF(Clima!$F110&gt;0.05*Constantes!$E$17,((Clima!$F110-0.05*Constantes!$E$17)^2)/(Clima!$F110+0.95*Constantes!$E$17),0)</f>
        <v>0</v>
      </c>
      <c r="N112" s="3">
        <f>MAX(0,O111+Clima!$F110-M112-Constantes!$D$11)</f>
        <v>0</v>
      </c>
      <c r="O112" s="3">
        <f>O111+Clima!$F110-M112-L112-N112</f>
        <v>25.500352743212485</v>
      </c>
      <c r="P112" s="3">
        <f>P111+(Coeficientes!$D$20*N112-Q112)/Coeficientes!$D$21</f>
        <v>0</v>
      </c>
      <c r="Q112" s="3">
        <f>10*Coeficientes!$D$22*P111/Constantes!$E$27</f>
        <v>0</v>
      </c>
      <c r="R112" s="3">
        <f>10*Escenarios!$E$7*(M112+Q112)</f>
        <v>0</v>
      </c>
      <c r="S112" s="3">
        <f>0.001*Clima!F110*Escenarios!$E$8</f>
        <v>0</v>
      </c>
      <c r="T112" s="3">
        <f>MAX(0,W111+R112+S112-Constantes!$E$22)</f>
        <v>0</v>
      </c>
      <c r="U112" s="3">
        <f>MIN('Cálculos de ET'!M110*0.001*Escenarios!$E$8*(W111/Constantes!$E$22)^(2/3),W111+R112+S112-T112)</f>
        <v>4.9456001747130411</v>
      </c>
      <c r="V112" s="3">
        <f>MIN(Constantes!$E$21*(W111/Constantes!$E$22)^(2/3),W111+R112+S112-U112-T112)</f>
        <v>10.341925565801242</v>
      </c>
      <c r="W112" s="3">
        <f t="shared" si="2"/>
        <v>1584.8607877646132</v>
      </c>
      <c r="X112" s="17"/>
      <c r="Y112" s="3">
        <v>107</v>
      </c>
      <c r="Z112" s="3">
        <f>'Cálculos de ET'!$I110*((1-Constantes!$F$18)*'Cálculos de ET'!$K110+'Cálculos de ET'!$L110)</f>
        <v>1.5721737651479284</v>
      </c>
      <c r="AA112" s="3">
        <f>MIN(Z112*Constantes!$F$16,0.8*(AD111+Clima!$F110-AB112-AC112-Constantes!$D$12))</f>
        <v>1.4109728499249741E-3</v>
      </c>
      <c r="AB112" s="3">
        <f>IF(Clima!$F110&gt;0.05*Constantes!$F$17,((Clima!$F110-0.05*Constantes!$F$17)^2)/(Clima!$F110+0.95*Constantes!$F$17),0)</f>
        <v>0</v>
      </c>
      <c r="AC112" s="3">
        <f>MAX(0,AD111+Clima!$F110-AB112-Constantes!$D$11)</f>
        <v>0</v>
      </c>
      <c r="AD112" s="3">
        <f>AD111+Clima!$F110-AB112-AA112-AC112</f>
        <v>25.500352743212485</v>
      </c>
      <c r="AE112" s="3">
        <f>AE111+(Coeficientes!$D$20*AC112-AF112)/Coeficientes!$D$21</f>
        <v>0</v>
      </c>
      <c r="AF112" s="3">
        <f>10*Coeficientes!$D$22*AE111/Constantes!$F$27</f>
        <v>0</v>
      </c>
      <c r="AG112" s="3">
        <f>10*Escenarios!$F$7*(AB112+AF112)</f>
        <v>0</v>
      </c>
      <c r="AH112" s="3">
        <f>0.001*Clima!F110*Escenarios!$F$8</f>
        <v>0</v>
      </c>
      <c r="AI112" s="3">
        <f>MAX(0,AL111+AG112+AH112-Constantes!$F$22)</f>
        <v>0</v>
      </c>
      <c r="AJ112" s="3">
        <f>MIN('Cálculos de ET'!M110*0.001*Escenarios!$F$8*(AL111/Constantes!$F$22)^(2/3),AL111+AG112+AH112-AI112)</f>
        <v>8.4031695926968961</v>
      </c>
      <c r="AK112" s="3">
        <f>MIN(Constantes!$F$21*(AL111/Constantes!$F$22)^(2/3),AL111+AG112+AH112-AJ112-AI112)</f>
        <v>17.57217554480496</v>
      </c>
      <c r="AL112" s="3">
        <f t="shared" si="3"/>
        <v>1227.0256989431732</v>
      </c>
      <c r="AM112" s="25"/>
    </row>
    <row r="113" spans="2:39" x14ac:dyDescent="0.25">
      <c r="B113" s="24"/>
      <c r="C113" s="3">
        <v>108</v>
      </c>
      <c r="D113" s="3">
        <f>'Cálculos de ET'!$I111*((1-Constantes!$D$18)*'Cálculos de ET'!$K111+'Cálculos de ET'!$L111)</f>
        <v>1.5340995502749919</v>
      </c>
      <c r="E113" s="3">
        <f>MIN(D113*Constantes!$D$16,0.8*(H112+Clima!$F111-F113-G113-Constantes!$D$12))</f>
        <v>2.8219456998499485E-4</v>
      </c>
      <c r="F113" s="3">
        <f>IF(Clima!$F111&gt;0.05*Constantes!$D$17,((Clima!$F111-0.05*Constantes!$D$17)^2)/(Clima!$F111+0.95*Constantes!$D$17),0)</f>
        <v>0</v>
      </c>
      <c r="G113" s="3">
        <f>MAX(0,H112+Clima!$F111-F113-Constantes!$D$11)</f>
        <v>0</v>
      </c>
      <c r="H113" s="3">
        <f>H112+Clima!$F111-F113-E113-G113</f>
        <v>25.500070548642501</v>
      </c>
      <c r="I113" s="17"/>
      <c r="J113" s="3">
        <v>108</v>
      </c>
      <c r="K113" s="3">
        <f>'Cálculos de ET'!$I111*((1-Constantes!$E$18)*'Cálculos de ET'!$K111+'Cálculos de ET'!$L111)</f>
        <v>1.5340995502749919</v>
      </c>
      <c r="L113" s="3">
        <f>MIN(K113*Constantes!$E$16,0.8*(O112+Clima!$F111-M113-N113-Constantes!$D$12))</f>
        <v>2.8219456998499485E-4</v>
      </c>
      <c r="M113" s="3">
        <f>IF(Clima!$F111&gt;0.05*Constantes!$E$17,((Clima!$F111-0.05*Constantes!$E$17)^2)/(Clima!$F111+0.95*Constantes!$E$17),0)</f>
        <v>0</v>
      </c>
      <c r="N113" s="3">
        <f>MAX(0,O112+Clima!$F111-M113-Constantes!$D$11)</f>
        <v>0</v>
      </c>
      <c r="O113" s="3">
        <f>O112+Clima!$F111-M113-L113-N113</f>
        <v>25.500070548642501</v>
      </c>
      <c r="P113" s="3">
        <f>P112+(Coeficientes!$D$20*N113-Q113)/Coeficientes!$D$21</f>
        <v>0</v>
      </c>
      <c r="Q113" s="3">
        <f>10*Coeficientes!$D$22*P112/Constantes!$E$27</f>
        <v>0</v>
      </c>
      <c r="R113" s="3">
        <f>10*Escenarios!$E$7*(M113+Q113)</f>
        <v>0</v>
      </c>
      <c r="S113" s="3">
        <f>0.001*Clima!F111*Escenarios!$E$8</f>
        <v>0</v>
      </c>
      <c r="T113" s="3">
        <f>MAX(0,W112+R113+S113-Constantes!$E$22)</f>
        <v>0</v>
      </c>
      <c r="U113" s="3">
        <f>MIN('Cálculos de ET'!M111*0.001*Escenarios!$E$8*(W112/Constantes!$E$22)^(2/3),W112+R113+S113-T113)</f>
        <v>4.7959540955584936</v>
      </c>
      <c r="V113" s="3">
        <f>MIN(Constantes!$E$21*(W112/Constantes!$E$22)^(2/3),W112+R113+S113-U113-T113)</f>
        <v>10.275950316750283</v>
      </c>
      <c r="W113" s="3">
        <f t="shared" si="2"/>
        <v>1569.7888833523043</v>
      </c>
      <c r="X113" s="17"/>
      <c r="Y113" s="3">
        <v>108</v>
      </c>
      <c r="Z113" s="3">
        <f>'Cálculos de ET'!$I111*((1-Constantes!$F$18)*'Cálculos de ET'!$K111+'Cálculos de ET'!$L111)</f>
        <v>1.5340995502749919</v>
      </c>
      <c r="AA113" s="3">
        <f>MIN(Z113*Constantes!$F$16,0.8*(AD112+Clima!$F111-AB113-AC113-Constantes!$D$12))</f>
        <v>2.8219456998499485E-4</v>
      </c>
      <c r="AB113" s="3">
        <f>IF(Clima!$F111&gt;0.05*Constantes!$F$17,((Clima!$F111-0.05*Constantes!$F$17)^2)/(Clima!$F111+0.95*Constantes!$F$17),0)</f>
        <v>0</v>
      </c>
      <c r="AC113" s="3">
        <f>MAX(0,AD112+Clima!$F111-AB113-Constantes!$D$11)</f>
        <v>0</v>
      </c>
      <c r="AD113" s="3">
        <f>AD112+Clima!$F111-AB113-AA113-AC113</f>
        <v>25.500070548642501</v>
      </c>
      <c r="AE113" s="3">
        <f>AE112+(Coeficientes!$D$20*AC113-AF113)/Coeficientes!$D$21</f>
        <v>0</v>
      </c>
      <c r="AF113" s="3">
        <f>10*Coeficientes!$D$22*AE112/Constantes!$F$27</f>
        <v>0</v>
      </c>
      <c r="AG113" s="3">
        <f>10*Escenarios!$F$7*(AB113+AF113)</f>
        <v>0</v>
      </c>
      <c r="AH113" s="3">
        <f>0.001*Clima!F111*Escenarios!$F$8</f>
        <v>0</v>
      </c>
      <c r="AI113" s="3">
        <f>MAX(0,AL112+AG113+AH113-Constantes!$F$22)</f>
        <v>0</v>
      </c>
      <c r="AJ113" s="3">
        <f>MIN('Cálculos de ET'!M111*0.001*Escenarios!$F$8*(AL112/Constantes!$F$22)^(2/3),AL112+AG113+AH113-AI113)</f>
        <v>8.0874828400212468</v>
      </c>
      <c r="AK113" s="3">
        <f>MIN(Constantes!$F$21*(AL112/Constantes!$F$22)^(2/3),AL112+AG113+AH113-AJ113-AI113)</f>
        <v>17.328475251377686</v>
      </c>
      <c r="AL113" s="3">
        <f t="shared" si="3"/>
        <v>1201.6097408517742</v>
      </c>
      <c r="AM113" s="25"/>
    </row>
    <row r="114" spans="2:39" x14ac:dyDescent="0.25">
      <c r="B114" s="24"/>
      <c r="C114" s="3">
        <v>109</v>
      </c>
      <c r="D114" s="3">
        <f>'Cálculos de ET'!$I112*((1-Constantes!$D$18)*'Cálculos de ET'!$K112+'Cálculos de ET'!$L112)</f>
        <v>1.5379640545229019</v>
      </c>
      <c r="E114" s="3">
        <f>MIN(D114*Constantes!$D$16,0.8*(H113+Clima!$F112-F114-G114-Constantes!$D$12))</f>
        <v>5.6438913998135834E-5</v>
      </c>
      <c r="F114" s="3">
        <f>IF(Clima!$F112&gt;0.05*Constantes!$D$17,((Clima!$F112-0.05*Constantes!$D$17)^2)/(Clima!$F112+0.95*Constantes!$D$17),0)</f>
        <v>0</v>
      </c>
      <c r="G114" s="3">
        <f>MAX(0,H113+Clima!$F112-F114-Constantes!$D$11)</f>
        <v>0</v>
      </c>
      <c r="H114" s="3">
        <f>H113+Clima!$F112-F114-E114-G114</f>
        <v>25.500014109728504</v>
      </c>
      <c r="I114" s="17"/>
      <c r="J114" s="3">
        <v>109</v>
      </c>
      <c r="K114" s="3">
        <f>'Cálculos de ET'!$I112*((1-Constantes!$E$18)*'Cálculos de ET'!$K112+'Cálculos de ET'!$L112)</f>
        <v>1.5379640545229019</v>
      </c>
      <c r="L114" s="3">
        <f>MIN(K114*Constantes!$E$16,0.8*(O113+Clima!$F112-M114-N114-Constantes!$D$12))</f>
        <v>5.6438913998135834E-5</v>
      </c>
      <c r="M114" s="3">
        <f>IF(Clima!$F112&gt;0.05*Constantes!$E$17,((Clima!$F112-0.05*Constantes!$E$17)^2)/(Clima!$F112+0.95*Constantes!$E$17),0)</f>
        <v>0</v>
      </c>
      <c r="N114" s="3">
        <f>MAX(0,O113+Clima!$F112-M114-Constantes!$D$11)</f>
        <v>0</v>
      </c>
      <c r="O114" s="3">
        <f>O113+Clima!$F112-M114-L114-N114</f>
        <v>25.500014109728504</v>
      </c>
      <c r="P114" s="3">
        <f>P113+(Coeficientes!$D$20*N114-Q114)/Coeficientes!$D$21</f>
        <v>0</v>
      </c>
      <c r="Q114" s="3">
        <f>10*Coeficientes!$D$22*P113/Constantes!$E$27</f>
        <v>0</v>
      </c>
      <c r="R114" s="3">
        <f>10*Escenarios!$E$7*(M114+Q114)</f>
        <v>0</v>
      </c>
      <c r="S114" s="3">
        <f>0.001*Clima!F112*Escenarios!$E$8</f>
        <v>0</v>
      </c>
      <c r="T114" s="3">
        <f>MAX(0,W113+R114+S114-Constantes!$E$22)</f>
        <v>0</v>
      </c>
      <c r="U114" s="3">
        <f>MIN('Cálculos de ET'!M112*0.001*Escenarios!$E$8*(W113/Constantes!$E$22)^(2/3),W113+R114+S114-T114)</f>
        <v>4.7793720192245805</v>
      </c>
      <c r="V114" s="3">
        <f>MIN(Constantes!$E$21*(W113/Constantes!$E$22)^(2/3),W113+R114+S114-U114-T114)</f>
        <v>10.210697618496674</v>
      </c>
      <c r="W114" s="3">
        <f t="shared" si="2"/>
        <v>1554.798813714583</v>
      </c>
      <c r="X114" s="17"/>
      <c r="Y114" s="3">
        <v>109</v>
      </c>
      <c r="Z114" s="3">
        <f>'Cálculos de ET'!$I112*((1-Constantes!$F$18)*'Cálculos de ET'!$K112+'Cálculos de ET'!$L112)</f>
        <v>1.5379640545229019</v>
      </c>
      <c r="AA114" s="3">
        <f>MIN(Z114*Constantes!$F$16,0.8*(AD113+Clima!$F112-AB114-AC114-Constantes!$D$12))</f>
        <v>5.6438913998135834E-5</v>
      </c>
      <c r="AB114" s="3">
        <f>IF(Clima!$F112&gt;0.05*Constantes!$F$17,((Clima!$F112-0.05*Constantes!$F$17)^2)/(Clima!$F112+0.95*Constantes!$F$17),0)</f>
        <v>0</v>
      </c>
      <c r="AC114" s="3">
        <f>MAX(0,AD113+Clima!$F112-AB114-Constantes!$D$11)</f>
        <v>0</v>
      </c>
      <c r="AD114" s="3">
        <f>AD113+Clima!$F112-AB114-AA114-AC114</f>
        <v>25.500014109728504</v>
      </c>
      <c r="AE114" s="3">
        <f>AE113+(Coeficientes!$D$20*AC114-AF114)/Coeficientes!$D$21</f>
        <v>0</v>
      </c>
      <c r="AF114" s="3">
        <f>10*Coeficientes!$D$22*AE113/Constantes!$F$27</f>
        <v>0</v>
      </c>
      <c r="AG114" s="3">
        <f>10*Escenarios!$F$7*(AB114+AF114)</f>
        <v>0</v>
      </c>
      <c r="AH114" s="3">
        <f>0.001*Clima!F112*Escenarios!$F$8</f>
        <v>0</v>
      </c>
      <c r="AI114" s="3">
        <f>MAX(0,AL113+AG114+AH114-Constantes!$F$22)</f>
        <v>0</v>
      </c>
      <c r="AJ114" s="3">
        <f>MIN('Cálculos de ET'!M112*0.001*Escenarios!$F$8*(AL113/Constantes!$F$22)^(2/3),AL113+AG114+AH114-AI114)</f>
        <v>7.9986303438145319</v>
      </c>
      <c r="AK114" s="3">
        <f>MIN(Constantes!$F$21*(AL113/Constantes!$F$22)^(2/3),AL113+AG114+AH114-AJ114-AI114)</f>
        <v>17.088352920489527</v>
      </c>
      <c r="AL114" s="3">
        <f t="shared" si="3"/>
        <v>1176.5227575874701</v>
      </c>
      <c r="AM114" s="25"/>
    </row>
    <row r="115" spans="2:39" x14ac:dyDescent="0.25">
      <c r="B115" s="24"/>
      <c r="C115" s="3">
        <v>110</v>
      </c>
      <c r="D115" s="3">
        <f>'Cálculos de ET'!$I113*((1-Constantes!$D$18)*'Cálculos de ET'!$K113+'Cálculos de ET'!$L113)</f>
        <v>1.5375365166747794</v>
      </c>
      <c r="E115" s="3">
        <f>MIN(D115*Constantes!$D$16,0.8*(H114+Clima!$F113-F115-G115-Constantes!$D$12))</f>
        <v>1.1287782800195601E-5</v>
      </c>
      <c r="F115" s="3">
        <f>IF(Clima!$F113&gt;0.05*Constantes!$D$17,((Clima!$F113-0.05*Constantes!$D$17)^2)/(Clima!$F113+0.95*Constantes!$D$17),0)</f>
        <v>0</v>
      </c>
      <c r="G115" s="3">
        <f>MAX(0,H114+Clima!$F113-F115-Constantes!$D$11)</f>
        <v>0</v>
      </c>
      <c r="H115" s="3">
        <f>H114+Clima!$F113-F115-E115-G115</f>
        <v>25.500002821945703</v>
      </c>
      <c r="I115" s="17"/>
      <c r="J115" s="3">
        <v>110</v>
      </c>
      <c r="K115" s="3">
        <f>'Cálculos de ET'!$I113*((1-Constantes!$E$18)*'Cálculos de ET'!$K113+'Cálculos de ET'!$L113)</f>
        <v>1.5375365166747794</v>
      </c>
      <c r="L115" s="3">
        <f>MIN(K115*Constantes!$E$16,0.8*(O114+Clima!$F113-M115-N115-Constantes!$D$12))</f>
        <v>1.1287782800195601E-5</v>
      </c>
      <c r="M115" s="3">
        <f>IF(Clima!$F113&gt;0.05*Constantes!$E$17,((Clima!$F113-0.05*Constantes!$E$17)^2)/(Clima!$F113+0.95*Constantes!$E$17),0)</f>
        <v>0</v>
      </c>
      <c r="N115" s="3">
        <f>MAX(0,O114+Clima!$F113-M115-Constantes!$D$11)</f>
        <v>0</v>
      </c>
      <c r="O115" s="3">
        <f>O114+Clima!$F113-M115-L115-N115</f>
        <v>25.500002821945703</v>
      </c>
      <c r="P115" s="3">
        <f>P114+(Coeficientes!$D$20*N115-Q115)/Coeficientes!$D$21</f>
        <v>0</v>
      </c>
      <c r="Q115" s="3">
        <f>10*Coeficientes!$D$22*P114/Constantes!$E$27</f>
        <v>0</v>
      </c>
      <c r="R115" s="3">
        <f>10*Escenarios!$E$7*(M115+Q115)</f>
        <v>0</v>
      </c>
      <c r="S115" s="3">
        <f>0.001*Clima!F113*Escenarios!$E$8</f>
        <v>0</v>
      </c>
      <c r="T115" s="3">
        <f>MAX(0,W114+R115+S115-Constantes!$E$22)</f>
        <v>0</v>
      </c>
      <c r="U115" s="3">
        <f>MIN('Cálculos de ET'!M113*0.001*Escenarios!$E$8*(W114/Constantes!$E$22)^(2/3),W114+R115+S115-T115)</f>
        <v>4.7493350947017969</v>
      </c>
      <c r="V115" s="3">
        <f>MIN(Constantes!$E$21*(W114/Constantes!$E$22)^(2/3),W114+R115+S115-U115-T115)</f>
        <v>10.145591749531123</v>
      </c>
      <c r="W115" s="3">
        <f t="shared" si="2"/>
        <v>1539.9038868703501</v>
      </c>
      <c r="X115" s="17"/>
      <c r="Y115" s="3">
        <v>110</v>
      </c>
      <c r="Z115" s="3">
        <f>'Cálculos de ET'!$I113*((1-Constantes!$F$18)*'Cálculos de ET'!$K113+'Cálculos de ET'!$L113)</f>
        <v>1.5375365166747794</v>
      </c>
      <c r="AA115" s="3">
        <f>MIN(Z115*Constantes!$F$16,0.8*(AD114+Clima!$F113-AB115-AC115-Constantes!$D$12))</f>
        <v>1.1287782800195601E-5</v>
      </c>
      <c r="AB115" s="3">
        <f>IF(Clima!$F113&gt;0.05*Constantes!$F$17,((Clima!$F113-0.05*Constantes!$F$17)^2)/(Clima!$F113+0.95*Constantes!$F$17),0)</f>
        <v>0</v>
      </c>
      <c r="AC115" s="3">
        <f>MAX(0,AD114+Clima!$F113-AB115-Constantes!$D$11)</f>
        <v>0</v>
      </c>
      <c r="AD115" s="3">
        <f>AD114+Clima!$F113-AB115-AA115-AC115</f>
        <v>25.500002821945703</v>
      </c>
      <c r="AE115" s="3">
        <f>AE114+(Coeficientes!$D$20*AC115-AF115)/Coeficientes!$D$21</f>
        <v>0</v>
      </c>
      <c r="AF115" s="3">
        <f>10*Coeficientes!$D$22*AE114/Constantes!$F$27</f>
        <v>0</v>
      </c>
      <c r="AG115" s="3">
        <f>10*Escenarios!$F$7*(AB115+AF115)</f>
        <v>0</v>
      </c>
      <c r="AH115" s="3">
        <f>0.001*Clima!F113*Escenarios!$F$8</f>
        <v>0</v>
      </c>
      <c r="AI115" s="3">
        <f>MAX(0,AL114+AG115+AH115-Constantes!$F$22)</f>
        <v>0</v>
      </c>
      <c r="AJ115" s="3">
        <f>MIN('Cálculos de ET'!M113*0.001*Escenarios!$F$8*(AL114/Constantes!$F$22)^(2/3),AL114+AG115+AH115-AI115)</f>
        <v>7.8876366482739568</v>
      </c>
      <c r="AK115" s="3">
        <f>MIN(Constantes!$F$21*(AL114/Constantes!$F$22)^(2/3),AL114+AG115+AH115-AJ115-AI115)</f>
        <v>16.849672576546673</v>
      </c>
      <c r="AL115" s="3">
        <f t="shared" si="3"/>
        <v>1151.7854483626495</v>
      </c>
      <c r="AM115" s="25"/>
    </row>
    <row r="116" spans="2:39" x14ac:dyDescent="0.25">
      <c r="B116" s="24"/>
      <c r="C116" s="3">
        <v>111</v>
      </c>
      <c r="D116" s="3">
        <f>'Cálculos de ET'!$I114*((1-Constantes!$D$18)*'Cálculos de ET'!$K114+'Cálculos de ET'!$L114)</f>
        <v>1.4958907771366787</v>
      </c>
      <c r="E116" s="3">
        <f>MIN(D116*Constantes!$D$16,0.8*(H115+Clima!$F114-F116-G116-Constantes!$D$12))</f>
        <v>2.2575565594706859E-6</v>
      </c>
      <c r="F116" s="3">
        <f>IF(Clima!$F114&gt;0.05*Constantes!$D$17,((Clima!$F114-0.05*Constantes!$D$17)^2)/(Clima!$F114+0.95*Constantes!$D$17),0)</f>
        <v>0</v>
      </c>
      <c r="G116" s="3">
        <f>MAX(0,H115+Clima!$F114-F116-Constantes!$D$11)</f>
        <v>0</v>
      </c>
      <c r="H116" s="3">
        <f>H115+Clima!$F114-F116-E116-G116</f>
        <v>25.500000564389143</v>
      </c>
      <c r="I116" s="17"/>
      <c r="J116" s="3">
        <v>111</v>
      </c>
      <c r="K116" s="3">
        <f>'Cálculos de ET'!$I114*((1-Constantes!$E$18)*'Cálculos de ET'!$K114+'Cálculos de ET'!$L114)</f>
        <v>1.4958907771366787</v>
      </c>
      <c r="L116" s="3">
        <f>MIN(K116*Constantes!$E$16,0.8*(O115+Clima!$F114-M116-N116-Constantes!$D$12))</f>
        <v>2.2575565594706859E-6</v>
      </c>
      <c r="M116" s="3">
        <f>IF(Clima!$F114&gt;0.05*Constantes!$E$17,((Clima!$F114-0.05*Constantes!$E$17)^2)/(Clima!$F114+0.95*Constantes!$E$17),0)</f>
        <v>0</v>
      </c>
      <c r="N116" s="3">
        <f>MAX(0,O115+Clima!$F114-M116-Constantes!$D$11)</f>
        <v>0</v>
      </c>
      <c r="O116" s="3">
        <f>O115+Clima!$F114-M116-L116-N116</f>
        <v>25.500000564389143</v>
      </c>
      <c r="P116" s="3">
        <f>P115+(Coeficientes!$D$20*N116-Q116)/Coeficientes!$D$21</f>
        <v>0</v>
      </c>
      <c r="Q116" s="3">
        <f>10*Coeficientes!$D$22*P115/Constantes!$E$27</f>
        <v>0</v>
      </c>
      <c r="R116" s="3">
        <f>10*Escenarios!$E$7*(M116+Q116)</f>
        <v>0</v>
      </c>
      <c r="S116" s="3">
        <f>0.001*Clima!F114*Escenarios!$E$8</f>
        <v>0</v>
      </c>
      <c r="T116" s="3">
        <f>MAX(0,W115+R116+S116-Constantes!$E$22)</f>
        <v>0</v>
      </c>
      <c r="U116" s="3">
        <f>MIN('Cálculos de ET'!M114*0.001*Escenarios!$E$8*(W115/Constantes!$E$22)^(2/3),W115+R116+S116-T116)</f>
        <v>4.5918770030813683</v>
      </c>
      <c r="V116" s="3">
        <f>MIN(Constantes!$E$21*(W115/Constantes!$E$22)^(2/3),W115+R116+S116-U116-T116)</f>
        <v>10.080691535320534</v>
      </c>
      <c r="W116" s="3">
        <f t="shared" si="2"/>
        <v>1525.2313183319482</v>
      </c>
      <c r="X116" s="17"/>
      <c r="Y116" s="3">
        <v>111</v>
      </c>
      <c r="Z116" s="3">
        <f>'Cálculos de ET'!$I114*((1-Constantes!$F$18)*'Cálculos de ET'!$K114+'Cálculos de ET'!$L114)</f>
        <v>1.4958907771366787</v>
      </c>
      <c r="AA116" s="3">
        <f>MIN(Z116*Constantes!$F$16,0.8*(AD115+Clima!$F114-AB116-AC116-Constantes!$D$12))</f>
        <v>2.2575565594706859E-6</v>
      </c>
      <c r="AB116" s="3">
        <f>IF(Clima!$F114&gt;0.05*Constantes!$F$17,((Clima!$F114-0.05*Constantes!$F$17)^2)/(Clima!$F114+0.95*Constantes!$F$17),0)</f>
        <v>0</v>
      </c>
      <c r="AC116" s="3">
        <f>MAX(0,AD115+Clima!$F114-AB116-Constantes!$D$11)</f>
        <v>0</v>
      </c>
      <c r="AD116" s="3">
        <f>AD115+Clima!$F114-AB116-AA116-AC116</f>
        <v>25.500000564389143</v>
      </c>
      <c r="AE116" s="3">
        <f>AE115+(Coeficientes!$D$20*AC116-AF116)/Coeficientes!$D$21</f>
        <v>0</v>
      </c>
      <c r="AF116" s="3">
        <f>10*Coeficientes!$D$22*AE115/Constantes!$F$27</f>
        <v>0</v>
      </c>
      <c r="AG116" s="3">
        <f>10*Escenarios!$F$7*(AB116+AF116)</f>
        <v>0</v>
      </c>
      <c r="AH116" s="3">
        <f>0.001*Clima!F114*Escenarios!$F$8</f>
        <v>0</v>
      </c>
      <c r="AI116" s="3">
        <f>MAX(0,AL115+AG116+AH116-Constantes!$F$22)</f>
        <v>0</v>
      </c>
      <c r="AJ116" s="3">
        <f>MIN('Cálculos de ET'!M114*0.001*Escenarios!$F$8*(AL115/Constantes!$F$22)^(2/3),AL115+AG116+AH116-AI116)</f>
        <v>7.5672640854780679</v>
      </c>
      <c r="AK116" s="3">
        <f>MIN(Constantes!$F$21*(AL115/Constantes!$F$22)^(2/3),AL115+AG116+AH116-AJ116-AI116)</f>
        <v>16.612652072523755</v>
      </c>
      <c r="AL116" s="3">
        <f t="shared" si="3"/>
        <v>1127.6055322046477</v>
      </c>
      <c r="AM116" s="25"/>
    </row>
    <row r="117" spans="2:39" x14ac:dyDescent="0.25">
      <c r="B117" s="24"/>
      <c r="C117" s="3">
        <v>112</v>
      </c>
      <c r="D117" s="3">
        <f>'Cálculos de ET'!$I115*((1-Constantes!$D$18)*'Cálculos de ET'!$K115+'Cálculos de ET'!$L115)</f>
        <v>1.5199995233793191</v>
      </c>
      <c r="E117" s="3">
        <f>MIN(D117*Constantes!$D$16,0.8*(H116+Clima!$F115-F117-G117-Constantes!$D$12))</f>
        <v>4.5151131189413718E-7</v>
      </c>
      <c r="F117" s="3">
        <f>IF(Clima!$F115&gt;0.05*Constantes!$D$17,((Clima!$F115-0.05*Constantes!$D$17)^2)/(Clima!$F115+0.95*Constantes!$D$17),0)</f>
        <v>0</v>
      </c>
      <c r="G117" s="3">
        <f>MAX(0,H116+Clima!$F115-F117-Constantes!$D$11)</f>
        <v>0</v>
      </c>
      <c r="H117" s="3">
        <f>H116+Clima!$F115-F117-E117-G117</f>
        <v>25.500000112877832</v>
      </c>
      <c r="I117" s="17"/>
      <c r="J117" s="3">
        <v>112</v>
      </c>
      <c r="K117" s="3">
        <f>'Cálculos de ET'!$I115*((1-Constantes!$E$18)*'Cálculos de ET'!$K115+'Cálculos de ET'!$L115)</f>
        <v>1.5199995233793191</v>
      </c>
      <c r="L117" s="3">
        <f>MIN(K117*Constantes!$E$16,0.8*(O116+Clima!$F115-M117-N117-Constantes!$D$12))</f>
        <v>4.5151131189413718E-7</v>
      </c>
      <c r="M117" s="3">
        <f>IF(Clima!$F115&gt;0.05*Constantes!$E$17,((Clima!$F115-0.05*Constantes!$E$17)^2)/(Clima!$F115+0.95*Constantes!$E$17),0)</f>
        <v>0</v>
      </c>
      <c r="N117" s="3">
        <f>MAX(0,O116+Clima!$F115-M117-Constantes!$D$11)</f>
        <v>0</v>
      </c>
      <c r="O117" s="3">
        <f>O116+Clima!$F115-M117-L117-N117</f>
        <v>25.500000112877832</v>
      </c>
      <c r="P117" s="3">
        <f>P116+(Coeficientes!$D$20*N117-Q117)/Coeficientes!$D$21</f>
        <v>0</v>
      </c>
      <c r="Q117" s="3">
        <f>10*Coeficientes!$D$22*P116/Constantes!$E$27</f>
        <v>0</v>
      </c>
      <c r="R117" s="3">
        <f>10*Escenarios!$E$7*(M117+Q117)</f>
        <v>0</v>
      </c>
      <c r="S117" s="3">
        <f>0.001*Clima!F115*Escenarios!$E$8</f>
        <v>0</v>
      </c>
      <c r="T117" s="3">
        <f>MAX(0,W116+R117+S117-Constantes!$E$22)</f>
        <v>0</v>
      </c>
      <c r="U117" s="3">
        <f>MIN('Cálculos de ET'!M115*0.001*Escenarios!$E$8*(W116/Constantes!$E$22)^(2/3),W116+R117+S117-T117)</f>
        <v>4.6385891234018457</v>
      </c>
      <c r="V117" s="3">
        <f>MIN(Constantes!$E$21*(W116/Constantes!$E$22)^(2/3),W116+R117+S117-U117-T117)</f>
        <v>10.016555271007805</v>
      </c>
      <c r="W117" s="3">
        <f t="shared" si="2"/>
        <v>1510.5761739375387</v>
      </c>
      <c r="X117" s="17"/>
      <c r="Y117" s="3">
        <v>112</v>
      </c>
      <c r="Z117" s="3">
        <f>'Cálculos de ET'!$I115*((1-Constantes!$F$18)*'Cálculos de ET'!$K115+'Cálculos de ET'!$L115)</f>
        <v>1.5199995233793191</v>
      </c>
      <c r="AA117" s="3">
        <f>MIN(Z117*Constantes!$F$16,0.8*(AD116+Clima!$F115-AB117-AC117-Constantes!$D$12))</f>
        <v>4.5151131189413718E-7</v>
      </c>
      <c r="AB117" s="3">
        <f>IF(Clima!$F115&gt;0.05*Constantes!$F$17,((Clima!$F115-0.05*Constantes!$F$17)^2)/(Clima!$F115+0.95*Constantes!$F$17),0)</f>
        <v>0</v>
      </c>
      <c r="AC117" s="3">
        <f>MAX(0,AD116+Clima!$F115-AB117-Constantes!$D$11)</f>
        <v>0</v>
      </c>
      <c r="AD117" s="3">
        <f>AD116+Clima!$F115-AB117-AA117-AC117</f>
        <v>25.500000112877832</v>
      </c>
      <c r="AE117" s="3">
        <f>AE116+(Coeficientes!$D$20*AC117-AF117)/Coeficientes!$D$21</f>
        <v>0</v>
      </c>
      <c r="AF117" s="3">
        <f>10*Coeficientes!$D$22*AE116/Constantes!$F$27</f>
        <v>0</v>
      </c>
      <c r="AG117" s="3">
        <f>10*Escenarios!$F$7*(AB117+AF117)</f>
        <v>0</v>
      </c>
      <c r="AH117" s="3">
        <f>0.001*Clima!F115*Escenarios!$F$8</f>
        <v>0</v>
      </c>
      <c r="AI117" s="3">
        <f>MAX(0,AL116+AG117+AH117-Constantes!$F$22)</f>
        <v>0</v>
      </c>
      <c r="AJ117" s="3">
        <f>MIN('Cálculos de ET'!M115*0.001*Escenarios!$F$8*(AL116/Constantes!$F$22)^(2/3),AL116+AG117+AH117-AI117)</f>
        <v>7.5851392265034345</v>
      </c>
      <c r="AK117" s="3">
        <f>MIN(Constantes!$F$21*(AL116/Constantes!$F$22)^(2/3),AL116+AG117+AH117-AJ117-AI117)</f>
        <v>16.379326618357847</v>
      </c>
      <c r="AL117" s="3">
        <f t="shared" si="3"/>
        <v>1103.6410663597862</v>
      </c>
      <c r="AM117" s="25"/>
    </row>
    <row r="118" spans="2:39" x14ac:dyDescent="0.25">
      <c r="B118" s="24"/>
      <c r="C118" s="3">
        <v>113</v>
      </c>
      <c r="D118" s="3">
        <f>'Cálculos de ET'!$I116*((1-Constantes!$D$18)*'Cálculos de ET'!$K116+'Cálculos de ET'!$L116)</f>
        <v>1.5356531249046816</v>
      </c>
      <c r="E118" s="3">
        <f>MIN(D118*Constantes!$D$16,0.8*(H117+Clima!$F116-F118-G118-Constantes!$D$12))</f>
        <v>9.0302262378827446E-8</v>
      </c>
      <c r="F118" s="3">
        <f>IF(Clima!$F116&gt;0.05*Constantes!$D$17,((Clima!$F116-0.05*Constantes!$D$17)^2)/(Clima!$F116+0.95*Constantes!$D$17),0)</f>
        <v>0</v>
      </c>
      <c r="G118" s="3">
        <f>MAX(0,H117+Clima!$F116-F118-Constantes!$D$11)</f>
        <v>0</v>
      </c>
      <c r="H118" s="3">
        <f>H117+Clima!$F116-F118-E118-G118</f>
        <v>25.50000002257557</v>
      </c>
      <c r="I118" s="17"/>
      <c r="J118" s="3">
        <v>113</v>
      </c>
      <c r="K118" s="3">
        <f>'Cálculos de ET'!$I116*((1-Constantes!$E$18)*'Cálculos de ET'!$K116+'Cálculos de ET'!$L116)</f>
        <v>1.5356531249046816</v>
      </c>
      <c r="L118" s="3">
        <f>MIN(K118*Constantes!$E$16,0.8*(O117+Clima!$F116-M118-N118-Constantes!$D$12))</f>
        <v>9.0302262378827446E-8</v>
      </c>
      <c r="M118" s="3">
        <f>IF(Clima!$F116&gt;0.05*Constantes!$E$17,((Clima!$F116-0.05*Constantes!$E$17)^2)/(Clima!$F116+0.95*Constantes!$E$17),0)</f>
        <v>0</v>
      </c>
      <c r="N118" s="3">
        <f>MAX(0,O117+Clima!$F116-M118-Constantes!$D$11)</f>
        <v>0</v>
      </c>
      <c r="O118" s="3">
        <f>O117+Clima!$F116-M118-L118-N118</f>
        <v>25.50000002257557</v>
      </c>
      <c r="P118" s="3">
        <f>P117+(Coeficientes!$D$20*N118-Q118)/Coeficientes!$D$21</f>
        <v>0</v>
      </c>
      <c r="Q118" s="3">
        <f>10*Coeficientes!$D$22*P117/Constantes!$E$27</f>
        <v>0</v>
      </c>
      <c r="R118" s="3">
        <f>10*Escenarios!$E$7*(M118+Q118)</f>
        <v>0</v>
      </c>
      <c r="S118" s="3">
        <f>0.001*Clima!F116*Escenarios!$E$8</f>
        <v>0</v>
      </c>
      <c r="T118" s="3">
        <f>MAX(0,W117+R118+S118-Constantes!$E$22)</f>
        <v>0</v>
      </c>
      <c r="U118" s="3">
        <f>MIN('Cálculos de ET'!M116*0.001*Escenarios!$E$8*(W117/Constantes!$E$22)^(2/3),W117+R118+S118-T118)</f>
        <v>4.6583337651685124</v>
      </c>
      <c r="V118" s="3">
        <f>MIN(Constantes!$E$21*(W117/Constantes!$E$22)^(2/3),W117+R118+S118-U118-T118)</f>
        <v>9.9522895431722738</v>
      </c>
      <c r="W118" s="3">
        <f t="shared" si="2"/>
        <v>1495.9655506291979</v>
      </c>
      <c r="X118" s="17"/>
      <c r="Y118" s="3">
        <v>113</v>
      </c>
      <c r="Z118" s="3">
        <f>'Cálculos de ET'!$I116*((1-Constantes!$F$18)*'Cálculos de ET'!$K116+'Cálculos de ET'!$L116)</f>
        <v>1.5356531249046816</v>
      </c>
      <c r="AA118" s="3">
        <f>MIN(Z118*Constantes!$F$16,0.8*(AD117+Clima!$F116-AB118-AC118-Constantes!$D$12))</f>
        <v>9.0302262378827446E-8</v>
      </c>
      <c r="AB118" s="3">
        <f>IF(Clima!$F116&gt;0.05*Constantes!$F$17,((Clima!$F116-0.05*Constantes!$F$17)^2)/(Clima!$F116+0.95*Constantes!$F$17),0)</f>
        <v>0</v>
      </c>
      <c r="AC118" s="3">
        <f>MAX(0,AD117+Clima!$F116-AB118-Constantes!$D$11)</f>
        <v>0</v>
      </c>
      <c r="AD118" s="3">
        <f>AD117+Clima!$F116-AB118-AA118-AC118</f>
        <v>25.50000002257557</v>
      </c>
      <c r="AE118" s="3">
        <f>AE117+(Coeficientes!$D$20*AC118-AF118)/Coeficientes!$D$21</f>
        <v>0</v>
      </c>
      <c r="AF118" s="3">
        <f>10*Coeficientes!$D$22*AE117/Constantes!$F$27</f>
        <v>0</v>
      </c>
      <c r="AG118" s="3">
        <f>10*Escenarios!$F$7*(AB118+AF118)</f>
        <v>0</v>
      </c>
      <c r="AH118" s="3">
        <f>0.001*Clima!F116*Escenarios!$F$8</f>
        <v>0</v>
      </c>
      <c r="AI118" s="3">
        <f>MAX(0,AL117+AG118+AH118-Constantes!$F$22)</f>
        <v>0</v>
      </c>
      <c r="AJ118" s="3">
        <f>MIN('Cálculos de ET'!M116*0.001*Escenarios!$F$8*(AL117/Constantes!$F$22)^(2/3),AL117+AG118+AH118-AI118)</f>
        <v>7.5576030733878428</v>
      </c>
      <c r="AK118" s="3">
        <f>MIN(Constantes!$F$21*(AL117/Constantes!$F$22)^(2/3),AL117+AG118+AH118-AJ118-AI118)</f>
        <v>16.146428708292355</v>
      </c>
      <c r="AL118" s="3">
        <f t="shared" si="3"/>
        <v>1079.937034578106</v>
      </c>
      <c r="AM118" s="25"/>
    </row>
    <row r="119" spans="2:39" x14ac:dyDescent="0.25">
      <c r="B119" s="24"/>
      <c r="C119" s="3">
        <v>114</v>
      </c>
      <c r="D119" s="3">
        <f>'Cálculos de ET'!$I117*((1-Constantes!$D$18)*'Cálculos de ET'!$K117+'Cálculos de ET'!$L117)</f>
        <v>1.5065007898065526</v>
      </c>
      <c r="E119" s="3">
        <f>MIN(D119*Constantes!$D$16,0.8*(H118+Clima!$F117-F119-G119-Constantes!$D$12))</f>
        <v>0.8913371565765017</v>
      </c>
      <c r="F119" s="3">
        <f>IF(Clima!$F117&gt;0.05*Constantes!$D$17,((Clima!$F117-0.05*Constantes!$D$17)^2)/(Clima!$F117+0.95*Constantes!$D$17),0)</f>
        <v>0.7805643569484455</v>
      </c>
      <c r="G119" s="3">
        <f>MAX(0,H118+Clima!$F117-F119-Constantes!$D$11)</f>
        <v>0</v>
      </c>
      <c r="H119" s="3">
        <f>H118+Clima!$F117-F119-E119-G119</f>
        <v>34.028098509050615</v>
      </c>
      <c r="I119" s="17"/>
      <c r="J119" s="3">
        <v>114</v>
      </c>
      <c r="K119" s="3">
        <f>'Cálculos de ET'!$I117*((1-Constantes!$E$18)*'Cálculos de ET'!$K117+'Cálculos de ET'!$L117)</f>
        <v>1.5065007898065526</v>
      </c>
      <c r="L119" s="3">
        <f>MIN(K119*Constantes!$E$16,0.8*(O118+Clima!$F117-M119-N119-Constantes!$D$12))</f>
        <v>0.8913371565765017</v>
      </c>
      <c r="M119" s="3">
        <f>IF(Clima!$F117&gt;0.05*Constantes!$E$17,((Clima!$F117-0.05*Constantes!$E$17)^2)/(Clima!$F117+0.95*Constantes!$E$17),0)</f>
        <v>0.7805643569484455</v>
      </c>
      <c r="N119" s="3">
        <f>MAX(0,O118+Clima!$F117-M119-Constantes!$D$11)</f>
        <v>0</v>
      </c>
      <c r="O119" s="3">
        <f>O118+Clima!$F117-M119-L119-N119</f>
        <v>34.028098509050615</v>
      </c>
      <c r="P119" s="3">
        <f>P118+(Coeficientes!$D$20*N119-Q119)/Coeficientes!$D$21</f>
        <v>0</v>
      </c>
      <c r="Q119" s="3">
        <f>10*Coeficientes!$D$22*P118/Constantes!$E$27</f>
        <v>0</v>
      </c>
      <c r="R119" s="3">
        <f>10*Escenarios!$E$7*(M119+Q119)</f>
        <v>75.714742623999214</v>
      </c>
      <c r="S119" s="3">
        <f>0.001*Clima!F117*Escenarios!$E$8</f>
        <v>30.599999999999998</v>
      </c>
      <c r="T119" s="3">
        <f>MAX(0,W118+R119+S119-Constantes!$E$22)</f>
        <v>0</v>
      </c>
      <c r="U119" s="3">
        <f>MIN('Cálculos de ET'!M117*0.001*Escenarios!$E$8*(W118/Constantes!$E$22)^(2/3),W118+R119+S119-T119)</f>
        <v>4.5416231394763065</v>
      </c>
      <c r="V119" s="3">
        <f>MIN(Constantes!$E$21*(W118/Constantes!$E$22)^(2/3),W118+R119+S119-U119-T119)</f>
        <v>9.8880118305502815</v>
      </c>
      <c r="W119" s="3">
        <f t="shared" si="2"/>
        <v>1587.8506582831703</v>
      </c>
      <c r="X119" s="17"/>
      <c r="Y119" s="3">
        <v>114</v>
      </c>
      <c r="Z119" s="3">
        <f>'Cálculos de ET'!$I117*((1-Constantes!$F$18)*'Cálculos de ET'!$K117+'Cálculos de ET'!$L117)</f>
        <v>1.5065007898065526</v>
      </c>
      <c r="AA119" s="3">
        <f>MIN(Z119*Constantes!$F$16,0.8*(AD118+Clima!$F117-AB119-AC119-Constantes!$D$12))</f>
        <v>0.8913371565765017</v>
      </c>
      <c r="AB119" s="3">
        <f>IF(Clima!$F117&gt;0.05*Constantes!$F$17,((Clima!$F117-0.05*Constantes!$F$17)^2)/(Clima!$F117+0.95*Constantes!$F$17),0)</f>
        <v>0.7805643569484455</v>
      </c>
      <c r="AC119" s="3">
        <f>MAX(0,AD118+Clima!$F117-AB119-Constantes!$D$11)</f>
        <v>0</v>
      </c>
      <c r="AD119" s="3">
        <f>AD118+Clima!$F117-AB119-AA119-AC119</f>
        <v>34.028098509050615</v>
      </c>
      <c r="AE119" s="3">
        <f>AE118+(Coeficientes!$D$20*AC119-AF119)/Coeficientes!$D$21</f>
        <v>0</v>
      </c>
      <c r="AF119" s="3">
        <f>10*Coeficientes!$D$22*AE118/Constantes!$F$27</f>
        <v>0</v>
      </c>
      <c r="AG119" s="3">
        <f>10*Escenarios!$F$7*(AB119+AF119)</f>
        <v>73.373049553153876</v>
      </c>
      <c r="AH119" s="3">
        <f>0.001*Clima!F117*Escenarios!$F$8</f>
        <v>61.199999999999996</v>
      </c>
      <c r="AI119" s="3">
        <f>MAX(0,AL118+AG119+AH119-Constantes!$F$22)</f>
        <v>0</v>
      </c>
      <c r="AJ119" s="3">
        <f>MIN('Cálculos de ET'!M117*0.001*Escenarios!$F$8*(AL118/Constantes!$F$22)^(2/3),AL118+AG119+AH119-AI119)</f>
        <v>7.3095782177838036</v>
      </c>
      <c r="AK119" s="3">
        <f>MIN(Constantes!$F$21*(AL118/Constantes!$F$22)^(2/3),AL118+AG119+AH119-AJ119-AI119)</f>
        <v>15.914397490522113</v>
      </c>
      <c r="AL119" s="3">
        <f t="shared" si="3"/>
        <v>1191.2861084229539</v>
      </c>
      <c r="AM119" s="25"/>
    </row>
    <row r="120" spans="2:39" x14ac:dyDescent="0.25">
      <c r="B120" s="24"/>
      <c r="C120" s="3">
        <v>115</v>
      </c>
      <c r="D120" s="3">
        <f>'Cálculos de ET'!$I118*((1-Constantes!$D$18)*'Cálculos de ET'!$K118+'Cálculos de ET'!$L118)</f>
        <v>1.533952906732444</v>
      </c>
      <c r="E120" s="3">
        <f>MIN(D120*Constantes!$D$16,0.8*(H119+Clima!$F118-F120-G120-Constantes!$D$12))</f>
        <v>0.90757949246394032</v>
      </c>
      <c r="F120" s="3">
        <f>IF(Clima!$F118&gt;0.05*Constantes!$D$17,((Clima!$F118-0.05*Constantes!$D$17)^2)/(Clima!$F118+0.95*Constantes!$D$17),0)</f>
        <v>0</v>
      </c>
      <c r="G120" s="3">
        <f>MAX(0,H119+Clima!$F118-F120-Constantes!$D$11)</f>
        <v>0</v>
      </c>
      <c r="H120" s="3">
        <f>H119+Clima!$F118-F120-E120-G120</f>
        <v>33.120519016586677</v>
      </c>
      <c r="I120" s="17"/>
      <c r="J120" s="3">
        <v>115</v>
      </c>
      <c r="K120" s="3">
        <f>'Cálculos de ET'!$I118*((1-Constantes!$E$18)*'Cálculos de ET'!$K118+'Cálculos de ET'!$L118)</f>
        <v>1.533952906732444</v>
      </c>
      <c r="L120" s="3">
        <f>MIN(K120*Constantes!$E$16,0.8*(O119+Clima!$F118-M120-N120-Constantes!$D$12))</f>
        <v>0.90757949246394032</v>
      </c>
      <c r="M120" s="3">
        <f>IF(Clima!$F118&gt;0.05*Constantes!$E$17,((Clima!$F118-0.05*Constantes!$E$17)^2)/(Clima!$F118+0.95*Constantes!$E$17),0)</f>
        <v>0</v>
      </c>
      <c r="N120" s="3">
        <f>MAX(0,O119+Clima!$F118-M120-Constantes!$D$11)</f>
        <v>0</v>
      </c>
      <c r="O120" s="3">
        <f>O119+Clima!$F118-M120-L120-N120</f>
        <v>33.120519016586677</v>
      </c>
      <c r="P120" s="3">
        <f>P119+(Coeficientes!$D$20*N120-Q120)/Coeficientes!$D$21</f>
        <v>0</v>
      </c>
      <c r="Q120" s="3">
        <f>10*Coeficientes!$D$22*P119/Constantes!$E$27</f>
        <v>0</v>
      </c>
      <c r="R120" s="3">
        <f>10*Escenarios!$E$7*(M120+Q120)</f>
        <v>0</v>
      </c>
      <c r="S120" s="3">
        <f>0.001*Clima!F118*Escenarios!$E$8</f>
        <v>0</v>
      </c>
      <c r="T120" s="3">
        <f>MAX(0,W119+R120+S120-Constantes!$E$22)</f>
        <v>0</v>
      </c>
      <c r="U120" s="3">
        <f>MIN('Cálculos de ET'!M118*0.001*Escenarios!$E$8*(W119/Constantes!$E$22)^(2/3),W119+R120+S120-T120)</f>
        <v>4.8141332949727582</v>
      </c>
      <c r="V120" s="3">
        <f>MIN(Constantes!$E$21*(W119/Constantes!$E$22)^(2/3),W119+R120+S120-U120-T120)</f>
        <v>10.288870109272343</v>
      </c>
      <c r="W120" s="3">
        <f t="shared" si="2"/>
        <v>1572.7476548789252</v>
      </c>
      <c r="X120" s="17"/>
      <c r="Y120" s="3">
        <v>115</v>
      </c>
      <c r="Z120" s="3">
        <f>'Cálculos de ET'!$I118*((1-Constantes!$F$18)*'Cálculos de ET'!$K118+'Cálculos de ET'!$L118)</f>
        <v>1.533952906732444</v>
      </c>
      <c r="AA120" s="3">
        <f>MIN(Z120*Constantes!$F$16,0.8*(AD119+Clima!$F118-AB120-AC120-Constantes!$D$12))</f>
        <v>0.90757949246394032</v>
      </c>
      <c r="AB120" s="3">
        <f>IF(Clima!$F118&gt;0.05*Constantes!$F$17,((Clima!$F118-0.05*Constantes!$F$17)^2)/(Clima!$F118+0.95*Constantes!$F$17),0)</f>
        <v>0</v>
      </c>
      <c r="AC120" s="3">
        <f>MAX(0,AD119+Clima!$F118-AB120-Constantes!$D$11)</f>
        <v>0</v>
      </c>
      <c r="AD120" s="3">
        <f>AD119+Clima!$F118-AB120-AA120-AC120</f>
        <v>33.120519016586677</v>
      </c>
      <c r="AE120" s="3">
        <f>AE119+(Coeficientes!$D$20*AC120-AF120)/Coeficientes!$D$21</f>
        <v>0</v>
      </c>
      <c r="AF120" s="3">
        <f>10*Coeficientes!$D$22*AE119/Constantes!$F$27</f>
        <v>0</v>
      </c>
      <c r="AG120" s="3">
        <f>10*Escenarios!$F$7*(AB120+AF120)</f>
        <v>0</v>
      </c>
      <c r="AH120" s="3">
        <f>0.001*Clima!F118*Escenarios!$F$8</f>
        <v>0</v>
      </c>
      <c r="AI120" s="3">
        <f>MAX(0,AL119+AG120+AH120-Constantes!$F$22)</f>
        <v>0</v>
      </c>
      <c r="AJ120" s="3">
        <f>MIN('Cálculos de ET'!M118*0.001*Escenarios!$F$8*(AL119/Constantes!$F$22)^(2/3),AL119+AG120+AH120-AI120)</f>
        <v>7.949730193481729</v>
      </c>
      <c r="AK120" s="3">
        <f>MIN(Constantes!$F$21*(AL119/Constantes!$F$22)^(2/3),AL119+AG120+AH120-AJ120-AI120)</f>
        <v>16.990335820137869</v>
      </c>
      <c r="AL120" s="3">
        <f t="shared" si="3"/>
        <v>1166.3460424093344</v>
      </c>
      <c r="AM120" s="25"/>
    </row>
    <row r="121" spans="2:39" x14ac:dyDescent="0.25">
      <c r="B121" s="24"/>
      <c r="C121" s="3">
        <v>116</v>
      </c>
      <c r="D121" s="3">
        <f>'Cálculos de ET'!$I119*((1-Constantes!$D$18)*'Cálculos de ET'!$K119+'Cálculos de ET'!$L119)</f>
        <v>1.5370006839655774</v>
      </c>
      <c r="E121" s="3">
        <f>MIN(D121*Constantes!$D$16,0.8*(H120+Clima!$F119-F121-G121-Constantes!$D$12))</f>
        <v>0.90938274216101389</v>
      </c>
      <c r="F121" s="3">
        <f>IF(Clima!$F119&gt;0.05*Constantes!$D$17,((Clima!$F119-0.05*Constantes!$D$17)^2)/(Clima!$F119+0.95*Constantes!$D$17),0)</f>
        <v>0</v>
      </c>
      <c r="G121" s="3">
        <f>MAX(0,H120+Clima!$F119-F121-Constantes!$D$11)</f>
        <v>0</v>
      </c>
      <c r="H121" s="3">
        <f>H120+Clima!$F119-F121-E121-G121</f>
        <v>33.111136274425661</v>
      </c>
      <c r="I121" s="17"/>
      <c r="J121" s="3">
        <v>116</v>
      </c>
      <c r="K121" s="3">
        <f>'Cálculos de ET'!$I119*((1-Constantes!$E$18)*'Cálculos de ET'!$K119+'Cálculos de ET'!$L119)</f>
        <v>1.5370006839655774</v>
      </c>
      <c r="L121" s="3">
        <f>MIN(K121*Constantes!$E$16,0.8*(O120+Clima!$F119-M121-N121-Constantes!$D$12))</f>
        <v>0.90938274216101389</v>
      </c>
      <c r="M121" s="3">
        <f>IF(Clima!$F119&gt;0.05*Constantes!$E$17,((Clima!$F119-0.05*Constantes!$E$17)^2)/(Clima!$F119+0.95*Constantes!$E$17),0)</f>
        <v>0</v>
      </c>
      <c r="N121" s="3">
        <f>MAX(0,O120+Clima!$F119-M121-Constantes!$D$11)</f>
        <v>0</v>
      </c>
      <c r="O121" s="3">
        <f>O120+Clima!$F119-M121-L121-N121</f>
        <v>33.111136274425661</v>
      </c>
      <c r="P121" s="3">
        <f>P120+(Coeficientes!$D$20*N121-Q121)/Coeficientes!$D$21</f>
        <v>0</v>
      </c>
      <c r="Q121" s="3">
        <f>10*Coeficientes!$D$22*P120/Constantes!$E$27</f>
        <v>0</v>
      </c>
      <c r="R121" s="3">
        <f>10*Escenarios!$E$7*(M121+Q121)</f>
        <v>0</v>
      </c>
      <c r="S121" s="3">
        <f>0.001*Clima!F119*Escenarios!$E$8</f>
        <v>2.7</v>
      </c>
      <c r="T121" s="3">
        <f>MAX(0,W120+R121+S121-Constantes!$E$22)</f>
        <v>0</v>
      </c>
      <c r="U121" s="3">
        <f>MIN('Cálculos de ET'!M119*0.001*Escenarios!$E$8*(W120/Constantes!$E$22)^(2/3),W120+R121+S121-T121)</f>
        <v>4.7948828784074706</v>
      </c>
      <c r="V121" s="3">
        <f>MIN(Constantes!$E$21*(W120/Constantes!$E$22)^(2/3),W120+R121+S121-U121-T121)</f>
        <v>10.223523818339935</v>
      </c>
      <c r="W121" s="3">
        <f t="shared" si="2"/>
        <v>1560.4292481821778</v>
      </c>
      <c r="X121" s="17"/>
      <c r="Y121" s="3">
        <v>116</v>
      </c>
      <c r="Z121" s="3">
        <f>'Cálculos de ET'!$I119*((1-Constantes!$F$18)*'Cálculos de ET'!$K119+'Cálculos de ET'!$L119)</f>
        <v>1.5370006839655774</v>
      </c>
      <c r="AA121" s="3">
        <f>MIN(Z121*Constantes!$F$16,0.8*(AD120+Clima!$F119-AB121-AC121-Constantes!$D$12))</f>
        <v>0.90938274216101389</v>
      </c>
      <c r="AB121" s="3">
        <f>IF(Clima!$F119&gt;0.05*Constantes!$F$17,((Clima!$F119-0.05*Constantes!$F$17)^2)/(Clima!$F119+0.95*Constantes!$F$17),0)</f>
        <v>0</v>
      </c>
      <c r="AC121" s="3">
        <f>MAX(0,AD120+Clima!$F119-AB121-Constantes!$D$11)</f>
        <v>0</v>
      </c>
      <c r="AD121" s="3">
        <f>AD120+Clima!$F119-AB121-AA121-AC121</f>
        <v>33.111136274425661</v>
      </c>
      <c r="AE121" s="3">
        <f>AE120+(Coeficientes!$D$20*AC121-AF121)/Coeficientes!$D$21</f>
        <v>0</v>
      </c>
      <c r="AF121" s="3">
        <f>10*Coeficientes!$D$22*AE120/Constantes!$F$27</f>
        <v>0</v>
      </c>
      <c r="AG121" s="3">
        <f>10*Escenarios!$F$7*(AB121+AF121)</f>
        <v>0</v>
      </c>
      <c r="AH121" s="3">
        <f>0.001*Clima!F119*Escenarios!$F$8</f>
        <v>5.4</v>
      </c>
      <c r="AI121" s="3">
        <f>MAX(0,AL120+AG121+AH121-Constantes!$F$22)</f>
        <v>0</v>
      </c>
      <c r="AJ121" s="3">
        <f>MIN('Cálculos de ET'!M119*0.001*Escenarios!$F$8*(AL120/Constantes!$F$22)^(2/3),AL120+AG121+AH121-AI121)</f>
        <v>7.8569426222995062</v>
      </c>
      <c r="AK121" s="3">
        <f>MIN(Constantes!$F$21*(AL120/Constantes!$F$22)^(2/3),AL120+AG121+AH121-AJ121-AI121)</f>
        <v>16.752367487459434</v>
      </c>
      <c r="AL121" s="3">
        <f t="shared" si="3"/>
        <v>1147.1367322995754</v>
      </c>
      <c r="AM121" s="25"/>
    </row>
    <row r="122" spans="2:39" x14ac:dyDescent="0.25">
      <c r="B122" s="24"/>
      <c r="C122" s="3">
        <v>117</v>
      </c>
      <c r="D122" s="3">
        <f>'Cálculos de ET'!$I120*((1-Constantes!$D$18)*'Cálculos de ET'!$K120+'Cálculos de ET'!$L120)</f>
        <v>1.4643286970855152</v>
      </c>
      <c r="E122" s="3">
        <f>MIN(D122*Constantes!$D$16,0.8*(H121+Clima!$F120-F122-G122-Constantes!$D$12))</f>
        <v>0.86638559102327228</v>
      </c>
      <c r="F122" s="3">
        <f>IF(Clima!$F120&gt;0.05*Constantes!$D$17,((Clima!$F120-0.05*Constantes!$D$17)^2)/(Clima!$F120+0.95*Constantes!$D$17),0)</f>
        <v>0</v>
      </c>
      <c r="G122" s="3">
        <f>MAX(0,H121+Clima!$F120-F122-Constantes!$D$11)</f>
        <v>0</v>
      </c>
      <c r="H122" s="3">
        <f>H121+Clima!$F120-F122-E122-G122</f>
        <v>32.244750683402387</v>
      </c>
      <c r="I122" s="17"/>
      <c r="J122" s="3">
        <v>117</v>
      </c>
      <c r="K122" s="3">
        <f>'Cálculos de ET'!$I120*((1-Constantes!$E$18)*'Cálculos de ET'!$K120+'Cálculos de ET'!$L120)</f>
        <v>1.4643286970855152</v>
      </c>
      <c r="L122" s="3">
        <f>MIN(K122*Constantes!$E$16,0.8*(O121+Clima!$F120-M122-N122-Constantes!$D$12))</f>
        <v>0.86638559102327228</v>
      </c>
      <c r="M122" s="3">
        <f>IF(Clima!$F120&gt;0.05*Constantes!$E$17,((Clima!$F120-0.05*Constantes!$E$17)^2)/(Clima!$F120+0.95*Constantes!$E$17),0)</f>
        <v>0</v>
      </c>
      <c r="N122" s="3">
        <f>MAX(0,O121+Clima!$F120-M122-Constantes!$D$11)</f>
        <v>0</v>
      </c>
      <c r="O122" s="3">
        <f>O121+Clima!$F120-M122-L122-N122</f>
        <v>32.244750683402387</v>
      </c>
      <c r="P122" s="3">
        <f>P121+(Coeficientes!$D$20*N122-Q122)/Coeficientes!$D$21</f>
        <v>0</v>
      </c>
      <c r="Q122" s="3">
        <f>10*Coeficientes!$D$22*P121/Constantes!$E$27</f>
        <v>0</v>
      </c>
      <c r="R122" s="3">
        <f>10*Escenarios!$E$7*(M122+Q122)</f>
        <v>0</v>
      </c>
      <c r="S122" s="3">
        <f>0.001*Clima!F120*Escenarios!$E$8</f>
        <v>0</v>
      </c>
      <c r="T122" s="3">
        <f>MAX(0,W121+R122+S122-Constantes!$E$22)</f>
        <v>0</v>
      </c>
      <c r="U122" s="3">
        <f>MIN('Cálculos de ET'!M120*0.001*Escenarios!$E$8*(W121/Constantes!$E$22)^(2/3),W121+R122+S122-T122)</f>
        <v>4.544890704768477</v>
      </c>
      <c r="V122" s="3">
        <f>MIN(Constantes!$E$21*(W121/Constantes!$E$22)^(2/3),W121+R122+S122-U122-T122)</f>
        <v>10.170070658250163</v>
      </c>
      <c r="W122" s="3">
        <f t="shared" si="2"/>
        <v>1545.7142868191593</v>
      </c>
      <c r="X122" s="17"/>
      <c r="Y122" s="3">
        <v>117</v>
      </c>
      <c r="Z122" s="3">
        <f>'Cálculos de ET'!$I120*((1-Constantes!$F$18)*'Cálculos de ET'!$K120+'Cálculos de ET'!$L120)</f>
        <v>1.4643286970855152</v>
      </c>
      <c r="AA122" s="3">
        <f>MIN(Z122*Constantes!$F$16,0.8*(AD121+Clima!$F120-AB122-AC122-Constantes!$D$12))</f>
        <v>0.86638559102327228</v>
      </c>
      <c r="AB122" s="3">
        <f>IF(Clima!$F120&gt;0.05*Constantes!$F$17,((Clima!$F120-0.05*Constantes!$F$17)^2)/(Clima!$F120+0.95*Constantes!$F$17),0)</f>
        <v>0</v>
      </c>
      <c r="AC122" s="3">
        <f>MAX(0,AD121+Clima!$F120-AB122-Constantes!$D$11)</f>
        <v>0</v>
      </c>
      <c r="AD122" s="3">
        <f>AD121+Clima!$F120-AB122-AA122-AC122</f>
        <v>32.244750683402387</v>
      </c>
      <c r="AE122" s="3">
        <f>AE121+(Coeficientes!$D$20*AC122-AF122)/Coeficientes!$D$21</f>
        <v>0</v>
      </c>
      <c r="AF122" s="3">
        <f>10*Coeficientes!$D$22*AE121/Constantes!$F$27</f>
        <v>0</v>
      </c>
      <c r="AG122" s="3">
        <f>10*Escenarios!$F$7*(AB122+AF122)</f>
        <v>0</v>
      </c>
      <c r="AH122" s="3">
        <f>0.001*Clima!F120*Escenarios!$F$8</f>
        <v>0</v>
      </c>
      <c r="AI122" s="3">
        <f>MAX(0,AL121+AG122+AH122-Constantes!$F$22)</f>
        <v>0</v>
      </c>
      <c r="AJ122" s="3">
        <f>MIN('Cálculos de ET'!M120*0.001*Escenarios!$F$8*(AL121/Constantes!$F$22)^(2/3),AL121+AG122+AH122-AI122)</f>
        <v>7.4040187366848809</v>
      </c>
      <c r="AK122" s="3">
        <f>MIN(Constantes!$F$21*(AL121/Constantes!$F$22)^(2/3),AL121+AG122+AH122-AJ122-AI122)</f>
        <v>16.567921782605158</v>
      </c>
      <c r="AL122" s="3">
        <f t="shared" si="3"/>
        <v>1123.1647917802852</v>
      </c>
      <c r="AM122" s="25"/>
    </row>
    <row r="123" spans="2:39" x14ac:dyDescent="0.25">
      <c r="B123" s="24"/>
      <c r="C123" s="3">
        <v>118</v>
      </c>
      <c r="D123" s="3">
        <f>'Cálculos de ET'!$I121*((1-Constantes!$D$18)*'Cálculos de ET'!$K121+'Cálculos de ET'!$L121)</f>
        <v>1.4912247582196854</v>
      </c>
      <c r="E123" s="3">
        <f>MIN(D123*Constantes!$D$16,0.8*(H122+Clima!$F121-F123-G123-Constantes!$D$12))</f>
        <v>0.88229893060905329</v>
      </c>
      <c r="F123" s="3">
        <f>IF(Clima!$F121&gt;0.05*Constantes!$D$17,((Clima!$F121-0.05*Constantes!$D$17)^2)/(Clima!$F121+0.95*Constantes!$D$17),0)</f>
        <v>0.40531706590832395</v>
      </c>
      <c r="G123" s="3">
        <f>MAX(0,H122+Clima!$F121-F123-Constantes!$D$11)</f>
        <v>0</v>
      </c>
      <c r="H123" s="3">
        <f>H122+Clima!$F121-F123-E123-G123</f>
        <v>39.057134686885014</v>
      </c>
      <c r="I123" s="17"/>
      <c r="J123" s="3">
        <v>118</v>
      </c>
      <c r="K123" s="3">
        <f>'Cálculos de ET'!$I121*((1-Constantes!$E$18)*'Cálculos de ET'!$K121+'Cálculos de ET'!$L121)</f>
        <v>1.4912247582196854</v>
      </c>
      <c r="L123" s="3">
        <f>MIN(K123*Constantes!$E$16,0.8*(O122+Clima!$F121-M123-N123-Constantes!$D$12))</f>
        <v>0.88229893060905329</v>
      </c>
      <c r="M123" s="3">
        <f>IF(Clima!$F121&gt;0.05*Constantes!$E$17,((Clima!$F121-0.05*Constantes!$E$17)^2)/(Clima!$F121+0.95*Constantes!$E$17),0)</f>
        <v>0.40531706590832395</v>
      </c>
      <c r="N123" s="3">
        <f>MAX(0,O122+Clima!$F121-M123-Constantes!$D$11)</f>
        <v>0</v>
      </c>
      <c r="O123" s="3">
        <f>O122+Clima!$F121-M123-L123-N123</f>
        <v>39.057134686885014</v>
      </c>
      <c r="P123" s="3">
        <f>P122+(Coeficientes!$D$20*N123-Q123)/Coeficientes!$D$21</f>
        <v>0</v>
      </c>
      <c r="Q123" s="3">
        <f>10*Coeficientes!$D$22*P122/Constantes!$E$27</f>
        <v>0</v>
      </c>
      <c r="R123" s="3">
        <f>10*Escenarios!$E$7*(M123+Q123)</f>
        <v>39.315755393107423</v>
      </c>
      <c r="S123" s="3">
        <f>0.001*Clima!F121*Escenarios!$E$8</f>
        <v>24.299999999999997</v>
      </c>
      <c r="T123" s="3">
        <f>MAX(0,W122+R123+S123-Constantes!$E$22)</f>
        <v>0</v>
      </c>
      <c r="U123" s="3">
        <f>MIN('Cálculos de ET'!M121*0.001*Escenarios!$E$8*(W122/Constantes!$E$22)^(2/3),W122+R123+S123-T123)</f>
        <v>4.6016208556917162</v>
      </c>
      <c r="V123" s="3">
        <f>MIN(Constantes!$E$21*(W122/Constantes!$E$22)^(2/3),W122+R123+S123-U123-T123)</f>
        <v>10.106033409785828</v>
      </c>
      <c r="W123" s="3">
        <f t="shared" si="2"/>
        <v>1594.6223879467891</v>
      </c>
      <c r="X123" s="17"/>
      <c r="Y123" s="3">
        <v>118</v>
      </c>
      <c r="Z123" s="3">
        <f>'Cálculos de ET'!$I121*((1-Constantes!$F$18)*'Cálculos de ET'!$K121+'Cálculos de ET'!$L121)</f>
        <v>1.4912247582196854</v>
      </c>
      <c r="AA123" s="3">
        <f>MIN(Z123*Constantes!$F$16,0.8*(AD122+Clima!$F121-AB123-AC123-Constantes!$D$12))</f>
        <v>0.88229893060905329</v>
      </c>
      <c r="AB123" s="3">
        <f>IF(Clima!$F121&gt;0.05*Constantes!$F$17,((Clima!$F121-0.05*Constantes!$F$17)^2)/(Clima!$F121+0.95*Constantes!$F$17),0)</f>
        <v>0.40531706590832395</v>
      </c>
      <c r="AC123" s="3">
        <f>MAX(0,AD122+Clima!$F121-AB123-Constantes!$D$11)</f>
        <v>0</v>
      </c>
      <c r="AD123" s="3">
        <f>AD122+Clima!$F121-AB123-AA123-AC123</f>
        <v>39.057134686885014</v>
      </c>
      <c r="AE123" s="3">
        <f>AE122+(Coeficientes!$D$20*AC123-AF123)/Coeficientes!$D$21</f>
        <v>0</v>
      </c>
      <c r="AF123" s="3">
        <f>10*Coeficientes!$D$22*AE122/Constantes!$F$27</f>
        <v>0</v>
      </c>
      <c r="AG123" s="3">
        <f>10*Escenarios!$F$7*(AB123+AF123)</f>
        <v>38.099804195382454</v>
      </c>
      <c r="AH123" s="3">
        <f>0.001*Clima!F121*Escenarios!$F$8</f>
        <v>48.599999999999994</v>
      </c>
      <c r="AI123" s="3">
        <f>MAX(0,AL122+AG123+AH123-Constantes!$F$22)</f>
        <v>0</v>
      </c>
      <c r="AJ123" s="3">
        <f>MIN('Cálculos de ET'!M121*0.001*Escenarios!$F$8*(AL122/Constantes!$F$22)^(2/3),AL122+AG123+AH123-AI123)</f>
        <v>7.4384708998205893</v>
      </c>
      <c r="AK123" s="3">
        <f>MIN(Constantes!$F$21*(AL122/Constantes!$F$22)^(2/3),AL122+AG123+AH123-AJ123-AI123)</f>
        <v>16.336294924933888</v>
      </c>
      <c r="AL123" s="3">
        <f t="shared" si="3"/>
        <v>1186.089830150913</v>
      </c>
      <c r="AM123" s="25"/>
    </row>
    <row r="124" spans="2:39" x14ac:dyDescent="0.25">
      <c r="B124" s="24"/>
      <c r="C124" s="3">
        <v>119</v>
      </c>
      <c r="D124" s="3">
        <f>'Cálculos de ET'!$I122*((1-Constantes!$D$18)*'Cálculos de ET'!$K122+'Cálculos de ET'!$L122)</f>
        <v>1.4784807964716626</v>
      </c>
      <c r="E124" s="3">
        <f>MIN(D124*Constantes!$D$16,0.8*(H123+Clima!$F122-F124-G124-Constantes!$D$12))</f>
        <v>0.87475883059393089</v>
      </c>
      <c r="F124" s="3">
        <f>IF(Clima!$F122&gt;0.05*Constantes!$D$17,((Clima!$F122-0.05*Constantes!$D$17)^2)/(Clima!$F122+0.95*Constantes!$D$17),0)</f>
        <v>0</v>
      </c>
      <c r="G124" s="3">
        <f>MAX(0,H123+Clima!$F122-F124-Constantes!$D$11)</f>
        <v>0</v>
      </c>
      <c r="H124" s="3">
        <f>H123+Clima!$F122-F124-E124-G124</f>
        <v>38.182375856291081</v>
      </c>
      <c r="I124" s="17"/>
      <c r="J124" s="3">
        <v>119</v>
      </c>
      <c r="K124" s="3">
        <f>'Cálculos de ET'!$I122*((1-Constantes!$E$18)*'Cálculos de ET'!$K122+'Cálculos de ET'!$L122)</f>
        <v>1.4784807964716626</v>
      </c>
      <c r="L124" s="3">
        <f>MIN(K124*Constantes!$E$16,0.8*(O123+Clima!$F122-M124-N124-Constantes!$D$12))</f>
        <v>0.87475883059393089</v>
      </c>
      <c r="M124" s="3">
        <f>IF(Clima!$F122&gt;0.05*Constantes!$E$17,((Clima!$F122-0.05*Constantes!$E$17)^2)/(Clima!$F122+0.95*Constantes!$E$17),0)</f>
        <v>0</v>
      </c>
      <c r="N124" s="3">
        <f>MAX(0,O123+Clima!$F122-M124-Constantes!$D$11)</f>
        <v>0</v>
      </c>
      <c r="O124" s="3">
        <f>O123+Clima!$F122-M124-L124-N124</f>
        <v>38.182375856291081</v>
      </c>
      <c r="P124" s="3">
        <f>P123+(Coeficientes!$D$20*N124-Q124)/Coeficientes!$D$21</f>
        <v>0</v>
      </c>
      <c r="Q124" s="3">
        <f>10*Coeficientes!$D$22*P123/Constantes!$E$27</f>
        <v>0</v>
      </c>
      <c r="R124" s="3">
        <f>10*Escenarios!$E$7*(M124+Q124)</f>
        <v>0</v>
      </c>
      <c r="S124" s="3">
        <f>0.001*Clima!F122*Escenarios!$E$8</f>
        <v>0</v>
      </c>
      <c r="T124" s="3">
        <f>MAX(0,W123+R124+S124-Constantes!$E$22)</f>
        <v>0</v>
      </c>
      <c r="U124" s="3">
        <f>MIN('Cálculos de ET'!M122*0.001*Escenarios!$E$8*(W123/Constantes!$E$22)^(2/3),W123+R124+S124-T124)</f>
        <v>4.6596688935717863</v>
      </c>
      <c r="V124" s="3">
        <f>MIN(Constantes!$E$21*(W123/Constantes!$E$22)^(2/3),W123+R124+S124-U124-T124)</f>
        <v>10.318102084921255</v>
      </c>
      <c r="W124" s="3">
        <f t="shared" si="2"/>
        <v>1579.6446169682961</v>
      </c>
      <c r="X124" s="17"/>
      <c r="Y124" s="3">
        <v>119</v>
      </c>
      <c r="Z124" s="3">
        <f>'Cálculos de ET'!$I122*((1-Constantes!$F$18)*'Cálculos de ET'!$K122+'Cálculos de ET'!$L122)</f>
        <v>1.4784807964716626</v>
      </c>
      <c r="AA124" s="3">
        <f>MIN(Z124*Constantes!$F$16,0.8*(AD123+Clima!$F122-AB124-AC124-Constantes!$D$12))</f>
        <v>0.87475883059393089</v>
      </c>
      <c r="AB124" s="3">
        <f>IF(Clima!$F122&gt;0.05*Constantes!$F$17,((Clima!$F122-0.05*Constantes!$F$17)^2)/(Clima!$F122+0.95*Constantes!$F$17),0)</f>
        <v>0</v>
      </c>
      <c r="AC124" s="3">
        <f>MAX(0,AD123+Clima!$F122-AB124-Constantes!$D$11)</f>
        <v>0</v>
      </c>
      <c r="AD124" s="3">
        <f>AD123+Clima!$F122-AB124-AA124-AC124</f>
        <v>38.182375856291081</v>
      </c>
      <c r="AE124" s="3">
        <f>AE123+(Coeficientes!$D$20*AC124-AF124)/Coeficientes!$D$21</f>
        <v>0</v>
      </c>
      <c r="AF124" s="3">
        <f>10*Coeficientes!$D$22*AE123/Constantes!$F$27</f>
        <v>0</v>
      </c>
      <c r="AG124" s="3">
        <f>10*Escenarios!$F$7*(AB124+AF124)</f>
        <v>0</v>
      </c>
      <c r="AH124" s="3">
        <f>0.001*Clima!F122*Escenarios!$F$8</f>
        <v>0</v>
      </c>
      <c r="AI124" s="3">
        <f>MAX(0,AL123+AG124+AH124-Constantes!$F$22)</f>
        <v>0</v>
      </c>
      <c r="AJ124" s="3">
        <f>MIN('Cálculos de ET'!M122*0.001*Escenarios!$F$8*(AL123/Constantes!$F$22)^(2/3),AL123+AG124+AH124-AI124)</f>
        <v>7.6505302509178419</v>
      </c>
      <c r="AK124" s="3">
        <f>MIN(Constantes!$F$21*(AL123/Constantes!$F$22)^(2/3),AL123+AG124+AH124-AJ124-AI124)</f>
        <v>16.940892998137315</v>
      </c>
      <c r="AL124" s="3">
        <f t="shared" si="3"/>
        <v>1161.4984069018578</v>
      </c>
      <c r="AM124" s="25"/>
    </row>
    <row r="125" spans="2:39" x14ac:dyDescent="0.25">
      <c r="B125" s="24"/>
      <c r="C125" s="3">
        <v>120</v>
      </c>
      <c r="D125" s="3">
        <f>'Cálculos de ET'!$I123*((1-Constantes!$D$18)*'Cálculos de ET'!$K123+'Cálculos de ET'!$L123)</f>
        <v>1.4892728479986417</v>
      </c>
      <c r="E125" s="3">
        <f>MIN(D125*Constantes!$D$16,0.8*(H124+Clima!$F123-F125-G125-Constantes!$D$12))</f>
        <v>0.88114406224251163</v>
      </c>
      <c r="F125" s="3">
        <f>IF(Clima!$F123&gt;0.05*Constantes!$D$17,((Clima!$F123-0.05*Constantes!$D$17)^2)/(Clima!$F123+0.95*Constantes!$D$17),0)</f>
        <v>0</v>
      </c>
      <c r="G125" s="3">
        <f>MAX(0,H124+Clima!$F123-F125-Constantes!$D$11)</f>
        <v>0</v>
      </c>
      <c r="H125" s="3">
        <f>H124+Clima!$F123-F125-E125-G125</f>
        <v>37.90123179404857</v>
      </c>
      <c r="I125" s="17"/>
      <c r="J125" s="3">
        <v>120</v>
      </c>
      <c r="K125" s="3">
        <f>'Cálculos de ET'!$I123*((1-Constantes!$E$18)*'Cálculos de ET'!$K123+'Cálculos de ET'!$L123)</f>
        <v>1.4892728479986417</v>
      </c>
      <c r="L125" s="3">
        <f>MIN(K125*Constantes!$E$16,0.8*(O124+Clima!$F123-M125-N125-Constantes!$D$12))</f>
        <v>0.88114406224251163</v>
      </c>
      <c r="M125" s="3">
        <f>IF(Clima!$F123&gt;0.05*Constantes!$E$17,((Clima!$F123-0.05*Constantes!$E$17)^2)/(Clima!$F123+0.95*Constantes!$E$17),0)</f>
        <v>0</v>
      </c>
      <c r="N125" s="3">
        <f>MAX(0,O124+Clima!$F123-M125-Constantes!$D$11)</f>
        <v>0</v>
      </c>
      <c r="O125" s="3">
        <f>O124+Clima!$F123-M125-L125-N125</f>
        <v>37.90123179404857</v>
      </c>
      <c r="P125" s="3">
        <f>P124+(Coeficientes!$D$20*N125-Q125)/Coeficientes!$D$21</f>
        <v>0</v>
      </c>
      <c r="Q125" s="3">
        <f>10*Coeficientes!$D$22*P124/Constantes!$E$27</f>
        <v>0</v>
      </c>
      <c r="R125" s="3">
        <f>10*Escenarios!$E$7*(M125+Q125)</f>
        <v>0</v>
      </c>
      <c r="S125" s="3">
        <f>0.001*Clima!F123*Escenarios!$E$8</f>
        <v>1.7999999999999998</v>
      </c>
      <c r="T125" s="3">
        <f>MAX(0,W124+R125+S125-Constantes!$E$22)</f>
        <v>0</v>
      </c>
      <c r="U125" s="3">
        <f>MIN('Cálculos de ET'!M123*0.001*Escenarios!$E$8*(W124/Constantes!$E$22)^(2/3),W124+R125+S125-T125)</f>
        <v>4.6662415324253228</v>
      </c>
      <c r="V125" s="3">
        <f>MIN(Constantes!$E$21*(W124/Constantes!$E$22)^(2/3),W124+R125+S125-U125-T125)</f>
        <v>10.253390792749556</v>
      </c>
      <c r="W125" s="3">
        <f t="shared" si="2"/>
        <v>1566.5249846431211</v>
      </c>
      <c r="X125" s="17"/>
      <c r="Y125" s="3">
        <v>120</v>
      </c>
      <c r="Z125" s="3">
        <f>'Cálculos de ET'!$I123*((1-Constantes!$F$18)*'Cálculos de ET'!$K123+'Cálculos de ET'!$L123)</f>
        <v>1.4892728479986417</v>
      </c>
      <c r="AA125" s="3">
        <f>MIN(Z125*Constantes!$F$16,0.8*(AD124+Clima!$F123-AB125-AC125-Constantes!$D$12))</f>
        <v>0.88114406224251163</v>
      </c>
      <c r="AB125" s="3">
        <f>IF(Clima!$F123&gt;0.05*Constantes!$F$17,((Clima!$F123-0.05*Constantes!$F$17)^2)/(Clima!$F123+0.95*Constantes!$F$17),0)</f>
        <v>0</v>
      </c>
      <c r="AC125" s="3">
        <f>MAX(0,AD124+Clima!$F123-AB125-Constantes!$D$11)</f>
        <v>0</v>
      </c>
      <c r="AD125" s="3">
        <f>AD124+Clima!$F123-AB125-AA125-AC125</f>
        <v>37.90123179404857</v>
      </c>
      <c r="AE125" s="3">
        <f>AE124+(Coeficientes!$D$20*AC125-AF125)/Coeficientes!$D$21</f>
        <v>0</v>
      </c>
      <c r="AF125" s="3">
        <f>10*Coeficientes!$D$22*AE124/Constantes!$F$27</f>
        <v>0</v>
      </c>
      <c r="AG125" s="3">
        <f>10*Escenarios!$F$7*(AB125+AF125)</f>
        <v>0</v>
      </c>
      <c r="AH125" s="3">
        <f>0.001*Clima!F123*Escenarios!$F$8</f>
        <v>3.5999999999999996</v>
      </c>
      <c r="AI125" s="3">
        <f>MAX(0,AL124+AG125+AH125-Constantes!$F$22)</f>
        <v>0</v>
      </c>
      <c r="AJ125" s="3">
        <f>MIN('Cálculos de ET'!M123*0.001*Escenarios!$F$8*(AL124/Constantes!$F$22)^(2/3),AL124+AG125+AH125-AI125)</f>
        <v>7.6027380671990921</v>
      </c>
      <c r="AK125" s="3">
        <f>MIN(Constantes!$F$21*(AL124/Constantes!$F$22)^(2/3),AL124+AG125+AH125-AJ125-AI125)</f>
        <v>16.705917161855208</v>
      </c>
      <c r="AL125" s="3">
        <f t="shared" si="3"/>
        <v>1140.7897516728033</v>
      </c>
      <c r="AM125" s="25"/>
    </row>
    <row r="126" spans="2:39" x14ac:dyDescent="0.25">
      <c r="B126" s="24"/>
      <c r="C126" s="3">
        <v>121</v>
      </c>
      <c r="D126" s="3">
        <f>'Cálculos de ET'!$I124*((1-Constantes!$D$18)*'Cálculos de ET'!$K124+'Cálculos de ET'!$L124)</f>
        <v>1.4416321257479883</v>
      </c>
      <c r="E126" s="3">
        <f>MIN(D126*Constantes!$D$16,0.8*(H125+Clima!$F124-F126-G126-Constantes!$D$12))</f>
        <v>0.85295692407738588</v>
      </c>
      <c r="F126" s="3">
        <f>IF(Clima!$F124&gt;0.05*Constantes!$D$17,((Clima!$F124-0.05*Constantes!$D$17)^2)/(Clima!$F124+0.95*Constantes!$D$17),0)</f>
        <v>0</v>
      </c>
      <c r="G126" s="3">
        <f>MAX(0,H125+Clima!$F124-F126-Constantes!$D$11)</f>
        <v>0</v>
      </c>
      <c r="H126" s="3">
        <f>H125+Clima!$F124-F126-E126-G126</f>
        <v>37.048274869971188</v>
      </c>
      <c r="I126" s="17"/>
      <c r="J126" s="3">
        <v>121</v>
      </c>
      <c r="K126" s="3">
        <f>'Cálculos de ET'!$I124*((1-Constantes!$E$18)*'Cálculos de ET'!$K124+'Cálculos de ET'!$L124)</f>
        <v>1.4416321257479883</v>
      </c>
      <c r="L126" s="3">
        <f>MIN(K126*Constantes!$E$16,0.8*(O125+Clima!$F124-M126-N126-Constantes!$D$12))</f>
        <v>0.85295692407738588</v>
      </c>
      <c r="M126" s="3">
        <f>IF(Clima!$F124&gt;0.05*Constantes!$E$17,((Clima!$F124-0.05*Constantes!$E$17)^2)/(Clima!$F124+0.95*Constantes!$E$17),0)</f>
        <v>0</v>
      </c>
      <c r="N126" s="3">
        <f>MAX(0,O125+Clima!$F124-M126-Constantes!$D$11)</f>
        <v>0</v>
      </c>
      <c r="O126" s="3">
        <f>O125+Clima!$F124-M126-L126-N126</f>
        <v>37.048274869971188</v>
      </c>
      <c r="P126" s="3">
        <f>P125+(Coeficientes!$D$20*N126-Q126)/Coeficientes!$D$21</f>
        <v>0</v>
      </c>
      <c r="Q126" s="3">
        <f>10*Coeficientes!$D$22*P125/Constantes!$E$27</f>
        <v>0</v>
      </c>
      <c r="R126" s="3">
        <f>10*Escenarios!$E$7*(M126+Q126)</f>
        <v>0</v>
      </c>
      <c r="S126" s="3">
        <f>0.001*Clima!F124*Escenarios!$E$8</f>
        <v>0</v>
      </c>
      <c r="T126" s="3">
        <f>MAX(0,W125+R126+S126-Constantes!$E$22)</f>
        <v>0</v>
      </c>
      <c r="U126" s="3">
        <f>MIN('Cálculos de ET'!M124*0.001*Escenarios!$E$8*(W125/Constantes!$E$22)^(2/3),W125+R126+S126-T126)</f>
        <v>4.49293479443996</v>
      </c>
      <c r="V126" s="3">
        <f>MIN(Constantes!$E$21*(W125/Constantes!$E$22)^(2/3),W125+R126+S126-U126-T126)</f>
        <v>10.196539348511234</v>
      </c>
      <c r="W126" s="3">
        <f t="shared" si="2"/>
        <v>1551.8355105001701</v>
      </c>
      <c r="X126" s="17"/>
      <c r="Y126" s="3">
        <v>121</v>
      </c>
      <c r="Z126" s="3">
        <f>'Cálculos de ET'!$I124*((1-Constantes!$F$18)*'Cálculos de ET'!$K124+'Cálculos de ET'!$L124)</f>
        <v>1.4416321257479883</v>
      </c>
      <c r="AA126" s="3">
        <f>MIN(Z126*Constantes!$F$16,0.8*(AD125+Clima!$F124-AB126-AC126-Constantes!$D$12))</f>
        <v>0.85295692407738588</v>
      </c>
      <c r="AB126" s="3">
        <f>IF(Clima!$F124&gt;0.05*Constantes!$F$17,((Clima!$F124-0.05*Constantes!$F$17)^2)/(Clima!$F124+0.95*Constantes!$F$17),0)</f>
        <v>0</v>
      </c>
      <c r="AC126" s="3">
        <f>MAX(0,AD125+Clima!$F124-AB126-Constantes!$D$11)</f>
        <v>0</v>
      </c>
      <c r="AD126" s="3">
        <f>AD125+Clima!$F124-AB126-AA126-AC126</f>
        <v>37.048274869971188</v>
      </c>
      <c r="AE126" s="3">
        <f>AE125+(Coeficientes!$D$20*AC126-AF126)/Coeficientes!$D$21</f>
        <v>0</v>
      </c>
      <c r="AF126" s="3">
        <f>10*Coeficientes!$D$22*AE125/Constantes!$F$27</f>
        <v>0</v>
      </c>
      <c r="AG126" s="3">
        <f>10*Escenarios!$F$7*(AB126+AF126)</f>
        <v>0</v>
      </c>
      <c r="AH126" s="3">
        <f>0.001*Clima!F124*Escenarios!$F$8</f>
        <v>0</v>
      </c>
      <c r="AI126" s="3">
        <f>MAX(0,AL125+AG126+AH126-Constantes!$F$22)</f>
        <v>0</v>
      </c>
      <c r="AJ126" s="3">
        <f>MIN('Cálculos de ET'!M124*0.001*Escenarios!$F$8*(AL125/Constantes!$F$22)^(2/3),AL125+AG126+AH126-AI126)</f>
        <v>7.273425054116494</v>
      </c>
      <c r="AK126" s="3">
        <f>MIN(Constantes!$F$21*(AL125/Constantes!$F$22)^(2/3),AL125+AG126+AH126-AJ126-AI126)</f>
        <v>16.506752970135352</v>
      </c>
      <c r="AL126" s="3">
        <f t="shared" si="3"/>
        <v>1117.0095736485516</v>
      </c>
      <c r="AM126" s="25"/>
    </row>
    <row r="127" spans="2:39" x14ac:dyDescent="0.25">
      <c r="B127" s="24"/>
      <c r="C127" s="3">
        <v>122</v>
      </c>
      <c r="D127" s="3">
        <f>'Cálculos de ET'!$I125*((1-Constantes!$D$18)*'Cálculos de ET'!$K125+'Cálculos de ET'!$L125)</f>
        <v>1.4677937186797256</v>
      </c>
      <c r="E127" s="3">
        <f>MIN(D127*Constantes!$D$16,0.8*(H126+Clima!$F125-F127-G127-Constantes!$D$12))</f>
        <v>0.86843570776808743</v>
      </c>
      <c r="F127" s="3">
        <f>IF(Clima!$F125&gt;0.05*Constantes!$D$17,((Clima!$F125-0.05*Constantes!$D$17)^2)/(Clima!$F125+0.95*Constantes!$D$17),0)</f>
        <v>0</v>
      </c>
      <c r="G127" s="3">
        <f>MAX(0,H126+Clima!$F125-F127-Constantes!$D$11)</f>
        <v>0</v>
      </c>
      <c r="H127" s="3">
        <f>H126+Clima!$F125-F127-E127-G127</f>
        <v>36.179839162203102</v>
      </c>
      <c r="I127" s="17"/>
      <c r="J127" s="3">
        <v>122</v>
      </c>
      <c r="K127" s="3">
        <f>'Cálculos de ET'!$I125*((1-Constantes!$E$18)*'Cálculos de ET'!$K125+'Cálculos de ET'!$L125)</f>
        <v>1.4677937186797256</v>
      </c>
      <c r="L127" s="3">
        <f>MIN(K127*Constantes!$E$16,0.8*(O126+Clima!$F125-M127-N127-Constantes!$D$12))</f>
        <v>0.86843570776808743</v>
      </c>
      <c r="M127" s="3">
        <f>IF(Clima!$F125&gt;0.05*Constantes!$E$17,((Clima!$F125-0.05*Constantes!$E$17)^2)/(Clima!$F125+0.95*Constantes!$E$17),0)</f>
        <v>0</v>
      </c>
      <c r="N127" s="3">
        <f>MAX(0,O126+Clima!$F125-M127-Constantes!$D$11)</f>
        <v>0</v>
      </c>
      <c r="O127" s="3">
        <f>O126+Clima!$F125-M127-L127-N127</f>
        <v>36.179839162203102</v>
      </c>
      <c r="P127" s="3">
        <f>P126+(Coeficientes!$D$20*N127-Q127)/Coeficientes!$D$21</f>
        <v>0</v>
      </c>
      <c r="Q127" s="3">
        <f>10*Coeficientes!$D$22*P126/Constantes!$E$27</f>
        <v>0</v>
      </c>
      <c r="R127" s="3">
        <f>10*Escenarios!$E$7*(M127+Q127)</f>
        <v>0</v>
      </c>
      <c r="S127" s="3">
        <f>0.001*Clima!F125*Escenarios!$E$8</f>
        <v>0</v>
      </c>
      <c r="T127" s="3">
        <f>MAX(0,W126+R127+S127-Constantes!$E$22)</f>
        <v>0</v>
      </c>
      <c r="U127" s="3">
        <f>MIN('Cálculos de ET'!M125*0.001*Escenarios!$E$8*(W126/Constantes!$E$22)^(2/3),W126+R127+S127-T127)</f>
        <v>4.5481422804912759</v>
      </c>
      <c r="V127" s="3">
        <f>MIN(Constantes!$E$21*(W126/Constantes!$E$22)^(2/3),W126+R127+S127-U127-T127)</f>
        <v>10.132696609446917</v>
      </c>
      <c r="W127" s="3">
        <f t="shared" si="2"/>
        <v>1537.1546716102321</v>
      </c>
      <c r="X127" s="17"/>
      <c r="Y127" s="3">
        <v>122</v>
      </c>
      <c r="Z127" s="3">
        <f>'Cálculos de ET'!$I125*((1-Constantes!$F$18)*'Cálculos de ET'!$K125+'Cálculos de ET'!$L125)</f>
        <v>1.4677937186797256</v>
      </c>
      <c r="AA127" s="3">
        <f>MIN(Z127*Constantes!$F$16,0.8*(AD126+Clima!$F125-AB127-AC127-Constantes!$D$12))</f>
        <v>0.86843570776808743</v>
      </c>
      <c r="AB127" s="3">
        <f>IF(Clima!$F125&gt;0.05*Constantes!$F$17,((Clima!$F125-0.05*Constantes!$F$17)^2)/(Clima!$F125+0.95*Constantes!$F$17),0)</f>
        <v>0</v>
      </c>
      <c r="AC127" s="3">
        <f>MAX(0,AD126+Clima!$F125-AB127-Constantes!$D$11)</f>
        <v>0</v>
      </c>
      <c r="AD127" s="3">
        <f>AD126+Clima!$F125-AB127-AA127-AC127</f>
        <v>36.179839162203102</v>
      </c>
      <c r="AE127" s="3">
        <f>AE126+(Coeficientes!$D$20*AC127-AF127)/Coeficientes!$D$21</f>
        <v>0</v>
      </c>
      <c r="AF127" s="3">
        <f>10*Coeficientes!$D$22*AE126/Constantes!$F$27</f>
        <v>0</v>
      </c>
      <c r="AG127" s="3">
        <f>10*Escenarios!$F$7*(AB127+AF127)</f>
        <v>0</v>
      </c>
      <c r="AH127" s="3">
        <f>0.001*Clima!F125*Escenarios!$F$8</f>
        <v>0</v>
      </c>
      <c r="AI127" s="3">
        <f>MAX(0,AL126+AG127+AH127-Constantes!$F$22)</f>
        <v>0</v>
      </c>
      <c r="AJ127" s="3">
        <f>MIN('Cálculos de ET'!M125*0.001*Escenarios!$F$8*(AL126/Constantes!$F$22)^(2/3),AL126+AG127+AH127-AI127)</f>
        <v>7.3058627845208743</v>
      </c>
      <c r="AK127" s="3">
        <f>MIN(Constantes!$F$21*(AL126/Constantes!$F$22)^(2/3),AL126+AG127+AH127-AJ127-AI127)</f>
        <v>16.276555679300955</v>
      </c>
      <c r="AL127" s="3">
        <f t="shared" si="3"/>
        <v>1093.4271551847296</v>
      </c>
      <c r="AM127" s="25"/>
    </row>
    <row r="128" spans="2:39" x14ac:dyDescent="0.25">
      <c r="B128" s="24"/>
      <c r="C128" s="3">
        <v>123</v>
      </c>
      <c r="D128" s="3">
        <f>'Cálculos de ET'!$I126*((1-Constantes!$D$18)*'Cálculos de ET'!$K126+'Cálculos de ET'!$L126)</f>
        <v>1.420769240805184</v>
      </c>
      <c r="E128" s="3">
        <f>MIN(D128*Constantes!$D$16,0.8*(H127+Clima!$F126-F128-G128-Constantes!$D$12))</f>
        <v>0.84061317711838845</v>
      </c>
      <c r="F128" s="3">
        <f>IF(Clima!$F126&gt;0.05*Constantes!$D$17,((Clima!$F126-0.05*Constantes!$D$17)^2)/(Clima!$F126+0.95*Constantes!$D$17),0)</f>
        <v>0</v>
      </c>
      <c r="G128" s="3">
        <f>MAX(0,H127+Clima!$F126-F128-Constantes!$D$11)</f>
        <v>0</v>
      </c>
      <c r="H128" s="3">
        <f>H127+Clima!$F126-F128-E128-G128</f>
        <v>35.339225985084717</v>
      </c>
      <c r="I128" s="17"/>
      <c r="J128" s="3">
        <v>123</v>
      </c>
      <c r="K128" s="3">
        <f>'Cálculos de ET'!$I126*((1-Constantes!$E$18)*'Cálculos de ET'!$K126+'Cálculos de ET'!$L126)</f>
        <v>1.420769240805184</v>
      </c>
      <c r="L128" s="3">
        <f>MIN(K128*Constantes!$E$16,0.8*(O127+Clima!$F126-M128-N128-Constantes!$D$12))</f>
        <v>0.84061317711838845</v>
      </c>
      <c r="M128" s="3">
        <f>IF(Clima!$F126&gt;0.05*Constantes!$E$17,((Clima!$F126-0.05*Constantes!$E$17)^2)/(Clima!$F126+0.95*Constantes!$E$17),0)</f>
        <v>0</v>
      </c>
      <c r="N128" s="3">
        <f>MAX(0,O127+Clima!$F126-M128-Constantes!$D$11)</f>
        <v>0</v>
      </c>
      <c r="O128" s="3">
        <f>O127+Clima!$F126-M128-L128-N128</f>
        <v>35.339225985084717</v>
      </c>
      <c r="P128" s="3">
        <f>P127+(Coeficientes!$D$20*N128-Q128)/Coeficientes!$D$21</f>
        <v>0</v>
      </c>
      <c r="Q128" s="3">
        <f>10*Coeficientes!$D$22*P127/Constantes!$E$27</f>
        <v>0</v>
      </c>
      <c r="R128" s="3">
        <f>10*Escenarios!$E$7*(M128+Q128)</f>
        <v>0</v>
      </c>
      <c r="S128" s="3">
        <f>0.001*Clima!F126*Escenarios!$E$8</f>
        <v>0</v>
      </c>
      <c r="T128" s="3">
        <f>MAX(0,W127+R128+S128-Constantes!$E$22)</f>
        <v>0</v>
      </c>
      <c r="U128" s="3">
        <f>MIN('Cálculos de ET'!M126*0.001*Escenarios!$E$8*(W127/Constantes!$E$22)^(2/3),W127+R128+S128-T128)</f>
        <v>4.3755672210563352</v>
      </c>
      <c r="V128" s="3">
        <f>MIN(Constantes!$E$21*(W127/Constantes!$E$22)^(2/3),W127+R128+S128-U128-T128)</f>
        <v>10.068689814883964</v>
      </c>
      <c r="W128" s="3">
        <f t="shared" si="2"/>
        <v>1522.7104145742917</v>
      </c>
      <c r="X128" s="17"/>
      <c r="Y128" s="3">
        <v>123</v>
      </c>
      <c r="Z128" s="3">
        <f>'Cálculos de ET'!$I126*((1-Constantes!$F$18)*'Cálculos de ET'!$K126+'Cálculos de ET'!$L126)</f>
        <v>1.420769240805184</v>
      </c>
      <c r="AA128" s="3">
        <f>MIN(Z128*Constantes!$F$16,0.8*(AD127+Clima!$F126-AB128-AC128-Constantes!$D$12))</f>
        <v>0.84061317711838845</v>
      </c>
      <c r="AB128" s="3">
        <f>IF(Clima!$F126&gt;0.05*Constantes!$F$17,((Clima!$F126-0.05*Constantes!$F$17)^2)/(Clima!$F126+0.95*Constantes!$F$17),0)</f>
        <v>0</v>
      </c>
      <c r="AC128" s="3">
        <f>MAX(0,AD127+Clima!$F126-AB128-Constantes!$D$11)</f>
        <v>0</v>
      </c>
      <c r="AD128" s="3">
        <f>AD127+Clima!$F126-AB128-AA128-AC128</f>
        <v>35.339225985084717</v>
      </c>
      <c r="AE128" s="3">
        <f>AE127+(Coeficientes!$D$20*AC128-AF128)/Coeficientes!$D$21</f>
        <v>0</v>
      </c>
      <c r="AF128" s="3">
        <f>10*Coeficientes!$D$22*AE127/Constantes!$F$27</f>
        <v>0</v>
      </c>
      <c r="AG128" s="3">
        <f>10*Escenarios!$F$7*(AB128+AF128)</f>
        <v>0</v>
      </c>
      <c r="AH128" s="3">
        <f>0.001*Clima!F126*Escenarios!$F$8</f>
        <v>0</v>
      </c>
      <c r="AI128" s="3">
        <f>MAX(0,AL127+AG128+AH128-Constantes!$F$22)</f>
        <v>0</v>
      </c>
      <c r="AJ128" s="3">
        <f>MIN('Cálculos de ET'!M126*0.001*Escenarios!$F$8*(AL127/Constantes!$F$22)^(2/3),AL127+AG128+AH128-AI128)</f>
        <v>6.9734209143981891</v>
      </c>
      <c r="AK128" s="3">
        <f>MIN(Constantes!$F$21*(AL127/Constantes!$F$22)^(2/3),AL127+AG128+AH128-AJ128-AI128)</f>
        <v>16.046653745328406</v>
      </c>
      <c r="AL128" s="3">
        <f t="shared" si="3"/>
        <v>1070.4070805250028</v>
      </c>
      <c r="AM128" s="25"/>
    </row>
    <row r="129" spans="2:39" x14ac:dyDescent="0.25">
      <c r="B129" s="24"/>
      <c r="C129" s="3">
        <v>124</v>
      </c>
      <c r="D129" s="3">
        <f>'Cálculos de ET'!$I127*((1-Constantes!$D$18)*'Cálculos de ET'!$K127+'Cálculos de ET'!$L127)</f>
        <v>1.3820206545990676</v>
      </c>
      <c r="E129" s="3">
        <f>MIN(D129*Constantes!$D$16,0.8*(H128+Clima!$F127-F129-G129-Constantes!$D$12))</f>
        <v>0.81768716547338016</v>
      </c>
      <c r="F129" s="3">
        <f>IF(Clima!$F127&gt;0.05*Constantes!$D$17,((Clima!$F127-0.05*Constantes!$D$17)^2)/(Clima!$F127+0.95*Constantes!$D$17),0)</f>
        <v>0</v>
      </c>
      <c r="G129" s="3">
        <f>MAX(0,H128+Clima!$F127-F129-Constantes!$D$11)</f>
        <v>0</v>
      </c>
      <c r="H129" s="3">
        <f>H128+Clima!$F127-F129-E129-G129</f>
        <v>34.521538819611337</v>
      </c>
      <c r="I129" s="17"/>
      <c r="J129" s="3">
        <v>124</v>
      </c>
      <c r="K129" s="3">
        <f>'Cálculos de ET'!$I127*((1-Constantes!$E$18)*'Cálculos de ET'!$K127+'Cálculos de ET'!$L127)</f>
        <v>1.3820206545990676</v>
      </c>
      <c r="L129" s="3">
        <f>MIN(K129*Constantes!$E$16,0.8*(O128+Clima!$F127-M129-N129-Constantes!$D$12))</f>
        <v>0.81768716547338016</v>
      </c>
      <c r="M129" s="3">
        <f>IF(Clima!$F127&gt;0.05*Constantes!$E$17,((Clima!$F127-0.05*Constantes!$E$17)^2)/(Clima!$F127+0.95*Constantes!$E$17),0)</f>
        <v>0</v>
      </c>
      <c r="N129" s="3">
        <f>MAX(0,O128+Clima!$F127-M129-Constantes!$D$11)</f>
        <v>0</v>
      </c>
      <c r="O129" s="3">
        <f>O128+Clima!$F127-M129-L129-N129</f>
        <v>34.521538819611337</v>
      </c>
      <c r="P129" s="3">
        <f>P128+(Coeficientes!$D$20*N129-Q129)/Coeficientes!$D$21</f>
        <v>0</v>
      </c>
      <c r="Q129" s="3">
        <f>10*Coeficientes!$D$22*P128/Constantes!$E$27</f>
        <v>0</v>
      </c>
      <c r="R129" s="3">
        <f>10*Escenarios!$E$7*(M129+Q129)</f>
        <v>0</v>
      </c>
      <c r="S129" s="3">
        <f>0.001*Clima!F127*Escenarios!$E$8</f>
        <v>0</v>
      </c>
      <c r="T129" s="3">
        <f>MAX(0,W128+R129+S129-Constantes!$E$22)</f>
        <v>0</v>
      </c>
      <c r="U129" s="3">
        <f>MIN('Cálculos de ET'!M127*0.001*Escenarios!$E$8*(W128/Constantes!$E$22)^(2/3),W128+R129+S129-T129)</f>
        <v>4.2302638467662357</v>
      </c>
      <c r="V129" s="3">
        <f>MIN(Constantes!$E$21*(W128/Constantes!$E$22)^(2/3),W128+R129+S129-U129-T129)</f>
        <v>10.005515313819123</v>
      </c>
      <c r="W129" s="3">
        <f t="shared" si="2"/>
        <v>1508.4746354137062</v>
      </c>
      <c r="X129" s="17"/>
      <c r="Y129" s="3">
        <v>124</v>
      </c>
      <c r="Z129" s="3">
        <f>'Cálculos de ET'!$I127*((1-Constantes!$F$18)*'Cálculos de ET'!$K127+'Cálculos de ET'!$L127)</f>
        <v>1.3820206545990676</v>
      </c>
      <c r="AA129" s="3">
        <f>MIN(Z129*Constantes!$F$16,0.8*(AD128+Clima!$F127-AB129-AC129-Constantes!$D$12))</f>
        <v>0.81768716547338016</v>
      </c>
      <c r="AB129" s="3">
        <f>IF(Clima!$F127&gt;0.05*Constantes!$F$17,((Clima!$F127-0.05*Constantes!$F$17)^2)/(Clima!$F127+0.95*Constantes!$F$17),0)</f>
        <v>0</v>
      </c>
      <c r="AC129" s="3">
        <f>MAX(0,AD128+Clima!$F127-AB129-Constantes!$D$11)</f>
        <v>0</v>
      </c>
      <c r="AD129" s="3">
        <f>AD128+Clima!$F127-AB129-AA129-AC129</f>
        <v>34.521538819611337</v>
      </c>
      <c r="AE129" s="3">
        <f>AE128+(Coeficientes!$D$20*AC129-AF129)/Coeficientes!$D$21</f>
        <v>0</v>
      </c>
      <c r="AF129" s="3">
        <f>10*Coeficientes!$D$22*AE128/Constantes!$F$27</f>
        <v>0</v>
      </c>
      <c r="AG129" s="3">
        <f>10*Escenarios!$F$7*(AB129+AF129)</f>
        <v>0</v>
      </c>
      <c r="AH129" s="3">
        <f>0.001*Clima!F127*Escenarios!$F$8</f>
        <v>0</v>
      </c>
      <c r="AI129" s="3">
        <f>MAX(0,AL128+AG129+AH129-Constantes!$F$22)</f>
        <v>0</v>
      </c>
      <c r="AJ129" s="3">
        <f>MIN('Cálculos de ET'!M127*0.001*Escenarios!$F$8*(AL128/Constantes!$F$22)^(2/3),AL128+AG129+AH129-AI129)</f>
        <v>6.6888566420525537</v>
      </c>
      <c r="AK129" s="3">
        <f>MIN(Constantes!$F$21*(AL128/Constantes!$F$22)^(2/3),AL128+AG129+AH129-AJ129-AI129)</f>
        <v>15.820634359522938</v>
      </c>
      <c r="AL129" s="3">
        <f t="shared" si="3"/>
        <v>1047.8975895234273</v>
      </c>
      <c r="AM129" s="25"/>
    </row>
    <row r="130" spans="2:39" x14ac:dyDescent="0.25">
      <c r="B130" s="24"/>
      <c r="C130" s="3">
        <v>125</v>
      </c>
      <c r="D130" s="3">
        <f>'Cálculos de ET'!$I128*((1-Constantes!$D$18)*'Cálculos de ET'!$K128+'Cálculos de ET'!$L128)</f>
        <v>1.3588284173581031</v>
      </c>
      <c r="E130" s="3">
        <f>MIN(D130*Constantes!$D$16,0.8*(H129+Clima!$F128-F130-G130-Constantes!$D$12))</f>
        <v>0.80396523254318675</v>
      </c>
      <c r="F130" s="3">
        <f>IF(Clima!$F128&gt;0.05*Constantes!$D$17,((Clima!$F128-0.05*Constantes!$D$17)^2)/(Clima!$F128+0.95*Constantes!$D$17),0)</f>
        <v>0</v>
      </c>
      <c r="G130" s="3">
        <f>MAX(0,H129+Clima!$F128-F130-Constantes!$D$11)</f>
        <v>0</v>
      </c>
      <c r="H130" s="3">
        <f>H129+Clima!$F128-F130-E130-G130</f>
        <v>35.717573587068152</v>
      </c>
      <c r="I130" s="17"/>
      <c r="J130" s="3">
        <v>125</v>
      </c>
      <c r="K130" s="3">
        <f>'Cálculos de ET'!$I128*((1-Constantes!$E$18)*'Cálculos de ET'!$K128+'Cálculos de ET'!$L128)</f>
        <v>1.3588284173581031</v>
      </c>
      <c r="L130" s="3">
        <f>MIN(K130*Constantes!$E$16,0.8*(O129+Clima!$F128-M130-N130-Constantes!$D$12))</f>
        <v>0.80396523254318675</v>
      </c>
      <c r="M130" s="3">
        <f>IF(Clima!$F128&gt;0.05*Constantes!$E$17,((Clima!$F128-0.05*Constantes!$E$17)^2)/(Clima!$F128+0.95*Constantes!$E$17),0)</f>
        <v>0</v>
      </c>
      <c r="N130" s="3">
        <f>MAX(0,O129+Clima!$F128-M130-Constantes!$D$11)</f>
        <v>0</v>
      </c>
      <c r="O130" s="3">
        <f>O129+Clima!$F128-M130-L130-N130</f>
        <v>35.717573587068152</v>
      </c>
      <c r="P130" s="3">
        <f>P129+(Coeficientes!$D$20*N130-Q130)/Coeficientes!$D$21</f>
        <v>0</v>
      </c>
      <c r="Q130" s="3">
        <f>10*Coeficientes!$D$22*P129/Constantes!$E$27</f>
        <v>0</v>
      </c>
      <c r="R130" s="3">
        <f>10*Escenarios!$E$7*(M130+Q130)</f>
        <v>0</v>
      </c>
      <c r="S130" s="3">
        <f>0.001*Clima!F128*Escenarios!$E$8</f>
        <v>6</v>
      </c>
      <c r="T130" s="3">
        <f>MAX(0,W129+R130+S130-Constantes!$E$22)</f>
        <v>0</v>
      </c>
      <c r="U130" s="3">
        <f>MIN('Cálculos de ET'!M128*0.001*Escenarios!$E$8*(W129/Constantes!$E$22)^(2/3),W129+R130+S130-T130)</f>
        <v>4.1343414641690757</v>
      </c>
      <c r="V130" s="3">
        <f>MIN(Constantes!$E$21*(W129/Constantes!$E$22)^(2/3),W129+R130+S130-U130-T130)</f>
        <v>9.9430568751727062</v>
      </c>
      <c r="W130" s="3">
        <f t="shared" si="2"/>
        <v>1500.3972370743645</v>
      </c>
      <c r="X130" s="17"/>
      <c r="Y130" s="3">
        <v>125</v>
      </c>
      <c r="Z130" s="3">
        <f>'Cálculos de ET'!$I128*((1-Constantes!$F$18)*'Cálculos de ET'!$K128+'Cálculos de ET'!$L128)</f>
        <v>1.3588284173581031</v>
      </c>
      <c r="AA130" s="3">
        <f>MIN(Z130*Constantes!$F$16,0.8*(AD129+Clima!$F128-AB130-AC130-Constantes!$D$12))</f>
        <v>0.80396523254318675</v>
      </c>
      <c r="AB130" s="3">
        <f>IF(Clima!$F128&gt;0.05*Constantes!$F$17,((Clima!$F128-0.05*Constantes!$F$17)^2)/(Clima!$F128+0.95*Constantes!$F$17),0)</f>
        <v>0</v>
      </c>
      <c r="AC130" s="3">
        <f>MAX(0,AD129+Clima!$F128-AB130-Constantes!$D$11)</f>
        <v>0</v>
      </c>
      <c r="AD130" s="3">
        <f>AD129+Clima!$F128-AB130-AA130-AC130</f>
        <v>35.717573587068152</v>
      </c>
      <c r="AE130" s="3">
        <f>AE129+(Coeficientes!$D$20*AC130-AF130)/Coeficientes!$D$21</f>
        <v>0</v>
      </c>
      <c r="AF130" s="3">
        <f>10*Coeficientes!$D$22*AE129/Constantes!$F$27</f>
        <v>0</v>
      </c>
      <c r="AG130" s="3">
        <f>10*Escenarios!$F$7*(AB130+AF130)</f>
        <v>0</v>
      </c>
      <c r="AH130" s="3">
        <f>0.001*Clima!F128*Escenarios!$F$8</f>
        <v>12</v>
      </c>
      <c r="AI130" s="3">
        <f>MAX(0,AL129+AG130+AH130-Constantes!$F$22)</f>
        <v>0</v>
      </c>
      <c r="AJ130" s="3">
        <f>MIN('Cálculos de ET'!M128*0.001*Escenarios!$F$8*(AL129/Constantes!$F$22)^(2/3),AL129+AG130+AH130-AI130)</f>
        <v>6.4857005284901446</v>
      </c>
      <c r="AK130" s="3">
        <f>MIN(Constantes!$F$21*(AL129/Constantes!$F$22)^(2/3),AL129+AG130+AH130-AJ130-AI130)</f>
        <v>15.598055890885636</v>
      </c>
      <c r="AL130" s="3">
        <f t="shared" si="3"/>
        <v>1037.8138331040516</v>
      </c>
      <c r="AM130" s="25"/>
    </row>
    <row r="131" spans="2:39" x14ac:dyDescent="0.25">
      <c r="B131" s="24"/>
      <c r="C131" s="3">
        <v>126</v>
      </c>
      <c r="D131" s="3">
        <f>'Cálculos de ET'!$I129*((1-Constantes!$D$18)*'Cálculos de ET'!$K129+'Cálculos de ET'!$L129)</f>
        <v>1.350828094577555</v>
      </c>
      <c r="E131" s="3">
        <f>MIN(D131*Constantes!$D$16,0.8*(H130+Clima!$F129-F131-G131-Constantes!$D$12))</f>
        <v>0.79923175679119351</v>
      </c>
      <c r="F131" s="3">
        <f>IF(Clima!$F129&gt;0.05*Constantes!$D$17,((Clima!$F129-0.05*Constantes!$D$17)^2)/(Clima!$F129+0.95*Constantes!$D$17),0)</f>
        <v>0</v>
      </c>
      <c r="G131" s="3">
        <f>MAX(0,H130+Clima!$F129-F131-Constantes!$D$11)</f>
        <v>0</v>
      </c>
      <c r="H131" s="3">
        <f>H130+Clima!$F129-F131-E131-G131</f>
        <v>34.918341830276958</v>
      </c>
      <c r="I131" s="17"/>
      <c r="J131" s="3">
        <v>126</v>
      </c>
      <c r="K131" s="3">
        <f>'Cálculos de ET'!$I129*((1-Constantes!$E$18)*'Cálculos de ET'!$K129+'Cálculos de ET'!$L129)</f>
        <v>1.350828094577555</v>
      </c>
      <c r="L131" s="3">
        <f>MIN(K131*Constantes!$E$16,0.8*(O130+Clima!$F129-M131-N131-Constantes!$D$12))</f>
        <v>0.79923175679119351</v>
      </c>
      <c r="M131" s="3">
        <f>IF(Clima!$F129&gt;0.05*Constantes!$E$17,((Clima!$F129-0.05*Constantes!$E$17)^2)/(Clima!$F129+0.95*Constantes!$E$17),0)</f>
        <v>0</v>
      </c>
      <c r="N131" s="3">
        <f>MAX(0,O130+Clima!$F129-M131-Constantes!$D$11)</f>
        <v>0</v>
      </c>
      <c r="O131" s="3">
        <f>O130+Clima!$F129-M131-L131-N131</f>
        <v>34.918341830276958</v>
      </c>
      <c r="P131" s="3">
        <f>P130+(Coeficientes!$D$20*N131-Q131)/Coeficientes!$D$21</f>
        <v>0</v>
      </c>
      <c r="Q131" s="3">
        <f>10*Coeficientes!$D$22*P130/Constantes!$E$27</f>
        <v>0</v>
      </c>
      <c r="R131" s="3">
        <f>10*Escenarios!$E$7*(M131+Q131)</f>
        <v>0</v>
      </c>
      <c r="S131" s="3">
        <f>0.001*Clima!F129*Escenarios!$E$8</f>
        <v>0</v>
      </c>
      <c r="T131" s="3">
        <f>MAX(0,W130+R131+S131-Constantes!$E$22)</f>
        <v>0</v>
      </c>
      <c r="U131" s="3">
        <f>MIN('Cálculos de ET'!M129*0.001*Escenarios!$E$8*(W130/Constantes!$E$22)^(2/3),W130+R131+S131-T131)</f>
        <v>4.0968538028712729</v>
      </c>
      <c r="V131" s="3">
        <f>MIN(Constantes!$E$21*(W130/Constantes!$E$22)^(2/3),W130+R131+S131-U131-T131)</f>
        <v>9.9075305333960539</v>
      </c>
      <c r="W131" s="3">
        <f t="shared" si="2"/>
        <v>1486.3928527380972</v>
      </c>
      <c r="X131" s="17"/>
      <c r="Y131" s="3">
        <v>126</v>
      </c>
      <c r="Z131" s="3">
        <f>'Cálculos de ET'!$I129*((1-Constantes!$F$18)*'Cálculos de ET'!$K129+'Cálculos de ET'!$L129)</f>
        <v>1.350828094577555</v>
      </c>
      <c r="AA131" s="3">
        <f>MIN(Z131*Constantes!$F$16,0.8*(AD130+Clima!$F129-AB131-AC131-Constantes!$D$12))</f>
        <v>0.79923175679119351</v>
      </c>
      <c r="AB131" s="3">
        <f>IF(Clima!$F129&gt;0.05*Constantes!$F$17,((Clima!$F129-0.05*Constantes!$F$17)^2)/(Clima!$F129+0.95*Constantes!$F$17),0)</f>
        <v>0</v>
      </c>
      <c r="AC131" s="3">
        <f>MAX(0,AD130+Clima!$F129-AB131-Constantes!$D$11)</f>
        <v>0</v>
      </c>
      <c r="AD131" s="3">
        <f>AD130+Clima!$F129-AB131-AA131-AC131</f>
        <v>34.918341830276958</v>
      </c>
      <c r="AE131" s="3">
        <f>AE130+(Coeficientes!$D$20*AC131-AF131)/Coeficientes!$D$21</f>
        <v>0</v>
      </c>
      <c r="AF131" s="3">
        <f>10*Coeficientes!$D$22*AE130/Constantes!$F$27</f>
        <v>0</v>
      </c>
      <c r="AG131" s="3">
        <f>10*Escenarios!$F$7*(AB131+AF131)</f>
        <v>0</v>
      </c>
      <c r="AH131" s="3">
        <f>0.001*Clima!F129*Escenarios!$F$8</f>
        <v>0</v>
      </c>
      <c r="AI131" s="3">
        <f>MAX(0,AL130+AG131+AH131-Constantes!$F$22)</f>
        <v>0</v>
      </c>
      <c r="AJ131" s="3">
        <f>MIN('Cálculos de ET'!M129*0.001*Escenarios!$F$8*(AL130/Constantes!$F$22)^(2/3),AL130+AG131+AH131-AI131)</f>
        <v>6.408493206510351</v>
      </c>
      <c r="AK131" s="3">
        <f>MIN(Constantes!$F$21*(AL130/Constantes!$F$22)^(2/3),AL130+AG131+AH131-AJ131-AI131)</f>
        <v>15.497829595985088</v>
      </c>
      <c r="AL131" s="3">
        <f t="shared" si="3"/>
        <v>1015.907510301556</v>
      </c>
      <c r="AM131" s="25"/>
    </row>
    <row r="132" spans="2:39" x14ac:dyDescent="0.25">
      <c r="B132" s="24"/>
      <c r="C132" s="3">
        <v>127</v>
      </c>
      <c r="D132" s="3">
        <f>'Cálculos de ET'!$I130*((1-Constantes!$D$18)*'Cálculos de ET'!$K130+'Cálculos de ET'!$L130)</f>
        <v>1.3428989608929807</v>
      </c>
      <c r="E132" s="3">
        <f>MIN(D132*Constantes!$D$16,0.8*(H131+Clima!$F130-F132-G132-Constantes!$D$12))</f>
        <v>0.79454040082221922</v>
      </c>
      <c r="F132" s="3">
        <f>IF(Clima!$F130&gt;0.05*Constantes!$D$17,((Clima!$F130-0.05*Constantes!$D$17)^2)/(Clima!$F130+0.95*Constantes!$D$17),0)</f>
        <v>0</v>
      </c>
      <c r="G132" s="3">
        <f>MAX(0,H131+Clima!$F130-F132-Constantes!$D$11)</f>
        <v>0</v>
      </c>
      <c r="H132" s="3">
        <f>H131+Clima!$F130-F132-E132-G132</f>
        <v>34.123801429454737</v>
      </c>
      <c r="I132" s="17"/>
      <c r="J132" s="3">
        <v>127</v>
      </c>
      <c r="K132" s="3">
        <f>'Cálculos de ET'!$I130*((1-Constantes!$E$18)*'Cálculos de ET'!$K130+'Cálculos de ET'!$L130)</f>
        <v>1.3428989608929807</v>
      </c>
      <c r="L132" s="3">
        <f>MIN(K132*Constantes!$E$16,0.8*(O131+Clima!$F130-M132-N132-Constantes!$D$12))</f>
        <v>0.79454040082221922</v>
      </c>
      <c r="M132" s="3">
        <f>IF(Clima!$F130&gt;0.05*Constantes!$E$17,((Clima!$F130-0.05*Constantes!$E$17)^2)/(Clima!$F130+0.95*Constantes!$E$17),0)</f>
        <v>0</v>
      </c>
      <c r="N132" s="3">
        <f>MAX(0,O131+Clima!$F130-M132-Constantes!$D$11)</f>
        <v>0</v>
      </c>
      <c r="O132" s="3">
        <f>O131+Clima!$F130-M132-L132-N132</f>
        <v>34.123801429454737</v>
      </c>
      <c r="P132" s="3">
        <f>P131+(Coeficientes!$D$20*N132-Q132)/Coeficientes!$D$21</f>
        <v>0</v>
      </c>
      <c r="Q132" s="3">
        <f>10*Coeficientes!$D$22*P131/Constantes!$E$27</f>
        <v>0</v>
      </c>
      <c r="R132" s="3">
        <f>10*Escenarios!$E$7*(M132+Q132)</f>
        <v>0</v>
      </c>
      <c r="S132" s="3">
        <f>0.001*Clima!F130*Escenarios!$E$8</f>
        <v>0</v>
      </c>
      <c r="T132" s="3">
        <f>MAX(0,W131+R132+S132-Constantes!$E$22)</f>
        <v>0</v>
      </c>
      <c r="U132" s="3">
        <f>MIN('Cálculos de ET'!M130*0.001*Escenarios!$E$8*(W131/Constantes!$E$22)^(2/3),W131+R132+S132-T132)</f>
        <v>4.0489479120701413</v>
      </c>
      <c r="V132" s="3">
        <f>MIN(Constantes!$E$21*(W131/Constantes!$E$22)^(2/3),W131+R132+S132-U132-T132)</f>
        <v>9.8457843929864186</v>
      </c>
      <c r="W132" s="3">
        <f t="shared" si="2"/>
        <v>1472.4981204330406</v>
      </c>
      <c r="X132" s="17"/>
      <c r="Y132" s="3">
        <v>127</v>
      </c>
      <c r="Z132" s="3">
        <f>'Cálculos de ET'!$I130*((1-Constantes!$F$18)*'Cálculos de ET'!$K130+'Cálculos de ET'!$L130)</f>
        <v>1.3428989608929807</v>
      </c>
      <c r="AA132" s="3">
        <f>MIN(Z132*Constantes!$F$16,0.8*(AD131+Clima!$F130-AB132-AC132-Constantes!$D$12))</f>
        <v>0.79454040082221922</v>
      </c>
      <c r="AB132" s="3">
        <f>IF(Clima!$F130&gt;0.05*Constantes!$F$17,((Clima!$F130-0.05*Constantes!$F$17)^2)/(Clima!$F130+0.95*Constantes!$F$17),0)</f>
        <v>0</v>
      </c>
      <c r="AC132" s="3">
        <f>MAX(0,AD131+Clima!$F130-AB132-Constantes!$D$11)</f>
        <v>0</v>
      </c>
      <c r="AD132" s="3">
        <f>AD131+Clima!$F130-AB132-AA132-AC132</f>
        <v>34.123801429454737</v>
      </c>
      <c r="AE132" s="3">
        <f>AE131+(Coeficientes!$D$20*AC132-AF132)/Coeficientes!$D$21</f>
        <v>0</v>
      </c>
      <c r="AF132" s="3">
        <f>10*Coeficientes!$D$22*AE131/Constantes!$F$27</f>
        <v>0</v>
      </c>
      <c r="AG132" s="3">
        <f>10*Escenarios!$F$7*(AB132+AF132)</f>
        <v>0</v>
      </c>
      <c r="AH132" s="3">
        <f>0.001*Clima!F130*Escenarios!$F$8</f>
        <v>0</v>
      </c>
      <c r="AI132" s="3">
        <f>MAX(0,AL131+AG132+AH132-Constantes!$F$22)</f>
        <v>0</v>
      </c>
      <c r="AJ132" s="3">
        <f>MIN('Cálculos de ET'!M130*0.001*Escenarios!$F$8*(AL131/Constantes!$F$22)^(2/3),AL131+AG132+AH132-AI132)</f>
        <v>6.2832724819665069</v>
      </c>
      <c r="AK132" s="3">
        <f>MIN(Constantes!$F$21*(AL131/Constantes!$F$22)^(2/3),AL131+AG132+AH132-AJ132-AI132)</f>
        <v>15.278968137724757</v>
      </c>
      <c r="AL132" s="3">
        <f t="shared" si="3"/>
        <v>994.34526968186481</v>
      </c>
      <c r="AM132" s="25"/>
    </row>
    <row r="133" spans="2:39" x14ac:dyDescent="0.25">
      <c r="B133" s="24"/>
      <c r="C133" s="3">
        <v>128</v>
      </c>
      <c r="D133" s="3">
        <f>'Cálculos de ET'!$I131*((1-Constantes!$D$18)*'Cálculos de ET'!$K131+'Cálculos de ET'!$L131)</f>
        <v>1.3313629368191402</v>
      </c>
      <c r="E133" s="3">
        <f>MIN(D133*Constantes!$D$16,0.8*(H132+Clima!$F131-F133-G133-Constantes!$D$12))</f>
        <v>0.78771498993246092</v>
      </c>
      <c r="F133" s="3">
        <f>IF(Clima!$F131&gt;0.05*Constantes!$D$17,((Clima!$F131-0.05*Constantes!$D$17)^2)/(Clima!$F131+0.95*Constantes!$D$17),0)</f>
        <v>0</v>
      </c>
      <c r="G133" s="3">
        <f>MAX(0,H132+Clima!$F131-F133-Constantes!$D$11)</f>
        <v>0</v>
      </c>
      <c r="H133" s="3">
        <f>H132+Clima!$F131-F133-E133-G133</f>
        <v>33.336086439522276</v>
      </c>
      <c r="I133" s="17"/>
      <c r="J133" s="3">
        <v>128</v>
      </c>
      <c r="K133" s="3">
        <f>'Cálculos de ET'!$I131*((1-Constantes!$E$18)*'Cálculos de ET'!$K131+'Cálculos de ET'!$L131)</f>
        <v>1.3313629368191402</v>
      </c>
      <c r="L133" s="3">
        <f>MIN(K133*Constantes!$E$16,0.8*(O132+Clima!$F131-M133-N133-Constantes!$D$12))</f>
        <v>0.78771498993246092</v>
      </c>
      <c r="M133" s="3">
        <f>IF(Clima!$F131&gt;0.05*Constantes!$E$17,((Clima!$F131-0.05*Constantes!$E$17)^2)/(Clima!$F131+0.95*Constantes!$E$17),0)</f>
        <v>0</v>
      </c>
      <c r="N133" s="3">
        <f>MAX(0,O132+Clima!$F131-M133-Constantes!$D$11)</f>
        <v>0</v>
      </c>
      <c r="O133" s="3">
        <f>O132+Clima!$F131-M133-L133-N133</f>
        <v>33.336086439522276</v>
      </c>
      <c r="P133" s="3">
        <f>P132+(Coeficientes!$D$20*N133-Q133)/Coeficientes!$D$21</f>
        <v>0</v>
      </c>
      <c r="Q133" s="3">
        <f>10*Coeficientes!$D$22*P132/Constantes!$E$27</f>
        <v>0</v>
      </c>
      <c r="R133" s="3">
        <f>10*Escenarios!$E$7*(M133+Q133)</f>
        <v>0</v>
      </c>
      <c r="S133" s="3">
        <f>0.001*Clima!F131*Escenarios!$E$8</f>
        <v>0</v>
      </c>
      <c r="T133" s="3">
        <f>MAX(0,W132+R133+S133-Constantes!$E$22)</f>
        <v>0</v>
      </c>
      <c r="U133" s="3">
        <f>MIN('Cálculos de ET'!M131*0.001*Escenarios!$E$8*(W132/Constantes!$E$22)^(2/3),W132+R133+S133-T133)</f>
        <v>3.9904768754369182</v>
      </c>
      <c r="V133" s="3">
        <f>MIN(Constantes!$E$21*(W132/Constantes!$E$22)^(2/3),W132+R133+S133-U133-T133)</f>
        <v>9.7843297696768659</v>
      </c>
      <c r="W133" s="3">
        <f t="shared" si="2"/>
        <v>1458.7233137879268</v>
      </c>
      <c r="X133" s="17"/>
      <c r="Y133" s="3">
        <v>128</v>
      </c>
      <c r="Z133" s="3">
        <f>'Cálculos de ET'!$I131*((1-Constantes!$F$18)*'Cálculos de ET'!$K131+'Cálculos de ET'!$L131)</f>
        <v>1.3313629368191402</v>
      </c>
      <c r="AA133" s="3">
        <f>MIN(Z133*Constantes!$F$16,0.8*(AD132+Clima!$F131-AB133-AC133-Constantes!$D$12))</f>
        <v>0.78771498993246092</v>
      </c>
      <c r="AB133" s="3">
        <f>IF(Clima!$F131&gt;0.05*Constantes!$F$17,((Clima!$F131-0.05*Constantes!$F$17)^2)/(Clima!$F131+0.95*Constantes!$F$17),0)</f>
        <v>0</v>
      </c>
      <c r="AC133" s="3">
        <f>MAX(0,AD132+Clima!$F131-AB133-Constantes!$D$11)</f>
        <v>0</v>
      </c>
      <c r="AD133" s="3">
        <f>AD132+Clima!$F131-AB133-AA133-AC133</f>
        <v>33.336086439522276</v>
      </c>
      <c r="AE133" s="3">
        <f>AE132+(Coeficientes!$D$20*AC133-AF133)/Coeficientes!$D$21</f>
        <v>0</v>
      </c>
      <c r="AF133" s="3">
        <f>10*Coeficientes!$D$22*AE132/Constantes!$F$27</f>
        <v>0</v>
      </c>
      <c r="AG133" s="3">
        <f>10*Escenarios!$F$7*(AB133+AF133)</f>
        <v>0</v>
      </c>
      <c r="AH133" s="3">
        <f>0.001*Clima!F131*Escenarios!$F$8</f>
        <v>0</v>
      </c>
      <c r="AI133" s="3">
        <f>MAX(0,AL132+AG133+AH133-Constantes!$F$22)</f>
        <v>0</v>
      </c>
      <c r="AJ133" s="3">
        <f>MIN('Cálculos de ET'!M131*0.001*Escenarios!$F$8*(AL132/Constantes!$F$22)^(2/3),AL132+AG133+AH133-AI133)</f>
        <v>6.1429423001226899</v>
      </c>
      <c r="AK133" s="3">
        <f>MIN(Constantes!$F$21*(AL132/Constantes!$F$22)^(2/3),AL132+AG133+AH133-AJ133-AI133)</f>
        <v>15.062002636944701</v>
      </c>
      <c r="AL133" s="3">
        <f t="shared" si="3"/>
        <v>973.14032474479734</v>
      </c>
      <c r="AM133" s="25"/>
    </row>
    <row r="134" spans="2:39" x14ac:dyDescent="0.25">
      <c r="B134" s="24"/>
      <c r="C134" s="3">
        <v>129</v>
      </c>
      <c r="D134" s="3">
        <f>'Cálculos de ET'!$I132*((1-Constantes!$D$18)*'Cálculos de ET'!$K132+'Cálculos de ET'!$L132)</f>
        <v>1.3639820203975832</v>
      </c>
      <c r="E134" s="3">
        <f>MIN(D134*Constantes!$D$16,0.8*(H133+Clima!$F132-F134-G134-Constantes!$D$12))</f>
        <v>0.80701441639387961</v>
      </c>
      <c r="F134" s="3">
        <f>IF(Clima!$F132&gt;0.05*Constantes!$D$17,((Clima!$F132-0.05*Constantes!$D$17)^2)/(Clima!$F132+0.95*Constantes!$D$17),0)</f>
        <v>0</v>
      </c>
      <c r="G134" s="3">
        <f>MAX(0,H133+Clima!$F132-F134-Constantes!$D$11)</f>
        <v>0</v>
      </c>
      <c r="H134" s="3">
        <f>H133+Clima!$F132-F134-E134-G134</f>
        <v>32.5290720231284</v>
      </c>
      <c r="I134" s="17"/>
      <c r="J134" s="3">
        <v>129</v>
      </c>
      <c r="K134" s="3">
        <f>'Cálculos de ET'!$I132*((1-Constantes!$E$18)*'Cálculos de ET'!$K132+'Cálculos de ET'!$L132)</f>
        <v>1.3639820203975832</v>
      </c>
      <c r="L134" s="3">
        <f>MIN(K134*Constantes!$E$16,0.8*(O133+Clima!$F132-M134-N134-Constantes!$D$12))</f>
        <v>0.80701441639387961</v>
      </c>
      <c r="M134" s="3">
        <f>IF(Clima!$F132&gt;0.05*Constantes!$E$17,((Clima!$F132-0.05*Constantes!$E$17)^2)/(Clima!$F132+0.95*Constantes!$E$17),0)</f>
        <v>0</v>
      </c>
      <c r="N134" s="3">
        <f>MAX(0,O133+Clima!$F132-M134-Constantes!$D$11)</f>
        <v>0</v>
      </c>
      <c r="O134" s="3">
        <f>O133+Clima!$F132-M134-L134-N134</f>
        <v>32.5290720231284</v>
      </c>
      <c r="P134" s="3">
        <f>P133+(Coeficientes!$D$20*N134-Q134)/Coeficientes!$D$21</f>
        <v>0</v>
      </c>
      <c r="Q134" s="3">
        <f>10*Coeficientes!$D$22*P133/Constantes!$E$27</f>
        <v>0</v>
      </c>
      <c r="R134" s="3">
        <f>10*Escenarios!$E$7*(M134+Q134)</f>
        <v>0</v>
      </c>
      <c r="S134" s="3">
        <f>0.001*Clima!F132*Escenarios!$E$8</f>
        <v>0</v>
      </c>
      <c r="T134" s="3">
        <f>MAX(0,W133+R134+S134-Constantes!$E$22)</f>
        <v>0</v>
      </c>
      <c r="U134" s="3">
        <f>MIN('Cálculos de ET'!M132*0.001*Escenarios!$E$8*(W133/Constantes!$E$22)^(2/3),W133+R134+S134-T134)</f>
        <v>4.0655765513990243</v>
      </c>
      <c r="V134" s="3">
        <f>MIN(Constantes!$E$21*(W133/Constantes!$E$22)^(2/3),W133+R134+S134-U134-T134)</f>
        <v>9.723214462200513</v>
      </c>
      <c r="W134" s="3">
        <f t="shared" ref="W134:W197" si="4">W133+R134+S134-U134-V134-T134</f>
        <v>1444.9345227743272</v>
      </c>
      <c r="X134" s="17"/>
      <c r="Y134" s="3">
        <v>129</v>
      </c>
      <c r="Z134" s="3">
        <f>'Cálculos de ET'!$I132*((1-Constantes!$F$18)*'Cálculos de ET'!$K132+'Cálculos de ET'!$L132)</f>
        <v>1.3639820203975832</v>
      </c>
      <c r="AA134" s="3">
        <f>MIN(Z134*Constantes!$F$16,0.8*(AD133+Clima!$F132-AB134-AC134-Constantes!$D$12))</f>
        <v>0.80701441639387961</v>
      </c>
      <c r="AB134" s="3">
        <f>IF(Clima!$F132&gt;0.05*Constantes!$F$17,((Clima!$F132-0.05*Constantes!$F$17)^2)/(Clima!$F132+0.95*Constantes!$F$17),0)</f>
        <v>0</v>
      </c>
      <c r="AC134" s="3">
        <f>MAX(0,AD133+Clima!$F132-AB134-Constantes!$D$11)</f>
        <v>0</v>
      </c>
      <c r="AD134" s="3">
        <f>AD133+Clima!$F132-AB134-AA134-AC134</f>
        <v>32.5290720231284</v>
      </c>
      <c r="AE134" s="3">
        <f>AE133+(Coeficientes!$D$20*AC134-AF134)/Coeficientes!$D$21</f>
        <v>0</v>
      </c>
      <c r="AF134" s="3">
        <f>10*Coeficientes!$D$22*AE133/Constantes!$F$27</f>
        <v>0</v>
      </c>
      <c r="AG134" s="3">
        <f>10*Escenarios!$F$7*(AB134+AF134)</f>
        <v>0</v>
      </c>
      <c r="AH134" s="3">
        <f>0.001*Clima!F132*Escenarios!$F$8</f>
        <v>0</v>
      </c>
      <c r="AI134" s="3">
        <f>MAX(0,AL133+AG134+AH134-Constantes!$F$22)</f>
        <v>0</v>
      </c>
      <c r="AJ134" s="3">
        <f>MIN('Cálculos de ET'!M132*0.001*Escenarios!$F$8*(AL133/Constantes!$F$22)^(2/3),AL133+AG134+AH134-AI134)</f>
        <v>6.2080304044509615</v>
      </c>
      <c r="AK134" s="3">
        <f>MIN(Constantes!$F$21*(AL133/Constantes!$F$22)^(2/3),AL133+AG134+AH134-AJ134-AI134)</f>
        <v>14.847097391283075</v>
      </c>
      <c r="AL134" s="3">
        <f t="shared" si="3"/>
        <v>952.08519694906329</v>
      </c>
      <c r="AM134" s="25"/>
    </row>
    <row r="135" spans="2:39" x14ac:dyDescent="0.25">
      <c r="B135" s="24"/>
      <c r="C135" s="3">
        <v>130</v>
      </c>
      <c r="D135" s="3">
        <f>'Cálculos de ET'!$I133*((1-Constantes!$D$18)*'Cálculos de ET'!$K133+'Cálculos de ET'!$L133)</f>
        <v>1.3743867159262315</v>
      </c>
      <c r="E135" s="3">
        <f>MIN(D135*Constantes!$D$16,0.8*(H134+Clima!$F133-F135-G135-Constantes!$D$12))</f>
        <v>0.81317046476126242</v>
      </c>
      <c r="F135" s="3">
        <f>IF(Clima!$F133&gt;0.05*Constantes!$D$17,((Clima!$F133-0.05*Constantes!$D$17)^2)/(Clima!$F133+0.95*Constantes!$D$17),0)</f>
        <v>0</v>
      </c>
      <c r="G135" s="3">
        <f>MAX(0,H134+Clima!$F133-F135-Constantes!$D$11)</f>
        <v>0</v>
      </c>
      <c r="H135" s="3">
        <f>H134+Clima!$F133-F135-E135-G135</f>
        <v>31.715901558367136</v>
      </c>
      <c r="I135" s="17"/>
      <c r="J135" s="3">
        <v>130</v>
      </c>
      <c r="K135" s="3">
        <f>'Cálculos de ET'!$I133*((1-Constantes!$E$18)*'Cálculos de ET'!$K133+'Cálculos de ET'!$L133)</f>
        <v>1.3743867159262315</v>
      </c>
      <c r="L135" s="3">
        <f>MIN(K135*Constantes!$E$16,0.8*(O134+Clima!$F133-M135-N135-Constantes!$D$12))</f>
        <v>0.81317046476126242</v>
      </c>
      <c r="M135" s="3">
        <f>IF(Clima!$F133&gt;0.05*Constantes!$E$17,((Clima!$F133-0.05*Constantes!$E$17)^2)/(Clima!$F133+0.95*Constantes!$E$17),0)</f>
        <v>0</v>
      </c>
      <c r="N135" s="3">
        <f>MAX(0,O134+Clima!$F133-M135-Constantes!$D$11)</f>
        <v>0</v>
      </c>
      <c r="O135" s="3">
        <f>O134+Clima!$F133-M135-L135-N135</f>
        <v>31.715901558367136</v>
      </c>
      <c r="P135" s="3">
        <f>P134+(Coeficientes!$D$20*N135-Q135)/Coeficientes!$D$21</f>
        <v>0</v>
      </c>
      <c r="Q135" s="3">
        <f>10*Coeficientes!$D$22*P134/Constantes!$E$27</f>
        <v>0</v>
      </c>
      <c r="R135" s="3">
        <f>10*Escenarios!$E$7*(M135+Q135)</f>
        <v>0</v>
      </c>
      <c r="S135" s="3">
        <f>0.001*Clima!F133*Escenarios!$E$8</f>
        <v>0</v>
      </c>
      <c r="T135" s="3">
        <f>MAX(0,W134+R135+S135-Constantes!$E$22)</f>
        <v>0</v>
      </c>
      <c r="U135" s="3">
        <f>MIN('Cálculos de ET'!M133*0.001*Escenarios!$E$8*(W134/Constantes!$E$22)^(2/3),W134+R135+S135-T135)</f>
        <v>4.0727181346084382</v>
      </c>
      <c r="V135" s="3">
        <f>MIN(Constantes!$E$21*(W134/Constantes!$E$22)^(2/3),W134+R135+S135-U135-T135)</f>
        <v>9.6618441371100801</v>
      </c>
      <c r="W135" s="3">
        <f t="shared" si="4"/>
        <v>1431.1999605026085</v>
      </c>
      <c r="X135" s="17"/>
      <c r="Y135" s="3">
        <v>130</v>
      </c>
      <c r="Z135" s="3">
        <f>'Cálculos de ET'!$I133*((1-Constantes!$F$18)*'Cálculos de ET'!$K133+'Cálculos de ET'!$L133)</f>
        <v>1.3743867159262315</v>
      </c>
      <c r="AA135" s="3">
        <f>MIN(Z135*Constantes!$F$16,0.8*(AD134+Clima!$F133-AB135-AC135-Constantes!$D$12))</f>
        <v>0.81317046476126242</v>
      </c>
      <c r="AB135" s="3">
        <f>IF(Clima!$F133&gt;0.05*Constantes!$F$17,((Clima!$F133-0.05*Constantes!$F$17)^2)/(Clima!$F133+0.95*Constantes!$F$17),0)</f>
        <v>0</v>
      </c>
      <c r="AC135" s="3">
        <f>MAX(0,AD134+Clima!$F133-AB135-Constantes!$D$11)</f>
        <v>0</v>
      </c>
      <c r="AD135" s="3">
        <f>AD134+Clima!$F133-AB135-AA135-AC135</f>
        <v>31.715901558367136</v>
      </c>
      <c r="AE135" s="3">
        <f>AE134+(Coeficientes!$D$20*AC135-AF135)/Coeficientes!$D$21</f>
        <v>0</v>
      </c>
      <c r="AF135" s="3">
        <f>10*Coeficientes!$D$22*AE134/Constantes!$F$27</f>
        <v>0</v>
      </c>
      <c r="AG135" s="3">
        <f>10*Escenarios!$F$7*(AB135+AF135)</f>
        <v>0</v>
      </c>
      <c r="AH135" s="3">
        <f>0.001*Clima!F133*Escenarios!$F$8</f>
        <v>0</v>
      </c>
      <c r="AI135" s="3">
        <f>MAX(0,AL134+AG135+AH135-Constantes!$F$22)</f>
        <v>0</v>
      </c>
      <c r="AJ135" s="3">
        <f>MIN('Cálculos de ET'!M133*0.001*Escenarios!$F$8*(AL134/Constantes!$F$22)^(2/3),AL134+AG135+AH135-AI135)</f>
        <v>6.1678354711908847</v>
      </c>
      <c r="AK135" s="3">
        <f>MIN(Constantes!$F$21*(AL134/Constantes!$F$22)^(2/3),AL134+AG135+AH135-AJ135-AI135)</f>
        <v>14.632160394206762</v>
      </c>
      <c r="AL135" s="3">
        <f t="shared" ref="AL135:AL198" si="5">AL134+AG135+AH135-AJ135-AK135-AI135</f>
        <v>931.2852010836657</v>
      </c>
      <c r="AM135" s="25"/>
    </row>
    <row r="136" spans="2:39" x14ac:dyDescent="0.25">
      <c r="B136" s="24"/>
      <c r="C136" s="3">
        <v>131</v>
      </c>
      <c r="D136" s="3">
        <f>'Cálculos de ET'!$I134*((1-Constantes!$D$18)*'Cálculos de ET'!$K134+'Cálculos de ET'!$L134)</f>
        <v>1.3047693076970805</v>
      </c>
      <c r="E136" s="3">
        <f>MIN(D136*Constantes!$D$16,0.8*(H135+Clima!$F134-F136-G136-Constantes!$D$12))</f>
        <v>0.77198058745149678</v>
      </c>
      <c r="F136" s="3">
        <f>IF(Clima!$F134&gt;0.05*Constantes!$D$17,((Clima!$F134-0.05*Constantes!$D$17)^2)/(Clima!$F134+0.95*Constantes!$D$17),0)</f>
        <v>0</v>
      </c>
      <c r="G136" s="3">
        <f>MAX(0,H135+Clima!$F134-F136-Constantes!$D$11)</f>
        <v>0</v>
      </c>
      <c r="H136" s="3">
        <f>H135+Clima!$F134-F136-E136-G136</f>
        <v>30.943920970915638</v>
      </c>
      <c r="I136" s="17"/>
      <c r="J136" s="3">
        <v>131</v>
      </c>
      <c r="K136" s="3">
        <f>'Cálculos de ET'!$I134*((1-Constantes!$E$18)*'Cálculos de ET'!$K134+'Cálculos de ET'!$L134)</f>
        <v>1.3047693076970805</v>
      </c>
      <c r="L136" s="3">
        <f>MIN(K136*Constantes!$E$16,0.8*(O135+Clima!$F134-M136-N136-Constantes!$D$12))</f>
        <v>0.77198058745149678</v>
      </c>
      <c r="M136" s="3">
        <f>IF(Clima!$F134&gt;0.05*Constantes!$E$17,((Clima!$F134-0.05*Constantes!$E$17)^2)/(Clima!$F134+0.95*Constantes!$E$17),0)</f>
        <v>0</v>
      </c>
      <c r="N136" s="3">
        <f>MAX(0,O135+Clima!$F134-M136-Constantes!$D$11)</f>
        <v>0</v>
      </c>
      <c r="O136" s="3">
        <f>O135+Clima!$F134-M136-L136-N136</f>
        <v>30.943920970915638</v>
      </c>
      <c r="P136" s="3">
        <f>P135+(Coeficientes!$D$20*N136-Q136)/Coeficientes!$D$21</f>
        <v>0</v>
      </c>
      <c r="Q136" s="3">
        <f>10*Coeficientes!$D$22*P135/Constantes!$E$27</f>
        <v>0</v>
      </c>
      <c r="R136" s="3">
        <f>10*Escenarios!$E$7*(M136+Q136)</f>
        <v>0</v>
      </c>
      <c r="S136" s="3">
        <f>0.001*Clima!F134*Escenarios!$E$8</f>
        <v>0</v>
      </c>
      <c r="T136" s="3">
        <f>MAX(0,W135+R136+S136-Constantes!$E$22)</f>
        <v>0</v>
      </c>
      <c r="U136" s="3">
        <f>MIN('Cálculos de ET'!M134*0.001*Escenarios!$E$8*(W135/Constantes!$E$22)^(2/3),W135+R136+S136-T136)</f>
        <v>3.8415046050688839</v>
      </c>
      <c r="V136" s="3">
        <f>MIN(Constantes!$E$21*(W135/Constantes!$E$22)^(2/3),W135+R136+S136-U136-T136)</f>
        <v>9.600520795094539</v>
      </c>
      <c r="W136" s="3">
        <f t="shared" si="4"/>
        <v>1417.7579351024451</v>
      </c>
      <c r="X136" s="17"/>
      <c r="Y136" s="3">
        <v>131</v>
      </c>
      <c r="Z136" s="3">
        <f>'Cálculos de ET'!$I134*((1-Constantes!$F$18)*'Cálculos de ET'!$K134+'Cálculos de ET'!$L134)</f>
        <v>1.3047693076970805</v>
      </c>
      <c r="AA136" s="3">
        <f>MIN(Z136*Constantes!$F$16,0.8*(AD135+Clima!$F134-AB136-AC136-Constantes!$D$12))</f>
        <v>0.77198058745149678</v>
      </c>
      <c r="AB136" s="3">
        <f>IF(Clima!$F134&gt;0.05*Constantes!$F$17,((Clima!$F134-0.05*Constantes!$F$17)^2)/(Clima!$F134+0.95*Constantes!$F$17),0)</f>
        <v>0</v>
      </c>
      <c r="AC136" s="3">
        <f>MAX(0,AD135+Clima!$F134-AB136-Constantes!$D$11)</f>
        <v>0</v>
      </c>
      <c r="AD136" s="3">
        <f>AD135+Clima!$F134-AB136-AA136-AC136</f>
        <v>30.943920970915638</v>
      </c>
      <c r="AE136" s="3">
        <f>AE135+(Coeficientes!$D$20*AC136-AF136)/Coeficientes!$D$21</f>
        <v>0</v>
      </c>
      <c r="AF136" s="3">
        <f>10*Coeficientes!$D$22*AE135/Constantes!$F$27</f>
        <v>0</v>
      </c>
      <c r="AG136" s="3">
        <f>10*Escenarios!$F$7*(AB136+AF136)</f>
        <v>0</v>
      </c>
      <c r="AH136" s="3">
        <f>0.001*Clima!F134*Escenarios!$F$8</f>
        <v>0</v>
      </c>
      <c r="AI136" s="3">
        <f>MAX(0,AL135+AG136+AH136-Constantes!$F$22)</f>
        <v>0</v>
      </c>
      <c r="AJ136" s="3">
        <f>MIN('Cálculos de ET'!M134*0.001*Escenarios!$F$8*(AL135/Constantes!$F$22)^(2/3),AL135+AG136+AH136-AI136)</f>
        <v>5.7692533541645297</v>
      </c>
      <c r="AK136" s="3">
        <f>MIN(Constantes!$F$21*(AL135/Constantes!$F$22)^(2/3),AL135+AG136+AH136-AJ136-AI136)</f>
        <v>14.418266406798256</v>
      </c>
      <c r="AL136" s="3">
        <f t="shared" si="5"/>
        <v>911.0976813227029</v>
      </c>
      <c r="AM136" s="25"/>
    </row>
    <row r="137" spans="2:39" x14ac:dyDescent="0.25">
      <c r="B137" s="24"/>
      <c r="C137" s="3">
        <v>132</v>
      </c>
      <c r="D137" s="3">
        <f>'Cálculos de ET'!$I135*((1-Constantes!$D$18)*'Cálculos de ET'!$K135+'Cálculos de ET'!$L135)</f>
        <v>1.2865553689614053</v>
      </c>
      <c r="E137" s="3">
        <f>MIN(D137*Constantes!$D$16,0.8*(H136+Clima!$F135-F137-G137-Constantes!$D$12))</f>
        <v>0.76120411758665185</v>
      </c>
      <c r="F137" s="3">
        <f>IF(Clima!$F135&gt;0.05*Constantes!$D$17,((Clima!$F135-0.05*Constantes!$D$17)^2)/(Clima!$F135+0.95*Constantes!$D$17),0)</f>
        <v>0</v>
      </c>
      <c r="G137" s="3">
        <f>MAX(0,H136+Clima!$F135-F137-Constantes!$D$11)</f>
        <v>0</v>
      </c>
      <c r="H137" s="3">
        <f>H136+Clima!$F135-F137-E137-G137</f>
        <v>30.182716853328987</v>
      </c>
      <c r="I137" s="17"/>
      <c r="J137" s="3">
        <v>132</v>
      </c>
      <c r="K137" s="3">
        <f>'Cálculos de ET'!$I135*((1-Constantes!$E$18)*'Cálculos de ET'!$K135+'Cálculos de ET'!$L135)</f>
        <v>1.2865553689614053</v>
      </c>
      <c r="L137" s="3">
        <f>MIN(K137*Constantes!$E$16,0.8*(O136+Clima!$F135-M137-N137-Constantes!$D$12))</f>
        <v>0.76120411758665185</v>
      </c>
      <c r="M137" s="3">
        <f>IF(Clima!$F135&gt;0.05*Constantes!$E$17,((Clima!$F135-0.05*Constantes!$E$17)^2)/(Clima!$F135+0.95*Constantes!$E$17),0)</f>
        <v>0</v>
      </c>
      <c r="N137" s="3">
        <f>MAX(0,O136+Clima!$F135-M137-Constantes!$D$11)</f>
        <v>0</v>
      </c>
      <c r="O137" s="3">
        <f>O136+Clima!$F135-M137-L137-N137</f>
        <v>30.182716853328987</v>
      </c>
      <c r="P137" s="3">
        <f>P136+(Coeficientes!$D$20*N137-Q137)/Coeficientes!$D$21</f>
        <v>0</v>
      </c>
      <c r="Q137" s="3">
        <f>10*Coeficientes!$D$22*P136/Constantes!$E$27</f>
        <v>0</v>
      </c>
      <c r="R137" s="3">
        <f>10*Escenarios!$E$7*(M137+Q137)</f>
        <v>0</v>
      </c>
      <c r="S137" s="3">
        <f>0.001*Clima!F135*Escenarios!$E$8</f>
        <v>0</v>
      </c>
      <c r="T137" s="3">
        <f>MAX(0,W136+R137+S137-Constantes!$E$22)</f>
        <v>0</v>
      </c>
      <c r="U137" s="3">
        <f>MIN('Cálculos de ET'!M135*0.001*Escenarios!$E$8*(W136/Constantes!$E$22)^(2/3),W136+R137+S137-T137)</f>
        <v>3.7650988499100611</v>
      </c>
      <c r="V137" s="3">
        <f>MIN(Constantes!$E$21*(W136/Constantes!$E$22)^(2/3),W136+R137+S137-U137-T137)</f>
        <v>9.5403133674145568</v>
      </c>
      <c r="W137" s="3">
        <f t="shared" si="4"/>
        <v>1404.4525228851205</v>
      </c>
      <c r="X137" s="17"/>
      <c r="Y137" s="3">
        <v>132</v>
      </c>
      <c r="Z137" s="3">
        <f>'Cálculos de ET'!$I135*((1-Constantes!$F$18)*'Cálculos de ET'!$K135+'Cálculos de ET'!$L135)</f>
        <v>1.2865553689614053</v>
      </c>
      <c r="AA137" s="3">
        <f>MIN(Z137*Constantes!$F$16,0.8*(AD136+Clima!$F135-AB137-AC137-Constantes!$D$12))</f>
        <v>0.76120411758665185</v>
      </c>
      <c r="AB137" s="3">
        <f>IF(Clima!$F135&gt;0.05*Constantes!$F$17,((Clima!$F135-0.05*Constantes!$F$17)^2)/(Clima!$F135+0.95*Constantes!$F$17),0)</f>
        <v>0</v>
      </c>
      <c r="AC137" s="3">
        <f>MAX(0,AD136+Clima!$F135-AB137-Constantes!$D$11)</f>
        <v>0</v>
      </c>
      <c r="AD137" s="3">
        <f>AD136+Clima!$F135-AB137-AA137-AC137</f>
        <v>30.182716853328987</v>
      </c>
      <c r="AE137" s="3">
        <f>AE136+(Coeficientes!$D$20*AC137-AF137)/Coeficientes!$D$21</f>
        <v>0</v>
      </c>
      <c r="AF137" s="3">
        <f>10*Coeficientes!$D$22*AE136/Constantes!$F$27</f>
        <v>0</v>
      </c>
      <c r="AG137" s="3">
        <f>10*Escenarios!$F$7*(AB137+AF137)</f>
        <v>0</v>
      </c>
      <c r="AH137" s="3">
        <f>0.001*Clima!F135*Escenarios!$F$8</f>
        <v>0</v>
      </c>
      <c r="AI137" s="3">
        <f>MAX(0,AL136+AG137+AH137-Constantes!$F$22)</f>
        <v>0</v>
      </c>
      <c r="AJ137" s="3">
        <f>MIN('Cálculos de ET'!M135*0.001*Escenarios!$F$8*(AL136/Constantes!$F$22)^(2/3),AL136+AG137+AH137-AI137)</f>
        <v>5.607659238308587</v>
      </c>
      <c r="AK137" s="3">
        <f>MIN(Constantes!$F$21*(AL136/Constantes!$F$22)^(2/3),AL136+AG137+AH137-AJ137-AI137)</f>
        <v>14.209142581321363</v>
      </c>
      <c r="AL137" s="3">
        <f t="shared" si="5"/>
        <v>891.28087950307304</v>
      </c>
      <c r="AM137" s="25"/>
    </row>
    <row r="138" spans="2:39" x14ac:dyDescent="0.25">
      <c r="B138" s="24"/>
      <c r="C138" s="3">
        <v>133</v>
      </c>
      <c r="D138" s="3">
        <f>'Cálculos de ET'!$I136*((1-Constantes!$D$18)*'Cálculos de ET'!$K136+'Cálculos de ET'!$L136)</f>
        <v>1.2614808414188388</v>
      </c>
      <c r="E138" s="3">
        <f>MIN(D138*Constantes!$D$16,0.8*(H137+Clima!$F136-F138-G138-Constantes!$D$12))</f>
        <v>0.74636850765301199</v>
      </c>
      <c r="F138" s="3">
        <f>IF(Clima!$F136&gt;0.05*Constantes!$D$17,((Clima!$F136-0.05*Constantes!$D$17)^2)/(Clima!$F136+0.95*Constantes!$D$17),0)</f>
        <v>0</v>
      </c>
      <c r="G138" s="3">
        <f>MAX(0,H137+Clima!$F136-F138-Constantes!$D$11)</f>
        <v>0</v>
      </c>
      <c r="H138" s="3">
        <f>H137+Clima!$F136-F138-E138-G138</f>
        <v>29.436348345675974</v>
      </c>
      <c r="I138" s="17"/>
      <c r="J138" s="3">
        <v>133</v>
      </c>
      <c r="K138" s="3">
        <f>'Cálculos de ET'!$I136*((1-Constantes!$E$18)*'Cálculos de ET'!$K136+'Cálculos de ET'!$L136)</f>
        <v>1.2614808414188388</v>
      </c>
      <c r="L138" s="3">
        <f>MIN(K138*Constantes!$E$16,0.8*(O137+Clima!$F136-M138-N138-Constantes!$D$12))</f>
        <v>0.74636850765301199</v>
      </c>
      <c r="M138" s="3">
        <f>IF(Clima!$F136&gt;0.05*Constantes!$E$17,((Clima!$F136-0.05*Constantes!$E$17)^2)/(Clima!$F136+0.95*Constantes!$E$17),0)</f>
        <v>0</v>
      </c>
      <c r="N138" s="3">
        <f>MAX(0,O137+Clima!$F136-M138-Constantes!$D$11)</f>
        <v>0</v>
      </c>
      <c r="O138" s="3">
        <f>O137+Clima!$F136-M138-L138-N138</f>
        <v>29.436348345675974</v>
      </c>
      <c r="P138" s="3">
        <f>P137+(Coeficientes!$D$20*N138-Q138)/Coeficientes!$D$21</f>
        <v>0</v>
      </c>
      <c r="Q138" s="3">
        <f>10*Coeficientes!$D$22*P137/Constantes!$E$27</f>
        <v>0</v>
      </c>
      <c r="R138" s="3">
        <f>10*Escenarios!$E$7*(M138+Q138)</f>
        <v>0</v>
      </c>
      <c r="S138" s="3">
        <f>0.001*Clima!F136*Escenarios!$E$8</f>
        <v>0</v>
      </c>
      <c r="T138" s="3">
        <f>MAX(0,W137+R138+S138-Constantes!$E$22)</f>
        <v>0</v>
      </c>
      <c r="U138" s="3">
        <f>MIN('Cálculos de ET'!M136*0.001*Escenarios!$E$8*(W137/Constantes!$E$22)^(2/3),W137+R138+S138-T138)</f>
        <v>3.6691568837034767</v>
      </c>
      <c r="V138" s="3">
        <f>MIN(Constantes!$E$21*(W137/Constantes!$E$22)^(2/3),W137+R138+S138-U138-T138)</f>
        <v>9.4805301562803148</v>
      </c>
      <c r="W138" s="3">
        <f t="shared" si="4"/>
        <v>1391.3028358451368</v>
      </c>
      <c r="X138" s="17"/>
      <c r="Y138" s="3">
        <v>133</v>
      </c>
      <c r="Z138" s="3">
        <f>'Cálculos de ET'!$I136*((1-Constantes!$F$18)*'Cálculos de ET'!$K136+'Cálculos de ET'!$L136)</f>
        <v>1.2614808414188388</v>
      </c>
      <c r="AA138" s="3">
        <f>MIN(Z138*Constantes!$F$16,0.8*(AD137+Clima!$F136-AB138-AC138-Constantes!$D$12))</f>
        <v>0.74636850765301199</v>
      </c>
      <c r="AB138" s="3">
        <f>IF(Clima!$F136&gt;0.05*Constantes!$F$17,((Clima!$F136-0.05*Constantes!$F$17)^2)/(Clima!$F136+0.95*Constantes!$F$17),0)</f>
        <v>0</v>
      </c>
      <c r="AC138" s="3">
        <f>MAX(0,AD137+Clima!$F136-AB138-Constantes!$D$11)</f>
        <v>0</v>
      </c>
      <c r="AD138" s="3">
        <f>AD137+Clima!$F136-AB138-AA138-AC138</f>
        <v>29.436348345675974</v>
      </c>
      <c r="AE138" s="3">
        <f>AE137+(Coeficientes!$D$20*AC138-AF138)/Coeficientes!$D$21</f>
        <v>0</v>
      </c>
      <c r="AF138" s="3">
        <f>10*Coeficientes!$D$22*AE137/Constantes!$F$27</f>
        <v>0</v>
      </c>
      <c r="AG138" s="3">
        <f>10*Escenarios!$F$7*(AB138+AF138)</f>
        <v>0</v>
      </c>
      <c r="AH138" s="3">
        <f>0.001*Clima!F136*Escenarios!$F$8</f>
        <v>0</v>
      </c>
      <c r="AI138" s="3">
        <f>MAX(0,AL137+AG138+AH138-Constantes!$F$22)</f>
        <v>0</v>
      </c>
      <c r="AJ138" s="3">
        <f>MIN('Cálculos de ET'!M136*0.001*Escenarios!$F$8*(AL137/Constantes!$F$22)^(2/3),AL137+AG138+AH138-AI138)</f>
        <v>5.4191931281780041</v>
      </c>
      <c r="AK138" s="3">
        <f>MIN(Constantes!$F$21*(AL137/Constantes!$F$22)^(2/3),AL137+AG138+AH138-AJ138-AI138)</f>
        <v>14.002351358315659</v>
      </c>
      <c r="AL138" s="3">
        <f t="shared" si="5"/>
        <v>871.85933501657939</v>
      </c>
      <c r="AM138" s="25"/>
    </row>
    <row r="139" spans="2:39" x14ac:dyDescent="0.25">
      <c r="B139" s="24"/>
      <c r="C139" s="3">
        <v>134</v>
      </c>
      <c r="D139" s="3">
        <f>'Cálculos de ET'!$I137*((1-Constantes!$D$18)*'Cálculos de ET'!$K137+'Cálculos de ET'!$L137)</f>
        <v>0</v>
      </c>
      <c r="E139" s="3">
        <f>MIN(D139*Constantes!$D$16,0.8*(H138+Clima!$F137-F139-G139-Constantes!$D$12))</f>
        <v>0</v>
      </c>
      <c r="F139" s="3">
        <f>IF(Clima!$F137&gt;0.05*Constantes!$D$17,((Clima!$F137-0.05*Constantes!$D$17)^2)/(Clima!$F137+0.95*Constantes!$D$17),0)</f>
        <v>0</v>
      </c>
      <c r="G139" s="3">
        <f>MAX(0,H138+Clima!$F137-F139-Constantes!$D$11)</f>
        <v>0</v>
      </c>
      <c r="H139" s="3">
        <f>H138+Clima!$F137-F139-E139-G139</f>
        <v>29.436348345675974</v>
      </c>
      <c r="I139" s="17"/>
      <c r="J139" s="3">
        <v>134</v>
      </c>
      <c r="K139" s="3">
        <f>'Cálculos de ET'!$I137*((1-Constantes!$E$18)*'Cálculos de ET'!$K137+'Cálculos de ET'!$L137)</f>
        <v>0</v>
      </c>
      <c r="L139" s="3">
        <f>MIN(K139*Constantes!$E$16,0.8*(O138+Clima!$F137-M139-N139-Constantes!$D$12))</f>
        <v>0</v>
      </c>
      <c r="M139" s="3">
        <f>IF(Clima!$F137&gt;0.05*Constantes!$E$17,((Clima!$F137-0.05*Constantes!$E$17)^2)/(Clima!$F137+0.95*Constantes!$E$17),0)</f>
        <v>0</v>
      </c>
      <c r="N139" s="3">
        <f>MAX(0,O138+Clima!$F137-M139-Constantes!$D$11)</f>
        <v>0</v>
      </c>
      <c r="O139" s="3">
        <f>O138+Clima!$F137-M139-L139-N139</f>
        <v>29.436348345675974</v>
      </c>
      <c r="P139" s="3">
        <f>P138+(Coeficientes!$D$20*N139-Q139)/Coeficientes!$D$21</f>
        <v>0</v>
      </c>
      <c r="Q139" s="3">
        <f>10*Coeficientes!$D$22*P138/Constantes!$E$27</f>
        <v>0</v>
      </c>
      <c r="R139" s="3">
        <f>10*Escenarios!$E$7*(M139+Q139)</f>
        <v>0</v>
      </c>
      <c r="S139" s="3">
        <f>0.001*Clima!F137*Escenarios!$E$8</f>
        <v>0</v>
      </c>
      <c r="T139" s="3">
        <f>MAX(0,W138+R139+S139-Constantes!$E$22)</f>
        <v>0</v>
      </c>
      <c r="U139" s="3">
        <f>MIN('Cálculos de ET'!M137*0.001*Escenarios!$E$8*(W138/Constantes!$E$22)^(2/3),W138+R139+S139-T139)</f>
        <v>0</v>
      </c>
      <c r="V139" s="3">
        <f>MIN(Constantes!$E$21*(W138/Constantes!$E$22)^(2/3),W138+R139+S139-U139-T139)</f>
        <v>9.4212608658003205</v>
      </c>
      <c r="W139" s="3">
        <f t="shared" si="4"/>
        <v>1381.8815749793364</v>
      </c>
      <c r="X139" s="17"/>
      <c r="Y139" s="3">
        <v>134</v>
      </c>
      <c r="Z139" s="3">
        <f>'Cálculos de ET'!$I137*((1-Constantes!$F$18)*'Cálculos de ET'!$K137+'Cálculos de ET'!$L137)</f>
        <v>0</v>
      </c>
      <c r="AA139" s="3">
        <f>MIN(Z139*Constantes!$F$16,0.8*(AD138+Clima!$F137-AB139-AC139-Constantes!$D$12))</f>
        <v>0</v>
      </c>
      <c r="AB139" s="3">
        <f>IF(Clima!$F137&gt;0.05*Constantes!$F$17,((Clima!$F137-0.05*Constantes!$F$17)^2)/(Clima!$F137+0.95*Constantes!$F$17),0)</f>
        <v>0</v>
      </c>
      <c r="AC139" s="3">
        <f>MAX(0,AD138+Clima!$F137-AB139-Constantes!$D$11)</f>
        <v>0</v>
      </c>
      <c r="AD139" s="3">
        <f>AD138+Clima!$F137-AB139-AA139-AC139</f>
        <v>29.436348345675974</v>
      </c>
      <c r="AE139" s="3">
        <f>AE138+(Coeficientes!$D$20*AC139-AF139)/Coeficientes!$D$21</f>
        <v>0</v>
      </c>
      <c r="AF139" s="3">
        <f>10*Coeficientes!$D$22*AE138/Constantes!$F$27</f>
        <v>0</v>
      </c>
      <c r="AG139" s="3">
        <f>10*Escenarios!$F$7*(AB139+AF139)</f>
        <v>0</v>
      </c>
      <c r="AH139" s="3">
        <f>0.001*Clima!F137*Escenarios!$F$8</f>
        <v>0</v>
      </c>
      <c r="AI139" s="3">
        <f>MAX(0,AL138+AG139+AH139-Constantes!$F$22)</f>
        <v>0</v>
      </c>
      <c r="AJ139" s="3">
        <f>MIN('Cálculos de ET'!M137*0.001*Escenarios!$F$8*(AL138/Constantes!$F$22)^(2/3),AL138+AG139+AH139-AI139)</f>
        <v>0</v>
      </c>
      <c r="AK139" s="3">
        <f>MIN(Constantes!$F$21*(AL138/Constantes!$F$22)^(2/3),AL138+AG139+AH139-AJ139-AI139)</f>
        <v>13.798192277722638</v>
      </c>
      <c r="AL139" s="3">
        <f t="shared" si="5"/>
        <v>858.0611427388568</v>
      </c>
      <c r="AM139" s="25"/>
    </row>
    <row r="140" spans="2:39" x14ac:dyDescent="0.25">
      <c r="B140" s="24"/>
      <c r="C140" s="3">
        <v>135</v>
      </c>
      <c r="D140" s="3">
        <f>'Cálculos de ET'!$I138*((1-Constantes!$D$18)*'Cálculos de ET'!$K138+'Cálculos de ET'!$L138)</f>
        <v>1.2054616951191006</v>
      </c>
      <c r="E140" s="3">
        <f>MIN(D140*Constantes!$D$16,0.8*(H139+Clima!$F138-F140-G140-Constantes!$D$12))</f>
        <v>0.71322418611364968</v>
      </c>
      <c r="F140" s="3">
        <f>IF(Clima!$F138&gt;0.05*Constantes!$D$17,((Clima!$F138-0.05*Constantes!$D$17)^2)/(Clima!$F138+0.95*Constantes!$D$17),0)</f>
        <v>0</v>
      </c>
      <c r="G140" s="3">
        <f>MAX(0,H139+Clima!$F138-F140-Constantes!$D$11)</f>
        <v>0</v>
      </c>
      <c r="H140" s="3">
        <f>H139+Clima!$F138-F140-E140-G140</f>
        <v>28.723124159562325</v>
      </c>
      <c r="I140" s="17"/>
      <c r="J140" s="3">
        <v>135</v>
      </c>
      <c r="K140" s="3">
        <f>'Cálculos de ET'!$I138*((1-Constantes!$E$18)*'Cálculos de ET'!$K138+'Cálculos de ET'!$L138)</f>
        <v>1.2054616951191006</v>
      </c>
      <c r="L140" s="3">
        <f>MIN(K140*Constantes!$E$16,0.8*(O139+Clima!$F138-M140-N140-Constantes!$D$12))</f>
        <v>0.71322418611364968</v>
      </c>
      <c r="M140" s="3">
        <f>IF(Clima!$F138&gt;0.05*Constantes!$E$17,((Clima!$F138-0.05*Constantes!$E$17)^2)/(Clima!$F138+0.95*Constantes!$E$17),0)</f>
        <v>0</v>
      </c>
      <c r="N140" s="3">
        <f>MAX(0,O139+Clima!$F138-M140-Constantes!$D$11)</f>
        <v>0</v>
      </c>
      <c r="O140" s="3">
        <f>O139+Clima!$F138-M140-L140-N140</f>
        <v>28.723124159562325</v>
      </c>
      <c r="P140" s="3">
        <f>P139+(Coeficientes!$D$20*N140-Q140)/Coeficientes!$D$21</f>
        <v>0</v>
      </c>
      <c r="Q140" s="3">
        <f>10*Coeficientes!$D$22*P139/Constantes!$E$27</f>
        <v>0</v>
      </c>
      <c r="R140" s="3">
        <f>10*Escenarios!$E$7*(M140+Q140)</f>
        <v>0</v>
      </c>
      <c r="S140" s="3">
        <f>0.001*Clima!F138*Escenarios!$E$8</f>
        <v>0</v>
      </c>
      <c r="T140" s="3">
        <f>MAX(0,W139+R140+S140-Constantes!$E$22)</f>
        <v>0</v>
      </c>
      <c r="U140" s="3">
        <f>MIN('Cálculos de ET'!M138*0.001*Escenarios!$E$8*(W139/Constantes!$E$22)^(2/3),W139+R140+S140-T140)</f>
        <v>3.4688970295628296</v>
      </c>
      <c r="V140" s="3">
        <f>MIN(Constantes!$E$21*(W139/Constantes!$E$22)^(2/3),W139+R140+S140-U140-T140)</f>
        <v>9.3786817663199038</v>
      </c>
      <c r="W140" s="3">
        <f t="shared" si="4"/>
        <v>1369.0339961834536</v>
      </c>
      <c r="X140" s="17"/>
      <c r="Y140" s="3">
        <v>135</v>
      </c>
      <c r="Z140" s="3">
        <f>'Cálculos de ET'!$I138*((1-Constantes!$F$18)*'Cálculos de ET'!$K138+'Cálculos de ET'!$L138)</f>
        <v>1.2054616951191006</v>
      </c>
      <c r="AA140" s="3">
        <f>MIN(Z140*Constantes!$F$16,0.8*(AD139+Clima!$F138-AB140-AC140-Constantes!$D$12))</f>
        <v>0.71322418611364968</v>
      </c>
      <c r="AB140" s="3">
        <f>IF(Clima!$F138&gt;0.05*Constantes!$F$17,((Clima!$F138-0.05*Constantes!$F$17)^2)/(Clima!$F138+0.95*Constantes!$F$17),0)</f>
        <v>0</v>
      </c>
      <c r="AC140" s="3">
        <f>MAX(0,AD139+Clima!$F138-AB140-Constantes!$D$11)</f>
        <v>0</v>
      </c>
      <c r="AD140" s="3">
        <f>AD139+Clima!$F138-AB140-AA140-AC140</f>
        <v>28.723124159562325</v>
      </c>
      <c r="AE140" s="3">
        <f>AE139+(Coeficientes!$D$20*AC140-AF140)/Coeficientes!$D$21</f>
        <v>0</v>
      </c>
      <c r="AF140" s="3">
        <f>10*Coeficientes!$D$22*AE139/Constantes!$F$27</f>
        <v>0</v>
      </c>
      <c r="AG140" s="3">
        <f>10*Escenarios!$F$7*(AB140+AF140)</f>
        <v>0</v>
      </c>
      <c r="AH140" s="3">
        <f>0.001*Clima!F138*Escenarios!$F$8</f>
        <v>0</v>
      </c>
      <c r="AI140" s="3">
        <f>MAX(0,AL139+AG140+AH140-Constantes!$F$22)</f>
        <v>0</v>
      </c>
      <c r="AJ140" s="3">
        <f>MIN('Cálculos de ET'!M138*0.001*Escenarios!$F$8*(AL139/Constantes!$F$22)^(2/3),AL139+AG140+AH140-AI140)</f>
        <v>5.0495538756079714</v>
      </c>
      <c r="AK140" s="3">
        <f>MIN(Constantes!$F$21*(AL139/Constantes!$F$22)^(2/3),AL139+AG140+AH140-AJ140-AI140)</f>
        <v>13.652223879122419</v>
      </c>
      <c r="AL140" s="3">
        <f t="shared" si="5"/>
        <v>839.35936498412639</v>
      </c>
      <c r="AM140" s="25"/>
    </row>
    <row r="141" spans="2:39" x14ac:dyDescent="0.25">
      <c r="B141" s="24"/>
      <c r="C141" s="3">
        <v>136</v>
      </c>
      <c r="D141" s="3">
        <f>'Cálculos de ET'!$I139*((1-Constantes!$D$18)*'Cálculos de ET'!$K139+'Cálculos de ET'!$L139)</f>
        <v>1.1988664299075236</v>
      </c>
      <c r="E141" s="3">
        <f>MIN(D141*Constantes!$D$16,0.8*(H140+Clima!$F139-F141-G141-Constantes!$D$12))</f>
        <v>0.70932202756163865</v>
      </c>
      <c r="F141" s="3">
        <f>IF(Clima!$F139&gt;0.05*Constantes!$D$17,((Clima!$F139-0.05*Constantes!$D$17)^2)/(Clima!$F139+0.95*Constantes!$D$17),0)</f>
        <v>0</v>
      </c>
      <c r="G141" s="3">
        <f>MAX(0,H140+Clima!$F139-F141-Constantes!$D$11)</f>
        <v>0</v>
      </c>
      <c r="H141" s="3">
        <f>H140+Clima!$F139-F141-E141-G141</f>
        <v>28.013802132000684</v>
      </c>
      <c r="I141" s="17"/>
      <c r="J141" s="3">
        <v>136</v>
      </c>
      <c r="K141" s="3">
        <f>'Cálculos de ET'!$I139*((1-Constantes!$E$18)*'Cálculos de ET'!$K139+'Cálculos de ET'!$L139)</f>
        <v>1.1988664299075236</v>
      </c>
      <c r="L141" s="3">
        <f>MIN(K141*Constantes!$E$16,0.8*(O140+Clima!$F139-M141-N141-Constantes!$D$12))</f>
        <v>0.70932202756163865</v>
      </c>
      <c r="M141" s="3">
        <f>IF(Clima!$F139&gt;0.05*Constantes!$E$17,((Clima!$F139-0.05*Constantes!$E$17)^2)/(Clima!$F139+0.95*Constantes!$E$17),0)</f>
        <v>0</v>
      </c>
      <c r="N141" s="3">
        <f>MAX(0,O140+Clima!$F139-M141-Constantes!$D$11)</f>
        <v>0</v>
      </c>
      <c r="O141" s="3">
        <f>O140+Clima!$F139-M141-L141-N141</f>
        <v>28.013802132000684</v>
      </c>
      <c r="P141" s="3">
        <f>P140+(Coeficientes!$D$20*N141-Q141)/Coeficientes!$D$21</f>
        <v>0</v>
      </c>
      <c r="Q141" s="3">
        <f>10*Coeficientes!$D$22*P140/Constantes!$E$27</f>
        <v>0</v>
      </c>
      <c r="R141" s="3">
        <f>10*Escenarios!$E$7*(M141+Q141)</f>
        <v>0</v>
      </c>
      <c r="S141" s="3">
        <f>0.001*Clima!F139*Escenarios!$E$8</f>
        <v>0</v>
      </c>
      <c r="T141" s="3">
        <f>MAX(0,W140+R141+S141-Constantes!$E$22)</f>
        <v>0</v>
      </c>
      <c r="U141" s="3">
        <f>MIN('Cálculos de ET'!M139*0.001*Escenarios!$E$8*(W140/Constantes!$E$22)^(2/3),W140+R141+S141-T141)</f>
        <v>3.4297463094355387</v>
      </c>
      <c r="V141" s="3">
        <f>MIN(Constantes!$E$21*(W140/Constantes!$E$22)^(2/3),W140+R141+S141-U141-T141)</f>
        <v>9.3204612267255502</v>
      </c>
      <c r="W141" s="3">
        <f t="shared" si="4"/>
        <v>1356.2837886472926</v>
      </c>
      <c r="X141" s="17"/>
      <c r="Y141" s="3">
        <v>136</v>
      </c>
      <c r="Z141" s="3">
        <f>'Cálculos de ET'!$I139*((1-Constantes!$F$18)*'Cálculos de ET'!$K139+'Cálculos de ET'!$L139)</f>
        <v>1.1988664299075236</v>
      </c>
      <c r="AA141" s="3">
        <f>MIN(Z141*Constantes!$F$16,0.8*(AD140+Clima!$F139-AB141-AC141-Constantes!$D$12))</f>
        <v>0.70932202756163865</v>
      </c>
      <c r="AB141" s="3">
        <f>IF(Clima!$F139&gt;0.05*Constantes!$F$17,((Clima!$F139-0.05*Constantes!$F$17)^2)/(Clima!$F139+0.95*Constantes!$F$17),0)</f>
        <v>0</v>
      </c>
      <c r="AC141" s="3">
        <f>MAX(0,AD140+Clima!$F139-AB141-Constantes!$D$11)</f>
        <v>0</v>
      </c>
      <c r="AD141" s="3">
        <f>AD140+Clima!$F139-AB141-AA141-AC141</f>
        <v>28.013802132000684</v>
      </c>
      <c r="AE141" s="3">
        <f>AE140+(Coeficientes!$D$20*AC141-AF141)/Coeficientes!$D$21</f>
        <v>0</v>
      </c>
      <c r="AF141" s="3">
        <f>10*Coeficientes!$D$22*AE140/Constantes!$F$27</f>
        <v>0</v>
      </c>
      <c r="AG141" s="3">
        <f>10*Escenarios!$F$7*(AB141+AF141)</f>
        <v>0</v>
      </c>
      <c r="AH141" s="3">
        <f>0.001*Clima!F139*Escenarios!$F$8</f>
        <v>0</v>
      </c>
      <c r="AI141" s="3">
        <f>MAX(0,AL140+AG141+AH141-Constantes!$F$22)</f>
        <v>0</v>
      </c>
      <c r="AJ141" s="3">
        <f>MIN('Cálculos de ET'!M139*0.001*Escenarios!$F$8*(AL140/Constantes!$F$22)^(2/3),AL140+AG141+AH141-AI141)</f>
        <v>4.9504855611593479</v>
      </c>
      <c r="AK141" s="3">
        <f>MIN(Constantes!$F$21*(AL140/Constantes!$F$22)^(2/3),AL140+AG141+AH141-AJ141-AI141)</f>
        <v>13.453125847621116</v>
      </c>
      <c r="AL141" s="3">
        <f t="shared" si="5"/>
        <v>820.95575357534597</v>
      </c>
      <c r="AM141" s="25"/>
    </row>
    <row r="142" spans="2:39" x14ac:dyDescent="0.25">
      <c r="B142" s="24"/>
      <c r="C142" s="3">
        <v>137</v>
      </c>
      <c r="D142" s="3">
        <f>'Cálculos de ET'!$I140*((1-Constantes!$D$18)*'Cálculos de ET'!$K140+'Cálculos de ET'!$L140)</f>
        <v>1.2061821454455528</v>
      </c>
      <c r="E142" s="3">
        <f>MIN(D142*Constantes!$D$16,0.8*(H141+Clima!$F140-F142-G142-Constantes!$D$12))</f>
        <v>0.7136504481838587</v>
      </c>
      <c r="F142" s="3">
        <f>IF(Clima!$F140&gt;0.05*Constantes!$D$17,((Clima!$F140-0.05*Constantes!$D$17)^2)/(Clima!$F140+0.95*Constantes!$D$17),0)</f>
        <v>0</v>
      </c>
      <c r="G142" s="3">
        <f>MAX(0,H141+Clima!$F140-F142-Constantes!$D$11)</f>
        <v>0</v>
      </c>
      <c r="H142" s="3">
        <f>H141+Clima!$F140-F142-E142-G142</f>
        <v>27.300151683816825</v>
      </c>
      <c r="I142" s="17"/>
      <c r="J142" s="3">
        <v>137</v>
      </c>
      <c r="K142" s="3">
        <f>'Cálculos de ET'!$I140*((1-Constantes!$E$18)*'Cálculos de ET'!$K140+'Cálculos de ET'!$L140)</f>
        <v>1.2061821454455528</v>
      </c>
      <c r="L142" s="3">
        <f>MIN(K142*Constantes!$E$16,0.8*(O141+Clima!$F140-M142-N142-Constantes!$D$12))</f>
        <v>0.7136504481838587</v>
      </c>
      <c r="M142" s="3">
        <f>IF(Clima!$F140&gt;0.05*Constantes!$E$17,((Clima!$F140-0.05*Constantes!$E$17)^2)/(Clima!$F140+0.95*Constantes!$E$17),0)</f>
        <v>0</v>
      </c>
      <c r="N142" s="3">
        <f>MAX(0,O141+Clima!$F140-M142-Constantes!$D$11)</f>
        <v>0</v>
      </c>
      <c r="O142" s="3">
        <f>O141+Clima!$F140-M142-L142-N142</f>
        <v>27.300151683816825</v>
      </c>
      <c r="P142" s="3">
        <f>P141+(Coeficientes!$D$20*N142-Q142)/Coeficientes!$D$21</f>
        <v>0</v>
      </c>
      <c r="Q142" s="3">
        <f>10*Coeficientes!$D$22*P141/Constantes!$E$27</f>
        <v>0</v>
      </c>
      <c r="R142" s="3">
        <f>10*Escenarios!$E$7*(M142+Q142)</f>
        <v>0</v>
      </c>
      <c r="S142" s="3">
        <f>0.001*Clima!F140*Escenarios!$E$8</f>
        <v>0</v>
      </c>
      <c r="T142" s="3">
        <f>MAX(0,W141+R142+S142-Constantes!$E$22)</f>
        <v>0</v>
      </c>
      <c r="U142" s="3">
        <f>MIN('Cálculos de ET'!M140*0.001*Escenarios!$E$8*(W141/Constantes!$E$22)^(2/3),W141+R142+S142-T142)</f>
        <v>3.4312568026727002</v>
      </c>
      <c r="V142" s="3">
        <f>MIN(Constantes!$E$21*(W141/Constantes!$E$22)^(2/3),W141+R142+S142-U142-T142)</f>
        <v>9.262501602248232</v>
      </c>
      <c r="W142" s="3">
        <f t="shared" si="4"/>
        <v>1343.5900302423715</v>
      </c>
      <c r="X142" s="17"/>
      <c r="Y142" s="3">
        <v>137</v>
      </c>
      <c r="Z142" s="3">
        <f>'Cálculos de ET'!$I140*((1-Constantes!$F$18)*'Cálculos de ET'!$K140+'Cálculos de ET'!$L140)</f>
        <v>1.2061821454455528</v>
      </c>
      <c r="AA142" s="3">
        <f>MIN(Z142*Constantes!$F$16,0.8*(AD141+Clima!$F140-AB142-AC142-Constantes!$D$12))</f>
        <v>0.7136504481838587</v>
      </c>
      <c r="AB142" s="3">
        <f>IF(Clima!$F140&gt;0.05*Constantes!$F$17,((Clima!$F140-0.05*Constantes!$F$17)^2)/(Clima!$F140+0.95*Constantes!$F$17),0)</f>
        <v>0</v>
      </c>
      <c r="AC142" s="3">
        <f>MAX(0,AD141+Clima!$F140-AB142-Constantes!$D$11)</f>
        <v>0</v>
      </c>
      <c r="AD142" s="3">
        <f>AD141+Clima!$F140-AB142-AA142-AC142</f>
        <v>27.300151683816825</v>
      </c>
      <c r="AE142" s="3">
        <f>AE141+(Coeficientes!$D$20*AC142-AF142)/Coeficientes!$D$21</f>
        <v>0</v>
      </c>
      <c r="AF142" s="3">
        <f>10*Coeficientes!$D$22*AE141/Constantes!$F$27</f>
        <v>0</v>
      </c>
      <c r="AG142" s="3">
        <f>10*Escenarios!$F$7*(AB142+AF142)</f>
        <v>0</v>
      </c>
      <c r="AH142" s="3">
        <f>0.001*Clima!F140*Escenarios!$F$8</f>
        <v>0</v>
      </c>
      <c r="AI142" s="3">
        <f>MAX(0,AL141+AG142+AH142-Constantes!$F$22)</f>
        <v>0</v>
      </c>
      <c r="AJ142" s="3">
        <f>MIN('Cálculos de ET'!M140*0.001*Escenarios!$F$8*(AL141/Constantes!$F$22)^(2/3),AL141+AG142+AH142-AI142)</f>
        <v>4.9105409670825875</v>
      </c>
      <c r="AK142" s="3">
        <f>MIN(Constantes!$F$21*(AL141/Constantes!$F$22)^(2/3),AL141+AG142+AH142-AJ142-AI142)</f>
        <v>13.25575326803852</v>
      </c>
      <c r="AL142" s="3">
        <f t="shared" si="5"/>
        <v>802.78945934022477</v>
      </c>
      <c r="AM142" s="25"/>
    </row>
    <row r="143" spans="2:39" x14ac:dyDescent="0.25">
      <c r="B143" s="24"/>
      <c r="C143" s="3">
        <v>138</v>
      </c>
      <c r="D143" s="3">
        <f>'Cálculos de ET'!$I141*((1-Constantes!$D$18)*'Cálculos de ET'!$K141+'Cálculos de ET'!$L141)</f>
        <v>1.1518672289281406</v>
      </c>
      <c r="E143" s="3">
        <f>MIN(D143*Constantes!$D$16,0.8*(H142+Clima!$F141-F143-G143-Constantes!$D$12))</f>
        <v>0.68151445225481788</v>
      </c>
      <c r="F143" s="3">
        <f>IF(Clima!$F141&gt;0.05*Constantes!$D$17,((Clima!$F141-0.05*Constantes!$D$17)^2)/(Clima!$F141+0.95*Constantes!$D$17),0)</f>
        <v>0</v>
      </c>
      <c r="G143" s="3">
        <f>MAX(0,H142+Clima!$F141-F143-Constantes!$D$11)</f>
        <v>0</v>
      </c>
      <c r="H143" s="3">
        <f>H142+Clima!$F141-F143-E143-G143</f>
        <v>26.618637231562008</v>
      </c>
      <c r="I143" s="17"/>
      <c r="J143" s="3">
        <v>138</v>
      </c>
      <c r="K143" s="3">
        <f>'Cálculos de ET'!$I141*((1-Constantes!$E$18)*'Cálculos de ET'!$K141+'Cálculos de ET'!$L141)</f>
        <v>1.1518672289281406</v>
      </c>
      <c r="L143" s="3">
        <f>MIN(K143*Constantes!$E$16,0.8*(O142+Clima!$F141-M143-N143-Constantes!$D$12))</f>
        <v>0.68151445225481788</v>
      </c>
      <c r="M143" s="3">
        <f>IF(Clima!$F141&gt;0.05*Constantes!$E$17,((Clima!$F141-0.05*Constantes!$E$17)^2)/(Clima!$F141+0.95*Constantes!$E$17),0)</f>
        <v>0</v>
      </c>
      <c r="N143" s="3">
        <f>MAX(0,O142+Clima!$F141-M143-Constantes!$D$11)</f>
        <v>0</v>
      </c>
      <c r="O143" s="3">
        <f>O142+Clima!$F141-M143-L143-N143</f>
        <v>26.618637231562008</v>
      </c>
      <c r="P143" s="3">
        <f>P142+(Coeficientes!$D$20*N143-Q143)/Coeficientes!$D$21</f>
        <v>0</v>
      </c>
      <c r="Q143" s="3">
        <f>10*Coeficientes!$D$22*P142/Constantes!$E$27</f>
        <v>0</v>
      </c>
      <c r="R143" s="3">
        <f>10*Escenarios!$E$7*(M143+Q143)</f>
        <v>0</v>
      </c>
      <c r="S143" s="3">
        <f>0.001*Clima!F141*Escenarios!$E$8</f>
        <v>0</v>
      </c>
      <c r="T143" s="3">
        <f>MAX(0,W142+R143+S143-Constantes!$E$22)</f>
        <v>0</v>
      </c>
      <c r="U143" s="3">
        <f>MIN('Cálculos de ET'!M141*0.001*Escenarios!$E$8*(W142/Constantes!$E$22)^(2/3),W142+R143+S143-T143)</f>
        <v>3.2545049570309348</v>
      </c>
      <c r="V143" s="3">
        <f>MIN(Constantes!$E$21*(W142/Constantes!$E$22)^(2/3),W142+R143+S143-U143-T143)</f>
        <v>9.204617881626536</v>
      </c>
      <c r="W143" s="3">
        <f t="shared" si="4"/>
        <v>1331.130907403714</v>
      </c>
      <c r="X143" s="17"/>
      <c r="Y143" s="3">
        <v>138</v>
      </c>
      <c r="Z143" s="3">
        <f>'Cálculos de ET'!$I141*((1-Constantes!$F$18)*'Cálculos de ET'!$K141+'Cálculos de ET'!$L141)</f>
        <v>1.1518672289281406</v>
      </c>
      <c r="AA143" s="3">
        <f>MIN(Z143*Constantes!$F$16,0.8*(AD142+Clima!$F141-AB143-AC143-Constantes!$D$12))</f>
        <v>0.68151445225481788</v>
      </c>
      <c r="AB143" s="3">
        <f>IF(Clima!$F141&gt;0.05*Constantes!$F$17,((Clima!$F141-0.05*Constantes!$F$17)^2)/(Clima!$F141+0.95*Constantes!$F$17),0)</f>
        <v>0</v>
      </c>
      <c r="AC143" s="3">
        <f>MAX(0,AD142+Clima!$F141-AB143-Constantes!$D$11)</f>
        <v>0</v>
      </c>
      <c r="AD143" s="3">
        <f>AD142+Clima!$F141-AB143-AA143-AC143</f>
        <v>26.618637231562008</v>
      </c>
      <c r="AE143" s="3">
        <f>AE142+(Coeficientes!$D$20*AC143-AF143)/Coeficientes!$D$21</f>
        <v>0</v>
      </c>
      <c r="AF143" s="3">
        <f>10*Coeficientes!$D$22*AE142/Constantes!$F$27</f>
        <v>0</v>
      </c>
      <c r="AG143" s="3">
        <f>10*Escenarios!$F$7*(AB143+AF143)</f>
        <v>0</v>
      </c>
      <c r="AH143" s="3">
        <f>0.001*Clima!F141*Escenarios!$F$8</f>
        <v>0</v>
      </c>
      <c r="AI143" s="3">
        <f>MAX(0,AL142+AG143+AH143-Constantes!$F$22)</f>
        <v>0</v>
      </c>
      <c r="AJ143" s="3">
        <f>MIN('Cálculos de ET'!M141*0.001*Escenarios!$F$8*(AL142/Constantes!$F$22)^(2/3),AL142+AG143+AH143-AI143)</f>
        <v>4.6174782558797496</v>
      </c>
      <c r="AK143" s="3">
        <f>MIN(Constantes!$F$21*(AL142/Constantes!$F$22)^(2/3),AL142+AG143+AH143-AJ143-AI143)</f>
        <v>13.059474016246968</v>
      </c>
      <c r="AL143" s="3">
        <f t="shared" si="5"/>
        <v>785.11250706809801</v>
      </c>
      <c r="AM143" s="25"/>
    </row>
    <row r="144" spans="2:39" x14ac:dyDescent="0.25">
      <c r="B144" s="24"/>
      <c r="C144" s="3">
        <v>139</v>
      </c>
      <c r="D144" s="3">
        <f>'Cálculos de ET'!$I142*((1-Constantes!$D$18)*'Cálculos de ET'!$K142+'Cálculos de ET'!$L142)</f>
        <v>0</v>
      </c>
      <c r="E144" s="3">
        <f>MIN(D144*Constantes!$D$16,0.8*(H143+Clima!$F142-F144-G144-Constantes!$D$12))</f>
        <v>0</v>
      </c>
      <c r="F144" s="3">
        <f>IF(Clima!$F142&gt;0.05*Constantes!$D$17,((Clima!$F142-0.05*Constantes!$D$17)^2)/(Clima!$F142+0.95*Constantes!$D$17),0)</f>
        <v>0</v>
      </c>
      <c r="G144" s="3">
        <f>MAX(0,H143+Clima!$F142-F144-Constantes!$D$11)</f>
        <v>0</v>
      </c>
      <c r="H144" s="3">
        <f>H143+Clima!$F142-F144-E144-G144</f>
        <v>26.618637231562008</v>
      </c>
      <c r="I144" s="17"/>
      <c r="J144" s="3">
        <v>139</v>
      </c>
      <c r="K144" s="3">
        <f>'Cálculos de ET'!$I142*((1-Constantes!$E$18)*'Cálculos de ET'!$K142+'Cálculos de ET'!$L142)</f>
        <v>0</v>
      </c>
      <c r="L144" s="3">
        <f>MIN(K144*Constantes!$E$16,0.8*(O143+Clima!$F142-M144-N144-Constantes!$D$12))</f>
        <v>0</v>
      </c>
      <c r="M144" s="3">
        <f>IF(Clima!$F142&gt;0.05*Constantes!$E$17,((Clima!$F142-0.05*Constantes!$E$17)^2)/(Clima!$F142+0.95*Constantes!$E$17),0)</f>
        <v>0</v>
      </c>
      <c r="N144" s="3">
        <f>MAX(0,O143+Clima!$F142-M144-Constantes!$D$11)</f>
        <v>0</v>
      </c>
      <c r="O144" s="3">
        <f>O143+Clima!$F142-M144-L144-N144</f>
        <v>26.618637231562008</v>
      </c>
      <c r="P144" s="3">
        <f>P143+(Coeficientes!$D$20*N144-Q144)/Coeficientes!$D$21</f>
        <v>0</v>
      </c>
      <c r="Q144" s="3">
        <f>10*Coeficientes!$D$22*P143/Constantes!$E$27</f>
        <v>0</v>
      </c>
      <c r="R144" s="3">
        <f>10*Escenarios!$E$7*(M144+Q144)</f>
        <v>0</v>
      </c>
      <c r="S144" s="3">
        <f>0.001*Clima!F142*Escenarios!$E$8</f>
        <v>0</v>
      </c>
      <c r="T144" s="3">
        <f>MAX(0,W143+R144+S144-Constantes!$E$22)</f>
        <v>0</v>
      </c>
      <c r="U144" s="3">
        <f>MIN('Cálculos de ET'!M142*0.001*Escenarios!$E$8*(W143/Constantes!$E$22)^(2/3),W143+R144+S144-T144)</f>
        <v>0</v>
      </c>
      <c r="V144" s="3">
        <f>MIN(Constantes!$E$21*(W143/Constantes!$E$22)^(2/3),W143+R144+S144-U144-T144)</f>
        <v>9.1476265687460323</v>
      </c>
      <c r="W144" s="3">
        <f t="shared" si="4"/>
        <v>1321.9832808349679</v>
      </c>
      <c r="X144" s="17"/>
      <c r="Y144" s="3">
        <v>139</v>
      </c>
      <c r="Z144" s="3">
        <f>'Cálculos de ET'!$I142*((1-Constantes!$F$18)*'Cálculos de ET'!$K142+'Cálculos de ET'!$L142)</f>
        <v>0</v>
      </c>
      <c r="AA144" s="3">
        <f>MIN(Z144*Constantes!$F$16,0.8*(AD143+Clima!$F142-AB144-AC144-Constantes!$D$12))</f>
        <v>0</v>
      </c>
      <c r="AB144" s="3">
        <f>IF(Clima!$F142&gt;0.05*Constantes!$F$17,((Clima!$F142-0.05*Constantes!$F$17)^2)/(Clima!$F142+0.95*Constantes!$F$17),0)</f>
        <v>0</v>
      </c>
      <c r="AC144" s="3">
        <f>MAX(0,AD143+Clima!$F142-AB144-Constantes!$D$11)</f>
        <v>0</v>
      </c>
      <c r="AD144" s="3">
        <f>AD143+Clima!$F142-AB144-AA144-AC144</f>
        <v>26.618637231562008</v>
      </c>
      <c r="AE144" s="3">
        <f>AE143+(Coeficientes!$D$20*AC144-AF144)/Coeficientes!$D$21</f>
        <v>0</v>
      </c>
      <c r="AF144" s="3">
        <f>10*Coeficientes!$D$22*AE143/Constantes!$F$27</f>
        <v>0</v>
      </c>
      <c r="AG144" s="3">
        <f>10*Escenarios!$F$7*(AB144+AF144)</f>
        <v>0</v>
      </c>
      <c r="AH144" s="3">
        <f>0.001*Clima!F142*Escenarios!$F$8</f>
        <v>0</v>
      </c>
      <c r="AI144" s="3">
        <f>MAX(0,AL143+AG144+AH144-Constantes!$F$22)</f>
        <v>0</v>
      </c>
      <c r="AJ144" s="3">
        <f>MIN('Cálculos de ET'!M142*0.001*Escenarios!$F$8*(AL143/Constantes!$F$22)^(2/3),AL143+AG144+AH144-AI144)</f>
        <v>0</v>
      </c>
      <c r="AK144" s="3">
        <f>MIN(Constantes!$F$21*(AL143/Constantes!$F$22)^(2/3),AL143+AG144+AH144-AJ144-AI144)</f>
        <v>12.867055528038613</v>
      </c>
      <c r="AL144" s="3">
        <f t="shared" si="5"/>
        <v>772.24545154005943</v>
      </c>
      <c r="AM144" s="25"/>
    </row>
    <row r="145" spans="2:39" x14ac:dyDescent="0.25">
      <c r="B145" s="24"/>
      <c r="C145" s="3">
        <v>140</v>
      </c>
      <c r="D145" s="3">
        <f>'Cálculos de ET'!$I143*((1-Constantes!$D$18)*'Cálculos de ET'!$K143+'Cálculos de ET'!$L143)</f>
        <v>1.1906182463496846</v>
      </c>
      <c r="E145" s="3">
        <f>MIN(D145*Constantes!$D$16,0.8*(H144+Clima!$F143-F145-G145-Constantes!$D$12))</f>
        <v>0.70444190235419735</v>
      </c>
      <c r="F145" s="3">
        <f>IF(Clima!$F143&gt;0.05*Constantes!$D$17,((Clima!$F143-0.05*Constantes!$D$17)^2)/(Clima!$F143+0.95*Constantes!$D$17),0)</f>
        <v>0</v>
      </c>
      <c r="G145" s="3">
        <f>MAX(0,H144+Clima!$F143-F145-Constantes!$D$11)</f>
        <v>0</v>
      </c>
      <c r="H145" s="3">
        <f>H144+Clima!$F143-F145-E145-G145</f>
        <v>25.914195329207811</v>
      </c>
      <c r="I145" s="17"/>
      <c r="J145" s="3">
        <v>140</v>
      </c>
      <c r="K145" s="3">
        <f>'Cálculos de ET'!$I143*((1-Constantes!$E$18)*'Cálculos de ET'!$K143+'Cálculos de ET'!$L143)</f>
        <v>1.1906182463496846</v>
      </c>
      <c r="L145" s="3">
        <f>MIN(K145*Constantes!$E$16,0.8*(O144+Clima!$F143-M145-N145-Constantes!$D$12))</f>
        <v>0.70444190235419735</v>
      </c>
      <c r="M145" s="3">
        <f>IF(Clima!$F143&gt;0.05*Constantes!$E$17,((Clima!$F143-0.05*Constantes!$E$17)^2)/(Clima!$F143+0.95*Constantes!$E$17),0)</f>
        <v>0</v>
      </c>
      <c r="N145" s="3">
        <f>MAX(0,O144+Clima!$F143-M145-Constantes!$D$11)</f>
        <v>0</v>
      </c>
      <c r="O145" s="3">
        <f>O144+Clima!$F143-M145-L145-N145</f>
        <v>25.914195329207811</v>
      </c>
      <c r="P145" s="3">
        <f>P144+(Coeficientes!$D$20*N145-Q145)/Coeficientes!$D$21</f>
        <v>0</v>
      </c>
      <c r="Q145" s="3">
        <f>10*Coeficientes!$D$22*P144/Constantes!$E$27</f>
        <v>0</v>
      </c>
      <c r="R145" s="3">
        <f>10*Escenarios!$E$7*(M145+Q145)</f>
        <v>0</v>
      </c>
      <c r="S145" s="3">
        <f>0.001*Clima!F143*Escenarios!$E$8</f>
        <v>0</v>
      </c>
      <c r="T145" s="3">
        <f>MAX(0,W144+R145+S145-Constantes!$E$22)</f>
        <v>0</v>
      </c>
      <c r="U145" s="3">
        <f>MIN('Cálculos de ET'!M143*0.001*Escenarios!$E$8*(W144/Constantes!$E$22)^(2/3),W144+R145+S145-T145)</f>
        <v>3.3333791044845906</v>
      </c>
      <c r="V145" s="3">
        <f>MIN(Constantes!$E$21*(W144/Constantes!$E$22)^(2/3),W144+R145+S145-U145-T145)</f>
        <v>9.1056696599233629</v>
      </c>
      <c r="W145" s="3">
        <f t="shared" si="4"/>
        <v>1309.5442320705602</v>
      </c>
      <c r="X145" s="17"/>
      <c r="Y145" s="3">
        <v>140</v>
      </c>
      <c r="Z145" s="3">
        <f>'Cálculos de ET'!$I143*((1-Constantes!$F$18)*'Cálculos de ET'!$K143+'Cálculos de ET'!$L143)</f>
        <v>1.1906182463496846</v>
      </c>
      <c r="AA145" s="3">
        <f>MIN(Z145*Constantes!$F$16,0.8*(AD144+Clima!$F143-AB145-AC145-Constantes!$D$12))</f>
        <v>0.70444190235419735</v>
      </c>
      <c r="AB145" s="3">
        <f>IF(Clima!$F143&gt;0.05*Constantes!$F$17,((Clima!$F143-0.05*Constantes!$F$17)^2)/(Clima!$F143+0.95*Constantes!$F$17),0)</f>
        <v>0</v>
      </c>
      <c r="AC145" s="3">
        <f>MAX(0,AD144+Clima!$F143-AB145-Constantes!$D$11)</f>
        <v>0</v>
      </c>
      <c r="AD145" s="3">
        <f>AD144+Clima!$F143-AB145-AA145-AC145</f>
        <v>25.914195329207811</v>
      </c>
      <c r="AE145" s="3">
        <f>AE144+(Coeficientes!$D$20*AC145-AF145)/Coeficientes!$D$21</f>
        <v>0</v>
      </c>
      <c r="AF145" s="3">
        <f>10*Coeficientes!$D$22*AE144/Constantes!$F$27</f>
        <v>0</v>
      </c>
      <c r="AG145" s="3">
        <f>10*Escenarios!$F$7*(AB145+AF145)</f>
        <v>0</v>
      </c>
      <c r="AH145" s="3">
        <f>0.001*Clima!F143*Escenarios!$F$8</f>
        <v>0</v>
      </c>
      <c r="AI145" s="3">
        <f>MAX(0,AL144+AG145+AH145-Constantes!$F$22)</f>
        <v>0</v>
      </c>
      <c r="AJ145" s="3">
        <f>MIN('Cálculos de ET'!M143*0.001*Escenarios!$F$8*(AL144/Constantes!$F$22)^(2/3),AL144+AG145+AH145-AI145)</f>
        <v>4.6587310076511272</v>
      </c>
      <c r="AK145" s="3">
        <f>MIN(Constantes!$F$21*(AL144/Constantes!$F$22)^(2/3),AL144+AG145+AH145-AJ145-AI145)</f>
        <v>12.726084930766437</v>
      </c>
      <c r="AL145" s="3">
        <f t="shared" si="5"/>
        <v>754.86063560164189</v>
      </c>
      <c r="AM145" s="25"/>
    </row>
    <row r="146" spans="2:39" x14ac:dyDescent="0.25">
      <c r="B146" s="24"/>
      <c r="C146" s="3">
        <v>141</v>
      </c>
      <c r="D146" s="3">
        <f>'Cálculos de ET'!$I144*((1-Constantes!$D$18)*'Cálculos de ET'!$K144+'Cálculos de ET'!$L144)</f>
        <v>1.1575956696880578</v>
      </c>
      <c r="E146" s="3">
        <f>MIN(D146*Constantes!$D$16,0.8*(H145+Clima!$F144-F146-G146-Constantes!$D$12))</f>
        <v>0.33135626336624568</v>
      </c>
      <c r="F146" s="3">
        <f>IF(Clima!$F144&gt;0.05*Constantes!$D$17,((Clima!$F144-0.05*Constantes!$D$17)^2)/(Clima!$F144+0.95*Constantes!$D$17),0)</f>
        <v>0</v>
      </c>
      <c r="G146" s="3">
        <f>MAX(0,H145+Clima!$F144-F146-Constantes!$D$11)</f>
        <v>0</v>
      </c>
      <c r="H146" s="3">
        <f>H145+Clima!$F144-F146-E146-G146</f>
        <v>25.582839065841565</v>
      </c>
      <c r="I146" s="17"/>
      <c r="J146" s="3">
        <v>141</v>
      </c>
      <c r="K146" s="3">
        <f>'Cálculos de ET'!$I144*((1-Constantes!$E$18)*'Cálculos de ET'!$K144+'Cálculos de ET'!$L144)</f>
        <v>1.1575956696880578</v>
      </c>
      <c r="L146" s="3">
        <f>MIN(K146*Constantes!$E$16,0.8*(O145+Clima!$F144-M146-N146-Constantes!$D$12))</f>
        <v>0.33135626336624568</v>
      </c>
      <c r="M146" s="3">
        <f>IF(Clima!$F144&gt;0.05*Constantes!$E$17,((Clima!$F144-0.05*Constantes!$E$17)^2)/(Clima!$F144+0.95*Constantes!$E$17),0)</f>
        <v>0</v>
      </c>
      <c r="N146" s="3">
        <f>MAX(0,O145+Clima!$F144-M146-Constantes!$D$11)</f>
        <v>0</v>
      </c>
      <c r="O146" s="3">
        <f>O145+Clima!$F144-M146-L146-N146</f>
        <v>25.582839065841565</v>
      </c>
      <c r="P146" s="3">
        <f>P145+(Coeficientes!$D$20*N146-Q146)/Coeficientes!$D$21</f>
        <v>0</v>
      </c>
      <c r="Q146" s="3">
        <f>10*Coeficientes!$D$22*P145/Constantes!$E$27</f>
        <v>0</v>
      </c>
      <c r="R146" s="3">
        <f>10*Escenarios!$E$7*(M146+Q146)</f>
        <v>0</v>
      </c>
      <c r="S146" s="3">
        <f>0.001*Clima!F144*Escenarios!$E$8</f>
        <v>0</v>
      </c>
      <c r="T146" s="3">
        <f>MAX(0,W145+R146+S146-Constantes!$E$22)</f>
        <v>0</v>
      </c>
      <c r="U146" s="3">
        <f>MIN('Cálculos de ET'!M144*0.001*Escenarios!$E$8*(W145/Constantes!$E$22)^(2/3),W145+R146+S146-T146)</f>
        <v>3.2201074200542505</v>
      </c>
      <c r="V146" s="3">
        <f>MIN(Constantes!$E$21*(W145/Constantes!$E$22)^(2/3),W145+R146+S146-U146-T146)</f>
        <v>9.0484605436295027</v>
      </c>
      <c r="W146" s="3">
        <f t="shared" si="4"/>
        <v>1297.2756641068763</v>
      </c>
      <c r="X146" s="17"/>
      <c r="Y146" s="3">
        <v>141</v>
      </c>
      <c r="Z146" s="3">
        <f>'Cálculos de ET'!$I144*((1-Constantes!$F$18)*'Cálculos de ET'!$K144+'Cálculos de ET'!$L144)</f>
        <v>1.1575956696880578</v>
      </c>
      <c r="AA146" s="3">
        <f>MIN(Z146*Constantes!$F$16,0.8*(AD145+Clima!$F144-AB146-AC146-Constantes!$D$12))</f>
        <v>0.33135626336624568</v>
      </c>
      <c r="AB146" s="3">
        <f>IF(Clima!$F144&gt;0.05*Constantes!$F$17,((Clima!$F144-0.05*Constantes!$F$17)^2)/(Clima!$F144+0.95*Constantes!$F$17),0)</f>
        <v>0</v>
      </c>
      <c r="AC146" s="3">
        <f>MAX(0,AD145+Clima!$F144-AB146-Constantes!$D$11)</f>
        <v>0</v>
      </c>
      <c r="AD146" s="3">
        <f>AD145+Clima!$F144-AB146-AA146-AC146</f>
        <v>25.582839065841565</v>
      </c>
      <c r="AE146" s="3">
        <f>AE145+(Coeficientes!$D$20*AC146-AF146)/Coeficientes!$D$21</f>
        <v>0</v>
      </c>
      <c r="AF146" s="3">
        <f>10*Coeficientes!$D$22*AE145/Constantes!$F$27</f>
        <v>0</v>
      </c>
      <c r="AG146" s="3">
        <f>10*Escenarios!$F$7*(AB146+AF146)</f>
        <v>0</v>
      </c>
      <c r="AH146" s="3">
        <f>0.001*Clima!F144*Escenarios!$F$8</f>
        <v>0</v>
      </c>
      <c r="AI146" s="3">
        <f>MAX(0,AL145+AG146+AH146-Constantes!$F$22)</f>
        <v>0</v>
      </c>
      <c r="AJ146" s="3">
        <f>MIN('Cálculos de ET'!M144*0.001*Escenarios!$F$8*(AL145/Constantes!$F$22)^(2/3),AL145+AG146+AH146-AI146)</f>
        <v>4.4606494324482595</v>
      </c>
      <c r="AK146" s="3">
        <f>MIN(Constantes!$F$21*(AL145/Constantes!$F$22)^(2/3),AL145+AG146+AH146-AJ146-AI146)</f>
        <v>12.534367685097726</v>
      </c>
      <c r="AL146" s="3">
        <f t="shared" si="5"/>
        <v>737.86561848409588</v>
      </c>
      <c r="AM146" s="25"/>
    </row>
    <row r="147" spans="2:39" x14ac:dyDescent="0.25">
      <c r="B147" s="24"/>
      <c r="C147" s="3">
        <v>142</v>
      </c>
      <c r="D147" s="3">
        <f>'Cálculos de ET'!$I145*((1-Constantes!$D$18)*'Cálculos de ET'!$K145+'Cálculos de ET'!$L145)</f>
        <v>1.1718886102078339</v>
      </c>
      <c r="E147" s="3">
        <f>MIN(D147*Constantes!$D$16,0.8*(H146+Clima!$F145-F147-G147-Constantes!$D$12))</f>
        <v>6.627125267324914E-2</v>
      </c>
      <c r="F147" s="3">
        <f>IF(Clima!$F145&gt;0.05*Constantes!$D$17,((Clima!$F145-0.05*Constantes!$D$17)^2)/(Clima!$F145+0.95*Constantes!$D$17),0)</f>
        <v>0</v>
      </c>
      <c r="G147" s="3">
        <f>MAX(0,H146+Clima!$F145-F147-Constantes!$D$11)</f>
        <v>0</v>
      </c>
      <c r="H147" s="3">
        <f>H146+Clima!$F145-F147-E147-G147</f>
        <v>25.516567813168315</v>
      </c>
      <c r="I147" s="17"/>
      <c r="J147" s="3">
        <v>142</v>
      </c>
      <c r="K147" s="3">
        <f>'Cálculos de ET'!$I145*((1-Constantes!$E$18)*'Cálculos de ET'!$K145+'Cálculos de ET'!$L145)</f>
        <v>1.1718886102078339</v>
      </c>
      <c r="L147" s="3">
        <f>MIN(K147*Constantes!$E$16,0.8*(O146+Clima!$F145-M147-N147-Constantes!$D$12))</f>
        <v>6.627125267324914E-2</v>
      </c>
      <c r="M147" s="3">
        <f>IF(Clima!$F145&gt;0.05*Constantes!$E$17,((Clima!$F145-0.05*Constantes!$E$17)^2)/(Clima!$F145+0.95*Constantes!$E$17),0)</f>
        <v>0</v>
      </c>
      <c r="N147" s="3">
        <f>MAX(0,O146+Clima!$F145-M147-Constantes!$D$11)</f>
        <v>0</v>
      </c>
      <c r="O147" s="3">
        <f>O146+Clima!$F145-M147-L147-N147</f>
        <v>25.516567813168315</v>
      </c>
      <c r="P147" s="3">
        <f>P146+(Coeficientes!$D$20*N147-Q147)/Coeficientes!$D$21</f>
        <v>0</v>
      </c>
      <c r="Q147" s="3">
        <f>10*Coeficientes!$D$22*P146/Constantes!$E$27</f>
        <v>0</v>
      </c>
      <c r="R147" s="3">
        <f>10*Escenarios!$E$7*(M147+Q147)</f>
        <v>0</v>
      </c>
      <c r="S147" s="3">
        <f>0.001*Clima!F145*Escenarios!$E$8</f>
        <v>0</v>
      </c>
      <c r="T147" s="3">
        <f>MAX(0,W146+R147+S147-Constantes!$E$22)</f>
        <v>0</v>
      </c>
      <c r="U147" s="3">
        <f>MIN('Cálculos de ET'!M145*0.001*Escenarios!$E$8*(W146/Constantes!$E$22)^(2/3),W146+R147+S147-T147)</f>
        <v>3.2417990736279578</v>
      </c>
      <c r="V147" s="3">
        <f>MIN(Constantes!$E$21*(W146/Constantes!$E$22)^(2/3),W146+R147+S147-U147-T147)</f>
        <v>8.9918577892599529</v>
      </c>
      <c r="W147" s="3">
        <f t="shared" si="4"/>
        <v>1285.0420072439883</v>
      </c>
      <c r="X147" s="17"/>
      <c r="Y147" s="3">
        <v>142</v>
      </c>
      <c r="Z147" s="3">
        <f>'Cálculos de ET'!$I145*((1-Constantes!$F$18)*'Cálculos de ET'!$K145+'Cálculos de ET'!$L145)</f>
        <v>1.1718886102078339</v>
      </c>
      <c r="AA147" s="3">
        <f>MIN(Z147*Constantes!$F$16,0.8*(AD146+Clima!$F145-AB147-AC147-Constantes!$D$12))</f>
        <v>6.627125267324914E-2</v>
      </c>
      <c r="AB147" s="3">
        <f>IF(Clima!$F145&gt;0.05*Constantes!$F$17,((Clima!$F145-0.05*Constantes!$F$17)^2)/(Clima!$F145+0.95*Constantes!$F$17),0)</f>
        <v>0</v>
      </c>
      <c r="AC147" s="3">
        <f>MAX(0,AD146+Clima!$F145-AB147-Constantes!$D$11)</f>
        <v>0</v>
      </c>
      <c r="AD147" s="3">
        <f>AD146+Clima!$F145-AB147-AA147-AC147</f>
        <v>25.516567813168315</v>
      </c>
      <c r="AE147" s="3">
        <f>AE146+(Coeficientes!$D$20*AC147-AF147)/Coeficientes!$D$21</f>
        <v>0</v>
      </c>
      <c r="AF147" s="3">
        <f>10*Coeficientes!$D$22*AE146/Constantes!$F$27</f>
        <v>0</v>
      </c>
      <c r="AG147" s="3">
        <f>10*Escenarios!$F$7*(AB147+AF147)</f>
        <v>0</v>
      </c>
      <c r="AH147" s="3">
        <f>0.001*Clima!F145*Escenarios!$F$8</f>
        <v>0</v>
      </c>
      <c r="AI147" s="3">
        <f>MAX(0,AL146+AG147+AH147-Constantes!$F$22)</f>
        <v>0</v>
      </c>
      <c r="AJ147" s="3">
        <f>MIN('Cálculos de ET'!M145*0.001*Escenarios!$F$8*(AL146/Constantes!$F$22)^(2/3),AL146+AG147+AH147-AI147)</f>
        <v>4.4508821139129848</v>
      </c>
      <c r="AK147" s="3">
        <f>MIN(Constantes!$F$21*(AL146/Constantes!$F$22)^(2/3),AL146+AG147+AH147-AJ147-AI147)</f>
        <v>12.345521143072339</v>
      </c>
      <c r="AL147" s="3">
        <f t="shared" si="5"/>
        <v>721.06921522711059</v>
      </c>
      <c r="AM147" s="25"/>
    </row>
    <row r="148" spans="2:39" x14ac:dyDescent="0.25">
      <c r="B148" s="24"/>
      <c r="C148" s="3">
        <v>143</v>
      </c>
      <c r="D148" s="3">
        <f>'Cálculos de ET'!$I146*((1-Constantes!$D$18)*'Cálculos de ET'!$K146+'Cálculos de ET'!$L146)</f>
        <v>1.1661261409265249</v>
      </c>
      <c r="E148" s="3">
        <f>MIN(D148*Constantes!$D$16,0.8*(H147+Clima!$F146-F148-G148-Constantes!$D$12))</f>
        <v>1.3254250534649259E-2</v>
      </c>
      <c r="F148" s="3">
        <f>IF(Clima!$F146&gt;0.05*Constantes!$D$17,((Clima!$F146-0.05*Constantes!$D$17)^2)/(Clima!$F146+0.95*Constantes!$D$17),0)</f>
        <v>0</v>
      </c>
      <c r="G148" s="3">
        <f>MAX(0,H147+Clima!$F146-F148-Constantes!$D$11)</f>
        <v>0</v>
      </c>
      <c r="H148" s="3">
        <f>H147+Clima!$F146-F148-E148-G148</f>
        <v>25.503313562633664</v>
      </c>
      <c r="I148" s="17"/>
      <c r="J148" s="3">
        <v>143</v>
      </c>
      <c r="K148" s="3">
        <f>'Cálculos de ET'!$I146*((1-Constantes!$E$18)*'Cálculos de ET'!$K146+'Cálculos de ET'!$L146)</f>
        <v>1.1661261409265249</v>
      </c>
      <c r="L148" s="3">
        <f>MIN(K148*Constantes!$E$16,0.8*(O147+Clima!$F146-M148-N148-Constantes!$D$12))</f>
        <v>1.3254250534649259E-2</v>
      </c>
      <c r="M148" s="3">
        <f>IF(Clima!$F146&gt;0.05*Constantes!$E$17,((Clima!$F146-0.05*Constantes!$E$17)^2)/(Clima!$F146+0.95*Constantes!$E$17),0)</f>
        <v>0</v>
      </c>
      <c r="N148" s="3">
        <f>MAX(0,O147+Clima!$F146-M148-Constantes!$D$11)</f>
        <v>0</v>
      </c>
      <c r="O148" s="3">
        <f>O147+Clima!$F146-M148-L148-N148</f>
        <v>25.503313562633664</v>
      </c>
      <c r="P148" s="3">
        <f>P147+(Coeficientes!$D$20*N148-Q148)/Coeficientes!$D$21</f>
        <v>0</v>
      </c>
      <c r="Q148" s="3">
        <f>10*Coeficientes!$D$22*P147/Constantes!$E$27</f>
        <v>0</v>
      </c>
      <c r="R148" s="3">
        <f>10*Escenarios!$E$7*(M148+Q148)</f>
        <v>0</v>
      </c>
      <c r="S148" s="3">
        <f>0.001*Clima!F146*Escenarios!$E$8</f>
        <v>0</v>
      </c>
      <c r="T148" s="3">
        <f>MAX(0,W147+R148+S148-Constantes!$E$22)</f>
        <v>0</v>
      </c>
      <c r="U148" s="3">
        <f>MIN('Cálculos de ET'!M146*0.001*Escenarios!$E$8*(W147/Constantes!$E$22)^(2/3),W147+R148+S148-T148)</f>
        <v>3.2066302131924642</v>
      </c>
      <c r="V148" s="3">
        <f>MIN(Constantes!$E$21*(W147/Constantes!$E$22)^(2/3),W147+R148+S148-U148-T148)</f>
        <v>8.9352381476099865</v>
      </c>
      <c r="W148" s="3">
        <f t="shared" si="4"/>
        <v>1272.9001388831859</v>
      </c>
      <c r="X148" s="17"/>
      <c r="Y148" s="3">
        <v>143</v>
      </c>
      <c r="Z148" s="3">
        <f>'Cálculos de ET'!$I146*((1-Constantes!$F$18)*'Cálculos de ET'!$K146+'Cálculos de ET'!$L146)</f>
        <v>1.1661261409265249</v>
      </c>
      <c r="AA148" s="3">
        <f>MIN(Z148*Constantes!$F$16,0.8*(AD147+Clima!$F146-AB148-AC148-Constantes!$D$12))</f>
        <v>1.3254250534649259E-2</v>
      </c>
      <c r="AB148" s="3">
        <f>IF(Clima!$F146&gt;0.05*Constantes!$F$17,((Clima!$F146-0.05*Constantes!$F$17)^2)/(Clima!$F146+0.95*Constantes!$F$17),0)</f>
        <v>0</v>
      </c>
      <c r="AC148" s="3">
        <f>MAX(0,AD147+Clima!$F146-AB148-Constantes!$D$11)</f>
        <v>0</v>
      </c>
      <c r="AD148" s="3">
        <f>AD147+Clima!$F146-AB148-AA148-AC148</f>
        <v>25.503313562633664</v>
      </c>
      <c r="AE148" s="3">
        <f>AE147+(Coeficientes!$D$20*AC148-AF148)/Coeficientes!$D$21</f>
        <v>0</v>
      </c>
      <c r="AF148" s="3">
        <f>10*Coeficientes!$D$22*AE147/Constantes!$F$27</f>
        <v>0</v>
      </c>
      <c r="AG148" s="3">
        <f>10*Escenarios!$F$7*(AB148+AF148)</f>
        <v>0</v>
      </c>
      <c r="AH148" s="3">
        <f>0.001*Clima!F146*Escenarios!$F$8</f>
        <v>0</v>
      </c>
      <c r="AI148" s="3">
        <f>MAX(0,AL147+AG148+AH148-Constantes!$F$22)</f>
        <v>0</v>
      </c>
      <c r="AJ148" s="3">
        <f>MIN('Cálculos de ET'!M146*0.001*Escenarios!$F$8*(AL147/Constantes!$F$22)^(2/3),AL147+AG148+AH148-AI148)</f>
        <v>4.3630008314489244</v>
      </c>
      <c r="AK148" s="3">
        <f>MIN(Constantes!$F$21*(AL147/Constantes!$F$22)^(2/3),AL147+AG148+AH148-AJ148-AI148)</f>
        <v>12.157451553605956</v>
      </c>
      <c r="AL148" s="3">
        <f t="shared" si="5"/>
        <v>704.54876284205568</v>
      </c>
      <c r="AM148" s="25"/>
    </row>
    <row r="149" spans="2:39" x14ac:dyDescent="0.25">
      <c r="B149" s="24"/>
      <c r="C149" s="3">
        <v>144</v>
      </c>
      <c r="D149" s="3">
        <f>'Cálculos de ET'!$I147*((1-Constantes!$D$18)*'Cálculos de ET'!$K147+'Cálculos de ET'!$L147)</f>
        <v>1.1505666236274483</v>
      </c>
      <c r="E149" s="3">
        <f>MIN(D149*Constantes!$D$16,0.8*(H148+Clima!$F147-F149-G149-Constantes!$D$12))</f>
        <v>2.6508501069287152E-3</v>
      </c>
      <c r="F149" s="3">
        <f>IF(Clima!$F147&gt;0.05*Constantes!$D$17,((Clima!$F147-0.05*Constantes!$D$17)^2)/(Clima!$F147+0.95*Constantes!$D$17),0)</f>
        <v>0</v>
      </c>
      <c r="G149" s="3">
        <f>MAX(0,H148+Clima!$F147-F149-Constantes!$D$11)</f>
        <v>0</v>
      </c>
      <c r="H149" s="3">
        <f>H148+Clima!$F147-F149-E149-G149</f>
        <v>25.500662712526736</v>
      </c>
      <c r="I149" s="17"/>
      <c r="J149" s="3">
        <v>144</v>
      </c>
      <c r="K149" s="3">
        <f>'Cálculos de ET'!$I147*((1-Constantes!$E$18)*'Cálculos de ET'!$K147+'Cálculos de ET'!$L147)</f>
        <v>1.1505666236274483</v>
      </c>
      <c r="L149" s="3">
        <f>MIN(K149*Constantes!$E$16,0.8*(O148+Clima!$F147-M149-N149-Constantes!$D$12))</f>
        <v>2.6508501069287152E-3</v>
      </c>
      <c r="M149" s="3">
        <f>IF(Clima!$F147&gt;0.05*Constantes!$E$17,((Clima!$F147-0.05*Constantes!$E$17)^2)/(Clima!$F147+0.95*Constantes!$E$17),0)</f>
        <v>0</v>
      </c>
      <c r="N149" s="3">
        <f>MAX(0,O148+Clima!$F147-M149-Constantes!$D$11)</f>
        <v>0</v>
      </c>
      <c r="O149" s="3">
        <f>O148+Clima!$F147-M149-L149-N149</f>
        <v>25.500662712526736</v>
      </c>
      <c r="P149" s="3">
        <f>P148+(Coeficientes!$D$20*N149-Q149)/Coeficientes!$D$21</f>
        <v>0</v>
      </c>
      <c r="Q149" s="3">
        <f>10*Coeficientes!$D$22*P148/Constantes!$E$27</f>
        <v>0</v>
      </c>
      <c r="R149" s="3">
        <f>10*Escenarios!$E$7*(M149+Q149)</f>
        <v>0</v>
      </c>
      <c r="S149" s="3">
        <f>0.001*Clima!F147*Escenarios!$E$8</f>
        <v>0</v>
      </c>
      <c r="T149" s="3">
        <f>MAX(0,W148+R149+S149-Constantes!$E$22)</f>
        <v>0</v>
      </c>
      <c r="U149" s="3">
        <f>MIN('Cálculos de ET'!M147*0.001*Escenarios!$E$8*(W148/Constantes!$E$22)^(2/3),W148+R149+S149-T149)</f>
        <v>3.1443463182491471</v>
      </c>
      <c r="V149" s="3">
        <f>MIN(Constantes!$E$21*(W148/Constantes!$E$22)^(2/3),W148+R149+S149-U149-T149)</f>
        <v>8.8788653838301581</v>
      </c>
      <c r="W149" s="3">
        <f t="shared" si="4"/>
        <v>1260.8769271811068</v>
      </c>
      <c r="X149" s="17"/>
      <c r="Y149" s="3">
        <v>144</v>
      </c>
      <c r="Z149" s="3">
        <f>'Cálculos de ET'!$I147*((1-Constantes!$F$18)*'Cálculos de ET'!$K147+'Cálculos de ET'!$L147)</f>
        <v>1.1505666236274483</v>
      </c>
      <c r="AA149" s="3">
        <f>MIN(Z149*Constantes!$F$16,0.8*(AD148+Clima!$F147-AB149-AC149-Constantes!$D$12))</f>
        <v>2.6508501069287152E-3</v>
      </c>
      <c r="AB149" s="3">
        <f>IF(Clima!$F147&gt;0.05*Constantes!$F$17,((Clima!$F147-0.05*Constantes!$F$17)^2)/(Clima!$F147+0.95*Constantes!$F$17),0)</f>
        <v>0</v>
      </c>
      <c r="AC149" s="3">
        <f>MAX(0,AD148+Clima!$F147-AB149-Constantes!$D$11)</f>
        <v>0</v>
      </c>
      <c r="AD149" s="3">
        <f>AD148+Clima!$F147-AB149-AA149-AC149</f>
        <v>25.500662712526736</v>
      </c>
      <c r="AE149" s="3">
        <f>AE148+(Coeficientes!$D$20*AC149-AF149)/Coeficientes!$D$21</f>
        <v>0</v>
      </c>
      <c r="AF149" s="3">
        <f>10*Coeficientes!$D$22*AE148/Constantes!$F$27</f>
        <v>0</v>
      </c>
      <c r="AG149" s="3">
        <f>10*Escenarios!$F$7*(AB149+AF149)</f>
        <v>0</v>
      </c>
      <c r="AH149" s="3">
        <f>0.001*Clima!F147*Escenarios!$F$8</f>
        <v>0</v>
      </c>
      <c r="AI149" s="3">
        <f>MAX(0,AL148+AG149+AH149-Constantes!$F$22)</f>
        <v>0</v>
      </c>
      <c r="AJ149" s="3">
        <f>MIN('Cálculos de ET'!M147*0.001*Escenarios!$F$8*(AL148/Constantes!$F$22)^(2/3),AL148+AG149+AH149-AI149)</f>
        <v>4.2394044436542799</v>
      </c>
      <c r="AK149" s="3">
        <f>MIN(Constantes!$F$21*(AL148/Constantes!$F$22)^(2/3),AL148+AG149+AH149-AJ149-AI149)</f>
        <v>11.971041848779961</v>
      </c>
      <c r="AL149" s="3">
        <f t="shared" si="5"/>
        <v>688.33831654962148</v>
      </c>
      <c r="AM149" s="25"/>
    </row>
    <row r="150" spans="2:39" x14ac:dyDescent="0.25">
      <c r="B150" s="24"/>
      <c r="C150" s="3">
        <v>145</v>
      </c>
      <c r="D150" s="3">
        <f>'Cálculos de ET'!$I148*((1-Constantes!$D$18)*'Cálculos de ET'!$K148+'Cálculos de ET'!$L148)</f>
        <v>1.141857638365454</v>
      </c>
      <c r="E150" s="3">
        <f>MIN(D150*Constantes!$D$16,0.8*(H149+Clima!$F148-F150-G150-Constantes!$D$12))</f>
        <v>5.301700213863114E-4</v>
      </c>
      <c r="F150" s="3">
        <f>IF(Clima!$F148&gt;0.05*Constantes!$D$17,((Clima!$F148-0.05*Constantes!$D$17)^2)/(Clima!$F148+0.95*Constantes!$D$17),0)</f>
        <v>0</v>
      </c>
      <c r="G150" s="3">
        <f>MAX(0,H149+Clima!$F148-F150-Constantes!$D$11)</f>
        <v>0</v>
      </c>
      <c r="H150" s="3">
        <f>H149+Clima!$F148-F150-E150-G150</f>
        <v>25.500132542505352</v>
      </c>
      <c r="I150" s="17"/>
      <c r="J150" s="3">
        <v>145</v>
      </c>
      <c r="K150" s="3">
        <f>'Cálculos de ET'!$I148*((1-Constantes!$E$18)*'Cálculos de ET'!$K148+'Cálculos de ET'!$L148)</f>
        <v>1.141857638365454</v>
      </c>
      <c r="L150" s="3">
        <f>MIN(K150*Constantes!$E$16,0.8*(O149+Clima!$F148-M150-N150-Constantes!$D$12))</f>
        <v>5.301700213863114E-4</v>
      </c>
      <c r="M150" s="3">
        <f>IF(Clima!$F148&gt;0.05*Constantes!$E$17,((Clima!$F148-0.05*Constantes!$E$17)^2)/(Clima!$F148+0.95*Constantes!$E$17),0)</f>
        <v>0</v>
      </c>
      <c r="N150" s="3">
        <f>MAX(0,O149+Clima!$F148-M150-Constantes!$D$11)</f>
        <v>0</v>
      </c>
      <c r="O150" s="3">
        <f>O149+Clima!$F148-M150-L150-N150</f>
        <v>25.500132542505352</v>
      </c>
      <c r="P150" s="3">
        <f>P149+(Coeficientes!$D$20*N150-Q150)/Coeficientes!$D$21</f>
        <v>0</v>
      </c>
      <c r="Q150" s="3">
        <f>10*Coeficientes!$D$22*P149/Constantes!$E$27</f>
        <v>0</v>
      </c>
      <c r="R150" s="3">
        <f>10*Escenarios!$E$7*(M150+Q150)</f>
        <v>0</v>
      </c>
      <c r="S150" s="3">
        <f>0.001*Clima!F148*Escenarios!$E$8</f>
        <v>0</v>
      </c>
      <c r="T150" s="3">
        <f>MAX(0,W149+R150+S150-Constantes!$E$22)</f>
        <v>0</v>
      </c>
      <c r="U150" s="3">
        <f>MIN('Cálculos de ET'!M148*0.001*Escenarios!$E$8*(W149/Constantes!$E$22)^(2/3),W149+R150+S150-T150)</f>
        <v>3.1016750862196214</v>
      </c>
      <c r="V150" s="3">
        <f>MIN(Constantes!$E$21*(W149/Constantes!$E$22)^(2/3),W149+R150+S150-U150-T150)</f>
        <v>8.8228666243123257</v>
      </c>
      <c r="W150" s="3">
        <f t="shared" si="4"/>
        <v>1248.9523854705749</v>
      </c>
      <c r="X150" s="17"/>
      <c r="Y150" s="3">
        <v>145</v>
      </c>
      <c r="Z150" s="3">
        <f>'Cálculos de ET'!$I148*((1-Constantes!$F$18)*'Cálculos de ET'!$K148+'Cálculos de ET'!$L148)</f>
        <v>1.141857638365454</v>
      </c>
      <c r="AA150" s="3">
        <f>MIN(Z150*Constantes!$F$16,0.8*(AD149+Clima!$F148-AB150-AC150-Constantes!$D$12))</f>
        <v>5.301700213863114E-4</v>
      </c>
      <c r="AB150" s="3">
        <f>IF(Clima!$F148&gt;0.05*Constantes!$F$17,((Clima!$F148-0.05*Constantes!$F$17)^2)/(Clima!$F148+0.95*Constantes!$F$17),0)</f>
        <v>0</v>
      </c>
      <c r="AC150" s="3">
        <f>MAX(0,AD149+Clima!$F148-AB150-Constantes!$D$11)</f>
        <v>0</v>
      </c>
      <c r="AD150" s="3">
        <f>AD149+Clima!$F148-AB150-AA150-AC150</f>
        <v>25.500132542505352</v>
      </c>
      <c r="AE150" s="3">
        <f>AE149+(Coeficientes!$D$20*AC150-AF150)/Coeficientes!$D$21</f>
        <v>0</v>
      </c>
      <c r="AF150" s="3">
        <f>10*Coeficientes!$D$22*AE149/Constantes!$F$27</f>
        <v>0</v>
      </c>
      <c r="AG150" s="3">
        <f>10*Escenarios!$F$7*(AB150+AF150)</f>
        <v>0</v>
      </c>
      <c r="AH150" s="3">
        <f>0.001*Clima!F148*Escenarios!$F$8</f>
        <v>0</v>
      </c>
      <c r="AI150" s="3">
        <f>MAX(0,AL149+AG150+AH150-Constantes!$F$22)</f>
        <v>0</v>
      </c>
      <c r="AJ150" s="3">
        <f>MIN('Cálculos de ET'!M148*0.001*Escenarios!$F$8*(AL149/Constantes!$F$22)^(2/3),AL149+AG150+AH150-AI150)</f>
        <v>4.1436124484370964</v>
      </c>
      <c r="AK150" s="3">
        <f>MIN(Constantes!$F$21*(AL149/Constantes!$F$22)^(2/3),AL149+AG150+AH150-AJ150-AI150)</f>
        <v>11.786708458866642</v>
      </c>
      <c r="AL150" s="3">
        <f t="shared" si="5"/>
        <v>672.4079956423177</v>
      </c>
      <c r="AM150" s="25"/>
    </row>
    <row r="151" spans="2:39" x14ac:dyDescent="0.25">
      <c r="B151" s="24"/>
      <c r="C151" s="3">
        <v>146</v>
      </c>
      <c r="D151" s="3">
        <f>'Cálculos de ET'!$I149*((1-Constantes!$D$18)*'Cálculos de ET'!$K149+'Cálculos de ET'!$L149)</f>
        <v>1.1628714616364613</v>
      </c>
      <c r="E151" s="3">
        <f>MIN(D151*Constantes!$D$16,0.8*(H150+Clima!$F149-F151-G151-Constantes!$D$12))</f>
        <v>1.0603400427839916E-4</v>
      </c>
      <c r="F151" s="3">
        <f>IF(Clima!$F149&gt;0.05*Constantes!$D$17,((Clima!$F149-0.05*Constantes!$D$17)^2)/(Clima!$F149+0.95*Constantes!$D$17),0)</f>
        <v>0</v>
      </c>
      <c r="G151" s="3">
        <f>MAX(0,H150+Clima!$F149-F151-Constantes!$D$11)</f>
        <v>0</v>
      </c>
      <c r="H151" s="3">
        <f>H150+Clima!$F149-F151-E151-G151</f>
        <v>25.500026508501072</v>
      </c>
      <c r="I151" s="17"/>
      <c r="J151" s="3">
        <v>146</v>
      </c>
      <c r="K151" s="3">
        <f>'Cálculos de ET'!$I149*((1-Constantes!$E$18)*'Cálculos de ET'!$K149+'Cálculos de ET'!$L149)</f>
        <v>1.1628714616364613</v>
      </c>
      <c r="L151" s="3">
        <f>MIN(K151*Constantes!$E$16,0.8*(O150+Clima!$F149-M151-N151-Constantes!$D$12))</f>
        <v>1.0603400427839916E-4</v>
      </c>
      <c r="M151" s="3">
        <f>IF(Clima!$F149&gt;0.05*Constantes!$E$17,((Clima!$F149-0.05*Constantes!$E$17)^2)/(Clima!$F149+0.95*Constantes!$E$17),0)</f>
        <v>0</v>
      </c>
      <c r="N151" s="3">
        <f>MAX(0,O150+Clima!$F149-M151-Constantes!$D$11)</f>
        <v>0</v>
      </c>
      <c r="O151" s="3">
        <f>O150+Clima!$F149-M151-L151-N151</f>
        <v>25.500026508501072</v>
      </c>
      <c r="P151" s="3">
        <f>P150+(Coeficientes!$D$20*N151-Q151)/Coeficientes!$D$21</f>
        <v>0</v>
      </c>
      <c r="Q151" s="3">
        <f>10*Coeficientes!$D$22*P150/Constantes!$E$27</f>
        <v>0</v>
      </c>
      <c r="R151" s="3">
        <f>10*Escenarios!$E$7*(M151+Q151)</f>
        <v>0</v>
      </c>
      <c r="S151" s="3">
        <f>0.001*Clima!F149*Escenarios!$E$8</f>
        <v>0</v>
      </c>
      <c r="T151" s="3">
        <f>MAX(0,W150+R151+S151-Constantes!$E$22)</f>
        <v>0</v>
      </c>
      <c r="U151" s="3">
        <f>MIN('Cálculos de ET'!M149*0.001*Escenarios!$E$8*(W150/Constantes!$E$22)^(2/3),W150+R151+S151-T151)</f>
        <v>3.1413415786219314</v>
      </c>
      <c r="V151" s="3">
        <f>MIN(Constantes!$E$21*(W150/Constantes!$E$22)^(2/3),W150+R151+S151-U151-T151)</f>
        <v>8.7671513402288586</v>
      </c>
      <c r="W151" s="3">
        <f t="shared" si="4"/>
        <v>1237.0438925517242</v>
      </c>
      <c r="X151" s="17"/>
      <c r="Y151" s="3">
        <v>146</v>
      </c>
      <c r="Z151" s="3">
        <f>'Cálculos de ET'!$I149*((1-Constantes!$F$18)*'Cálculos de ET'!$K149+'Cálculos de ET'!$L149)</f>
        <v>1.1628714616364613</v>
      </c>
      <c r="AA151" s="3">
        <f>MIN(Z151*Constantes!$F$16,0.8*(AD150+Clima!$F149-AB151-AC151-Constantes!$D$12))</f>
        <v>1.0603400427839916E-4</v>
      </c>
      <c r="AB151" s="3">
        <f>IF(Clima!$F149&gt;0.05*Constantes!$F$17,((Clima!$F149-0.05*Constantes!$F$17)^2)/(Clima!$F149+0.95*Constantes!$F$17),0)</f>
        <v>0</v>
      </c>
      <c r="AC151" s="3">
        <f>MAX(0,AD150+Clima!$F149-AB151-Constantes!$D$11)</f>
        <v>0</v>
      </c>
      <c r="AD151" s="3">
        <f>AD150+Clima!$F149-AB151-AA151-AC151</f>
        <v>25.500026508501072</v>
      </c>
      <c r="AE151" s="3">
        <f>AE150+(Coeficientes!$D$20*AC151-AF151)/Coeficientes!$D$21</f>
        <v>0</v>
      </c>
      <c r="AF151" s="3">
        <f>10*Coeficientes!$D$22*AE150/Constantes!$F$27</f>
        <v>0</v>
      </c>
      <c r="AG151" s="3">
        <f>10*Escenarios!$F$7*(AB151+AF151)</f>
        <v>0</v>
      </c>
      <c r="AH151" s="3">
        <f>0.001*Clima!F149*Escenarios!$F$8</f>
        <v>0</v>
      </c>
      <c r="AI151" s="3">
        <f>MAX(0,AL150+AG151+AH151-Constantes!$F$22)</f>
        <v>0</v>
      </c>
      <c r="AJ151" s="3">
        <f>MIN('Cálculos de ET'!M149*0.001*Escenarios!$F$8*(AL150/Constantes!$F$22)^(2/3),AL150+AG151+AH151-AI151)</f>
        <v>4.1578595633943198</v>
      </c>
      <c r="AK151" s="3">
        <f>MIN(Constantes!$F$21*(AL150/Constantes!$F$22)^(2/3),AL150+AG151+AH151-AJ151-AI151)</f>
        <v>11.60414527721853</v>
      </c>
      <c r="AL151" s="3">
        <f t="shared" si="5"/>
        <v>656.64599080170478</v>
      </c>
      <c r="AM151" s="25"/>
    </row>
    <row r="152" spans="2:39" x14ac:dyDescent="0.25">
      <c r="B152" s="24"/>
      <c r="C152" s="3">
        <v>147</v>
      </c>
      <c r="D152" s="3">
        <f>'Cálculos de ET'!$I150*((1-Constantes!$D$18)*'Cálculos de ET'!$K150+'Cálculos de ET'!$L150)</f>
        <v>1.1445648131808186</v>
      </c>
      <c r="E152" s="3">
        <f>MIN(D152*Constantes!$D$16,0.8*(H151+Clima!$F150-F152-G152-Constantes!$D$12))</f>
        <v>2.1206800855111397E-5</v>
      </c>
      <c r="F152" s="3">
        <f>IF(Clima!$F150&gt;0.05*Constantes!$D$17,((Clima!$F150-0.05*Constantes!$D$17)^2)/(Clima!$F150+0.95*Constantes!$D$17),0)</f>
        <v>0</v>
      </c>
      <c r="G152" s="3">
        <f>MAX(0,H151+Clima!$F150-F152-Constantes!$D$11)</f>
        <v>0</v>
      </c>
      <c r="H152" s="3">
        <f>H151+Clima!$F150-F152-E152-G152</f>
        <v>25.500005301700217</v>
      </c>
      <c r="I152" s="17"/>
      <c r="J152" s="3">
        <v>147</v>
      </c>
      <c r="K152" s="3">
        <f>'Cálculos de ET'!$I150*((1-Constantes!$E$18)*'Cálculos de ET'!$K150+'Cálculos de ET'!$L150)</f>
        <v>1.1445648131808186</v>
      </c>
      <c r="L152" s="3">
        <f>MIN(K152*Constantes!$E$16,0.8*(O151+Clima!$F150-M152-N152-Constantes!$D$12))</f>
        <v>2.1206800855111397E-5</v>
      </c>
      <c r="M152" s="3">
        <f>IF(Clima!$F150&gt;0.05*Constantes!$E$17,((Clima!$F150-0.05*Constantes!$E$17)^2)/(Clima!$F150+0.95*Constantes!$E$17),0)</f>
        <v>0</v>
      </c>
      <c r="N152" s="3">
        <f>MAX(0,O151+Clima!$F150-M152-Constantes!$D$11)</f>
        <v>0</v>
      </c>
      <c r="O152" s="3">
        <f>O151+Clima!$F150-M152-L152-N152</f>
        <v>25.500005301700217</v>
      </c>
      <c r="P152" s="3">
        <f>P151+(Coeficientes!$D$20*N152-Q152)/Coeficientes!$D$21</f>
        <v>0</v>
      </c>
      <c r="Q152" s="3">
        <f>10*Coeficientes!$D$22*P151/Constantes!$E$27</f>
        <v>0</v>
      </c>
      <c r="R152" s="3">
        <f>10*Escenarios!$E$7*(M152+Q152)</f>
        <v>0</v>
      </c>
      <c r="S152" s="3">
        <f>0.001*Clima!F150*Escenarios!$E$8</f>
        <v>0</v>
      </c>
      <c r="T152" s="3">
        <f>MAX(0,W151+R152+S152-Constantes!$E$22)</f>
        <v>0</v>
      </c>
      <c r="U152" s="3">
        <f>MIN('Cálculos de ET'!M150*0.001*Escenarios!$E$8*(W151/Constantes!$E$22)^(2/3),W151+R152+S152-T152)</f>
        <v>3.0724478905082542</v>
      </c>
      <c r="V152" s="3">
        <f>MIN(Constantes!$E$21*(W151/Constantes!$E$22)^(2/3),W151+R152+S152-U152-T152)</f>
        <v>8.7113337986340476</v>
      </c>
      <c r="W152" s="3">
        <f t="shared" si="4"/>
        <v>1225.2601108625818</v>
      </c>
      <c r="X152" s="17"/>
      <c r="Y152" s="3">
        <v>147</v>
      </c>
      <c r="Z152" s="3">
        <f>'Cálculos de ET'!$I150*((1-Constantes!$F$18)*'Cálculos de ET'!$K150+'Cálculos de ET'!$L150)</f>
        <v>1.1445648131808186</v>
      </c>
      <c r="AA152" s="3">
        <f>MIN(Z152*Constantes!$F$16,0.8*(AD151+Clima!$F150-AB152-AC152-Constantes!$D$12))</f>
        <v>2.1206800855111397E-5</v>
      </c>
      <c r="AB152" s="3">
        <f>IF(Clima!$F150&gt;0.05*Constantes!$F$17,((Clima!$F150-0.05*Constantes!$F$17)^2)/(Clima!$F150+0.95*Constantes!$F$17),0)</f>
        <v>0</v>
      </c>
      <c r="AC152" s="3">
        <f>MAX(0,AD151+Clima!$F150-AB152-Constantes!$D$11)</f>
        <v>0</v>
      </c>
      <c r="AD152" s="3">
        <f>AD151+Clima!$F150-AB152-AA152-AC152</f>
        <v>25.500005301700217</v>
      </c>
      <c r="AE152" s="3">
        <f>AE151+(Coeficientes!$D$20*AC152-AF152)/Coeficientes!$D$21</f>
        <v>0</v>
      </c>
      <c r="AF152" s="3">
        <f>10*Coeficientes!$D$22*AE151/Constantes!$F$27</f>
        <v>0</v>
      </c>
      <c r="AG152" s="3">
        <f>10*Escenarios!$F$7*(AB152+AF152)</f>
        <v>0</v>
      </c>
      <c r="AH152" s="3">
        <f>0.001*Clima!F150*Escenarios!$F$8</f>
        <v>0</v>
      </c>
      <c r="AI152" s="3">
        <f>MAX(0,AL151+AG152+AH152-Constantes!$F$22)</f>
        <v>0</v>
      </c>
      <c r="AJ152" s="3">
        <f>MIN('Cálculos de ET'!M150*0.001*Escenarios!$F$8*(AL151/Constantes!$F$22)^(2/3),AL151+AG152+AH152-AI152)</f>
        <v>4.0285180441287611</v>
      </c>
      <c r="AK152" s="3">
        <f>MIN(Constantes!$F$21*(AL151/Constantes!$F$22)^(2/3),AL151+AG152+AH152-AJ152-AI152)</f>
        <v>11.422086442748643</v>
      </c>
      <c r="AL152" s="3">
        <f t="shared" si="5"/>
        <v>641.19538631482737</v>
      </c>
      <c r="AM152" s="25"/>
    </row>
    <row r="153" spans="2:39" x14ac:dyDescent="0.25">
      <c r="B153" s="24"/>
      <c r="C153" s="3">
        <v>148</v>
      </c>
      <c r="D153" s="3">
        <f>'Cálculos de ET'!$I151*((1-Constantes!$D$18)*'Cálculos de ET'!$K151+'Cálculos de ET'!$L151)</f>
        <v>1.139565743717889</v>
      </c>
      <c r="E153" s="3">
        <f>MIN(D153*Constantes!$D$16,0.8*(H152+Clima!$F151-F153-G153-Constantes!$D$12))</f>
        <v>4.2413601704538452E-6</v>
      </c>
      <c r="F153" s="3">
        <f>IF(Clima!$F151&gt;0.05*Constantes!$D$17,((Clima!$F151-0.05*Constantes!$D$17)^2)/(Clima!$F151+0.95*Constantes!$D$17),0)</f>
        <v>0</v>
      </c>
      <c r="G153" s="3">
        <f>MAX(0,H152+Clima!$F151-F153-Constantes!$D$11)</f>
        <v>0</v>
      </c>
      <c r="H153" s="3">
        <f>H152+Clima!$F151-F153-E153-G153</f>
        <v>25.500001060340047</v>
      </c>
      <c r="I153" s="17"/>
      <c r="J153" s="3">
        <v>148</v>
      </c>
      <c r="K153" s="3">
        <f>'Cálculos de ET'!$I151*((1-Constantes!$E$18)*'Cálculos de ET'!$K151+'Cálculos de ET'!$L151)</f>
        <v>1.139565743717889</v>
      </c>
      <c r="L153" s="3">
        <f>MIN(K153*Constantes!$E$16,0.8*(O152+Clima!$F151-M153-N153-Constantes!$D$12))</f>
        <v>4.2413601704538452E-6</v>
      </c>
      <c r="M153" s="3">
        <f>IF(Clima!$F151&gt;0.05*Constantes!$E$17,((Clima!$F151-0.05*Constantes!$E$17)^2)/(Clima!$F151+0.95*Constantes!$E$17),0)</f>
        <v>0</v>
      </c>
      <c r="N153" s="3">
        <f>MAX(0,O152+Clima!$F151-M153-Constantes!$D$11)</f>
        <v>0</v>
      </c>
      <c r="O153" s="3">
        <f>O152+Clima!$F151-M153-L153-N153</f>
        <v>25.500001060340047</v>
      </c>
      <c r="P153" s="3">
        <f>P152+(Coeficientes!$D$20*N153-Q153)/Coeficientes!$D$21</f>
        <v>0</v>
      </c>
      <c r="Q153" s="3">
        <f>10*Coeficientes!$D$22*P152/Constantes!$E$27</f>
        <v>0</v>
      </c>
      <c r="R153" s="3">
        <f>10*Escenarios!$E$7*(M153+Q153)</f>
        <v>0</v>
      </c>
      <c r="S153" s="3">
        <f>0.001*Clima!F151*Escenarios!$E$8</f>
        <v>0</v>
      </c>
      <c r="T153" s="3">
        <f>MAX(0,W152+R153+S153-Constantes!$E$22)</f>
        <v>0</v>
      </c>
      <c r="U153" s="3">
        <f>MIN('Cálculos de ET'!M151*0.001*Escenarios!$E$8*(W152/Constantes!$E$22)^(2/3),W152+R153+S153-T153)</f>
        <v>3.0405041855396213</v>
      </c>
      <c r="V153" s="3">
        <f>MIN(Constantes!$E$21*(W152/Constantes!$E$22)^(2/3),W152+R153+S153-U153-T153)</f>
        <v>8.655924218901875</v>
      </c>
      <c r="W153" s="3">
        <f t="shared" si="4"/>
        <v>1213.5636824581402</v>
      </c>
      <c r="X153" s="17"/>
      <c r="Y153" s="3">
        <v>148</v>
      </c>
      <c r="Z153" s="3">
        <f>'Cálculos de ET'!$I151*((1-Constantes!$F$18)*'Cálculos de ET'!$K151+'Cálculos de ET'!$L151)</f>
        <v>1.139565743717889</v>
      </c>
      <c r="AA153" s="3">
        <f>MIN(Z153*Constantes!$F$16,0.8*(AD152+Clima!$F151-AB153-AC153-Constantes!$D$12))</f>
        <v>4.2413601704538452E-6</v>
      </c>
      <c r="AB153" s="3">
        <f>IF(Clima!$F151&gt;0.05*Constantes!$F$17,((Clima!$F151-0.05*Constantes!$F$17)^2)/(Clima!$F151+0.95*Constantes!$F$17),0)</f>
        <v>0</v>
      </c>
      <c r="AC153" s="3">
        <f>MAX(0,AD152+Clima!$F151-AB153-Constantes!$D$11)</f>
        <v>0</v>
      </c>
      <c r="AD153" s="3">
        <f>AD152+Clima!$F151-AB153-AA153-AC153</f>
        <v>25.500001060340047</v>
      </c>
      <c r="AE153" s="3">
        <f>AE152+(Coeficientes!$D$20*AC153-AF153)/Coeficientes!$D$21</f>
        <v>0</v>
      </c>
      <c r="AF153" s="3">
        <f>10*Coeficientes!$D$22*AE152/Constantes!$F$27</f>
        <v>0</v>
      </c>
      <c r="AG153" s="3">
        <f>10*Escenarios!$F$7*(AB153+AF153)</f>
        <v>0</v>
      </c>
      <c r="AH153" s="3">
        <f>0.001*Clima!F151*Escenarios!$F$8</f>
        <v>0</v>
      </c>
      <c r="AI153" s="3">
        <f>MAX(0,AL152+AG153+AH153-Constantes!$F$22)</f>
        <v>0</v>
      </c>
      <c r="AJ153" s="3">
        <f>MIN('Cálculos de ET'!M151*0.001*Escenarios!$F$8*(AL152/Constantes!$F$22)^(2/3),AL152+AG153+AH153-AI153)</f>
        <v>3.9489684479409712</v>
      </c>
      <c r="AK153" s="3">
        <f>MIN(Constantes!$F$21*(AL152/Constantes!$F$22)^(2/3),AL152+AG153+AH153-AJ153-AI153)</f>
        <v>11.242205089135592</v>
      </c>
      <c r="AL153" s="3">
        <f t="shared" si="5"/>
        <v>626.00421277775081</v>
      </c>
      <c r="AM153" s="25"/>
    </row>
    <row r="154" spans="2:39" x14ac:dyDescent="0.25">
      <c r="B154" s="24"/>
      <c r="C154" s="3">
        <v>149</v>
      </c>
      <c r="D154" s="3">
        <f>'Cálculos de ET'!$I152*((1-Constantes!$D$18)*'Cálculos de ET'!$K152+'Cálculos de ET'!$L152)</f>
        <v>0</v>
      </c>
      <c r="E154" s="3">
        <f>MIN(D154*Constantes!$D$16,0.8*(H153+Clima!$F152-F154-G154-Constantes!$D$12))</f>
        <v>0</v>
      </c>
      <c r="F154" s="3">
        <f>IF(Clima!$F152&gt;0.05*Constantes!$D$17,((Clima!$F152-0.05*Constantes!$D$17)^2)/(Clima!$F152+0.95*Constantes!$D$17),0)</f>
        <v>0</v>
      </c>
      <c r="G154" s="3">
        <f>MAX(0,H153+Clima!$F152-F154-Constantes!$D$11)</f>
        <v>0</v>
      </c>
      <c r="H154" s="3">
        <f>H153+Clima!$F152-F154-E154-G154</f>
        <v>25.500001060340047</v>
      </c>
      <c r="I154" s="17"/>
      <c r="J154" s="3">
        <v>149</v>
      </c>
      <c r="K154" s="3">
        <f>'Cálculos de ET'!$I152*((1-Constantes!$E$18)*'Cálculos de ET'!$K152+'Cálculos de ET'!$L152)</f>
        <v>0</v>
      </c>
      <c r="L154" s="3">
        <f>MIN(K154*Constantes!$E$16,0.8*(O153+Clima!$F152-M154-N154-Constantes!$D$12))</f>
        <v>0</v>
      </c>
      <c r="M154" s="3">
        <f>IF(Clima!$F152&gt;0.05*Constantes!$E$17,((Clima!$F152-0.05*Constantes!$E$17)^2)/(Clima!$F152+0.95*Constantes!$E$17),0)</f>
        <v>0</v>
      </c>
      <c r="N154" s="3">
        <f>MAX(0,O153+Clima!$F152-M154-Constantes!$D$11)</f>
        <v>0</v>
      </c>
      <c r="O154" s="3">
        <f>O153+Clima!$F152-M154-L154-N154</f>
        <v>25.500001060340047</v>
      </c>
      <c r="P154" s="3">
        <f>P153+(Coeficientes!$D$20*N154-Q154)/Coeficientes!$D$21</f>
        <v>0</v>
      </c>
      <c r="Q154" s="3">
        <f>10*Coeficientes!$D$22*P153/Constantes!$E$27</f>
        <v>0</v>
      </c>
      <c r="R154" s="3">
        <f>10*Escenarios!$E$7*(M154+Q154)</f>
        <v>0</v>
      </c>
      <c r="S154" s="3">
        <f>0.001*Clima!F152*Escenarios!$E$8</f>
        <v>0</v>
      </c>
      <c r="T154" s="3">
        <f>MAX(0,W153+R154+S154-Constantes!$E$22)</f>
        <v>0</v>
      </c>
      <c r="U154" s="3">
        <f>MIN('Cálculos de ET'!M152*0.001*Escenarios!$E$8*(W153/Constantes!$E$22)^(2/3),W153+R154+S154-T154)</f>
        <v>0</v>
      </c>
      <c r="V154" s="3">
        <f>MIN(Constantes!$E$21*(W153/Constantes!$E$22)^(2/3),W153+R154+S154-U154-T154)</f>
        <v>8.6007494502663349</v>
      </c>
      <c r="W154" s="3">
        <f t="shared" si="4"/>
        <v>1204.9629330078737</v>
      </c>
      <c r="X154" s="17"/>
      <c r="Y154" s="3">
        <v>149</v>
      </c>
      <c r="Z154" s="3">
        <f>'Cálculos de ET'!$I152*((1-Constantes!$F$18)*'Cálculos de ET'!$K152+'Cálculos de ET'!$L152)</f>
        <v>0</v>
      </c>
      <c r="AA154" s="3">
        <f>MIN(Z154*Constantes!$F$16,0.8*(AD153+Clima!$F152-AB154-AC154-Constantes!$D$12))</f>
        <v>0</v>
      </c>
      <c r="AB154" s="3">
        <f>IF(Clima!$F152&gt;0.05*Constantes!$F$17,((Clima!$F152-0.05*Constantes!$F$17)^2)/(Clima!$F152+0.95*Constantes!$F$17),0)</f>
        <v>0</v>
      </c>
      <c r="AC154" s="3">
        <f>MAX(0,AD153+Clima!$F152-AB154-Constantes!$D$11)</f>
        <v>0</v>
      </c>
      <c r="AD154" s="3">
        <f>AD153+Clima!$F152-AB154-AA154-AC154</f>
        <v>25.500001060340047</v>
      </c>
      <c r="AE154" s="3">
        <f>AE153+(Coeficientes!$D$20*AC154-AF154)/Coeficientes!$D$21</f>
        <v>0</v>
      </c>
      <c r="AF154" s="3">
        <f>10*Coeficientes!$D$22*AE153/Constantes!$F$27</f>
        <v>0</v>
      </c>
      <c r="AG154" s="3">
        <f>10*Escenarios!$F$7*(AB154+AF154)</f>
        <v>0</v>
      </c>
      <c r="AH154" s="3">
        <f>0.001*Clima!F152*Escenarios!$F$8</f>
        <v>0</v>
      </c>
      <c r="AI154" s="3">
        <f>MAX(0,AL153+AG154+AH154-Constantes!$F$22)</f>
        <v>0</v>
      </c>
      <c r="AJ154" s="3">
        <f>MIN('Cálculos de ET'!M152*0.001*Escenarios!$F$8*(AL153/Constantes!$F$22)^(2/3),AL153+AG154+AH154-AI154)</f>
        <v>0</v>
      </c>
      <c r="AK154" s="3">
        <f>MIN(Constantes!$F$21*(AL153/Constantes!$F$22)^(2/3),AL153+AG154+AH154-AJ154-AI154)</f>
        <v>11.063929892747415</v>
      </c>
      <c r="AL154" s="3">
        <f t="shared" si="5"/>
        <v>614.9402828850034</v>
      </c>
      <c r="AM154" s="25"/>
    </row>
    <row r="155" spans="2:39" x14ac:dyDescent="0.25">
      <c r="B155" s="24"/>
      <c r="C155" s="3">
        <v>150</v>
      </c>
      <c r="D155" s="3">
        <f>'Cálculos de ET'!$I153*((1-Constantes!$D$18)*'Cálculos de ET'!$K153+'Cálculos de ET'!$L153)</f>
        <v>0</v>
      </c>
      <c r="E155" s="3">
        <f>MIN(D155*Constantes!$D$16,0.8*(H154+Clima!$F153-F155-G155-Constantes!$D$12))</f>
        <v>0</v>
      </c>
      <c r="F155" s="3">
        <f>IF(Clima!$F153&gt;0.05*Constantes!$D$17,((Clima!$F153-0.05*Constantes!$D$17)^2)/(Clima!$F153+0.95*Constantes!$D$17),0)</f>
        <v>0</v>
      </c>
      <c r="G155" s="3">
        <f>MAX(0,H154+Clima!$F153-F155-Constantes!$D$11)</f>
        <v>0</v>
      </c>
      <c r="H155" s="3">
        <f>H154+Clima!$F153-F155-E155-G155</f>
        <v>25.500001060340047</v>
      </c>
      <c r="I155" s="17"/>
      <c r="J155" s="3">
        <v>150</v>
      </c>
      <c r="K155" s="3">
        <f>'Cálculos de ET'!$I153*((1-Constantes!$E$18)*'Cálculos de ET'!$K153+'Cálculos de ET'!$L153)</f>
        <v>0</v>
      </c>
      <c r="L155" s="3">
        <f>MIN(K155*Constantes!$E$16,0.8*(O154+Clima!$F153-M155-N155-Constantes!$D$12))</f>
        <v>0</v>
      </c>
      <c r="M155" s="3">
        <f>IF(Clima!$F153&gt;0.05*Constantes!$E$17,((Clima!$F153-0.05*Constantes!$E$17)^2)/(Clima!$F153+0.95*Constantes!$E$17),0)</f>
        <v>0</v>
      </c>
      <c r="N155" s="3">
        <f>MAX(0,O154+Clima!$F153-M155-Constantes!$D$11)</f>
        <v>0</v>
      </c>
      <c r="O155" s="3">
        <f>O154+Clima!$F153-M155-L155-N155</f>
        <v>25.500001060340047</v>
      </c>
      <c r="P155" s="3">
        <f>P154+(Coeficientes!$D$20*N155-Q155)/Coeficientes!$D$21</f>
        <v>0</v>
      </c>
      <c r="Q155" s="3">
        <f>10*Coeficientes!$D$22*P154/Constantes!$E$27</f>
        <v>0</v>
      </c>
      <c r="R155" s="3">
        <f>10*Escenarios!$E$7*(M155+Q155)</f>
        <v>0</v>
      </c>
      <c r="S155" s="3">
        <f>0.001*Clima!F153*Escenarios!$E$8</f>
        <v>0</v>
      </c>
      <c r="T155" s="3">
        <f>MAX(0,W154+R155+S155-Constantes!$E$22)</f>
        <v>0</v>
      </c>
      <c r="U155" s="3">
        <f>MIN('Cálculos de ET'!M153*0.001*Escenarios!$E$8*(W154/Constantes!$E$22)^(2/3),W154+R155+S155-T155)</f>
        <v>0</v>
      </c>
      <c r="V155" s="3">
        <f>MIN(Constantes!$E$21*(W154/Constantes!$E$22)^(2/3),W154+R155+S155-U155-T155)</f>
        <v>8.5600645675916454</v>
      </c>
      <c r="W155" s="3">
        <f t="shared" si="4"/>
        <v>1196.4028684402822</v>
      </c>
      <c r="X155" s="17"/>
      <c r="Y155" s="3">
        <v>150</v>
      </c>
      <c r="Z155" s="3">
        <f>'Cálculos de ET'!$I153*((1-Constantes!$F$18)*'Cálculos de ET'!$K153+'Cálculos de ET'!$L153)</f>
        <v>0</v>
      </c>
      <c r="AA155" s="3">
        <f>MIN(Z155*Constantes!$F$16,0.8*(AD154+Clima!$F153-AB155-AC155-Constantes!$D$12))</f>
        <v>0</v>
      </c>
      <c r="AB155" s="3">
        <f>IF(Clima!$F153&gt;0.05*Constantes!$F$17,((Clima!$F153-0.05*Constantes!$F$17)^2)/(Clima!$F153+0.95*Constantes!$F$17),0)</f>
        <v>0</v>
      </c>
      <c r="AC155" s="3">
        <f>MAX(0,AD154+Clima!$F153-AB155-Constantes!$D$11)</f>
        <v>0</v>
      </c>
      <c r="AD155" s="3">
        <f>AD154+Clima!$F153-AB155-AA155-AC155</f>
        <v>25.500001060340047</v>
      </c>
      <c r="AE155" s="3">
        <f>AE154+(Coeficientes!$D$20*AC155-AF155)/Coeficientes!$D$21</f>
        <v>0</v>
      </c>
      <c r="AF155" s="3">
        <f>10*Coeficientes!$D$22*AE154/Constantes!$F$27</f>
        <v>0</v>
      </c>
      <c r="AG155" s="3">
        <f>10*Escenarios!$F$7*(AB155+AF155)</f>
        <v>0</v>
      </c>
      <c r="AH155" s="3">
        <f>0.001*Clima!F153*Escenarios!$F$8</f>
        <v>0</v>
      </c>
      <c r="AI155" s="3">
        <f>MAX(0,AL154+AG155+AH155-Constantes!$F$22)</f>
        <v>0</v>
      </c>
      <c r="AJ155" s="3">
        <f>MIN('Cálculos de ET'!M153*0.001*Escenarios!$F$8*(AL154/Constantes!$F$22)^(2/3),AL154+AG155+AH155-AI155)</f>
        <v>0</v>
      </c>
      <c r="AK155" s="3">
        <f>MIN(Constantes!$F$21*(AL154/Constantes!$F$22)^(2/3),AL154+AG155+AH155-AJ155-AI155)</f>
        <v>10.933181054845281</v>
      </c>
      <c r="AL155" s="3">
        <f t="shared" si="5"/>
        <v>604.00710183015815</v>
      </c>
      <c r="AM155" s="25"/>
    </row>
    <row r="156" spans="2:39" x14ac:dyDescent="0.25">
      <c r="B156" s="24"/>
      <c r="C156" s="3">
        <v>151</v>
      </c>
      <c r="D156" s="3">
        <f>'Cálculos de ET'!$I154*((1-Constantes!$D$18)*'Cálculos de ET'!$K154+'Cálculos de ET'!$L154)</f>
        <v>0</v>
      </c>
      <c r="E156" s="3">
        <f>MIN(D156*Constantes!$D$16,0.8*(H155+Clima!$F154-F156-G156-Constantes!$D$12))</f>
        <v>0</v>
      </c>
      <c r="F156" s="3">
        <f>IF(Clima!$F154&gt;0.05*Constantes!$D$17,((Clima!$F154-0.05*Constantes!$D$17)^2)/(Clima!$F154+0.95*Constantes!$D$17),0)</f>
        <v>0</v>
      </c>
      <c r="G156" s="3">
        <f>MAX(0,H155+Clima!$F154-F156-Constantes!$D$11)</f>
        <v>0</v>
      </c>
      <c r="H156" s="3">
        <f>H155+Clima!$F154-F156-E156-G156</f>
        <v>25.500001060340047</v>
      </c>
      <c r="I156" s="17"/>
      <c r="J156" s="3">
        <v>151</v>
      </c>
      <c r="K156" s="3">
        <f>'Cálculos de ET'!$I154*((1-Constantes!$E$18)*'Cálculos de ET'!$K154+'Cálculos de ET'!$L154)</f>
        <v>0</v>
      </c>
      <c r="L156" s="3">
        <f>MIN(K156*Constantes!$E$16,0.8*(O155+Clima!$F154-M156-N156-Constantes!$D$12))</f>
        <v>0</v>
      </c>
      <c r="M156" s="3">
        <f>IF(Clima!$F154&gt;0.05*Constantes!$E$17,((Clima!$F154-0.05*Constantes!$E$17)^2)/(Clima!$F154+0.95*Constantes!$E$17),0)</f>
        <v>0</v>
      </c>
      <c r="N156" s="3">
        <f>MAX(0,O155+Clima!$F154-M156-Constantes!$D$11)</f>
        <v>0</v>
      </c>
      <c r="O156" s="3">
        <f>O155+Clima!$F154-M156-L156-N156</f>
        <v>25.500001060340047</v>
      </c>
      <c r="P156" s="3">
        <f>P155+(Coeficientes!$D$20*N156-Q156)/Coeficientes!$D$21</f>
        <v>0</v>
      </c>
      <c r="Q156" s="3">
        <f>10*Coeficientes!$D$22*P155/Constantes!$E$27</f>
        <v>0</v>
      </c>
      <c r="R156" s="3">
        <f>10*Escenarios!$E$7*(M156+Q156)</f>
        <v>0</v>
      </c>
      <c r="S156" s="3">
        <f>0.001*Clima!F154*Escenarios!$E$8</f>
        <v>0</v>
      </c>
      <c r="T156" s="3">
        <f>MAX(0,W155+R156+S156-Constantes!$E$22)</f>
        <v>0</v>
      </c>
      <c r="U156" s="3">
        <f>MIN('Cálculos de ET'!M154*0.001*Escenarios!$E$8*(W155/Constantes!$E$22)^(2/3),W155+R156+S156-T156)</f>
        <v>0</v>
      </c>
      <c r="V156" s="3">
        <f>MIN(Constantes!$E$21*(W155/Constantes!$E$22)^(2/3),W155+R156+S156-U156-T156)</f>
        <v>8.5194759122421733</v>
      </c>
      <c r="W156" s="3">
        <f t="shared" si="4"/>
        <v>1187.8833925280401</v>
      </c>
      <c r="X156" s="17"/>
      <c r="Y156" s="3">
        <v>151</v>
      </c>
      <c r="Z156" s="3">
        <f>'Cálculos de ET'!$I154*((1-Constantes!$F$18)*'Cálculos de ET'!$K154+'Cálculos de ET'!$L154)</f>
        <v>0</v>
      </c>
      <c r="AA156" s="3">
        <f>MIN(Z156*Constantes!$F$16,0.8*(AD155+Clima!$F154-AB156-AC156-Constantes!$D$12))</f>
        <v>0</v>
      </c>
      <c r="AB156" s="3">
        <f>IF(Clima!$F154&gt;0.05*Constantes!$F$17,((Clima!$F154-0.05*Constantes!$F$17)^2)/(Clima!$F154+0.95*Constantes!$F$17),0)</f>
        <v>0</v>
      </c>
      <c r="AC156" s="3">
        <f>MAX(0,AD155+Clima!$F154-AB156-Constantes!$D$11)</f>
        <v>0</v>
      </c>
      <c r="AD156" s="3">
        <f>AD155+Clima!$F154-AB156-AA156-AC156</f>
        <v>25.500001060340047</v>
      </c>
      <c r="AE156" s="3">
        <f>AE155+(Coeficientes!$D$20*AC156-AF156)/Coeficientes!$D$21</f>
        <v>0</v>
      </c>
      <c r="AF156" s="3">
        <f>10*Coeficientes!$D$22*AE155/Constantes!$F$27</f>
        <v>0</v>
      </c>
      <c r="AG156" s="3">
        <f>10*Escenarios!$F$7*(AB156+AF156)</f>
        <v>0</v>
      </c>
      <c r="AH156" s="3">
        <f>0.001*Clima!F154*Escenarios!$F$8</f>
        <v>0</v>
      </c>
      <c r="AI156" s="3">
        <f>MAX(0,AL155+AG156+AH156-Constantes!$F$22)</f>
        <v>0</v>
      </c>
      <c r="AJ156" s="3">
        <f>MIN('Cálculos de ET'!M154*0.001*Escenarios!$F$8*(AL155/Constantes!$F$22)^(2/3),AL155+AG156+AH156-AI156)</f>
        <v>0</v>
      </c>
      <c r="AK156" s="3">
        <f>MIN(Constantes!$F$21*(AL155/Constantes!$F$22)^(2/3),AL155+AG156+AH156-AJ156-AI156)</f>
        <v>10.803204768053796</v>
      </c>
      <c r="AL156" s="3">
        <f t="shared" si="5"/>
        <v>593.20389706210437</v>
      </c>
      <c r="AM156" s="25"/>
    </row>
    <row r="157" spans="2:39" x14ac:dyDescent="0.25">
      <c r="B157" s="24"/>
      <c r="C157" s="3">
        <v>152</v>
      </c>
      <c r="D157" s="3">
        <f>'Cálculos de ET'!$I155*((1-Constantes!$D$18)*'Cálculos de ET'!$K155+'Cálculos de ET'!$L155)</f>
        <v>0</v>
      </c>
      <c r="E157" s="3">
        <f>MIN(D157*Constantes!$D$16,0.8*(H156+Clima!$F155-F157-G157-Constantes!$D$12))</f>
        <v>0</v>
      </c>
      <c r="F157" s="3">
        <f>IF(Clima!$F155&gt;0.05*Constantes!$D$17,((Clima!$F155-0.05*Constantes!$D$17)^2)/(Clima!$F155+0.95*Constantes!$D$17),0)</f>
        <v>0</v>
      </c>
      <c r="G157" s="3">
        <f>MAX(0,H156+Clima!$F155-F157-Constantes!$D$11)</f>
        <v>0</v>
      </c>
      <c r="H157" s="3">
        <f>H156+Clima!$F155-F157-E157-G157</f>
        <v>25.500001060340047</v>
      </c>
      <c r="I157" s="17"/>
      <c r="J157" s="3">
        <v>152</v>
      </c>
      <c r="K157" s="3">
        <f>'Cálculos de ET'!$I155*((1-Constantes!$E$18)*'Cálculos de ET'!$K155+'Cálculos de ET'!$L155)</f>
        <v>0</v>
      </c>
      <c r="L157" s="3">
        <f>MIN(K157*Constantes!$E$16,0.8*(O156+Clima!$F155-M157-N157-Constantes!$D$12))</f>
        <v>0</v>
      </c>
      <c r="M157" s="3">
        <f>IF(Clima!$F155&gt;0.05*Constantes!$E$17,((Clima!$F155-0.05*Constantes!$E$17)^2)/(Clima!$F155+0.95*Constantes!$E$17),0)</f>
        <v>0</v>
      </c>
      <c r="N157" s="3">
        <f>MAX(0,O156+Clima!$F155-M157-Constantes!$D$11)</f>
        <v>0</v>
      </c>
      <c r="O157" s="3">
        <f>O156+Clima!$F155-M157-L157-N157</f>
        <v>25.500001060340047</v>
      </c>
      <c r="P157" s="3">
        <f>P156+(Coeficientes!$D$20*N157-Q157)/Coeficientes!$D$21</f>
        <v>0</v>
      </c>
      <c r="Q157" s="3">
        <f>10*Coeficientes!$D$22*P156/Constantes!$E$27</f>
        <v>0</v>
      </c>
      <c r="R157" s="3">
        <f>10*Escenarios!$E$7*(M157+Q157)</f>
        <v>0</v>
      </c>
      <c r="S157" s="3">
        <f>0.001*Clima!F155*Escenarios!$E$8</f>
        <v>0</v>
      </c>
      <c r="T157" s="3">
        <f>MAX(0,W156+R157+S157-Constantes!$E$22)</f>
        <v>0</v>
      </c>
      <c r="U157" s="3">
        <f>MIN('Cálculos de ET'!M155*0.001*Escenarios!$E$8*(W156/Constantes!$E$22)^(2/3),W156+R157+S157-T157)</f>
        <v>0</v>
      </c>
      <c r="V157" s="3">
        <f>MIN(Constantes!$E$21*(W156/Constantes!$E$22)^(2/3),W156+R157+S157-U157-T157)</f>
        <v>8.4789834847587731</v>
      </c>
      <c r="W157" s="3">
        <f t="shared" si="4"/>
        <v>1179.4044090432812</v>
      </c>
      <c r="X157" s="17"/>
      <c r="Y157" s="3">
        <v>152</v>
      </c>
      <c r="Z157" s="3">
        <f>'Cálculos de ET'!$I155*((1-Constantes!$F$18)*'Cálculos de ET'!$K155+'Cálculos de ET'!$L155)</f>
        <v>0</v>
      </c>
      <c r="AA157" s="3">
        <f>MIN(Z157*Constantes!$F$16,0.8*(AD156+Clima!$F155-AB157-AC157-Constantes!$D$12))</f>
        <v>0</v>
      </c>
      <c r="AB157" s="3">
        <f>IF(Clima!$F155&gt;0.05*Constantes!$F$17,((Clima!$F155-0.05*Constantes!$F$17)^2)/(Clima!$F155+0.95*Constantes!$F$17),0)</f>
        <v>0</v>
      </c>
      <c r="AC157" s="3">
        <f>MAX(0,AD156+Clima!$F155-AB157-Constantes!$D$11)</f>
        <v>0</v>
      </c>
      <c r="AD157" s="3">
        <f>AD156+Clima!$F155-AB157-AA157-AC157</f>
        <v>25.500001060340047</v>
      </c>
      <c r="AE157" s="3">
        <f>AE156+(Coeficientes!$D$20*AC157-AF157)/Coeficientes!$D$21</f>
        <v>0</v>
      </c>
      <c r="AF157" s="3">
        <f>10*Coeficientes!$D$22*AE156/Constantes!$F$27</f>
        <v>0</v>
      </c>
      <c r="AG157" s="3">
        <f>10*Escenarios!$F$7*(AB157+AF157)</f>
        <v>0</v>
      </c>
      <c r="AH157" s="3">
        <f>0.001*Clima!F155*Escenarios!$F$8</f>
        <v>0</v>
      </c>
      <c r="AI157" s="3">
        <f>MAX(0,AL156+AG157+AH157-Constantes!$F$22)</f>
        <v>0</v>
      </c>
      <c r="AJ157" s="3">
        <f>MIN('Cálculos de ET'!M155*0.001*Escenarios!$F$8*(AL156/Constantes!$F$22)^(2/3),AL156+AG157+AH157-AI157)</f>
        <v>0</v>
      </c>
      <c r="AK157" s="3">
        <f>MIN(Constantes!$F$21*(AL156/Constantes!$F$22)^(2/3),AL156+AG157+AH157-AJ157-AI157)</f>
        <v>10.674001059664304</v>
      </c>
      <c r="AL157" s="3">
        <f t="shared" si="5"/>
        <v>582.52989600244007</v>
      </c>
      <c r="AM157" s="25"/>
    </row>
    <row r="158" spans="2:39" x14ac:dyDescent="0.25">
      <c r="B158" s="24"/>
      <c r="C158" s="3">
        <v>153</v>
      </c>
      <c r="D158" s="3">
        <f>'Cálculos de ET'!$I156*((1-Constantes!$D$18)*'Cálculos de ET'!$K156+'Cálculos de ET'!$L156)</f>
        <v>1.0885689091576658</v>
      </c>
      <c r="E158" s="3">
        <f>MIN(D158*Constantes!$D$16,0.8*(H157+Clima!$F156-F158-G158-Constantes!$D$12))</f>
        <v>8.4827203465920326E-7</v>
      </c>
      <c r="F158" s="3">
        <f>IF(Clima!$F156&gt;0.05*Constantes!$D$17,((Clima!$F156-0.05*Constantes!$D$17)^2)/(Clima!$F156+0.95*Constantes!$D$17),0)</f>
        <v>0</v>
      </c>
      <c r="G158" s="3">
        <f>MAX(0,H157+Clima!$F156-F158-Constantes!$D$11)</f>
        <v>0</v>
      </c>
      <c r="H158" s="3">
        <f>H157+Clima!$F156-F158-E158-G158</f>
        <v>25.500000212068013</v>
      </c>
      <c r="I158" s="17"/>
      <c r="J158" s="3">
        <v>153</v>
      </c>
      <c r="K158" s="3">
        <f>'Cálculos de ET'!$I156*((1-Constantes!$E$18)*'Cálculos de ET'!$K156+'Cálculos de ET'!$L156)</f>
        <v>1.0885689091576658</v>
      </c>
      <c r="L158" s="3">
        <f>MIN(K158*Constantes!$E$16,0.8*(O157+Clima!$F156-M158-N158-Constantes!$D$12))</f>
        <v>8.4827203465920326E-7</v>
      </c>
      <c r="M158" s="3">
        <f>IF(Clima!$F156&gt;0.05*Constantes!$E$17,((Clima!$F156-0.05*Constantes!$E$17)^2)/(Clima!$F156+0.95*Constantes!$E$17),0)</f>
        <v>0</v>
      </c>
      <c r="N158" s="3">
        <f>MAX(0,O157+Clima!$F156-M158-Constantes!$D$11)</f>
        <v>0</v>
      </c>
      <c r="O158" s="3">
        <f>O157+Clima!$F156-M158-L158-N158</f>
        <v>25.500000212068013</v>
      </c>
      <c r="P158" s="3">
        <f>P157+(Coeficientes!$D$20*N158-Q158)/Coeficientes!$D$21</f>
        <v>0</v>
      </c>
      <c r="Q158" s="3">
        <f>10*Coeficientes!$D$22*P157/Constantes!$E$27</f>
        <v>0</v>
      </c>
      <c r="R158" s="3">
        <f>10*Escenarios!$E$7*(M158+Q158)</f>
        <v>0</v>
      </c>
      <c r="S158" s="3">
        <f>0.001*Clima!F156*Escenarios!$E$8</f>
        <v>0</v>
      </c>
      <c r="T158" s="3">
        <f>MAX(0,W157+R158+S158-Constantes!$E$22)</f>
        <v>0</v>
      </c>
      <c r="U158" s="3">
        <f>MIN('Cálculos de ET'!M156*0.001*Escenarios!$E$8*(W157/Constantes!$E$22)^(2/3),W157+R158+S158-T158)</f>
        <v>2.8337647129596206</v>
      </c>
      <c r="V158" s="3">
        <f>MIN(Constantes!$E$21*(W157/Constantes!$E$22)^(2/3),W157+R158+S158-U158-T158)</f>
        <v>8.4385872856848838</v>
      </c>
      <c r="W158" s="3">
        <f t="shared" si="4"/>
        <v>1168.1320570446367</v>
      </c>
      <c r="X158" s="17"/>
      <c r="Y158" s="3">
        <v>153</v>
      </c>
      <c r="Z158" s="3">
        <f>'Cálculos de ET'!$I156*((1-Constantes!$F$18)*'Cálculos de ET'!$K156+'Cálculos de ET'!$L156)</f>
        <v>1.0885689091576658</v>
      </c>
      <c r="AA158" s="3">
        <f>MIN(Z158*Constantes!$F$16,0.8*(AD157+Clima!$F156-AB158-AC158-Constantes!$D$12))</f>
        <v>8.4827203465920326E-7</v>
      </c>
      <c r="AB158" s="3">
        <f>IF(Clima!$F156&gt;0.05*Constantes!$F$17,((Clima!$F156-0.05*Constantes!$F$17)^2)/(Clima!$F156+0.95*Constantes!$F$17),0)</f>
        <v>0</v>
      </c>
      <c r="AC158" s="3">
        <f>MAX(0,AD157+Clima!$F156-AB158-Constantes!$D$11)</f>
        <v>0</v>
      </c>
      <c r="AD158" s="3">
        <f>AD157+Clima!$F156-AB158-AA158-AC158</f>
        <v>25.500000212068013</v>
      </c>
      <c r="AE158" s="3">
        <f>AE157+(Coeficientes!$D$20*AC158-AF158)/Coeficientes!$D$21</f>
        <v>0</v>
      </c>
      <c r="AF158" s="3">
        <f>10*Coeficientes!$D$22*AE157/Constantes!$F$27</f>
        <v>0</v>
      </c>
      <c r="AG158" s="3">
        <f>10*Escenarios!$F$7*(AB158+AF158)</f>
        <v>0</v>
      </c>
      <c r="AH158" s="3">
        <f>0.001*Clima!F156*Escenarios!$F$8</f>
        <v>0</v>
      </c>
      <c r="AI158" s="3">
        <f>MAX(0,AL157+AG158+AH158-Constantes!$F$22)</f>
        <v>0</v>
      </c>
      <c r="AJ158" s="3">
        <f>MIN('Cálculos de ET'!M156*0.001*Escenarios!$F$8*(AL157/Constantes!$F$22)^(2/3),AL157+AG158+AH158-AI158)</f>
        <v>3.5413112421949586</v>
      </c>
      <c r="AK158" s="3">
        <f>MIN(Constantes!$F$21*(AL157/Constantes!$F$22)^(2/3),AL157+AG158+AH158-AJ158-AI158)</f>
        <v>10.545569957298408</v>
      </c>
      <c r="AL158" s="3">
        <f t="shared" si="5"/>
        <v>568.44301480294666</v>
      </c>
      <c r="AM158" s="25"/>
    </row>
    <row r="159" spans="2:39" x14ac:dyDescent="0.25">
      <c r="B159" s="24"/>
      <c r="C159" s="3">
        <v>154</v>
      </c>
      <c r="D159" s="3">
        <f>'Cálculos de ET'!$I157*((1-Constantes!$D$18)*'Cálculos de ET'!$K157+'Cálculos de ET'!$L157)</f>
        <v>0</v>
      </c>
      <c r="E159" s="3">
        <f>MIN(D159*Constantes!$D$16,0.8*(H158+Clima!$F157-F159-G159-Constantes!$D$12))</f>
        <v>0</v>
      </c>
      <c r="F159" s="3">
        <f>IF(Clima!$F157&gt;0.05*Constantes!$D$17,((Clima!$F157-0.05*Constantes!$D$17)^2)/(Clima!$F157+0.95*Constantes!$D$17),0)</f>
        <v>2.2061856743006243</v>
      </c>
      <c r="G159" s="3">
        <f>MAX(0,H158+Clima!$F157-F159-Constantes!$D$11)</f>
        <v>0</v>
      </c>
      <c r="H159" s="3">
        <f>H158+Clima!$F157-F159-E159-G159</f>
        <v>38.893814537767383</v>
      </c>
      <c r="I159" s="17"/>
      <c r="J159" s="3">
        <v>154</v>
      </c>
      <c r="K159" s="3">
        <f>'Cálculos de ET'!$I157*((1-Constantes!$E$18)*'Cálculos de ET'!$K157+'Cálculos de ET'!$L157)</f>
        <v>0</v>
      </c>
      <c r="L159" s="3">
        <f>MIN(K159*Constantes!$E$16,0.8*(O158+Clima!$F157-M159-N159-Constantes!$D$12))</f>
        <v>0</v>
      </c>
      <c r="M159" s="3">
        <f>IF(Clima!$F157&gt;0.05*Constantes!$E$17,((Clima!$F157-0.05*Constantes!$E$17)^2)/(Clima!$F157+0.95*Constantes!$E$17),0)</f>
        <v>2.2061856743006243</v>
      </c>
      <c r="N159" s="3">
        <f>MAX(0,O158+Clima!$F157-M159-Constantes!$D$11)</f>
        <v>0</v>
      </c>
      <c r="O159" s="3">
        <f>O158+Clima!$F157-M159-L159-N159</f>
        <v>38.893814537767383</v>
      </c>
      <c r="P159" s="3">
        <f>P158+(Coeficientes!$D$20*N159-Q159)/Coeficientes!$D$21</f>
        <v>0</v>
      </c>
      <c r="Q159" s="3">
        <f>10*Coeficientes!$D$22*P158/Constantes!$E$27</f>
        <v>0</v>
      </c>
      <c r="R159" s="3">
        <f>10*Escenarios!$E$7*(M159+Q159)</f>
        <v>214.00001040716054</v>
      </c>
      <c r="S159" s="3">
        <f>0.001*Clima!F157*Escenarios!$E$8</f>
        <v>46.8</v>
      </c>
      <c r="T159" s="3">
        <f>MAX(0,W158+R159+S159-Constantes!$E$22)</f>
        <v>0</v>
      </c>
      <c r="U159" s="3">
        <f>MIN('Cálculos de ET'!M157*0.001*Escenarios!$E$8*(W158/Constantes!$E$22)^(2/3),W158+R159+S159-T159)</f>
        <v>0</v>
      </c>
      <c r="V159" s="3">
        <f>MIN(Constantes!$E$21*(W158/Constantes!$E$22)^(2/3),W158+R159+S159-U159-T159)</f>
        <v>8.3847324767199147</v>
      </c>
      <c r="W159" s="3">
        <f t="shared" si="4"/>
        <v>1420.5473349750773</v>
      </c>
      <c r="X159" s="17"/>
      <c r="Y159" s="3">
        <v>154</v>
      </c>
      <c r="Z159" s="3">
        <f>'Cálculos de ET'!$I157*((1-Constantes!$F$18)*'Cálculos de ET'!$K157+'Cálculos de ET'!$L157)</f>
        <v>0</v>
      </c>
      <c r="AA159" s="3">
        <f>MIN(Z159*Constantes!$F$16,0.8*(AD158+Clima!$F157-AB159-AC159-Constantes!$D$12))</f>
        <v>0</v>
      </c>
      <c r="AB159" s="3">
        <f>IF(Clima!$F157&gt;0.05*Constantes!$F$17,((Clima!$F157-0.05*Constantes!$F$17)^2)/(Clima!$F157+0.95*Constantes!$F$17),0)</f>
        <v>2.2061856743006243</v>
      </c>
      <c r="AC159" s="3">
        <f>MAX(0,AD158+Clima!$F157-AB159-Constantes!$D$11)</f>
        <v>0</v>
      </c>
      <c r="AD159" s="3">
        <f>AD158+Clima!$F157-AB159-AA159-AC159</f>
        <v>38.893814537767383</v>
      </c>
      <c r="AE159" s="3">
        <f>AE158+(Coeficientes!$D$20*AC159-AF159)/Coeficientes!$D$21</f>
        <v>0</v>
      </c>
      <c r="AF159" s="3">
        <f>10*Coeficientes!$D$22*AE158/Constantes!$F$27</f>
        <v>0</v>
      </c>
      <c r="AG159" s="3">
        <f>10*Escenarios!$F$7*(AB159+AF159)</f>
        <v>207.38145338425869</v>
      </c>
      <c r="AH159" s="3">
        <f>0.001*Clima!F157*Escenarios!$F$8</f>
        <v>93.6</v>
      </c>
      <c r="AI159" s="3">
        <f>MAX(0,AL158+AG159+AH159-Constantes!$F$22)</f>
        <v>0</v>
      </c>
      <c r="AJ159" s="3">
        <f>MIN('Cálculos de ET'!M157*0.001*Escenarios!$F$8*(AL158/Constantes!$F$22)^(2/3),AL158+AG159+AH159-AI159)</f>
        <v>0</v>
      </c>
      <c r="AK159" s="3">
        <f>MIN(Constantes!$F$21*(AL158/Constantes!$F$22)^(2/3),AL158+AG159+AH159-AJ159-AI159)</f>
        <v>10.374866904526424</v>
      </c>
      <c r="AL159" s="3">
        <f t="shared" si="5"/>
        <v>859.04960128267896</v>
      </c>
      <c r="AM159" s="25"/>
    </row>
    <row r="160" spans="2:39" x14ac:dyDescent="0.25">
      <c r="B160" s="24"/>
      <c r="C160" s="3">
        <v>155</v>
      </c>
      <c r="D160" s="3">
        <f>'Cálculos de ET'!$I158*((1-Constantes!$D$18)*'Cálculos de ET'!$K158+'Cálculos de ET'!$L158)</f>
        <v>1.1219794256620381</v>
      </c>
      <c r="E160" s="3">
        <f>MIN(D160*Constantes!$D$16,0.8*(H159+Clima!$F158-F160-G160-Constantes!$D$12))</f>
        <v>0.66383101673338907</v>
      </c>
      <c r="F160" s="3">
        <f>IF(Clima!$F158&gt;0.05*Constantes!$D$17,((Clima!$F158-0.05*Constantes!$D$17)^2)/(Clima!$F158+0.95*Constantes!$D$17),0)</f>
        <v>0</v>
      </c>
      <c r="G160" s="3">
        <f>MAX(0,H159+Clima!$F158-F160-Constantes!$D$11)</f>
        <v>0</v>
      </c>
      <c r="H160" s="3">
        <f>H159+Clima!$F158-F160-E160-G160</f>
        <v>38.229983521033994</v>
      </c>
      <c r="I160" s="17"/>
      <c r="J160" s="3">
        <v>155</v>
      </c>
      <c r="K160" s="3">
        <f>'Cálculos de ET'!$I158*((1-Constantes!$E$18)*'Cálculos de ET'!$K158+'Cálculos de ET'!$L158)</f>
        <v>1.1219794256620381</v>
      </c>
      <c r="L160" s="3">
        <f>MIN(K160*Constantes!$E$16,0.8*(O159+Clima!$F158-M160-N160-Constantes!$D$12))</f>
        <v>0.66383101673338907</v>
      </c>
      <c r="M160" s="3">
        <f>IF(Clima!$F158&gt;0.05*Constantes!$E$17,((Clima!$F158-0.05*Constantes!$E$17)^2)/(Clima!$F158+0.95*Constantes!$E$17),0)</f>
        <v>0</v>
      </c>
      <c r="N160" s="3">
        <f>MAX(0,O159+Clima!$F158-M160-Constantes!$D$11)</f>
        <v>0</v>
      </c>
      <c r="O160" s="3">
        <f>O159+Clima!$F158-M160-L160-N160</f>
        <v>38.229983521033994</v>
      </c>
      <c r="P160" s="3">
        <f>P159+(Coeficientes!$D$20*N160-Q160)/Coeficientes!$D$21</f>
        <v>0</v>
      </c>
      <c r="Q160" s="3">
        <f>10*Coeficientes!$D$22*P159/Constantes!$E$27</f>
        <v>0</v>
      </c>
      <c r="R160" s="3">
        <f>10*Escenarios!$E$7*(M160+Q160)</f>
        <v>0</v>
      </c>
      <c r="S160" s="3">
        <f>0.001*Clima!F158*Escenarios!$E$8</f>
        <v>0</v>
      </c>
      <c r="T160" s="3">
        <f>MAX(0,W159+R160+S160-Constantes!$E$22)</f>
        <v>0</v>
      </c>
      <c r="U160" s="3">
        <f>MIN('Cálculos de ET'!M158*0.001*Escenarios!$E$8*(W159/Constantes!$E$22)^(2/3),W159+R160+S160-T160)</f>
        <v>3.3109039546917889</v>
      </c>
      <c r="V160" s="3">
        <f>MIN(Constantes!$E$21*(W159/Constantes!$E$22)^(2/3),W159+R160+S160-U160-T160)</f>
        <v>9.5528228043410763</v>
      </c>
      <c r="W160" s="3">
        <f t="shared" si="4"/>
        <v>1407.6836082160444</v>
      </c>
      <c r="X160" s="17"/>
      <c r="Y160" s="3">
        <v>155</v>
      </c>
      <c r="Z160" s="3">
        <f>'Cálculos de ET'!$I158*((1-Constantes!$F$18)*'Cálculos de ET'!$K158+'Cálculos de ET'!$L158)</f>
        <v>1.1219794256620381</v>
      </c>
      <c r="AA160" s="3">
        <f>MIN(Z160*Constantes!$F$16,0.8*(AD159+Clima!$F158-AB160-AC160-Constantes!$D$12))</f>
        <v>0.66383101673338907</v>
      </c>
      <c r="AB160" s="3">
        <f>IF(Clima!$F158&gt;0.05*Constantes!$F$17,((Clima!$F158-0.05*Constantes!$F$17)^2)/(Clima!$F158+0.95*Constantes!$F$17),0)</f>
        <v>0</v>
      </c>
      <c r="AC160" s="3">
        <f>MAX(0,AD159+Clima!$F158-AB160-Constantes!$D$11)</f>
        <v>0</v>
      </c>
      <c r="AD160" s="3">
        <f>AD159+Clima!$F158-AB160-AA160-AC160</f>
        <v>38.229983521033994</v>
      </c>
      <c r="AE160" s="3">
        <f>AE159+(Coeficientes!$D$20*AC160-AF160)/Coeficientes!$D$21</f>
        <v>0</v>
      </c>
      <c r="AF160" s="3">
        <f>10*Coeficientes!$D$22*AE159/Constantes!$F$27</f>
        <v>0</v>
      </c>
      <c r="AG160" s="3">
        <f>10*Escenarios!$F$7*(AB160+AF160)</f>
        <v>0</v>
      </c>
      <c r="AH160" s="3">
        <f>0.001*Clima!F158*Escenarios!$F$8</f>
        <v>0</v>
      </c>
      <c r="AI160" s="3">
        <f>MAX(0,AL159+AG160+AH160-Constantes!$F$22)</f>
        <v>0</v>
      </c>
      <c r="AJ160" s="3">
        <f>MIN('Cálculos de ET'!M158*0.001*Escenarios!$F$8*(AL159/Constantes!$F$22)^(2/3),AL159+AG160+AH160-AI160)</f>
        <v>4.7353447080970366</v>
      </c>
      <c r="AK160" s="3">
        <f>MIN(Constantes!$F$21*(AL159/Constantes!$F$22)^(2/3),AL159+AG160+AH160-AJ160-AI160)</f>
        <v>13.662706479244941</v>
      </c>
      <c r="AL160" s="3">
        <f t="shared" si="5"/>
        <v>840.65155009533703</v>
      </c>
      <c r="AM160" s="25"/>
    </row>
    <row r="161" spans="2:39" x14ac:dyDescent="0.25">
      <c r="B161" s="24"/>
      <c r="C161" s="3">
        <v>156</v>
      </c>
      <c r="D161" s="3">
        <f>'Cálculos de ET'!$I159*((1-Constantes!$D$18)*'Cálculos de ET'!$K159+'Cálculos de ET'!$L159)</f>
        <v>1.1818213258959835</v>
      </c>
      <c r="E161" s="3">
        <f>MIN(D161*Constantes!$D$16,0.8*(H160+Clima!$F159-F161-G161-Constantes!$D$12))</f>
        <v>0.69923711114739129</v>
      </c>
      <c r="F161" s="3">
        <f>IF(Clima!$F159&gt;0.05*Constantes!$D$17,((Clima!$F159-0.05*Constantes!$D$17)^2)/(Clima!$F159+0.95*Constantes!$D$17),0)</f>
        <v>0</v>
      </c>
      <c r="G161" s="3">
        <f>MAX(0,H160+Clima!$F159-F161-Constantes!$D$11)</f>
        <v>0</v>
      </c>
      <c r="H161" s="3">
        <f>H160+Clima!$F159-F161-E161-G161</f>
        <v>37.630746409886605</v>
      </c>
      <c r="I161" s="17"/>
      <c r="J161" s="3">
        <v>156</v>
      </c>
      <c r="K161" s="3">
        <f>'Cálculos de ET'!$I159*((1-Constantes!$E$18)*'Cálculos de ET'!$K159+'Cálculos de ET'!$L159)</f>
        <v>1.1818213258959835</v>
      </c>
      <c r="L161" s="3">
        <f>MIN(K161*Constantes!$E$16,0.8*(O160+Clima!$F159-M161-N161-Constantes!$D$12))</f>
        <v>0.69923711114739129</v>
      </c>
      <c r="M161" s="3">
        <f>IF(Clima!$F159&gt;0.05*Constantes!$E$17,((Clima!$F159-0.05*Constantes!$E$17)^2)/(Clima!$F159+0.95*Constantes!$E$17),0)</f>
        <v>0</v>
      </c>
      <c r="N161" s="3">
        <f>MAX(0,O160+Clima!$F159-M161-Constantes!$D$11)</f>
        <v>0</v>
      </c>
      <c r="O161" s="3">
        <f>O160+Clima!$F159-M161-L161-N161</f>
        <v>37.630746409886605</v>
      </c>
      <c r="P161" s="3">
        <f>P160+(Coeficientes!$D$20*N161-Q161)/Coeficientes!$D$21</f>
        <v>0</v>
      </c>
      <c r="Q161" s="3">
        <f>10*Coeficientes!$D$22*P160/Constantes!$E$27</f>
        <v>0</v>
      </c>
      <c r="R161" s="3">
        <f>10*Escenarios!$E$7*(M161+Q161)</f>
        <v>0</v>
      </c>
      <c r="S161" s="3">
        <f>0.001*Clima!F159*Escenarios!$E$8</f>
        <v>0.3</v>
      </c>
      <c r="T161" s="3">
        <f>MAX(0,W160+R161+S161-Constantes!$E$22)</f>
        <v>0</v>
      </c>
      <c r="U161" s="3">
        <f>MIN('Cálculos de ET'!M159*0.001*Escenarios!$E$8*(W160/Constantes!$E$22)^(2/3),W160+R161+S161-T161)</f>
        <v>3.4704880578770307</v>
      </c>
      <c r="V161" s="3">
        <f>MIN(Constantes!$E$21*(W160/Constantes!$E$22)^(2/3),W160+R161+S161-U161-T161)</f>
        <v>9.4950652000885878</v>
      </c>
      <c r="W161" s="3">
        <f t="shared" si="4"/>
        <v>1395.0180549580787</v>
      </c>
      <c r="X161" s="17"/>
      <c r="Y161" s="3">
        <v>156</v>
      </c>
      <c r="Z161" s="3">
        <f>'Cálculos de ET'!$I159*((1-Constantes!$F$18)*'Cálculos de ET'!$K159+'Cálculos de ET'!$L159)</f>
        <v>1.1818213258959835</v>
      </c>
      <c r="AA161" s="3">
        <f>MIN(Z161*Constantes!$F$16,0.8*(AD160+Clima!$F159-AB161-AC161-Constantes!$D$12))</f>
        <v>0.69923711114739129</v>
      </c>
      <c r="AB161" s="3">
        <f>IF(Clima!$F159&gt;0.05*Constantes!$F$17,((Clima!$F159-0.05*Constantes!$F$17)^2)/(Clima!$F159+0.95*Constantes!$F$17),0)</f>
        <v>0</v>
      </c>
      <c r="AC161" s="3">
        <f>MAX(0,AD160+Clima!$F159-AB161-Constantes!$D$11)</f>
        <v>0</v>
      </c>
      <c r="AD161" s="3">
        <f>AD160+Clima!$F159-AB161-AA161-AC161</f>
        <v>37.630746409886605</v>
      </c>
      <c r="AE161" s="3">
        <f>AE160+(Coeficientes!$D$20*AC161-AF161)/Coeficientes!$D$21</f>
        <v>0</v>
      </c>
      <c r="AF161" s="3">
        <f>10*Coeficientes!$D$22*AE160/Constantes!$F$27</f>
        <v>0</v>
      </c>
      <c r="AG161" s="3">
        <f>10*Escenarios!$F$7*(AB161+AF161)</f>
        <v>0</v>
      </c>
      <c r="AH161" s="3">
        <f>0.001*Clima!F159*Escenarios!$F$8</f>
        <v>0.6</v>
      </c>
      <c r="AI161" s="3">
        <f>MAX(0,AL160+AG161+AH161-Constantes!$F$22)</f>
        <v>0</v>
      </c>
      <c r="AJ161" s="3">
        <f>MIN('Cálculos de ET'!M159*0.001*Escenarios!$F$8*(AL160/Constantes!$F$22)^(2/3),AL160+AG161+AH161-AI161)</f>
        <v>4.9222219533135059</v>
      </c>
      <c r="AK161" s="3">
        <f>MIN(Constantes!$F$21*(AL160/Constantes!$F$22)^(2/3),AL160+AG161+AH161-AJ161-AI161)</f>
        <v>13.466929606612457</v>
      </c>
      <c r="AL161" s="3">
        <f t="shared" si="5"/>
        <v>822.8623985354111</v>
      </c>
      <c r="AM161" s="25"/>
    </row>
    <row r="162" spans="2:39" x14ac:dyDescent="0.25">
      <c r="B162" s="24"/>
      <c r="C162" s="3">
        <v>157</v>
      </c>
      <c r="D162" s="3">
        <f>'Cálculos de ET'!$I160*((1-Constantes!$D$18)*'Cálculos de ET'!$K160+'Cálculos de ET'!$L160)</f>
        <v>1.1086050626528932</v>
      </c>
      <c r="E162" s="3">
        <f>MIN(D162*Constantes!$D$16,0.8*(H161+Clima!$F160-F162-G162-Constantes!$D$12))</f>
        <v>0.65591793313180402</v>
      </c>
      <c r="F162" s="3">
        <f>IF(Clima!$F160&gt;0.05*Constantes!$D$17,((Clima!$F160-0.05*Constantes!$D$17)^2)/(Clima!$F160+0.95*Constantes!$D$17),0)</f>
        <v>0</v>
      </c>
      <c r="G162" s="3">
        <f>MAX(0,H161+Clima!$F160-F162-Constantes!$D$11)</f>
        <v>0</v>
      </c>
      <c r="H162" s="3">
        <f>H161+Clima!$F160-F162-E162-G162</f>
        <v>36.974828476754801</v>
      </c>
      <c r="I162" s="17"/>
      <c r="J162" s="3">
        <v>157</v>
      </c>
      <c r="K162" s="3">
        <f>'Cálculos de ET'!$I160*((1-Constantes!$E$18)*'Cálculos de ET'!$K160+'Cálculos de ET'!$L160)</f>
        <v>1.1086050626528932</v>
      </c>
      <c r="L162" s="3">
        <f>MIN(K162*Constantes!$E$16,0.8*(O161+Clima!$F160-M162-N162-Constantes!$D$12))</f>
        <v>0.65591793313180402</v>
      </c>
      <c r="M162" s="3">
        <f>IF(Clima!$F160&gt;0.05*Constantes!$E$17,((Clima!$F160-0.05*Constantes!$E$17)^2)/(Clima!$F160+0.95*Constantes!$E$17),0)</f>
        <v>0</v>
      </c>
      <c r="N162" s="3">
        <f>MAX(0,O161+Clima!$F160-M162-Constantes!$D$11)</f>
        <v>0</v>
      </c>
      <c r="O162" s="3">
        <f>O161+Clima!$F160-M162-L162-N162</f>
        <v>36.974828476754801</v>
      </c>
      <c r="P162" s="3">
        <f>P161+(Coeficientes!$D$20*N162-Q162)/Coeficientes!$D$21</f>
        <v>0</v>
      </c>
      <c r="Q162" s="3">
        <f>10*Coeficientes!$D$22*P161/Constantes!$E$27</f>
        <v>0</v>
      </c>
      <c r="R162" s="3">
        <f>10*Escenarios!$E$7*(M162+Q162)</f>
        <v>0</v>
      </c>
      <c r="S162" s="3">
        <f>0.001*Clima!F160*Escenarios!$E$8</f>
        <v>0</v>
      </c>
      <c r="T162" s="3">
        <f>MAX(0,W161+R162+S162-Constantes!$E$22)</f>
        <v>0</v>
      </c>
      <c r="U162" s="3">
        <f>MIN('Cálculos de ET'!M160*0.001*Escenarios!$E$8*(W161/Constantes!$E$22)^(2/3),W161+R162+S162-T162)</f>
        <v>3.2332176917757791</v>
      </c>
      <c r="V162" s="3">
        <f>MIN(Constantes!$E$21*(W161/Constantes!$E$22)^(2/3),W161+R162+S162-U162-T162)</f>
        <v>9.4380252433969059</v>
      </c>
      <c r="W162" s="3">
        <f t="shared" si="4"/>
        <v>1382.3468120229061</v>
      </c>
      <c r="X162" s="17"/>
      <c r="Y162" s="3">
        <v>157</v>
      </c>
      <c r="Z162" s="3">
        <f>'Cálculos de ET'!$I160*((1-Constantes!$F$18)*'Cálculos de ET'!$K160+'Cálculos de ET'!$L160)</f>
        <v>1.1086050626528932</v>
      </c>
      <c r="AA162" s="3">
        <f>MIN(Z162*Constantes!$F$16,0.8*(AD161+Clima!$F160-AB162-AC162-Constantes!$D$12))</f>
        <v>0.65591793313180402</v>
      </c>
      <c r="AB162" s="3">
        <f>IF(Clima!$F160&gt;0.05*Constantes!$F$17,((Clima!$F160-0.05*Constantes!$F$17)^2)/(Clima!$F160+0.95*Constantes!$F$17),0)</f>
        <v>0</v>
      </c>
      <c r="AC162" s="3">
        <f>MAX(0,AD161+Clima!$F160-AB162-Constantes!$D$11)</f>
        <v>0</v>
      </c>
      <c r="AD162" s="3">
        <f>AD161+Clima!$F160-AB162-AA162-AC162</f>
        <v>36.974828476754801</v>
      </c>
      <c r="AE162" s="3">
        <f>AE161+(Coeficientes!$D$20*AC162-AF162)/Coeficientes!$D$21</f>
        <v>0</v>
      </c>
      <c r="AF162" s="3">
        <f>10*Coeficientes!$D$22*AE161/Constantes!$F$27</f>
        <v>0</v>
      </c>
      <c r="AG162" s="3">
        <f>10*Escenarios!$F$7*(AB162+AF162)</f>
        <v>0</v>
      </c>
      <c r="AH162" s="3">
        <f>0.001*Clima!F160*Escenarios!$F$8</f>
        <v>0</v>
      </c>
      <c r="AI162" s="3">
        <f>MAX(0,AL161+AG162+AH162-Constantes!$F$22)</f>
        <v>0</v>
      </c>
      <c r="AJ162" s="3">
        <f>MIN('Cálculos de ET'!M160*0.001*Escenarios!$F$8*(AL161/Constantes!$F$22)^(2/3),AL161+AG162+AH162-AI162)</f>
        <v>4.5480985656088011</v>
      </c>
      <c r="AK162" s="3">
        <f>MIN(Constantes!$F$21*(AL161/Constantes!$F$22)^(2/3),AL161+AG162+AH162-AJ162-AI162)</f>
        <v>13.276269389735216</v>
      </c>
      <c r="AL162" s="3">
        <f t="shared" si="5"/>
        <v>805.03803058006702</v>
      </c>
      <c r="AM162" s="25"/>
    </row>
    <row r="163" spans="2:39" x14ac:dyDescent="0.25">
      <c r="B163" s="24"/>
      <c r="C163" s="3">
        <v>158</v>
      </c>
      <c r="D163" s="3">
        <f>'Cálculos de ET'!$I161*((1-Constantes!$D$18)*'Cálculos de ET'!$K161+'Cálculos de ET'!$L161)</f>
        <v>1.1241623881672407</v>
      </c>
      <c r="E163" s="3">
        <f>MIN(D163*Constantes!$D$16,0.8*(H162+Clima!$F161-F163-G163-Constantes!$D$12))</f>
        <v>0.66512258963229887</v>
      </c>
      <c r="F163" s="3">
        <f>IF(Clima!$F161&gt;0.05*Constantes!$D$17,((Clima!$F161-0.05*Constantes!$D$17)^2)/(Clima!$F161+0.95*Constantes!$D$17),0)</f>
        <v>0</v>
      </c>
      <c r="G163" s="3">
        <f>MAX(0,H162+Clima!$F161-F163-Constantes!$D$11)</f>
        <v>0</v>
      </c>
      <c r="H163" s="3">
        <f>H162+Clima!$F161-F163-E163-G163</f>
        <v>36.309705887122504</v>
      </c>
      <c r="I163" s="17"/>
      <c r="J163" s="3">
        <v>158</v>
      </c>
      <c r="K163" s="3">
        <f>'Cálculos de ET'!$I161*((1-Constantes!$E$18)*'Cálculos de ET'!$K161+'Cálculos de ET'!$L161)</f>
        <v>1.1241623881672407</v>
      </c>
      <c r="L163" s="3">
        <f>MIN(K163*Constantes!$E$16,0.8*(O162+Clima!$F161-M163-N163-Constantes!$D$12))</f>
        <v>0.66512258963229887</v>
      </c>
      <c r="M163" s="3">
        <f>IF(Clima!$F161&gt;0.05*Constantes!$E$17,((Clima!$F161-0.05*Constantes!$E$17)^2)/(Clima!$F161+0.95*Constantes!$E$17),0)</f>
        <v>0</v>
      </c>
      <c r="N163" s="3">
        <f>MAX(0,O162+Clima!$F161-M163-Constantes!$D$11)</f>
        <v>0</v>
      </c>
      <c r="O163" s="3">
        <f>O162+Clima!$F161-M163-L163-N163</f>
        <v>36.309705887122504</v>
      </c>
      <c r="P163" s="3">
        <f>P162+(Coeficientes!$D$20*N163-Q163)/Coeficientes!$D$21</f>
        <v>0</v>
      </c>
      <c r="Q163" s="3">
        <f>10*Coeficientes!$D$22*P162/Constantes!$E$27</f>
        <v>0</v>
      </c>
      <c r="R163" s="3">
        <f>10*Escenarios!$E$7*(M163+Q163)</f>
        <v>0</v>
      </c>
      <c r="S163" s="3">
        <f>0.001*Clima!F161*Escenarios!$E$8</f>
        <v>0</v>
      </c>
      <c r="T163" s="3">
        <f>MAX(0,W162+R163+S163-Constantes!$E$22)</f>
        <v>0</v>
      </c>
      <c r="U163" s="3">
        <f>MIN('Cálculos de ET'!M161*0.001*Escenarios!$E$8*(W162/Constantes!$E$22)^(2/3),W162+R163+S163-T163)</f>
        <v>3.2605445064209206</v>
      </c>
      <c r="V163" s="3">
        <f>MIN(Constantes!$E$21*(W162/Constantes!$E$22)^(2/3),W162+R163+S163-U163-T163)</f>
        <v>9.3807866574389411</v>
      </c>
      <c r="W163" s="3">
        <f t="shared" si="4"/>
        <v>1369.7054808590462</v>
      </c>
      <c r="X163" s="17"/>
      <c r="Y163" s="3">
        <v>158</v>
      </c>
      <c r="Z163" s="3">
        <f>'Cálculos de ET'!$I161*((1-Constantes!$F$18)*'Cálculos de ET'!$K161+'Cálculos de ET'!$L161)</f>
        <v>1.1241623881672407</v>
      </c>
      <c r="AA163" s="3">
        <f>MIN(Z163*Constantes!$F$16,0.8*(AD162+Clima!$F161-AB163-AC163-Constantes!$D$12))</f>
        <v>0.66512258963229887</v>
      </c>
      <c r="AB163" s="3">
        <f>IF(Clima!$F161&gt;0.05*Constantes!$F$17,((Clima!$F161-0.05*Constantes!$F$17)^2)/(Clima!$F161+0.95*Constantes!$F$17),0)</f>
        <v>0</v>
      </c>
      <c r="AC163" s="3">
        <f>MAX(0,AD162+Clima!$F161-AB163-Constantes!$D$11)</f>
        <v>0</v>
      </c>
      <c r="AD163" s="3">
        <f>AD162+Clima!$F161-AB163-AA163-AC163</f>
        <v>36.309705887122504</v>
      </c>
      <c r="AE163" s="3">
        <f>AE162+(Coeficientes!$D$20*AC163-AF163)/Coeficientes!$D$21</f>
        <v>0</v>
      </c>
      <c r="AF163" s="3">
        <f>10*Coeficientes!$D$22*AE162/Constantes!$F$27</f>
        <v>0</v>
      </c>
      <c r="AG163" s="3">
        <f>10*Escenarios!$F$7*(AB163+AF163)</f>
        <v>0</v>
      </c>
      <c r="AH163" s="3">
        <f>0.001*Clima!F161*Escenarios!$F$8</f>
        <v>0</v>
      </c>
      <c r="AI163" s="3">
        <f>MAX(0,AL162+AG163+AH163-Constantes!$F$22)</f>
        <v>0</v>
      </c>
      <c r="AJ163" s="3">
        <f>MIN('Cálculos de ET'!M161*0.001*Escenarios!$F$8*(AL162/Constantes!$F$22)^(2/3),AL162+AG163+AH163-AI163)</f>
        <v>4.5476431960100339</v>
      </c>
      <c r="AK163" s="3">
        <f>MIN(Constantes!$F$21*(AL162/Constantes!$F$22)^(2/3),AL162+AG163+AH163-AJ163-AI163)</f>
        <v>13.083848581705769</v>
      </c>
      <c r="AL163" s="3">
        <f t="shared" si="5"/>
        <v>787.40653880235118</v>
      </c>
      <c r="AM163" s="25"/>
    </row>
    <row r="164" spans="2:39" x14ac:dyDescent="0.25">
      <c r="B164" s="24"/>
      <c r="C164" s="3">
        <v>159</v>
      </c>
      <c r="D164" s="3">
        <f>'Cálculos de ET'!$I162*((1-Constantes!$D$18)*'Cálculos de ET'!$K162+'Cálculos de ET'!$L162)</f>
        <v>1.1210594105963363</v>
      </c>
      <c r="E164" s="3">
        <f>MIN(D164*Constantes!$D$16,0.8*(H163+Clima!$F162-F164-G164-Constantes!$D$12))</f>
        <v>0.6632866800704289</v>
      </c>
      <c r="F164" s="3">
        <f>IF(Clima!$F162&gt;0.05*Constantes!$D$17,((Clima!$F162-0.05*Constantes!$D$17)^2)/(Clima!$F162+0.95*Constantes!$D$17),0)</f>
        <v>7.3904783531861782E-6</v>
      </c>
      <c r="G164" s="3">
        <f>MAX(0,H163+Clima!$F162-F164-Constantes!$D$11)</f>
        <v>0</v>
      </c>
      <c r="H164" s="3">
        <f>H163+Clima!$F162-F164-E164-G164</f>
        <v>38.646411816573725</v>
      </c>
      <c r="I164" s="17"/>
      <c r="J164" s="3">
        <v>159</v>
      </c>
      <c r="K164" s="3">
        <f>'Cálculos de ET'!$I162*((1-Constantes!$E$18)*'Cálculos de ET'!$K162+'Cálculos de ET'!$L162)</f>
        <v>1.1210594105963363</v>
      </c>
      <c r="L164" s="3">
        <f>MIN(K164*Constantes!$E$16,0.8*(O163+Clima!$F162-M164-N164-Constantes!$D$12))</f>
        <v>0.6632866800704289</v>
      </c>
      <c r="M164" s="3">
        <f>IF(Clima!$F162&gt;0.05*Constantes!$E$17,((Clima!$F162-0.05*Constantes!$E$17)^2)/(Clima!$F162+0.95*Constantes!$E$17),0)</f>
        <v>7.3904783531861782E-6</v>
      </c>
      <c r="N164" s="3">
        <f>MAX(0,O163+Clima!$F162-M164-Constantes!$D$11)</f>
        <v>0</v>
      </c>
      <c r="O164" s="3">
        <f>O163+Clima!$F162-M164-L164-N164</f>
        <v>38.646411816573725</v>
      </c>
      <c r="P164" s="3">
        <f>P163+(Coeficientes!$D$20*N164-Q164)/Coeficientes!$D$21</f>
        <v>0</v>
      </c>
      <c r="Q164" s="3">
        <f>10*Coeficientes!$D$22*P163/Constantes!$E$27</f>
        <v>0</v>
      </c>
      <c r="R164" s="3">
        <f>10*Escenarios!$E$7*(M164+Q164)</f>
        <v>7.1687640025905927E-4</v>
      </c>
      <c r="S164" s="3">
        <f>0.001*Clima!F162*Escenarios!$E$8</f>
        <v>9</v>
      </c>
      <c r="T164" s="3">
        <f>MAX(0,W163+R164+S164-Constantes!$E$22)</f>
        <v>0</v>
      </c>
      <c r="U164" s="3">
        <f>MIN('Cálculos de ET'!M162*0.001*Escenarios!$E$8*(W163/Constantes!$E$22)^(2/3),W163+R164+S164-T164)</f>
        <v>3.2323448974526969</v>
      </c>
      <c r="V164" s="3">
        <f>MIN(Constantes!$E$21*(W163/Constantes!$E$22)^(2/3),W163+R164+S164-U164-T164)</f>
        <v>9.3235086481901881</v>
      </c>
      <c r="W164" s="3">
        <f t="shared" si="4"/>
        <v>1366.1503441898035</v>
      </c>
      <c r="X164" s="17"/>
      <c r="Y164" s="3">
        <v>159</v>
      </c>
      <c r="Z164" s="3">
        <f>'Cálculos de ET'!$I162*((1-Constantes!$F$18)*'Cálculos de ET'!$K162+'Cálculos de ET'!$L162)</f>
        <v>1.1210594105963363</v>
      </c>
      <c r="AA164" s="3">
        <f>MIN(Z164*Constantes!$F$16,0.8*(AD163+Clima!$F162-AB164-AC164-Constantes!$D$12))</f>
        <v>0.6632866800704289</v>
      </c>
      <c r="AB164" s="3">
        <f>IF(Clima!$F162&gt;0.05*Constantes!$F$17,((Clima!$F162-0.05*Constantes!$F$17)^2)/(Clima!$F162+0.95*Constantes!$F$17),0)</f>
        <v>7.3904783531861782E-6</v>
      </c>
      <c r="AC164" s="3">
        <f>MAX(0,AD163+Clima!$F162-AB164-Constantes!$D$11)</f>
        <v>0</v>
      </c>
      <c r="AD164" s="3">
        <f>AD163+Clima!$F162-AB164-AA164-AC164</f>
        <v>38.646411816573725</v>
      </c>
      <c r="AE164" s="3">
        <f>AE163+(Coeficientes!$D$20*AC164-AF164)/Coeficientes!$D$21</f>
        <v>0</v>
      </c>
      <c r="AF164" s="3">
        <f>10*Coeficientes!$D$22*AE163/Constantes!$F$27</f>
        <v>0</v>
      </c>
      <c r="AG164" s="3">
        <f>10*Escenarios!$F$7*(AB164+AF164)</f>
        <v>6.9470496519950071E-4</v>
      </c>
      <c r="AH164" s="3">
        <f>0.001*Clima!F162*Escenarios!$F$8</f>
        <v>18</v>
      </c>
      <c r="AI164" s="3">
        <f>MAX(0,AL163+AG164+AH164-Constantes!$F$22)</f>
        <v>0</v>
      </c>
      <c r="AJ164" s="3">
        <f>MIN('Cálculos de ET'!M162*0.001*Escenarios!$F$8*(AL163/Constantes!$F$22)^(2/3),AL163+AG164+AH164-AI164)</f>
        <v>4.469533936998193</v>
      </c>
      <c r="AK164" s="3">
        <f>MIN(Constantes!$F$21*(AL163/Constantes!$F$22)^(2/3),AL163+AG164+AH164-AJ164-AI164)</f>
        <v>12.892107629919781</v>
      </c>
      <c r="AL164" s="3">
        <f t="shared" si="5"/>
        <v>788.04559194039837</v>
      </c>
      <c r="AM164" s="25"/>
    </row>
    <row r="165" spans="2:39" x14ac:dyDescent="0.25">
      <c r="B165" s="24"/>
      <c r="C165" s="3">
        <v>160</v>
      </c>
      <c r="D165" s="3">
        <f>'Cálculos de ET'!$I163*((1-Constantes!$D$18)*'Cálculos de ET'!$K163+'Cálculos de ET'!$L163)</f>
        <v>1.0777706876900597</v>
      </c>
      <c r="E165" s="3">
        <f>MIN(D165*Constantes!$D$16,0.8*(H164+Clima!$F163-F165-G165-Constantes!$D$12))</f>
        <v>0.63767444843524779</v>
      </c>
      <c r="F165" s="3">
        <f>IF(Clima!$F163&gt;0.05*Constantes!$D$17,((Clima!$F163-0.05*Constantes!$D$17)^2)/(Clima!$F163+0.95*Constantes!$D$17),0)</f>
        <v>0</v>
      </c>
      <c r="G165" s="3">
        <f>MAX(0,H164+Clima!$F163-F165-Constantes!$D$11)</f>
        <v>0</v>
      </c>
      <c r="H165" s="3">
        <f>H164+Clima!$F163-F165-E165-G165</f>
        <v>38.008737368138476</v>
      </c>
      <c r="I165" s="17"/>
      <c r="J165" s="3">
        <v>160</v>
      </c>
      <c r="K165" s="3">
        <f>'Cálculos de ET'!$I163*((1-Constantes!$E$18)*'Cálculos de ET'!$K163+'Cálculos de ET'!$L163)</f>
        <v>1.0777706876900597</v>
      </c>
      <c r="L165" s="3">
        <f>MIN(K165*Constantes!$E$16,0.8*(O164+Clima!$F163-M165-N165-Constantes!$D$12))</f>
        <v>0.63767444843524779</v>
      </c>
      <c r="M165" s="3">
        <f>IF(Clima!$F163&gt;0.05*Constantes!$E$17,((Clima!$F163-0.05*Constantes!$E$17)^2)/(Clima!$F163+0.95*Constantes!$E$17),0)</f>
        <v>0</v>
      </c>
      <c r="N165" s="3">
        <f>MAX(0,O164+Clima!$F163-M165-Constantes!$D$11)</f>
        <v>0</v>
      </c>
      <c r="O165" s="3">
        <f>O164+Clima!$F163-M165-L165-N165</f>
        <v>38.008737368138476</v>
      </c>
      <c r="P165" s="3">
        <f>P164+(Coeficientes!$D$20*N165-Q165)/Coeficientes!$D$21</f>
        <v>0</v>
      </c>
      <c r="Q165" s="3">
        <f>10*Coeficientes!$D$22*P164/Constantes!$E$27</f>
        <v>0</v>
      </c>
      <c r="R165" s="3">
        <f>10*Escenarios!$E$7*(M165+Q165)</f>
        <v>0</v>
      </c>
      <c r="S165" s="3">
        <f>0.001*Clima!F163*Escenarios!$E$8</f>
        <v>0</v>
      </c>
      <c r="T165" s="3">
        <f>MAX(0,W164+R165+S165-Constantes!$E$22)</f>
        <v>0</v>
      </c>
      <c r="U165" s="3">
        <f>MIN('Cálculos de ET'!M163*0.001*Escenarios!$E$8*(W164/Constantes!$E$22)^(2/3),W164+R165+S165-T165)</f>
        <v>3.1001925979464833</v>
      </c>
      <c r="V165" s="3">
        <f>MIN(Constantes!$E$21*(W164/Constantes!$E$22)^(2/3),W164+R165+S165-U165-T165)</f>
        <v>9.3073685833686284</v>
      </c>
      <c r="W165" s="3">
        <f t="shared" si="4"/>
        <v>1353.7427830084885</v>
      </c>
      <c r="X165" s="17"/>
      <c r="Y165" s="3">
        <v>160</v>
      </c>
      <c r="Z165" s="3">
        <f>'Cálculos de ET'!$I163*((1-Constantes!$F$18)*'Cálculos de ET'!$K163+'Cálculos de ET'!$L163)</f>
        <v>1.0777706876900597</v>
      </c>
      <c r="AA165" s="3">
        <f>MIN(Z165*Constantes!$F$16,0.8*(AD164+Clima!$F163-AB165-AC165-Constantes!$D$12))</f>
        <v>0.63767444843524779</v>
      </c>
      <c r="AB165" s="3">
        <f>IF(Clima!$F163&gt;0.05*Constantes!$F$17,((Clima!$F163-0.05*Constantes!$F$17)^2)/(Clima!$F163+0.95*Constantes!$F$17),0)</f>
        <v>0</v>
      </c>
      <c r="AC165" s="3">
        <f>MAX(0,AD164+Clima!$F163-AB165-Constantes!$D$11)</f>
        <v>0</v>
      </c>
      <c r="AD165" s="3">
        <f>AD164+Clima!$F163-AB165-AA165-AC165</f>
        <v>38.008737368138476</v>
      </c>
      <c r="AE165" s="3">
        <f>AE164+(Coeficientes!$D$20*AC165-AF165)/Coeficientes!$D$21</f>
        <v>0</v>
      </c>
      <c r="AF165" s="3">
        <f>10*Coeficientes!$D$22*AE164/Constantes!$F$27</f>
        <v>0</v>
      </c>
      <c r="AG165" s="3">
        <f>10*Escenarios!$F$7*(AB165+AF165)</f>
        <v>0</v>
      </c>
      <c r="AH165" s="3">
        <f>0.001*Clima!F163*Escenarios!$F$8</f>
        <v>0</v>
      </c>
      <c r="AI165" s="3">
        <f>MAX(0,AL164+AG165+AH165-Constantes!$F$22)</f>
        <v>0</v>
      </c>
      <c r="AJ165" s="3">
        <f>MIN('Cálculos de ET'!M163*0.001*Escenarios!$F$8*(AL164/Constantes!$F$22)^(2/3),AL164+AG165+AH165-AI165)</f>
        <v>4.2965569185460089</v>
      </c>
      <c r="AK165" s="3">
        <f>MIN(Constantes!$F$21*(AL164/Constantes!$F$22)^(2/3),AL164+AG165+AH165-AJ165-AI165)</f>
        <v>12.899082110840055</v>
      </c>
      <c r="AL165" s="3">
        <f t="shared" si="5"/>
        <v>770.84995291101234</v>
      </c>
      <c r="AM165" s="25"/>
    </row>
    <row r="166" spans="2:39" x14ac:dyDescent="0.25">
      <c r="B166" s="24"/>
      <c r="C166" s="3">
        <v>161</v>
      </c>
      <c r="D166" s="3">
        <f>'Cálculos de ET'!$I164*((1-Constantes!$D$18)*'Cálculos de ET'!$K164+'Cálculos de ET'!$L164)</f>
        <v>1.0782640177628244</v>
      </c>
      <c r="E166" s="3">
        <f>MIN(D166*Constantes!$D$16,0.8*(H165+Clima!$F164-F166-G166-Constantes!$D$12))</f>
        <v>0.63796633240058465</v>
      </c>
      <c r="F166" s="3">
        <f>IF(Clima!$F164&gt;0.05*Constantes!$D$17,((Clima!$F164-0.05*Constantes!$D$17)^2)/(Clima!$F164+0.95*Constantes!$D$17),0)</f>
        <v>0</v>
      </c>
      <c r="G166" s="3">
        <f>MAX(0,H165+Clima!$F164-F166-Constantes!$D$11)</f>
        <v>0</v>
      </c>
      <c r="H166" s="3">
        <f>H165+Clima!$F164-F166-E166-G166</f>
        <v>37.370771035737889</v>
      </c>
      <c r="I166" s="17"/>
      <c r="J166" s="3">
        <v>161</v>
      </c>
      <c r="K166" s="3">
        <f>'Cálculos de ET'!$I164*((1-Constantes!$E$18)*'Cálculos de ET'!$K164+'Cálculos de ET'!$L164)</f>
        <v>1.0782640177628244</v>
      </c>
      <c r="L166" s="3">
        <f>MIN(K166*Constantes!$E$16,0.8*(O165+Clima!$F164-M166-N166-Constantes!$D$12))</f>
        <v>0.63796633240058465</v>
      </c>
      <c r="M166" s="3">
        <f>IF(Clima!$F164&gt;0.05*Constantes!$E$17,((Clima!$F164-0.05*Constantes!$E$17)^2)/(Clima!$F164+0.95*Constantes!$E$17),0)</f>
        <v>0</v>
      </c>
      <c r="N166" s="3">
        <f>MAX(0,O165+Clima!$F164-M166-Constantes!$D$11)</f>
        <v>0</v>
      </c>
      <c r="O166" s="3">
        <f>O165+Clima!$F164-M166-L166-N166</f>
        <v>37.370771035737889</v>
      </c>
      <c r="P166" s="3">
        <f>P165+(Coeficientes!$D$20*N166-Q166)/Coeficientes!$D$21</f>
        <v>0</v>
      </c>
      <c r="Q166" s="3">
        <f>10*Coeficientes!$D$22*P165/Constantes!$E$27</f>
        <v>0</v>
      </c>
      <c r="R166" s="3">
        <f>10*Escenarios!$E$7*(M166+Q166)</f>
        <v>0</v>
      </c>
      <c r="S166" s="3">
        <f>0.001*Clima!F164*Escenarios!$E$8</f>
        <v>0</v>
      </c>
      <c r="T166" s="3">
        <f>MAX(0,W165+R166+S166-Constantes!$E$22)</f>
        <v>0</v>
      </c>
      <c r="U166" s="3">
        <f>MIN('Cálculos de ET'!M164*0.001*Escenarios!$E$8*(W165/Constantes!$E$22)^(2/3),W165+R166+S166-T166)</f>
        <v>3.0835620742405583</v>
      </c>
      <c r="V166" s="3">
        <f>MIN(Constantes!$E$21*(W165/Constantes!$E$22)^(2/3),W165+R166+S166-U166-T166)</f>
        <v>9.2509290860907534</v>
      </c>
      <c r="W166" s="3">
        <f t="shared" si="4"/>
        <v>1341.4082918481572</v>
      </c>
      <c r="X166" s="17"/>
      <c r="Y166" s="3">
        <v>161</v>
      </c>
      <c r="Z166" s="3">
        <f>'Cálculos de ET'!$I164*((1-Constantes!$F$18)*'Cálculos de ET'!$K164+'Cálculos de ET'!$L164)</f>
        <v>1.0782640177628244</v>
      </c>
      <c r="AA166" s="3">
        <f>MIN(Z166*Constantes!$F$16,0.8*(AD165+Clima!$F164-AB166-AC166-Constantes!$D$12))</f>
        <v>0.63796633240058465</v>
      </c>
      <c r="AB166" s="3">
        <f>IF(Clima!$F164&gt;0.05*Constantes!$F$17,((Clima!$F164-0.05*Constantes!$F$17)^2)/(Clima!$F164+0.95*Constantes!$F$17),0)</f>
        <v>0</v>
      </c>
      <c r="AC166" s="3">
        <f>MAX(0,AD165+Clima!$F164-AB166-Constantes!$D$11)</f>
        <v>0</v>
      </c>
      <c r="AD166" s="3">
        <f>AD165+Clima!$F164-AB166-AA166-AC166</f>
        <v>37.370771035737889</v>
      </c>
      <c r="AE166" s="3">
        <f>AE165+(Coeficientes!$D$20*AC166-AF166)/Coeficientes!$D$21</f>
        <v>0</v>
      </c>
      <c r="AF166" s="3">
        <f>10*Coeficientes!$D$22*AE165/Constantes!$F$27</f>
        <v>0</v>
      </c>
      <c r="AG166" s="3">
        <f>10*Escenarios!$F$7*(AB166+AF166)</f>
        <v>0</v>
      </c>
      <c r="AH166" s="3">
        <f>0.001*Clima!F164*Escenarios!$F$8</f>
        <v>0</v>
      </c>
      <c r="AI166" s="3">
        <f>MAX(0,AL165+AG166+AH166-Constantes!$F$22)</f>
        <v>0</v>
      </c>
      <c r="AJ166" s="3">
        <f>MIN('Cálculos de ET'!M164*0.001*Escenarios!$F$8*(AL165/Constantes!$F$22)^(2/3),AL165+AG166+AH166-AI166)</f>
        <v>4.2368051214625906</v>
      </c>
      <c r="AK166" s="3">
        <f>MIN(Constantes!$F$21*(AL165/Constantes!$F$22)^(2/3),AL165+AG166+AH166-AJ166-AI166)</f>
        <v>12.710749057934766</v>
      </c>
      <c r="AL166" s="3">
        <f t="shared" si="5"/>
        <v>753.90239873161499</v>
      </c>
      <c r="AM166" s="25"/>
    </row>
    <row r="167" spans="2:39" x14ac:dyDescent="0.25">
      <c r="B167" s="24"/>
      <c r="C167" s="3">
        <v>162</v>
      </c>
      <c r="D167" s="3">
        <f>'Cálculos de ET'!$I165*((1-Constantes!$D$18)*'Cálculos de ET'!$K165+'Cálculos de ET'!$L165)</f>
        <v>1.0851055965188843</v>
      </c>
      <c r="E167" s="3">
        <f>MIN(D167*Constantes!$D$16,0.8*(H166+Clima!$F165-F167-G167-Constantes!$D$12))</f>
        <v>0.64201422497135696</v>
      </c>
      <c r="F167" s="3">
        <f>IF(Clima!$F165&gt;0.05*Constantes!$D$17,((Clima!$F165-0.05*Constantes!$D$17)^2)/(Clima!$F165+0.95*Constantes!$D$17),0)</f>
        <v>0</v>
      </c>
      <c r="G167" s="3">
        <f>MAX(0,H166+Clima!$F165-F167-Constantes!$D$11)</f>
        <v>0</v>
      </c>
      <c r="H167" s="3">
        <f>H166+Clima!$F165-F167-E167-G167</f>
        <v>36.728756810766534</v>
      </c>
      <c r="I167" s="17"/>
      <c r="J167" s="3">
        <v>162</v>
      </c>
      <c r="K167" s="3">
        <f>'Cálculos de ET'!$I165*((1-Constantes!$E$18)*'Cálculos de ET'!$K165+'Cálculos de ET'!$L165)</f>
        <v>1.0851055965188843</v>
      </c>
      <c r="L167" s="3">
        <f>MIN(K167*Constantes!$E$16,0.8*(O166+Clima!$F165-M167-N167-Constantes!$D$12))</f>
        <v>0.64201422497135696</v>
      </c>
      <c r="M167" s="3">
        <f>IF(Clima!$F165&gt;0.05*Constantes!$E$17,((Clima!$F165-0.05*Constantes!$E$17)^2)/(Clima!$F165+0.95*Constantes!$E$17),0)</f>
        <v>0</v>
      </c>
      <c r="N167" s="3">
        <f>MAX(0,O166+Clima!$F165-M167-Constantes!$D$11)</f>
        <v>0</v>
      </c>
      <c r="O167" s="3">
        <f>O166+Clima!$F165-M167-L167-N167</f>
        <v>36.728756810766534</v>
      </c>
      <c r="P167" s="3">
        <f>P166+(Coeficientes!$D$20*N167-Q167)/Coeficientes!$D$21</f>
        <v>0</v>
      </c>
      <c r="Q167" s="3">
        <f>10*Coeficientes!$D$22*P166/Constantes!$E$27</f>
        <v>0</v>
      </c>
      <c r="R167" s="3">
        <f>10*Escenarios!$E$7*(M167+Q167)</f>
        <v>0</v>
      </c>
      <c r="S167" s="3">
        <f>0.001*Clima!F165*Escenarios!$E$8</f>
        <v>0</v>
      </c>
      <c r="T167" s="3">
        <f>MAX(0,W166+R167+S167-Constantes!$E$22)</f>
        <v>0</v>
      </c>
      <c r="U167" s="3">
        <f>MIN('Cálculos de ET'!M165*0.001*Escenarios!$E$8*(W166/Constantes!$E$22)^(2/3),W166+R167+S167-T167)</f>
        <v>3.0853860311566192</v>
      </c>
      <c r="V167" s="3">
        <f>MIN(Constantes!$E$21*(W166/Constantes!$E$22)^(2/3),W166+R167+S167-U167-T167)</f>
        <v>9.1946508000865208</v>
      </c>
      <c r="W167" s="3">
        <f t="shared" si="4"/>
        <v>1329.1282550169142</v>
      </c>
      <c r="X167" s="17"/>
      <c r="Y167" s="3">
        <v>162</v>
      </c>
      <c r="Z167" s="3">
        <f>'Cálculos de ET'!$I165*((1-Constantes!$F$18)*'Cálculos de ET'!$K165+'Cálculos de ET'!$L165)</f>
        <v>1.0851055965188843</v>
      </c>
      <c r="AA167" s="3">
        <f>MIN(Z167*Constantes!$F$16,0.8*(AD166+Clima!$F165-AB167-AC167-Constantes!$D$12))</f>
        <v>0.64201422497135696</v>
      </c>
      <c r="AB167" s="3">
        <f>IF(Clima!$F165&gt;0.05*Constantes!$F$17,((Clima!$F165-0.05*Constantes!$F$17)^2)/(Clima!$F165+0.95*Constantes!$F$17),0)</f>
        <v>0</v>
      </c>
      <c r="AC167" s="3">
        <f>MAX(0,AD166+Clima!$F165-AB167-Constantes!$D$11)</f>
        <v>0</v>
      </c>
      <c r="AD167" s="3">
        <f>AD166+Clima!$F165-AB167-AA167-AC167</f>
        <v>36.728756810766534</v>
      </c>
      <c r="AE167" s="3">
        <f>AE166+(Coeficientes!$D$20*AC167-AF167)/Coeficientes!$D$21</f>
        <v>0</v>
      </c>
      <c r="AF167" s="3">
        <f>10*Coeficientes!$D$22*AE166/Constantes!$F$27</f>
        <v>0</v>
      </c>
      <c r="AG167" s="3">
        <f>10*Escenarios!$F$7*(AB167+AF167)</f>
        <v>0</v>
      </c>
      <c r="AH167" s="3">
        <f>0.001*Clima!F165*Escenarios!$F$8</f>
        <v>0</v>
      </c>
      <c r="AI167" s="3">
        <f>MAX(0,AL166+AG167+AH167-Constantes!$F$22)</f>
        <v>0</v>
      </c>
      <c r="AJ167" s="3">
        <f>MIN('Cálculos de ET'!M165*0.001*Escenarios!$F$8*(AL166/Constantes!$F$22)^(2/3),AL166+AG167+AH167-AI167)</f>
        <v>4.2025116913911038</v>
      </c>
      <c r="AK167" s="3">
        <f>MIN(Constantes!$F$21*(AL166/Constantes!$F$22)^(2/3),AL166+AG167+AH167-AJ167-AI167)</f>
        <v>12.523757836272097</v>
      </c>
      <c r="AL167" s="3">
        <f t="shared" si="5"/>
        <v>737.17612920395175</v>
      </c>
      <c r="AM167" s="25"/>
    </row>
    <row r="168" spans="2:39" x14ac:dyDescent="0.25">
      <c r="B168" s="24"/>
      <c r="C168" s="3">
        <v>163</v>
      </c>
      <c r="D168" s="3">
        <f>'Cálculos de ET'!$I166*((1-Constantes!$D$18)*'Cálculos de ET'!$K166+'Cálculos de ET'!$L166)</f>
        <v>1.0675170885737459</v>
      </c>
      <c r="E168" s="3">
        <f>MIN(D168*Constantes!$D$16,0.8*(H167+Clima!$F166-F168-G168-Constantes!$D$12))</f>
        <v>0.63160779786138121</v>
      </c>
      <c r="F168" s="3">
        <f>IF(Clima!$F166&gt;0.05*Constantes!$D$17,((Clima!$F166-0.05*Constantes!$D$17)^2)/(Clima!$F166+0.95*Constantes!$D$17),0)</f>
        <v>0</v>
      </c>
      <c r="G168" s="3">
        <f>MAX(0,H167+Clima!$F166-F168-Constantes!$D$11)</f>
        <v>0</v>
      </c>
      <c r="H168" s="3">
        <f>H167+Clima!$F166-F168-E168-G168</f>
        <v>36.297149012905152</v>
      </c>
      <c r="I168" s="17"/>
      <c r="J168" s="3">
        <v>163</v>
      </c>
      <c r="K168" s="3">
        <f>'Cálculos de ET'!$I166*((1-Constantes!$E$18)*'Cálculos de ET'!$K166+'Cálculos de ET'!$L166)</f>
        <v>1.0675170885737459</v>
      </c>
      <c r="L168" s="3">
        <f>MIN(K168*Constantes!$E$16,0.8*(O167+Clima!$F166-M168-N168-Constantes!$D$12))</f>
        <v>0.63160779786138121</v>
      </c>
      <c r="M168" s="3">
        <f>IF(Clima!$F166&gt;0.05*Constantes!$E$17,((Clima!$F166-0.05*Constantes!$E$17)^2)/(Clima!$F166+0.95*Constantes!$E$17),0)</f>
        <v>0</v>
      </c>
      <c r="N168" s="3">
        <f>MAX(0,O167+Clima!$F166-M168-Constantes!$D$11)</f>
        <v>0</v>
      </c>
      <c r="O168" s="3">
        <f>O167+Clima!$F166-M168-L168-N168</f>
        <v>36.297149012905152</v>
      </c>
      <c r="P168" s="3">
        <f>P167+(Coeficientes!$D$20*N168-Q168)/Coeficientes!$D$21</f>
        <v>0</v>
      </c>
      <c r="Q168" s="3">
        <f>10*Coeficientes!$D$22*P167/Constantes!$E$27</f>
        <v>0</v>
      </c>
      <c r="R168" s="3">
        <f>10*Escenarios!$E$7*(M168+Q168)</f>
        <v>0</v>
      </c>
      <c r="S168" s="3">
        <f>0.001*Clima!F166*Escenarios!$E$8</f>
        <v>0.6</v>
      </c>
      <c r="T168" s="3">
        <f>MAX(0,W167+R168+S168-Constantes!$E$22)</f>
        <v>0</v>
      </c>
      <c r="U168" s="3">
        <f>MIN('Cálculos de ET'!M166*0.001*Escenarios!$E$8*(W167/Constantes!$E$22)^(2/3),W167+R168+S168-T168)</f>
        <v>3.0162211273609754</v>
      </c>
      <c r="V168" s="3">
        <f>MIN(Constantes!$E$21*(W167/Constantes!$E$22)^(2/3),W167+R168+S168-U168-T168)</f>
        <v>9.1384493532448978</v>
      </c>
      <c r="W168" s="3">
        <f t="shared" si="4"/>
        <v>1317.5735845363083</v>
      </c>
      <c r="X168" s="17"/>
      <c r="Y168" s="3">
        <v>163</v>
      </c>
      <c r="Z168" s="3">
        <f>'Cálculos de ET'!$I166*((1-Constantes!$F$18)*'Cálculos de ET'!$K166+'Cálculos de ET'!$L166)</f>
        <v>1.0675170885737459</v>
      </c>
      <c r="AA168" s="3">
        <f>MIN(Z168*Constantes!$F$16,0.8*(AD167+Clima!$F166-AB168-AC168-Constantes!$D$12))</f>
        <v>0.63160779786138121</v>
      </c>
      <c r="AB168" s="3">
        <f>IF(Clima!$F166&gt;0.05*Constantes!$F$17,((Clima!$F166-0.05*Constantes!$F$17)^2)/(Clima!$F166+0.95*Constantes!$F$17),0)</f>
        <v>0</v>
      </c>
      <c r="AC168" s="3">
        <f>MAX(0,AD167+Clima!$F166-AB168-Constantes!$D$11)</f>
        <v>0</v>
      </c>
      <c r="AD168" s="3">
        <f>AD167+Clima!$F166-AB168-AA168-AC168</f>
        <v>36.297149012905152</v>
      </c>
      <c r="AE168" s="3">
        <f>AE167+(Coeficientes!$D$20*AC168-AF168)/Coeficientes!$D$21</f>
        <v>0</v>
      </c>
      <c r="AF168" s="3">
        <f>10*Coeficientes!$D$22*AE167/Constantes!$F$27</f>
        <v>0</v>
      </c>
      <c r="AG168" s="3">
        <f>10*Escenarios!$F$7*(AB168+AF168)</f>
        <v>0</v>
      </c>
      <c r="AH168" s="3">
        <f>0.001*Clima!F166*Escenarios!$F$8</f>
        <v>1.2</v>
      </c>
      <c r="AI168" s="3">
        <f>MAX(0,AL167+AG168+AH168-Constantes!$F$22)</f>
        <v>0</v>
      </c>
      <c r="AJ168" s="3">
        <f>MIN('Cálculos de ET'!M166*0.001*Escenarios!$F$8*(AL167/Constantes!$F$22)^(2/3),AL167+AG168+AH168-AI168)</f>
        <v>4.0722030247971679</v>
      </c>
      <c r="AK168" s="3">
        <f>MIN(Constantes!$F$21*(AL167/Constantes!$F$22)^(2/3),AL167+AG168+AH168-AJ168-AI168)</f>
        <v>12.337829199810502</v>
      </c>
      <c r="AL168" s="3">
        <f t="shared" si="5"/>
        <v>721.96609697934412</v>
      </c>
      <c r="AM168" s="25"/>
    </row>
    <row r="169" spans="2:39" x14ac:dyDescent="0.25">
      <c r="B169" s="24"/>
      <c r="C169" s="3">
        <v>164</v>
      </c>
      <c r="D169" s="3">
        <f>'Cálculos de ET'!$I167*((1-Constantes!$D$18)*'Cálculos de ET'!$K167+'Cálculos de ET'!$L167)</f>
        <v>1.0931580294280931</v>
      </c>
      <c r="E169" s="3">
        <f>MIN(D169*Constantes!$D$16,0.8*(H168+Clima!$F167-F169-G169-Constantes!$D$12))</f>
        <v>0.64677853223317983</v>
      </c>
      <c r="F169" s="3">
        <f>IF(Clima!$F167&gt;0.05*Constantes!$D$17,((Clima!$F167-0.05*Constantes!$D$17)^2)/(Clima!$F167+0.95*Constantes!$D$17),0)</f>
        <v>0</v>
      </c>
      <c r="G169" s="3">
        <f>MAX(0,H168+Clima!$F167-F169-Constantes!$D$11)</f>
        <v>0</v>
      </c>
      <c r="H169" s="3">
        <f>H168+Clima!$F167-F169-E169-G169</f>
        <v>36.350370480671977</v>
      </c>
      <c r="I169" s="17"/>
      <c r="J169" s="3">
        <v>164</v>
      </c>
      <c r="K169" s="3">
        <f>'Cálculos de ET'!$I167*((1-Constantes!$E$18)*'Cálculos de ET'!$K167+'Cálculos de ET'!$L167)</f>
        <v>1.0931580294280931</v>
      </c>
      <c r="L169" s="3">
        <f>MIN(K169*Constantes!$E$16,0.8*(O168+Clima!$F167-M169-N169-Constantes!$D$12))</f>
        <v>0.64677853223317983</v>
      </c>
      <c r="M169" s="3">
        <f>IF(Clima!$F167&gt;0.05*Constantes!$E$17,((Clima!$F167-0.05*Constantes!$E$17)^2)/(Clima!$F167+0.95*Constantes!$E$17),0)</f>
        <v>0</v>
      </c>
      <c r="N169" s="3">
        <f>MAX(0,O168+Clima!$F167-M169-Constantes!$D$11)</f>
        <v>0</v>
      </c>
      <c r="O169" s="3">
        <f>O168+Clima!$F167-M169-L169-N169</f>
        <v>36.350370480671977</v>
      </c>
      <c r="P169" s="3">
        <f>P168+(Coeficientes!$D$20*N169-Q169)/Coeficientes!$D$21</f>
        <v>0</v>
      </c>
      <c r="Q169" s="3">
        <f>10*Coeficientes!$D$22*P168/Constantes!$E$27</f>
        <v>0</v>
      </c>
      <c r="R169" s="3">
        <f>10*Escenarios!$E$7*(M169+Q169)</f>
        <v>0</v>
      </c>
      <c r="S169" s="3">
        <f>0.001*Clima!F167*Escenarios!$E$8</f>
        <v>2.1</v>
      </c>
      <c r="T169" s="3">
        <f>MAX(0,W168+R169+S169-Constantes!$E$22)</f>
        <v>0</v>
      </c>
      <c r="U169" s="3">
        <f>MIN('Cálculos de ET'!M167*0.001*Escenarios!$E$8*(W168/Constantes!$E$22)^(2/3),W168+R169+S169-T169)</f>
        <v>3.0730314774989269</v>
      </c>
      <c r="V169" s="3">
        <f>MIN(Constantes!$E$21*(W168/Constantes!$E$22)^(2/3),W168+R169+S169-U169-T169)</f>
        <v>9.0854093966706291</v>
      </c>
      <c r="W169" s="3">
        <f t="shared" si="4"/>
        <v>1307.5151436621386</v>
      </c>
      <c r="X169" s="17"/>
      <c r="Y169" s="3">
        <v>164</v>
      </c>
      <c r="Z169" s="3">
        <f>'Cálculos de ET'!$I167*((1-Constantes!$F$18)*'Cálculos de ET'!$K167+'Cálculos de ET'!$L167)</f>
        <v>1.0931580294280931</v>
      </c>
      <c r="AA169" s="3">
        <f>MIN(Z169*Constantes!$F$16,0.8*(AD168+Clima!$F167-AB169-AC169-Constantes!$D$12))</f>
        <v>0.64677853223317983</v>
      </c>
      <c r="AB169" s="3">
        <f>IF(Clima!$F167&gt;0.05*Constantes!$F$17,((Clima!$F167-0.05*Constantes!$F$17)^2)/(Clima!$F167+0.95*Constantes!$F$17),0)</f>
        <v>0</v>
      </c>
      <c r="AC169" s="3">
        <f>MAX(0,AD168+Clima!$F167-AB169-Constantes!$D$11)</f>
        <v>0</v>
      </c>
      <c r="AD169" s="3">
        <f>AD168+Clima!$F167-AB169-AA169-AC169</f>
        <v>36.350370480671977</v>
      </c>
      <c r="AE169" s="3">
        <f>AE168+(Coeficientes!$D$20*AC169-AF169)/Coeficientes!$D$21</f>
        <v>0</v>
      </c>
      <c r="AF169" s="3">
        <f>10*Coeficientes!$D$22*AE168/Constantes!$F$27</f>
        <v>0</v>
      </c>
      <c r="AG169" s="3">
        <f>10*Escenarios!$F$7*(AB169+AF169)</f>
        <v>0</v>
      </c>
      <c r="AH169" s="3">
        <f>0.001*Clima!F167*Escenarios!$F$8</f>
        <v>4.2</v>
      </c>
      <c r="AI169" s="3">
        <f>MAX(0,AL168+AG169+AH169-Constantes!$F$22)</f>
        <v>0</v>
      </c>
      <c r="AJ169" s="3">
        <f>MIN('Cálculos de ET'!M167*0.001*Escenarios!$F$8*(AL168/Constantes!$F$22)^(2/3),AL168+AG169+AH169-AI169)</f>
        <v>4.1155222523230837</v>
      </c>
      <c r="AK169" s="3">
        <f>MIN(Constantes!$F$21*(AL168/Constantes!$F$22)^(2/3),AL168+AG169+AH169-AJ169-AI169)</f>
        <v>12.167530602027902</v>
      </c>
      <c r="AL169" s="3">
        <f t="shared" si="5"/>
        <v>709.88304412499315</v>
      </c>
      <c r="AM169" s="25"/>
    </row>
    <row r="170" spans="2:39" x14ac:dyDescent="0.25">
      <c r="B170" s="24"/>
      <c r="C170" s="3">
        <v>165</v>
      </c>
      <c r="D170" s="3">
        <f>'Cálculos de ET'!$I168*((1-Constantes!$D$18)*'Cálculos de ET'!$K168+'Cálculos de ET'!$L168)</f>
        <v>1.1657758888123224</v>
      </c>
      <c r="E170" s="3">
        <f>MIN(D170*Constantes!$D$16,0.8*(H169+Clima!$F168-F170-G170-Constantes!$D$12))</f>
        <v>0.68974365826442652</v>
      </c>
      <c r="F170" s="3">
        <f>IF(Clima!$F168&gt;0.05*Constantes!$D$17,((Clima!$F168-0.05*Constantes!$D$17)^2)/(Clima!$F168+0.95*Constantes!$D$17),0)</f>
        <v>0</v>
      </c>
      <c r="G170" s="3">
        <f>MAX(0,H169+Clima!$F168-F170-Constantes!$D$11)</f>
        <v>0</v>
      </c>
      <c r="H170" s="3">
        <f>H169+Clima!$F168-F170-E170-G170</f>
        <v>35.660626822407551</v>
      </c>
      <c r="I170" s="17"/>
      <c r="J170" s="3">
        <v>165</v>
      </c>
      <c r="K170" s="3">
        <f>'Cálculos de ET'!$I168*((1-Constantes!$E$18)*'Cálculos de ET'!$K168+'Cálculos de ET'!$L168)</f>
        <v>1.1657758888123224</v>
      </c>
      <c r="L170" s="3">
        <f>MIN(K170*Constantes!$E$16,0.8*(O169+Clima!$F168-M170-N170-Constantes!$D$12))</f>
        <v>0.68974365826442652</v>
      </c>
      <c r="M170" s="3">
        <f>IF(Clima!$F168&gt;0.05*Constantes!$E$17,((Clima!$F168-0.05*Constantes!$E$17)^2)/(Clima!$F168+0.95*Constantes!$E$17),0)</f>
        <v>0</v>
      </c>
      <c r="N170" s="3">
        <f>MAX(0,O169+Clima!$F168-M170-Constantes!$D$11)</f>
        <v>0</v>
      </c>
      <c r="O170" s="3">
        <f>O169+Clima!$F168-M170-L170-N170</f>
        <v>35.660626822407551</v>
      </c>
      <c r="P170" s="3">
        <f>P169+(Coeficientes!$D$20*N170-Q170)/Coeficientes!$D$21</f>
        <v>0</v>
      </c>
      <c r="Q170" s="3">
        <f>10*Coeficientes!$D$22*P169/Constantes!$E$27</f>
        <v>0</v>
      </c>
      <c r="R170" s="3">
        <f>10*Escenarios!$E$7*(M170+Q170)</f>
        <v>0</v>
      </c>
      <c r="S170" s="3">
        <f>0.001*Clima!F168*Escenarios!$E$8</f>
        <v>0</v>
      </c>
      <c r="T170" s="3">
        <f>MAX(0,W169+R170+S170-Constantes!$E$22)</f>
        <v>0</v>
      </c>
      <c r="U170" s="3">
        <f>MIN('Cálculos de ET'!M168*0.001*Escenarios!$E$8*(W169/Constantes!$E$22)^(2/3),W169+R170+S170-T170)</f>
        <v>3.2645671152398616</v>
      </c>
      <c r="V170" s="3">
        <f>MIN(Constantes!$E$21*(W169/Constantes!$E$22)^(2/3),W169+R170+S170-U170-T170)</f>
        <v>9.0391113005333601</v>
      </c>
      <c r="W170" s="3">
        <f t="shared" si="4"/>
        <v>1295.2114652463654</v>
      </c>
      <c r="X170" s="17"/>
      <c r="Y170" s="3">
        <v>165</v>
      </c>
      <c r="Z170" s="3">
        <f>'Cálculos de ET'!$I168*((1-Constantes!$F$18)*'Cálculos de ET'!$K168+'Cálculos de ET'!$L168)</f>
        <v>1.1657758888123224</v>
      </c>
      <c r="AA170" s="3">
        <f>MIN(Z170*Constantes!$F$16,0.8*(AD169+Clima!$F168-AB170-AC170-Constantes!$D$12))</f>
        <v>0.68974365826442652</v>
      </c>
      <c r="AB170" s="3">
        <f>IF(Clima!$F168&gt;0.05*Constantes!$F$17,((Clima!$F168-0.05*Constantes!$F$17)^2)/(Clima!$F168+0.95*Constantes!$F$17),0)</f>
        <v>0</v>
      </c>
      <c r="AC170" s="3">
        <f>MAX(0,AD169+Clima!$F168-AB170-Constantes!$D$11)</f>
        <v>0</v>
      </c>
      <c r="AD170" s="3">
        <f>AD169+Clima!$F168-AB170-AA170-AC170</f>
        <v>35.660626822407551</v>
      </c>
      <c r="AE170" s="3">
        <f>AE169+(Coeficientes!$D$20*AC170-AF170)/Coeficientes!$D$21</f>
        <v>0</v>
      </c>
      <c r="AF170" s="3">
        <f>10*Coeficientes!$D$22*AE169/Constantes!$F$27</f>
        <v>0</v>
      </c>
      <c r="AG170" s="3">
        <f>10*Escenarios!$F$7*(AB170+AF170)</f>
        <v>0</v>
      </c>
      <c r="AH170" s="3">
        <f>0.001*Clima!F168*Escenarios!$F$8</f>
        <v>0</v>
      </c>
      <c r="AI170" s="3">
        <f>MAX(0,AL169+AG170+AH170-Constantes!$F$22)</f>
        <v>0</v>
      </c>
      <c r="AJ170" s="3">
        <f>MIN('Cálculos de ET'!M168*0.001*Escenarios!$F$8*(AL169/Constantes!$F$22)^(2/3),AL169+AG170+AH170-AI170)</f>
        <v>4.3452587972089001</v>
      </c>
      <c r="AK170" s="3">
        <f>MIN(Constantes!$F$21*(AL169/Constantes!$F$22)^(2/3),AL169+AG170+AH170-AJ170-AI170)</f>
        <v>12.03138931169044</v>
      </c>
      <c r="AL170" s="3">
        <f t="shared" si="5"/>
        <v>693.50639601609384</v>
      </c>
      <c r="AM170" s="25"/>
    </row>
    <row r="171" spans="2:39" x14ac:dyDescent="0.25">
      <c r="B171" s="24"/>
      <c r="C171" s="3">
        <v>166</v>
      </c>
      <c r="D171" s="3">
        <f>'Cálculos de ET'!$I169*((1-Constantes!$D$18)*'Cálculos de ET'!$K169+'Cálculos de ET'!$L169)</f>
        <v>1.0896772342964332</v>
      </c>
      <c r="E171" s="3">
        <f>MIN(D171*Constantes!$D$16,0.8*(H170+Clima!$F169-F171-G171-Constantes!$D$12))</f>
        <v>0.64471908290778157</v>
      </c>
      <c r="F171" s="3">
        <f>IF(Clima!$F169&gt;0.05*Constantes!$D$17,((Clima!$F169-0.05*Constantes!$D$17)^2)/(Clima!$F169+0.95*Constantes!$D$17),0)</f>
        <v>0</v>
      </c>
      <c r="G171" s="3">
        <f>MAX(0,H170+Clima!$F169-F171-Constantes!$D$11)</f>
        <v>0</v>
      </c>
      <c r="H171" s="3">
        <f>H170+Clima!$F169-F171-E171-G171</f>
        <v>35.015907739499767</v>
      </c>
      <c r="I171" s="17"/>
      <c r="J171" s="3">
        <v>166</v>
      </c>
      <c r="K171" s="3">
        <f>'Cálculos de ET'!$I169*((1-Constantes!$E$18)*'Cálculos de ET'!$K169+'Cálculos de ET'!$L169)</f>
        <v>1.0896772342964332</v>
      </c>
      <c r="L171" s="3">
        <f>MIN(K171*Constantes!$E$16,0.8*(O170+Clima!$F169-M171-N171-Constantes!$D$12))</f>
        <v>0.64471908290778157</v>
      </c>
      <c r="M171" s="3">
        <f>IF(Clima!$F169&gt;0.05*Constantes!$E$17,((Clima!$F169-0.05*Constantes!$E$17)^2)/(Clima!$F169+0.95*Constantes!$E$17),0)</f>
        <v>0</v>
      </c>
      <c r="N171" s="3">
        <f>MAX(0,O170+Clima!$F169-M171-Constantes!$D$11)</f>
        <v>0</v>
      </c>
      <c r="O171" s="3">
        <f>O170+Clima!$F169-M171-L171-N171</f>
        <v>35.015907739499767</v>
      </c>
      <c r="P171" s="3">
        <f>P170+(Coeficientes!$D$20*N171-Q171)/Coeficientes!$D$21</f>
        <v>0</v>
      </c>
      <c r="Q171" s="3">
        <f>10*Coeficientes!$D$22*P170/Constantes!$E$27</f>
        <v>0</v>
      </c>
      <c r="R171" s="3">
        <f>10*Escenarios!$E$7*(M171+Q171)</f>
        <v>0</v>
      </c>
      <c r="S171" s="3">
        <f>0.001*Clima!F169*Escenarios!$E$8</f>
        <v>0</v>
      </c>
      <c r="T171" s="3">
        <f>MAX(0,W170+R171+S171-Constantes!$E$22)</f>
        <v>0</v>
      </c>
      <c r="U171" s="3">
        <f>MIN('Cálculos de ET'!M169*0.001*Escenarios!$E$8*(W170/Constantes!$E$22)^(2/3),W170+R171+S171-T171)</f>
        <v>3.0292013757109237</v>
      </c>
      <c r="V171" s="3">
        <f>MIN(Constantes!$E$21*(W170/Constantes!$E$22)^(2/3),W170+R171+S171-U171-T171)</f>
        <v>8.9823168161213651</v>
      </c>
      <c r="W171" s="3">
        <f t="shared" si="4"/>
        <v>1283.1999470545331</v>
      </c>
      <c r="X171" s="17"/>
      <c r="Y171" s="3">
        <v>166</v>
      </c>
      <c r="Z171" s="3">
        <f>'Cálculos de ET'!$I169*((1-Constantes!$F$18)*'Cálculos de ET'!$K169+'Cálculos de ET'!$L169)</f>
        <v>1.0896772342964332</v>
      </c>
      <c r="AA171" s="3">
        <f>MIN(Z171*Constantes!$F$16,0.8*(AD170+Clima!$F169-AB171-AC171-Constantes!$D$12))</f>
        <v>0.64471908290778157</v>
      </c>
      <c r="AB171" s="3">
        <f>IF(Clima!$F169&gt;0.05*Constantes!$F$17,((Clima!$F169-0.05*Constantes!$F$17)^2)/(Clima!$F169+0.95*Constantes!$F$17),0)</f>
        <v>0</v>
      </c>
      <c r="AC171" s="3">
        <f>MAX(0,AD170+Clima!$F169-AB171-Constantes!$D$11)</f>
        <v>0</v>
      </c>
      <c r="AD171" s="3">
        <f>AD170+Clima!$F169-AB171-AA171-AC171</f>
        <v>35.015907739499767</v>
      </c>
      <c r="AE171" s="3">
        <f>AE170+(Coeficientes!$D$20*AC171-AF171)/Coeficientes!$D$21</f>
        <v>0</v>
      </c>
      <c r="AF171" s="3">
        <f>10*Coeficientes!$D$22*AE170/Constantes!$F$27</f>
        <v>0</v>
      </c>
      <c r="AG171" s="3">
        <f>10*Escenarios!$F$7*(AB171+AF171)</f>
        <v>0</v>
      </c>
      <c r="AH171" s="3">
        <f>0.001*Clima!F169*Escenarios!$F$8</f>
        <v>0</v>
      </c>
      <c r="AI171" s="3">
        <f>MAX(0,AL170+AG171+AH171-Constantes!$F$22)</f>
        <v>0</v>
      </c>
      <c r="AJ171" s="3">
        <f>MIN('Cálculos de ET'!M169*0.001*Escenarios!$F$8*(AL170/Constantes!$F$22)^(2/3),AL170+AG171+AH171-AI171)</f>
        <v>3.9948272298746601</v>
      </c>
      <c r="AK171" s="3">
        <f>MIN(Constantes!$F$21*(AL170/Constantes!$F$22)^(2/3),AL170+AG171+AH171-AJ171-AI171)</f>
        <v>11.845631687652775</v>
      </c>
      <c r="AL171" s="3">
        <f t="shared" si="5"/>
        <v>677.66593709856636</v>
      </c>
      <c r="AM171" s="25"/>
    </row>
    <row r="172" spans="2:39" x14ac:dyDescent="0.25">
      <c r="B172" s="24"/>
      <c r="C172" s="3">
        <v>167</v>
      </c>
      <c r="D172" s="3">
        <f>'Cálculos de ET'!$I170*((1-Constantes!$D$18)*'Cálculos de ET'!$K170+'Cálculos de ET'!$L170)</f>
        <v>1.1097587550412007</v>
      </c>
      <c r="E172" s="3">
        <f>MIN(D172*Constantes!$D$16,0.8*(H171+Clima!$F170-F172-G172-Constantes!$D$12))</f>
        <v>0.6566005274589467</v>
      </c>
      <c r="F172" s="3">
        <f>IF(Clima!$F170&gt;0.05*Constantes!$D$17,((Clima!$F170-0.05*Constantes!$D$17)^2)/(Clima!$F170+0.95*Constantes!$D$17),0)</f>
        <v>0</v>
      </c>
      <c r="G172" s="3">
        <f>MAX(0,H171+Clima!$F170-F172-Constantes!$D$11)</f>
        <v>0</v>
      </c>
      <c r="H172" s="3">
        <f>H171+Clima!$F170-F172-E172-G172</f>
        <v>34.359307212040818</v>
      </c>
      <c r="I172" s="17"/>
      <c r="J172" s="3">
        <v>167</v>
      </c>
      <c r="K172" s="3">
        <f>'Cálculos de ET'!$I170*((1-Constantes!$E$18)*'Cálculos de ET'!$K170+'Cálculos de ET'!$L170)</f>
        <v>1.1097587550412007</v>
      </c>
      <c r="L172" s="3">
        <f>MIN(K172*Constantes!$E$16,0.8*(O171+Clima!$F170-M172-N172-Constantes!$D$12))</f>
        <v>0.6566005274589467</v>
      </c>
      <c r="M172" s="3">
        <f>IF(Clima!$F170&gt;0.05*Constantes!$E$17,((Clima!$F170-0.05*Constantes!$E$17)^2)/(Clima!$F170+0.95*Constantes!$E$17),0)</f>
        <v>0</v>
      </c>
      <c r="N172" s="3">
        <f>MAX(0,O171+Clima!$F170-M172-Constantes!$D$11)</f>
        <v>0</v>
      </c>
      <c r="O172" s="3">
        <f>O171+Clima!$F170-M172-L172-N172</f>
        <v>34.359307212040818</v>
      </c>
      <c r="P172" s="3">
        <f>P171+(Coeficientes!$D$20*N172-Q172)/Coeficientes!$D$21</f>
        <v>0</v>
      </c>
      <c r="Q172" s="3">
        <f>10*Coeficientes!$D$22*P171/Constantes!$E$27</f>
        <v>0</v>
      </c>
      <c r="R172" s="3">
        <f>10*Escenarios!$E$7*(M172+Q172)</f>
        <v>0</v>
      </c>
      <c r="S172" s="3">
        <f>0.001*Clima!F170*Escenarios!$E$8</f>
        <v>0</v>
      </c>
      <c r="T172" s="3">
        <f>MAX(0,W171+R172+S172-Constantes!$E$22)</f>
        <v>0</v>
      </c>
      <c r="U172" s="3">
        <f>MIN('Cálculos de ET'!M170*0.001*Escenarios!$E$8*(W171/Constantes!$E$22)^(2/3),W171+R172+S172-T172)</f>
        <v>3.0674676424548197</v>
      </c>
      <c r="V172" s="3">
        <f>MIN(Constantes!$E$21*(W171/Constantes!$E$22)^(2/3),W171+R172+S172-U172-T172)</f>
        <v>8.9266972173387646</v>
      </c>
      <c r="W172" s="3">
        <f t="shared" si="4"/>
        <v>1271.2057821947394</v>
      </c>
      <c r="X172" s="17"/>
      <c r="Y172" s="3">
        <v>167</v>
      </c>
      <c r="Z172" s="3">
        <f>'Cálculos de ET'!$I170*((1-Constantes!$F$18)*'Cálculos de ET'!$K170+'Cálculos de ET'!$L170)</f>
        <v>1.1097587550412007</v>
      </c>
      <c r="AA172" s="3">
        <f>MIN(Z172*Constantes!$F$16,0.8*(AD171+Clima!$F170-AB172-AC172-Constantes!$D$12))</f>
        <v>0.6566005274589467</v>
      </c>
      <c r="AB172" s="3">
        <f>IF(Clima!$F170&gt;0.05*Constantes!$F$17,((Clima!$F170-0.05*Constantes!$F$17)^2)/(Clima!$F170+0.95*Constantes!$F$17),0)</f>
        <v>0</v>
      </c>
      <c r="AC172" s="3">
        <f>MAX(0,AD171+Clima!$F170-AB172-Constantes!$D$11)</f>
        <v>0</v>
      </c>
      <c r="AD172" s="3">
        <f>AD171+Clima!$F170-AB172-AA172-AC172</f>
        <v>34.359307212040818</v>
      </c>
      <c r="AE172" s="3">
        <f>AE171+(Coeficientes!$D$20*AC172-AF172)/Coeficientes!$D$21</f>
        <v>0</v>
      </c>
      <c r="AF172" s="3">
        <f>10*Coeficientes!$D$22*AE171/Constantes!$F$27</f>
        <v>0</v>
      </c>
      <c r="AG172" s="3">
        <f>10*Escenarios!$F$7*(AB172+AF172)</f>
        <v>0</v>
      </c>
      <c r="AH172" s="3">
        <f>0.001*Clima!F170*Escenarios!$F$8</f>
        <v>0</v>
      </c>
      <c r="AI172" s="3">
        <f>MAX(0,AL171+AG172+AH172-Constantes!$F$22)</f>
        <v>0</v>
      </c>
      <c r="AJ172" s="3">
        <f>MIN('Cálculos de ET'!M170*0.001*Escenarios!$F$8*(AL171/Constantes!$F$22)^(2/3),AL171+AG172+AH172-AI172)</f>
        <v>4.0082752287788272</v>
      </c>
      <c r="AK172" s="3">
        <f>MIN(Constantes!$F$21*(AL171/Constantes!$F$22)^(2/3),AL171+AG172+AH172-AJ172-AI172)</f>
        <v>11.664559663434122</v>
      </c>
      <c r="AL172" s="3">
        <f t="shared" si="5"/>
        <v>661.99310220635334</v>
      </c>
      <c r="AM172" s="25"/>
    </row>
    <row r="173" spans="2:39" x14ac:dyDescent="0.25">
      <c r="B173" s="24"/>
      <c r="C173" s="3">
        <v>168</v>
      </c>
      <c r="D173" s="3">
        <f>'Cálculos de ET'!$I171*((1-Constantes!$D$18)*'Cálculos de ET'!$K171+'Cálculos de ET'!$L171)</f>
        <v>1.0992929922617543</v>
      </c>
      <c r="E173" s="3">
        <f>MIN(D173*Constantes!$D$16,0.8*(H172+Clima!$F171-F173-G173-Constantes!$D$12))</f>
        <v>0.65040834800550362</v>
      </c>
      <c r="F173" s="3">
        <f>IF(Clima!$F171&gt;0.05*Constantes!$D$17,((Clima!$F171-0.05*Constantes!$D$17)^2)/(Clima!$F171+0.95*Constantes!$D$17),0)</f>
        <v>0</v>
      </c>
      <c r="G173" s="3">
        <f>MAX(0,H172+Clima!$F171-F173-Constantes!$D$11)</f>
        <v>0</v>
      </c>
      <c r="H173" s="3">
        <f>H172+Clima!$F171-F173-E173-G173</f>
        <v>33.708898864035312</v>
      </c>
      <c r="I173" s="17"/>
      <c r="J173" s="3">
        <v>168</v>
      </c>
      <c r="K173" s="3">
        <f>'Cálculos de ET'!$I171*((1-Constantes!$E$18)*'Cálculos de ET'!$K171+'Cálculos de ET'!$L171)</f>
        <v>1.0992929922617543</v>
      </c>
      <c r="L173" s="3">
        <f>MIN(K173*Constantes!$E$16,0.8*(O172+Clima!$F171-M173-N173-Constantes!$D$12))</f>
        <v>0.65040834800550362</v>
      </c>
      <c r="M173" s="3">
        <f>IF(Clima!$F171&gt;0.05*Constantes!$E$17,((Clima!$F171-0.05*Constantes!$E$17)^2)/(Clima!$F171+0.95*Constantes!$E$17),0)</f>
        <v>0</v>
      </c>
      <c r="N173" s="3">
        <f>MAX(0,O172+Clima!$F171-M173-Constantes!$D$11)</f>
        <v>0</v>
      </c>
      <c r="O173" s="3">
        <f>O172+Clima!$F171-M173-L173-N173</f>
        <v>33.708898864035312</v>
      </c>
      <c r="P173" s="3">
        <f>P172+(Coeficientes!$D$20*N173-Q173)/Coeficientes!$D$21</f>
        <v>0</v>
      </c>
      <c r="Q173" s="3">
        <f>10*Coeficientes!$D$22*P172/Constantes!$E$27</f>
        <v>0</v>
      </c>
      <c r="R173" s="3">
        <f>10*Escenarios!$E$7*(M173+Q173)</f>
        <v>0</v>
      </c>
      <c r="S173" s="3">
        <f>0.001*Clima!F171*Escenarios!$E$8</f>
        <v>0</v>
      </c>
      <c r="T173" s="3">
        <f>MAX(0,W172+R173+S173-Constantes!$E$22)</f>
        <v>0</v>
      </c>
      <c r="U173" s="3">
        <f>MIN('Cálculos de ET'!M171*0.001*Escenarios!$E$8*(W172/Constantes!$E$22)^(2/3),W172+R173+S173-T173)</f>
        <v>3.0193239718388187</v>
      </c>
      <c r="V173" s="3">
        <f>MIN(Constantes!$E$21*(W172/Constantes!$E$22)^(2/3),W172+R173+S173-U173-T173)</f>
        <v>8.8709845328675776</v>
      </c>
      <c r="W173" s="3">
        <f t="shared" si="4"/>
        <v>1259.3154736900331</v>
      </c>
      <c r="X173" s="17"/>
      <c r="Y173" s="3">
        <v>168</v>
      </c>
      <c r="Z173" s="3">
        <f>'Cálculos de ET'!$I171*((1-Constantes!$F$18)*'Cálculos de ET'!$K171+'Cálculos de ET'!$L171)</f>
        <v>1.0992929922617543</v>
      </c>
      <c r="AA173" s="3">
        <f>MIN(Z173*Constantes!$F$16,0.8*(AD172+Clima!$F171-AB173-AC173-Constantes!$D$12))</f>
        <v>0.65040834800550362</v>
      </c>
      <c r="AB173" s="3">
        <f>IF(Clima!$F171&gt;0.05*Constantes!$F$17,((Clima!$F171-0.05*Constantes!$F$17)^2)/(Clima!$F171+0.95*Constantes!$F$17),0)</f>
        <v>0</v>
      </c>
      <c r="AC173" s="3">
        <f>MAX(0,AD172+Clima!$F171-AB173-Constantes!$D$11)</f>
        <v>0</v>
      </c>
      <c r="AD173" s="3">
        <f>AD172+Clima!$F171-AB173-AA173-AC173</f>
        <v>33.708898864035312</v>
      </c>
      <c r="AE173" s="3">
        <f>AE172+(Coeficientes!$D$20*AC173-AF173)/Coeficientes!$D$21</f>
        <v>0</v>
      </c>
      <c r="AF173" s="3">
        <f>10*Coeficientes!$D$22*AE172/Constantes!$F$27</f>
        <v>0</v>
      </c>
      <c r="AG173" s="3">
        <f>10*Escenarios!$F$7*(AB173+AF173)</f>
        <v>0</v>
      </c>
      <c r="AH173" s="3">
        <f>0.001*Clima!F171*Escenarios!$F$8</f>
        <v>0</v>
      </c>
      <c r="AI173" s="3">
        <f>MAX(0,AL172+AG173+AH173-Constantes!$F$22)</f>
        <v>0</v>
      </c>
      <c r="AJ173" s="3">
        <f>MIN('Cálculos de ET'!M171*0.001*Escenarios!$F$8*(AL172/Constantes!$F$22)^(2/3),AL172+AG173+AH173-AI173)</f>
        <v>3.9086919750433706</v>
      </c>
      <c r="AK173" s="3">
        <f>MIN(Constantes!$F$21*(AL172/Constantes!$F$22)^(2/3),AL172+AG173+AH173-AJ173-AI173)</f>
        <v>11.484009790852735</v>
      </c>
      <c r="AL173" s="3">
        <f t="shared" si="5"/>
        <v>646.60040044045729</v>
      </c>
      <c r="AM173" s="25"/>
    </row>
    <row r="174" spans="2:39" x14ac:dyDescent="0.25">
      <c r="B174" s="24"/>
      <c r="C174" s="3">
        <v>169</v>
      </c>
      <c r="D174" s="3">
        <f>'Cálculos de ET'!$I172*((1-Constantes!$D$18)*'Cálculos de ET'!$K172+'Cálculos de ET'!$L172)</f>
        <v>1.0921432833317213</v>
      </c>
      <c r="E174" s="3">
        <f>MIN(D174*Constantes!$D$16,0.8*(H173+Clima!$F172-F174-G174-Constantes!$D$12))</f>
        <v>0.64617814695206532</v>
      </c>
      <c r="F174" s="3">
        <f>IF(Clima!$F172&gt;0.05*Constantes!$D$17,((Clima!$F172-0.05*Constantes!$D$17)^2)/(Clima!$F172+0.95*Constantes!$D$17),0)</f>
        <v>0</v>
      </c>
      <c r="G174" s="3">
        <f>MAX(0,H173+Clima!$F172-F174-Constantes!$D$11)</f>
        <v>0</v>
      </c>
      <c r="H174" s="3">
        <f>H173+Clima!$F172-F174-E174-G174</f>
        <v>33.062720717083245</v>
      </c>
      <c r="I174" s="17"/>
      <c r="J174" s="3">
        <v>169</v>
      </c>
      <c r="K174" s="3">
        <f>'Cálculos de ET'!$I172*((1-Constantes!$E$18)*'Cálculos de ET'!$K172+'Cálculos de ET'!$L172)</f>
        <v>1.0921432833317213</v>
      </c>
      <c r="L174" s="3">
        <f>MIN(K174*Constantes!$E$16,0.8*(O173+Clima!$F172-M174-N174-Constantes!$D$12))</f>
        <v>0.64617814695206532</v>
      </c>
      <c r="M174" s="3">
        <f>IF(Clima!$F172&gt;0.05*Constantes!$E$17,((Clima!$F172-0.05*Constantes!$E$17)^2)/(Clima!$F172+0.95*Constantes!$E$17),0)</f>
        <v>0</v>
      </c>
      <c r="N174" s="3">
        <f>MAX(0,O173+Clima!$F172-M174-Constantes!$D$11)</f>
        <v>0</v>
      </c>
      <c r="O174" s="3">
        <f>O173+Clima!$F172-M174-L174-N174</f>
        <v>33.062720717083245</v>
      </c>
      <c r="P174" s="3">
        <f>P173+(Coeficientes!$D$20*N174-Q174)/Coeficientes!$D$21</f>
        <v>0</v>
      </c>
      <c r="Q174" s="3">
        <f>10*Coeficientes!$D$22*P173/Constantes!$E$27</f>
        <v>0</v>
      </c>
      <c r="R174" s="3">
        <f>10*Escenarios!$E$7*(M174+Q174)</f>
        <v>0</v>
      </c>
      <c r="S174" s="3">
        <f>0.001*Clima!F172*Escenarios!$E$8</f>
        <v>0</v>
      </c>
      <c r="T174" s="3">
        <f>MAX(0,W173+R174+S174-Constantes!$E$22)</f>
        <v>0</v>
      </c>
      <c r="U174" s="3">
        <f>MIN('Cálculos de ET'!M172*0.001*Escenarios!$E$8*(W173/Constantes!$E$22)^(2/3),W173+R174+S174-T174)</f>
        <v>2.9808071811612971</v>
      </c>
      <c r="V174" s="3">
        <f>MIN(Constantes!$E$21*(W173/Constantes!$E$22)^(2/3),W173+R174+S174-U174-T174)</f>
        <v>8.8155810383313185</v>
      </c>
      <c r="W174" s="3">
        <f t="shared" si="4"/>
        <v>1247.5190854705404</v>
      </c>
      <c r="X174" s="17"/>
      <c r="Y174" s="3">
        <v>169</v>
      </c>
      <c r="Z174" s="3">
        <f>'Cálculos de ET'!$I172*((1-Constantes!$F$18)*'Cálculos de ET'!$K172+'Cálculos de ET'!$L172)</f>
        <v>1.0921432833317213</v>
      </c>
      <c r="AA174" s="3">
        <f>MIN(Z174*Constantes!$F$16,0.8*(AD173+Clima!$F172-AB174-AC174-Constantes!$D$12))</f>
        <v>0.64617814695206532</v>
      </c>
      <c r="AB174" s="3">
        <f>IF(Clima!$F172&gt;0.05*Constantes!$F$17,((Clima!$F172-0.05*Constantes!$F$17)^2)/(Clima!$F172+0.95*Constantes!$F$17),0)</f>
        <v>0</v>
      </c>
      <c r="AC174" s="3">
        <f>MAX(0,AD173+Clima!$F172-AB174-Constantes!$D$11)</f>
        <v>0</v>
      </c>
      <c r="AD174" s="3">
        <f>AD173+Clima!$F172-AB174-AA174-AC174</f>
        <v>33.062720717083245</v>
      </c>
      <c r="AE174" s="3">
        <f>AE173+(Coeficientes!$D$20*AC174-AF174)/Coeficientes!$D$21</f>
        <v>0</v>
      </c>
      <c r="AF174" s="3">
        <f>10*Coeficientes!$D$22*AE173/Constantes!$F$27</f>
        <v>0</v>
      </c>
      <c r="AG174" s="3">
        <f>10*Escenarios!$F$7*(AB174+AF174)</f>
        <v>0</v>
      </c>
      <c r="AH174" s="3">
        <f>0.001*Clima!F172*Escenarios!$F$8</f>
        <v>0</v>
      </c>
      <c r="AI174" s="3">
        <f>MAX(0,AL173+AG174+AH174-Constantes!$F$22)</f>
        <v>0</v>
      </c>
      <c r="AJ174" s="3">
        <f>MIN('Cálculos de ET'!M172*0.001*Escenarios!$F$8*(AL173/Constantes!$F$22)^(2/3),AL173+AG174+AH174-AI174)</f>
        <v>3.8226526093096584</v>
      </c>
      <c r="AK174" s="3">
        <f>MIN(Constantes!$F$21*(AL173/Constantes!$F$22)^(2/3),AL173+AG174+AH174-AJ174-AI174)</f>
        <v>11.305294777782024</v>
      </c>
      <c r="AL174" s="3">
        <f t="shared" si="5"/>
        <v>631.4724530533656</v>
      </c>
      <c r="AM174" s="25"/>
    </row>
    <row r="175" spans="2:39" x14ac:dyDescent="0.25">
      <c r="B175" s="24"/>
      <c r="C175" s="3">
        <v>170</v>
      </c>
      <c r="D175" s="3">
        <f>'Cálculos de ET'!$I173*((1-Constantes!$D$18)*'Cálculos de ET'!$K173+'Cálculos de ET'!$L173)</f>
        <v>1.097466167124741</v>
      </c>
      <c r="E175" s="3">
        <f>MIN(D175*Constantes!$D$16,0.8*(H174+Clima!$F173-F175-G175-Constantes!$D$12))</f>
        <v>0.64932748755444669</v>
      </c>
      <c r="F175" s="3">
        <f>IF(Clima!$F173&gt;0.05*Constantes!$D$17,((Clima!$F173-0.05*Constantes!$D$17)^2)/(Clima!$F173+0.95*Constantes!$D$17),0)</f>
        <v>0</v>
      </c>
      <c r="G175" s="3">
        <f>MAX(0,H174+Clima!$F173-F175-Constantes!$D$11)</f>
        <v>0</v>
      </c>
      <c r="H175" s="3">
        <f>H174+Clima!$F173-F175-E175-G175</f>
        <v>32.413393229528801</v>
      </c>
      <c r="I175" s="17"/>
      <c r="J175" s="3">
        <v>170</v>
      </c>
      <c r="K175" s="3">
        <f>'Cálculos de ET'!$I173*((1-Constantes!$E$18)*'Cálculos de ET'!$K173+'Cálculos de ET'!$L173)</f>
        <v>1.097466167124741</v>
      </c>
      <c r="L175" s="3">
        <f>MIN(K175*Constantes!$E$16,0.8*(O174+Clima!$F173-M175-N175-Constantes!$D$12))</f>
        <v>0.64932748755444669</v>
      </c>
      <c r="M175" s="3">
        <f>IF(Clima!$F173&gt;0.05*Constantes!$E$17,((Clima!$F173-0.05*Constantes!$E$17)^2)/(Clima!$F173+0.95*Constantes!$E$17),0)</f>
        <v>0</v>
      </c>
      <c r="N175" s="3">
        <f>MAX(0,O174+Clima!$F173-M175-Constantes!$D$11)</f>
        <v>0</v>
      </c>
      <c r="O175" s="3">
        <f>O174+Clima!$F173-M175-L175-N175</f>
        <v>32.413393229528801</v>
      </c>
      <c r="P175" s="3">
        <f>P174+(Coeficientes!$D$20*N175-Q175)/Coeficientes!$D$21</f>
        <v>0</v>
      </c>
      <c r="Q175" s="3">
        <f>10*Coeficientes!$D$22*P174/Constantes!$E$27</f>
        <v>0</v>
      </c>
      <c r="R175" s="3">
        <f>10*Escenarios!$E$7*(M175+Q175)</f>
        <v>0</v>
      </c>
      <c r="S175" s="3">
        <f>0.001*Clima!F173*Escenarios!$E$8</f>
        <v>0</v>
      </c>
      <c r="T175" s="3">
        <f>MAX(0,W174+R175+S175-Constantes!$E$22)</f>
        <v>0</v>
      </c>
      <c r="U175" s="3">
        <f>MIN('Cálculos de ET'!M173*0.001*Escenarios!$E$8*(W174/Constantes!$E$22)^(2/3),W174+R175+S175-T175)</f>
        <v>2.9771135164105744</v>
      </c>
      <c r="V175" s="3">
        <f>MIN(Constantes!$E$21*(W174/Constantes!$E$22)^(2/3),W174+R175+S175-U175-T175)</f>
        <v>8.7604425909112607</v>
      </c>
      <c r="W175" s="3">
        <f t="shared" si="4"/>
        <v>1235.7815293632186</v>
      </c>
      <c r="X175" s="17"/>
      <c r="Y175" s="3">
        <v>170</v>
      </c>
      <c r="Z175" s="3">
        <f>'Cálculos de ET'!$I173*((1-Constantes!$F$18)*'Cálculos de ET'!$K173+'Cálculos de ET'!$L173)</f>
        <v>1.097466167124741</v>
      </c>
      <c r="AA175" s="3">
        <f>MIN(Z175*Constantes!$F$16,0.8*(AD174+Clima!$F173-AB175-AC175-Constantes!$D$12))</f>
        <v>0.64932748755444669</v>
      </c>
      <c r="AB175" s="3">
        <f>IF(Clima!$F173&gt;0.05*Constantes!$F$17,((Clima!$F173-0.05*Constantes!$F$17)^2)/(Clima!$F173+0.95*Constantes!$F$17),0)</f>
        <v>0</v>
      </c>
      <c r="AC175" s="3">
        <f>MAX(0,AD174+Clima!$F173-AB175-Constantes!$D$11)</f>
        <v>0</v>
      </c>
      <c r="AD175" s="3">
        <f>AD174+Clima!$F173-AB175-AA175-AC175</f>
        <v>32.413393229528801</v>
      </c>
      <c r="AE175" s="3">
        <f>AE174+(Coeficientes!$D$20*AC175-AF175)/Coeficientes!$D$21</f>
        <v>0</v>
      </c>
      <c r="AF175" s="3">
        <f>10*Coeficientes!$D$22*AE174/Constantes!$F$27</f>
        <v>0</v>
      </c>
      <c r="AG175" s="3">
        <f>10*Escenarios!$F$7*(AB175+AF175)</f>
        <v>0</v>
      </c>
      <c r="AH175" s="3">
        <f>0.001*Clima!F173*Escenarios!$F$8</f>
        <v>0</v>
      </c>
      <c r="AI175" s="3">
        <f>MAX(0,AL174+AG175+AH175-Constantes!$F$22)</f>
        <v>0</v>
      </c>
      <c r="AJ175" s="3">
        <f>MIN('Cálculos de ET'!M173*0.001*Escenarios!$F$8*(AL174/Constantes!$F$22)^(2/3),AL174+AG175+AH175-AI175)</f>
        <v>3.7817852567329293</v>
      </c>
      <c r="AK175" s="3">
        <f>MIN(Constantes!$F$21*(AL174/Constantes!$F$22)^(2/3),AL174+AG175+AH175-AJ175-AI175)</f>
        <v>11.128266507186302</v>
      </c>
      <c r="AL175" s="3">
        <f t="shared" si="5"/>
        <v>616.56240128944637</v>
      </c>
      <c r="AM175" s="25"/>
    </row>
    <row r="176" spans="2:39" x14ac:dyDescent="0.25">
      <c r="B176" s="24"/>
      <c r="C176" s="3">
        <v>171</v>
      </c>
      <c r="D176" s="3">
        <f>'Cálculos de ET'!$I174*((1-Constantes!$D$18)*'Cálculos de ET'!$K174+'Cálculos de ET'!$L174)</f>
        <v>1.081589760458608</v>
      </c>
      <c r="E176" s="3">
        <f>MIN(D176*Constantes!$D$16,0.8*(H175+Clima!$F174-F176-G176-Constantes!$D$12))</f>
        <v>0.63993404330921644</v>
      </c>
      <c r="F176" s="3">
        <f>IF(Clima!$F174&gt;0.05*Constantes!$D$17,((Clima!$F174-0.05*Constantes!$D$17)^2)/(Clima!$F174+0.95*Constantes!$D$17),0)</f>
        <v>0</v>
      </c>
      <c r="G176" s="3">
        <f>MAX(0,H175+Clima!$F174-F176-Constantes!$D$11)</f>
        <v>0</v>
      </c>
      <c r="H176" s="3">
        <f>H175+Clima!$F174-F176-E176-G176</f>
        <v>31.773459186219583</v>
      </c>
      <c r="I176" s="17"/>
      <c r="J176" s="3">
        <v>171</v>
      </c>
      <c r="K176" s="3">
        <f>'Cálculos de ET'!$I174*((1-Constantes!$E$18)*'Cálculos de ET'!$K174+'Cálculos de ET'!$L174)</f>
        <v>1.081589760458608</v>
      </c>
      <c r="L176" s="3">
        <f>MIN(K176*Constantes!$E$16,0.8*(O175+Clima!$F174-M176-N176-Constantes!$D$12))</f>
        <v>0.63993404330921644</v>
      </c>
      <c r="M176" s="3">
        <f>IF(Clima!$F174&gt;0.05*Constantes!$E$17,((Clima!$F174-0.05*Constantes!$E$17)^2)/(Clima!$F174+0.95*Constantes!$E$17),0)</f>
        <v>0</v>
      </c>
      <c r="N176" s="3">
        <f>MAX(0,O175+Clima!$F174-M176-Constantes!$D$11)</f>
        <v>0</v>
      </c>
      <c r="O176" s="3">
        <f>O175+Clima!$F174-M176-L176-N176</f>
        <v>31.773459186219583</v>
      </c>
      <c r="P176" s="3">
        <f>P175+(Coeficientes!$D$20*N176-Q176)/Coeficientes!$D$21</f>
        <v>0</v>
      </c>
      <c r="Q176" s="3">
        <f>10*Coeficientes!$D$22*P175/Constantes!$E$27</f>
        <v>0</v>
      </c>
      <c r="R176" s="3">
        <f>10*Escenarios!$E$7*(M176+Q176)</f>
        <v>0</v>
      </c>
      <c r="S176" s="3">
        <f>0.001*Clima!F174*Escenarios!$E$8</f>
        <v>0</v>
      </c>
      <c r="T176" s="3">
        <f>MAX(0,W175+R176+S176-Constantes!$E$22)</f>
        <v>0</v>
      </c>
      <c r="U176" s="3">
        <f>MIN('Cálculos de ET'!M174*0.001*Escenarios!$E$8*(W175/Constantes!$E$22)^(2/3),W175+R176+S176-T176)</f>
        <v>2.9148429397088962</v>
      </c>
      <c r="V176" s="3">
        <f>MIN(Constantes!$E$21*(W175/Constantes!$E$22)^(2/3),W175+R176+S176-U176-T176)</f>
        <v>8.7054063677376554</v>
      </c>
      <c r="W176" s="3">
        <f t="shared" si="4"/>
        <v>1224.1612800557721</v>
      </c>
      <c r="X176" s="17"/>
      <c r="Y176" s="3">
        <v>171</v>
      </c>
      <c r="Z176" s="3">
        <f>'Cálculos de ET'!$I174*((1-Constantes!$F$18)*'Cálculos de ET'!$K174+'Cálculos de ET'!$L174)</f>
        <v>1.081589760458608</v>
      </c>
      <c r="AA176" s="3">
        <f>MIN(Z176*Constantes!$F$16,0.8*(AD175+Clima!$F174-AB176-AC176-Constantes!$D$12))</f>
        <v>0.63993404330921644</v>
      </c>
      <c r="AB176" s="3">
        <f>IF(Clima!$F174&gt;0.05*Constantes!$F$17,((Clima!$F174-0.05*Constantes!$F$17)^2)/(Clima!$F174+0.95*Constantes!$F$17),0)</f>
        <v>0</v>
      </c>
      <c r="AC176" s="3">
        <f>MAX(0,AD175+Clima!$F174-AB176-Constantes!$D$11)</f>
        <v>0</v>
      </c>
      <c r="AD176" s="3">
        <f>AD175+Clima!$F174-AB176-AA176-AC176</f>
        <v>31.773459186219583</v>
      </c>
      <c r="AE176" s="3">
        <f>AE175+(Coeficientes!$D$20*AC176-AF176)/Coeficientes!$D$21</f>
        <v>0</v>
      </c>
      <c r="AF176" s="3">
        <f>10*Coeficientes!$D$22*AE175/Constantes!$F$27</f>
        <v>0</v>
      </c>
      <c r="AG176" s="3">
        <f>10*Escenarios!$F$7*(AB176+AF176)</f>
        <v>0</v>
      </c>
      <c r="AH176" s="3">
        <f>0.001*Clima!F174*Escenarios!$F$8</f>
        <v>0</v>
      </c>
      <c r="AI176" s="3">
        <f>MAX(0,AL175+AG176+AH176-Constantes!$F$22)</f>
        <v>0</v>
      </c>
      <c r="AJ176" s="3">
        <f>MIN('Cálculos de ET'!M174*0.001*Escenarios!$F$8*(AL175/Constantes!$F$22)^(2/3),AL175+AG176+AH176-AI176)</f>
        <v>3.6672066158179342</v>
      </c>
      <c r="AK176" s="3">
        <f>MIN(Constantes!$F$21*(AL175/Constantes!$F$22)^(2/3),AL175+AG176+AH176-AJ176-AI176)</f>
        <v>10.952399318070768</v>
      </c>
      <c r="AL176" s="3">
        <f t="shared" si="5"/>
        <v>601.94279535555768</v>
      </c>
      <c r="AM176" s="25"/>
    </row>
    <row r="177" spans="2:39" x14ac:dyDescent="0.25">
      <c r="B177" s="24"/>
      <c r="C177" s="3">
        <v>172</v>
      </c>
      <c r="D177" s="3">
        <f>'Cálculos de ET'!$I175*((1-Constantes!$D$18)*'Cálculos de ET'!$K175+'Cálculos de ET'!$L175)</f>
        <v>1.0812187585985022</v>
      </c>
      <c r="E177" s="3">
        <f>MIN(D177*Constantes!$D$16,0.8*(H176+Clima!$F175-F177-G177-Constantes!$D$12))</f>
        <v>0.63971453612720319</v>
      </c>
      <c r="F177" s="3">
        <f>IF(Clima!$F175&gt;0.05*Constantes!$D$17,((Clima!$F175-0.05*Constantes!$D$17)^2)/(Clima!$F175+0.95*Constantes!$D$17),0)</f>
        <v>0</v>
      </c>
      <c r="G177" s="3">
        <f>MAX(0,H176+Clima!$F175-F177-Constantes!$D$11)</f>
        <v>0</v>
      </c>
      <c r="H177" s="3">
        <f>H176+Clima!$F175-F177-E177-G177</f>
        <v>31.133744650092378</v>
      </c>
      <c r="I177" s="17"/>
      <c r="J177" s="3">
        <v>172</v>
      </c>
      <c r="K177" s="3">
        <f>'Cálculos de ET'!$I175*((1-Constantes!$E$18)*'Cálculos de ET'!$K175+'Cálculos de ET'!$L175)</f>
        <v>1.0812187585985022</v>
      </c>
      <c r="L177" s="3">
        <f>MIN(K177*Constantes!$E$16,0.8*(O176+Clima!$F175-M177-N177-Constantes!$D$12))</f>
        <v>0.63971453612720319</v>
      </c>
      <c r="M177" s="3">
        <f>IF(Clima!$F175&gt;0.05*Constantes!$E$17,((Clima!$F175-0.05*Constantes!$E$17)^2)/(Clima!$F175+0.95*Constantes!$E$17),0)</f>
        <v>0</v>
      </c>
      <c r="N177" s="3">
        <f>MAX(0,O176+Clima!$F175-M177-Constantes!$D$11)</f>
        <v>0</v>
      </c>
      <c r="O177" s="3">
        <f>O176+Clima!$F175-M177-L177-N177</f>
        <v>31.133744650092378</v>
      </c>
      <c r="P177" s="3">
        <f>P176+(Coeficientes!$D$20*N177-Q177)/Coeficientes!$D$21</f>
        <v>0</v>
      </c>
      <c r="Q177" s="3">
        <f>10*Coeficientes!$D$22*P176/Constantes!$E$27</f>
        <v>0</v>
      </c>
      <c r="R177" s="3">
        <f>10*Escenarios!$E$7*(M177+Q177)</f>
        <v>0</v>
      </c>
      <c r="S177" s="3">
        <f>0.001*Clima!F175*Escenarios!$E$8</f>
        <v>0</v>
      </c>
      <c r="T177" s="3">
        <f>MAX(0,W176+R177+S177-Constantes!$E$22)</f>
        <v>0</v>
      </c>
      <c r="U177" s="3">
        <f>MIN('Cálculos de ET'!M175*0.001*Escenarios!$E$8*(W176/Constantes!$E$22)^(2/3),W176+R177+S177-T177)</f>
        <v>2.8956219169313644</v>
      </c>
      <c r="V177" s="3">
        <f>MIN(Constantes!$E$21*(W176/Constantes!$E$22)^(2/3),W176+R177+S177-U177-T177)</f>
        <v>8.6507482739004118</v>
      </c>
      <c r="W177" s="3">
        <f t="shared" si="4"/>
        <v>1212.6149098649403</v>
      </c>
      <c r="X177" s="17"/>
      <c r="Y177" s="3">
        <v>172</v>
      </c>
      <c r="Z177" s="3">
        <f>'Cálculos de ET'!$I175*((1-Constantes!$F$18)*'Cálculos de ET'!$K175+'Cálculos de ET'!$L175)</f>
        <v>1.0812187585985022</v>
      </c>
      <c r="AA177" s="3">
        <f>MIN(Z177*Constantes!$F$16,0.8*(AD176+Clima!$F175-AB177-AC177-Constantes!$D$12))</f>
        <v>0.63971453612720319</v>
      </c>
      <c r="AB177" s="3">
        <f>IF(Clima!$F175&gt;0.05*Constantes!$F$17,((Clima!$F175-0.05*Constantes!$F$17)^2)/(Clima!$F175+0.95*Constantes!$F$17),0)</f>
        <v>0</v>
      </c>
      <c r="AC177" s="3">
        <f>MAX(0,AD176+Clima!$F175-AB177-Constantes!$D$11)</f>
        <v>0</v>
      </c>
      <c r="AD177" s="3">
        <f>AD176+Clima!$F175-AB177-AA177-AC177</f>
        <v>31.133744650092378</v>
      </c>
      <c r="AE177" s="3">
        <f>AE176+(Coeficientes!$D$20*AC177-AF177)/Coeficientes!$D$21</f>
        <v>0</v>
      </c>
      <c r="AF177" s="3">
        <f>10*Coeficientes!$D$22*AE176/Constantes!$F$27</f>
        <v>0</v>
      </c>
      <c r="AG177" s="3">
        <f>10*Escenarios!$F$7*(AB177+AF177)</f>
        <v>0</v>
      </c>
      <c r="AH177" s="3">
        <f>0.001*Clima!F175*Escenarios!$F$8</f>
        <v>0</v>
      </c>
      <c r="AI177" s="3">
        <f>MAX(0,AL176+AG177+AH177-Constantes!$F$22)</f>
        <v>0</v>
      </c>
      <c r="AJ177" s="3">
        <f>MIN('Cálculos de ET'!M175*0.001*Escenarios!$F$8*(AL176/Constantes!$F$22)^(2/3),AL176+AG177+AH177-AI177)</f>
        <v>3.6078591309048007</v>
      </c>
      <c r="AK177" s="3">
        <f>MIN(Constantes!$F$21*(AL176/Constantes!$F$22)^(2/3),AL176+AG177+AH177-AJ177-AI177)</f>
        <v>10.778576086420173</v>
      </c>
      <c r="AL177" s="3">
        <f t="shared" si="5"/>
        <v>587.55636013823278</v>
      </c>
      <c r="AM177" s="25"/>
    </row>
    <row r="178" spans="2:39" x14ac:dyDescent="0.25">
      <c r="B178" s="24"/>
      <c r="C178" s="3">
        <v>173</v>
      </c>
      <c r="D178" s="3">
        <f>'Cálculos de ET'!$I176*((1-Constantes!$D$18)*'Cálculos de ET'!$K176+'Cálculos de ET'!$L176)</f>
        <v>1.0780112529510442</v>
      </c>
      <c r="E178" s="3">
        <f>MIN(D178*Constantes!$D$16,0.8*(H177+Clima!$F176-F178-G178-Constantes!$D$12))</f>
        <v>0.63781678142116316</v>
      </c>
      <c r="F178" s="3">
        <f>IF(Clima!$F176&gt;0.05*Constantes!$D$17,((Clima!$F176-0.05*Constantes!$D$17)^2)/(Clima!$F176+0.95*Constantes!$D$17),0)</f>
        <v>0</v>
      </c>
      <c r="G178" s="3">
        <f>MAX(0,H177+Clima!$F176-F178-Constantes!$D$11)</f>
        <v>0</v>
      </c>
      <c r="H178" s="3">
        <f>H177+Clima!$F176-F178-E178-G178</f>
        <v>30.495927868671217</v>
      </c>
      <c r="I178" s="17"/>
      <c r="J178" s="3">
        <v>173</v>
      </c>
      <c r="K178" s="3">
        <f>'Cálculos de ET'!$I176*((1-Constantes!$E$18)*'Cálculos de ET'!$K176+'Cálculos de ET'!$L176)</f>
        <v>1.0780112529510442</v>
      </c>
      <c r="L178" s="3">
        <f>MIN(K178*Constantes!$E$16,0.8*(O177+Clima!$F176-M178-N178-Constantes!$D$12))</f>
        <v>0.63781678142116316</v>
      </c>
      <c r="M178" s="3">
        <f>IF(Clima!$F176&gt;0.05*Constantes!$E$17,((Clima!$F176-0.05*Constantes!$E$17)^2)/(Clima!$F176+0.95*Constantes!$E$17),0)</f>
        <v>0</v>
      </c>
      <c r="N178" s="3">
        <f>MAX(0,O177+Clima!$F176-M178-Constantes!$D$11)</f>
        <v>0</v>
      </c>
      <c r="O178" s="3">
        <f>O177+Clima!$F176-M178-L178-N178</f>
        <v>30.495927868671217</v>
      </c>
      <c r="P178" s="3">
        <f>P177+(Coeficientes!$D$20*N178-Q178)/Coeficientes!$D$21</f>
        <v>0</v>
      </c>
      <c r="Q178" s="3">
        <f>10*Coeficientes!$D$22*P177/Constantes!$E$27</f>
        <v>0</v>
      </c>
      <c r="R178" s="3">
        <f>10*Escenarios!$E$7*(M178+Q178)</f>
        <v>0</v>
      </c>
      <c r="S178" s="3">
        <f>0.001*Clima!F176*Escenarios!$E$8</f>
        <v>0</v>
      </c>
      <c r="T178" s="3">
        <f>MAX(0,W177+R178+S178-Constantes!$E$22)</f>
        <v>0</v>
      </c>
      <c r="U178" s="3">
        <f>MIN('Cálculos de ET'!M176*0.001*Escenarios!$E$8*(W177/Constantes!$E$22)^(2/3),W177+R178+S178-T178)</f>
        <v>2.8686953162560691</v>
      </c>
      <c r="V178" s="3">
        <f>MIN(Constantes!$E$21*(W177/Constantes!$E$22)^(2/3),W177+R178+S178-U178-T178)</f>
        <v>8.5962661151518773</v>
      </c>
      <c r="W178" s="3">
        <f t="shared" si="4"/>
        <v>1201.1499484335325</v>
      </c>
      <c r="X178" s="17"/>
      <c r="Y178" s="3">
        <v>173</v>
      </c>
      <c r="Z178" s="3">
        <f>'Cálculos de ET'!$I176*((1-Constantes!$F$18)*'Cálculos de ET'!$K176+'Cálculos de ET'!$L176)</f>
        <v>1.0780112529510442</v>
      </c>
      <c r="AA178" s="3">
        <f>MIN(Z178*Constantes!$F$16,0.8*(AD177+Clima!$F176-AB178-AC178-Constantes!$D$12))</f>
        <v>0.63781678142116316</v>
      </c>
      <c r="AB178" s="3">
        <f>IF(Clima!$F176&gt;0.05*Constantes!$F$17,((Clima!$F176-0.05*Constantes!$F$17)^2)/(Clima!$F176+0.95*Constantes!$F$17),0)</f>
        <v>0</v>
      </c>
      <c r="AC178" s="3">
        <f>MAX(0,AD177+Clima!$F176-AB178-Constantes!$D$11)</f>
        <v>0</v>
      </c>
      <c r="AD178" s="3">
        <f>AD177+Clima!$F176-AB178-AA178-AC178</f>
        <v>30.495927868671217</v>
      </c>
      <c r="AE178" s="3">
        <f>AE177+(Coeficientes!$D$20*AC178-AF178)/Coeficientes!$D$21</f>
        <v>0</v>
      </c>
      <c r="AF178" s="3">
        <f>10*Coeficientes!$D$22*AE177/Constantes!$F$27</f>
        <v>0</v>
      </c>
      <c r="AG178" s="3">
        <f>10*Escenarios!$F$7*(AB178+AF178)</f>
        <v>0</v>
      </c>
      <c r="AH178" s="3">
        <f>0.001*Clima!F176*Escenarios!$F$8</f>
        <v>0</v>
      </c>
      <c r="AI178" s="3">
        <f>MAX(0,AL177+AG178+AH178-Constantes!$F$22)</f>
        <v>0</v>
      </c>
      <c r="AJ178" s="3">
        <f>MIN('Cálculos de ET'!M176*0.001*Escenarios!$F$8*(AL177/Constantes!$F$22)^(2/3),AL177+AG178+AH178-AI178)</f>
        <v>3.5394205812963553</v>
      </c>
      <c r="AK178" s="3">
        <f>MIN(Constantes!$F$21*(AL177/Constantes!$F$22)^(2/3),AL177+AG178+AH178-AJ178-AI178)</f>
        <v>10.606145949991543</v>
      </c>
      <c r="AL178" s="3">
        <f t="shared" si="5"/>
        <v>573.41079360694494</v>
      </c>
      <c r="AM178" s="25"/>
    </row>
    <row r="179" spans="2:39" x14ac:dyDescent="0.25">
      <c r="B179" s="24"/>
      <c r="C179" s="3">
        <v>174</v>
      </c>
      <c r="D179" s="3">
        <f>'Cálculos de ET'!$I177*((1-Constantes!$D$18)*'Cálculos de ET'!$K177+'Cálculos de ET'!$L177)</f>
        <v>1.0507258870299021</v>
      </c>
      <c r="E179" s="3">
        <f>MIN(D179*Constantes!$D$16,0.8*(H178+Clima!$F177-F179-G179-Constantes!$D$12))</f>
        <v>0.62167310553273358</v>
      </c>
      <c r="F179" s="3">
        <f>IF(Clima!$F177&gt;0.05*Constantes!$D$17,((Clima!$F177-0.05*Constantes!$D$17)^2)/(Clima!$F177+0.95*Constantes!$D$17),0)</f>
        <v>0</v>
      </c>
      <c r="G179" s="3">
        <f>MAX(0,H178+Clima!$F177-F179-Constantes!$D$11)</f>
        <v>0</v>
      </c>
      <c r="H179" s="3">
        <f>H178+Clima!$F177-F179-E179-G179</f>
        <v>29.874254763138484</v>
      </c>
      <c r="I179" s="17"/>
      <c r="J179" s="3">
        <v>174</v>
      </c>
      <c r="K179" s="3">
        <f>'Cálculos de ET'!$I177*((1-Constantes!$E$18)*'Cálculos de ET'!$K177+'Cálculos de ET'!$L177)</f>
        <v>1.0507258870299021</v>
      </c>
      <c r="L179" s="3">
        <f>MIN(K179*Constantes!$E$16,0.8*(O178+Clima!$F177-M179-N179-Constantes!$D$12))</f>
        <v>0.62167310553273358</v>
      </c>
      <c r="M179" s="3">
        <f>IF(Clima!$F177&gt;0.05*Constantes!$E$17,((Clima!$F177-0.05*Constantes!$E$17)^2)/(Clima!$F177+0.95*Constantes!$E$17),0)</f>
        <v>0</v>
      </c>
      <c r="N179" s="3">
        <f>MAX(0,O178+Clima!$F177-M179-Constantes!$D$11)</f>
        <v>0</v>
      </c>
      <c r="O179" s="3">
        <f>O178+Clima!$F177-M179-L179-N179</f>
        <v>29.874254763138484</v>
      </c>
      <c r="P179" s="3">
        <f>P178+(Coeficientes!$D$20*N179-Q179)/Coeficientes!$D$21</f>
        <v>0</v>
      </c>
      <c r="Q179" s="3">
        <f>10*Coeficientes!$D$22*P178/Constantes!$E$27</f>
        <v>0</v>
      </c>
      <c r="R179" s="3">
        <f>10*Escenarios!$E$7*(M179+Q179)</f>
        <v>0</v>
      </c>
      <c r="S179" s="3">
        <f>0.001*Clima!F177*Escenarios!$E$8</f>
        <v>0</v>
      </c>
      <c r="T179" s="3">
        <f>MAX(0,W178+R179+S179-Constantes!$E$22)</f>
        <v>0</v>
      </c>
      <c r="U179" s="3">
        <f>MIN('Cálculos de ET'!M177*0.001*Escenarios!$E$8*(W178/Constantes!$E$22)^(2/3),W178+R179+S179-T179)</f>
        <v>2.77665275273691</v>
      </c>
      <c r="V179" s="3">
        <f>MIN(Constantes!$E$21*(W178/Constantes!$E$22)^(2/3),W178+R179+S179-U179-T179)</f>
        <v>8.5419967186271784</v>
      </c>
      <c r="W179" s="3">
        <f t="shared" si="4"/>
        <v>1189.8312989621684</v>
      </c>
      <c r="X179" s="17"/>
      <c r="Y179" s="3">
        <v>174</v>
      </c>
      <c r="Z179" s="3">
        <f>'Cálculos de ET'!$I177*((1-Constantes!$F$18)*'Cálculos de ET'!$K177+'Cálculos de ET'!$L177)</f>
        <v>1.0507258870299021</v>
      </c>
      <c r="AA179" s="3">
        <f>MIN(Z179*Constantes!$F$16,0.8*(AD178+Clima!$F177-AB179-AC179-Constantes!$D$12))</f>
        <v>0.62167310553273358</v>
      </c>
      <c r="AB179" s="3">
        <f>IF(Clima!$F177&gt;0.05*Constantes!$F$17,((Clima!$F177-0.05*Constantes!$F$17)^2)/(Clima!$F177+0.95*Constantes!$F$17),0)</f>
        <v>0</v>
      </c>
      <c r="AC179" s="3">
        <f>MAX(0,AD178+Clima!$F177-AB179-Constantes!$D$11)</f>
        <v>0</v>
      </c>
      <c r="AD179" s="3">
        <f>AD178+Clima!$F177-AB179-AA179-AC179</f>
        <v>29.874254763138484</v>
      </c>
      <c r="AE179" s="3">
        <f>AE178+(Coeficientes!$D$20*AC179-AF179)/Coeficientes!$D$21</f>
        <v>0</v>
      </c>
      <c r="AF179" s="3">
        <f>10*Coeficientes!$D$22*AE178/Constantes!$F$27</f>
        <v>0</v>
      </c>
      <c r="AG179" s="3">
        <f>10*Escenarios!$F$7*(AB179+AF179)</f>
        <v>0</v>
      </c>
      <c r="AH179" s="3">
        <f>0.001*Clima!F177*Escenarios!$F$8</f>
        <v>0</v>
      </c>
      <c r="AI179" s="3">
        <f>MAX(0,AL178+AG179+AH179-Constantes!$F$22)</f>
        <v>0</v>
      </c>
      <c r="AJ179" s="3">
        <f>MIN('Cálculos de ET'!M177*0.001*Escenarios!$F$8*(AL178/Constantes!$F$22)^(2/3),AL178+AG179+AH179-AI179)</f>
        <v>3.3920636312051022</v>
      </c>
      <c r="AK179" s="3">
        <f>MIN(Constantes!$F$21*(AL178/Constantes!$F$22)^(2/3),AL178+AG179+AH179-AJ179-AI179)</f>
        <v>10.43522506678889</v>
      </c>
      <c r="AL179" s="3">
        <f t="shared" si="5"/>
        <v>559.58350490895089</v>
      </c>
      <c r="AM179" s="25"/>
    </row>
    <row r="180" spans="2:39" x14ac:dyDescent="0.25">
      <c r="B180" s="24"/>
      <c r="C180" s="3">
        <v>175</v>
      </c>
      <c r="D180" s="3">
        <f>'Cálculos de ET'!$I178*((1-Constantes!$D$18)*'Cálculos de ET'!$K178+'Cálculos de ET'!$L178)</f>
        <v>1.0752810951646503</v>
      </c>
      <c r="E180" s="3">
        <f>MIN(D180*Constantes!$D$16,0.8*(H179+Clima!$F178-F180-G180-Constantes!$D$12))</f>
        <v>0.63620145463554501</v>
      </c>
      <c r="F180" s="3">
        <f>IF(Clima!$F178&gt;0.05*Constantes!$D$17,((Clima!$F178-0.05*Constantes!$D$17)^2)/(Clima!$F178+0.95*Constantes!$D$17),0)</f>
        <v>0</v>
      </c>
      <c r="G180" s="3">
        <f>MAX(0,H179+Clima!$F178-F180-Constantes!$D$11)</f>
        <v>0</v>
      </c>
      <c r="H180" s="3">
        <f>H179+Clima!$F178-F180-E180-G180</f>
        <v>29.238053308502941</v>
      </c>
      <c r="I180" s="17"/>
      <c r="J180" s="3">
        <v>175</v>
      </c>
      <c r="K180" s="3">
        <f>'Cálculos de ET'!$I178*((1-Constantes!$E$18)*'Cálculos de ET'!$K178+'Cálculos de ET'!$L178)</f>
        <v>1.0752810951646503</v>
      </c>
      <c r="L180" s="3">
        <f>MIN(K180*Constantes!$E$16,0.8*(O179+Clima!$F178-M180-N180-Constantes!$D$12))</f>
        <v>0.63620145463554501</v>
      </c>
      <c r="M180" s="3">
        <f>IF(Clima!$F178&gt;0.05*Constantes!$E$17,((Clima!$F178-0.05*Constantes!$E$17)^2)/(Clima!$F178+0.95*Constantes!$E$17),0)</f>
        <v>0</v>
      </c>
      <c r="N180" s="3">
        <f>MAX(0,O179+Clima!$F178-M180-Constantes!$D$11)</f>
        <v>0</v>
      </c>
      <c r="O180" s="3">
        <f>O179+Clima!$F178-M180-L180-N180</f>
        <v>29.238053308502941</v>
      </c>
      <c r="P180" s="3">
        <f>P179+(Coeficientes!$D$20*N180-Q180)/Coeficientes!$D$21</f>
        <v>0</v>
      </c>
      <c r="Q180" s="3">
        <f>10*Coeficientes!$D$22*P179/Constantes!$E$27</f>
        <v>0</v>
      </c>
      <c r="R180" s="3">
        <f>10*Escenarios!$E$7*(M180+Q180)</f>
        <v>0</v>
      </c>
      <c r="S180" s="3">
        <f>0.001*Clima!F178*Escenarios!$E$8</f>
        <v>0</v>
      </c>
      <c r="T180" s="3">
        <f>MAX(0,W179+R180+S180-Constantes!$E$22)</f>
        <v>0</v>
      </c>
      <c r="U180" s="3">
        <f>MIN('Cálculos de ET'!M178*0.001*Escenarios!$E$8*(W179/Constantes!$E$22)^(2/3),W179+R180+S180-T180)</f>
        <v>2.825227187930361</v>
      </c>
      <c r="V180" s="3">
        <f>MIN(Constantes!$E$21*(W179/Constantes!$E$22)^(2/3),W179+R180+S180-U180-T180)</f>
        <v>8.4882502505846471</v>
      </c>
      <c r="W180" s="3">
        <f t="shared" si="4"/>
        <v>1178.5178215236535</v>
      </c>
      <c r="X180" s="17"/>
      <c r="Y180" s="3">
        <v>175</v>
      </c>
      <c r="Z180" s="3">
        <f>'Cálculos de ET'!$I178*((1-Constantes!$F$18)*'Cálculos de ET'!$K178+'Cálculos de ET'!$L178)</f>
        <v>1.0752810951646503</v>
      </c>
      <c r="AA180" s="3">
        <f>MIN(Z180*Constantes!$F$16,0.8*(AD179+Clima!$F178-AB180-AC180-Constantes!$D$12))</f>
        <v>0.63620145463554501</v>
      </c>
      <c r="AB180" s="3">
        <f>IF(Clima!$F178&gt;0.05*Constantes!$F$17,((Clima!$F178-0.05*Constantes!$F$17)^2)/(Clima!$F178+0.95*Constantes!$F$17),0)</f>
        <v>0</v>
      </c>
      <c r="AC180" s="3">
        <f>MAX(0,AD179+Clima!$F178-AB180-Constantes!$D$11)</f>
        <v>0</v>
      </c>
      <c r="AD180" s="3">
        <f>AD179+Clima!$F178-AB180-AA180-AC180</f>
        <v>29.238053308502941</v>
      </c>
      <c r="AE180" s="3">
        <f>AE179+(Coeficientes!$D$20*AC180-AF180)/Coeficientes!$D$21</f>
        <v>0</v>
      </c>
      <c r="AF180" s="3">
        <f>10*Coeficientes!$D$22*AE179/Constantes!$F$27</f>
        <v>0</v>
      </c>
      <c r="AG180" s="3">
        <f>10*Escenarios!$F$7*(AB180+AF180)</f>
        <v>0</v>
      </c>
      <c r="AH180" s="3">
        <f>0.001*Clima!F178*Escenarios!$F$8</f>
        <v>0</v>
      </c>
      <c r="AI180" s="3">
        <f>MAX(0,AL179+AG180+AH180-Constantes!$F$22)</f>
        <v>0</v>
      </c>
      <c r="AJ180" s="3">
        <f>MIN('Cálculos de ET'!M178*0.001*Escenarios!$F$8*(AL179/Constantes!$F$22)^(2/3),AL179+AG180+AH180-AI180)</f>
        <v>3.4171946361581074</v>
      </c>
      <c r="AK180" s="3">
        <f>MIN(Constantes!$F$21*(AL179/Constantes!$F$22)^(2/3),AL179+AG180+AH180-AJ180-AI180)</f>
        <v>10.266786101514938</v>
      </c>
      <c r="AL180" s="3">
        <f t="shared" si="5"/>
        <v>545.89952417127779</v>
      </c>
      <c r="AM180" s="25"/>
    </row>
    <row r="181" spans="2:39" x14ac:dyDescent="0.25">
      <c r="B181" s="24"/>
      <c r="C181" s="3">
        <v>176</v>
      </c>
      <c r="D181" s="3">
        <f>'Cálculos de ET'!$I179*((1-Constantes!$D$18)*'Cálculos de ET'!$K179+'Cálculos de ET'!$L179)</f>
        <v>1.0423635555437079</v>
      </c>
      <c r="E181" s="3">
        <f>MIN(D181*Constantes!$D$16,0.8*(H180+Clima!$F179-F181-G181-Constantes!$D$12))</f>
        <v>0.61672544349386293</v>
      </c>
      <c r="F181" s="3">
        <f>IF(Clima!$F179&gt;0.05*Constantes!$D$17,((Clima!$F179-0.05*Constantes!$D$17)^2)/(Clima!$F179+0.95*Constantes!$D$17),0)</f>
        <v>0</v>
      </c>
      <c r="G181" s="3">
        <f>MAX(0,H180+Clima!$F179-F181-Constantes!$D$11)</f>
        <v>0</v>
      </c>
      <c r="H181" s="3">
        <f>H180+Clima!$F179-F181-E181-G181</f>
        <v>28.621327865009079</v>
      </c>
      <c r="I181" s="17"/>
      <c r="J181" s="3">
        <v>176</v>
      </c>
      <c r="K181" s="3">
        <f>'Cálculos de ET'!$I179*((1-Constantes!$E$18)*'Cálculos de ET'!$K179+'Cálculos de ET'!$L179)</f>
        <v>1.0423635555437079</v>
      </c>
      <c r="L181" s="3">
        <f>MIN(K181*Constantes!$E$16,0.8*(O180+Clima!$F179-M181-N181-Constantes!$D$12))</f>
        <v>0.61672544349386293</v>
      </c>
      <c r="M181" s="3">
        <f>IF(Clima!$F179&gt;0.05*Constantes!$E$17,((Clima!$F179-0.05*Constantes!$E$17)^2)/(Clima!$F179+0.95*Constantes!$E$17),0)</f>
        <v>0</v>
      </c>
      <c r="N181" s="3">
        <f>MAX(0,O180+Clima!$F179-M181-Constantes!$D$11)</f>
        <v>0</v>
      </c>
      <c r="O181" s="3">
        <f>O180+Clima!$F179-M181-L181-N181</f>
        <v>28.621327865009079</v>
      </c>
      <c r="P181" s="3">
        <f>P180+(Coeficientes!$D$20*N181-Q181)/Coeficientes!$D$21</f>
        <v>0</v>
      </c>
      <c r="Q181" s="3">
        <f>10*Coeficientes!$D$22*P180/Constantes!$E$27</f>
        <v>0</v>
      </c>
      <c r="R181" s="3">
        <f>10*Escenarios!$E$7*(M181+Q181)</f>
        <v>0</v>
      </c>
      <c r="S181" s="3">
        <f>0.001*Clima!F179*Escenarios!$E$8</f>
        <v>0</v>
      </c>
      <c r="T181" s="3">
        <f>MAX(0,W180+R181+S181-Constantes!$E$22)</f>
        <v>0</v>
      </c>
      <c r="U181" s="3">
        <f>MIN('Cálculos de ET'!M179*0.001*Escenarios!$E$8*(W180/Constantes!$E$22)^(2/3),W180+R181+S181-T181)</f>
        <v>2.7190692175648619</v>
      </c>
      <c r="V181" s="3">
        <f>MIN(Constantes!$E$21*(W180/Constantes!$E$22)^(2/3),W180+R181+S181-U181-T181)</f>
        <v>8.4343577588883356</v>
      </c>
      <c r="W181" s="3">
        <f t="shared" si="4"/>
        <v>1167.3643945472004</v>
      </c>
      <c r="X181" s="17"/>
      <c r="Y181" s="3">
        <v>176</v>
      </c>
      <c r="Z181" s="3">
        <f>'Cálculos de ET'!$I179*((1-Constantes!$F$18)*'Cálculos de ET'!$K179+'Cálculos de ET'!$L179)</f>
        <v>1.0423635555437079</v>
      </c>
      <c r="AA181" s="3">
        <f>MIN(Z181*Constantes!$F$16,0.8*(AD180+Clima!$F179-AB181-AC181-Constantes!$D$12))</f>
        <v>0.61672544349386293</v>
      </c>
      <c r="AB181" s="3">
        <f>IF(Clima!$F179&gt;0.05*Constantes!$F$17,((Clima!$F179-0.05*Constantes!$F$17)^2)/(Clima!$F179+0.95*Constantes!$F$17),0)</f>
        <v>0</v>
      </c>
      <c r="AC181" s="3">
        <f>MAX(0,AD180+Clima!$F179-AB181-Constantes!$D$11)</f>
        <v>0</v>
      </c>
      <c r="AD181" s="3">
        <f>AD180+Clima!$F179-AB181-AA181-AC181</f>
        <v>28.621327865009079</v>
      </c>
      <c r="AE181" s="3">
        <f>AE180+(Coeficientes!$D$20*AC181-AF181)/Coeficientes!$D$21</f>
        <v>0</v>
      </c>
      <c r="AF181" s="3">
        <f>10*Coeficientes!$D$22*AE180/Constantes!$F$27</f>
        <v>0</v>
      </c>
      <c r="AG181" s="3">
        <f>10*Escenarios!$F$7*(AB181+AF181)</f>
        <v>0</v>
      </c>
      <c r="AH181" s="3">
        <f>0.001*Clima!F179*Escenarios!$F$8</f>
        <v>0</v>
      </c>
      <c r="AI181" s="3">
        <f>MAX(0,AL180+AG181+AH181-Constantes!$F$22)</f>
        <v>0</v>
      </c>
      <c r="AJ181" s="3">
        <f>MIN('Cálculos de ET'!M179*0.001*Escenarios!$F$8*(AL180/Constantes!$F$22)^(2/3),AL180+AG181+AH181-AI181)</f>
        <v>3.2556269375722775</v>
      </c>
      <c r="AK181" s="3">
        <f>MIN(Constantes!$F$21*(AL180/Constantes!$F$22)^(2/3),AL180+AG181+AH181-AJ181-AI181)</f>
        <v>10.09872133580711</v>
      </c>
      <c r="AL181" s="3">
        <f t="shared" si="5"/>
        <v>532.54517589789839</v>
      </c>
      <c r="AM181" s="25"/>
    </row>
    <row r="182" spans="2:39" x14ac:dyDescent="0.25">
      <c r="B182" s="24"/>
      <c r="C182" s="3">
        <v>177</v>
      </c>
      <c r="D182" s="3">
        <f>'Cálculos de ET'!$I180*((1-Constantes!$D$18)*'Cálculos de ET'!$K180+'Cálculos de ET'!$L180)</f>
        <v>1.0490796648967542</v>
      </c>
      <c r="E182" s="3">
        <f>MIN(D182*Constantes!$D$16,0.8*(H181+Clima!$F180-F182-G182-Constantes!$D$12))</f>
        <v>0.62069910076275148</v>
      </c>
      <c r="F182" s="3">
        <f>IF(Clima!$F180&gt;0.05*Constantes!$D$17,((Clima!$F180-0.05*Constantes!$D$17)^2)/(Clima!$F180+0.95*Constantes!$D$17),0)</f>
        <v>0</v>
      </c>
      <c r="G182" s="3">
        <f>MAX(0,H181+Clima!$F180-F182-Constantes!$D$11)</f>
        <v>0</v>
      </c>
      <c r="H182" s="3">
        <f>H181+Clima!$F180-F182-E182-G182</f>
        <v>28.000628764246326</v>
      </c>
      <c r="I182" s="17"/>
      <c r="J182" s="3">
        <v>177</v>
      </c>
      <c r="K182" s="3">
        <f>'Cálculos de ET'!$I180*((1-Constantes!$E$18)*'Cálculos de ET'!$K180+'Cálculos de ET'!$L180)</f>
        <v>1.0490796648967542</v>
      </c>
      <c r="L182" s="3">
        <f>MIN(K182*Constantes!$E$16,0.8*(O181+Clima!$F180-M182-N182-Constantes!$D$12))</f>
        <v>0.62069910076275148</v>
      </c>
      <c r="M182" s="3">
        <f>IF(Clima!$F180&gt;0.05*Constantes!$E$17,((Clima!$F180-0.05*Constantes!$E$17)^2)/(Clima!$F180+0.95*Constantes!$E$17),0)</f>
        <v>0</v>
      </c>
      <c r="N182" s="3">
        <f>MAX(0,O181+Clima!$F180-M182-Constantes!$D$11)</f>
        <v>0</v>
      </c>
      <c r="O182" s="3">
        <f>O181+Clima!$F180-M182-L182-N182</f>
        <v>28.000628764246326</v>
      </c>
      <c r="P182" s="3">
        <f>P181+(Coeficientes!$D$20*N182-Q182)/Coeficientes!$D$21</f>
        <v>0</v>
      </c>
      <c r="Q182" s="3">
        <f>10*Coeficientes!$D$22*P181/Constantes!$E$27</f>
        <v>0</v>
      </c>
      <c r="R182" s="3">
        <f>10*Escenarios!$E$7*(M182+Q182)</f>
        <v>0</v>
      </c>
      <c r="S182" s="3">
        <f>0.001*Clima!F180*Escenarios!$E$8</f>
        <v>0</v>
      </c>
      <c r="T182" s="3">
        <f>MAX(0,W181+R182+S182-Constantes!$E$22)</f>
        <v>0</v>
      </c>
      <c r="U182" s="3">
        <f>MIN('Cálculos de ET'!M180*0.001*Escenarios!$E$8*(W181/Constantes!$E$22)^(2/3),W181+R182+S182-T182)</f>
        <v>2.7195972169861271</v>
      </c>
      <c r="V182" s="3">
        <f>MIN(Constantes!$E$21*(W181/Constantes!$E$22)^(2/3),W181+R182+S182-U182-T182)</f>
        <v>8.3810586056385254</v>
      </c>
      <c r="W182" s="3">
        <f t="shared" si="4"/>
        <v>1156.2637387245757</v>
      </c>
      <c r="X182" s="17"/>
      <c r="Y182" s="3">
        <v>177</v>
      </c>
      <c r="Z182" s="3">
        <f>'Cálculos de ET'!$I180*((1-Constantes!$F$18)*'Cálculos de ET'!$K180+'Cálculos de ET'!$L180)</f>
        <v>1.0490796648967542</v>
      </c>
      <c r="AA182" s="3">
        <f>MIN(Z182*Constantes!$F$16,0.8*(AD181+Clima!$F180-AB182-AC182-Constantes!$D$12))</f>
        <v>0.62069910076275148</v>
      </c>
      <c r="AB182" s="3">
        <f>IF(Clima!$F180&gt;0.05*Constantes!$F$17,((Clima!$F180-0.05*Constantes!$F$17)^2)/(Clima!$F180+0.95*Constantes!$F$17),0)</f>
        <v>0</v>
      </c>
      <c r="AC182" s="3">
        <f>MAX(0,AD181+Clima!$F180-AB182-Constantes!$D$11)</f>
        <v>0</v>
      </c>
      <c r="AD182" s="3">
        <f>AD181+Clima!$F180-AB182-AA182-AC182</f>
        <v>28.000628764246326</v>
      </c>
      <c r="AE182" s="3">
        <f>AE181+(Coeficientes!$D$20*AC182-AF182)/Coeficientes!$D$21</f>
        <v>0</v>
      </c>
      <c r="AF182" s="3">
        <f>10*Coeficientes!$D$22*AE181/Constantes!$F$27</f>
        <v>0</v>
      </c>
      <c r="AG182" s="3">
        <f>10*Escenarios!$F$7*(AB182+AF182)</f>
        <v>0</v>
      </c>
      <c r="AH182" s="3">
        <f>0.001*Clima!F180*Escenarios!$F$8</f>
        <v>0</v>
      </c>
      <c r="AI182" s="3">
        <f>MAX(0,AL181+AG182+AH182-Constantes!$F$22)</f>
        <v>0</v>
      </c>
      <c r="AJ182" s="3">
        <f>MIN('Cálculos de ET'!M180*0.001*Escenarios!$F$8*(AL181/Constantes!$F$22)^(2/3),AL181+AG182+AH182-AI182)</f>
        <v>3.2233039356110815</v>
      </c>
      <c r="AK182" s="3">
        <f>MIN(Constantes!$F$21*(AL181/Constantes!$F$22)^(2/3),AL181+AG182+AH182-AJ182-AI182)</f>
        <v>9.9333456511180067</v>
      </c>
      <c r="AL182" s="3">
        <f t="shared" si="5"/>
        <v>519.38852631116936</v>
      </c>
      <c r="AM182" s="25"/>
    </row>
    <row r="183" spans="2:39" x14ac:dyDescent="0.25">
      <c r="B183" s="24"/>
      <c r="C183" s="3">
        <v>178</v>
      </c>
      <c r="D183" s="3">
        <f>'Cálculos de ET'!$I181*((1-Constantes!$D$18)*'Cálculos de ET'!$K181+'Cálculos de ET'!$L181)</f>
        <v>1.0378325571509954</v>
      </c>
      <c r="E183" s="3">
        <f>MIN(D183*Constantes!$D$16,0.8*(H182+Clima!$F181-F183-G183-Constantes!$D$12))</f>
        <v>0.61404463028012968</v>
      </c>
      <c r="F183" s="3">
        <f>IF(Clima!$F181&gt;0.05*Constantes!$D$17,((Clima!$F181-0.05*Constantes!$D$17)^2)/(Clima!$F181+0.95*Constantes!$D$17),0)</f>
        <v>0</v>
      </c>
      <c r="G183" s="3">
        <f>MAX(0,H182+Clima!$F181-F183-Constantes!$D$11)</f>
        <v>0</v>
      </c>
      <c r="H183" s="3">
        <f>H182+Clima!$F181-F183-E183-G183</f>
        <v>27.386584133966196</v>
      </c>
      <c r="I183" s="17"/>
      <c r="J183" s="3">
        <v>178</v>
      </c>
      <c r="K183" s="3">
        <f>'Cálculos de ET'!$I181*((1-Constantes!$E$18)*'Cálculos de ET'!$K181+'Cálculos de ET'!$L181)</f>
        <v>1.0378325571509954</v>
      </c>
      <c r="L183" s="3">
        <f>MIN(K183*Constantes!$E$16,0.8*(O182+Clima!$F181-M183-N183-Constantes!$D$12))</f>
        <v>0.61404463028012968</v>
      </c>
      <c r="M183" s="3">
        <f>IF(Clima!$F181&gt;0.05*Constantes!$E$17,((Clima!$F181-0.05*Constantes!$E$17)^2)/(Clima!$F181+0.95*Constantes!$E$17),0)</f>
        <v>0</v>
      </c>
      <c r="N183" s="3">
        <f>MAX(0,O182+Clima!$F181-M183-Constantes!$D$11)</f>
        <v>0</v>
      </c>
      <c r="O183" s="3">
        <f>O182+Clima!$F181-M183-L183-N183</f>
        <v>27.386584133966196</v>
      </c>
      <c r="P183" s="3">
        <f>P182+(Coeficientes!$D$20*N183-Q183)/Coeficientes!$D$21</f>
        <v>0</v>
      </c>
      <c r="Q183" s="3">
        <f>10*Coeficientes!$D$22*P182/Constantes!$E$27</f>
        <v>0</v>
      </c>
      <c r="R183" s="3">
        <f>10*Escenarios!$E$7*(M183+Q183)</f>
        <v>0</v>
      </c>
      <c r="S183" s="3">
        <f>0.001*Clima!F181*Escenarios!$E$8</f>
        <v>0</v>
      </c>
      <c r="T183" s="3">
        <f>MAX(0,W182+R183+S183-Constantes!$E$22)</f>
        <v>0</v>
      </c>
      <c r="U183" s="3">
        <f>MIN('Cálculos de ET'!M181*0.001*Escenarios!$E$8*(W182/Constantes!$E$22)^(2/3),W182+R183+S183-T183)</f>
        <v>2.6723414434197559</v>
      </c>
      <c r="V183" s="3">
        <f>MIN(Constantes!$E$21*(W182/Constantes!$E$22)^(2/3),W182+R183+S183-U183-T183)</f>
        <v>8.3278428191840383</v>
      </c>
      <c r="W183" s="3">
        <f t="shared" si="4"/>
        <v>1145.2635544619718</v>
      </c>
      <c r="X183" s="17"/>
      <c r="Y183" s="3">
        <v>178</v>
      </c>
      <c r="Z183" s="3">
        <f>'Cálculos de ET'!$I181*((1-Constantes!$F$18)*'Cálculos de ET'!$K181+'Cálculos de ET'!$L181)</f>
        <v>1.0378325571509954</v>
      </c>
      <c r="AA183" s="3">
        <f>MIN(Z183*Constantes!$F$16,0.8*(AD182+Clima!$F181-AB183-AC183-Constantes!$D$12))</f>
        <v>0.61404463028012968</v>
      </c>
      <c r="AB183" s="3">
        <f>IF(Clima!$F181&gt;0.05*Constantes!$F$17,((Clima!$F181-0.05*Constantes!$F$17)^2)/(Clima!$F181+0.95*Constantes!$F$17),0)</f>
        <v>0</v>
      </c>
      <c r="AC183" s="3">
        <f>MAX(0,AD182+Clima!$F181-AB183-Constantes!$D$11)</f>
        <v>0</v>
      </c>
      <c r="AD183" s="3">
        <f>AD182+Clima!$F181-AB183-AA183-AC183</f>
        <v>27.386584133966196</v>
      </c>
      <c r="AE183" s="3">
        <f>AE182+(Coeficientes!$D$20*AC183-AF183)/Coeficientes!$D$21</f>
        <v>0</v>
      </c>
      <c r="AF183" s="3">
        <f>10*Coeficientes!$D$22*AE182/Constantes!$F$27</f>
        <v>0</v>
      </c>
      <c r="AG183" s="3">
        <f>10*Escenarios!$F$7*(AB183+AF183)</f>
        <v>0</v>
      </c>
      <c r="AH183" s="3">
        <f>0.001*Clima!F181*Escenarios!$F$8</f>
        <v>0</v>
      </c>
      <c r="AI183" s="3">
        <f>MAX(0,AL182+AG183+AH183-Constantes!$F$22)</f>
        <v>0</v>
      </c>
      <c r="AJ183" s="3">
        <f>MIN('Cálculos de ET'!M181*0.001*Escenarios!$F$8*(AL182/Constantes!$F$22)^(2/3),AL182+AG183+AH183-AI183)</f>
        <v>3.1348173338006706</v>
      </c>
      <c r="AK183" s="3">
        <f>MIN(Constantes!$F$21*(AL182/Constantes!$F$22)^(2/3),AL182+AG183+AH183-AJ183-AI183)</f>
        <v>9.7690607938698744</v>
      </c>
      <c r="AL183" s="3">
        <f t="shared" si="5"/>
        <v>506.48464818349879</v>
      </c>
      <c r="AM183" s="25"/>
    </row>
    <row r="184" spans="2:39" x14ac:dyDescent="0.25">
      <c r="B184" s="24"/>
      <c r="C184" s="3">
        <v>179</v>
      </c>
      <c r="D184" s="3">
        <f>'Cálculos de ET'!$I182*((1-Constantes!$D$18)*'Cálculos de ET'!$K182+'Cálculos de ET'!$L182)</f>
        <v>1.08455203815033</v>
      </c>
      <c r="E184" s="3">
        <f>MIN(D184*Constantes!$D$16,0.8*(H183+Clima!$F182-F184-G184-Constantes!$D$12))</f>
        <v>0.64168670629658109</v>
      </c>
      <c r="F184" s="3">
        <f>IF(Clima!$F182&gt;0.05*Constantes!$D$17,((Clima!$F182-0.05*Constantes!$D$17)^2)/(Clima!$F182+0.95*Constantes!$D$17),0)</f>
        <v>0</v>
      </c>
      <c r="G184" s="3">
        <f>MAX(0,H183+Clima!$F182-F184-Constantes!$D$11)</f>
        <v>0</v>
      </c>
      <c r="H184" s="3">
        <f>H183+Clima!$F182-F184-E184-G184</f>
        <v>26.744897427669613</v>
      </c>
      <c r="I184" s="17"/>
      <c r="J184" s="3">
        <v>179</v>
      </c>
      <c r="K184" s="3">
        <f>'Cálculos de ET'!$I182*((1-Constantes!$E$18)*'Cálculos de ET'!$K182+'Cálculos de ET'!$L182)</f>
        <v>1.08455203815033</v>
      </c>
      <c r="L184" s="3">
        <f>MIN(K184*Constantes!$E$16,0.8*(O183+Clima!$F182-M184-N184-Constantes!$D$12))</f>
        <v>0.64168670629658109</v>
      </c>
      <c r="M184" s="3">
        <f>IF(Clima!$F182&gt;0.05*Constantes!$E$17,((Clima!$F182-0.05*Constantes!$E$17)^2)/(Clima!$F182+0.95*Constantes!$E$17),0)</f>
        <v>0</v>
      </c>
      <c r="N184" s="3">
        <f>MAX(0,O183+Clima!$F182-M184-Constantes!$D$11)</f>
        <v>0</v>
      </c>
      <c r="O184" s="3">
        <f>O183+Clima!$F182-M184-L184-N184</f>
        <v>26.744897427669613</v>
      </c>
      <c r="P184" s="3">
        <f>P183+(Coeficientes!$D$20*N184-Q184)/Coeficientes!$D$21</f>
        <v>0</v>
      </c>
      <c r="Q184" s="3">
        <f>10*Coeficientes!$D$22*P183/Constantes!$E$27</f>
        <v>0</v>
      </c>
      <c r="R184" s="3">
        <f>10*Escenarios!$E$7*(M184+Q184)</f>
        <v>0</v>
      </c>
      <c r="S184" s="3">
        <f>0.001*Clima!F182*Escenarios!$E$8</f>
        <v>0</v>
      </c>
      <c r="T184" s="3">
        <f>MAX(0,W183+R184+S184-Constantes!$E$22)</f>
        <v>0</v>
      </c>
      <c r="U184" s="3">
        <f>MIN('Cálculos de ET'!M182*0.001*Escenarios!$E$8*(W183/Constantes!$E$22)^(2/3),W183+R184+S184-T184)</f>
        <v>2.7777344220310898</v>
      </c>
      <c r="V184" s="3">
        <f>MIN(Constantes!$E$21*(W183/Constantes!$E$22)^(2/3),W183+R184+S184-U184-T184)</f>
        <v>8.2749404274741121</v>
      </c>
      <c r="W184" s="3">
        <f t="shared" si="4"/>
        <v>1134.2108796124667</v>
      </c>
      <c r="X184" s="17"/>
      <c r="Y184" s="3">
        <v>179</v>
      </c>
      <c r="Z184" s="3">
        <f>'Cálculos de ET'!$I182*((1-Constantes!$F$18)*'Cálculos de ET'!$K182+'Cálculos de ET'!$L182)</f>
        <v>1.08455203815033</v>
      </c>
      <c r="AA184" s="3">
        <f>MIN(Z184*Constantes!$F$16,0.8*(AD183+Clima!$F182-AB184-AC184-Constantes!$D$12))</f>
        <v>0.64168670629658109</v>
      </c>
      <c r="AB184" s="3">
        <f>IF(Clima!$F182&gt;0.05*Constantes!$F$17,((Clima!$F182-0.05*Constantes!$F$17)^2)/(Clima!$F182+0.95*Constantes!$F$17),0)</f>
        <v>0</v>
      </c>
      <c r="AC184" s="3">
        <f>MAX(0,AD183+Clima!$F182-AB184-Constantes!$D$11)</f>
        <v>0</v>
      </c>
      <c r="AD184" s="3">
        <f>AD183+Clima!$F182-AB184-AA184-AC184</f>
        <v>26.744897427669613</v>
      </c>
      <c r="AE184" s="3">
        <f>AE183+(Coeficientes!$D$20*AC184-AF184)/Coeficientes!$D$21</f>
        <v>0</v>
      </c>
      <c r="AF184" s="3">
        <f>10*Coeficientes!$D$22*AE183/Constantes!$F$27</f>
        <v>0</v>
      </c>
      <c r="AG184" s="3">
        <f>10*Escenarios!$F$7*(AB184+AF184)</f>
        <v>0</v>
      </c>
      <c r="AH184" s="3">
        <f>0.001*Clima!F182*Escenarios!$F$8</f>
        <v>0</v>
      </c>
      <c r="AI184" s="3">
        <f>MAX(0,AL183+AG184+AH184-Constantes!$F$22)</f>
        <v>0</v>
      </c>
      <c r="AJ184" s="3">
        <f>MIN('Cálculos de ET'!M182*0.001*Escenarios!$F$8*(AL183/Constantes!$F$22)^(2/3),AL183+AG184+AH184-AI184)</f>
        <v>3.2247393231023391</v>
      </c>
      <c r="AK184" s="3">
        <f>MIN(Constantes!$F$21*(AL183/Constantes!$F$22)^(2/3),AL183+AG184+AH184-AJ184-AI184)</f>
        <v>9.6065792255593756</v>
      </c>
      <c r="AL184" s="3">
        <f t="shared" si="5"/>
        <v>493.65332963483712</v>
      </c>
      <c r="AM184" s="25"/>
    </row>
    <row r="185" spans="2:39" x14ac:dyDescent="0.25">
      <c r="B185" s="24"/>
      <c r="C185" s="3">
        <v>180</v>
      </c>
      <c r="D185" s="3">
        <f>'Cálculos de ET'!$I183*((1-Constantes!$D$18)*'Cálculos de ET'!$K183+'Cálculos de ET'!$L183)</f>
        <v>1.058377704614752</v>
      </c>
      <c r="E185" s="3">
        <f>MIN(D185*Constantes!$D$16,0.8*(H184+Clima!$F183-F185-G185-Constantes!$D$12))</f>
        <v>0.62620038449260584</v>
      </c>
      <c r="F185" s="3">
        <f>IF(Clima!$F183&gt;0.05*Constantes!$D$17,((Clima!$F183-0.05*Constantes!$D$17)^2)/(Clima!$F183+0.95*Constantes!$D$17),0)</f>
        <v>0</v>
      </c>
      <c r="G185" s="3">
        <f>MAX(0,H184+Clima!$F183-F185-Constantes!$D$11)</f>
        <v>0</v>
      </c>
      <c r="H185" s="3">
        <f>H184+Clima!$F183-F185-E185-G185</f>
        <v>26.118697043177008</v>
      </c>
      <c r="I185" s="17"/>
      <c r="J185" s="3">
        <v>180</v>
      </c>
      <c r="K185" s="3">
        <f>'Cálculos de ET'!$I183*((1-Constantes!$E$18)*'Cálculos de ET'!$K183+'Cálculos de ET'!$L183)</f>
        <v>1.058377704614752</v>
      </c>
      <c r="L185" s="3">
        <f>MIN(K185*Constantes!$E$16,0.8*(O184+Clima!$F183-M185-N185-Constantes!$D$12))</f>
        <v>0.62620038449260584</v>
      </c>
      <c r="M185" s="3">
        <f>IF(Clima!$F183&gt;0.05*Constantes!$E$17,((Clima!$F183-0.05*Constantes!$E$17)^2)/(Clima!$F183+0.95*Constantes!$E$17),0)</f>
        <v>0</v>
      </c>
      <c r="N185" s="3">
        <f>MAX(0,O184+Clima!$F183-M185-Constantes!$D$11)</f>
        <v>0</v>
      </c>
      <c r="O185" s="3">
        <f>O184+Clima!$F183-M185-L185-N185</f>
        <v>26.118697043177008</v>
      </c>
      <c r="P185" s="3">
        <f>P184+(Coeficientes!$D$20*N185-Q185)/Coeficientes!$D$21</f>
        <v>0</v>
      </c>
      <c r="Q185" s="3">
        <f>10*Coeficientes!$D$22*P184/Constantes!$E$27</f>
        <v>0</v>
      </c>
      <c r="R185" s="3">
        <f>10*Escenarios!$E$7*(M185+Q185)</f>
        <v>0</v>
      </c>
      <c r="S185" s="3">
        <f>0.001*Clima!F183*Escenarios!$E$8</f>
        <v>0</v>
      </c>
      <c r="T185" s="3">
        <f>MAX(0,W184+R185+S185-Constantes!$E$22)</f>
        <v>0</v>
      </c>
      <c r="U185" s="3">
        <f>MIN('Cálculos de ET'!M183*0.001*Escenarios!$E$8*(W184/Constantes!$E$22)^(2/3),W184+R185+S185-T185)</f>
        <v>2.6913093362105376</v>
      </c>
      <c r="V185" s="3">
        <f>MIN(Constantes!$E$21*(W184/Constantes!$E$22)^(2/3),W184+R185+S185-U185-T185)</f>
        <v>8.2216147276585261</v>
      </c>
      <c r="W185" s="3">
        <f t="shared" si="4"/>
        <v>1123.2979555485977</v>
      </c>
      <c r="X185" s="17"/>
      <c r="Y185" s="3">
        <v>180</v>
      </c>
      <c r="Z185" s="3">
        <f>'Cálculos de ET'!$I183*((1-Constantes!$F$18)*'Cálculos de ET'!$K183+'Cálculos de ET'!$L183)</f>
        <v>1.058377704614752</v>
      </c>
      <c r="AA185" s="3">
        <f>MIN(Z185*Constantes!$F$16,0.8*(AD184+Clima!$F183-AB185-AC185-Constantes!$D$12))</f>
        <v>0.62620038449260584</v>
      </c>
      <c r="AB185" s="3">
        <f>IF(Clima!$F183&gt;0.05*Constantes!$F$17,((Clima!$F183-0.05*Constantes!$F$17)^2)/(Clima!$F183+0.95*Constantes!$F$17),0)</f>
        <v>0</v>
      </c>
      <c r="AC185" s="3">
        <f>MAX(0,AD184+Clima!$F183-AB185-Constantes!$D$11)</f>
        <v>0</v>
      </c>
      <c r="AD185" s="3">
        <f>AD184+Clima!$F183-AB185-AA185-AC185</f>
        <v>26.118697043177008</v>
      </c>
      <c r="AE185" s="3">
        <f>AE184+(Coeficientes!$D$20*AC185-AF185)/Coeficientes!$D$21</f>
        <v>0</v>
      </c>
      <c r="AF185" s="3">
        <f>10*Coeficientes!$D$22*AE184/Constantes!$F$27</f>
        <v>0</v>
      </c>
      <c r="AG185" s="3">
        <f>10*Escenarios!$F$7*(AB185+AF185)</f>
        <v>0</v>
      </c>
      <c r="AH185" s="3">
        <f>0.001*Clima!F183*Escenarios!$F$8</f>
        <v>0</v>
      </c>
      <c r="AI185" s="3">
        <f>MAX(0,AL184+AG185+AH185-Constantes!$F$22)</f>
        <v>0</v>
      </c>
      <c r="AJ185" s="3">
        <f>MIN('Cálculos de ET'!M183*0.001*Escenarios!$F$8*(AL184/Constantes!$F$22)^(2/3),AL184+AG185+AH185-AI185)</f>
        <v>3.0913329869286863</v>
      </c>
      <c r="AK185" s="3">
        <f>MIN(Constantes!$F$21*(AL184/Constantes!$F$22)^(2/3),AL184+AG185+AH185-AJ185-AI185)</f>
        <v>9.4436371439991422</v>
      </c>
      <c r="AL185" s="3">
        <f t="shared" si="5"/>
        <v>481.11835950390929</v>
      </c>
      <c r="AM185" s="25"/>
    </row>
    <row r="186" spans="2:39" x14ac:dyDescent="0.25">
      <c r="B186" s="24"/>
      <c r="C186" s="3">
        <v>181</v>
      </c>
      <c r="D186" s="3">
        <f>'Cálculos de ET'!$I184*((1-Constantes!$D$18)*'Cálculos de ET'!$K184+'Cálculos de ET'!$L184)</f>
        <v>1.0720787056733989</v>
      </c>
      <c r="E186" s="3">
        <f>MIN(D186*Constantes!$D$16,0.8*(H185+Clima!$F184-F186-G186-Constantes!$D$12))</f>
        <v>0.49495763454160341</v>
      </c>
      <c r="F186" s="3">
        <f>IF(Clima!$F184&gt;0.05*Constantes!$D$17,((Clima!$F184-0.05*Constantes!$D$17)^2)/(Clima!$F184+0.95*Constantes!$D$17),0)</f>
        <v>0</v>
      </c>
      <c r="G186" s="3">
        <f>MAX(0,H185+Clima!$F184-F186-Constantes!$D$11)</f>
        <v>0</v>
      </c>
      <c r="H186" s="3">
        <f>H185+Clima!$F184-F186-E186-G186</f>
        <v>25.623739408635405</v>
      </c>
      <c r="I186" s="17"/>
      <c r="J186" s="3">
        <v>181</v>
      </c>
      <c r="K186" s="3">
        <f>'Cálculos de ET'!$I184*((1-Constantes!$E$18)*'Cálculos de ET'!$K184+'Cálculos de ET'!$L184)</f>
        <v>1.0720787056733989</v>
      </c>
      <c r="L186" s="3">
        <f>MIN(K186*Constantes!$E$16,0.8*(O185+Clima!$F184-M186-N186-Constantes!$D$12))</f>
        <v>0.49495763454160341</v>
      </c>
      <c r="M186" s="3">
        <f>IF(Clima!$F184&gt;0.05*Constantes!$E$17,((Clima!$F184-0.05*Constantes!$E$17)^2)/(Clima!$F184+0.95*Constantes!$E$17),0)</f>
        <v>0</v>
      </c>
      <c r="N186" s="3">
        <f>MAX(0,O185+Clima!$F184-M186-Constantes!$D$11)</f>
        <v>0</v>
      </c>
      <c r="O186" s="3">
        <f>O185+Clima!$F184-M186-L186-N186</f>
        <v>25.623739408635405</v>
      </c>
      <c r="P186" s="3">
        <f>P185+(Coeficientes!$D$20*N186-Q186)/Coeficientes!$D$21</f>
        <v>0</v>
      </c>
      <c r="Q186" s="3">
        <f>10*Coeficientes!$D$22*P185/Constantes!$E$27</f>
        <v>0</v>
      </c>
      <c r="R186" s="3">
        <f>10*Escenarios!$E$7*(M186+Q186)</f>
        <v>0</v>
      </c>
      <c r="S186" s="3">
        <f>0.001*Clima!F184*Escenarios!$E$8</f>
        <v>0</v>
      </c>
      <c r="T186" s="3">
        <f>MAX(0,W185+R186+S186-Constantes!$E$22)</f>
        <v>0</v>
      </c>
      <c r="U186" s="3">
        <f>MIN('Cálculos de ET'!M184*0.001*Escenarios!$E$8*(W185/Constantes!$E$22)^(2/3),W185+R186+S186-T186)</f>
        <v>2.7091378585479853</v>
      </c>
      <c r="V186" s="3">
        <f>MIN(Constantes!$E$21*(W185/Constantes!$E$22)^(2/3),W185+R186+S186-U186-T186)</f>
        <v>8.1687930666336293</v>
      </c>
      <c r="W186" s="3">
        <f t="shared" si="4"/>
        <v>1112.4200246234159</v>
      </c>
      <c r="X186" s="17"/>
      <c r="Y186" s="3">
        <v>181</v>
      </c>
      <c r="Z186" s="3">
        <f>'Cálculos de ET'!$I184*((1-Constantes!$F$18)*'Cálculos de ET'!$K184+'Cálculos de ET'!$L184)</f>
        <v>1.0720787056733989</v>
      </c>
      <c r="AA186" s="3">
        <f>MIN(Z186*Constantes!$F$16,0.8*(AD185+Clima!$F184-AB186-AC186-Constantes!$D$12))</f>
        <v>0.49495763454160341</v>
      </c>
      <c r="AB186" s="3">
        <f>IF(Clima!$F184&gt;0.05*Constantes!$F$17,((Clima!$F184-0.05*Constantes!$F$17)^2)/(Clima!$F184+0.95*Constantes!$F$17),0)</f>
        <v>0</v>
      </c>
      <c r="AC186" s="3">
        <f>MAX(0,AD185+Clima!$F184-AB186-Constantes!$D$11)</f>
        <v>0</v>
      </c>
      <c r="AD186" s="3">
        <f>AD185+Clima!$F184-AB186-AA186-AC186</f>
        <v>25.623739408635405</v>
      </c>
      <c r="AE186" s="3">
        <f>AE185+(Coeficientes!$D$20*AC186-AF186)/Coeficientes!$D$21</f>
        <v>0</v>
      </c>
      <c r="AF186" s="3">
        <f>10*Coeficientes!$D$22*AE185/Constantes!$F$27</f>
        <v>0</v>
      </c>
      <c r="AG186" s="3">
        <f>10*Escenarios!$F$7*(AB186+AF186)</f>
        <v>0</v>
      </c>
      <c r="AH186" s="3">
        <f>0.001*Clima!F184*Escenarios!$F$8</f>
        <v>0</v>
      </c>
      <c r="AI186" s="3">
        <f>MAX(0,AL185+AG186+AH186-Constantes!$F$22)</f>
        <v>0</v>
      </c>
      <c r="AJ186" s="3">
        <f>MIN('Cálculos de ET'!M184*0.001*Escenarios!$F$8*(AL185/Constantes!$F$22)^(2/3),AL185+AG186+AH186-AI186)</f>
        <v>3.0786884469507001</v>
      </c>
      <c r="AK186" s="3">
        <f>MIN(Constantes!$F$21*(AL185/Constantes!$F$22)^(2/3),AL185+AG186+AH186-AJ186-AI186)</f>
        <v>9.283089363807834</v>
      </c>
      <c r="AL186" s="3">
        <f t="shared" si="5"/>
        <v>468.75658169315074</v>
      </c>
      <c r="AM186" s="25"/>
    </row>
    <row r="187" spans="2:39" x14ac:dyDescent="0.25">
      <c r="B187" s="24"/>
      <c r="C187" s="3">
        <v>182</v>
      </c>
      <c r="D187" s="3">
        <f>'Cálculos de ET'!$I185*((1-Constantes!$D$18)*'Cálculos de ET'!$K185+'Cálculos de ET'!$L185)</f>
        <v>1.0768515075698457</v>
      </c>
      <c r="E187" s="3">
        <f>MIN(D187*Constantes!$D$16,0.8*(H186+Clima!$F185-F187-G187-Constantes!$D$12))</f>
        <v>9.8991526908321248E-2</v>
      </c>
      <c r="F187" s="3">
        <f>IF(Clima!$F185&gt;0.05*Constantes!$D$17,((Clima!$F185-0.05*Constantes!$D$17)^2)/(Clima!$F185+0.95*Constantes!$D$17),0)</f>
        <v>0</v>
      </c>
      <c r="G187" s="3">
        <f>MAX(0,H186+Clima!$F185-F187-Constantes!$D$11)</f>
        <v>0</v>
      </c>
      <c r="H187" s="3">
        <f>H186+Clima!$F185-F187-E187-G187</f>
        <v>25.524747881727084</v>
      </c>
      <c r="I187" s="17"/>
      <c r="J187" s="3">
        <v>182</v>
      </c>
      <c r="K187" s="3">
        <f>'Cálculos de ET'!$I185*((1-Constantes!$E$18)*'Cálculos de ET'!$K185+'Cálculos de ET'!$L185)</f>
        <v>1.0768515075698457</v>
      </c>
      <c r="L187" s="3">
        <f>MIN(K187*Constantes!$E$16,0.8*(O186+Clima!$F185-M187-N187-Constantes!$D$12))</f>
        <v>9.8991526908321248E-2</v>
      </c>
      <c r="M187" s="3">
        <f>IF(Clima!$F185&gt;0.05*Constantes!$E$17,((Clima!$F185-0.05*Constantes!$E$17)^2)/(Clima!$F185+0.95*Constantes!$E$17),0)</f>
        <v>0</v>
      </c>
      <c r="N187" s="3">
        <f>MAX(0,O186+Clima!$F185-M187-Constantes!$D$11)</f>
        <v>0</v>
      </c>
      <c r="O187" s="3">
        <f>O186+Clima!$F185-M187-L187-N187</f>
        <v>25.524747881727084</v>
      </c>
      <c r="P187" s="3">
        <f>P186+(Coeficientes!$D$20*N187-Q187)/Coeficientes!$D$21</f>
        <v>0</v>
      </c>
      <c r="Q187" s="3">
        <f>10*Coeficientes!$D$22*P186/Constantes!$E$27</f>
        <v>0</v>
      </c>
      <c r="R187" s="3">
        <f>10*Escenarios!$E$7*(M187+Q187)</f>
        <v>0</v>
      </c>
      <c r="S187" s="3">
        <f>0.001*Clima!F185*Escenarios!$E$8</f>
        <v>0</v>
      </c>
      <c r="T187" s="3">
        <f>MAX(0,W186+R187+S187-Constantes!$E$22)</f>
        <v>0</v>
      </c>
      <c r="U187" s="3">
        <f>MIN('Cálculos de ET'!M185*0.001*Escenarios!$E$8*(W186/Constantes!$E$22)^(2/3),W186+R187+S187-T187)</f>
        <v>2.7034723559327252</v>
      </c>
      <c r="V187" s="3">
        <f>MIN(Constantes!$E$21*(W186/Constantes!$E$22)^(2/3),W186+R187+S187-U187-T187)</f>
        <v>8.1159702720767779</v>
      </c>
      <c r="W187" s="3">
        <f t="shared" si="4"/>
        <v>1101.6005819954064</v>
      </c>
      <c r="X187" s="17"/>
      <c r="Y187" s="3">
        <v>182</v>
      </c>
      <c r="Z187" s="3">
        <f>'Cálculos de ET'!$I185*((1-Constantes!$F$18)*'Cálculos de ET'!$K185+'Cálculos de ET'!$L185)</f>
        <v>1.0768515075698457</v>
      </c>
      <c r="AA187" s="3">
        <f>MIN(Z187*Constantes!$F$16,0.8*(AD186+Clima!$F185-AB187-AC187-Constantes!$D$12))</f>
        <v>9.8991526908321248E-2</v>
      </c>
      <c r="AB187" s="3">
        <f>IF(Clima!$F185&gt;0.05*Constantes!$F$17,((Clima!$F185-0.05*Constantes!$F$17)^2)/(Clima!$F185+0.95*Constantes!$F$17),0)</f>
        <v>0</v>
      </c>
      <c r="AC187" s="3">
        <f>MAX(0,AD186+Clima!$F185-AB187-Constantes!$D$11)</f>
        <v>0</v>
      </c>
      <c r="AD187" s="3">
        <f>AD186+Clima!$F185-AB187-AA187-AC187</f>
        <v>25.524747881727084</v>
      </c>
      <c r="AE187" s="3">
        <f>AE186+(Coeficientes!$D$20*AC187-AF187)/Coeficientes!$D$21</f>
        <v>0</v>
      </c>
      <c r="AF187" s="3">
        <f>10*Coeficientes!$D$22*AE186/Constantes!$F$27</f>
        <v>0</v>
      </c>
      <c r="AG187" s="3">
        <f>10*Escenarios!$F$7*(AB187+AF187)</f>
        <v>0</v>
      </c>
      <c r="AH187" s="3">
        <f>0.001*Clima!F185*Escenarios!$F$8</f>
        <v>0</v>
      </c>
      <c r="AI187" s="3">
        <f>MAX(0,AL186+AG187+AH187-Constantes!$F$22)</f>
        <v>0</v>
      </c>
      <c r="AJ187" s="3">
        <f>MIN('Cálculos de ET'!M185*0.001*Escenarios!$F$8*(AL186/Constantes!$F$22)^(2/3),AL186+AG187+AH187-AI187)</f>
        <v>3.0390486271055179</v>
      </c>
      <c r="AK187" s="3">
        <f>MIN(Constantes!$F$21*(AL186/Constantes!$F$22)^(2/3),AL186+AG187+AH187-AJ187-AI187)</f>
        <v>9.123388393026314</v>
      </c>
      <c r="AL187" s="3">
        <f t="shared" si="5"/>
        <v>456.59414467301895</v>
      </c>
      <c r="AM187" s="25"/>
    </row>
    <row r="188" spans="2:39" x14ac:dyDescent="0.25">
      <c r="B188" s="24"/>
      <c r="C188" s="3">
        <v>183</v>
      </c>
      <c r="D188" s="3">
        <f>'Cálculos de ET'!$I186*((1-Constantes!$D$18)*'Cálculos de ET'!$K186+'Cálculos de ET'!$L186)</f>
        <v>1.0941574589792227</v>
      </c>
      <c r="E188" s="3">
        <f>MIN(D188*Constantes!$D$16,0.8*(H187+Clima!$F186-F188-G188-Constantes!$D$12))</f>
        <v>1.9798305381664251E-2</v>
      </c>
      <c r="F188" s="3">
        <f>IF(Clima!$F186&gt;0.05*Constantes!$D$17,((Clima!$F186-0.05*Constantes!$D$17)^2)/(Clima!$F186+0.95*Constantes!$D$17),0)</f>
        <v>0</v>
      </c>
      <c r="G188" s="3">
        <f>MAX(0,H187+Clima!$F186-F188-Constantes!$D$11)</f>
        <v>0</v>
      </c>
      <c r="H188" s="3">
        <f>H187+Clima!$F186-F188-E188-G188</f>
        <v>25.504949576345421</v>
      </c>
      <c r="I188" s="17"/>
      <c r="J188" s="3">
        <v>183</v>
      </c>
      <c r="K188" s="3">
        <f>'Cálculos de ET'!$I186*((1-Constantes!$E$18)*'Cálculos de ET'!$K186+'Cálculos de ET'!$L186)</f>
        <v>1.0941574589792227</v>
      </c>
      <c r="L188" s="3">
        <f>MIN(K188*Constantes!$E$16,0.8*(O187+Clima!$F186-M188-N188-Constantes!$D$12))</f>
        <v>1.9798305381664251E-2</v>
      </c>
      <c r="M188" s="3">
        <f>IF(Clima!$F186&gt;0.05*Constantes!$E$17,((Clima!$F186-0.05*Constantes!$E$17)^2)/(Clima!$F186+0.95*Constantes!$E$17),0)</f>
        <v>0</v>
      </c>
      <c r="N188" s="3">
        <f>MAX(0,O187+Clima!$F186-M188-Constantes!$D$11)</f>
        <v>0</v>
      </c>
      <c r="O188" s="3">
        <f>O187+Clima!$F186-M188-L188-N188</f>
        <v>25.504949576345421</v>
      </c>
      <c r="P188" s="3">
        <f>P187+(Coeficientes!$D$20*N188-Q188)/Coeficientes!$D$21</f>
        <v>0</v>
      </c>
      <c r="Q188" s="3">
        <f>10*Coeficientes!$D$22*P187/Constantes!$E$27</f>
        <v>0</v>
      </c>
      <c r="R188" s="3">
        <f>10*Escenarios!$E$7*(M188+Q188)</f>
        <v>0</v>
      </c>
      <c r="S188" s="3">
        <f>0.001*Clima!F186*Escenarios!$E$8</f>
        <v>0</v>
      </c>
      <c r="T188" s="3">
        <f>MAX(0,W187+R188+S188-Constantes!$E$22)</f>
        <v>0</v>
      </c>
      <c r="U188" s="3">
        <f>MIN('Cálculos de ET'!M186*0.001*Escenarios!$E$8*(W187/Constantes!$E$22)^(2/3),W187+R188+S188-T188)</f>
        <v>2.7296112606754543</v>
      </c>
      <c r="V188" s="3">
        <f>MIN(Constantes!$E$21*(W187/Constantes!$E$22)^(2/3),W187+R188+S188-U188-T188)</f>
        <v>8.0632604246898545</v>
      </c>
      <c r="W188" s="3">
        <f t="shared" si="4"/>
        <v>1090.8077103100411</v>
      </c>
      <c r="X188" s="17"/>
      <c r="Y188" s="3">
        <v>183</v>
      </c>
      <c r="Z188" s="3">
        <f>'Cálculos de ET'!$I186*((1-Constantes!$F$18)*'Cálculos de ET'!$K186+'Cálculos de ET'!$L186)</f>
        <v>1.0941574589792227</v>
      </c>
      <c r="AA188" s="3">
        <f>MIN(Z188*Constantes!$F$16,0.8*(AD187+Clima!$F186-AB188-AC188-Constantes!$D$12))</f>
        <v>1.9798305381664251E-2</v>
      </c>
      <c r="AB188" s="3">
        <f>IF(Clima!$F186&gt;0.05*Constantes!$F$17,((Clima!$F186-0.05*Constantes!$F$17)^2)/(Clima!$F186+0.95*Constantes!$F$17),0)</f>
        <v>0</v>
      </c>
      <c r="AC188" s="3">
        <f>MAX(0,AD187+Clima!$F186-AB188-Constantes!$D$11)</f>
        <v>0</v>
      </c>
      <c r="AD188" s="3">
        <f>AD187+Clima!$F186-AB188-AA188-AC188</f>
        <v>25.504949576345421</v>
      </c>
      <c r="AE188" s="3">
        <f>AE187+(Coeficientes!$D$20*AC188-AF188)/Coeficientes!$D$21</f>
        <v>0</v>
      </c>
      <c r="AF188" s="3">
        <f>10*Coeficientes!$D$22*AE187/Constantes!$F$27</f>
        <v>0</v>
      </c>
      <c r="AG188" s="3">
        <f>10*Escenarios!$F$7*(AB188+AF188)</f>
        <v>0</v>
      </c>
      <c r="AH188" s="3">
        <f>0.001*Clima!F186*Escenarios!$F$8</f>
        <v>0</v>
      </c>
      <c r="AI188" s="3">
        <f>MAX(0,AL187+AG188+AH188-Constantes!$F$22)</f>
        <v>0</v>
      </c>
      <c r="AJ188" s="3">
        <f>MIN('Cálculos de ET'!M186*0.001*Escenarios!$F$8*(AL187/Constantes!$F$22)^(2/3),AL187+AG188+AH188-AI188)</f>
        <v>3.0348338365763579</v>
      </c>
      <c r="AK188" s="3">
        <f>MIN(Constantes!$F$21*(AL187/Constantes!$F$22)^(2/3),AL187+AG188+AH188-AJ188-AI188)</f>
        <v>8.9648866571280372</v>
      </c>
      <c r="AL188" s="3">
        <f t="shared" si="5"/>
        <v>444.59442417931456</v>
      </c>
      <c r="AM188" s="25"/>
    </row>
    <row r="189" spans="2:39" x14ac:dyDescent="0.25">
      <c r="B189" s="24"/>
      <c r="C189" s="3">
        <v>184</v>
      </c>
      <c r="D189" s="3">
        <f>'Cálculos de ET'!$I187*((1-Constantes!$D$18)*'Cálculos de ET'!$K187+'Cálculos de ET'!$L187)</f>
        <v>1.0870496649994332</v>
      </c>
      <c r="E189" s="3">
        <f>MIN(D189*Constantes!$D$16,0.8*(H188+Clima!$F187-F189-G189-Constantes!$D$12))</f>
        <v>3.9596610763339866E-3</v>
      </c>
      <c r="F189" s="3">
        <f>IF(Clima!$F187&gt;0.05*Constantes!$D$17,((Clima!$F187-0.05*Constantes!$D$17)^2)/(Clima!$F187+0.95*Constantes!$D$17),0)</f>
        <v>0</v>
      </c>
      <c r="G189" s="3">
        <f>MAX(0,H188+Clima!$F187-F189-Constantes!$D$11)</f>
        <v>0</v>
      </c>
      <c r="H189" s="3">
        <f>H188+Clima!$F187-F189-E189-G189</f>
        <v>25.500989915269088</v>
      </c>
      <c r="I189" s="17"/>
      <c r="J189" s="3">
        <v>184</v>
      </c>
      <c r="K189" s="3">
        <f>'Cálculos de ET'!$I187*((1-Constantes!$E$18)*'Cálculos de ET'!$K187+'Cálculos de ET'!$L187)</f>
        <v>1.0870496649994332</v>
      </c>
      <c r="L189" s="3">
        <f>MIN(K189*Constantes!$E$16,0.8*(O188+Clima!$F187-M189-N189-Constantes!$D$12))</f>
        <v>3.9596610763339866E-3</v>
      </c>
      <c r="M189" s="3">
        <f>IF(Clima!$F187&gt;0.05*Constantes!$E$17,((Clima!$F187-0.05*Constantes!$E$17)^2)/(Clima!$F187+0.95*Constantes!$E$17),0)</f>
        <v>0</v>
      </c>
      <c r="N189" s="3">
        <f>MAX(0,O188+Clima!$F187-M189-Constantes!$D$11)</f>
        <v>0</v>
      </c>
      <c r="O189" s="3">
        <f>O188+Clima!$F187-M189-L189-N189</f>
        <v>25.500989915269088</v>
      </c>
      <c r="P189" s="3">
        <f>P188+(Coeficientes!$D$20*N189-Q189)/Coeficientes!$D$21</f>
        <v>0</v>
      </c>
      <c r="Q189" s="3">
        <f>10*Coeficientes!$D$22*P188/Constantes!$E$27</f>
        <v>0</v>
      </c>
      <c r="R189" s="3">
        <f>10*Escenarios!$E$7*(M189+Q189)</f>
        <v>0</v>
      </c>
      <c r="S189" s="3">
        <f>0.001*Clima!F187*Escenarios!$E$8</f>
        <v>0</v>
      </c>
      <c r="T189" s="3">
        <f>MAX(0,W188+R189+S189-Constantes!$E$22)</f>
        <v>0</v>
      </c>
      <c r="U189" s="3">
        <f>MIN('Cálculos de ET'!M187*0.001*Escenarios!$E$8*(W188/Constantes!$E$22)^(2/3),W188+R189+S189-T189)</f>
        <v>2.693232547664659</v>
      </c>
      <c r="V189" s="3">
        <f>MIN(Constantes!$E$21*(W188/Constantes!$E$22)^(2/3),W188+R189+S189-U189-T189)</f>
        <v>8.0105078124867894</v>
      </c>
      <c r="W189" s="3">
        <f t="shared" si="4"/>
        <v>1080.1039699498897</v>
      </c>
      <c r="X189" s="17"/>
      <c r="Y189" s="3">
        <v>184</v>
      </c>
      <c r="Z189" s="3">
        <f>'Cálculos de ET'!$I187*((1-Constantes!$F$18)*'Cálculos de ET'!$K187+'Cálculos de ET'!$L187)</f>
        <v>1.0870496649994332</v>
      </c>
      <c r="AA189" s="3">
        <f>MIN(Z189*Constantes!$F$16,0.8*(AD188+Clima!$F187-AB189-AC189-Constantes!$D$12))</f>
        <v>3.9596610763339866E-3</v>
      </c>
      <c r="AB189" s="3">
        <f>IF(Clima!$F187&gt;0.05*Constantes!$F$17,((Clima!$F187-0.05*Constantes!$F$17)^2)/(Clima!$F187+0.95*Constantes!$F$17),0)</f>
        <v>0</v>
      </c>
      <c r="AC189" s="3">
        <f>MAX(0,AD188+Clima!$F187-AB189-Constantes!$D$11)</f>
        <v>0</v>
      </c>
      <c r="AD189" s="3">
        <f>AD188+Clima!$F187-AB189-AA189-AC189</f>
        <v>25.500989915269088</v>
      </c>
      <c r="AE189" s="3">
        <f>AE188+(Coeficientes!$D$20*AC189-AF189)/Coeficientes!$D$21</f>
        <v>0</v>
      </c>
      <c r="AF189" s="3">
        <f>10*Coeficientes!$D$22*AE188/Constantes!$F$27</f>
        <v>0</v>
      </c>
      <c r="AG189" s="3">
        <f>10*Escenarios!$F$7*(AB189+AF189)</f>
        <v>0</v>
      </c>
      <c r="AH189" s="3">
        <f>0.001*Clima!F187*Escenarios!$F$8</f>
        <v>0</v>
      </c>
      <c r="AI189" s="3">
        <f>MAX(0,AL188+AG189+AH189-Constantes!$F$22)</f>
        <v>0</v>
      </c>
      <c r="AJ189" s="3">
        <f>MIN('Cálculos de ET'!M187*0.001*Escenarios!$F$8*(AL188/Constantes!$F$22)^(2/3),AL188+AG189+AH189-AI189)</f>
        <v>2.9610635281120641</v>
      </c>
      <c r="AK189" s="3">
        <f>MIN(Constantes!$F$21*(AL188/Constantes!$F$22)^(2/3),AL188+AG189+AH189-AJ189-AI189)</f>
        <v>8.8071201076858401</v>
      </c>
      <c r="AL189" s="3">
        <f t="shared" si="5"/>
        <v>432.82624054351669</v>
      </c>
      <c r="AM189" s="25"/>
    </row>
    <row r="190" spans="2:39" x14ac:dyDescent="0.25">
      <c r="B190" s="24"/>
      <c r="C190" s="3">
        <v>185</v>
      </c>
      <c r="D190" s="3">
        <f>'Cálculos de ET'!$I188*((1-Constantes!$D$18)*'Cálculos de ET'!$K188+'Cálculos de ET'!$L188)</f>
        <v>1.0832063813854884</v>
      </c>
      <c r="E190" s="3">
        <f>MIN(D190*Constantes!$D$16,0.8*(H189+Clima!$F188-F190-G190-Constantes!$D$12))</f>
        <v>7.9193221526736586E-4</v>
      </c>
      <c r="F190" s="3">
        <f>IF(Clima!$F188&gt;0.05*Constantes!$D$17,((Clima!$F188-0.05*Constantes!$D$17)^2)/(Clima!$F188+0.95*Constantes!$D$17),0)</f>
        <v>0</v>
      </c>
      <c r="G190" s="3">
        <f>MAX(0,H189+Clima!$F188-F190-Constantes!$D$11)</f>
        <v>0</v>
      </c>
      <c r="H190" s="3">
        <f>H189+Clima!$F188-F190-E190-G190</f>
        <v>25.50019798305382</v>
      </c>
      <c r="I190" s="17"/>
      <c r="J190" s="3">
        <v>185</v>
      </c>
      <c r="K190" s="3">
        <f>'Cálculos de ET'!$I188*((1-Constantes!$E$18)*'Cálculos de ET'!$K188+'Cálculos de ET'!$L188)</f>
        <v>1.0832063813854884</v>
      </c>
      <c r="L190" s="3">
        <f>MIN(K190*Constantes!$E$16,0.8*(O189+Clima!$F188-M190-N190-Constantes!$D$12))</f>
        <v>7.9193221526736586E-4</v>
      </c>
      <c r="M190" s="3">
        <f>IF(Clima!$F188&gt;0.05*Constantes!$E$17,((Clima!$F188-0.05*Constantes!$E$17)^2)/(Clima!$F188+0.95*Constantes!$E$17),0)</f>
        <v>0</v>
      </c>
      <c r="N190" s="3">
        <f>MAX(0,O189+Clima!$F188-M190-Constantes!$D$11)</f>
        <v>0</v>
      </c>
      <c r="O190" s="3">
        <f>O189+Clima!$F188-M190-L190-N190</f>
        <v>25.50019798305382</v>
      </c>
      <c r="P190" s="3">
        <f>P189+(Coeficientes!$D$20*N190-Q190)/Coeficientes!$D$21</f>
        <v>0</v>
      </c>
      <c r="Q190" s="3">
        <f>10*Coeficientes!$D$22*P189/Constantes!$E$27</f>
        <v>0</v>
      </c>
      <c r="R190" s="3">
        <f>10*Escenarios!$E$7*(M190+Q190)</f>
        <v>0</v>
      </c>
      <c r="S190" s="3">
        <f>0.001*Clima!F188*Escenarios!$E$8</f>
        <v>0</v>
      </c>
      <c r="T190" s="3">
        <f>MAX(0,W189+R190+S190-Constantes!$E$22)</f>
        <v>0</v>
      </c>
      <c r="U190" s="3">
        <f>MIN('Cálculos de ET'!M188*0.001*Escenarios!$E$8*(W189/Constantes!$E$22)^(2/3),W189+R190+S190-T190)</f>
        <v>2.6653511221039525</v>
      </c>
      <c r="V190" s="3">
        <f>MIN(Constantes!$E$21*(W189/Constantes!$E$22)^(2/3),W189+R190+S190-U190-T190)</f>
        <v>7.9580187336298662</v>
      </c>
      <c r="W190" s="3">
        <f t="shared" si="4"/>
        <v>1069.480600094156</v>
      </c>
      <c r="X190" s="17"/>
      <c r="Y190" s="3">
        <v>185</v>
      </c>
      <c r="Z190" s="3">
        <f>'Cálculos de ET'!$I188*((1-Constantes!$F$18)*'Cálculos de ET'!$K188+'Cálculos de ET'!$L188)</f>
        <v>1.0832063813854884</v>
      </c>
      <c r="AA190" s="3">
        <f>MIN(Z190*Constantes!$F$16,0.8*(AD189+Clima!$F188-AB190-AC190-Constantes!$D$12))</f>
        <v>7.9193221526736586E-4</v>
      </c>
      <c r="AB190" s="3">
        <f>IF(Clima!$F188&gt;0.05*Constantes!$F$17,((Clima!$F188-0.05*Constantes!$F$17)^2)/(Clima!$F188+0.95*Constantes!$F$17),0)</f>
        <v>0</v>
      </c>
      <c r="AC190" s="3">
        <f>MAX(0,AD189+Clima!$F188-AB190-Constantes!$D$11)</f>
        <v>0</v>
      </c>
      <c r="AD190" s="3">
        <f>AD189+Clima!$F188-AB190-AA190-AC190</f>
        <v>25.50019798305382</v>
      </c>
      <c r="AE190" s="3">
        <f>AE189+(Coeficientes!$D$20*AC190-AF190)/Coeficientes!$D$21</f>
        <v>0</v>
      </c>
      <c r="AF190" s="3">
        <f>10*Coeficientes!$D$22*AE189/Constantes!$F$27</f>
        <v>0</v>
      </c>
      <c r="AG190" s="3">
        <f>10*Escenarios!$F$7*(AB190+AF190)</f>
        <v>0</v>
      </c>
      <c r="AH190" s="3">
        <f>0.001*Clima!F188*Escenarios!$F$8</f>
        <v>0</v>
      </c>
      <c r="AI190" s="3">
        <f>MAX(0,AL189+AG190+AH190-Constantes!$F$22)</f>
        <v>0</v>
      </c>
      <c r="AJ190" s="3">
        <f>MIN('Cálculos de ET'!M188*0.001*Escenarios!$F$8*(AL189/Constantes!$F$22)^(2/3),AL189+AG190+AH190-AI190)</f>
        <v>2.8974532560953397</v>
      </c>
      <c r="AK190" s="3">
        <f>MIN(Constantes!$F$21*(AL189/Constantes!$F$22)^(2/3),AL189+AG190+AH190-AJ190-AI190)</f>
        <v>8.6510130318673539</v>
      </c>
      <c r="AL190" s="3">
        <f t="shared" si="5"/>
        <v>421.27777425555399</v>
      </c>
      <c r="AM190" s="25"/>
    </row>
    <row r="191" spans="2:39" x14ac:dyDescent="0.25">
      <c r="B191" s="24"/>
      <c r="C191" s="3">
        <v>186</v>
      </c>
      <c r="D191" s="3">
        <f>'Cálculos de ET'!$I189*((1-Constantes!$D$18)*'Cálculos de ET'!$K189+'Cálculos de ET'!$L189)</f>
        <v>1.1012250974427062</v>
      </c>
      <c r="E191" s="3">
        <f>MIN(D191*Constantes!$D$16,0.8*(H190+Clima!$F189-F191-G191-Constantes!$D$12))</f>
        <v>1.5838644305290475E-4</v>
      </c>
      <c r="F191" s="3">
        <f>IF(Clima!$F189&gt;0.05*Constantes!$D$17,((Clima!$F189-0.05*Constantes!$D$17)^2)/(Clima!$F189+0.95*Constantes!$D$17),0)</f>
        <v>0</v>
      </c>
      <c r="G191" s="3">
        <f>MAX(0,H190+Clima!$F189-F191-Constantes!$D$11)</f>
        <v>0</v>
      </c>
      <c r="H191" s="3">
        <f>H190+Clima!$F189-F191-E191-G191</f>
        <v>25.500039596610765</v>
      </c>
      <c r="I191" s="17"/>
      <c r="J191" s="3">
        <v>186</v>
      </c>
      <c r="K191" s="3">
        <f>'Cálculos de ET'!$I189*((1-Constantes!$E$18)*'Cálculos de ET'!$K189+'Cálculos de ET'!$L189)</f>
        <v>1.1012250974427062</v>
      </c>
      <c r="L191" s="3">
        <f>MIN(K191*Constantes!$E$16,0.8*(O190+Clima!$F189-M191-N191-Constantes!$D$12))</f>
        <v>1.5838644305290475E-4</v>
      </c>
      <c r="M191" s="3">
        <f>IF(Clima!$F189&gt;0.05*Constantes!$E$17,((Clima!$F189-0.05*Constantes!$E$17)^2)/(Clima!$F189+0.95*Constantes!$E$17),0)</f>
        <v>0</v>
      </c>
      <c r="N191" s="3">
        <f>MAX(0,O190+Clima!$F189-M191-Constantes!$D$11)</f>
        <v>0</v>
      </c>
      <c r="O191" s="3">
        <f>O190+Clima!$F189-M191-L191-N191</f>
        <v>25.500039596610765</v>
      </c>
      <c r="P191" s="3">
        <f>P190+(Coeficientes!$D$20*N191-Q191)/Coeficientes!$D$21</f>
        <v>0</v>
      </c>
      <c r="Q191" s="3">
        <f>10*Coeficientes!$D$22*P190/Constantes!$E$27</f>
        <v>0</v>
      </c>
      <c r="R191" s="3">
        <f>10*Escenarios!$E$7*(M191+Q191)</f>
        <v>0</v>
      </c>
      <c r="S191" s="3">
        <f>0.001*Clima!F189*Escenarios!$E$8</f>
        <v>0</v>
      </c>
      <c r="T191" s="3">
        <f>MAX(0,W190+R191+S191-Constantes!$E$22)</f>
        <v>0</v>
      </c>
      <c r="U191" s="3">
        <f>MIN('Cálculos de ET'!M189*0.001*Escenarios!$E$8*(W190/Constantes!$E$22)^(2/3),W190+R191+S191-T191)</f>
        <v>2.6923037742456852</v>
      </c>
      <c r="V191" s="3">
        <f>MIN(Constantes!$E$21*(W190/Constantes!$E$22)^(2/3),W190+R191+S191-U191-T191)</f>
        <v>7.9057520556879197</v>
      </c>
      <c r="W191" s="3">
        <f t="shared" si="4"/>
        <v>1058.8825442642224</v>
      </c>
      <c r="X191" s="17"/>
      <c r="Y191" s="3">
        <v>186</v>
      </c>
      <c r="Z191" s="3">
        <f>'Cálculos de ET'!$I189*((1-Constantes!$F$18)*'Cálculos de ET'!$K189+'Cálculos de ET'!$L189)</f>
        <v>1.1012250974427062</v>
      </c>
      <c r="AA191" s="3">
        <f>MIN(Z191*Constantes!$F$16,0.8*(AD190+Clima!$F189-AB191-AC191-Constantes!$D$12))</f>
        <v>1.5838644305290475E-4</v>
      </c>
      <c r="AB191" s="3">
        <f>IF(Clima!$F189&gt;0.05*Constantes!$F$17,((Clima!$F189-0.05*Constantes!$F$17)^2)/(Clima!$F189+0.95*Constantes!$F$17),0)</f>
        <v>0</v>
      </c>
      <c r="AC191" s="3">
        <f>MAX(0,AD190+Clima!$F189-AB191-Constantes!$D$11)</f>
        <v>0</v>
      </c>
      <c r="AD191" s="3">
        <f>AD190+Clima!$F189-AB191-AA191-AC191</f>
        <v>25.500039596610765</v>
      </c>
      <c r="AE191" s="3">
        <f>AE190+(Coeficientes!$D$20*AC191-AF191)/Coeficientes!$D$21</f>
        <v>0</v>
      </c>
      <c r="AF191" s="3">
        <f>10*Coeficientes!$D$22*AE190/Constantes!$F$27</f>
        <v>0</v>
      </c>
      <c r="AG191" s="3">
        <f>10*Escenarios!$F$7*(AB191+AF191)</f>
        <v>0</v>
      </c>
      <c r="AH191" s="3">
        <f>0.001*Clima!F189*Escenarios!$F$8</f>
        <v>0</v>
      </c>
      <c r="AI191" s="3">
        <f>MAX(0,AL190+AG191+AH191-Constantes!$F$22)</f>
        <v>0</v>
      </c>
      <c r="AJ191" s="3">
        <f>MIN('Cálculos de ET'!M189*0.001*Escenarios!$F$8*(AL190/Constantes!$F$22)^(2/3),AL190+AG191+AH191-AI191)</f>
        <v>2.8934622000020784</v>
      </c>
      <c r="AK191" s="3">
        <f>MIN(Constantes!$F$21*(AL190/Constantes!$F$22)^(2/3),AL190+AG191+AH191-AJ191-AI191)</f>
        <v>8.4964389808244114</v>
      </c>
      <c r="AL191" s="3">
        <f t="shared" si="5"/>
        <v>409.88787307472751</v>
      </c>
      <c r="AM191" s="25"/>
    </row>
    <row r="192" spans="2:39" x14ac:dyDescent="0.25">
      <c r="B192" s="24"/>
      <c r="C192" s="3">
        <v>187</v>
      </c>
      <c r="D192" s="3">
        <f>'Cálculos de ET'!$I190*((1-Constantes!$D$18)*'Cálculos de ET'!$K190+'Cálculos de ET'!$L190)</f>
        <v>1.150952427265246</v>
      </c>
      <c r="E192" s="3">
        <f>MIN(D192*Constantes!$D$16,0.8*(H191+Clima!$F190-F192-G192-Constantes!$D$12))</f>
        <v>3.1677288609444078E-5</v>
      </c>
      <c r="F192" s="3">
        <f>IF(Clima!$F190&gt;0.05*Constantes!$D$17,((Clima!$F190-0.05*Constantes!$D$17)^2)/(Clima!$F190+0.95*Constantes!$D$17),0)</f>
        <v>0</v>
      </c>
      <c r="G192" s="3">
        <f>MAX(0,H191+Clima!$F190-F192-Constantes!$D$11)</f>
        <v>0</v>
      </c>
      <c r="H192" s="3">
        <f>H191+Clima!$F190-F192-E192-G192</f>
        <v>25.500007919322154</v>
      </c>
      <c r="I192" s="17"/>
      <c r="J192" s="3">
        <v>187</v>
      </c>
      <c r="K192" s="3">
        <f>'Cálculos de ET'!$I190*((1-Constantes!$E$18)*'Cálculos de ET'!$K190+'Cálculos de ET'!$L190)</f>
        <v>1.150952427265246</v>
      </c>
      <c r="L192" s="3">
        <f>MIN(K192*Constantes!$E$16,0.8*(O191+Clima!$F190-M192-N192-Constantes!$D$12))</f>
        <v>3.1677288609444078E-5</v>
      </c>
      <c r="M192" s="3">
        <f>IF(Clima!$F190&gt;0.05*Constantes!$E$17,((Clima!$F190-0.05*Constantes!$E$17)^2)/(Clima!$F190+0.95*Constantes!$E$17),0)</f>
        <v>0</v>
      </c>
      <c r="N192" s="3">
        <f>MAX(0,O191+Clima!$F190-M192-Constantes!$D$11)</f>
        <v>0</v>
      </c>
      <c r="O192" s="3">
        <f>O191+Clima!$F190-M192-L192-N192</f>
        <v>25.500007919322154</v>
      </c>
      <c r="P192" s="3">
        <f>P191+(Coeficientes!$D$20*N192-Q192)/Coeficientes!$D$21</f>
        <v>0</v>
      </c>
      <c r="Q192" s="3">
        <f>10*Coeficientes!$D$22*P191/Constantes!$E$27</f>
        <v>0</v>
      </c>
      <c r="R192" s="3">
        <f>10*Escenarios!$E$7*(M192+Q192)</f>
        <v>0</v>
      </c>
      <c r="S192" s="3">
        <f>0.001*Clima!F190*Escenarios!$E$8</f>
        <v>0</v>
      </c>
      <c r="T192" s="3">
        <f>MAX(0,W191+R192+S192-Constantes!$E$22)</f>
        <v>0</v>
      </c>
      <c r="U192" s="3">
        <f>MIN('Cálculos de ET'!M190*0.001*Escenarios!$E$8*(W191/Constantes!$E$22)^(2/3),W191+R192+S192-T192)</f>
        <v>2.7969282215559836</v>
      </c>
      <c r="V192" s="3">
        <f>MIN(Constantes!$E$21*(W191/Constantes!$E$22)^(2/3),W191+R192+S192-U192-T192)</f>
        <v>7.8534371942771406</v>
      </c>
      <c r="W192" s="3">
        <f t="shared" si="4"/>
        <v>1048.2321788483891</v>
      </c>
      <c r="X192" s="17"/>
      <c r="Y192" s="3">
        <v>187</v>
      </c>
      <c r="Z192" s="3">
        <f>'Cálculos de ET'!$I190*((1-Constantes!$F$18)*'Cálculos de ET'!$K190+'Cálculos de ET'!$L190)</f>
        <v>1.150952427265246</v>
      </c>
      <c r="AA192" s="3">
        <f>MIN(Z192*Constantes!$F$16,0.8*(AD191+Clima!$F190-AB192-AC192-Constantes!$D$12))</f>
        <v>3.1677288609444078E-5</v>
      </c>
      <c r="AB192" s="3">
        <f>IF(Clima!$F190&gt;0.05*Constantes!$F$17,((Clima!$F190-0.05*Constantes!$F$17)^2)/(Clima!$F190+0.95*Constantes!$F$17),0)</f>
        <v>0</v>
      </c>
      <c r="AC192" s="3">
        <f>MAX(0,AD191+Clima!$F190-AB192-Constantes!$D$11)</f>
        <v>0</v>
      </c>
      <c r="AD192" s="3">
        <f>AD191+Clima!$F190-AB192-AA192-AC192</f>
        <v>25.500007919322154</v>
      </c>
      <c r="AE192" s="3">
        <f>AE191+(Coeficientes!$D$20*AC192-AF192)/Coeficientes!$D$21</f>
        <v>0</v>
      </c>
      <c r="AF192" s="3">
        <f>10*Coeficientes!$D$22*AE191/Constantes!$F$27</f>
        <v>0</v>
      </c>
      <c r="AG192" s="3">
        <f>10*Escenarios!$F$7*(AB192+AF192)</f>
        <v>0</v>
      </c>
      <c r="AH192" s="3">
        <f>0.001*Clima!F190*Escenarios!$F$8</f>
        <v>0</v>
      </c>
      <c r="AI192" s="3">
        <f>MAX(0,AL191+AG192+AH192-Constantes!$F$22)</f>
        <v>0</v>
      </c>
      <c r="AJ192" s="3">
        <f>MIN('Cálculos de ET'!M190*0.001*Escenarios!$F$8*(AL191/Constantes!$F$22)^(2/3),AL191+AG192+AH192-AI192)</f>
        <v>2.9711380902293074</v>
      </c>
      <c r="AK192" s="3">
        <f>MIN(Constantes!$F$21*(AL191/Constantes!$F$22)^(2/3),AL191+AG192+AH192-AJ192-AI192)</f>
        <v>8.3425974993950511</v>
      </c>
      <c r="AL192" s="3">
        <f t="shared" si="5"/>
        <v>398.57413748510317</v>
      </c>
      <c r="AM192" s="25"/>
    </row>
    <row r="193" spans="2:39" x14ac:dyDescent="0.25">
      <c r="B193" s="24"/>
      <c r="C193" s="3">
        <v>188</v>
      </c>
      <c r="D193" s="3">
        <f>'Cálculos de ET'!$I191*((1-Constantes!$D$18)*'Cálculos de ET'!$K191+'Cálculos de ET'!$L191)</f>
        <v>1.1320002413548049</v>
      </c>
      <c r="E193" s="3">
        <f>MIN(D193*Constantes!$D$16,0.8*(H192+Clima!$F191-F193-G193-Constantes!$D$12))</f>
        <v>6.3354577207519472E-6</v>
      </c>
      <c r="F193" s="3">
        <f>IF(Clima!$F191&gt;0.05*Constantes!$D$17,((Clima!$F191-0.05*Constantes!$D$17)^2)/(Clima!$F191+0.95*Constantes!$D$17),0)</f>
        <v>0</v>
      </c>
      <c r="G193" s="3">
        <f>MAX(0,H192+Clima!$F191-F193-Constantes!$D$11)</f>
        <v>0</v>
      </c>
      <c r="H193" s="3">
        <f>H192+Clima!$F191-F193-E193-G193</f>
        <v>25.500001583864435</v>
      </c>
      <c r="I193" s="17"/>
      <c r="J193" s="3">
        <v>188</v>
      </c>
      <c r="K193" s="3">
        <f>'Cálculos de ET'!$I191*((1-Constantes!$E$18)*'Cálculos de ET'!$K191+'Cálculos de ET'!$L191)</f>
        <v>1.1320002413548049</v>
      </c>
      <c r="L193" s="3">
        <f>MIN(K193*Constantes!$E$16,0.8*(O192+Clima!$F191-M193-N193-Constantes!$D$12))</f>
        <v>6.3354577207519472E-6</v>
      </c>
      <c r="M193" s="3">
        <f>IF(Clima!$F191&gt;0.05*Constantes!$E$17,((Clima!$F191-0.05*Constantes!$E$17)^2)/(Clima!$F191+0.95*Constantes!$E$17),0)</f>
        <v>0</v>
      </c>
      <c r="N193" s="3">
        <f>MAX(0,O192+Clima!$F191-M193-Constantes!$D$11)</f>
        <v>0</v>
      </c>
      <c r="O193" s="3">
        <f>O192+Clima!$F191-M193-L193-N193</f>
        <v>25.500001583864435</v>
      </c>
      <c r="P193" s="3">
        <f>P192+(Coeficientes!$D$20*N193-Q193)/Coeficientes!$D$21</f>
        <v>0</v>
      </c>
      <c r="Q193" s="3">
        <f>10*Coeficientes!$D$22*P192/Constantes!$E$27</f>
        <v>0</v>
      </c>
      <c r="R193" s="3">
        <f>10*Escenarios!$E$7*(M193+Q193)</f>
        <v>0</v>
      </c>
      <c r="S193" s="3">
        <f>0.001*Clima!F191*Escenarios!$E$8</f>
        <v>0</v>
      </c>
      <c r="T193" s="3">
        <f>MAX(0,W192+R193+S193-Constantes!$E$22)</f>
        <v>0</v>
      </c>
      <c r="U193" s="3">
        <f>MIN('Cálculos de ET'!M191*0.001*Escenarios!$E$8*(W192/Constantes!$E$22)^(2/3),W192+R193+S193-T193)</f>
        <v>2.7309579200538923</v>
      </c>
      <c r="V193" s="3">
        <f>MIN(Constantes!$E$21*(W192/Constantes!$E$22)^(2/3),W192+R193+S193-U193-T193)</f>
        <v>7.8006879884825535</v>
      </c>
      <c r="W193" s="3">
        <f t="shared" si="4"/>
        <v>1037.7005329398526</v>
      </c>
      <c r="X193" s="17"/>
      <c r="Y193" s="3">
        <v>188</v>
      </c>
      <c r="Z193" s="3">
        <f>'Cálculos de ET'!$I191*((1-Constantes!$F$18)*'Cálculos de ET'!$K191+'Cálculos de ET'!$L191)</f>
        <v>1.1320002413548049</v>
      </c>
      <c r="AA193" s="3">
        <f>MIN(Z193*Constantes!$F$16,0.8*(AD192+Clima!$F191-AB193-AC193-Constantes!$D$12))</f>
        <v>6.3354577207519472E-6</v>
      </c>
      <c r="AB193" s="3">
        <f>IF(Clima!$F191&gt;0.05*Constantes!$F$17,((Clima!$F191-0.05*Constantes!$F$17)^2)/(Clima!$F191+0.95*Constantes!$F$17),0)</f>
        <v>0</v>
      </c>
      <c r="AC193" s="3">
        <f>MAX(0,AD192+Clima!$F191-AB193-Constantes!$D$11)</f>
        <v>0</v>
      </c>
      <c r="AD193" s="3">
        <f>AD192+Clima!$F191-AB193-AA193-AC193</f>
        <v>25.500001583864435</v>
      </c>
      <c r="AE193" s="3">
        <f>AE192+(Coeficientes!$D$20*AC193-AF193)/Coeficientes!$D$21</f>
        <v>0</v>
      </c>
      <c r="AF193" s="3">
        <f>10*Coeficientes!$D$22*AE192/Constantes!$F$27</f>
        <v>0</v>
      </c>
      <c r="AG193" s="3">
        <f>10*Escenarios!$F$7*(AB193+AF193)</f>
        <v>0</v>
      </c>
      <c r="AH193" s="3">
        <f>0.001*Clima!F191*Escenarios!$F$8</f>
        <v>0</v>
      </c>
      <c r="AI193" s="3">
        <f>MAX(0,AL192+AG193+AH193-Constantes!$F$22)</f>
        <v>0</v>
      </c>
      <c r="AJ193" s="3">
        <f>MIN('Cálculos de ET'!M191*0.001*Escenarios!$F$8*(AL192/Constantes!$F$22)^(2/3),AL192+AG193+AH193-AI193)</f>
        <v>2.8666813581361166</v>
      </c>
      <c r="AK193" s="3">
        <f>MIN(Constantes!$F$21*(AL192/Constantes!$F$22)^(2/3),AL192+AG193+AH193-AJ193-AI193)</f>
        <v>8.1883674124052295</v>
      </c>
      <c r="AL193" s="3">
        <f t="shared" si="5"/>
        <v>387.5190887145618</v>
      </c>
      <c r="AM193" s="25"/>
    </row>
    <row r="194" spans="2:39" x14ac:dyDescent="0.25">
      <c r="B194" s="24"/>
      <c r="C194" s="3">
        <v>189</v>
      </c>
      <c r="D194" s="3">
        <f>'Cálculos de ET'!$I192*((1-Constantes!$D$18)*'Cálculos de ET'!$K192+'Cálculos de ET'!$L192)</f>
        <v>1.0882124314265007</v>
      </c>
      <c r="E194" s="3">
        <f>MIN(D194*Constantes!$D$16,0.8*(H193+Clima!$F192-F194-G194-Constantes!$D$12))</f>
        <v>1.2670915452872579E-6</v>
      </c>
      <c r="F194" s="3">
        <f>IF(Clima!$F192&gt;0.05*Constantes!$D$17,((Clima!$F192-0.05*Constantes!$D$17)^2)/(Clima!$F192+0.95*Constantes!$D$17),0)</f>
        <v>0</v>
      </c>
      <c r="G194" s="3">
        <f>MAX(0,H193+Clima!$F192-F194-Constantes!$D$11)</f>
        <v>0</v>
      </c>
      <c r="H194" s="3">
        <f>H193+Clima!$F192-F194-E194-G194</f>
        <v>25.500000316772891</v>
      </c>
      <c r="I194" s="17"/>
      <c r="J194" s="3">
        <v>189</v>
      </c>
      <c r="K194" s="3">
        <f>'Cálculos de ET'!$I192*((1-Constantes!$E$18)*'Cálculos de ET'!$K192+'Cálculos de ET'!$L192)</f>
        <v>1.0882124314265007</v>
      </c>
      <c r="L194" s="3">
        <f>MIN(K194*Constantes!$E$16,0.8*(O193+Clima!$F192-M194-N194-Constantes!$D$12))</f>
        <v>1.2670915452872579E-6</v>
      </c>
      <c r="M194" s="3">
        <f>IF(Clima!$F192&gt;0.05*Constantes!$E$17,((Clima!$F192-0.05*Constantes!$E$17)^2)/(Clima!$F192+0.95*Constantes!$E$17),0)</f>
        <v>0</v>
      </c>
      <c r="N194" s="3">
        <f>MAX(0,O193+Clima!$F192-M194-Constantes!$D$11)</f>
        <v>0</v>
      </c>
      <c r="O194" s="3">
        <f>O193+Clima!$F192-M194-L194-N194</f>
        <v>25.500000316772891</v>
      </c>
      <c r="P194" s="3">
        <f>P193+(Coeficientes!$D$20*N194-Q194)/Coeficientes!$D$21</f>
        <v>0</v>
      </c>
      <c r="Q194" s="3">
        <f>10*Coeficientes!$D$22*P193/Constantes!$E$27</f>
        <v>0</v>
      </c>
      <c r="R194" s="3">
        <f>10*Escenarios!$E$7*(M194+Q194)</f>
        <v>0</v>
      </c>
      <c r="S194" s="3">
        <f>0.001*Clima!F192*Escenarios!$E$8</f>
        <v>0</v>
      </c>
      <c r="T194" s="3">
        <f>MAX(0,W193+R194+S194-Constantes!$E$22)</f>
        <v>0</v>
      </c>
      <c r="U194" s="3">
        <f>MIN('Cálculos de ET'!M192*0.001*Escenarios!$E$8*(W193/Constantes!$E$22)^(2/3),W193+R194+S194-T194)</f>
        <v>2.6048068871715788</v>
      </c>
      <c r="V194" s="3">
        <f>MIN(Constantes!$E$21*(W193/Constantes!$E$22)^(2/3),W193+R194+S194-U194-T194)</f>
        <v>7.7483508116163158</v>
      </c>
      <c r="W194" s="3">
        <f t="shared" si="4"/>
        <v>1027.3473752410646</v>
      </c>
      <c r="X194" s="17"/>
      <c r="Y194" s="3">
        <v>189</v>
      </c>
      <c r="Z194" s="3">
        <f>'Cálculos de ET'!$I192*((1-Constantes!$F$18)*'Cálculos de ET'!$K192+'Cálculos de ET'!$L192)</f>
        <v>1.0882124314265007</v>
      </c>
      <c r="AA194" s="3">
        <f>MIN(Z194*Constantes!$F$16,0.8*(AD193+Clima!$F192-AB194-AC194-Constantes!$D$12))</f>
        <v>1.2670915452872579E-6</v>
      </c>
      <c r="AB194" s="3">
        <f>IF(Clima!$F192&gt;0.05*Constantes!$F$17,((Clima!$F192-0.05*Constantes!$F$17)^2)/(Clima!$F192+0.95*Constantes!$F$17),0)</f>
        <v>0</v>
      </c>
      <c r="AC194" s="3">
        <f>MAX(0,AD193+Clima!$F192-AB194-Constantes!$D$11)</f>
        <v>0</v>
      </c>
      <c r="AD194" s="3">
        <f>AD193+Clima!$F192-AB194-AA194-AC194</f>
        <v>25.500000316772891</v>
      </c>
      <c r="AE194" s="3">
        <f>AE193+(Coeficientes!$D$20*AC194-AF194)/Coeficientes!$D$21</f>
        <v>0</v>
      </c>
      <c r="AF194" s="3">
        <f>10*Coeficientes!$D$22*AE193/Constantes!$F$27</f>
        <v>0</v>
      </c>
      <c r="AG194" s="3">
        <f>10*Escenarios!$F$7*(AB194+AF194)</f>
        <v>0</v>
      </c>
      <c r="AH194" s="3">
        <f>0.001*Clima!F192*Escenarios!$F$8</f>
        <v>0</v>
      </c>
      <c r="AI194" s="3">
        <f>MAX(0,AL193+AG194+AH194-Constantes!$F$22)</f>
        <v>0</v>
      </c>
      <c r="AJ194" s="3">
        <f>MIN('Cálculos de ET'!M192*0.001*Escenarios!$F$8*(AL193/Constantes!$F$22)^(2/3),AL193+AG194+AH194-AI194)</f>
        <v>2.7015907921995459</v>
      </c>
      <c r="AK194" s="3">
        <f>MIN(Constantes!$F$21*(AL193/Constantes!$F$22)^(2/3),AL193+AG194+AH194-AJ194-AI194)</f>
        <v>8.0362476429584433</v>
      </c>
      <c r="AL194" s="3">
        <f t="shared" si="5"/>
        <v>376.78125027940382</v>
      </c>
      <c r="AM194" s="25"/>
    </row>
    <row r="195" spans="2:39" x14ac:dyDescent="0.25">
      <c r="B195" s="24"/>
      <c r="C195" s="3">
        <v>190</v>
      </c>
      <c r="D195" s="3">
        <f>'Cálculos de ET'!$I193*((1-Constantes!$D$18)*'Cálculos de ET'!$K193+'Cálculos de ET'!$L193)</f>
        <v>1.0821079684546631</v>
      </c>
      <c r="E195" s="3">
        <f>MIN(D195*Constantes!$D$16,0.8*(H194+Clima!$F193-F195-G195-Constantes!$D$12))</f>
        <v>2.5341830962588573E-7</v>
      </c>
      <c r="F195" s="3">
        <f>IF(Clima!$F193&gt;0.05*Constantes!$D$17,((Clima!$F193-0.05*Constantes!$D$17)^2)/(Clima!$F193+0.95*Constantes!$D$17),0)</f>
        <v>0</v>
      </c>
      <c r="G195" s="3">
        <f>MAX(0,H194+Clima!$F193-F195-Constantes!$D$11)</f>
        <v>0</v>
      </c>
      <c r="H195" s="3">
        <f>H194+Clima!$F193-F195-E195-G195</f>
        <v>25.50000006335458</v>
      </c>
      <c r="I195" s="17"/>
      <c r="J195" s="3">
        <v>190</v>
      </c>
      <c r="K195" s="3">
        <f>'Cálculos de ET'!$I193*((1-Constantes!$E$18)*'Cálculos de ET'!$K193+'Cálculos de ET'!$L193)</f>
        <v>1.0821079684546631</v>
      </c>
      <c r="L195" s="3">
        <f>MIN(K195*Constantes!$E$16,0.8*(O194+Clima!$F193-M195-N195-Constantes!$D$12))</f>
        <v>2.5341830962588573E-7</v>
      </c>
      <c r="M195" s="3">
        <f>IF(Clima!$F193&gt;0.05*Constantes!$E$17,((Clima!$F193-0.05*Constantes!$E$17)^2)/(Clima!$F193+0.95*Constantes!$E$17),0)</f>
        <v>0</v>
      </c>
      <c r="N195" s="3">
        <f>MAX(0,O194+Clima!$F193-M195-Constantes!$D$11)</f>
        <v>0</v>
      </c>
      <c r="O195" s="3">
        <f>O194+Clima!$F193-M195-L195-N195</f>
        <v>25.50000006335458</v>
      </c>
      <c r="P195" s="3">
        <f>P194+(Coeficientes!$D$20*N195-Q195)/Coeficientes!$D$21</f>
        <v>0</v>
      </c>
      <c r="Q195" s="3">
        <f>10*Coeficientes!$D$22*P194/Constantes!$E$27</f>
        <v>0</v>
      </c>
      <c r="R195" s="3">
        <f>10*Escenarios!$E$7*(M195+Q195)</f>
        <v>0</v>
      </c>
      <c r="S195" s="3">
        <f>0.001*Clima!F193*Escenarios!$E$8</f>
        <v>0</v>
      </c>
      <c r="T195" s="3">
        <f>MAX(0,W194+R195+S195-Constantes!$E$22)</f>
        <v>0</v>
      </c>
      <c r="U195" s="3">
        <f>MIN('Cálculos de ET'!M193*0.001*Escenarios!$E$8*(W194/Constantes!$E$22)^(2/3),W194+R195+S195-T195)</f>
        <v>2.5718333981048769</v>
      </c>
      <c r="V195" s="3">
        <f>MIN(Constantes!$E$21*(W194/Constantes!$E$22)^(2/3),W194+R195+S195-U195-T195)</f>
        <v>7.6967277708400346</v>
      </c>
      <c r="W195" s="3">
        <f t="shared" si="4"/>
        <v>1017.0788140721196</v>
      </c>
      <c r="X195" s="17"/>
      <c r="Y195" s="3">
        <v>190</v>
      </c>
      <c r="Z195" s="3">
        <f>'Cálculos de ET'!$I193*((1-Constantes!$F$18)*'Cálculos de ET'!$K193+'Cálculos de ET'!$L193)</f>
        <v>1.0821079684546631</v>
      </c>
      <c r="AA195" s="3">
        <f>MIN(Z195*Constantes!$F$16,0.8*(AD194+Clima!$F193-AB195-AC195-Constantes!$D$12))</f>
        <v>2.5341830962588573E-7</v>
      </c>
      <c r="AB195" s="3">
        <f>IF(Clima!$F193&gt;0.05*Constantes!$F$17,((Clima!$F193-0.05*Constantes!$F$17)^2)/(Clima!$F193+0.95*Constantes!$F$17),0)</f>
        <v>0</v>
      </c>
      <c r="AC195" s="3">
        <f>MAX(0,AD194+Clima!$F193-AB195-Constantes!$D$11)</f>
        <v>0</v>
      </c>
      <c r="AD195" s="3">
        <f>AD194+Clima!$F193-AB195-AA195-AC195</f>
        <v>25.50000006335458</v>
      </c>
      <c r="AE195" s="3">
        <f>AE194+(Coeficientes!$D$20*AC195-AF195)/Coeficientes!$D$21</f>
        <v>0</v>
      </c>
      <c r="AF195" s="3">
        <f>10*Coeficientes!$D$22*AE194/Constantes!$F$27</f>
        <v>0</v>
      </c>
      <c r="AG195" s="3">
        <f>10*Escenarios!$F$7*(AB195+AF195)</f>
        <v>0</v>
      </c>
      <c r="AH195" s="3">
        <f>0.001*Clima!F193*Escenarios!$F$8</f>
        <v>0</v>
      </c>
      <c r="AI195" s="3">
        <f>MAX(0,AL194+AG195+AH195-Constantes!$F$22)</f>
        <v>0</v>
      </c>
      <c r="AJ195" s="3">
        <f>MIN('Cálculos de ET'!M193*0.001*Escenarios!$F$8*(AL194/Constantes!$F$22)^(2/3),AL194+AG195+AH195-AI195)</f>
        <v>2.6354461029464473</v>
      </c>
      <c r="AK195" s="3">
        <f>MIN(Constantes!$F$21*(AL194/Constantes!$F$22)^(2/3),AL194+AG195+AH195-AJ195-AI195)</f>
        <v>7.8871015611069879</v>
      </c>
      <c r="AL195" s="3">
        <f t="shared" si="5"/>
        <v>366.25870261535039</v>
      </c>
      <c r="AM195" s="25"/>
    </row>
    <row r="196" spans="2:39" x14ac:dyDescent="0.25">
      <c r="B196" s="24"/>
      <c r="C196" s="3">
        <v>191</v>
      </c>
      <c r="D196" s="3">
        <f>'Cálculos de ET'!$I194*((1-Constantes!$D$18)*'Cálculos de ET'!$K194+'Cálculos de ET'!$L194)</f>
        <v>1.104374694428077</v>
      </c>
      <c r="E196" s="3">
        <f>MIN(D196*Constantes!$D$16,0.8*(H195+Clima!$F194-F196-G196-Constantes!$D$12))</f>
        <v>5.0683661356742961E-8</v>
      </c>
      <c r="F196" s="3">
        <f>IF(Clima!$F194&gt;0.05*Constantes!$D$17,((Clima!$F194-0.05*Constantes!$D$17)^2)/(Clima!$F194+0.95*Constantes!$D$17),0)</f>
        <v>0</v>
      </c>
      <c r="G196" s="3">
        <f>MAX(0,H195+Clima!$F194-F196-Constantes!$D$11)</f>
        <v>0</v>
      </c>
      <c r="H196" s="3">
        <f>H195+Clima!$F194-F196-E196-G196</f>
        <v>25.50000001267092</v>
      </c>
      <c r="I196" s="17"/>
      <c r="J196" s="3">
        <v>191</v>
      </c>
      <c r="K196" s="3">
        <f>'Cálculos de ET'!$I194*((1-Constantes!$E$18)*'Cálculos de ET'!$K194+'Cálculos de ET'!$L194)</f>
        <v>1.104374694428077</v>
      </c>
      <c r="L196" s="3">
        <f>MIN(K196*Constantes!$E$16,0.8*(O195+Clima!$F194-M196-N196-Constantes!$D$12))</f>
        <v>5.0683661356742961E-8</v>
      </c>
      <c r="M196" s="3">
        <f>IF(Clima!$F194&gt;0.05*Constantes!$E$17,((Clima!$F194-0.05*Constantes!$E$17)^2)/(Clima!$F194+0.95*Constantes!$E$17),0)</f>
        <v>0</v>
      </c>
      <c r="N196" s="3">
        <f>MAX(0,O195+Clima!$F194-M196-Constantes!$D$11)</f>
        <v>0</v>
      </c>
      <c r="O196" s="3">
        <f>O195+Clima!$F194-M196-L196-N196</f>
        <v>25.50000001267092</v>
      </c>
      <c r="P196" s="3">
        <f>P195+(Coeficientes!$D$20*N196-Q196)/Coeficientes!$D$21</f>
        <v>0</v>
      </c>
      <c r="Q196" s="3">
        <f>10*Coeficientes!$D$22*P195/Constantes!$E$27</f>
        <v>0</v>
      </c>
      <c r="R196" s="3">
        <f>10*Escenarios!$E$7*(M196+Q196)</f>
        <v>0</v>
      </c>
      <c r="S196" s="3">
        <f>0.001*Clima!F194*Escenarios!$E$8</f>
        <v>0</v>
      </c>
      <c r="T196" s="3">
        <f>MAX(0,W195+R196+S196-Constantes!$E$22)</f>
        <v>0</v>
      </c>
      <c r="U196" s="3">
        <f>MIN('Cálculos de ET'!M194*0.001*Escenarios!$E$8*(W195/Constantes!$E$22)^(2/3),W195+R196+S196-T196)</f>
        <v>2.6077189305465969</v>
      </c>
      <c r="V196" s="3">
        <f>MIN(Constantes!$E$21*(W195/Constantes!$E$22)^(2/3),W195+R196+S196-U196-T196)</f>
        <v>7.6453549693807776</v>
      </c>
      <c r="W196" s="3">
        <f t="shared" si="4"/>
        <v>1006.8257401721921</v>
      </c>
      <c r="X196" s="17"/>
      <c r="Y196" s="3">
        <v>191</v>
      </c>
      <c r="Z196" s="3">
        <f>'Cálculos de ET'!$I194*((1-Constantes!$F$18)*'Cálculos de ET'!$K194+'Cálculos de ET'!$L194)</f>
        <v>1.104374694428077</v>
      </c>
      <c r="AA196" s="3">
        <f>MIN(Z196*Constantes!$F$16,0.8*(AD195+Clima!$F194-AB196-AC196-Constantes!$D$12))</f>
        <v>5.0683661356742961E-8</v>
      </c>
      <c r="AB196" s="3">
        <f>IF(Clima!$F194&gt;0.05*Constantes!$F$17,((Clima!$F194-0.05*Constantes!$F$17)^2)/(Clima!$F194+0.95*Constantes!$F$17),0)</f>
        <v>0</v>
      </c>
      <c r="AC196" s="3">
        <f>MAX(0,AD195+Clima!$F194-AB196-Constantes!$D$11)</f>
        <v>0</v>
      </c>
      <c r="AD196" s="3">
        <f>AD195+Clima!$F194-AB196-AA196-AC196</f>
        <v>25.50000001267092</v>
      </c>
      <c r="AE196" s="3">
        <f>AE195+(Coeficientes!$D$20*AC196-AF196)/Coeficientes!$D$21</f>
        <v>0</v>
      </c>
      <c r="AF196" s="3">
        <f>10*Coeficientes!$D$22*AE195/Constantes!$F$27</f>
        <v>0</v>
      </c>
      <c r="AG196" s="3">
        <f>10*Escenarios!$F$7*(AB196+AF196)</f>
        <v>0</v>
      </c>
      <c r="AH196" s="3">
        <f>0.001*Clima!F194*Escenarios!$F$8</f>
        <v>0</v>
      </c>
      <c r="AI196" s="3">
        <f>MAX(0,AL195+AG196+AH196-Constantes!$F$22)</f>
        <v>0</v>
      </c>
      <c r="AJ196" s="3">
        <f>MIN('Cálculos de ET'!M194*0.001*Escenarios!$F$8*(AL195/Constantes!$F$22)^(2/3),AL195+AG196+AH196-AI196)</f>
        <v>2.639852562270971</v>
      </c>
      <c r="AK196" s="3">
        <f>MIN(Constantes!$F$21*(AL195/Constantes!$F$22)^(2/3),AL195+AG196+AH196-AJ196-AI196)</f>
        <v>7.7395649005625478</v>
      </c>
      <c r="AL196" s="3">
        <f t="shared" si="5"/>
        <v>355.8792851525169</v>
      </c>
      <c r="AM196" s="25"/>
    </row>
    <row r="197" spans="2:39" x14ac:dyDescent="0.25">
      <c r="B197" s="24"/>
      <c r="C197" s="3">
        <v>192</v>
      </c>
      <c r="D197" s="3">
        <f>'Cálculos de ET'!$I195*((1-Constantes!$D$18)*'Cálculos de ET'!$K195+'Cálculos de ET'!$L195)</f>
        <v>1.108054253894174</v>
      </c>
      <c r="E197" s="3">
        <f>MIN(D197*Constantes!$D$16,0.8*(H196+Clima!$F195-F197-G197-Constantes!$D$12))</f>
        <v>0.40000001013673342</v>
      </c>
      <c r="F197" s="3">
        <f>IF(Clima!$F195&gt;0.05*Constantes!$D$17,((Clima!$F195-0.05*Constantes!$D$17)^2)/(Clima!$F195+0.95*Constantes!$D$17),0)</f>
        <v>0</v>
      </c>
      <c r="G197" s="3">
        <f>MAX(0,H196+Clima!$F195-F197-Constantes!$D$11)</f>
        <v>0</v>
      </c>
      <c r="H197" s="3">
        <f>H196+Clima!$F195-F197-E197-G197</f>
        <v>25.600000002534188</v>
      </c>
      <c r="I197" s="17"/>
      <c r="J197" s="3">
        <v>192</v>
      </c>
      <c r="K197" s="3">
        <f>'Cálculos de ET'!$I195*((1-Constantes!$E$18)*'Cálculos de ET'!$K195+'Cálculos de ET'!$L195)</f>
        <v>1.108054253894174</v>
      </c>
      <c r="L197" s="3">
        <f>MIN(K197*Constantes!$E$16,0.8*(O196+Clima!$F195-M197-N197-Constantes!$D$12))</f>
        <v>0.40000001013673342</v>
      </c>
      <c r="M197" s="3">
        <f>IF(Clima!$F195&gt;0.05*Constantes!$E$17,((Clima!$F195-0.05*Constantes!$E$17)^2)/(Clima!$F195+0.95*Constantes!$E$17),0)</f>
        <v>0</v>
      </c>
      <c r="N197" s="3">
        <f>MAX(0,O196+Clima!$F195-M197-Constantes!$D$11)</f>
        <v>0</v>
      </c>
      <c r="O197" s="3">
        <f>O196+Clima!$F195-M197-L197-N197</f>
        <v>25.600000002534188</v>
      </c>
      <c r="P197" s="3">
        <f>P196+(Coeficientes!$D$20*N197-Q197)/Coeficientes!$D$21</f>
        <v>0</v>
      </c>
      <c r="Q197" s="3">
        <f>10*Coeficientes!$D$22*P196/Constantes!$E$27</f>
        <v>0</v>
      </c>
      <c r="R197" s="3">
        <f>10*Escenarios!$E$7*(M197+Q197)</f>
        <v>0</v>
      </c>
      <c r="S197" s="3">
        <f>0.001*Clima!F195*Escenarios!$E$8</f>
        <v>1.5</v>
      </c>
      <c r="T197" s="3">
        <f>MAX(0,W196+R197+S197-Constantes!$E$22)</f>
        <v>0</v>
      </c>
      <c r="U197" s="3">
        <f>MIN('Cálculos de ET'!M195*0.001*Escenarios!$E$8*(W196/Constantes!$E$22)^(2/3),W196+R197+S197-T197)</f>
        <v>2.5981717232821557</v>
      </c>
      <c r="V197" s="3">
        <f>MIN(Constantes!$E$21*(W196/Constantes!$E$22)^(2/3),W196+R197+S197-U197-T197)</f>
        <v>7.5938868587534785</v>
      </c>
      <c r="W197" s="3">
        <f t="shared" si="4"/>
        <v>998.13368159015658</v>
      </c>
      <c r="X197" s="17"/>
      <c r="Y197" s="3">
        <v>192</v>
      </c>
      <c r="Z197" s="3">
        <f>'Cálculos de ET'!$I195*((1-Constantes!$F$18)*'Cálculos de ET'!$K195+'Cálculos de ET'!$L195)</f>
        <v>1.108054253894174</v>
      </c>
      <c r="AA197" s="3">
        <f>MIN(Z197*Constantes!$F$16,0.8*(AD196+Clima!$F195-AB197-AC197-Constantes!$D$12))</f>
        <v>0.40000001013673342</v>
      </c>
      <c r="AB197" s="3">
        <f>IF(Clima!$F195&gt;0.05*Constantes!$F$17,((Clima!$F195-0.05*Constantes!$F$17)^2)/(Clima!$F195+0.95*Constantes!$F$17),0)</f>
        <v>0</v>
      </c>
      <c r="AC197" s="3">
        <f>MAX(0,AD196+Clima!$F195-AB197-Constantes!$D$11)</f>
        <v>0</v>
      </c>
      <c r="AD197" s="3">
        <f>AD196+Clima!$F195-AB197-AA197-AC197</f>
        <v>25.600000002534188</v>
      </c>
      <c r="AE197" s="3">
        <f>AE196+(Coeficientes!$D$20*AC197-AF197)/Coeficientes!$D$21</f>
        <v>0</v>
      </c>
      <c r="AF197" s="3">
        <f>10*Coeficientes!$D$22*AE196/Constantes!$F$27</f>
        <v>0</v>
      </c>
      <c r="AG197" s="3">
        <f>10*Escenarios!$F$7*(AB197+AF197)</f>
        <v>0</v>
      </c>
      <c r="AH197" s="3">
        <f>0.001*Clima!F195*Escenarios!$F$8</f>
        <v>3</v>
      </c>
      <c r="AI197" s="3">
        <f>MAX(0,AL196+AG197+AH197-Constantes!$F$22)</f>
        <v>0</v>
      </c>
      <c r="AJ197" s="3">
        <f>MIN('Cálculos de ET'!M195*0.001*Escenarios!$F$8*(AL196/Constantes!$F$22)^(2/3),AL196+AG197+AH197-AI197)</f>
        <v>2.5977465729550695</v>
      </c>
      <c r="AK197" s="3">
        <f>MIN(Constantes!$F$21*(AL196/Constantes!$F$22)^(2/3),AL196+AG197+AH197-AJ197-AI197)</f>
        <v>7.5926442374698553</v>
      </c>
      <c r="AL197" s="3">
        <f t="shared" si="5"/>
        <v>348.68889434209194</v>
      </c>
      <c r="AM197" s="25"/>
    </row>
    <row r="198" spans="2:39" x14ac:dyDescent="0.25">
      <c r="B198" s="24"/>
      <c r="C198" s="3">
        <v>193</v>
      </c>
      <c r="D198" s="3">
        <f>'Cálculos de ET'!$I196*((1-Constantes!$D$18)*'Cálculos de ET'!$K196+'Cálculos de ET'!$L196)</f>
        <v>1.0834677466554579</v>
      </c>
      <c r="E198" s="3">
        <f>MIN(D198*Constantes!$D$16,0.8*(H197+Clima!$F196-F198-G198-Constantes!$D$12))</f>
        <v>8.000000202734725E-2</v>
      </c>
      <c r="F198" s="3">
        <f>IF(Clima!$F196&gt;0.05*Constantes!$D$17,((Clima!$F196-0.05*Constantes!$D$17)^2)/(Clima!$F196+0.95*Constantes!$D$17),0)</f>
        <v>0</v>
      </c>
      <c r="G198" s="3">
        <f>MAX(0,H197+Clima!$F196-F198-Constantes!$D$11)</f>
        <v>0</v>
      </c>
      <c r="H198" s="3">
        <f>H197+Clima!$F196-F198-E198-G198</f>
        <v>25.52000000050684</v>
      </c>
      <c r="I198" s="17"/>
      <c r="J198" s="3">
        <v>193</v>
      </c>
      <c r="K198" s="3">
        <f>'Cálculos de ET'!$I196*((1-Constantes!$E$18)*'Cálculos de ET'!$K196+'Cálculos de ET'!$L196)</f>
        <v>1.0834677466554579</v>
      </c>
      <c r="L198" s="3">
        <f>MIN(K198*Constantes!$E$16,0.8*(O197+Clima!$F196-M198-N198-Constantes!$D$12))</f>
        <v>8.000000202734725E-2</v>
      </c>
      <c r="M198" s="3">
        <f>IF(Clima!$F196&gt;0.05*Constantes!$E$17,((Clima!$F196-0.05*Constantes!$E$17)^2)/(Clima!$F196+0.95*Constantes!$E$17),0)</f>
        <v>0</v>
      </c>
      <c r="N198" s="3">
        <f>MAX(0,O197+Clima!$F196-M198-Constantes!$D$11)</f>
        <v>0</v>
      </c>
      <c r="O198" s="3">
        <f>O197+Clima!$F196-M198-L198-N198</f>
        <v>25.52000000050684</v>
      </c>
      <c r="P198" s="3">
        <f>P197+(Coeficientes!$D$20*N198-Q198)/Coeficientes!$D$21</f>
        <v>0</v>
      </c>
      <c r="Q198" s="3">
        <f>10*Coeficientes!$D$22*P197/Constantes!$E$27</f>
        <v>0</v>
      </c>
      <c r="R198" s="3">
        <f>10*Escenarios!$E$7*(M198+Q198)</f>
        <v>0</v>
      </c>
      <c r="S198" s="3">
        <f>0.001*Clima!F196*Escenarios!$E$8</f>
        <v>0</v>
      </c>
      <c r="T198" s="3">
        <f>MAX(0,W197+R198+S198-Constantes!$E$22)</f>
        <v>0</v>
      </c>
      <c r="U198" s="3">
        <f>MIN('Cálculos de ET'!M196*0.001*Escenarios!$E$8*(W197/Constantes!$E$22)^(2/3),W197+R198+S198-T198)</f>
        <v>2.5236592131881319</v>
      </c>
      <c r="V198" s="3">
        <f>MIN(Constantes!$E$21*(W197/Constantes!$E$22)^(2/3),W197+R198+S198-U198-T198)</f>
        <v>7.5501177158803898</v>
      </c>
      <c r="W198" s="3">
        <f t="shared" ref="W198:W261" si="6">W197+R198+S198-U198-V198-T198</f>
        <v>988.05990466108801</v>
      </c>
      <c r="X198" s="17"/>
      <c r="Y198" s="3">
        <v>193</v>
      </c>
      <c r="Z198" s="3">
        <f>'Cálculos de ET'!$I196*((1-Constantes!$F$18)*'Cálculos de ET'!$K196+'Cálculos de ET'!$L196)</f>
        <v>1.0834677466554579</v>
      </c>
      <c r="AA198" s="3">
        <f>MIN(Z198*Constantes!$F$16,0.8*(AD197+Clima!$F196-AB198-AC198-Constantes!$D$12))</f>
        <v>8.000000202734725E-2</v>
      </c>
      <c r="AB198" s="3">
        <f>IF(Clima!$F196&gt;0.05*Constantes!$F$17,((Clima!$F196-0.05*Constantes!$F$17)^2)/(Clima!$F196+0.95*Constantes!$F$17),0)</f>
        <v>0</v>
      </c>
      <c r="AC198" s="3">
        <f>MAX(0,AD197+Clima!$F196-AB198-Constantes!$D$11)</f>
        <v>0</v>
      </c>
      <c r="AD198" s="3">
        <f>AD197+Clima!$F196-AB198-AA198-AC198</f>
        <v>25.52000000050684</v>
      </c>
      <c r="AE198" s="3">
        <f>AE197+(Coeficientes!$D$20*AC198-AF198)/Coeficientes!$D$21</f>
        <v>0</v>
      </c>
      <c r="AF198" s="3">
        <f>10*Coeficientes!$D$22*AE197/Constantes!$F$27</f>
        <v>0</v>
      </c>
      <c r="AG198" s="3">
        <f>10*Escenarios!$F$7*(AB198+AF198)</f>
        <v>0</v>
      </c>
      <c r="AH198" s="3">
        <f>0.001*Clima!F196*Escenarios!$F$8</f>
        <v>0</v>
      </c>
      <c r="AI198" s="3">
        <f>MAX(0,AL197+AG198+AH198-Constantes!$F$22)</f>
        <v>0</v>
      </c>
      <c r="AJ198" s="3">
        <f>MIN('Cálculos de ET'!M196*0.001*Escenarios!$F$8*(AL197/Constantes!$F$22)^(2/3),AL197+AG198+AH198-AI198)</f>
        <v>2.5035732781511291</v>
      </c>
      <c r="AK198" s="3">
        <f>MIN(Constantes!$F$21*(AL197/Constantes!$F$22)^(2/3),AL197+AG198+AH198-AJ198-AI198)</f>
        <v>7.4900259359877639</v>
      </c>
      <c r="AL198" s="3">
        <f t="shared" si="5"/>
        <v>338.69529512795305</v>
      </c>
      <c r="AM198" s="25"/>
    </row>
    <row r="199" spans="2:39" x14ac:dyDescent="0.25">
      <c r="B199" s="24"/>
      <c r="C199" s="3">
        <v>194</v>
      </c>
      <c r="D199" s="3">
        <f>'Cálculos de ET'!$I197*((1-Constantes!$D$18)*'Cálculos de ET'!$K197+'Cálculos de ET'!$L197)</f>
        <v>1.1351003124121566</v>
      </c>
      <c r="E199" s="3">
        <f>MIN(D199*Constantes!$D$16,0.8*(H198+Clima!$F197-F199-G199-Constantes!$D$12))</f>
        <v>1.600000040546945E-2</v>
      </c>
      <c r="F199" s="3">
        <f>IF(Clima!$F197&gt;0.05*Constantes!$D$17,((Clima!$F197-0.05*Constantes!$D$17)^2)/(Clima!$F197+0.95*Constantes!$D$17),0)</f>
        <v>0</v>
      </c>
      <c r="G199" s="3">
        <f>MAX(0,H198+Clima!$F197-F199-Constantes!$D$11)</f>
        <v>0</v>
      </c>
      <c r="H199" s="3">
        <f>H198+Clima!$F197-F199-E199-G199</f>
        <v>25.504000000101371</v>
      </c>
      <c r="I199" s="17"/>
      <c r="J199" s="3">
        <v>194</v>
      </c>
      <c r="K199" s="3">
        <f>'Cálculos de ET'!$I197*((1-Constantes!$E$18)*'Cálculos de ET'!$K197+'Cálculos de ET'!$L197)</f>
        <v>1.1351003124121566</v>
      </c>
      <c r="L199" s="3">
        <f>MIN(K199*Constantes!$E$16,0.8*(O198+Clima!$F197-M199-N199-Constantes!$D$12))</f>
        <v>1.600000040546945E-2</v>
      </c>
      <c r="M199" s="3">
        <f>IF(Clima!$F197&gt;0.05*Constantes!$E$17,((Clima!$F197-0.05*Constantes!$E$17)^2)/(Clima!$F197+0.95*Constantes!$E$17),0)</f>
        <v>0</v>
      </c>
      <c r="N199" s="3">
        <f>MAX(0,O198+Clima!$F197-M199-Constantes!$D$11)</f>
        <v>0</v>
      </c>
      <c r="O199" s="3">
        <f>O198+Clima!$F197-M199-L199-N199</f>
        <v>25.504000000101371</v>
      </c>
      <c r="P199" s="3">
        <f>P198+(Coeficientes!$D$20*N199-Q199)/Coeficientes!$D$21</f>
        <v>0</v>
      </c>
      <c r="Q199" s="3">
        <f>10*Coeficientes!$D$22*P198/Constantes!$E$27</f>
        <v>0</v>
      </c>
      <c r="R199" s="3">
        <f>10*Escenarios!$E$7*(M199+Q199)</f>
        <v>0</v>
      </c>
      <c r="S199" s="3">
        <f>0.001*Clima!F197*Escenarios!$E$8</f>
        <v>0</v>
      </c>
      <c r="T199" s="3">
        <f>MAX(0,W198+R199+S199-Constantes!$E$22)</f>
        <v>0</v>
      </c>
      <c r="U199" s="3">
        <f>MIN('Cálculos de ET'!M197*0.001*Escenarios!$E$8*(W198/Constantes!$E$22)^(2/3),W198+R199+S199-T199)</f>
        <v>2.6280326874989424</v>
      </c>
      <c r="V199" s="3">
        <f>MIN(Constantes!$E$21*(W198/Constantes!$E$22)^(2/3),W198+R199+S199-U199-T199)</f>
        <v>7.4992316017870415</v>
      </c>
      <c r="W199" s="3">
        <f t="shared" si="6"/>
        <v>977.93264037180199</v>
      </c>
      <c r="X199" s="17"/>
      <c r="Y199" s="3">
        <v>194</v>
      </c>
      <c r="Z199" s="3">
        <f>'Cálculos de ET'!$I197*((1-Constantes!$F$18)*'Cálculos de ET'!$K197+'Cálculos de ET'!$L197)</f>
        <v>1.1351003124121566</v>
      </c>
      <c r="AA199" s="3">
        <f>MIN(Z199*Constantes!$F$16,0.8*(AD198+Clima!$F197-AB199-AC199-Constantes!$D$12))</f>
        <v>1.600000040546945E-2</v>
      </c>
      <c r="AB199" s="3">
        <f>IF(Clima!$F197&gt;0.05*Constantes!$F$17,((Clima!$F197-0.05*Constantes!$F$17)^2)/(Clima!$F197+0.95*Constantes!$F$17),0)</f>
        <v>0</v>
      </c>
      <c r="AC199" s="3">
        <f>MAX(0,AD198+Clima!$F197-AB199-Constantes!$D$11)</f>
        <v>0</v>
      </c>
      <c r="AD199" s="3">
        <f>AD198+Clima!$F197-AB199-AA199-AC199</f>
        <v>25.504000000101371</v>
      </c>
      <c r="AE199" s="3">
        <f>AE198+(Coeficientes!$D$20*AC199-AF199)/Coeficientes!$D$21</f>
        <v>0</v>
      </c>
      <c r="AF199" s="3">
        <f>10*Coeficientes!$D$22*AE198/Constantes!$F$27</f>
        <v>0</v>
      </c>
      <c r="AG199" s="3">
        <f>10*Escenarios!$F$7*(AB199+AF199)</f>
        <v>0</v>
      </c>
      <c r="AH199" s="3">
        <f>0.001*Clima!F197*Escenarios!$F$8</f>
        <v>0</v>
      </c>
      <c r="AI199" s="3">
        <f>MAX(0,AL198+AG199+AH199-Constantes!$F$22)</f>
        <v>0</v>
      </c>
      <c r="AJ199" s="3">
        <f>MIN('Cálculos de ET'!M197*0.001*Escenarios!$F$8*(AL198/Constantes!$F$22)^(2/3),AL198+AG199+AH199-AI199)</f>
        <v>2.5744117969912113</v>
      </c>
      <c r="AK199" s="3">
        <f>MIN(Constantes!$F$21*(AL198/Constantes!$F$22)^(2/3),AL198+AG199+AH199-AJ199-AI199)</f>
        <v>7.3462215275500178</v>
      </c>
      <c r="AL199" s="3">
        <f t="shared" ref="AL199:AL262" si="7">AL198+AG199+AH199-AJ199-AK199-AI199</f>
        <v>328.77466180341179</v>
      </c>
      <c r="AM199" s="25"/>
    </row>
    <row r="200" spans="2:39" x14ac:dyDescent="0.25">
      <c r="B200" s="24"/>
      <c r="C200" s="3">
        <v>195</v>
      </c>
      <c r="D200" s="3">
        <f>'Cálculos de ET'!$I198*((1-Constantes!$D$18)*'Cálculos de ET'!$K198+'Cálculos de ET'!$L198)</f>
        <v>1.1233814012340062</v>
      </c>
      <c r="E200" s="3">
        <f>MIN(D200*Constantes!$D$16,0.8*(H199+Clima!$F198-F200-G200-Constantes!$D$12))</f>
        <v>0.56320000008109339</v>
      </c>
      <c r="F200" s="3">
        <f>IF(Clima!$F198&gt;0.05*Constantes!$D$17,((Clima!$F198-0.05*Constantes!$D$17)^2)/(Clima!$F198+0.95*Constantes!$D$17),0)</f>
        <v>0</v>
      </c>
      <c r="G200" s="3">
        <f>MAX(0,H199+Clima!$F198-F200-Constantes!$D$11)</f>
        <v>0</v>
      </c>
      <c r="H200" s="3">
        <f>H199+Clima!$F198-F200-E200-G200</f>
        <v>25.640800000020278</v>
      </c>
      <c r="I200" s="17"/>
      <c r="J200" s="3">
        <v>195</v>
      </c>
      <c r="K200" s="3">
        <f>'Cálculos de ET'!$I198*((1-Constantes!$E$18)*'Cálculos de ET'!$K198+'Cálculos de ET'!$L198)</f>
        <v>1.1233814012340062</v>
      </c>
      <c r="L200" s="3">
        <f>MIN(K200*Constantes!$E$16,0.8*(O199+Clima!$F198-M200-N200-Constantes!$D$12))</f>
        <v>0.56320000008109339</v>
      </c>
      <c r="M200" s="3">
        <f>IF(Clima!$F198&gt;0.05*Constantes!$E$17,((Clima!$F198-0.05*Constantes!$E$17)^2)/(Clima!$F198+0.95*Constantes!$E$17),0)</f>
        <v>0</v>
      </c>
      <c r="N200" s="3">
        <f>MAX(0,O199+Clima!$F198-M200-Constantes!$D$11)</f>
        <v>0</v>
      </c>
      <c r="O200" s="3">
        <f>O199+Clima!$F198-M200-L200-N200</f>
        <v>25.640800000020278</v>
      </c>
      <c r="P200" s="3">
        <f>P199+(Coeficientes!$D$20*N200-Q200)/Coeficientes!$D$21</f>
        <v>0</v>
      </c>
      <c r="Q200" s="3">
        <f>10*Coeficientes!$D$22*P199/Constantes!$E$27</f>
        <v>0</v>
      </c>
      <c r="R200" s="3">
        <f>10*Escenarios!$E$7*(M200+Q200)</f>
        <v>0</v>
      </c>
      <c r="S200" s="3">
        <f>0.001*Clima!F198*Escenarios!$E$8</f>
        <v>2.1</v>
      </c>
      <c r="T200" s="3">
        <f>MAX(0,W199+R200+S200-Constantes!$E$22)</f>
        <v>0</v>
      </c>
      <c r="U200" s="3">
        <f>MIN('Cálculos de ET'!M198*0.001*Escenarios!$E$8*(W199/Constantes!$E$22)^(2/3),W199+R200+S200-T200)</f>
        <v>2.5816256340603978</v>
      </c>
      <c r="V200" s="3">
        <f>MIN(Constantes!$E$21*(W199/Constantes!$E$22)^(2/3),W199+R200+S200-U200-T200)</f>
        <v>7.4479006838917776</v>
      </c>
      <c r="W200" s="3">
        <f t="shared" si="6"/>
        <v>970.0031140538498</v>
      </c>
      <c r="X200" s="17"/>
      <c r="Y200" s="3">
        <v>195</v>
      </c>
      <c r="Z200" s="3">
        <f>'Cálculos de ET'!$I198*((1-Constantes!$F$18)*'Cálculos de ET'!$K198+'Cálculos de ET'!$L198)</f>
        <v>1.1233814012340062</v>
      </c>
      <c r="AA200" s="3">
        <f>MIN(Z200*Constantes!$F$16,0.8*(AD199+Clima!$F198-AB200-AC200-Constantes!$D$12))</f>
        <v>0.56320000008109339</v>
      </c>
      <c r="AB200" s="3">
        <f>IF(Clima!$F198&gt;0.05*Constantes!$F$17,((Clima!$F198-0.05*Constantes!$F$17)^2)/(Clima!$F198+0.95*Constantes!$F$17),0)</f>
        <v>0</v>
      </c>
      <c r="AC200" s="3">
        <f>MAX(0,AD199+Clima!$F198-AB200-Constantes!$D$11)</f>
        <v>0</v>
      </c>
      <c r="AD200" s="3">
        <f>AD199+Clima!$F198-AB200-AA200-AC200</f>
        <v>25.640800000020278</v>
      </c>
      <c r="AE200" s="3">
        <f>AE199+(Coeficientes!$D$20*AC200-AF200)/Coeficientes!$D$21</f>
        <v>0</v>
      </c>
      <c r="AF200" s="3">
        <f>10*Coeficientes!$D$22*AE199/Constantes!$F$27</f>
        <v>0</v>
      </c>
      <c r="AG200" s="3">
        <f>10*Escenarios!$F$7*(AB200+AF200)</f>
        <v>0</v>
      </c>
      <c r="AH200" s="3">
        <f>0.001*Clima!F198*Escenarios!$F$8</f>
        <v>4.2</v>
      </c>
      <c r="AI200" s="3">
        <f>MAX(0,AL199+AG200+AH200-Constantes!$F$22)</f>
        <v>0</v>
      </c>
      <c r="AJ200" s="3">
        <f>MIN('Cálculos de ET'!M198*0.001*Escenarios!$F$8*(AL199/Constantes!$F$22)^(2/3),AL199+AG200+AH200-AI200)</f>
        <v>2.4964116022173264</v>
      </c>
      <c r="AK200" s="3">
        <f>MIN(Constantes!$F$21*(AL199/Constantes!$F$22)^(2/3),AL199+AG200+AH200-AJ200-AI200)</f>
        <v>7.2020611486517367</v>
      </c>
      <c r="AL200" s="3">
        <f t="shared" si="7"/>
        <v>323.27618905254269</v>
      </c>
      <c r="AM200" s="25"/>
    </row>
    <row r="201" spans="2:39" x14ac:dyDescent="0.25">
      <c r="B201" s="24"/>
      <c r="C201" s="3">
        <v>196</v>
      </c>
      <c r="D201" s="3">
        <f>'Cálculos de ET'!$I199*((1-Constantes!$D$18)*'Cálculos de ET'!$K199+'Cálculos de ET'!$L199)</f>
        <v>1.0798292794683064</v>
      </c>
      <c r="E201" s="3">
        <f>MIN(D201*Constantes!$D$16,0.8*(H200+Clima!$F199-F201-G201-Constantes!$D$12))</f>
        <v>0.11264000001621924</v>
      </c>
      <c r="F201" s="3">
        <f>IF(Clima!$F199&gt;0.05*Constantes!$D$17,((Clima!$F199-0.05*Constantes!$D$17)^2)/(Clima!$F199+0.95*Constantes!$D$17),0)</f>
        <v>0</v>
      </c>
      <c r="G201" s="3">
        <f>MAX(0,H200+Clima!$F199-F201-Constantes!$D$11)</f>
        <v>0</v>
      </c>
      <c r="H201" s="3">
        <f>H200+Clima!$F199-F201-E201-G201</f>
        <v>25.528160000004057</v>
      </c>
      <c r="I201" s="17"/>
      <c r="J201" s="3">
        <v>196</v>
      </c>
      <c r="K201" s="3">
        <f>'Cálculos de ET'!$I199*((1-Constantes!$E$18)*'Cálculos de ET'!$K199+'Cálculos de ET'!$L199)</f>
        <v>1.0798292794683064</v>
      </c>
      <c r="L201" s="3">
        <f>MIN(K201*Constantes!$E$16,0.8*(O200+Clima!$F199-M201-N201-Constantes!$D$12))</f>
        <v>0.11264000001621924</v>
      </c>
      <c r="M201" s="3">
        <f>IF(Clima!$F199&gt;0.05*Constantes!$E$17,((Clima!$F199-0.05*Constantes!$E$17)^2)/(Clima!$F199+0.95*Constantes!$E$17),0)</f>
        <v>0</v>
      </c>
      <c r="N201" s="3">
        <f>MAX(0,O200+Clima!$F199-M201-Constantes!$D$11)</f>
        <v>0</v>
      </c>
      <c r="O201" s="3">
        <f>O200+Clima!$F199-M201-L201-N201</f>
        <v>25.528160000004057</v>
      </c>
      <c r="P201" s="3">
        <f>P200+(Coeficientes!$D$20*N201-Q201)/Coeficientes!$D$21</f>
        <v>0</v>
      </c>
      <c r="Q201" s="3">
        <f>10*Coeficientes!$D$22*P200/Constantes!$E$27</f>
        <v>0</v>
      </c>
      <c r="R201" s="3">
        <f>10*Escenarios!$E$7*(M201+Q201)</f>
        <v>0</v>
      </c>
      <c r="S201" s="3">
        <f>0.001*Clima!F199*Escenarios!$E$8</f>
        <v>0</v>
      </c>
      <c r="T201" s="3">
        <f>MAX(0,W200+R201+S201-Constantes!$E$22)</f>
        <v>0</v>
      </c>
      <c r="U201" s="3">
        <f>MIN('Cálculos de ET'!M199*0.001*Escenarios!$E$8*(W200/Constantes!$E$22)^(2/3),W200+R201+S201-T201)</f>
        <v>2.464785943522994</v>
      </c>
      <c r="V201" s="3">
        <f>MIN(Constantes!$E$21*(W200/Constantes!$E$22)^(2/3),W200+R201+S201-U201-T201)</f>
        <v>7.407585415380435</v>
      </c>
      <c r="W201" s="3">
        <f t="shared" si="6"/>
        <v>960.13074269494632</v>
      </c>
      <c r="X201" s="17"/>
      <c r="Y201" s="3">
        <v>196</v>
      </c>
      <c r="Z201" s="3">
        <f>'Cálculos de ET'!$I199*((1-Constantes!$F$18)*'Cálculos de ET'!$K199+'Cálculos de ET'!$L199)</f>
        <v>1.0798292794683064</v>
      </c>
      <c r="AA201" s="3">
        <f>MIN(Z201*Constantes!$F$16,0.8*(AD200+Clima!$F199-AB201-AC201-Constantes!$D$12))</f>
        <v>0.11264000001621924</v>
      </c>
      <c r="AB201" s="3">
        <f>IF(Clima!$F199&gt;0.05*Constantes!$F$17,((Clima!$F199-0.05*Constantes!$F$17)^2)/(Clima!$F199+0.95*Constantes!$F$17),0)</f>
        <v>0</v>
      </c>
      <c r="AC201" s="3">
        <f>MAX(0,AD200+Clima!$F199-AB201-Constantes!$D$11)</f>
        <v>0</v>
      </c>
      <c r="AD201" s="3">
        <f>AD200+Clima!$F199-AB201-AA201-AC201</f>
        <v>25.528160000004057</v>
      </c>
      <c r="AE201" s="3">
        <f>AE200+(Coeficientes!$D$20*AC201-AF201)/Coeficientes!$D$21</f>
        <v>0</v>
      </c>
      <c r="AF201" s="3">
        <f>10*Coeficientes!$D$22*AE200/Constantes!$F$27</f>
        <v>0</v>
      </c>
      <c r="AG201" s="3">
        <f>10*Escenarios!$F$7*(AB201+AF201)</f>
        <v>0</v>
      </c>
      <c r="AH201" s="3">
        <f>0.001*Clima!F199*Escenarios!$F$8</f>
        <v>0</v>
      </c>
      <c r="AI201" s="3">
        <f>MAX(0,AL200+AG201+AH201-Constantes!$F$22)</f>
        <v>0</v>
      </c>
      <c r="AJ201" s="3">
        <f>MIN('Cálculos de ET'!M199*0.001*Escenarios!$F$8*(AL200/Constantes!$F$22)^(2/3),AL200+AG201+AH201-AI201)</f>
        <v>2.3696066705937016</v>
      </c>
      <c r="AK201" s="3">
        <f>MIN(Constantes!$F$21*(AL200/Constantes!$F$22)^(2/3),AL200+AG201+AH201-AJ201-AI201)</f>
        <v>7.1215368050131627</v>
      </c>
      <c r="AL201" s="3">
        <f t="shared" si="7"/>
        <v>313.78504557693583</v>
      </c>
      <c r="AM201" s="25"/>
    </row>
    <row r="202" spans="2:39" x14ac:dyDescent="0.25">
      <c r="B202" s="24"/>
      <c r="C202" s="3">
        <v>197</v>
      </c>
      <c r="D202" s="3">
        <f>'Cálculos de ET'!$I200*((1-Constantes!$D$18)*'Cálculos de ET'!$K200+'Cálculos de ET'!$L200)</f>
        <v>1.1098329532997986</v>
      </c>
      <c r="E202" s="3">
        <f>MIN(D202*Constantes!$D$16,0.8*(H201+Clima!$F200-F202-G202-Constantes!$D$12))</f>
        <v>2.2528000003242711E-2</v>
      </c>
      <c r="F202" s="3">
        <f>IF(Clima!$F200&gt;0.05*Constantes!$D$17,((Clima!$F200-0.05*Constantes!$D$17)^2)/(Clima!$F200+0.95*Constantes!$D$17),0)</f>
        <v>0</v>
      </c>
      <c r="G202" s="3">
        <f>MAX(0,H201+Clima!$F200-F202-Constantes!$D$11)</f>
        <v>0</v>
      </c>
      <c r="H202" s="3">
        <f>H201+Clima!$F200-F202-E202-G202</f>
        <v>25.505632000000816</v>
      </c>
      <c r="I202" s="17"/>
      <c r="J202" s="3">
        <v>197</v>
      </c>
      <c r="K202" s="3">
        <f>'Cálculos de ET'!$I200*((1-Constantes!$E$18)*'Cálculos de ET'!$K200+'Cálculos de ET'!$L200)</f>
        <v>1.1098329532997986</v>
      </c>
      <c r="L202" s="3">
        <f>MIN(K202*Constantes!$E$16,0.8*(O201+Clima!$F200-M202-N202-Constantes!$D$12))</f>
        <v>2.2528000003242711E-2</v>
      </c>
      <c r="M202" s="3">
        <f>IF(Clima!$F200&gt;0.05*Constantes!$E$17,((Clima!$F200-0.05*Constantes!$E$17)^2)/(Clima!$F200+0.95*Constantes!$E$17),0)</f>
        <v>0</v>
      </c>
      <c r="N202" s="3">
        <f>MAX(0,O201+Clima!$F200-M202-Constantes!$D$11)</f>
        <v>0</v>
      </c>
      <c r="O202" s="3">
        <f>O201+Clima!$F200-M202-L202-N202</f>
        <v>25.505632000000816</v>
      </c>
      <c r="P202" s="3">
        <f>P201+(Coeficientes!$D$20*N202-Q202)/Coeficientes!$D$21</f>
        <v>0</v>
      </c>
      <c r="Q202" s="3">
        <f>10*Coeficientes!$D$22*P201/Constantes!$E$27</f>
        <v>0</v>
      </c>
      <c r="R202" s="3">
        <f>10*Escenarios!$E$7*(M202+Q202)</f>
        <v>0</v>
      </c>
      <c r="S202" s="3">
        <f>0.001*Clima!F200*Escenarios!$E$8</f>
        <v>0</v>
      </c>
      <c r="T202" s="3">
        <f>MAX(0,W201+R202+S202-Constantes!$E$22)</f>
        <v>0</v>
      </c>
      <c r="U202" s="3">
        <f>MIN('Cálculos de ET'!M200*0.001*Escenarios!$E$8*(W201/Constantes!$E$22)^(2/3),W201+R202+S202-T202)</f>
        <v>2.5168517792440741</v>
      </c>
      <c r="V202" s="3">
        <f>MIN(Constantes!$E$21*(W201/Constantes!$E$22)^(2/3),W201+R202+S202-U202-T202)</f>
        <v>7.3572384648871427</v>
      </c>
      <c r="W202" s="3">
        <f t="shared" si="6"/>
        <v>950.25665245081507</v>
      </c>
      <c r="X202" s="17"/>
      <c r="Y202" s="3">
        <v>197</v>
      </c>
      <c r="Z202" s="3">
        <f>'Cálculos de ET'!$I200*((1-Constantes!$F$18)*'Cálculos de ET'!$K200+'Cálculos de ET'!$L200)</f>
        <v>1.1098329532997986</v>
      </c>
      <c r="AA202" s="3">
        <f>MIN(Z202*Constantes!$F$16,0.8*(AD201+Clima!$F200-AB202-AC202-Constantes!$D$12))</f>
        <v>2.2528000003242711E-2</v>
      </c>
      <c r="AB202" s="3">
        <f>IF(Clima!$F200&gt;0.05*Constantes!$F$17,((Clima!$F200-0.05*Constantes!$F$17)^2)/(Clima!$F200+0.95*Constantes!$F$17),0)</f>
        <v>0</v>
      </c>
      <c r="AC202" s="3">
        <f>MAX(0,AD201+Clima!$F200-AB202-Constantes!$D$11)</f>
        <v>0</v>
      </c>
      <c r="AD202" s="3">
        <f>AD201+Clima!$F200-AB202-AA202-AC202</f>
        <v>25.505632000000816</v>
      </c>
      <c r="AE202" s="3">
        <f>AE201+(Coeficientes!$D$20*AC202-AF202)/Coeficientes!$D$21</f>
        <v>0</v>
      </c>
      <c r="AF202" s="3">
        <f>10*Coeficientes!$D$22*AE201/Constantes!$F$27</f>
        <v>0</v>
      </c>
      <c r="AG202" s="3">
        <f>10*Escenarios!$F$7*(AB202+AF202)</f>
        <v>0</v>
      </c>
      <c r="AH202" s="3">
        <f>0.001*Clima!F200*Escenarios!$F$8</f>
        <v>0</v>
      </c>
      <c r="AI202" s="3">
        <f>MAX(0,AL201+AG202+AH202-Constantes!$F$22)</f>
        <v>0</v>
      </c>
      <c r="AJ202" s="3">
        <f>MIN('Cálculos de ET'!M200*0.001*Escenarios!$F$8*(AL201/Constantes!$F$22)^(2/3),AL201+AG202+AH202-AI202)</f>
        <v>2.3883000075831893</v>
      </c>
      <c r="AK202" s="3">
        <f>MIN(Constantes!$F$21*(AL201/Constantes!$F$22)^(2/3),AL201+AG202+AH202-AJ202-AI202)</f>
        <v>6.9814570831655249</v>
      </c>
      <c r="AL202" s="3">
        <f t="shared" si="7"/>
        <v>304.41528848618708</v>
      </c>
      <c r="AM202" s="25"/>
    </row>
    <row r="203" spans="2:39" x14ac:dyDescent="0.25">
      <c r="B203" s="24"/>
      <c r="C203" s="3">
        <v>198</v>
      </c>
      <c r="D203" s="3">
        <f>'Cálculos de ET'!$I201*((1-Constantes!$D$18)*'Cálculos de ET'!$K201+'Cálculos de ET'!$L201)</f>
        <v>1.1371274161785661</v>
      </c>
      <c r="E203" s="3">
        <f>MIN(D203*Constantes!$D$16,0.8*(H202+Clima!$F201-F203-G203-Constantes!$D$12))</f>
        <v>4.5056000006496793E-3</v>
      </c>
      <c r="F203" s="3">
        <f>IF(Clima!$F201&gt;0.05*Constantes!$D$17,((Clima!$F201-0.05*Constantes!$D$17)^2)/(Clima!$F201+0.95*Constantes!$D$17),0)</f>
        <v>0</v>
      </c>
      <c r="G203" s="3">
        <f>MAX(0,H202+Clima!$F201-F203-Constantes!$D$11)</f>
        <v>0</v>
      </c>
      <c r="H203" s="3">
        <f>H202+Clima!$F201-F203-E203-G203</f>
        <v>25.501126400000167</v>
      </c>
      <c r="I203" s="17"/>
      <c r="J203" s="3">
        <v>198</v>
      </c>
      <c r="K203" s="3">
        <f>'Cálculos de ET'!$I201*((1-Constantes!$E$18)*'Cálculos de ET'!$K201+'Cálculos de ET'!$L201)</f>
        <v>1.1371274161785661</v>
      </c>
      <c r="L203" s="3">
        <f>MIN(K203*Constantes!$E$16,0.8*(O202+Clima!$F201-M203-N203-Constantes!$D$12))</f>
        <v>4.5056000006496793E-3</v>
      </c>
      <c r="M203" s="3">
        <f>IF(Clima!$F201&gt;0.05*Constantes!$E$17,((Clima!$F201-0.05*Constantes!$E$17)^2)/(Clima!$F201+0.95*Constantes!$E$17),0)</f>
        <v>0</v>
      </c>
      <c r="N203" s="3">
        <f>MAX(0,O202+Clima!$F201-M203-Constantes!$D$11)</f>
        <v>0</v>
      </c>
      <c r="O203" s="3">
        <f>O202+Clima!$F201-M203-L203-N203</f>
        <v>25.501126400000167</v>
      </c>
      <c r="P203" s="3">
        <f>P202+(Coeficientes!$D$20*N203-Q203)/Coeficientes!$D$21</f>
        <v>0</v>
      </c>
      <c r="Q203" s="3">
        <f>10*Coeficientes!$D$22*P202/Constantes!$E$27</f>
        <v>0</v>
      </c>
      <c r="R203" s="3">
        <f>10*Escenarios!$E$7*(M203+Q203)</f>
        <v>0</v>
      </c>
      <c r="S203" s="3">
        <f>0.001*Clima!F201*Escenarios!$E$8</f>
        <v>0</v>
      </c>
      <c r="T203" s="3">
        <f>MAX(0,W202+R203+S203-Constantes!$E$22)</f>
        <v>0</v>
      </c>
      <c r="U203" s="3">
        <f>MIN('Cálculos de ET'!M201*0.001*Escenarios!$E$8*(W202/Constantes!$E$22)^(2/3),W202+R203+S203-T203)</f>
        <v>2.5614695162390628</v>
      </c>
      <c r="V203" s="3">
        <f>MIN(Constantes!$E$21*(W202/Constantes!$E$22)^(2/3),W202+R203+S203-U203-T203)</f>
        <v>7.306709842397666</v>
      </c>
      <c r="W203" s="3">
        <f t="shared" si="6"/>
        <v>940.38847309217829</v>
      </c>
      <c r="X203" s="17"/>
      <c r="Y203" s="3">
        <v>198</v>
      </c>
      <c r="Z203" s="3">
        <f>'Cálculos de ET'!$I201*((1-Constantes!$F$18)*'Cálculos de ET'!$K201+'Cálculos de ET'!$L201)</f>
        <v>1.1371274161785661</v>
      </c>
      <c r="AA203" s="3">
        <f>MIN(Z203*Constantes!$F$16,0.8*(AD202+Clima!$F201-AB203-AC203-Constantes!$D$12))</f>
        <v>4.5056000006496793E-3</v>
      </c>
      <c r="AB203" s="3">
        <f>IF(Clima!$F201&gt;0.05*Constantes!$F$17,((Clima!$F201-0.05*Constantes!$F$17)^2)/(Clima!$F201+0.95*Constantes!$F$17),0)</f>
        <v>0</v>
      </c>
      <c r="AC203" s="3">
        <f>MAX(0,AD202+Clima!$F201-AB203-Constantes!$D$11)</f>
        <v>0</v>
      </c>
      <c r="AD203" s="3">
        <f>AD202+Clima!$F201-AB203-AA203-AC203</f>
        <v>25.501126400000167</v>
      </c>
      <c r="AE203" s="3">
        <f>AE202+(Coeficientes!$D$20*AC203-AF203)/Coeficientes!$D$21</f>
        <v>0</v>
      </c>
      <c r="AF203" s="3">
        <f>10*Coeficientes!$D$22*AE202/Constantes!$F$27</f>
        <v>0</v>
      </c>
      <c r="AG203" s="3">
        <f>10*Escenarios!$F$7*(AB203+AF203)</f>
        <v>0</v>
      </c>
      <c r="AH203" s="3">
        <f>0.001*Clima!F201*Escenarios!$F$8</f>
        <v>0</v>
      </c>
      <c r="AI203" s="3">
        <f>MAX(0,AL202+AG203+AH203-Constantes!$F$22)</f>
        <v>0</v>
      </c>
      <c r="AJ203" s="3">
        <f>MIN('Cálculos de ET'!M201*0.001*Escenarios!$F$8*(AL202/Constantes!$F$22)^(2/3),AL202+AG203+AH203-AI203)</f>
        <v>2.3984806272366885</v>
      </c>
      <c r="AK203" s="3">
        <f>MIN(Constantes!$F$21*(AL202/Constantes!$F$22)^(2/3),AL202+AG203+AH203-AJ203-AI203)</f>
        <v>6.8417765250479849</v>
      </c>
      <c r="AL203" s="3">
        <f t="shared" si="7"/>
        <v>295.17503133390244</v>
      </c>
      <c r="AM203" s="25"/>
    </row>
    <row r="204" spans="2:39" x14ac:dyDescent="0.25">
      <c r="B204" s="24"/>
      <c r="C204" s="3">
        <v>199</v>
      </c>
      <c r="D204" s="3">
        <f>'Cálculos de ET'!$I202*((1-Constantes!$D$18)*'Cálculos de ET'!$K202+'Cálculos de ET'!$L202)</f>
        <v>1.1747326361711239</v>
      </c>
      <c r="E204" s="3">
        <f>MIN(D204*Constantes!$D$16,0.8*(H203+Clima!$F202-F204-G204-Constantes!$D$12))</f>
        <v>9.0112000013107272E-4</v>
      </c>
      <c r="F204" s="3">
        <f>IF(Clima!$F202&gt;0.05*Constantes!$D$17,((Clima!$F202-0.05*Constantes!$D$17)^2)/(Clima!$F202+0.95*Constantes!$D$17),0)</f>
        <v>0</v>
      </c>
      <c r="G204" s="3">
        <f>MAX(0,H203+Clima!$F202-F204-Constantes!$D$11)</f>
        <v>0</v>
      </c>
      <c r="H204" s="3">
        <f>H203+Clima!$F202-F204-E204-G204</f>
        <v>25.500225280000038</v>
      </c>
      <c r="I204" s="17"/>
      <c r="J204" s="3">
        <v>199</v>
      </c>
      <c r="K204" s="3">
        <f>'Cálculos de ET'!$I202*((1-Constantes!$E$18)*'Cálculos de ET'!$K202+'Cálculos de ET'!$L202)</f>
        <v>1.1747326361711239</v>
      </c>
      <c r="L204" s="3">
        <f>MIN(K204*Constantes!$E$16,0.8*(O203+Clima!$F202-M204-N204-Constantes!$D$12))</f>
        <v>9.0112000013107272E-4</v>
      </c>
      <c r="M204" s="3">
        <f>IF(Clima!$F202&gt;0.05*Constantes!$E$17,((Clima!$F202-0.05*Constantes!$E$17)^2)/(Clima!$F202+0.95*Constantes!$E$17),0)</f>
        <v>0</v>
      </c>
      <c r="N204" s="3">
        <f>MAX(0,O203+Clima!$F202-M204-Constantes!$D$11)</f>
        <v>0</v>
      </c>
      <c r="O204" s="3">
        <f>O203+Clima!$F202-M204-L204-N204</f>
        <v>25.500225280000038</v>
      </c>
      <c r="P204" s="3">
        <f>P203+(Coeficientes!$D$20*N204-Q204)/Coeficientes!$D$21</f>
        <v>0</v>
      </c>
      <c r="Q204" s="3">
        <f>10*Coeficientes!$D$22*P203/Constantes!$E$27</f>
        <v>0</v>
      </c>
      <c r="R204" s="3">
        <f>10*Escenarios!$E$7*(M204+Q204)</f>
        <v>0</v>
      </c>
      <c r="S204" s="3">
        <f>0.001*Clima!F202*Escenarios!$E$8</f>
        <v>0</v>
      </c>
      <c r="T204" s="3">
        <f>MAX(0,W203+R204+S204-Constantes!$E$22)</f>
        <v>0</v>
      </c>
      <c r="U204" s="3">
        <f>MIN('Cálculos de ET'!M202*0.001*Escenarios!$E$8*(W203/Constantes!$E$22)^(2/3),W203+R204+S204-T204)</f>
        <v>2.6284924110462691</v>
      </c>
      <c r="V204" s="3">
        <f>MIN(Constantes!$E$21*(W203/Constantes!$E$22)^(2/3),W203+R204+S204-U204-T204)</f>
        <v>7.2560363045652991</v>
      </c>
      <c r="W204" s="3">
        <f t="shared" si="6"/>
        <v>930.50394437656666</v>
      </c>
      <c r="X204" s="17"/>
      <c r="Y204" s="3">
        <v>199</v>
      </c>
      <c r="Z204" s="3">
        <f>'Cálculos de ET'!$I202*((1-Constantes!$F$18)*'Cálculos de ET'!$K202+'Cálculos de ET'!$L202)</f>
        <v>1.1747326361711239</v>
      </c>
      <c r="AA204" s="3">
        <f>MIN(Z204*Constantes!$F$16,0.8*(AD203+Clima!$F202-AB204-AC204-Constantes!$D$12))</f>
        <v>9.0112000013107272E-4</v>
      </c>
      <c r="AB204" s="3">
        <f>IF(Clima!$F202&gt;0.05*Constantes!$F$17,((Clima!$F202-0.05*Constantes!$F$17)^2)/(Clima!$F202+0.95*Constantes!$F$17),0)</f>
        <v>0</v>
      </c>
      <c r="AC204" s="3">
        <f>MAX(0,AD203+Clima!$F202-AB204-Constantes!$D$11)</f>
        <v>0</v>
      </c>
      <c r="AD204" s="3">
        <f>AD203+Clima!$F202-AB204-AA204-AC204</f>
        <v>25.500225280000038</v>
      </c>
      <c r="AE204" s="3">
        <f>AE203+(Coeficientes!$D$20*AC204-AF204)/Coeficientes!$D$21</f>
        <v>0</v>
      </c>
      <c r="AF204" s="3">
        <f>10*Coeficientes!$D$22*AE203/Constantes!$F$27</f>
        <v>0</v>
      </c>
      <c r="AG204" s="3">
        <f>10*Escenarios!$F$7*(AB204+AF204)</f>
        <v>0</v>
      </c>
      <c r="AH204" s="3">
        <f>0.001*Clima!F202*Escenarios!$F$8</f>
        <v>0</v>
      </c>
      <c r="AI204" s="3">
        <f>MAX(0,AL203+AG204+AH204-Constantes!$F$22)</f>
        <v>0</v>
      </c>
      <c r="AJ204" s="3">
        <f>MIN('Cálculos de ET'!M202*0.001*Escenarios!$F$8*(AL203/Constantes!$F$22)^(2/3),AL203+AG204+AH204-AI204)</f>
        <v>2.4280163323873367</v>
      </c>
      <c r="AK204" s="3">
        <f>MIN(Constantes!$F$21*(AL203/Constantes!$F$22)^(2/3),AL203+AG204+AH204-AJ204-AI204)</f>
        <v>6.7026157586916009</v>
      </c>
      <c r="AL204" s="3">
        <f t="shared" si="7"/>
        <v>286.04439924282349</v>
      </c>
      <c r="AM204" s="25"/>
    </row>
    <row r="205" spans="2:39" x14ac:dyDescent="0.25">
      <c r="B205" s="24"/>
      <c r="C205" s="3">
        <v>200</v>
      </c>
      <c r="D205" s="3">
        <f>'Cálculos de ET'!$I203*((1-Constantes!$D$18)*'Cálculos de ET'!$K203+'Cálculos de ET'!$L203)</f>
        <v>1.2064049641334043</v>
      </c>
      <c r="E205" s="3">
        <f>MIN(D205*Constantes!$D$16,0.8*(H204+Clima!$F203-F205-G205-Constantes!$D$12))</f>
        <v>0.71378228122172072</v>
      </c>
      <c r="F205" s="3">
        <f>IF(Clima!$F203&gt;0.05*Constantes!$D$17,((Clima!$F203-0.05*Constantes!$D$17)^2)/(Clima!$F203+0.95*Constantes!$D$17),0)</f>
        <v>0.26659670510724148</v>
      </c>
      <c r="G205" s="3">
        <f>MAX(0,H204+Clima!$F203-F205-Constantes!$D$11)</f>
        <v>0</v>
      </c>
      <c r="H205" s="3">
        <f>H204+Clima!$F203-F205-E205-G205</f>
        <v>31.619846293671078</v>
      </c>
      <c r="I205" s="17"/>
      <c r="J205" s="3">
        <v>200</v>
      </c>
      <c r="K205" s="3">
        <f>'Cálculos de ET'!$I203*((1-Constantes!$E$18)*'Cálculos de ET'!$K203+'Cálculos de ET'!$L203)</f>
        <v>1.2064049641334043</v>
      </c>
      <c r="L205" s="3">
        <f>MIN(K205*Constantes!$E$16,0.8*(O204+Clima!$F203-M205-N205-Constantes!$D$12))</f>
        <v>0.71378228122172072</v>
      </c>
      <c r="M205" s="3">
        <f>IF(Clima!$F203&gt;0.05*Constantes!$E$17,((Clima!$F203-0.05*Constantes!$E$17)^2)/(Clima!$F203+0.95*Constantes!$E$17),0)</f>
        <v>0.26659670510724148</v>
      </c>
      <c r="N205" s="3">
        <f>MAX(0,O204+Clima!$F203-M205-Constantes!$D$11)</f>
        <v>0</v>
      </c>
      <c r="O205" s="3">
        <f>O204+Clima!$F203-M205-L205-N205</f>
        <v>31.619846293671078</v>
      </c>
      <c r="P205" s="3">
        <f>P204+(Coeficientes!$D$20*N205-Q205)/Coeficientes!$D$21</f>
        <v>0</v>
      </c>
      <c r="Q205" s="3">
        <f>10*Coeficientes!$D$22*P204/Constantes!$E$27</f>
        <v>0</v>
      </c>
      <c r="R205" s="3">
        <f>10*Escenarios!$E$7*(M205+Q205)</f>
        <v>25.859880395402424</v>
      </c>
      <c r="S205" s="3">
        <f>0.001*Clima!F203*Escenarios!$E$8</f>
        <v>21.299999999999997</v>
      </c>
      <c r="T205" s="3">
        <f>MAX(0,W204+R205+S205-Constantes!$E$22)</f>
        <v>0</v>
      </c>
      <c r="U205" s="3">
        <f>MIN('Cálculos de ET'!M203*0.001*Escenarios!$E$8*(W204/Constantes!$E$22)^(2/3),W204+R205+S205-T205)</f>
        <v>2.6805319158678582</v>
      </c>
      <c r="V205" s="3">
        <f>MIN(Constantes!$E$21*(W204/Constantes!$E$22)^(2/3),W204+R205+S205-U205-T205)</f>
        <v>7.2051008035646973</v>
      </c>
      <c r="W205" s="3">
        <f t="shared" si="6"/>
        <v>967.7781920525365</v>
      </c>
      <c r="X205" s="17"/>
      <c r="Y205" s="3">
        <v>200</v>
      </c>
      <c r="Z205" s="3">
        <f>'Cálculos de ET'!$I203*((1-Constantes!$F$18)*'Cálculos de ET'!$K203+'Cálculos de ET'!$L203)</f>
        <v>1.2064049641334043</v>
      </c>
      <c r="AA205" s="3">
        <f>MIN(Z205*Constantes!$F$16,0.8*(AD204+Clima!$F203-AB205-AC205-Constantes!$D$12))</f>
        <v>0.71378228122172072</v>
      </c>
      <c r="AB205" s="3">
        <f>IF(Clima!$F203&gt;0.05*Constantes!$F$17,((Clima!$F203-0.05*Constantes!$F$17)^2)/(Clima!$F203+0.95*Constantes!$F$17),0)</f>
        <v>0.26659670510724148</v>
      </c>
      <c r="AC205" s="3">
        <f>MAX(0,AD204+Clima!$F203-AB205-Constantes!$D$11)</f>
        <v>0</v>
      </c>
      <c r="AD205" s="3">
        <f>AD204+Clima!$F203-AB205-AA205-AC205</f>
        <v>31.619846293671078</v>
      </c>
      <c r="AE205" s="3">
        <f>AE204+(Coeficientes!$D$20*AC205-AF205)/Coeficientes!$D$21</f>
        <v>0</v>
      </c>
      <c r="AF205" s="3">
        <f>10*Coeficientes!$D$22*AE204/Constantes!$F$27</f>
        <v>0</v>
      </c>
      <c r="AG205" s="3">
        <f>10*Escenarios!$F$7*(AB205+AF205)</f>
        <v>25.060090280080701</v>
      </c>
      <c r="AH205" s="3">
        <f>0.001*Clima!F203*Escenarios!$F$8</f>
        <v>42.599999999999994</v>
      </c>
      <c r="AI205" s="3">
        <f>MAX(0,AL204+AG205+AH205-Constantes!$F$22)</f>
        <v>0</v>
      </c>
      <c r="AJ205" s="3">
        <f>MIN('Cálculos de ET'!M203*0.001*Escenarios!$F$8*(AL204/Constantes!$F$22)^(2/3),AL204+AG205+AH205-AI205)</f>
        <v>2.4418995698908081</v>
      </c>
      <c r="AK205" s="3">
        <f>MIN(Constantes!$F$21*(AL204/Constantes!$F$22)^(2/3),AL204+AG205+AH205-AJ205-AI205)</f>
        <v>6.5636721014561079</v>
      </c>
      <c r="AL205" s="3">
        <f t="shared" si="7"/>
        <v>344.69891785155721</v>
      </c>
      <c r="AM205" s="25"/>
    </row>
    <row r="206" spans="2:39" x14ac:dyDescent="0.25">
      <c r="B206" s="24"/>
      <c r="C206" s="3">
        <v>201</v>
      </c>
      <c r="D206" s="3">
        <f>'Cálculos de ET'!$I204*((1-Constantes!$D$18)*'Cálculos de ET'!$K204+'Cálculos de ET'!$L204)</f>
        <v>0</v>
      </c>
      <c r="E206" s="3">
        <f>MIN(D206*Constantes!$D$16,0.8*(H205+Clima!$F204-F206-G206-Constantes!$D$12))</f>
        <v>0</v>
      </c>
      <c r="F206" s="3">
        <f>IF(Clima!$F204&gt;0.05*Constantes!$D$17,((Clima!$F204-0.05*Constantes!$D$17)^2)/(Clima!$F204+0.95*Constantes!$D$17),0)</f>
        <v>0</v>
      </c>
      <c r="G206" s="3">
        <f>MAX(0,H205+Clima!$F204-F206-Constantes!$D$11)</f>
        <v>0</v>
      </c>
      <c r="H206" s="3">
        <f>H205+Clima!$F204-F206-E206-G206</f>
        <v>32.819846293671077</v>
      </c>
      <c r="I206" s="17"/>
      <c r="J206" s="3">
        <v>201</v>
      </c>
      <c r="K206" s="3">
        <f>'Cálculos de ET'!$I204*((1-Constantes!$E$18)*'Cálculos de ET'!$K204+'Cálculos de ET'!$L204)</f>
        <v>0</v>
      </c>
      <c r="L206" s="3">
        <f>MIN(K206*Constantes!$E$16,0.8*(O205+Clima!$F204-M206-N206-Constantes!$D$12))</f>
        <v>0</v>
      </c>
      <c r="M206" s="3">
        <f>IF(Clima!$F204&gt;0.05*Constantes!$E$17,((Clima!$F204-0.05*Constantes!$E$17)^2)/(Clima!$F204+0.95*Constantes!$E$17),0)</f>
        <v>0</v>
      </c>
      <c r="N206" s="3">
        <f>MAX(0,O205+Clima!$F204-M206-Constantes!$D$11)</f>
        <v>0</v>
      </c>
      <c r="O206" s="3">
        <f>O205+Clima!$F204-M206-L206-N206</f>
        <v>32.819846293671077</v>
      </c>
      <c r="P206" s="3">
        <f>P205+(Coeficientes!$D$20*N206-Q206)/Coeficientes!$D$21</f>
        <v>0</v>
      </c>
      <c r="Q206" s="3">
        <f>10*Coeficientes!$D$22*P205/Constantes!$E$27</f>
        <v>0</v>
      </c>
      <c r="R206" s="3">
        <f>10*Escenarios!$E$7*(M206+Q206)</f>
        <v>0</v>
      </c>
      <c r="S206" s="3">
        <f>0.001*Clima!F204*Escenarios!$E$8</f>
        <v>3.5999999999999996</v>
      </c>
      <c r="T206" s="3">
        <f>MAX(0,W205+R206+S206-Constantes!$E$22)</f>
        <v>0</v>
      </c>
      <c r="U206" s="3">
        <f>MIN('Cálculos de ET'!M204*0.001*Escenarios!$E$8*(W205/Constantes!$E$22)^(2/3),W205+R206+S206-T206)</f>
        <v>0</v>
      </c>
      <c r="V206" s="3">
        <f>MIN(Constantes!$E$21*(W205/Constantes!$E$22)^(2/3),W205+R206+S206-U206-T206)</f>
        <v>7.396253763237949</v>
      </c>
      <c r="W206" s="3">
        <f t="shared" si="6"/>
        <v>963.98193828929857</v>
      </c>
      <c r="X206" s="17"/>
      <c r="Y206" s="3">
        <v>201</v>
      </c>
      <c r="Z206" s="3">
        <f>'Cálculos de ET'!$I204*((1-Constantes!$F$18)*'Cálculos de ET'!$K204+'Cálculos de ET'!$L204)</f>
        <v>0</v>
      </c>
      <c r="AA206" s="3">
        <f>MIN(Z206*Constantes!$F$16,0.8*(AD205+Clima!$F204-AB206-AC206-Constantes!$D$12))</f>
        <v>0</v>
      </c>
      <c r="AB206" s="3">
        <f>IF(Clima!$F204&gt;0.05*Constantes!$F$17,((Clima!$F204-0.05*Constantes!$F$17)^2)/(Clima!$F204+0.95*Constantes!$F$17),0)</f>
        <v>0</v>
      </c>
      <c r="AC206" s="3">
        <f>MAX(0,AD205+Clima!$F204-AB206-Constantes!$D$11)</f>
        <v>0</v>
      </c>
      <c r="AD206" s="3">
        <f>AD205+Clima!$F204-AB206-AA206-AC206</f>
        <v>32.819846293671077</v>
      </c>
      <c r="AE206" s="3">
        <f>AE205+(Coeficientes!$D$20*AC206-AF206)/Coeficientes!$D$21</f>
        <v>0</v>
      </c>
      <c r="AF206" s="3">
        <f>10*Coeficientes!$D$22*AE205/Constantes!$F$27</f>
        <v>0</v>
      </c>
      <c r="AG206" s="3">
        <f>10*Escenarios!$F$7*(AB206+AF206)</f>
        <v>0</v>
      </c>
      <c r="AH206" s="3">
        <f>0.001*Clima!F204*Escenarios!$F$8</f>
        <v>7.1999999999999993</v>
      </c>
      <c r="AI206" s="3">
        <f>MAX(0,AL205+AG206+AH206-Constantes!$F$22)</f>
        <v>0</v>
      </c>
      <c r="AJ206" s="3">
        <f>MIN('Cálculos de ET'!M204*0.001*Escenarios!$F$8*(AL205/Constantes!$F$22)^(2/3),AL205+AG206+AH206-AI206)</f>
        <v>0</v>
      </c>
      <c r="AK206" s="3">
        <f>MIN(Constantes!$F$21*(AL205/Constantes!$F$22)^(2/3),AL205+AG206+AH206-AJ206-AI206)</f>
        <v>7.4327785072882238</v>
      </c>
      <c r="AL206" s="3">
        <f t="shared" si="7"/>
        <v>344.46613934426898</v>
      </c>
      <c r="AM206" s="25"/>
    </row>
    <row r="207" spans="2:39" x14ac:dyDescent="0.25">
      <c r="B207" s="24"/>
      <c r="C207" s="3">
        <v>202</v>
      </c>
      <c r="D207" s="3">
        <f>'Cálculos de ET'!$I205*((1-Constantes!$D$18)*'Cálculos de ET'!$K205+'Cálculos de ET'!$L205)</f>
        <v>1.1182006323960665</v>
      </c>
      <c r="E207" s="3">
        <f>MIN(D207*Constantes!$D$16,0.8*(H206+Clima!$F205-F207-G207-Constantes!$D$12))</f>
        <v>0.6615952536539591</v>
      </c>
      <c r="F207" s="3">
        <f>IF(Clima!$F205&gt;0.05*Constantes!$D$17,((Clima!$F205-0.05*Constantes!$D$17)^2)/(Clima!$F205+0.95*Constantes!$D$17),0)</f>
        <v>0.8429838237806051</v>
      </c>
      <c r="G207" s="3">
        <f>MAX(0,H206+Clima!$F205-F207-Constantes!$D$11)</f>
        <v>1.9768624698904702</v>
      </c>
      <c r="H207" s="3">
        <f>H206+Clima!$F205-F207-E207-G207</f>
        <v>39.838404746346043</v>
      </c>
      <c r="I207" s="17"/>
      <c r="J207" s="3">
        <v>202</v>
      </c>
      <c r="K207" s="3">
        <f>'Cálculos de ET'!$I205*((1-Constantes!$E$18)*'Cálculos de ET'!$K205+'Cálculos de ET'!$L205)</f>
        <v>1.1182006323960665</v>
      </c>
      <c r="L207" s="3">
        <f>MIN(K207*Constantes!$E$16,0.8*(O206+Clima!$F205-M207-N207-Constantes!$D$12))</f>
        <v>0.6615952536539591</v>
      </c>
      <c r="M207" s="3">
        <f>IF(Clima!$F205&gt;0.05*Constantes!$E$17,((Clima!$F205-0.05*Constantes!$E$17)^2)/(Clima!$F205+0.95*Constantes!$E$17),0)</f>
        <v>0.8429838237806051</v>
      </c>
      <c r="N207" s="3">
        <f>MAX(0,O206+Clima!$F205-M207-Constantes!$D$11)</f>
        <v>1.9768624698904702</v>
      </c>
      <c r="O207" s="3">
        <f>O206+Clima!$F205-M207-L207-N207</f>
        <v>39.838404746346043</v>
      </c>
      <c r="P207" s="3">
        <f>P206+(Coeficientes!$D$20*N207-Q207)/Coeficientes!$D$21</f>
        <v>0</v>
      </c>
      <c r="Q207" s="3">
        <f>10*Coeficientes!$D$22*P206/Constantes!$E$27</f>
        <v>0</v>
      </c>
      <c r="R207" s="3">
        <f>10*Escenarios!$E$7*(M207+Q207)</f>
        <v>81.769430906718696</v>
      </c>
      <c r="S207" s="3">
        <f>0.001*Clima!F205*Escenarios!$E$8</f>
        <v>31.500000000000004</v>
      </c>
      <c r="T207" s="3">
        <f>MAX(0,W206+R207+S207-Constantes!$E$22)</f>
        <v>0</v>
      </c>
      <c r="U207" s="3">
        <f>MIN('Cálculos de ET'!M205*0.001*Escenarios!$E$8*(W206/Constantes!$E$22)^(2/3),W206+R207+S207-T207)</f>
        <v>2.5377964602834124</v>
      </c>
      <c r="V207" s="3">
        <f>MIN(Constantes!$E$21*(W206/Constantes!$E$22)^(2/3),W206+R207+S207-U207-T207)</f>
        <v>7.3768991595939841</v>
      </c>
      <c r="W207" s="3">
        <f t="shared" si="6"/>
        <v>1067.3366735761399</v>
      </c>
      <c r="X207" s="17"/>
      <c r="Y207" s="3">
        <v>202</v>
      </c>
      <c r="Z207" s="3">
        <f>'Cálculos de ET'!$I205*((1-Constantes!$F$18)*'Cálculos de ET'!$K205+'Cálculos de ET'!$L205)</f>
        <v>1.1182006323960665</v>
      </c>
      <c r="AA207" s="3">
        <f>MIN(Z207*Constantes!$F$16,0.8*(AD206+Clima!$F205-AB207-AC207-Constantes!$D$12))</f>
        <v>0.6615952536539591</v>
      </c>
      <c r="AB207" s="3">
        <f>IF(Clima!$F205&gt;0.05*Constantes!$F$17,((Clima!$F205-0.05*Constantes!$F$17)^2)/(Clima!$F205+0.95*Constantes!$F$17),0)</f>
        <v>0.8429838237806051</v>
      </c>
      <c r="AC207" s="3">
        <f>MAX(0,AD206+Clima!$F205-AB207-Constantes!$D$11)</f>
        <v>1.9768624698904702</v>
      </c>
      <c r="AD207" s="3">
        <f>AD206+Clima!$F205-AB207-AA207-AC207</f>
        <v>39.838404746346043</v>
      </c>
      <c r="AE207" s="3">
        <f>AE206+(Coeficientes!$D$20*AC207-AF207)/Coeficientes!$D$21</f>
        <v>0</v>
      </c>
      <c r="AF207" s="3">
        <f>10*Coeficientes!$D$22*AE206/Constantes!$F$27</f>
        <v>0</v>
      </c>
      <c r="AG207" s="3">
        <f>10*Escenarios!$F$7*(AB207+AF207)</f>
        <v>79.240479435376884</v>
      </c>
      <c r="AH207" s="3">
        <f>0.001*Clima!F205*Escenarios!$F$8</f>
        <v>63.000000000000007</v>
      </c>
      <c r="AI207" s="3">
        <f>MAX(0,AL206+AG207+AH207-Constantes!$F$22)</f>
        <v>0</v>
      </c>
      <c r="AJ207" s="3">
        <f>MIN('Cálculos de ET'!M205*0.001*Escenarios!$F$8*(AL206/Constantes!$F$22)^(2/3),AL206+AG207+AH207-AI207)</f>
        <v>2.55586872374632</v>
      </c>
      <c r="AK207" s="3">
        <f>MIN(Constantes!$F$21*(AL206/Constantes!$F$22)^(2/3),AL206+AG207+AH207-AJ207-AI207)</f>
        <v>7.429431845819181</v>
      </c>
      <c r="AL207" s="3">
        <f t="shared" si="7"/>
        <v>476.72131821008037</v>
      </c>
      <c r="AM207" s="25"/>
    </row>
    <row r="208" spans="2:39" x14ac:dyDescent="0.25">
      <c r="B208" s="24"/>
      <c r="C208" s="3">
        <v>203</v>
      </c>
      <c r="D208" s="3">
        <f>'Cálculos de ET'!$I206*((1-Constantes!$D$18)*'Cálculos de ET'!$K206+'Cálculos de ET'!$L206)</f>
        <v>0</v>
      </c>
      <c r="E208" s="3">
        <f>MIN(D208*Constantes!$D$16,0.8*(H207+Clima!$F206-F208-G208-Constantes!$D$12))</f>
        <v>0</v>
      </c>
      <c r="F208" s="3">
        <f>IF(Clima!$F206&gt;0.05*Constantes!$D$17,((Clima!$F206-0.05*Constantes!$D$17)^2)/(Clima!$F206+0.95*Constantes!$D$17),0)</f>
        <v>0</v>
      </c>
      <c r="G208" s="3">
        <f>MAX(0,H207+Clima!$F206-F208-Constantes!$D$11)</f>
        <v>0</v>
      </c>
      <c r="H208" s="3">
        <f>H207+Clima!$F206-F208-E208-G208</f>
        <v>39.938404746346045</v>
      </c>
      <c r="I208" s="17"/>
      <c r="J208" s="3">
        <v>203</v>
      </c>
      <c r="K208" s="3">
        <f>'Cálculos de ET'!$I206*((1-Constantes!$E$18)*'Cálculos de ET'!$K206+'Cálculos de ET'!$L206)</f>
        <v>0</v>
      </c>
      <c r="L208" s="3">
        <f>MIN(K208*Constantes!$E$16,0.8*(O207+Clima!$F206-M208-N208-Constantes!$D$12))</f>
        <v>0</v>
      </c>
      <c r="M208" s="3">
        <f>IF(Clima!$F206&gt;0.05*Constantes!$E$17,((Clima!$F206-0.05*Constantes!$E$17)^2)/(Clima!$F206+0.95*Constantes!$E$17),0)</f>
        <v>0</v>
      </c>
      <c r="N208" s="3">
        <f>MAX(0,O207+Clima!$F206-M208-Constantes!$D$11)</f>
        <v>0</v>
      </c>
      <c r="O208" s="3">
        <f>O207+Clima!$F206-M208-L208-N208</f>
        <v>39.938404746346045</v>
      </c>
      <c r="P208" s="3">
        <f>P207+(Coeficientes!$D$20*N208-Q208)/Coeficientes!$D$21</f>
        <v>0</v>
      </c>
      <c r="Q208" s="3">
        <f>10*Coeficientes!$D$22*P207/Constantes!$E$27</f>
        <v>0</v>
      </c>
      <c r="R208" s="3">
        <f>10*Escenarios!$E$7*(M208+Q208)</f>
        <v>0</v>
      </c>
      <c r="S208" s="3">
        <f>0.001*Clima!F206*Escenarios!$E$8</f>
        <v>0.3</v>
      </c>
      <c r="T208" s="3">
        <f>MAX(0,W207+R208+S208-Constantes!$E$22)</f>
        <v>0</v>
      </c>
      <c r="U208" s="3">
        <f>MIN('Cálculos de ET'!M206*0.001*Escenarios!$E$8*(W207/Constantes!$E$22)^(2/3),W207+R208+S208-T208)</f>
        <v>0</v>
      </c>
      <c r="V208" s="3">
        <f>MIN(Constantes!$E$21*(W207/Constantes!$E$22)^(2/3),W207+R208+S208-U208-T208)</f>
        <v>7.8951830502436611</v>
      </c>
      <c r="W208" s="3">
        <f t="shared" si="6"/>
        <v>1059.7414905258961</v>
      </c>
      <c r="X208" s="17"/>
      <c r="Y208" s="3">
        <v>203</v>
      </c>
      <c r="Z208" s="3">
        <f>'Cálculos de ET'!$I206*((1-Constantes!$F$18)*'Cálculos de ET'!$K206+'Cálculos de ET'!$L206)</f>
        <v>0</v>
      </c>
      <c r="AA208" s="3">
        <f>MIN(Z208*Constantes!$F$16,0.8*(AD207+Clima!$F206-AB208-AC208-Constantes!$D$12))</f>
        <v>0</v>
      </c>
      <c r="AB208" s="3">
        <f>IF(Clima!$F206&gt;0.05*Constantes!$F$17,((Clima!$F206-0.05*Constantes!$F$17)^2)/(Clima!$F206+0.95*Constantes!$F$17),0)</f>
        <v>0</v>
      </c>
      <c r="AC208" s="3">
        <f>MAX(0,AD207+Clima!$F206-AB208-Constantes!$D$11)</f>
        <v>0</v>
      </c>
      <c r="AD208" s="3">
        <f>AD207+Clima!$F206-AB208-AA208-AC208</f>
        <v>39.938404746346045</v>
      </c>
      <c r="AE208" s="3">
        <f>AE207+(Coeficientes!$D$20*AC208-AF208)/Coeficientes!$D$21</f>
        <v>0</v>
      </c>
      <c r="AF208" s="3">
        <f>10*Coeficientes!$D$22*AE207/Constantes!$F$27</f>
        <v>0</v>
      </c>
      <c r="AG208" s="3">
        <f>10*Escenarios!$F$7*(AB208+AF208)</f>
        <v>0</v>
      </c>
      <c r="AH208" s="3">
        <f>0.001*Clima!F206*Escenarios!$F$8</f>
        <v>0.6</v>
      </c>
      <c r="AI208" s="3">
        <f>MAX(0,AL207+AG208+AH208-Constantes!$F$22)</f>
        <v>0</v>
      </c>
      <c r="AJ208" s="3">
        <f>MIN('Cálculos de ET'!M206*0.001*Escenarios!$F$8*(AL207/Constantes!$F$22)^(2/3),AL207+AG208+AH208-AI208)</f>
        <v>0</v>
      </c>
      <c r="AK208" s="3">
        <f>MIN(Constantes!$F$21*(AL207/Constantes!$F$22)^(2/3),AL207+AG208+AH208-AJ208-AI208)</f>
        <v>9.2264427963660083</v>
      </c>
      <c r="AL208" s="3">
        <f t="shared" si="7"/>
        <v>468.09487541371436</v>
      </c>
      <c r="AM208" s="25"/>
    </row>
    <row r="209" spans="2:39" x14ac:dyDescent="0.25">
      <c r="B209" s="24"/>
      <c r="C209" s="3">
        <v>204</v>
      </c>
      <c r="D209" s="3">
        <f>'Cálculos de ET'!$I207*((1-Constantes!$D$18)*'Cálculos de ET'!$K207+'Cálculos de ET'!$L207)</f>
        <v>0</v>
      </c>
      <c r="E209" s="3">
        <f>MIN(D209*Constantes!$D$16,0.8*(H208+Clima!$F207-F209-G209-Constantes!$D$12))</f>
        <v>0</v>
      </c>
      <c r="F209" s="3">
        <f>IF(Clima!$F207&gt;0.05*Constantes!$D$17,((Clima!$F207-0.05*Constantes!$D$17)^2)/(Clima!$F207+0.95*Constantes!$D$17),0)</f>
        <v>0</v>
      </c>
      <c r="G209" s="3">
        <f>MAX(0,H208+Clima!$F207-F209-Constantes!$D$11)</f>
        <v>0</v>
      </c>
      <c r="H209" s="3">
        <f>H208+Clima!$F207-F209-E209-G209</f>
        <v>39.938404746346045</v>
      </c>
      <c r="I209" s="17"/>
      <c r="J209" s="3">
        <v>204</v>
      </c>
      <c r="K209" s="3">
        <f>'Cálculos de ET'!$I207*((1-Constantes!$E$18)*'Cálculos de ET'!$K207+'Cálculos de ET'!$L207)</f>
        <v>0</v>
      </c>
      <c r="L209" s="3">
        <f>MIN(K209*Constantes!$E$16,0.8*(O208+Clima!$F207-M209-N209-Constantes!$D$12))</f>
        <v>0</v>
      </c>
      <c r="M209" s="3">
        <f>IF(Clima!$F207&gt;0.05*Constantes!$E$17,((Clima!$F207-0.05*Constantes!$E$17)^2)/(Clima!$F207+0.95*Constantes!$E$17),0)</f>
        <v>0</v>
      </c>
      <c r="N209" s="3">
        <f>MAX(0,O208+Clima!$F207-M209-Constantes!$D$11)</f>
        <v>0</v>
      </c>
      <c r="O209" s="3">
        <f>O208+Clima!$F207-M209-L209-N209</f>
        <v>39.938404746346045</v>
      </c>
      <c r="P209" s="3">
        <f>P208+(Coeficientes!$D$20*N209-Q209)/Coeficientes!$D$21</f>
        <v>0</v>
      </c>
      <c r="Q209" s="3">
        <f>10*Coeficientes!$D$22*P208/Constantes!$E$27</f>
        <v>0</v>
      </c>
      <c r="R209" s="3">
        <f>10*Escenarios!$E$7*(M209+Q209)</f>
        <v>0</v>
      </c>
      <c r="S209" s="3">
        <f>0.001*Clima!F207*Escenarios!$E$8</f>
        <v>0</v>
      </c>
      <c r="T209" s="3">
        <f>MAX(0,W208+R209+S209-Constantes!$E$22)</f>
        <v>0</v>
      </c>
      <c r="U209" s="3">
        <f>MIN('Cálculos de ET'!M207*0.001*Escenarios!$E$8*(W208/Constantes!$E$22)^(2/3),W208+R209+S209-T209)</f>
        <v>0</v>
      </c>
      <c r="V209" s="3">
        <f>MIN(Constantes!$E$21*(W208/Constantes!$E$22)^(2/3),W208+R209+S209-U209-T209)</f>
        <v>7.8576836639093219</v>
      </c>
      <c r="W209" s="3">
        <f t="shared" si="6"/>
        <v>1051.8838068619868</v>
      </c>
      <c r="X209" s="17"/>
      <c r="Y209" s="3">
        <v>204</v>
      </c>
      <c r="Z209" s="3">
        <f>'Cálculos de ET'!$I207*((1-Constantes!$F$18)*'Cálculos de ET'!$K207+'Cálculos de ET'!$L207)</f>
        <v>0</v>
      </c>
      <c r="AA209" s="3">
        <f>MIN(Z209*Constantes!$F$16,0.8*(AD208+Clima!$F207-AB209-AC209-Constantes!$D$12))</f>
        <v>0</v>
      </c>
      <c r="AB209" s="3">
        <f>IF(Clima!$F207&gt;0.05*Constantes!$F$17,((Clima!$F207-0.05*Constantes!$F$17)^2)/(Clima!$F207+0.95*Constantes!$F$17),0)</f>
        <v>0</v>
      </c>
      <c r="AC209" s="3">
        <f>MAX(0,AD208+Clima!$F207-AB209-Constantes!$D$11)</f>
        <v>0</v>
      </c>
      <c r="AD209" s="3">
        <f>AD208+Clima!$F207-AB209-AA209-AC209</f>
        <v>39.938404746346045</v>
      </c>
      <c r="AE209" s="3">
        <f>AE208+(Coeficientes!$D$20*AC209-AF209)/Coeficientes!$D$21</f>
        <v>0</v>
      </c>
      <c r="AF209" s="3">
        <f>10*Coeficientes!$D$22*AE208/Constantes!$F$27</f>
        <v>0</v>
      </c>
      <c r="AG209" s="3">
        <f>10*Escenarios!$F$7*(AB209+AF209)</f>
        <v>0</v>
      </c>
      <c r="AH209" s="3">
        <f>0.001*Clima!F207*Escenarios!$F$8</f>
        <v>0</v>
      </c>
      <c r="AI209" s="3">
        <f>MAX(0,AL208+AG209+AH209-Constantes!$F$22)</f>
        <v>0</v>
      </c>
      <c r="AJ209" s="3">
        <f>MIN('Cálculos de ET'!M207*0.001*Escenarios!$F$8*(AL208/Constantes!$F$22)^(2/3),AL208+AG209+AH209-AI209)</f>
        <v>0</v>
      </c>
      <c r="AK209" s="3">
        <f>MIN(Constantes!$F$21*(AL208/Constantes!$F$22)^(2/3),AL208+AG209+AH209-AJ209-AI209)</f>
        <v>9.1148005319443417</v>
      </c>
      <c r="AL209" s="3">
        <f t="shared" si="7"/>
        <v>458.98007488177001</v>
      </c>
      <c r="AM209" s="25"/>
    </row>
    <row r="210" spans="2:39" x14ac:dyDescent="0.25">
      <c r="B210" s="24"/>
      <c r="C210" s="3">
        <v>205</v>
      </c>
      <c r="D210" s="3">
        <f>'Cálculos de ET'!$I208*((1-Constantes!$D$18)*'Cálculos de ET'!$K208+'Cálculos de ET'!$L208)</f>
        <v>1.2322773049224864</v>
      </c>
      <c r="E210" s="3">
        <f>MIN(D210*Constantes!$D$16,0.8*(H209+Clima!$F208-F210-G210-Constantes!$D$12))</f>
        <v>0.7290899258170348</v>
      </c>
      <c r="F210" s="3">
        <f>IF(Clima!$F208&gt;0.05*Constantes!$D$17,((Clima!$F208-0.05*Constantes!$D$17)^2)/(Clima!$F208+0.95*Constantes!$D$17),0)</f>
        <v>0</v>
      </c>
      <c r="G210" s="3">
        <f>MAX(0,H209+Clima!$F208-F210-Constantes!$D$11)</f>
        <v>0</v>
      </c>
      <c r="H210" s="3">
        <f>H209+Clima!$F208-F210-E210-G210</f>
        <v>39.209314820529009</v>
      </c>
      <c r="I210" s="17"/>
      <c r="J210" s="3">
        <v>205</v>
      </c>
      <c r="K210" s="3">
        <f>'Cálculos de ET'!$I208*((1-Constantes!$E$18)*'Cálculos de ET'!$K208+'Cálculos de ET'!$L208)</f>
        <v>1.2322773049224864</v>
      </c>
      <c r="L210" s="3">
        <f>MIN(K210*Constantes!$E$16,0.8*(O209+Clima!$F208-M210-N210-Constantes!$D$12))</f>
        <v>0.7290899258170348</v>
      </c>
      <c r="M210" s="3">
        <f>IF(Clima!$F208&gt;0.05*Constantes!$E$17,((Clima!$F208-0.05*Constantes!$E$17)^2)/(Clima!$F208+0.95*Constantes!$E$17),0)</f>
        <v>0</v>
      </c>
      <c r="N210" s="3">
        <f>MAX(0,O209+Clima!$F208-M210-Constantes!$D$11)</f>
        <v>0</v>
      </c>
      <c r="O210" s="3">
        <f>O209+Clima!$F208-M210-L210-N210</f>
        <v>39.209314820529009</v>
      </c>
      <c r="P210" s="3">
        <f>P209+(Coeficientes!$D$20*N210-Q210)/Coeficientes!$D$21</f>
        <v>0</v>
      </c>
      <c r="Q210" s="3">
        <f>10*Coeficientes!$D$22*P209/Constantes!$E$27</f>
        <v>0</v>
      </c>
      <c r="R210" s="3">
        <f>10*Escenarios!$E$7*(M210+Q210)</f>
        <v>0</v>
      </c>
      <c r="S210" s="3">
        <f>0.001*Clima!F208*Escenarios!$E$8</f>
        <v>0</v>
      </c>
      <c r="T210" s="3">
        <f>MAX(0,W209+R210+S210-Constantes!$E$22)</f>
        <v>0</v>
      </c>
      <c r="U210" s="3">
        <f>MIN('Cálculos de ET'!M208*0.001*Escenarios!$E$8*(W209/Constantes!$E$22)^(2/3),W209+R210+S210-T210)</f>
        <v>2.9661366556500437</v>
      </c>
      <c r="V210" s="3">
        <f>MIN(Constantes!$E$21*(W209/Constantes!$E$22)^(2/3),W209+R210+S210-U210-T210)</f>
        <v>7.8187938358767912</v>
      </c>
      <c r="W210" s="3">
        <f t="shared" si="6"/>
        <v>1041.0988763704602</v>
      </c>
      <c r="X210" s="17"/>
      <c r="Y210" s="3">
        <v>205</v>
      </c>
      <c r="Z210" s="3">
        <f>'Cálculos de ET'!$I208*((1-Constantes!$F$18)*'Cálculos de ET'!$K208+'Cálculos de ET'!$L208)</f>
        <v>1.2322773049224864</v>
      </c>
      <c r="AA210" s="3">
        <f>MIN(Z210*Constantes!$F$16,0.8*(AD209+Clima!$F208-AB210-AC210-Constantes!$D$12))</f>
        <v>0.7290899258170348</v>
      </c>
      <c r="AB210" s="3">
        <f>IF(Clima!$F208&gt;0.05*Constantes!$F$17,((Clima!$F208-0.05*Constantes!$F$17)^2)/(Clima!$F208+0.95*Constantes!$F$17),0)</f>
        <v>0</v>
      </c>
      <c r="AC210" s="3">
        <f>MAX(0,AD209+Clima!$F208-AB210-Constantes!$D$11)</f>
        <v>0</v>
      </c>
      <c r="AD210" s="3">
        <f>AD209+Clima!$F208-AB210-AA210-AC210</f>
        <v>39.209314820529009</v>
      </c>
      <c r="AE210" s="3">
        <f>AE209+(Coeficientes!$D$20*AC210-AF210)/Coeficientes!$D$21</f>
        <v>0</v>
      </c>
      <c r="AF210" s="3">
        <f>10*Coeficientes!$D$22*AE209/Constantes!$F$27</f>
        <v>0</v>
      </c>
      <c r="AG210" s="3">
        <f>10*Escenarios!$F$7*(AB210+AF210)</f>
        <v>0</v>
      </c>
      <c r="AH210" s="3">
        <f>0.001*Clima!F208*Escenarios!$F$8</f>
        <v>0</v>
      </c>
      <c r="AI210" s="3">
        <f>MAX(0,AL209+AG210+AH210-Constantes!$F$22)</f>
        <v>0</v>
      </c>
      <c r="AJ210" s="3">
        <f>MIN('Cálculos de ET'!M208*0.001*Escenarios!$F$8*(AL209/Constantes!$F$22)^(2/3),AL209+AG210+AH210-AI210)</f>
        <v>3.4127556444247324</v>
      </c>
      <c r="AK210" s="3">
        <f>MIN(Constantes!$F$21*(AL209/Constantes!$F$22)^(2/3),AL209+AG210+AH210-AJ210-AI210)</f>
        <v>8.9960901650143192</v>
      </c>
      <c r="AL210" s="3">
        <f t="shared" si="7"/>
        <v>446.57122907233094</v>
      </c>
      <c r="AM210" s="25"/>
    </row>
    <row r="211" spans="2:39" x14ac:dyDescent="0.25">
      <c r="B211" s="24"/>
      <c r="C211" s="3">
        <v>206</v>
      </c>
      <c r="D211" s="3">
        <f>'Cálculos de ET'!$I209*((1-Constantes!$D$18)*'Cálculos de ET'!$K209+'Cálculos de ET'!$L209)</f>
        <v>1.2454058791166953</v>
      </c>
      <c r="E211" s="3">
        <f>MIN(D211*Constantes!$D$16,0.8*(H210+Clima!$F209-F211-G211-Constantes!$D$12))</f>
        <v>0.7368575858616554</v>
      </c>
      <c r="F211" s="3">
        <f>IF(Clima!$F209&gt;0.05*Constantes!$D$17,((Clima!$F209-0.05*Constantes!$D$17)^2)/(Clima!$F209+0.95*Constantes!$D$17),0)</f>
        <v>0</v>
      </c>
      <c r="G211" s="3">
        <f>MAX(0,H210+Clima!$F209-F211-Constantes!$D$11)</f>
        <v>0</v>
      </c>
      <c r="H211" s="3">
        <f>H210+Clima!$F209-F211-E211-G211</f>
        <v>38.472457234667353</v>
      </c>
      <c r="I211" s="17"/>
      <c r="J211" s="3">
        <v>206</v>
      </c>
      <c r="K211" s="3">
        <f>'Cálculos de ET'!$I209*((1-Constantes!$E$18)*'Cálculos de ET'!$K209+'Cálculos de ET'!$L209)</f>
        <v>1.2454058791166953</v>
      </c>
      <c r="L211" s="3">
        <f>MIN(K211*Constantes!$E$16,0.8*(O210+Clima!$F209-M211-N211-Constantes!$D$12))</f>
        <v>0.7368575858616554</v>
      </c>
      <c r="M211" s="3">
        <f>IF(Clima!$F209&gt;0.05*Constantes!$E$17,((Clima!$F209-0.05*Constantes!$E$17)^2)/(Clima!$F209+0.95*Constantes!$E$17),0)</f>
        <v>0</v>
      </c>
      <c r="N211" s="3">
        <f>MAX(0,O210+Clima!$F209-M211-Constantes!$D$11)</f>
        <v>0</v>
      </c>
      <c r="O211" s="3">
        <f>O210+Clima!$F209-M211-L211-N211</f>
        <v>38.472457234667353</v>
      </c>
      <c r="P211" s="3">
        <f>P210+(Coeficientes!$D$20*N211-Q211)/Coeficientes!$D$21</f>
        <v>0</v>
      </c>
      <c r="Q211" s="3">
        <f>10*Coeficientes!$D$22*P210/Constantes!$E$27</f>
        <v>0</v>
      </c>
      <c r="R211" s="3">
        <f>10*Escenarios!$E$7*(M211+Q211)</f>
        <v>0</v>
      </c>
      <c r="S211" s="3">
        <f>0.001*Clima!F209*Escenarios!$E$8</f>
        <v>0</v>
      </c>
      <c r="T211" s="3">
        <f>MAX(0,W210+R211+S211-Constantes!$E$22)</f>
        <v>0</v>
      </c>
      <c r="U211" s="3">
        <f>MIN('Cálculos de ET'!M209*0.001*Escenarios!$E$8*(W210/Constantes!$E$22)^(2/3),W210+R211+S211-T211)</f>
        <v>2.97639716230618</v>
      </c>
      <c r="V211" s="3">
        <f>MIN(Constantes!$E$21*(W210/Constantes!$E$22)^(2/3),W210+R211+S211-U211-T211)</f>
        <v>7.7652581980363102</v>
      </c>
      <c r="W211" s="3">
        <f t="shared" si="6"/>
        <v>1030.3572210101177</v>
      </c>
      <c r="X211" s="17"/>
      <c r="Y211" s="3">
        <v>206</v>
      </c>
      <c r="Z211" s="3">
        <f>'Cálculos de ET'!$I209*((1-Constantes!$F$18)*'Cálculos de ET'!$K209+'Cálculos de ET'!$L209)</f>
        <v>1.2454058791166953</v>
      </c>
      <c r="AA211" s="3">
        <f>MIN(Z211*Constantes!$F$16,0.8*(AD210+Clima!$F209-AB211-AC211-Constantes!$D$12))</f>
        <v>0.7368575858616554</v>
      </c>
      <c r="AB211" s="3">
        <f>IF(Clima!$F209&gt;0.05*Constantes!$F$17,((Clima!$F209-0.05*Constantes!$F$17)^2)/(Clima!$F209+0.95*Constantes!$F$17),0)</f>
        <v>0</v>
      </c>
      <c r="AC211" s="3">
        <f>MAX(0,AD210+Clima!$F209-AB211-Constantes!$D$11)</f>
        <v>0</v>
      </c>
      <c r="AD211" s="3">
        <f>AD210+Clima!$F209-AB211-AA211-AC211</f>
        <v>38.472457234667353</v>
      </c>
      <c r="AE211" s="3">
        <f>AE210+(Coeficientes!$D$20*AC211-AF211)/Coeficientes!$D$21</f>
        <v>0</v>
      </c>
      <c r="AF211" s="3">
        <f>10*Coeficientes!$D$22*AE210/Constantes!$F$27</f>
        <v>0</v>
      </c>
      <c r="AG211" s="3">
        <f>10*Escenarios!$F$7*(AB211+AF211)</f>
        <v>0</v>
      </c>
      <c r="AH211" s="3">
        <f>0.001*Clima!F209*Escenarios!$F$8</f>
        <v>0</v>
      </c>
      <c r="AI211" s="3">
        <f>MAX(0,AL210+AG211+AH211-Constantes!$F$22)</f>
        <v>0</v>
      </c>
      <c r="AJ211" s="3">
        <f>MIN('Cálculos de ET'!M209*0.001*Escenarios!$F$8*(AL210/Constantes!$F$22)^(2/3),AL210+AG211+AH211-AI211)</f>
        <v>3.3857382925617419</v>
      </c>
      <c r="AK211" s="3">
        <f>MIN(Constantes!$F$21*(AL210/Constantes!$F$22)^(2/3),AL210+AG211+AH211-AJ211-AI211)</f>
        <v>8.8332069273811413</v>
      </c>
      <c r="AL211" s="3">
        <f t="shared" si="7"/>
        <v>434.35228385238804</v>
      </c>
      <c r="AM211" s="25"/>
    </row>
    <row r="212" spans="2:39" x14ac:dyDescent="0.25">
      <c r="B212" s="24"/>
      <c r="C212" s="3">
        <v>207</v>
      </c>
      <c r="D212" s="3">
        <f>'Cálculos de ET'!$I210*((1-Constantes!$D$18)*'Cálculos de ET'!$K210+'Cálculos de ET'!$L210)</f>
        <v>1.2278550173460516</v>
      </c>
      <c r="E212" s="3">
        <f>MIN(D212*Constantes!$D$16,0.8*(H211+Clima!$F210-F212-G212-Constantes!$D$12))</f>
        <v>0.72647343250975338</v>
      </c>
      <c r="F212" s="3">
        <f>IF(Clima!$F210&gt;0.05*Constantes!$D$17,((Clima!$F210-0.05*Constantes!$D$17)^2)/(Clima!$F210+0.95*Constantes!$D$17),0)</f>
        <v>0</v>
      </c>
      <c r="G212" s="3">
        <f>MAX(0,H211+Clima!$F210-F212-Constantes!$D$11)</f>
        <v>0</v>
      </c>
      <c r="H212" s="3">
        <f>H211+Clima!$F210-F212-E212-G212</f>
        <v>37.745983802157596</v>
      </c>
      <c r="I212" s="17"/>
      <c r="J212" s="3">
        <v>207</v>
      </c>
      <c r="K212" s="3">
        <f>'Cálculos de ET'!$I210*((1-Constantes!$E$18)*'Cálculos de ET'!$K210+'Cálculos de ET'!$L210)</f>
        <v>1.2278550173460516</v>
      </c>
      <c r="L212" s="3">
        <f>MIN(K212*Constantes!$E$16,0.8*(O211+Clima!$F210-M212-N212-Constantes!$D$12))</f>
        <v>0.72647343250975338</v>
      </c>
      <c r="M212" s="3">
        <f>IF(Clima!$F210&gt;0.05*Constantes!$E$17,((Clima!$F210-0.05*Constantes!$E$17)^2)/(Clima!$F210+0.95*Constantes!$E$17),0)</f>
        <v>0</v>
      </c>
      <c r="N212" s="3">
        <f>MAX(0,O211+Clima!$F210-M212-Constantes!$D$11)</f>
        <v>0</v>
      </c>
      <c r="O212" s="3">
        <f>O211+Clima!$F210-M212-L212-N212</f>
        <v>37.745983802157596</v>
      </c>
      <c r="P212" s="3">
        <f>P211+(Coeficientes!$D$20*N212-Q212)/Coeficientes!$D$21</f>
        <v>0</v>
      </c>
      <c r="Q212" s="3">
        <f>10*Coeficientes!$D$22*P211/Constantes!$E$27</f>
        <v>0</v>
      </c>
      <c r="R212" s="3">
        <f>10*Escenarios!$E$7*(M212+Q212)</f>
        <v>0</v>
      </c>
      <c r="S212" s="3">
        <f>0.001*Clima!F210*Escenarios!$E$8</f>
        <v>0</v>
      </c>
      <c r="T212" s="3">
        <f>MAX(0,W211+R212+S212-Constantes!$E$22)</f>
        <v>0</v>
      </c>
      <c r="U212" s="3">
        <f>MIN('Cálculos de ET'!M210*0.001*Escenarios!$E$8*(W211/Constantes!$E$22)^(2/3),W211+R212+S212-T212)</f>
        <v>2.9123557064170962</v>
      </c>
      <c r="V212" s="3">
        <f>MIN(Constantes!$E$21*(W211/Constantes!$E$22)^(2/3),W211+R212+S212-U212-T212)</f>
        <v>7.7117533062634038</v>
      </c>
      <c r="W212" s="3">
        <f t="shared" si="6"/>
        <v>1019.733111997437</v>
      </c>
      <c r="X212" s="17"/>
      <c r="Y212" s="3">
        <v>207</v>
      </c>
      <c r="Z212" s="3">
        <f>'Cálculos de ET'!$I210*((1-Constantes!$F$18)*'Cálculos de ET'!$K210+'Cálculos de ET'!$L210)</f>
        <v>1.2278550173460516</v>
      </c>
      <c r="AA212" s="3">
        <f>MIN(Z212*Constantes!$F$16,0.8*(AD211+Clima!$F210-AB212-AC212-Constantes!$D$12))</f>
        <v>0.72647343250975338</v>
      </c>
      <c r="AB212" s="3">
        <f>IF(Clima!$F210&gt;0.05*Constantes!$F$17,((Clima!$F210-0.05*Constantes!$F$17)^2)/(Clima!$F210+0.95*Constantes!$F$17),0)</f>
        <v>0</v>
      </c>
      <c r="AC212" s="3">
        <f>MAX(0,AD211+Clima!$F210-AB212-Constantes!$D$11)</f>
        <v>0</v>
      </c>
      <c r="AD212" s="3">
        <f>AD211+Clima!$F210-AB212-AA212-AC212</f>
        <v>37.745983802157596</v>
      </c>
      <c r="AE212" s="3">
        <f>AE211+(Coeficientes!$D$20*AC212-AF212)/Coeficientes!$D$21</f>
        <v>0</v>
      </c>
      <c r="AF212" s="3">
        <f>10*Coeficientes!$D$22*AE211/Constantes!$F$27</f>
        <v>0</v>
      </c>
      <c r="AG212" s="3">
        <f>10*Escenarios!$F$7*(AB212+AF212)</f>
        <v>0</v>
      </c>
      <c r="AH212" s="3">
        <f>0.001*Clima!F210*Escenarios!$F$8</f>
        <v>0</v>
      </c>
      <c r="AI212" s="3">
        <f>MAX(0,AL211+AG212+AH212-Constantes!$F$22)</f>
        <v>0</v>
      </c>
      <c r="AJ212" s="3">
        <f>MIN('Cálculos de ET'!M210*0.001*Escenarios!$F$8*(AL211/Constantes!$F$22)^(2/3),AL211+AG212+AH212-AI212)</f>
        <v>3.2747433823365331</v>
      </c>
      <c r="AK212" s="3">
        <f>MIN(Constantes!$F$21*(AL211/Constantes!$F$22)^(2/3),AL211+AG212+AH212-AJ212-AI212)</f>
        <v>8.6713353901974148</v>
      </c>
      <c r="AL212" s="3">
        <f t="shared" si="7"/>
        <v>422.40620507985409</v>
      </c>
      <c r="AM212" s="25"/>
    </row>
    <row r="213" spans="2:39" x14ac:dyDescent="0.25">
      <c r="B213" s="24"/>
      <c r="C213" s="3">
        <v>208</v>
      </c>
      <c r="D213" s="3">
        <f>'Cálculos de ET'!$I211*((1-Constantes!$D$18)*'Cálculos de ET'!$K211+'Cálculos de ET'!$L211)</f>
        <v>1.2068377045619976</v>
      </c>
      <c r="E213" s="3">
        <f>MIN(D213*Constantes!$D$16,0.8*(H212+Clima!$F211-F213-G213-Constantes!$D$12))</f>
        <v>0.71403831668201911</v>
      </c>
      <c r="F213" s="3">
        <f>IF(Clima!$F211&gt;0.05*Constantes!$D$17,((Clima!$F211-0.05*Constantes!$D$17)^2)/(Clima!$F211+0.95*Constantes!$D$17),0)</f>
        <v>0</v>
      </c>
      <c r="G213" s="3">
        <f>MAX(0,H212+Clima!$F211-F213-Constantes!$D$11)</f>
        <v>0</v>
      </c>
      <c r="H213" s="3">
        <f>H212+Clima!$F211-F213-E213-G213</f>
        <v>37.031945485475575</v>
      </c>
      <c r="I213" s="17"/>
      <c r="J213" s="3">
        <v>208</v>
      </c>
      <c r="K213" s="3">
        <f>'Cálculos de ET'!$I211*((1-Constantes!$E$18)*'Cálculos de ET'!$K211+'Cálculos de ET'!$L211)</f>
        <v>1.2068377045619976</v>
      </c>
      <c r="L213" s="3">
        <f>MIN(K213*Constantes!$E$16,0.8*(O212+Clima!$F211-M213-N213-Constantes!$D$12))</f>
        <v>0.71403831668201911</v>
      </c>
      <c r="M213" s="3">
        <f>IF(Clima!$F211&gt;0.05*Constantes!$E$17,((Clima!$F211-0.05*Constantes!$E$17)^2)/(Clima!$F211+0.95*Constantes!$E$17),0)</f>
        <v>0</v>
      </c>
      <c r="N213" s="3">
        <f>MAX(0,O212+Clima!$F211-M213-Constantes!$D$11)</f>
        <v>0</v>
      </c>
      <c r="O213" s="3">
        <f>O212+Clima!$F211-M213-L213-N213</f>
        <v>37.031945485475575</v>
      </c>
      <c r="P213" s="3">
        <f>P212+(Coeficientes!$D$20*N213-Q213)/Coeficientes!$D$21</f>
        <v>0</v>
      </c>
      <c r="Q213" s="3">
        <f>10*Coeficientes!$D$22*P212/Constantes!$E$27</f>
        <v>0</v>
      </c>
      <c r="R213" s="3">
        <f>10*Escenarios!$E$7*(M213+Q213)</f>
        <v>0</v>
      </c>
      <c r="S213" s="3">
        <f>0.001*Clima!F211*Escenarios!$E$8</f>
        <v>0</v>
      </c>
      <c r="T213" s="3">
        <f>MAX(0,W212+R213+S213-Constantes!$E$22)</f>
        <v>0</v>
      </c>
      <c r="U213" s="3">
        <f>MIN('Cálculos de ET'!M211*0.001*Escenarios!$E$8*(W212/Constantes!$E$22)^(2/3),W212+R213+S213-T213)</f>
        <v>2.8406564214793861</v>
      </c>
      <c r="V213" s="3">
        <f>MIN(Constantes!$E$21*(W212/Constantes!$E$22)^(2/3),W212+R213+S213-U213-T213)</f>
        <v>7.6586507161292827</v>
      </c>
      <c r="W213" s="3">
        <f t="shared" si="6"/>
        <v>1009.2338048598284</v>
      </c>
      <c r="X213" s="17"/>
      <c r="Y213" s="3">
        <v>208</v>
      </c>
      <c r="Z213" s="3">
        <f>'Cálculos de ET'!$I211*((1-Constantes!$F$18)*'Cálculos de ET'!$K211+'Cálculos de ET'!$L211)</f>
        <v>1.2068377045619976</v>
      </c>
      <c r="AA213" s="3">
        <f>MIN(Z213*Constantes!$F$16,0.8*(AD212+Clima!$F211-AB213-AC213-Constantes!$D$12))</f>
        <v>0.71403831668201911</v>
      </c>
      <c r="AB213" s="3">
        <f>IF(Clima!$F211&gt;0.05*Constantes!$F$17,((Clima!$F211-0.05*Constantes!$F$17)^2)/(Clima!$F211+0.95*Constantes!$F$17),0)</f>
        <v>0</v>
      </c>
      <c r="AC213" s="3">
        <f>MAX(0,AD212+Clima!$F211-AB213-Constantes!$D$11)</f>
        <v>0</v>
      </c>
      <c r="AD213" s="3">
        <f>AD212+Clima!$F211-AB213-AA213-AC213</f>
        <v>37.031945485475575</v>
      </c>
      <c r="AE213" s="3">
        <f>AE212+(Coeficientes!$D$20*AC213-AF213)/Coeficientes!$D$21</f>
        <v>0</v>
      </c>
      <c r="AF213" s="3">
        <f>10*Coeficientes!$D$22*AE212/Constantes!$F$27</f>
        <v>0</v>
      </c>
      <c r="AG213" s="3">
        <f>10*Escenarios!$F$7*(AB213+AF213)</f>
        <v>0</v>
      </c>
      <c r="AH213" s="3">
        <f>0.001*Clima!F211*Escenarios!$F$8</f>
        <v>0</v>
      </c>
      <c r="AI213" s="3">
        <f>MAX(0,AL212+AG213+AH213-Constantes!$F$22)</f>
        <v>0</v>
      </c>
      <c r="AJ213" s="3">
        <f>MIN('Cálculos de ET'!M211*0.001*Escenarios!$F$8*(AL212/Constantes!$F$22)^(2/3),AL212+AG213+AH213-AI213)</f>
        <v>3.1570239961633635</v>
      </c>
      <c r="AK213" s="3">
        <f>MIN(Constantes!$F$21*(AL212/Constantes!$F$22)^(2/3),AL212+AG213+AH213-AJ213-AI213)</f>
        <v>8.5116045383840966</v>
      </c>
      <c r="AL213" s="3">
        <f t="shared" si="7"/>
        <v>410.73757654530658</v>
      </c>
      <c r="AM213" s="25"/>
    </row>
    <row r="214" spans="2:39" x14ac:dyDescent="0.25">
      <c r="B214" s="24"/>
      <c r="C214" s="3">
        <v>209</v>
      </c>
      <c r="D214" s="3">
        <f>'Cálculos de ET'!$I212*((1-Constantes!$D$18)*'Cálculos de ET'!$K212+'Cálculos de ET'!$L212)</f>
        <v>1.1926244026331632</v>
      </c>
      <c r="E214" s="3">
        <f>MIN(D214*Constantes!$D$16,0.8*(H213+Clima!$F212-F214-G214-Constantes!$D$12))</f>
        <v>0.70562886597842045</v>
      </c>
      <c r="F214" s="3">
        <f>IF(Clima!$F212&gt;0.05*Constantes!$D$17,((Clima!$F212-0.05*Constantes!$D$17)^2)/(Clima!$F212+0.95*Constantes!$D$17),0)</f>
        <v>0</v>
      </c>
      <c r="G214" s="3">
        <f>MAX(0,H213+Clima!$F212-F214-Constantes!$D$11)</f>
        <v>0</v>
      </c>
      <c r="H214" s="3">
        <f>H213+Clima!$F212-F214-E214-G214</f>
        <v>36.326316619497156</v>
      </c>
      <c r="I214" s="17"/>
      <c r="J214" s="3">
        <v>209</v>
      </c>
      <c r="K214" s="3">
        <f>'Cálculos de ET'!$I212*((1-Constantes!$E$18)*'Cálculos de ET'!$K212+'Cálculos de ET'!$L212)</f>
        <v>1.1926244026331632</v>
      </c>
      <c r="L214" s="3">
        <f>MIN(K214*Constantes!$E$16,0.8*(O213+Clima!$F212-M214-N214-Constantes!$D$12))</f>
        <v>0.70562886597842045</v>
      </c>
      <c r="M214" s="3">
        <f>IF(Clima!$F212&gt;0.05*Constantes!$E$17,((Clima!$F212-0.05*Constantes!$E$17)^2)/(Clima!$F212+0.95*Constantes!$E$17),0)</f>
        <v>0</v>
      </c>
      <c r="N214" s="3">
        <f>MAX(0,O213+Clima!$F212-M214-Constantes!$D$11)</f>
        <v>0</v>
      </c>
      <c r="O214" s="3">
        <f>O213+Clima!$F212-M214-L214-N214</f>
        <v>36.326316619497156</v>
      </c>
      <c r="P214" s="3">
        <f>P213+(Coeficientes!$D$20*N214-Q214)/Coeficientes!$D$21</f>
        <v>0</v>
      </c>
      <c r="Q214" s="3">
        <f>10*Coeficientes!$D$22*P213/Constantes!$E$27</f>
        <v>0</v>
      </c>
      <c r="R214" s="3">
        <f>10*Escenarios!$E$7*(M214+Q214)</f>
        <v>0</v>
      </c>
      <c r="S214" s="3">
        <f>0.001*Clima!F212*Escenarios!$E$8</f>
        <v>0</v>
      </c>
      <c r="T214" s="3">
        <f>MAX(0,W213+R214+S214-Constantes!$E$22)</f>
        <v>0</v>
      </c>
      <c r="U214" s="3">
        <f>MIN('Cálculos de ET'!M212*0.001*Escenarios!$E$8*(W213/Constantes!$E$22)^(2/3),W213+R214+S214-T214)</f>
        <v>2.7859531603751453</v>
      </c>
      <c r="V214" s="3">
        <f>MIN(Constantes!$E$21*(W213/Constantes!$E$22)^(2/3),W213+R214+S214-U214-T214)</f>
        <v>7.6059904355978967</v>
      </c>
      <c r="W214" s="3">
        <f t="shared" si="6"/>
        <v>998.84186126385544</v>
      </c>
      <c r="X214" s="17"/>
      <c r="Y214" s="3">
        <v>209</v>
      </c>
      <c r="Z214" s="3">
        <f>'Cálculos de ET'!$I212*((1-Constantes!$F$18)*'Cálculos de ET'!$K212+'Cálculos de ET'!$L212)</f>
        <v>1.1926244026331632</v>
      </c>
      <c r="AA214" s="3">
        <f>MIN(Z214*Constantes!$F$16,0.8*(AD213+Clima!$F212-AB214-AC214-Constantes!$D$12))</f>
        <v>0.70562886597842045</v>
      </c>
      <c r="AB214" s="3">
        <f>IF(Clima!$F212&gt;0.05*Constantes!$F$17,((Clima!$F212-0.05*Constantes!$F$17)^2)/(Clima!$F212+0.95*Constantes!$F$17),0)</f>
        <v>0</v>
      </c>
      <c r="AC214" s="3">
        <f>MAX(0,AD213+Clima!$F212-AB214-Constantes!$D$11)</f>
        <v>0</v>
      </c>
      <c r="AD214" s="3">
        <f>AD213+Clima!$F212-AB214-AA214-AC214</f>
        <v>36.326316619497156</v>
      </c>
      <c r="AE214" s="3">
        <f>AE213+(Coeficientes!$D$20*AC214-AF214)/Coeficientes!$D$21</f>
        <v>0</v>
      </c>
      <c r="AF214" s="3">
        <f>10*Coeficientes!$D$22*AE213/Constantes!$F$27</f>
        <v>0</v>
      </c>
      <c r="AG214" s="3">
        <f>10*Escenarios!$F$7*(AB214+AF214)</f>
        <v>0</v>
      </c>
      <c r="AH214" s="3">
        <f>0.001*Clima!F212*Escenarios!$F$8</f>
        <v>0</v>
      </c>
      <c r="AI214" s="3">
        <f>MAX(0,AL213+AG214+AH214-Constantes!$F$22)</f>
        <v>0</v>
      </c>
      <c r="AJ214" s="3">
        <f>MIN('Cálculos de ET'!M212*0.001*Escenarios!$F$8*(AL213/Constantes!$F$22)^(2/3),AL213+AG214+AH214-AI214)</f>
        <v>3.0599822291024426</v>
      </c>
      <c r="AK214" s="3">
        <f>MIN(Constantes!$F$21*(AL213/Constantes!$F$22)^(2/3),AL213+AG214+AH214-AJ214-AI214)</f>
        <v>8.3541230695058424</v>
      </c>
      <c r="AL214" s="3">
        <f t="shared" si="7"/>
        <v>399.32347124669832</v>
      </c>
      <c r="AM214" s="25"/>
    </row>
    <row r="215" spans="2:39" x14ac:dyDescent="0.25">
      <c r="B215" s="24"/>
      <c r="C215" s="3">
        <v>210</v>
      </c>
      <c r="D215" s="3">
        <f>'Cálculos de ET'!$I213*((1-Constantes!$D$18)*'Cálculos de ET'!$K213+'Cálculos de ET'!$L213)</f>
        <v>1.2163806168717022</v>
      </c>
      <c r="E215" s="3">
        <f>MIN(D215*Constantes!$D$16,0.8*(H214+Clima!$F213-F215-G215-Constantes!$D$12))</f>
        <v>0.71968448187565515</v>
      </c>
      <c r="F215" s="3">
        <f>IF(Clima!$F213&gt;0.05*Constantes!$D$17,((Clima!$F213-0.05*Constantes!$D$17)^2)/(Clima!$F213+0.95*Constantes!$D$17),0)</f>
        <v>0</v>
      </c>
      <c r="G215" s="3">
        <f>MAX(0,H214+Clima!$F213-F215-Constantes!$D$11)</f>
        <v>0</v>
      </c>
      <c r="H215" s="3">
        <f>H214+Clima!$F213-F215-E215-G215</f>
        <v>35.606632137621503</v>
      </c>
      <c r="I215" s="17"/>
      <c r="J215" s="3">
        <v>210</v>
      </c>
      <c r="K215" s="3">
        <f>'Cálculos de ET'!$I213*((1-Constantes!$E$18)*'Cálculos de ET'!$K213+'Cálculos de ET'!$L213)</f>
        <v>1.2163806168717022</v>
      </c>
      <c r="L215" s="3">
        <f>MIN(K215*Constantes!$E$16,0.8*(O214+Clima!$F213-M215-N215-Constantes!$D$12))</f>
        <v>0.71968448187565515</v>
      </c>
      <c r="M215" s="3">
        <f>IF(Clima!$F213&gt;0.05*Constantes!$E$17,((Clima!$F213-0.05*Constantes!$E$17)^2)/(Clima!$F213+0.95*Constantes!$E$17),0)</f>
        <v>0</v>
      </c>
      <c r="N215" s="3">
        <f>MAX(0,O214+Clima!$F213-M215-Constantes!$D$11)</f>
        <v>0</v>
      </c>
      <c r="O215" s="3">
        <f>O214+Clima!$F213-M215-L215-N215</f>
        <v>35.606632137621503</v>
      </c>
      <c r="P215" s="3">
        <f>P214+(Coeficientes!$D$20*N215-Q215)/Coeficientes!$D$21</f>
        <v>0</v>
      </c>
      <c r="Q215" s="3">
        <f>10*Coeficientes!$D$22*P214/Constantes!$E$27</f>
        <v>0</v>
      </c>
      <c r="R215" s="3">
        <f>10*Escenarios!$E$7*(M215+Q215)</f>
        <v>0</v>
      </c>
      <c r="S215" s="3">
        <f>0.001*Clima!F213*Escenarios!$E$8</f>
        <v>0</v>
      </c>
      <c r="T215" s="3">
        <f>MAX(0,W214+R215+S215-Constantes!$E$22)</f>
        <v>0</v>
      </c>
      <c r="U215" s="3">
        <f>MIN('Cálculos de ET'!M213*0.001*Escenarios!$E$8*(W214/Constantes!$E$22)^(2/3),W214+R215+S215-T215)</f>
        <v>2.8216945130555122</v>
      </c>
      <c r="V215" s="3">
        <f>MIN(Constantes!$E$21*(W214/Constantes!$E$22)^(2/3),W214+R215+S215-U215-T215)</f>
        <v>7.5536885186903984</v>
      </c>
      <c r="W215" s="3">
        <f t="shared" si="6"/>
        <v>988.46647823210958</v>
      </c>
      <c r="X215" s="17"/>
      <c r="Y215" s="3">
        <v>210</v>
      </c>
      <c r="Z215" s="3">
        <f>'Cálculos de ET'!$I213*((1-Constantes!$F$18)*'Cálculos de ET'!$K213+'Cálculos de ET'!$L213)</f>
        <v>1.2163806168717022</v>
      </c>
      <c r="AA215" s="3">
        <f>MIN(Z215*Constantes!$F$16,0.8*(AD214+Clima!$F213-AB215-AC215-Constantes!$D$12))</f>
        <v>0.71968448187565515</v>
      </c>
      <c r="AB215" s="3">
        <f>IF(Clima!$F213&gt;0.05*Constantes!$F$17,((Clima!$F213-0.05*Constantes!$F$17)^2)/(Clima!$F213+0.95*Constantes!$F$17),0)</f>
        <v>0</v>
      </c>
      <c r="AC215" s="3">
        <f>MAX(0,AD214+Clima!$F213-AB215-Constantes!$D$11)</f>
        <v>0</v>
      </c>
      <c r="AD215" s="3">
        <f>AD214+Clima!$F213-AB215-AA215-AC215</f>
        <v>35.606632137621503</v>
      </c>
      <c r="AE215" s="3">
        <f>AE214+(Coeficientes!$D$20*AC215-AF215)/Coeficientes!$D$21</f>
        <v>0</v>
      </c>
      <c r="AF215" s="3">
        <f>10*Coeficientes!$D$22*AE214/Constantes!$F$27</f>
        <v>0</v>
      </c>
      <c r="AG215" s="3">
        <f>10*Escenarios!$F$7*(AB215+AF215)</f>
        <v>0</v>
      </c>
      <c r="AH215" s="3">
        <f>0.001*Clima!F213*Escenarios!$F$8</f>
        <v>0</v>
      </c>
      <c r="AI215" s="3">
        <f>MAX(0,AL214+AG215+AH215-Constantes!$F$22)</f>
        <v>0</v>
      </c>
      <c r="AJ215" s="3">
        <f>MIN('Cálculos de ET'!M213*0.001*Escenarios!$F$8*(AL214/Constantes!$F$22)^(2/3),AL214+AG215+AH215-AI215)</f>
        <v>3.0626125484043958</v>
      </c>
      <c r="AK215" s="3">
        <f>MIN(Constantes!$F$21*(AL214/Constantes!$F$22)^(2/3),AL214+AG215+AH215-AJ215-AI215)</f>
        <v>8.1986271501192451</v>
      </c>
      <c r="AL215" s="3">
        <f t="shared" si="7"/>
        <v>388.06223154817468</v>
      </c>
      <c r="AM215" s="25"/>
    </row>
    <row r="216" spans="2:39" x14ac:dyDescent="0.25">
      <c r="B216" s="24"/>
      <c r="C216" s="3">
        <v>211</v>
      </c>
      <c r="D216" s="3">
        <f>'Cálculos de ET'!$I214*((1-Constantes!$D$18)*'Cálculos de ET'!$K214+'Cálculos de ET'!$L214)</f>
        <v>1.1952001047165484</v>
      </c>
      <c r="E216" s="3">
        <f>MIN(D216*Constantes!$D$16,0.8*(H215+Clima!$F214-F216-G216-Constantes!$D$12))</f>
        <v>0.70715280741059694</v>
      </c>
      <c r="F216" s="3">
        <f>IF(Clima!$F214&gt;0.05*Constantes!$D$17,((Clima!$F214-0.05*Constantes!$D$17)^2)/(Clima!$F214+0.95*Constantes!$D$17),0)</f>
        <v>0</v>
      </c>
      <c r="G216" s="3">
        <f>MAX(0,H215+Clima!$F214-F216-Constantes!$D$11)</f>
        <v>0</v>
      </c>
      <c r="H216" s="3">
        <f>H215+Clima!$F214-F216-E216-G216</f>
        <v>34.899479330210909</v>
      </c>
      <c r="I216" s="17"/>
      <c r="J216" s="3">
        <v>211</v>
      </c>
      <c r="K216" s="3">
        <f>'Cálculos de ET'!$I214*((1-Constantes!$E$18)*'Cálculos de ET'!$K214+'Cálculos de ET'!$L214)</f>
        <v>1.1952001047165484</v>
      </c>
      <c r="L216" s="3">
        <f>MIN(K216*Constantes!$E$16,0.8*(O215+Clima!$F214-M216-N216-Constantes!$D$12))</f>
        <v>0.70715280741059694</v>
      </c>
      <c r="M216" s="3">
        <f>IF(Clima!$F214&gt;0.05*Constantes!$E$17,((Clima!$F214-0.05*Constantes!$E$17)^2)/(Clima!$F214+0.95*Constantes!$E$17),0)</f>
        <v>0</v>
      </c>
      <c r="N216" s="3">
        <f>MAX(0,O215+Clima!$F214-M216-Constantes!$D$11)</f>
        <v>0</v>
      </c>
      <c r="O216" s="3">
        <f>O215+Clima!$F214-M216-L216-N216</f>
        <v>34.899479330210909</v>
      </c>
      <c r="P216" s="3">
        <f>P215+(Coeficientes!$D$20*N216-Q216)/Coeficientes!$D$21</f>
        <v>0</v>
      </c>
      <c r="Q216" s="3">
        <f>10*Coeficientes!$D$22*P215/Constantes!$E$27</f>
        <v>0</v>
      </c>
      <c r="R216" s="3">
        <f>10*Escenarios!$E$7*(M216+Q216)</f>
        <v>0</v>
      </c>
      <c r="S216" s="3">
        <f>0.001*Clima!F214*Escenarios!$E$8</f>
        <v>0</v>
      </c>
      <c r="T216" s="3">
        <f>MAX(0,W215+R216+S216-Constantes!$E$22)</f>
        <v>0</v>
      </c>
      <c r="U216" s="3">
        <f>MIN('Cálculos de ET'!M214*0.001*Escenarios!$E$8*(W215/Constantes!$E$22)^(2/3),W215+R216+S216-T216)</f>
        <v>2.7510502240900658</v>
      </c>
      <c r="V216" s="3">
        <f>MIN(Constantes!$E$21*(W215/Constantes!$E$22)^(2/3),W215+R216+S216-U216-T216)</f>
        <v>7.501288683746667</v>
      </c>
      <c r="W216" s="3">
        <f t="shared" si="6"/>
        <v>978.21413932427288</v>
      </c>
      <c r="X216" s="17"/>
      <c r="Y216" s="3">
        <v>211</v>
      </c>
      <c r="Z216" s="3">
        <f>'Cálculos de ET'!$I214*((1-Constantes!$F$18)*'Cálculos de ET'!$K214+'Cálculos de ET'!$L214)</f>
        <v>1.1952001047165484</v>
      </c>
      <c r="AA216" s="3">
        <f>MIN(Z216*Constantes!$F$16,0.8*(AD215+Clima!$F214-AB216-AC216-Constantes!$D$12))</f>
        <v>0.70715280741059694</v>
      </c>
      <c r="AB216" s="3">
        <f>IF(Clima!$F214&gt;0.05*Constantes!$F$17,((Clima!$F214-0.05*Constantes!$F$17)^2)/(Clima!$F214+0.95*Constantes!$F$17),0)</f>
        <v>0</v>
      </c>
      <c r="AC216" s="3">
        <f>MAX(0,AD215+Clima!$F214-AB216-Constantes!$D$11)</f>
        <v>0</v>
      </c>
      <c r="AD216" s="3">
        <f>AD215+Clima!$F214-AB216-AA216-AC216</f>
        <v>34.899479330210909</v>
      </c>
      <c r="AE216" s="3">
        <f>AE215+(Coeficientes!$D$20*AC216-AF216)/Coeficientes!$D$21</f>
        <v>0</v>
      </c>
      <c r="AF216" s="3">
        <f>10*Coeficientes!$D$22*AE215/Constantes!$F$27</f>
        <v>0</v>
      </c>
      <c r="AG216" s="3">
        <f>10*Escenarios!$F$7*(AB216+AF216)</f>
        <v>0</v>
      </c>
      <c r="AH216" s="3">
        <f>0.001*Clima!F214*Escenarios!$F$8</f>
        <v>0</v>
      </c>
      <c r="AI216" s="3">
        <f>MAX(0,AL215+AG216+AH216-Constantes!$F$22)</f>
        <v>0</v>
      </c>
      <c r="AJ216" s="3">
        <f>MIN('Cálculos de ET'!M214*0.001*Escenarios!$F$8*(AL215/Constantes!$F$22)^(2/3),AL215+AG216+AH216-AI216)</f>
        <v>2.9499962830880762</v>
      </c>
      <c r="AK216" s="3">
        <f>MIN(Constantes!$F$21*(AL215/Constantes!$F$22)^(2/3),AL215+AG216+AH216-AJ216-AI216)</f>
        <v>8.0437549055443363</v>
      </c>
      <c r="AL216" s="3">
        <f t="shared" si="7"/>
        <v>377.06848035954226</v>
      </c>
      <c r="AM216" s="25"/>
    </row>
    <row r="217" spans="2:39" x14ac:dyDescent="0.25">
      <c r="B217" s="24"/>
      <c r="C217" s="3">
        <v>212</v>
      </c>
      <c r="D217" s="3">
        <f>'Cálculos de ET'!$I215*((1-Constantes!$D$18)*'Cálculos de ET'!$K215+'Cálculos de ET'!$L215)</f>
        <v>1.2368468057806743</v>
      </c>
      <c r="E217" s="3">
        <f>MIN(D217*Constantes!$D$16,0.8*(H216+Clima!$F215-F217-G217-Constantes!$D$12))</f>
        <v>0.73179351942247461</v>
      </c>
      <c r="F217" s="3">
        <f>IF(Clima!$F215&gt;0.05*Constantes!$D$17,((Clima!$F215-0.05*Constantes!$D$17)^2)/(Clima!$F215+0.95*Constantes!$D$17),0)</f>
        <v>0</v>
      </c>
      <c r="G217" s="3">
        <f>MAX(0,H216+Clima!$F215-F217-Constantes!$D$11)</f>
        <v>0</v>
      </c>
      <c r="H217" s="3">
        <f>H216+Clima!$F215-F217-E217-G217</f>
        <v>34.167685810788434</v>
      </c>
      <c r="I217" s="17"/>
      <c r="J217" s="3">
        <v>212</v>
      </c>
      <c r="K217" s="3">
        <f>'Cálculos de ET'!$I215*((1-Constantes!$E$18)*'Cálculos de ET'!$K215+'Cálculos de ET'!$L215)</f>
        <v>1.2368468057806743</v>
      </c>
      <c r="L217" s="3">
        <f>MIN(K217*Constantes!$E$16,0.8*(O216+Clima!$F215-M217-N217-Constantes!$D$12))</f>
        <v>0.73179351942247461</v>
      </c>
      <c r="M217" s="3">
        <f>IF(Clima!$F215&gt;0.05*Constantes!$E$17,((Clima!$F215-0.05*Constantes!$E$17)^2)/(Clima!$F215+0.95*Constantes!$E$17),0)</f>
        <v>0</v>
      </c>
      <c r="N217" s="3">
        <f>MAX(0,O216+Clima!$F215-M217-Constantes!$D$11)</f>
        <v>0</v>
      </c>
      <c r="O217" s="3">
        <f>O216+Clima!$F215-M217-L217-N217</f>
        <v>34.167685810788434</v>
      </c>
      <c r="P217" s="3">
        <f>P216+(Coeficientes!$D$20*N217-Q217)/Coeficientes!$D$21</f>
        <v>0</v>
      </c>
      <c r="Q217" s="3">
        <f>10*Coeficientes!$D$22*P216/Constantes!$E$27</f>
        <v>0</v>
      </c>
      <c r="R217" s="3">
        <f>10*Escenarios!$E$7*(M217+Q217)</f>
        <v>0</v>
      </c>
      <c r="S217" s="3">
        <f>0.001*Clima!F215*Escenarios!$E$8</f>
        <v>0</v>
      </c>
      <c r="T217" s="3">
        <f>MAX(0,W216+R217+S217-Constantes!$E$22)</f>
        <v>0</v>
      </c>
      <c r="U217" s="3">
        <f>MIN('Cálculos de ET'!M215*0.001*Escenarios!$E$8*(W216/Constantes!$E$22)^(2/3),W216+R217+S217-T217)</f>
        <v>2.8277605396230436</v>
      </c>
      <c r="V217" s="3">
        <f>MIN(Constantes!$E$21*(W216/Constantes!$E$22)^(2/3),W216+R217+S217-U217-T217)</f>
        <v>7.4493298727631601</v>
      </c>
      <c r="W217" s="3">
        <f t="shared" si="6"/>
        <v>967.93704891188668</v>
      </c>
      <c r="X217" s="17"/>
      <c r="Y217" s="3">
        <v>212</v>
      </c>
      <c r="Z217" s="3">
        <f>'Cálculos de ET'!$I215*((1-Constantes!$F$18)*'Cálculos de ET'!$K215+'Cálculos de ET'!$L215)</f>
        <v>1.2368468057806743</v>
      </c>
      <c r="AA217" s="3">
        <f>MIN(Z217*Constantes!$F$16,0.8*(AD216+Clima!$F215-AB217-AC217-Constantes!$D$12))</f>
        <v>0.73179351942247461</v>
      </c>
      <c r="AB217" s="3">
        <f>IF(Clima!$F215&gt;0.05*Constantes!$F$17,((Clima!$F215-0.05*Constantes!$F$17)^2)/(Clima!$F215+0.95*Constantes!$F$17),0)</f>
        <v>0</v>
      </c>
      <c r="AC217" s="3">
        <f>MAX(0,AD216+Clima!$F215-AB217-Constantes!$D$11)</f>
        <v>0</v>
      </c>
      <c r="AD217" s="3">
        <f>AD216+Clima!$F215-AB217-AA217-AC217</f>
        <v>34.167685810788434</v>
      </c>
      <c r="AE217" s="3">
        <f>AE216+(Coeficientes!$D$20*AC217-AF217)/Coeficientes!$D$21</f>
        <v>0</v>
      </c>
      <c r="AF217" s="3">
        <f>10*Coeficientes!$D$22*AE216/Constantes!$F$27</f>
        <v>0</v>
      </c>
      <c r="AG217" s="3">
        <f>10*Escenarios!$F$7*(AB217+AF217)</f>
        <v>0</v>
      </c>
      <c r="AH217" s="3">
        <f>0.001*Clima!F215*Escenarios!$F$8</f>
        <v>0</v>
      </c>
      <c r="AI217" s="3">
        <f>MAX(0,AL216+AG217+AH217-Constantes!$F$22)</f>
        <v>0</v>
      </c>
      <c r="AJ217" s="3">
        <f>MIN('Cálculos de ET'!M215*0.001*Escenarios!$F$8*(AL216/Constantes!$F$22)^(2/3),AL216+AG217+AH217-AI217)</f>
        <v>2.9954597517643089</v>
      </c>
      <c r="AK217" s="3">
        <f>MIN(Constantes!$F$21*(AL216/Constantes!$F$22)^(2/3),AL216+AG217+AH217-AJ217-AI217)</f>
        <v>7.8911094128402368</v>
      </c>
      <c r="AL217" s="3">
        <f t="shared" si="7"/>
        <v>366.1819111949377</v>
      </c>
      <c r="AM217" s="25"/>
    </row>
    <row r="218" spans="2:39" x14ac:dyDescent="0.25">
      <c r="B218" s="24"/>
      <c r="C218" s="3">
        <v>213</v>
      </c>
      <c r="D218" s="3">
        <f>'Cálculos de ET'!$I216*((1-Constantes!$D$18)*'Cálculos de ET'!$K216+'Cálculos de ET'!$L216)</f>
        <v>1.2473133962180181</v>
      </c>
      <c r="E218" s="3">
        <f>MIN(D218*Constantes!$D$16,0.8*(H217+Clima!$F216-F218-G218-Constantes!$D$12))</f>
        <v>0.73798618856848341</v>
      </c>
      <c r="F218" s="3">
        <f>IF(Clima!$F216&gt;0.05*Constantes!$D$17,((Clima!$F216-0.05*Constantes!$D$17)^2)/(Clima!$F216+0.95*Constantes!$D$17),0)</f>
        <v>0</v>
      </c>
      <c r="G218" s="3">
        <f>MAX(0,H217+Clima!$F216-F218-Constantes!$D$11)</f>
        <v>0</v>
      </c>
      <c r="H218" s="3">
        <f>H217+Clima!$F216-F218-E218-G218</f>
        <v>33.42969962221995</v>
      </c>
      <c r="I218" s="17"/>
      <c r="J218" s="3">
        <v>213</v>
      </c>
      <c r="K218" s="3">
        <f>'Cálculos de ET'!$I216*((1-Constantes!$E$18)*'Cálculos de ET'!$K216+'Cálculos de ET'!$L216)</f>
        <v>1.2473133962180181</v>
      </c>
      <c r="L218" s="3">
        <f>MIN(K218*Constantes!$E$16,0.8*(O217+Clima!$F216-M218-N218-Constantes!$D$12))</f>
        <v>0.73798618856848341</v>
      </c>
      <c r="M218" s="3">
        <f>IF(Clima!$F216&gt;0.05*Constantes!$E$17,((Clima!$F216-0.05*Constantes!$E$17)^2)/(Clima!$F216+0.95*Constantes!$E$17),0)</f>
        <v>0</v>
      </c>
      <c r="N218" s="3">
        <f>MAX(0,O217+Clima!$F216-M218-Constantes!$D$11)</f>
        <v>0</v>
      </c>
      <c r="O218" s="3">
        <f>O217+Clima!$F216-M218-L218-N218</f>
        <v>33.42969962221995</v>
      </c>
      <c r="P218" s="3">
        <f>P217+(Coeficientes!$D$20*N218-Q218)/Coeficientes!$D$21</f>
        <v>0</v>
      </c>
      <c r="Q218" s="3">
        <f>10*Coeficientes!$D$22*P217/Constantes!$E$27</f>
        <v>0</v>
      </c>
      <c r="R218" s="3">
        <f>10*Escenarios!$E$7*(M218+Q218)</f>
        <v>0</v>
      </c>
      <c r="S218" s="3">
        <f>0.001*Clima!F216*Escenarios!$E$8</f>
        <v>0</v>
      </c>
      <c r="T218" s="3">
        <f>MAX(0,W217+R218+S218-Constantes!$E$22)</f>
        <v>0</v>
      </c>
      <c r="U218" s="3">
        <f>MIN('Cálculos de ET'!M216*0.001*Escenarios!$E$8*(W217/Constantes!$E$22)^(2/3),W217+R218+S218-T218)</f>
        <v>2.8307789216466492</v>
      </c>
      <c r="V218" s="3">
        <f>MIN(Constantes!$E$21*(W217/Constantes!$E$22)^(2/3),W217+R218+S218-U218-T218)</f>
        <v>7.3970631177725714</v>
      </c>
      <c r="W218" s="3">
        <f t="shared" si="6"/>
        <v>957.70920687246746</v>
      </c>
      <c r="X218" s="17"/>
      <c r="Y218" s="3">
        <v>213</v>
      </c>
      <c r="Z218" s="3">
        <f>'Cálculos de ET'!$I216*((1-Constantes!$F$18)*'Cálculos de ET'!$K216+'Cálculos de ET'!$L216)</f>
        <v>1.2473133962180181</v>
      </c>
      <c r="AA218" s="3">
        <f>MIN(Z218*Constantes!$F$16,0.8*(AD217+Clima!$F216-AB218-AC218-Constantes!$D$12))</f>
        <v>0.73798618856848341</v>
      </c>
      <c r="AB218" s="3">
        <f>IF(Clima!$F216&gt;0.05*Constantes!$F$17,((Clima!$F216-0.05*Constantes!$F$17)^2)/(Clima!$F216+0.95*Constantes!$F$17),0)</f>
        <v>0</v>
      </c>
      <c r="AC218" s="3">
        <f>MAX(0,AD217+Clima!$F216-AB218-Constantes!$D$11)</f>
        <v>0</v>
      </c>
      <c r="AD218" s="3">
        <f>AD217+Clima!$F216-AB218-AA218-AC218</f>
        <v>33.42969962221995</v>
      </c>
      <c r="AE218" s="3">
        <f>AE217+(Coeficientes!$D$20*AC218-AF218)/Coeficientes!$D$21</f>
        <v>0</v>
      </c>
      <c r="AF218" s="3">
        <f>10*Coeficientes!$D$22*AE217/Constantes!$F$27</f>
        <v>0</v>
      </c>
      <c r="AG218" s="3">
        <f>10*Escenarios!$F$7*(AB218+AF218)</f>
        <v>0</v>
      </c>
      <c r="AH218" s="3">
        <f>0.001*Clima!F216*Escenarios!$F$8</f>
        <v>0</v>
      </c>
      <c r="AI218" s="3">
        <f>MAX(0,AL217+AG218+AH218-Constantes!$F$22)</f>
        <v>0</v>
      </c>
      <c r="AJ218" s="3">
        <f>MIN('Cálculos de ET'!M216*0.001*Escenarios!$F$8*(AL217/Constantes!$F$22)^(2/3),AL217+AG218+AH218-AI218)</f>
        <v>2.9614367714900527</v>
      </c>
      <c r="AK218" s="3">
        <f>MIN(Constantes!$F$21*(AL217/Constantes!$F$22)^(2/3),AL217+AG218+AH218-AJ218-AI218)</f>
        <v>7.7384830551380475</v>
      </c>
      <c r="AL218" s="3">
        <f t="shared" si="7"/>
        <v>355.48199136830959</v>
      </c>
      <c r="AM218" s="25"/>
    </row>
    <row r="219" spans="2:39" x14ac:dyDescent="0.25">
      <c r="B219" s="24"/>
      <c r="C219" s="3">
        <v>214</v>
      </c>
      <c r="D219" s="3">
        <f>'Cálculos de ET'!$I217*((1-Constantes!$D$18)*'Cálculos de ET'!$K217+'Cálculos de ET'!$L217)</f>
        <v>1.3187335099712751</v>
      </c>
      <c r="E219" s="3">
        <f>MIN(D219*Constantes!$D$16,0.8*(H218+Clima!$F217-F219-G219-Constantes!$D$12))</f>
        <v>0.7802426557047355</v>
      </c>
      <c r="F219" s="3">
        <f>IF(Clima!$F217&gt;0.05*Constantes!$D$17,((Clima!$F217-0.05*Constantes!$D$17)^2)/(Clima!$F217+0.95*Constantes!$D$17),0)</f>
        <v>0</v>
      </c>
      <c r="G219" s="3">
        <f>MAX(0,H218+Clima!$F217-F219-Constantes!$D$11)</f>
        <v>0</v>
      </c>
      <c r="H219" s="3">
        <f>H218+Clima!$F217-F219-E219-G219</f>
        <v>32.649456966515217</v>
      </c>
      <c r="I219" s="17"/>
      <c r="J219" s="3">
        <v>214</v>
      </c>
      <c r="K219" s="3">
        <f>'Cálculos de ET'!$I217*((1-Constantes!$E$18)*'Cálculos de ET'!$K217+'Cálculos de ET'!$L217)</f>
        <v>1.3187335099712751</v>
      </c>
      <c r="L219" s="3">
        <f>MIN(K219*Constantes!$E$16,0.8*(O218+Clima!$F217-M219-N219-Constantes!$D$12))</f>
        <v>0.7802426557047355</v>
      </c>
      <c r="M219" s="3">
        <f>IF(Clima!$F217&gt;0.05*Constantes!$E$17,((Clima!$F217-0.05*Constantes!$E$17)^2)/(Clima!$F217+0.95*Constantes!$E$17),0)</f>
        <v>0</v>
      </c>
      <c r="N219" s="3">
        <f>MAX(0,O218+Clima!$F217-M219-Constantes!$D$11)</f>
        <v>0</v>
      </c>
      <c r="O219" s="3">
        <f>O218+Clima!$F217-M219-L219-N219</f>
        <v>32.649456966515217</v>
      </c>
      <c r="P219" s="3">
        <f>P218+(Coeficientes!$D$20*N219-Q219)/Coeficientes!$D$21</f>
        <v>0</v>
      </c>
      <c r="Q219" s="3">
        <f>10*Coeficientes!$D$22*P218/Constantes!$E$27</f>
        <v>0</v>
      </c>
      <c r="R219" s="3">
        <f>10*Escenarios!$E$7*(M219+Q219)</f>
        <v>0</v>
      </c>
      <c r="S219" s="3">
        <f>0.001*Clima!F217*Escenarios!$E$8</f>
        <v>0</v>
      </c>
      <c r="T219" s="3">
        <f>MAX(0,W218+R219+S219-Constantes!$E$22)</f>
        <v>0</v>
      </c>
      <c r="U219" s="3">
        <f>MIN('Cálculos de ET'!M217*0.001*Escenarios!$E$8*(W218/Constantes!$E$22)^(2/3),W218+R219+S219-T219)</f>
        <v>2.9727702411957346</v>
      </c>
      <c r="V219" s="3">
        <f>MIN(Constantes!$E$21*(W218/Constantes!$E$22)^(2/3),W218+R219+S219-U219-T219)</f>
        <v>7.3448628491094929</v>
      </c>
      <c r="W219" s="3">
        <f t="shared" si="6"/>
        <v>947.39157378216225</v>
      </c>
      <c r="X219" s="17"/>
      <c r="Y219" s="3">
        <v>214</v>
      </c>
      <c r="Z219" s="3">
        <f>'Cálculos de ET'!$I217*((1-Constantes!$F$18)*'Cálculos de ET'!$K217+'Cálculos de ET'!$L217)</f>
        <v>1.3187335099712751</v>
      </c>
      <c r="AA219" s="3">
        <f>MIN(Z219*Constantes!$F$16,0.8*(AD218+Clima!$F217-AB219-AC219-Constantes!$D$12))</f>
        <v>0.7802426557047355</v>
      </c>
      <c r="AB219" s="3">
        <f>IF(Clima!$F217&gt;0.05*Constantes!$F$17,((Clima!$F217-0.05*Constantes!$F$17)^2)/(Clima!$F217+0.95*Constantes!$F$17),0)</f>
        <v>0</v>
      </c>
      <c r="AC219" s="3">
        <f>MAX(0,AD218+Clima!$F217-AB219-Constantes!$D$11)</f>
        <v>0</v>
      </c>
      <c r="AD219" s="3">
        <f>AD218+Clima!$F217-AB219-AA219-AC219</f>
        <v>32.649456966515217</v>
      </c>
      <c r="AE219" s="3">
        <f>AE218+(Coeficientes!$D$20*AC219-AF219)/Coeficientes!$D$21</f>
        <v>0</v>
      </c>
      <c r="AF219" s="3">
        <f>10*Coeficientes!$D$22*AE218/Constantes!$F$27</f>
        <v>0</v>
      </c>
      <c r="AG219" s="3">
        <f>10*Escenarios!$F$7*(AB219+AF219)</f>
        <v>0</v>
      </c>
      <c r="AH219" s="3">
        <f>0.001*Clima!F217*Escenarios!$F$8</f>
        <v>0</v>
      </c>
      <c r="AI219" s="3">
        <f>MAX(0,AL218+AG219+AH219-Constantes!$F$22)</f>
        <v>0</v>
      </c>
      <c r="AJ219" s="3">
        <f>MIN('Cálculos de ET'!M217*0.001*Escenarios!$F$8*(AL218/Constantes!$F$22)^(2/3),AL218+AG219+AH219-AI219)</f>
        <v>3.0707700894948795</v>
      </c>
      <c r="AK219" s="3">
        <f>MIN(Constantes!$F$21*(AL218/Constantes!$F$22)^(2/3),AL218+AG219+AH219-AJ219-AI219)</f>
        <v>7.5869923736237155</v>
      </c>
      <c r="AL219" s="3">
        <f t="shared" si="7"/>
        <v>344.82422890519098</v>
      </c>
      <c r="AM219" s="25"/>
    </row>
    <row r="220" spans="2:39" x14ac:dyDescent="0.25">
      <c r="B220" s="24"/>
      <c r="C220" s="3">
        <v>215</v>
      </c>
      <c r="D220" s="3">
        <f>'Cálculos de ET'!$I218*((1-Constantes!$D$18)*'Cálculos de ET'!$K218+'Cálculos de ET'!$L218)</f>
        <v>1.2686946510289123</v>
      </c>
      <c r="E220" s="3">
        <f>MIN(D220*Constantes!$D$16,0.8*(H219+Clima!$F218-F220-G220-Constantes!$D$12))</f>
        <v>0.75063663455306684</v>
      </c>
      <c r="F220" s="3">
        <f>IF(Clima!$F218&gt;0.05*Constantes!$D$17,((Clima!$F218-0.05*Constantes!$D$17)^2)/(Clima!$F218+0.95*Constantes!$D$17),0)</f>
        <v>0</v>
      </c>
      <c r="G220" s="3">
        <f>MAX(0,H219+Clima!$F218-F220-Constantes!$D$11)</f>
        <v>0</v>
      </c>
      <c r="H220" s="3">
        <f>H219+Clima!$F218-F220-E220-G220</f>
        <v>31.898820331962149</v>
      </c>
      <c r="I220" s="17"/>
      <c r="J220" s="3">
        <v>215</v>
      </c>
      <c r="K220" s="3">
        <f>'Cálculos de ET'!$I218*((1-Constantes!$E$18)*'Cálculos de ET'!$K218+'Cálculos de ET'!$L218)</f>
        <v>1.2686946510289123</v>
      </c>
      <c r="L220" s="3">
        <f>MIN(K220*Constantes!$E$16,0.8*(O219+Clima!$F218-M220-N220-Constantes!$D$12))</f>
        <v>0.75063663455306684</v>
      </c>
      <c r="M220" s="3">
        <f>IF(Clima!$F218&gt;0.05*Constantes!$E$17,((Clima!$F218-0.05*Constantes!$E$17)^2)/(Clima!$F218+0.95*Constantes!$E$17),0)</f>
        <v>0</v>
      </c>
      <c r="N220" s="3">
        <f>MAX(0,O219+Clima!$F218-M220-Constantes!$D$11)</f>
        <v>0</v>
      </c>
      <c r="O220" s="3">
        <f>O219+Clima!$F218-M220-L220-N220</f>
        <v>31.898820331962149</v>
      </c>
      <c r="P220" s="3">
        <f>P219+(Coeficientes!$D$20*N220-Q220)/Coeficientes!$D$21</f>
        <v>0</v>
      </c>
      <c r="Q220" s="3">
        <f>10*Coeficientes!$D$22*P219/Constantes!$E$27</f>
        <v>0</v>
      </c>
      <c r="R220" s="3">
        <f>10*Escenarios!$E$7*(M220+Q220)</f>
        <v>0</v>
      </c>
      <c r="S220" s="3">
        <f>0.001*Clima!F218*Escenarios!$E$8</f>
        <v>0</v>
      </c>
      <c r="T220" s="3">
        <f>MAX(0,W219+R220+S220-Constantes!$E$22)</f>
        <v>0</v>
      </c>
      <c r="U220" s="3">
        <f>MIN('Cálculos de ET'!M218*0.001*Escenarios!$E$8*(W219/Constantes!$E$22)^(2/3),W219+R220+S220-T220)</f>
        <v>2.8365773725220316</v>
      </c>
      <c r="V220" s="3">
        <f>MIN(Constantes!$E$21*(W219/Constantes!$E$22)^(2/3),W219+R220+S220-U220-T220)</f>
        <v>7.2920156842377635</v>
      </c>
      <c r="W220" s="3">
        <f t="shared" si="6"/>
        <v>937.26298072540249</v>
      </c>
      <c r="X220" s="17"/>
      <c r="Y220" s="3">
        <v>215</v>
      </c>
      <c r="Z220" s="3">
        <f>'Cálculos de ET'!$I218*((1-Constantes!$F$18)*'Cálculos de ET'!$K218+'Cálculos de ET'!$L218)</f>
        <v>1.2686946510289123</v>
      </c>
      <c r="AA220" s="3">
        <f>MIN(Z220*Constantes!$F$16,0.8*(AD219+Clima!$F218-AB220-AC220-Constantes!$D$12))</f>
        <v>0.75063663455306684</v>
      </c>
      <c r="AB220" s="3">
        <f>IF(Clima!$F218&gt;0.05*Constantes!$F$17,((Clima!$F218-0.05*Constantes!$F$17)^2)/(Clima!$F218+0.95*Constantes!$F$17),0)</f>
        <v>0</v>
      </c>
      <c r="AC220" s="3">
        <f>MAX(0,AD219+Clima!$F218-AB220-Constantes!$D$11)</f>
        <v>0</v>
      </c>
      <c r="AD220" s="3">
        <f>AD219+Clima!$F218-AB220-AA220-AC220</f>
        <v>31.898820331962149</v>
      </c>
      <c r="AE220" s="3">
        <f>AE219+(Coeficientes!$D$20*AC220-AF220)/Coeficientes!$D$21</f>
        <v>0</v>
      </c>
      <c r="AF220" s="3">
        <f>10*Coeficientes!$D$22*AE219/Constantes!$F$27</f>
        <v>0</v>
      </c>
      <c r="AG220" s="3">
        <f>10*Escenarios!$F$7*(AB220+AF220)</f>
        <v>0</v>
      </c>
      <c r="AH220" s="3">
        <f>0.001*Clima!F218*Escenarios!$F$8</f>
        <v>0</v>
      </c>
      <c r="AI220" s="3">
        <f>MAX(0,AL219+AG220+AH220-Constantes!$F$22)</f>
        <v>0</v>
      </c>
      <c r="AJ220" s="3">
        <f>MIN('Cálculos de ET'!M218*0.001*Escenarios!$F$8*(AL219/Constantes!$F$22)^(2/3),AL219+AG220+AH220-AI220)</f>
        <v>2.8920344845471067</v>
      </c>
      <c r="AK220" s="3">
        <f>MIN(Constantes!$F$21*(AL219/Constantes!$F$22)^(2/3),AL219+AG220+AH220-AJ220-AI220)</f>
        <v>7.4345797949885393</v>
      </c>
      <c r="AL220" s="3">
        <f t="shared" si="7"/>
        <v>334.49761462565533</v>
      </c>
      <c r="AM220" s="25"/>
    </row>
    <row r="221" spans="2:39" x14ac:dyDescent="0.25">
      <c r="B221" s="24"/>
      <c r="C221" s="3">
        <v>216</v>
      </c>
      <c r="D221" s="3">
        <f>'Cálculos de ET'!$I219*((1-Constantes!$D$18)*'Cálculos de ET'!$K219+'Cálculos de ET'!$L219)</f>
        <v>1.2832112157873656</v>
      </c>
      <c r="E221" s="3">
        <f>MIN(D221*Constantes!$D$16,0.8*(H220+Clima!$F219-F221-G221-Constantes!$D$12))</f>
        <v>0.75922551392346527</v>
      </c>
      <c r="F221" s="3">
        <f>IF(Clima!$F219&gt;0.05*Constantes!$D$17,((Clima!$F219-0.05*Constantes!$D$17)^2)/(Clima!$F219+0.95*Constantes!$D$17),0)</f>
        <v>0</v>
      </c>
      <c r="G221" s="3">
        <f>MAX(0,H220+Clima!$F219-F221-Constantes!$D$11)</f>
        <v>0</v>
      </c>
      <c r="H221" s="3">
        <f>H220+Clima!$F219-F221-E221-G221</f>
        <v>31.139594818038685</v>
      </c>
      <c r="I221" s="17"/>
      <c r="J221" s="3">
        <v>216</v>
      </c>
      <c r="K221" s="3">
        <f>'Cálculos de ET'!$I219*((1-Constantes!$E$18)*'Cálculos de ET'!$K219+'Cálculos de ET'!$L219)</f>
        <v>1.2832112157873656</v>
      </c>
      <c r="L221" s="3">
        <f>MIN(K221*Constantes!$E$16,0.8*(O220+Clima!$F219-M221-N221-Constantes!$D$12))</f>
        <v>0.75922551392346527</v>
      </c>
      <c r="M221" s="3">
        <f>IF(Clima!$F219&gt;0.05*Constantes!$E$17,((Clima!$F219-0.05*Constantes!$E$17)^2)/(Clima!$F219+0.95*Constantes!$E$17),0)</f>
        <v>0</v>
      </c>
      <c r="N221" s="3">
        <f>MAX(0,O220+Clima!$F219-M221-Constantes!$D$11)</f>
        <v>0</v>
      </c>
      <c r="O221" s="3">
        <f>O220+Clima!$F219-M221-L221-N221</f>
        <v>31.139594818038685</v>
      </c>
      <c r="P221" s="3">
        <f>P220+(Coeficientes!$D$20*N221-Q221)/Coeficientes!$D$21</f>
        <v>0</v>
      </c>
      <c r="Q221" s="3">
        <f>10*Coeficientes!$D$22*P220/Constantes!$E$27</f>
        <v>0</v>
      </c>
      <c r="R221" s="3">
        <f>10*Escenarios!$E$7*(M221+Q221)</f>
        <v>0</v>
      </c>
      <c r="S221" s="3">
        <f>0.001*Clima!F219*Escenarios!$E$8</f>
        <v>0</v>
      </c>
      <c r="T221" s="3">
        <f>MAX(0,W220+R221+S221-Constantes!$E$22)</f>
        <v>0</v>
      </c>
      <c r="U221" s="3">
        <f>MIN('Cálculos de ET'!M219*0.001*Escenarios!$E$8*(W220/Constantes!$E$22)^(2/3),W220+R221+S221-T221)</f>
        <v>2.8477433744254044</v>
      </c>
      <c r="V221" s="3">
        <f>MIN(Constantes!$E$21*(W220/Constantes!$E$22)^(2/3),W220+R221+S221-U221-T221)</f>
        <v>7.2399498552770858</v>
      </c>
      <c r="W221" s="3">
        <f t="shared" si="6"/>
        <v>927.17528749569999</v>
      </c>
      <c r="X221" s="17"/>
      <c r="Y221" s="3">
        <v>216</v>
      </c>
      <c r="Z221" s="3">
        <f>'Cálculos de ET'!$I219*((1-Constantes!$F$18)*'Cálculos de ET'!$K219+'Cálculos de ET'!$L219)</f>
        <v>1.2832112157873656</v>
      </c>
      <c r="AA221" s="3">
        <f>MIN(Z221*Constantes!$F$16,0.8*(AD220+Clima!$F219-AB221-AC221-Constantes!$D$12))</f>
        <v>0.75922551392346527</v>
      </c>
      <c r="AB221" s="3">
        <f>IF(Clima!$F219&gt;0.05*Constantes!$F$17,((Clima!$F219-0.05*Constantes!$F$17)^2)/(Clima!$F219+0.95*Constantes!$F$17),0)</f>
        <v>0</v>
      </c>
      <c r="AC221" s="3">
        <f>MAX(0,AD220+Clima!$F219-AB221-Constantes!$D$11)</f>
        <v>0</v>
      </c>
      <c r="AD221" s="3">
        <f>AD220+Clima!$F219-AB221-AA221-AC221</f>
        <v>31.139594818038685</v>
      </c>
      <c r="AE221" s="3">
        <f>AE220+(Coeficientes!$D$20*AC221-AF221)/Coeficientes!$D$21</f>
        <v>0</v>
      </c>
      <c r="AF221" s="3">
        <f>10*Coeficientes!$D$22*AE220/Constantes!$F$27</f>
        <v>0</v>
      </c>
      <c r="AG221" s="3">
        <f>10*Escenarios!$F$7*(AB221+AF221)</f>
        <v>0</v>
      </c>
      <c r="AH221" s="3">
        <f>0.001*Clima!F219*Escenarios!$F$8</f>
        <v>0</v>
      </c>
      <c r="AI221" s="3">
        <f>MAX(0,AL220+AG221+AH221-Constantes!$F$22)</f>
        <v>0</v>
      </c>
      <c r="AJ221" s="3">
        <f>MIN('Cálculos de ET'!M219*0.001*Escenarios!$F$8*(AL220/Constantes!$F$22)^(2/3),AL220+AG221+AH221-AI221)</f>
        <v>2.8656196938175467</v>
      </c>
      <c r="AK221" s="3">
        <f>MIN(Constantes!$F$21*(AL220/Constantes!$F$22)^(2/3),AL220+AG221+AH221-AJ221-AI221)</f>
        <v>7.2853976498917037</v>
      </c>
      <c r="AL221" s="3">
        <f t="shared" si="7"/>
        <v>324.34659728194606</v>
      </c>
      <c r="AM221" s="25"/>
    </row>
    <row r="222" spans="2:39" x14ac:dyDescent="0.25">
      <c r="B222" s="24"/>
      <c r="C222" s="3">
        <v>217</v>
      </c>
      <c r="D222" s="3">
        <f>'Cálculos de ET'!$I220*((1-Constantes!$D$18)*'Cálculos de ET'!$K220+'Cálculos de ET'!$L220)</f>
        <v>0</v>
      </c>
      <c r="E222" s="3">
        <f>MIN(D222*Constantes!$D$16,0.8*(H221+Clima!$F220-F222-G222-Constantes!$D$12))</f>
        <v>0</v>
      </c>
      <c r="F222" s="3">
        <f>IF(Clima!$F220&gt;0.05*Constantes!$D$17,((Clima!$F220-0.05*Constantes!$D$17)^2)/(Clima!$F220+0.95*Constantes!$D$17),0)</f>
        <v>0</v>
      </c>
      <c r="G222" s="3">
        <f>MAX(0,H221+Clima!$F220-F222-Constantes!$D$11)</f>
        <v>0</v>
      </c>
      <c r="H222" s="3">
        <f>H221+Clima!$F220-F222-E222-G222</f>
        <v>31.139594818038685</v>
      </c>
      <c r="I222" s="17"/>
      <c r="J222" s="3">
        <v>217</v>
      </c>
      <c r="K222" s="3">
        <f>'Cálculos de ET'!$I220*((1-Constantes!$E$18)*'Cálculos de ET'!$K220+'Cálculos de ET'!$L220)</f>
        <v>0</v>
      </c>
      <c r="L222" s="3">
        <f>MIN(K222*Constantes!$E$16,0.8*(O221+Clima!$F220-M222-N222-Constantes!$D$12))</f>
        <v>0</v>
      </c>
      <c r="M222" s="3">
        <f>IF(Clima!$F220&gt;0.05*Constantes!$E$17,((Clima!$F220-0.05*Constantes!$E$17)^2)/(Clima!$F220+0.95*Constantes!$E$17),0)</f>
        <v>0</v>
      </c>
      <c r="N222" s="3">
        <f>MAX(0,O221+Clima!$F220-M222-Constantes!$D$11)</f>
        <v>0</v>
      </c>
      <c r="O222" s="3">
        <f>O221+Clima!$F220-M222-L222-N222</f>
        <v>31.139594818038685</v>
      </c>
      <c r="P222" s="3">
        <f>P221+(Coeficientes!$D$20*N222-Q222)/Coeficientes!$D$21</f>
        <v>0</v>
      </c>
      <c r="Q222" s="3">
        <f>10*Coeficientes!$D$22*P221/Constantes!$E$27</f>
        <v>0</v>
      </c>
      <c r="R222" s="3">
        <f>10*Escenarios!$E$7*(M222+Q222)</f>
        <v>0</v>
      </c>
      <c r="S222" s="3">
        <f>0.001*Clima!F220*Escenarios!$E$8</f>
        <v>0</v>
      </c>
      <c r="T222" s="3">
        <f>MAX(0,W221+R222+S222-Constantes!$E$22)</f>
        <v>0</v>
      </c>
      <c r="U222" s="3">
        <f>MIN('Cálculos de ET'!M220*0.001*Escenarios!$E$8*(W221/Constantes!$E$22)^(2/3),W221+R222+S222-T222)</f>
        <v>0</v>
      </c>
      <c r="V222" s="3">
        <f>MIN(Constantes!$E$21*(W221/Constantes!$E$22)^(2/3),W221+R222+S222-U222-T222)</f>
        <v>7.1879075178603209</v>
      </c>
      <c r="W222" s="3">
        <f t="shared" si="6"/>
        <v>919.98737997783962</v>
      </c>
      <c r="X222" s="17"/>
      <c r="Y222" s="3">
        <v>217</v>
      </c>
      <c r="Z222" s="3">
        <f>'Cálculos de ET'!$I220*((1-Constantes!$F$18)*'Cálculos de ET'!$K220+'Cálculos de ET'!$L220)</f>
        <v>0</v>
      </c>
      <c r="AA222" s="3">
        <f>MIN(Z222*Constantes!$F$16,0.8*(AD221+Clima!$F220-AB222-AC222-Constantes!$D$12))</f>
        <v>0</v>
      </c>
      <c r="AB222" s="3">
        <f>IF(Clima!$F220&gt;0.05*Constantes!$F$17,((Clima!$F220-0.05*Constantes!$F$17)^2)/(Clima!$F220+0.95*Constantes!$F$17),0)</f>
        <v>0</v>
      </c>
      <c r="AC222" s="3">
        <f>MAX(0,AD221+Clima!$F220-AB222-Constantes!$D$11)</f>
        <v>0</v>
      </c>
      <c r="AD222" s="3">
        <f>AD221+Clima!$F220-AB222-AA222-AC222</f>
        <v>31.139594818038685</v>
      </c>
      <c r="AE222" s="3">
        <f>AE221+(Coeficientes!$D$20*AC222-AF222)/Coeficientes!$D$21</f>
        <v>0</v>
      </c>
      <c r="AF222" s="3">
        <f>10*Coeficientes!$D$22*AE221/Constantes!$F$27</f>
        <v>0</v>
      </c>
      <c r="AG222" s="3">
        <f>10*Escenarios!$F$7*(AB222+AF222)</f>
        <v>0</v>
      </c>
      <c r="AH222" s="3">
        <f>0.001*Clima!F220*Escenarios!$F$8</f>
        <v>0</v>
      </c>
      <c r="AI222" s="3">
        <f>MAX(0,AL221+AG222+AH222-Constantes!$F$22)</f>
        <v>0</v>
      </c>
      <c r="AJ222" s="3">
        <f>MIN('Cálculos de ET'!M220*0.001*Escenarios!$F$8*(AL221/Constantes!$F$22)^(2/3),AL221+AG222+AH222-AI222)</f>
        <v>0</v>
      </c>
      <c r="AK222" s="3">
        <f>MIN(Constantes!$F$21*(AL221/Constantes!$F$22)^(2/3),AL221+AG222+AH222-AJ222-AI222)</f>
        <v>7.1372483467842773</v>
      </c>
      <c r="AL222" s="3">
        <f t="shared" si="7"/>
        <v>317.20934893516176</v>
      </c>
      <c r="AM222" s="25"/>
    </row>
    <row r="223" spans="2:39" x14ac:dyDescent="0.25">
      <c r="B223" s="24"/>
      <c r="C223" s="3">
        <v>218</v>
      </c>
      <c r="D223" s="3">
        <f>'Cálculos de ET'!$I221*((1-Constantes!$D$18)*'Cálculos de ET'!$K221+'Cálculos de ET'!$L221)</f>
        <v>0</v>
      </c>
      <c r="E223" s="3">
        <f>MIN(D223*Constantes!$D$16,0.8*(H222+Clima!$F221-F223-G223-Constantes!$D$12))</f>
        <v>0</v>
      </c>
      <c r="F223" s="3">
        <f>IF(Clima!$F221&gt;0.05*Constantes!$D$17,((Clima!$F221-0.05*Constantes!$D$17)^2)/(Clima!$F221+0.95*Constantes!$D$17),0)</f>
        <v>0</v>
      </c>
      <c r="G223" s="3">
        <f>MAX(0,H222+Clima!$F221-F223-Constantes!$D$11)</f>
        <v>0</v>
      </c>
      <c r="H223" s="3">
        <f>H222+Clima!$F221-F223-E223-G223</f>
        <v>31.139594818038685</v>
      </c>
      <c r="I223" s="17"/>
      <c r="J223" s="3">
        <v>218</v>
      </c>
      <c r="K223" s="3">
        <f>'Cálculos de ET'!$I221*((1-Constantes!$E$18)*'Cálculos de ET'!$K221+'Cálculos de ET'!$L221)</f>
        <v>0</v>
      </c>
      <c r="L223" s="3">
        <f>MIN(K223*Constantes!$E$16,0.8*(O222+Clima!$F221-M223-N223-Constantes!$D$12))</f>
        <v>0</v>
      </c>
      <c r="M223" s="3">
        <f>IF(Clima!$F221&gt;0.05*Constantes!$E$17,((Clima!$F221-0.05*Constantes!$E$17)^2)/(Clima!$F221+0.95*Constantes!$E$17),0)</f>
        <v>0</v>
      </c>
      <c r="N223" s="3">
        <f>MAX(0,O222+Clima!$F221-M223-Constantes!$D$11)</f>
        <v>0</v>
      </c>
      <c r="O223" s="3">
        <f>O222+Clima!$F221-M223-L223-N223</f>
        <v>31.139594818038685</v>
      </c>
      <c r="P223" s="3">
        <f>P222+(Coeficientes!$D$20*N223-Q223)/Coeficientes!$D$21</f>
        <v>0</v>
      </c>
      <c r="Q223" s="3">
        <f>10*Coeficientes!$D$22*P222/Constantes!$E$27</f>
        <v>0</v>
      </c>
      <c r="R223" s="3">
        <f>10*Escenarios!$E$7*(M223+Q223)</f>
        <v>0</v>
      </c>
      <c r="S223" s="3">
        <f>0.001*Clima!F221*Escenarios!$E$8</f>
        <v>0</v>
      </c>
      <c r="T223" s="3">
        <f>MAX(0,W222+R223+S223-Constantes!$E$22)</f>
        <v>0</v>
      </c>
      <c r="U223" s="3">
        <f>MIN('Cálculos de ET'!M221*0.001*Escenarios!$E$8*(W222/Constantes!$E$22)^(2/3),W222+R223+S223-T223)</f>
        <v>0</v>
      </c>
      <c r="V223" s="3">
        <f>MIN(Constantes!$E$21*(W222/Constantes!$E$22)^(2/3),W222+R223+S223-U223-T223)</f>
        <v>7.150709947374037</v>
      </c>
      <c r="W223" s="3">
        <f t="shared" si="6"/>
        <v>912.8366700304656</v>
      </c>
      <c r="X223" s="17"/>
      <c r="Y223" s="3">
        <v>218</v>
      </c>
      <c r="Z223" s="3">
        <f>'Cálculos de ET'!$I221*((1-Constantes!$F$18)*'Cálculos de ET'!$K221+'Cálculos de ET'!$L221)</f>
        <v>0</v>
      </c>
      <c r="AA223" s="3">
        <f>MIN(Z223*Constantes!$F$16,0.8*(AD222+Clima!$F221-AB223-AC223-Constantes!$D$12))</f>
        <v>0</v>
      </c>
      <c r="AB223" s="3">
        <f>IF(Clima!$F221&gt;0.05*Constantes!$F$17,((Clima!$F221-0.05*Constantes!$F$17)^2)/(Clima!$F221+0.95*Constantes!$F$17),0)</f>
        <v>0</v>
      </c>
      <c r="AC223" s="3">
        <f>MAX(0,AD222+Clima!$F221-AB223-Constantes!$D$11)</f>
        <v>0</v>
      </c>
      <c r="AD223" s="3">
        <f>AD222+Clima!$F221-AB223-AA223-AC223</f>
        <v>31.139594818038685</v>
      </c>
      <c r="AE223" s="3">
        <f>AE222+(Coeficientes!$D$20*AC223-AF223)/Coeficientes!$D$21</f>
        <v>0</v>
      </c>
      <c r="AF223" s="3">
        <f>10*Coeficientes!$D$22*AE222/Constantes!$F$27</f>
        <v>0</v>
      </c>
      <c r="AG223" s="3">
        <f>10*Escenarios!$F$7*(AB223+AF223)</f>
        <v>0</v>
      </c>
      <c r="AH223" s="3">
        <f>0.001*Clima!F221*Escenarios!$F$8</f>
        <v>0</v>
      </c>
      <c r="AI223" s="3">
        <f>MAX(0,AL222+AG223+AH223-Constantes!$F$22)</f>
        <v>0</v>
      </c>
      <c r="AJ223" s="3">
        <f>MIN('Cálculos de ET'!M221*0.001*Escenarios!$F$8*(AL222/Constantes!$F$22)^(2/3),AL222+AG223+AH223-AI223)</f>
        <v>0</v>
      </c>
      <c r="AK223" s="3">
        <f>MIN(Constantes!$F$21*(AL222/Constantes!$F$22)^(2/3),AL222+AG223+AH223-AJ223-AI223)</f>
        <v>7.0321570874730934</v>
      </c>
      <c r="AL223" s="3">
        <f t="shared" si="7"/>
        <v>310.17719184768868</v>
      </c>
      <c r="AM223" s="25"/>
    </row>
    <row r="224" spans="2:39" x14ac:dyDescent="0.25">
      <c r="B224" s="24"/>
      <c r="C224" s="3">
        <v>219</v>
      </c>
      <c r="D224" s="3">
        <f>'Cálculos de ET'!$I222*((1-Constantes!$D$18)*'Cálculos de ET'!$K222+'Cálculos de ET'!$L222)</f>
        <v>1.3057738231142817</v>
      </c>
      <c r="E224" s="3">
        <f>MIN(D224*Constantes!$D$16,0.8*(H223+Clima!$F222-F224-G224-Constantes!$D$12))</f>
        <v>0.77257491964286606</v>
      </c>
      <c r="F224" s="3">
        <f>IF(Clima!$F222&gt;0.05*Constantes!$D$17,((Clima!$F222-0.05*Constantes!$D$17)^2)/(Clima!$F222+0.95*Constantes!$D$17),0)</f>
        <v>0</v>
      </c>
      <c r="G224" s="3">
        <f>MAX(0,H223+Clima!$F222-F224-Constantes!$D$11)</f>
        <v>0</v>
      </c>
      <c r="H224" s="3">
        <f>H223+Clima!$F222-F224-E224-G224</f>
        <v>30.367019898395817</v>
      </c>
      <c r="I224" s="17"/>
      <c r="J224" s="3">
        <v>219</v>
      </c>
      <c r="K224" s="3">
        <f>'Cálculos de ET'!$I222*((1-Constantes!$E$18)*'Cálculos de ET'!$K222+'Cálculos de ET'!$L222)</f>
        <v>1.3057738231142817</v>
      </c>
      <c r="L224" s="3">
        <f>MIN(K224*Constantes!$E$16,0.8*(O223+Clima!$F222-M224-N224-Constantes!$D$12))</f>
        <v>0.77257491964286606</v>
      </c>
      <c r="M224" s="3">
        <f>IF(Clima!$F222&gt;0.05*Constantes!$E$17,((Clima!$F222-0.05*Constantes!$E$17)^2)/(Clima!$F222+0.95*Constantes!$E$17),0)</f>
        <v>0</v>
      </c>
      <c r="N224" s="3">
        <f>MAX(0,O223+Clima!$F222-M224-Constantes!$D$11)</f>
        <v>0</v>
      </c>
      <c r="O224" s="3">
        <f>O223+Clima!$F222-M224-L224-N224</f>
        <v>30.367019898395817</v>
      </c>
      <c r="P224" s="3">
        <f>P223+(Coeficientes!$D$20*N224-Q224)/Coeficientes!$D$21</f>
        <v>0</v>
      </c>
      <c r="Q224" s="3">
        <f>10*Coeficientes!$D$22*P223/Constantes!$E$27</f>
        <v>0</v>
      </c>
      <c r="R224" s="3">
        <f>10*Escenarios!$E$7*(M224+Q224)</f>
        <v>0</v>
      </c>
      <c r="S224" s="3">
        <f>0.001*Clima!F222*Escenarios!$E$8</f>
        <v>0</v>
      </c>
      <c r="T224" s="3">
        <f>MAX(0,W223+R224+S224-Constantes!$E$22)</f>
        <v>0</v>
      </c>
      <c r="U224" s="3">
        <f>MIN('Cálculos de ET'!M222*0.001*Escenarios!$E$8*(W223/Constantes!$E$22)^(2/3),W223+R224+S224-T224)</f>
        <v>2.8440460357587702</v>
      </c>
      <c r="V224" s="3">
        <f>MIN(Constantes!$E$21*(W223/Constantes!$E$22)^(2/3),W223+R224+S224-U224-T224)</f>
        <v>7.1136086256075899</v>
      </c>
      <c r="W224" s="3">
        <f t="shared" si="6"/>
        <v>902.87901536909919</v>
      </c>
      <c r="X224" s="17"/>
      <c r="Y224" s="3">
        <v>219</v>
      </c>
      <c r="Z224" s="3">
        <f>'Cálculos de ET'!$I222*((1-Constantes!$F$18)*'Cálculos de ET'!$K222+'Cálculos de ET'!$L222)</f>
        <v>1.3057738231142817</v>
      </c>
      <c r="AA224" s="3">
        <f>MIN(Z224*Constantes!$F$16,0.8*(AD223+Clima!$F222-AB224-AC224-Constantes!$D$12))</f>
        <v>0.77257491964286606</v>
      </c>
      <c r="AB224" s="3">
        <f>IF(Clima!$F222&gt;0.05*Constantes!$F$17,((Clima!$F222-0.05*Constantes!$F$17)^2)/(Clima!$F222+0.95*Constantes!$F$17),0)</f>
        <v>0</v>
      </c>
      <c r="AC224" s="3">
        <f>MAX(0,AD223+Clima!$F222-AB224-Constantes!$D$11)</f>
        <v>0</v>
      </c>
      <c r="AD224" s="3">
        <f>AD223+Clima!$F222-AB224-AA224-AC224</f>
        <v>30.367019898395817</v>
      </c>
      <c r="AE224" s="3">
        <f>AE223+(Coeficientes!$D$20*AC224-AF224)/Coeficientes!$D$21</f>
        <v>0</v>
      </c>
      <c r="AF224" s="3">
        <f>10*Coeficientes!$D$22*AE223/Constantes!$F$27</f>
        <v>0</v>
      </c>
      <c r="AG224" s="3">
        <f>10*Escenarios!$F$7*(AB224+AF224)</f>
        <v>0</v>
      </c>
      <c r="AH224" s="3">
        <f>0.001*Clima!F222*Escenarios!$F$8</f>
        <v>0</v>
      </c>
      <c r="AI224" s="3">
        <f>MAX(0,AL223+AG224+AH224-Constantes!$F$22)</f>
        <v>0</v>
      </c>
      <c r="AJ224" s="3">
        <f>MIN('Cálculos de ET'!M222*0.001*Escenarios!$F$8*(AL223/Constantes!$F$22)^(2/3),AL223+AG224+AH224-AI224)</f>
        <v>2.7697748795084656</v>
      </c>
      <c r="AK224" s="3">
        <f>MIN(Constantes!$F$21*(AL223/Constantes!$F$22)^(2/3),AL223+AG224+AH224-AJ224-AI224)</f>
        <v>6.9278395026422288</v>
      </c>
      <c r="AL224" s="3">
        <f t="shared" si="7"/>
        <v>300.479577465538</v>
      </c>
      <c r="AM224" s="25"/>
    </row>
    <row r="225" spans="2:39" x14ac:dyDescent="0.25">
      <c r="B225" s="24"/>
      <c r="C225" s="3">
        <v>220</v>
      </c>
      <c r="D225" s="3">
        <f>'Cálculos de ET'!$I223*((1-Constantes!$D$18)*'Cálculos de ET'!$K223+'Cálculos de ET'!$L223)</f>
        <v>1.3023536970149456</v>
      </c>
      <c r="E225" s="3">
        <f>MIN(D225*Constantes!$D$16,0.8*(H224+Clima!$F223-F225-G225-Constantes!$D$12))</f>
        <v>0.77055136579334793</v>
      </c>
      <c r="F225" s="3">
        <f>IF(Clima!$F223&gt;0.05*Constantes!$D$17,((Clima!$F223-0.05*Constantes!$D$17)^2)/(Clima!$F223+0.95*Constantes!$D$17),0)</f>
        <v>0</v>
      </c>
      <c r="G225" s="3">
        <f>MAX(0,H224+Clima!$F223-F225-Constantes!$D$11)</f>
        <v>0</v>
      </c>
      <c r="H225" s="3">
        <f>H224+Clima!$F223-F225-E225-G225</f>
        <v>29.596468532602469</v>
      </c>
      <c r="I225" s="17"/>
      <c r="J225" s="3">
        <v>220</v>
      </c>
      <c r="K225" s="3">
        <f>'Cálculos de ET'!$I223*((1-Constantes!$E$18)*'Cálculos de ET'!$K223+'Cálculos de ET'!$L223)</f>
        <v>1.3023536970149456</v>
      </c>
      <c r="L225" s="3">
        <f>MIN(K225*Constantes!$E$16,0.8*(O224+Clima!$F223-M225-N225-Constantes!$D$12))</f>
        <v>0.77055136579334793</v>
      </c>
      <c r="M225" s="3">
        <f>IF(Clima!$F223&gt;0.05*Constantes!$E$17,((Clima!$F223-0.05*Constantes!$E$17)^2)/(Clima!$F223+0.95*Constantes!$E$17),0)</f>
        <v>0</v>
      </c>
      <c r="N225" s="3">
        <f>MAX(0,O224+Clima!$F223-M225-Constantes!$D$11)</f>
        <v>0</v>
      </c>
      <c r="O225" s="3">
        <f>O224+Clima!$F223-M225-L225-N225</f>
        <v>29.596468532602469</v>
      </c>
      <c r="P225" s="3">
        <f>P224+(Coeficientes!$D$20*N225-Q225)/Coeficientes!$D$21</f>
        <v>0</v>
      </c>
      <c r="Q225" s="3">
        <f>10*Coeficientes!$D$22*P224/Constantes!$E$27</f>
        <v>0</v>
      </c>
      <c r="R225" s="3">
        <f>10*Escenarios!$E$7*(M225+Q225)</f>
        <v>0</v>
      </c>
      <c r="S225" s="3">
        <f>0.001*Clima!F223*Escenarios!$E$8</f>
        <v>0</v>
      </c>
      <c r="T225" s="3">
        <f>MAX(0,W224+R225+S225-Constantes!$E$22)</f>
        <v>0</v>
      </c>
      <c r="U225" s="3">
        <f>MIN('Cálculos de ET'!M223*0.001*Escenarios!$E$8*(W224/Constantes!$E$22)^(2/3),W224+R225+S225-T225)</f>
        <v>2.8144995024015635</v>
      </c>
      <c r="V225" s="3">
        <f>MIN(Constantes!$E$21*(W224/Constantes!$E$22)^(2/3),W224+R225+S225-U225-T225)</f>
        <v>7.0617817054488565</v>
      </c>
      <c r="W225" s="3">
        <f t="shared" si="6"/>
        <v>893.00273416124878</v>
      </c>
      <c r="X225" s="17"/>
      <c r="Y225" s="3">
        <v>220</v>
      </c>
      <c r="Z225" s="3">
        <f>'Cálculos de ET'!$I223*((1-Constantes!$F$18)*'Cálculos de ET'!$K223+'Cálculos de ET'!$L223)</f>
        <v>1.3023536970149456</v>
      </c>
      <c r="AA225" s="3">
        <f>MIN(Z225*Constantes!$F$16,0.8*(AD224+Clima!$F223-AB225-AC225-Constantes!$D$12))</f>
        <v>0.77055136579334793</v>
      </c>
      <c r="AB225" s="3">
        <f>IF(Clima!$F223&gt;0.05*Constantes!$F$17,((Clima!$F223-0.05*Constantes!$F$17)^2)/(Clima!$F223+0.95*Constantes!$F$17),0)</f>
        <v>0</v>
      </c>
      <c r="AC225" s="3">
        <f>MAX(0,AD224+Clima!$F223-AB225-Constantes!$D$11)</f>
        <v>0</v>
      </c>
      <c r="AD225" s="3">
        <f>AD224+Clima!$F223-AB225-AA225-AC225</f>
        <v>29.596468532602469</v>
      </c>
      <c r="AE225" s="3">
        <f>AE224+(Coeficientes!$D$20*AC225-AF225)/Coeficientes!$D$21</f>
        <v>0</v>
      </c>
      <c r="AF225" s="3">
        <f>10*Coeficientes!$D$22*AE224/Constantes!$F$27</f>
        <v>0</v>
      </c>
      <c r="AG225" s="3">
        <f>10*Escenarios!$F$7*(AB225+AF225)</f>
        <v>0</v>
      </c>
      <c r="AH225" s="3">
        <f>0.001*Clima!F223*Escenarios!$F$8</f>
        <v>0</v>
      </c>
      <c r="AI225" s="3">
        <f>MAX(0,AL224+AG225+AH225-Constantes!$F$22)</f>
        <v>0</v>
      </c>
      <c r="AJ225" s="3">
        <f>MIN('Cálculos de ET'!M223*0.001*Escenarios!$F$8*(AL224/Constantes!$F$22)^(2/3),AL224+AG225+AH225-AI225)</f>
        <v>2.703261788728244</v>
      </c>
      <c r="AK225" s="3">
        <f>MIN(Constantes!$F$21*(AL224/Constantes!$F$22)^(2/3),AL224+AG225+AH225-AJ225-AI225)</f>
        <v>6.7826782802381143</v>
      </c>
      <c r="AL225" s="3">
        <f t="shared" si="7"/>
        <v>290.99363739657167</v>
      </c>
      <c r="AM225" s="25"/>
    </row>
    <row r="226" spans="2:39" x14ac:dyDescent="0.25">
      <c r="B226" s="24"/>
      <c r="C226" s="3">
        <v>221</v>
      </c>
      <c r="D226" s="3">
        <f>'Cálculos de ET'!$I224*((1-Constantes!$D$18)*'Cálculos de ET'!$K224+'Cálculos de ET'!$L224)</f>
        <v>1.295162932216573</v>
      </c>
      <c r="E226" s="3">
        <f>MIN(D226*Constantes!$D$16,0.8*(H225+Clima!$F224-F226-G226-Constantes!$D$12))</f>
        <v>0.76629687360034016</v>
      </c>
      <c r="F226" s="3">
        <f>IF(Clima!$F224&gt;0.05*Constantes!$D$17,((Clima!$F224-0.05*Constantes!$D$17)^2)/(Clima!$F224+0.95*Constantes!$D$17),0)</f>
        <v>0</v>
      </c>
      <c r="G226" s="3">
        <f>MAX(0,H225+Clima!$F224-F226-Constantes!$D$11)</f>
        <v>0</v>
      </c>
      <c r="H226" s="3">
        <f>H225+Clima!$F224-F226-E226-G226</f>
        <v>28.830171659002129</v>
      </c>
      <c r="I226" s="17"/>
      <c r="J226" s="3">
        <v>221</v>
      </c>
      <c r="K226" s="3">
        <f>'Cálculos de ET'!$I224*((1-Constantes!$E$18)*'Cálculos de ET'!$K224+'Cálculos de ET'!$L224)</f>
        <v>1.295162932216573</v>
      </c>
      <c r="L226" s="3">
        <f>MIN(K226*Constantes!$E$16,0.8*(O225+Clima!$F224-M226-N226-Constantes!$D$12))</f>
        <v>0.76629687360034016</v>
      </c>
      <c r="M226" s="3">
        <f>IF(Clima!$F224&gt;0.05*Constantes!$E$17,((Clima!$F224-0.05*Constantes!$E$17)^2)/(Clima!$F224+0.95*Constantes!$E$17),0)</f>
        <v>0</v>
      </c>
      <c r="N226" s="3">
        <f>MAX(0,O225+Clima!$F224-M226-Constantes!$D$11)</f>
        <v>0</v>
      </c>
      <c r="O226" s="3">
        <f>O225+Clima!$F224-M226-L226-N226</f>
        <v>28.830171659002129</v>
      </c>
      <c r="P226" s="3">
        <f>P225+(Coeficientes!$D$20*N226-Q226)/Coeficientes!$D$21</f>
        <v>0</v>
      </c>
      <c r="Q226" s="3">
        <f>10*Coeficientes!$D$22*P225/Constantes!$E$27</f>
        <v>0</v>
      </c>
      <c r="R226" s="3">
        <f>10*Escenarios!$E$7*(M226+Q226)</f>
        <v>0</v>
      </c>
      <c r="S226" s="3">
        <f>0.001*Clima!F224*Escenarios!$E$8</f>
        <v>0</v>
      </c>
      <c r="T226" s="3">
        <f>MAX(0,W225+R226+S226-Constantes!$E$22)</f>
        <v>0</v>
      </c>
      <c r="U226" s="3">
        <f>MIN('Cálculos de ET'!M224*0.001*Escenarios!$E$8*(W225/Constantes!$E$22)^(2/3),W225+R226+S226-T226)</f>
        <v>2.7769446095802275</v>
      </c>
      <c r="V226" s="3">
        <f>MIN(Constantes!$E$21*(W225/Constantes!$E$22)^(2/3),W225+R226+S226-U226-T226)</f>
        <v>7.010189768935926</v>
      </c>
      <c r="W226" s="3">
        <f t="shared" si="6"/>
        <v>883.21559978273262</v>
      </c>
      <c r="X226" s="17"/>
      <c r="Y226" s="3">
        <v>221</v>
      </c>
      <c r="Z226" s="3">
        <f>'Cálculos de ET'!$I224*((1-Constantes!$F$18)*'Cálculos de ET'!$K224+'Cálculos de ET'!$L224)</f>
        <v>1.295162932216573</v>
      </c>
      <c r="AA226" s="3">
        <f>MIN(Z226*Constantes!$F$16,0.8*(AD225+Clima!$F224-AB226-AC226-Constantes!$D$12))</f>
        <v>0.76629687360034016</v>
      </c>
      <c r="AB226" s="3">
        <f>IF(Clima!$F224&gt;0.05*Constantes!$F$17,((Clima!$F224-0.05*Constantes!$F$17)^2)/(Clima!$F224+0.95*Constantes!$F$17),0)</f>
        <v>0</v>
      </c>
      <c r="AC226" s="3">
        <f>MAX(0,AD225+Clima!$F224-AB226-Constantes!$D$11)</f>
        <v>0</v>
      </c>
      <c r="AD226" s="3">
        <f>AD225+Clima!$F224-AB226-AA226-AC226</f>
        <v>28.830171659002129</v>
      </c>
      <c r="AE226" s="3">
        <f>AE225+(Coeficientes!$D$20*AC226-AF226)/Coeficientes!$D$21</f>
        <v>0</v>
      </c>
      <c r="AF226" s="3">
        <f>10*Coeficientes!$D$22*AE225/Constantes!$F$27</f>
        <v>0</v>
      </c>
      <c r="AG226" s="3">
        <f>10*Escenarios!$F$7*(AB226+AF226)</f>
        <v>0</v>
      </c>
      <c r="AH226" s="3">
        <f>0.001*Clima!F224*Escenarios!$F$8</f>
        <v>0</v>
      </c>
      <c r="AI226" s="3">
        <f>MAX(0,AL225+AG226+AH226-Constantes!$F$22)</f>
        <v>0</v>
      </c>
      <c r="AJ226" s="3">
        <f>MIN('Cálculos de ET'!M224*0.001*Escenarios!$F$8*(AL225/Constantes!$F$22)^(2/3),AL225+AG226+AH226-AI226)</f>
        <v>2.629971340543467</v>
      </c>
      <c r="AK226" s="3">
        <f>MIN(Constantes!$F$21*(AL225/Constantes!$F$22)^(2/3),AL225+AG226+AH226-AJ226-AI226)</f>
        <v>6.6391667015855438</v>
      </c>
      <c r="AL226" s="3">
        <f t="shared" si="7"/>
        <v>281.72449935444263</v>
      </c>
      <c r="AM226" s="25"/>
    </row>
    <row r="227" spans="2:39" x14ac:dyDescent="0.25">
      <c r="B227" s="24"/>
      <c r="C227" s="3">
        <v>222</v>
      </c>
      <c r="D227" s="3">
        <f>'Cálculos de ET'!$I225*((1-Constantes!$D$18)*'Cálculos de ET'!$K225+'Cálculos de ET'!$L225)</f>
        <v>1.2729590446283279</v>
      </c>
      <c r="E227" s="3">
        <f>MIN(D227*Constantes!$D$16,0.8*(H226+Clima!$F225-F227-G227-Constantes!$D$12))</f>
        <v>0.75315970821565292</v>
      </c>
      <c r="F227" s="3">
        <f>IF(Clima!$F225&gt;0.05*Constantes!$D$17,((Clima!$F225-0.05*Constantes!$D$17)^2)/(Clima!$F225+0.95*Constantes!$D$17),0)</f>
        <v>0</v>
      </c>
      <c r="G227" s="3">
        <f>MAX(0,H226+Clima!$F225-F227-Constantes!$D$11)</f>
        <v>0</v>
      </c>
      <c r="H227" s="3">
        <f>H226+Clima!$F225-F227-E227-G227</f>
        <v>28.077011950786478</v>
      </c>
      <c r="I227" s="17"/>
      <c r="J227" s="3">
        <v>222</v>
      </c>
      <c r="K227" s="3">
        <f>'Cálculos de ET'!$I225*((1-Constantes!$E$18)*'Cálculos de ET'!$K225+'Cálculos de ET'!$L225)</f>
        <v>1.2729590446283279</v>
      </c>
      <c r="L227" s="3">
        <f>MIN(K227*Constantes!$E$16,0.8*(O226+Clima!$F225-M227-N227-Constantes!$D$12))</f>
        <v>0.75315970821565292</v>
      </c>
      <c r="M227" s="3">
        <f>IF(Clima!$F225&gt;0.05*Constantes!$E$17,((Clima!$F225-0.05*Constantes!$E$17)^2)/(Clima!$F225+0.95*Constantes!$E$17),0)</f>
        <v>0</v>
      </c>
      <c r="N227" s="3">
        <f>MAX(0,O226+Clima!$F225-M227-Constantes!$D$11)</f>
        <v>0</v>
      </c>
      <c r="O227" s="3">
        <f>O226+Clima!$F225-M227-L227-N227</f>
        <v>28.077011950786478</v>
      </c>
      <c r="P227" s="3">
        <f>P226+(Coeficientes!$D$20*N227-Q227)/Coeficientes!$D$21</f>
        <v>0</v>
      </c>
      <c r="Q227" s="3">
        <f>10*Coeficientes!$D$22*P226/Constantes!$E$27</f>
        <v>0</v>
      </c>
      <c r="R227" s="3">
        <f>10*Escenarios!$E$7*(M227+Q227)</f>
        <v>0</v>
      </c>
      <c r="S227" s="3">
        <f>0.001*Clima!F225*Escenarios!$E$8</f>
        <v>0</v>
      </c>
      <c r="T227" s="3">
        <f>MAX(0,W226+R227+S227-Constantes!$E$22)</f>
        <v>0</v>
      </c>
      <c r="U227" s="3">
        <f>MIN('Cálculos de ET'!M225*0.001*Escenarios!$E$8*(W226/Constantes!$E$22)^(2/3),W226+R227+S227-T227)</f>
        <v>2.7071992131446159</v>
      </c>
      <c r="V227" s="3">
        <f>MIN(Constantes!$E$21*(W226/Constantes!$E$22)^(2/3),W226+R227+S227-U227-T227)</f>
        <v>6.9588755487236842</v>
      </c>
      <c r="W227" s="3">
        <f t="shared" si="6"/>
        <v>873.54952502086439</v>
      </c>
      <c r="X227" s="17"/>
      <c r="Y227" s="3">
        <v>222</v>
      </c>
      <c r="Z227" s="3">
        <f>'Cálculos de ET'!$I225*((1-Constantes!$F$18)*'Cálculos de ET'!$K225+'Cálculos de ET'!$L225)</f>
        <v>1.2729590446283279</v>
      </c>
      <c r="AA227" s="3">
        <f>MIN(Z227*Constantes!$F$16,0.8*(AD226+Clima!$F225-AB227-AC227-Constantes!$D$12))</f>
        <v>0.75315970821565292</v>
      </c>
      <c r="AB227" s="3">
        <f>IF(Clima!$F225&gt;0.05*Constantes!$F$17,((Clima!$F225-0.05*Constantes!$F$17)^2)/(Clima!$F225+0.95*Constantes!$F$17),0)</f>
        <v>0</v>
      </c>
      <c r="AC227" s="3">
        <f>MAX(0,AD226+Clima!$F225-AB227-Constantes!$D$11)</f>
        <v>0</v>
      </c>
      <c r="AD227" s="3">
        <f>AD226+Clima!$F225-AB227-AA227-AC227</f>
        <v>28.077011950786478</v>
      </c>
      <c r="AE227" s="3">
        <f>AE226+(Coeficientes!$D$20*AC227-AF227)/Coeficientes!$D$21</f>
        <v>0</v>
      </c>
      <c r="AF227" s="3">
        <f>10*Coeficientes!$D$22*AE226/Constantes!$F$27</f>
        <v>0</v>
      </c>
      <c r="AG227" s="3">
        <f>10*Escenarios!$F$7*(AB227+AF227)</f>
        <v>0</v>
      </c>
      <c r="AH227" s="3">
        <f>0.001*Clima!F225*Escenarios!$F$8</f>
        <v>0</v>
      </c>
      <c r="AI227" s="3">
        <f>MAX(0,AL226+AG227+AH227-Constantes!$F$22)</f>
        <v>0</v>
      </c>
      <c r="AJ227" s="3">
        <f>MIN('Cálculos de ET'!M225*0.001*Escenarios!$F$8*(AL226/Constantes!$F$22)^(2/3),AL226+AG227+AH227-AI227)</f>
        <v>2.5276802428511735</v>
      </c>
      <c r="AK227" s="3">
        <f>MIN(Constantes!$F$21*(AL226/Constantes!$F$22)^(2/3),AL226+AG227+AH227-AJ227-AI227)</f>
        <v>6.497420711251273</v>
      </c>
      <c r="AL227" s="3">
        <f t="shared" si="7"/>
        <v>272.69939840034021</v>
      </c>
      <c r="AM227" s="25"/>
    </row>
    <row r="228" spans="2:39" x14ac:dyDescent="0.25">
      <c r="B228" s="24"/>
      <c r="C228" s="3">
        <v>223</v>
      </c>
      <c r="D228" s="3">
        <f>'Cálculos de ET'!$I226*((1-Constantes!$D$18)*'Cálculos de ET'!$K226+'Cálculos de ET'!$L226)</f>
        <v>1.2692361228163647</v>
      </c>
      <c r="E228" s="3">
        <f>MIN(D228*Constantes!$D$16,0.8*(H227+Clima!$F226-F228-G228-Constantes!$D$12))</f>
        <v>0.75095700207405314</v>
      </c>
      <c r="F228" s="3">
        <f>IF(Clima!$F226&gt;0.05*Constantes!$D$17,((Clima!$F226-0.05*Constantes!$D$17)^2)/(Clima!$F226+0.95*Constantes!$D$17),0)</f>
        <v>0</v>
      </c>
      <c r="G228" s="3">
        <f>MAX(0,H227+Clima!$F226-F228-Constantes!$D$11)</f>
        <v>0</v>
      </c>
      <c r="H228" s="3">
        <f>H227+Clima!$F226-F228-E228-G228</f>
        <v>27.326054948712425</v>
      </c>
      <c r="I228" s="17"/>
      <c r="J228" s="3">
        <v>223</v>
      </c>
      <c r="K228" s="3">
        <f>'Cálculos de ET'!$I226*((1-Constantes!$E$18)*'Cálculos de ET'!$K226+'Cálculos de ET'!$L226)</f>
        <v>1.2692361228163647</v>
      </c>
      <c r="L228" s="3">
        <f>MIN(K228*Constantes!$E$16,0.8*(O227+Clima!$F226-M228-N228-Constantes!$D$12))</f>
        <v>0.75095700207405314</v>
      </c>
      <c r="M228" s="3">
        <f>IF(Clima!$F226&gt;0.05*Constantes!$E$17,((Clima!$F226-0.05*Constantes!$E$17)^2)/(Clima!$F226+0.95*Constantes!$E$17),0)</f>
        <v>0</v>
      </c>
      <c r="N228" s="3">
        <f>MAX(0,O227+Clima!$F226-M228-Constantes!$D$11)</f>
        <v>0</v>
      </c>
      <c r="O228" s="3">
        <f>O227+Clima!$F226-M228-L228-N228</f>
        <v>27.326054948712425</v>
      </c>
      <c r="P228" s="3">
        <f>P227+(Coeficientes!$D$20*N228-Q228)/Coeficientes!$D$21</f>
        <v>0</v>
      </c>
      <c r="Q228" s="3">
        <f>10*Coeficientes!$D$22*P227/Constantes!$E$27</f>
        <v>0</v>
      </c>
      <c r="R228" s="3">
        <f>10*Escenarios!$E$7*(M228+Q228)</f>
        <v>0</v>
      </c>
      <c r="S228" s="3">
        <f>0.001*Clima!F226*Escenarios!$E$8</f>
        <v>0</v>
      </c>
      <c r="T228" s="3">
        <f>MAX(0,W227+R228+S228-Constantes!$E$22)</f>
        <v>0</v>
      </c>
      <c r="U228" s="3">
        <f>MIN('Cálculos de ET'!M226*0.001*Escenarios!$E$8*(W227/Constantes!$E$22)^(2/3),W227+R228+S228-T228)</f>
        <v>2.6781028350409231</v>
      </c>
      <c r="V228" s="3">
        <f>MIN(Constantes!$E$21*(W227/Constantes!$E$22)^(2/3),W227+R228+S228-U228-T228)</f>
        <v>6.9080096707427012</v>
      </c>
      <c r="W228" s="3">
        <f t="shared" si="6"/>
        <v>863.96341251508079</v>
      </c>
      <c r="X228" s="17"/>
      <c r="Y228" s="3">
        <v>223</v>
      </c>
      <c r="Z228" s="3">
        <f>'Cálculos de ET'!$I226*((1-Constantes!$F$18)*'Cálculos de ET'!$K226+'Cálculos de ET'!$L226)</f>
        <v>1.2692361228163647</v>
      </c>
      <c r="AA228" s="3">
        <f>MIN(Z228*Constantes!$F$16,0.8*(AD227+Clima!$F226-AB228-AC228-Constantes!$D$12))</f>
        <v>0.75095700207405314</v>
      </c>
      <c r="AB228" s="3">
        <f>IF(Clima!$F226&gt;0.05*Constantes!$F$17,((Clima!$F226-0.05*Constantes!$F$17)^2)/(Clima!$F226+0.95*Constantes!$F$17),0)</f>
        <v>0</v>
      </c>
      <c r="AC228" s="3">
        <f>MAX(0,AD227+Clima!$F226-AB228-Constantes!$D$11)</f>
        <v>0</v>
      </c>
      <c r="AD228" s="3">
        <f>AD227+Clima!$F226-AB228-AA228-AC228</f>
        <v>27.326054948712425</v>
      </c>
      <c r="AE228" s="3">
        <f>AE227+(Coeficientes!$D$20*AC228-AF228)/Coeficientes!$D$21</f>
        <v>0</v>
      </c>
      <c r="AF228" s="3">
        <f>10*Coeficientes!$D$22*AE227/Constantes!$F$27</f>
        <v>0</v>
      </c>
      <c r="AG228" s="3">
        <f>10*Escenarios!$F$7*(AB228+AF228)</f>
        <v>0</v>
      </c>
      <c r="AH228" s="3">
        <f>0.001*Clima!F226*Escenarios!$F$8</f>
        <v>0</v>
      </c>
      <c r="AI228" s="3">
        <f>MAX(0,AL227+AG228+AH228-Constantes!$F$22)</f>
        <v>0</v>
      </c>
      <c r="AJ228" s="3">
        <f>MIN('Cálculos de ET'!M226*0.001*Escenarios!$F$8*(AL227/Constantes!$F$22)^(2/3),AL227+AG228+AH228-AI228)</f>
        <v>2.4648377884260877</v>
      </c>
      <c r="AK228" s="3">
        <f>MIN(Constantes!$F$21*(AL227/Constantes!$F$22)^(2/3),AL227+AG228+AH228-AJ228-AI228)</f>
        <v>6.3579049528915048</v>
      </c>
      <c r="AL228" s="3">
        <f t="shared" si="7"/>
        <v>263.87665565902262</v>
      </c>
      <c r="AM228" s="25"/>
    </row>
    <row r="229" spans="2:39" x14ac:dyDescent="0.25">
      <c r="B229" s="24"/>
      <c r="C229" s="3">
        <v>224</v>
      </c>
      <c r="D229" s="3">
        <f>'Cálculos de ET'!$I227*((1-Constantes!$D$18)*'Cálculos de ET'!$K227+'Cálculos de ET'!$L227)</f>
        <v>1.329665247061258</v>
      </c>
      <c r="E229" s="3">
        <f>MIN(D229*Constantes!$D$16,0.8*(H228+Clima!$F227-F229-G229-Constantes!$D$12))</f>
        <v>0.78671053379690592</v>
      </c>
      <c r="F229" s="3">
        <f>IF(Clima!$F227&gt;0.05*Constantes!$D$17,((Clima!$F227-0.05*Constantes!$D$17)^2)/(Clima!$F227+0.95*Constantes!$D$17),0)</f>
        <v>0</v>
      </c>
      <c r="G229" s="3">
        <f>MAX(0,H228+Clima!$F227-F229-Constantes!$D$11)</f>
        <v>0</v>
      </c>
      <c r="H229" s="3">
        <f>H228+Clima!$F227-F229-E229-G229</f>
        <v>26.539344414915519</v>
      </c>
      <c r="I229" s="17"/>
      <c r="J229" s="3">
        <v>224</v>
      </c>
      <c r="K229" s="3">
        <f>'Cálculos de ET'!$I227*((1-Constantes!$E$18)*'Cálculos de ET'!$K227+'Cálculos de ET'!$L227)</f>
        <v>1.329665247061258</v>
      </c>
      <c r="L229" s="3">
        <f>MIN(K229*Constantes!$E$16,0.8*(O228+Clima!$F227-M229-N229-Constantes!$D$12))</f>
        <v>0.78671053379690592</v>
      </c>
      <c r="M229" s="3">
        <f>IF(Clima!$F227&gt;0.05*Constantes!$E$17,((Clima!$F227-0.05*Constantes!$E$17)^2)/(Clima!$F227+0.95*Constantes!$E$17),0)</f>
        <v>0</v>
      </c>
      <c r="N229" s="3">
        <f>MAX(0,O228+Clima!$F227-M229-Constantes!$D$11)</f>
        <v>0</v>
      </c>
      <c r="O229" s="3">
        <f>O228+Clima!$F227-M229-L229-N229</f>
        <v>26.539344414915519</v>
      </c>
      <c r="P229" s="3">
        <f>P228+(Coeficientes!$D$20*N229-Q229)/Coeficientes!$D$21</f>
        <v>0</v>
      </c>
      <c r="Q229" s="3">
        <f>10*Coeficientes!$D$22*P228/Constantes!$E$27</f>
        <v>0</v>
      </c>
      <c r="R229" s="3">
        <f>10*Escenarios!$E$7*(M229+Q229)</f>
        <v>0</v>
      </c>
      <c r="S229" s="3">
        <f>0.001*Clima!F227*Escenarios!$E$8</f>
        <v>0</v>
      </c>
      <c r="T229" s="3">
        <f>MAX(0,W228+R229+S229-Constantes!$E$22)</f>
        <v>0</v>
      </c>
      <c r="U229" s="3">
        <f>MIN('Cálculos de ET'!M227*0.001*Escenarios!$E$8*(W228/Constantes!$E$22)^(2/3),W228+R229+S229-T229)</f>
        <v>2.7860872880001253</v>
      </c>
      <c r="V229" s="3">
        <f>MIN(Constantes!$E$21*(W228/Constantes!$E$22)^(2/3),W228+R229+S229-U229-T229)</f>
        <v>6.857378946429403</v>
      </c>
      <c r="W229" s="3">
        <f t="shared" si="6"/>
        <v>854.31994628065127</v>
      </c>
      <c r="X229" s="17"/>
      <c r="Y229" s="3">
        <v>224</v>
      </c>
      <c r="Z229" s="3">
        <f>'Cálculos de ET'!$I227*((1-Constantes!$F$18)*'Cálculos de ET'!$K227+'Cálculos de ET'!$L227)</f>
        <v>1.329665247061258</v>
      </c>
      <c r="AA229" s="3">
        <f>MIN(Z229*Constantes!$F$16,0.8*(AD228+Clima!$F227-AB229-AC229-Constantes!$D$12))</f>
        <v>0.78671053379690592</v>
      </c>
      <c r="AB229" s="3">
        <f>IF(Clima!$F227&gt;0.05*Constantes!$F$17,((Clima!$F227-0.05*Constantes!$F$17)^2)/(Clima!$F227+0.95*Constantes!$F$17),0)</f>
        <v>0</v>
      </c>
      <c r="AC229" s="3">
        <f>MAX(0,AD228+Clima!$F227-AB229-Constantes!$D$11)</f>
        <v>0</v>
      </c>
      <c r="AD229" s="3">
        <f>AD228+Clima!$F227-AB229-AA229-AC229</f>
        <v>26.539344414915519</v>
      </c>
      <c r="AE229" s="3">
        <f>AE228+(Coeficientes!$D$20*AC229-AF229)/Coeficientes!$D$21</f>
        <v>0</v>
      </c>
      <c r="AF229" s="3">
        <f>10*Coeficientes!$D$22*AE228/Constantes!$F$27</f>
        <v>0</v>
      </c>
      <c r="AG229" s="3">
        <f>10*Escenarios!$F$7*(AB229+AF229)</f>
        <v>0</v>
      </c>
      <c r="AH229" s="3">
        <f>0.001*Clima!F227*Escenarios!$F$8</f>
        <v>0</v>
      </c>
      <c r="AI229" s="3">
        <f>MAX(0,AL228+AG229+AH229-Constantes!$F$22)</f>
        <v>0</v>
      </c>
      <c r="AJ229" s="3">
        <f>MIN('Cálculos de ET'!M227*0.001*Escenarios!$F$8*(AL228/Constantes!$F$22)^(2/3),AL228+AG229+AH229-AI229)</f>
        <v>2.5271351075030886</v>
      </c>
      <c r="AK229" s="3">
        <f>MIN(Constantes!$F$21*(AL228/Constantes!$F$22)^(2/3),AL228+AG229+AH229-AJ229-AI229)</f>
        <v>6.2200215892781836</v>
      </c>
      <c r="AL229" s="3">
        <f t="shared" si="7"/>
        <v>255.12949896224131</v>
      </c>
      <c r="AM229" s="25"/>
    </row>
    <row r="230" spans="2:39" x14ac:dyDescent="0.25">
      <c r="B230" s="24"/>
      <c r="C230" s="3">
        <v>225</v>
      </c>
      <c r="D230" s="3">
        <f>'Cálculos de ET'!$I228*((1-Constantes!$D$18)*'Cálculos de ET'!$K228+'Cálculos de ET'!$L228)</f>
        <v>1.322302589398372</v>
      </c>
      <c r="E230" s="3">
        <f>MIN(D230*Constantes!$D$16,0.8*(H229+Clima!$F228-F230-G230-Constantes!$D$12))</f>
        <v>0.78235433936907173</v>
      </c>
      <c r="F230" s="3">
        <f>IF(Clima!$F228&gt;0.05*Constantes!$D$17,((Clima!$F228-0.05*Constantes!$D$17)^2)/(Clima!$F228+0.95*Constantes!$D$17),0)</f>
        <v>0</v>
      </c>
      <c r="G230" s="3">
        <f>MAX(0,H229+Clima!$F228-F230-Constantes!$D$11)</f>
        <v>0</v>
      </c>
      <c r="H230" s="3">
        <f>H229+Clima!$F228-F230-E230-G230</f>
        <v>25.756990075546447</v>
      </c>
      <c r="I230" s="17"/>
      <c r="J230" s="3">
        <v>225</v>
      </c>
      <c r="K230" s="3">
        <f>'Cálculos de ET'!$I228*((1-Constantes!$E$18)*'Cálculos de ET'!$K228+'Cálculos de ET'!$L228)</f>
        <v>1.322302589398372</v>
      </c>
      <c r="L230" s="3">
        <f>MIN(K230*Constantes!$E$16,0.8*(O229+Clima!$F228-M230-N230-Constantes!$D$12))</f>
        <v>0.78235433936907173</v>
      </c>
      <c r="M230" s="3">
        <f>IF(Clima!$F228&gt;0.05*Constantes!$E$17,((Clima!$F228-0.05*Constantes!$E$17)^2)/(Clima!$F228+0.95*Constantes!$E$17),0)</f>
        <v>0</v>
      </c>
      <c r="N230" s="3">
        <f>MAX(0,O229+Clima!$F228-M230-Constantes!$D$11)</f>
        <v>0</v>
      </c>
      <c r="O230" s="3">
        <f>O229+Clima!$F228-M230-L230-N230</f>
        <v>25.756990075546447</v>
      </c>
      <c r="P230" s="3">
        <f>P229+(Coeficientes!$D$20*N230-Q230)/Coeficientes!$D$21</f>
        <v>0</v>
      </c>
      <c r="Q230" s="3">
        <f>10*Coeficientes!$D$22*P229/Constantes!$E$27</f>
        <v>0</v>
      </c>
      <c r="R230" s="3">
        <f>10*Escenarios!$E$7*(M230+Q230)</f>
        <v>0</v>
      </c>
      <c r="S230" s="3">
        <f>0.001*Clima!F228*Escenarios!$E$8</f>
        <v>0</v>
      </c>
      <c r="T230" s="3">
        <f>MAX(0,W229+R230+S230-Constantes!$E$22)</f>
        <v>0</v>
      </c>
      <c r="U230" s="3">
        <f>MIN('Cálculos de ET'!M228*0.001*Escenarios!$E$8*(W229/Constantes!$E$22)^(2/3),W229+R230+S230-T230)</f>
        <v>2.7484758956467621</v>
      </c>
      <c r="V230" s="3">
        <f>MIN(Constantes!$E$21*(W229/Constantes!$E$22)^(2/3),W229+R230+S230-U230-T230)</f>
        <v>6.8062559966485159</v>
      </c>
      <c r="W230" s="3">
        <f t="shared" si="6"/>
        <v>844.76521438835607</v>
      </c>
      <c r="X230" s="17"/>
      <c r="Y230" s="3">
        <v>225</v>
      </c>
      <c r="Z230" s="3">
        <f>'Cálculos de ET'!$I228*((1-Constantes!$F$18)*'Cálculos de ET'!$K228+'Cálculos de ET'!$L228)</f>
        <v>1.322302589398372</v>
      </c>
      <c r="AA230" s="3">
        <f>MIN(Z230*Constantes!$F$16,0.8*(AD229+Clima!$F228-AB230-AC230-Constantes!$D$12))</f>
        <v>0.78235433936907173</v>
      </c>
      <c r="AB230" s="3">
        <f>IF(Clima!$F228&gt;0.05*Constantes!$F$17,((Clima!$F228-0.05*Constantes!$F$17)^2)/(Clima!$F228+0.95*Constantes!$F$17),0)</f>
        <v>0</v>
      </c>
      <c r="AC230" s="3">
        <f>MAX(0,AD229+Clima!$F228-AB230-Constantes!$D$11)</f>
        <v>0</v>
      </c>
      <c r="AD230" s="3">
        <f>AD229+Clima!$F228-AB230-AA230-AC230</f>
        <v>25.756990075546447</v>
      </c>
      <c r="AE230" s="3">
        <f>AE229+(Coeficientes!$D$20*AC230-AF230)/Coeficientes!$D$21</f>
        <v>0</v>
      </c>
      <c r="AF230" s="3">
        <f>10*Coeficientes!$D$22*AE229/Constantes!$F$27</f>
        <v>0</v>
      </c>
      <c r="AG230" s="3">
        <f>10*Escenarios!$F$7*(AB230+AF230)</f>
        <v>0</v>
      </c>
      <c r="AH230" s="3">
        <f>0.001*Clima!F228*Escenarios!$F$8</f>
        <v>0</v>
      </c>
      <c r="AI230" s="3">
        <f>MAX(0,AL229+AG230+AH230-Constantes!$F$22)</f>
        <v>0</v>
      </c>
      <c r="AJ230" s="3">
        <f>MIN('Cálculos de ET'!M228*0.001*Escenarios!$F$8*(AL229/Constantes!$F$22)^(2/3),AL229+AG230+AH230-AI230)</f>
        <v>2.4559264032379979</v>
      </c>
      <c r="AK230" s="3">
        <f>MIN(Constantes!$F$21*(AL229/Constantes!$F$22)^(2/3),AL229+AG230+AH230-AJ230-AI230)</f>
        <v>6.0817938537651139</v>
      </c>
      <c r="AL230" s="3">
        <f t="shared" si="7"/>
        <v>246.5917787052382</v>
      </c>
      <c r="AM230" s="25"/>
    </row>
    <row r="231" spans="2:39" x14ac:dyDescent="0.25">
      <c r="B231" s="24"/>
      <c r="C231" s="3">
        <v>226</v>
      </c>
      <c r="D231" s="3">
        <f>'Cálculos de ET'!$I229*((1-Constantes!$D$18)*'Cálculos de ET'!$K229+'Cálculos de ET'!$L229)</f>
        <v>0</v>
      </c>
      <c r="E231" s="3">
        <f>MIN(D231*Constantes!$D$16,0.8*(H230+Clima!$F229-F231-G231-Constantes!$D$12))</f>
        <v>0</v>
      </c>
      <c r="F231" s="3">
        <f>IF(Clima!$F229&gt;0.05*Constantes!$D$17,((Clima!$F229-0.05*Constantes!$D$17)^2)/(Clima!$F229+0.95*Constantes!$D$17),0)</f>
        <v>0</v>
      </c>
      <c r="G231" s="3">
        <f>MAX(0,H230+Clima!$F229-F231-Constantes!$D$11)</f>
        <v>0</v>
      </c>
      <c r="H231" s="3">
        <f>H230+Clima!$F229-F231-E231-G231</f>
        <v>25.756990075546447</v>
      </c>
      <c r="I231" s="17"/>
      <c r="J231" s="3">
        <v>226</v>
      </c>
      <c r="K231" s="3">
        <f>'Cálculos de ET'!$I229*((1-Constantes!$E$18)*'Cálculos de ET'!$K229+'Cálculos de ET'!$L229)</f>
        <v>0</v>
      </c>
      <c r="L231" s="3">
        <f>MIN(K231*Constantes!$E$16,0.8*(O230+Clima!$F229-M231-N231-Constantes!$D$12))</f>
        <v>0</v>
      </c>
      <c r="M231" s="3">
        <f>IF(Clima!$F229&gt;0.05*Constantes!$E$17,((Clima!$F229-0.05*Constantes!$E$17)^2)/(Clima!$F229+0.95*Constantes!$E$17),0)</f>
        <v>0</v>
      </c>
      <c r="N231" s="3">
        <f>MAX(0,O230+Clima!$F229-M231-Constantes!$D$11)</f>
        <v>0</v>
      </c>
      <c r="O231" s="3">
        <f>O230+Clima!$F229-M231-L231-N231</f>
        <v>25.756990075546447</v>
      </c>
      <c r="P231" s="3">
        <f>P230+(Coeficientes!$D$20*N231-Q231)/Coeficientes!$D$21</f>
        <v>0</v>
      </c>
      <c r="Q231" s="3">
        <f>10*Coeficientes!$D$22*P230/Constantes!$E$27</f>
        <v>0</v>
      </c>
      <c r="R231" s="3">
        <f>10*Escenarios!$E$7*(M231+Q231)</f>
        <v>0</v>
      </c>
      <c r="S231" s="3">
        <f>0.001*Clima!F229*Escenarios!$E$8</f>
        <v>0</v>
      </c>
      <c r="T231" s="3">
        <f>MAX(0,W230+R231+S231-Constantes!$E$22)</f>
        <v>0</v>
      </c>
      <c r="U231" s="3">
        <f>MIN('Cálculos de ET'!M229*0.001*Escenarios!$E$8*(W230/Constantes!$E$22)^(2/3),W230+R231+S231-T231)</f>
        <v>0</v>
      </c>
      <c r="V231" s="3">
        <f>MIN(Constantes!$E$21*(W230/Constantes!$E$22)^(2/3),W230+R231+S231-U231-T231)</f>
        <v>6.7554133915196806</v>
      </c>
      <c r="W231" s="3">
        <f t="shared" si="6"/>
        <v>838.00980099683636</v>
      </c>
      <c r="X231" s="17"/>
      <c r="Y231" s="3">
        <v>226</v>
      </c>
      <c r="Z231" s="3">
        <f>'Cálculos de ET'!$I229*((1-Constantes!$F$18)*'Cálculos de ET'!$K229+'Cálculos de ET'!$L229)</f>
        <v>0</v>
      </c>
      <c r="AA231" s="3">
        <f>MIN(Z231*Constantes!$F$16,0.8*(AD230+Clima!$F229-AB231-AC231-Constantes!$D$12))</f>
        <v>0</v>
      </c>
      <c r="AB231" s="3">
        <f>IF(Clima!$F229&gt;0.05*Constantes!$F$17,((Clima!$F229-0.05*Constantes!$F$17)^2)/(Clima!$F229+0.95*Constantes!$F$17),0)</f>
        <v>0</v>
      </c>
      <c r="AC231" s="3">
        <f>MAX(0,AD230+Clima!$F229-AB231-Constantes!$D$11)</f>
        <v>0</v>
      </c>
      <c r="AD231" s="3">
        <f>AD230+Clima!$F229-AB231-AA231-AC231</f>
        <v>25.756990075546447</v>
      </c>
      <c r="AE231" s="3">
        <f>AE230+(Coeficientes!$D$20*AC231-AF231)/Coeficientes!$D$21</f>
        <v>0</v>
      </c>
      <c r="AF231" s="3">
        <f>10*Coeficientes!$D$22*AE230/Constantes!$F$27</f>
        <v>0</v>
      </c>
      <c r="AG231" s="3">
        <f>10*Escenarios!$F$7*(AB231+AF231)</f>
        <v>0</v>
      </c>
      <c r="AH231" s="3">
        <f>0.001*Clima!F229*Escenarios!$F$8</f>
        <v>0</v>
      </c>
      <c r="AI231" s="3">
        <f>MAX(0,AL230+AG231+AH231-Constantes!$F$22)</f>
        <v>0</v>
      </c>
      <c r="AJ231" s="3">
        <f>MIN('Cálculos de ET'!M229*0.001*Escenarios!$F$8*(AL230/Constantes!$F$22)^(2/3),AL230+AG231+AH231-AI231)</f>
        <v>0</v>
      </c>
      <c r="AK231" s="3">
        <f>MIN(Constantes!$F$21*(AL230/Constantes!$F$22)^(2/3),AL230+AG231+AH231-AJ231-AI231)</f>
        <v>5.9453437988132052</v>
      </c>
      <c r="AL231" s="3">
        <f t="shared" si="7"/>
        <v>240.64643490642499</v>
      </c>
      <c r="AM231" s="25"/>
    </row>
    <row r="232" spans="2:39" x14ac:dyDescent="0.25">
      <c r="B232" s="24"/>
      <c r="C232" s="3">
        <v>227</v>
      </c>
      <c r="D232" s="3">
        <f>'Cálculos de ET'!$I230*((1-Constantes!$D$18)*'Cálculos de ET'!$K230+'Cálculos de ET'!$L230)</f>
        <v>0</v>
      </c>
      <c r="E232" s="3">
        <f>MIN(D232*Constantes!$D$16,0.8*(H231+Clima!$F230-F232-G232-Constantes!$D$12))</f>
        <v>0</v>
      </c>
      <c r="F232" s="3">
        <f>IF(Clima!$F230&gt;0.05*Constantes!$D$17,((Clima!$F230-0.05*Constantes!$D$17)^2)/(Clima!$F230+0.95*Constantes!$D$17),0)</f>
        <v>0</v>
      </c>
      <c r="G232" s="3">
        <f>MAX(0,H231+Clima!$F230-F232-Constantes!$D$11)</f>
        <v>0</v>
      </c>
      <c r="H232" s="3">
        <f>H231+Clima!$F230-F232-E232-G232</f>
        <v>25.756990075546447</v>
      </c>
      <c r="I232" s="17"/>
      <c r="J232" s="3">
        <v>227</v>
      </c>
      <c r="K232" s="3">
        <f>'Cálculos de ET'!$I230*((1-Constantes!$E$18)*'Cálculos de ET'!$K230+'Cálculos de ET'!$L230)</f>
        <v>0</v>
      </c>
      <c r="L232" s="3">
        <f>MIN(K232*Constantes!$E$16,0.8*(O231+Clima!$F230-M232-N232-Constantes!$D$12))</f>
        <v>0</v>
      </c>
      <c r="M232" s="3">
        <f>IF(Clima!$F230&gt;0.05*Constantes!$E$17,((Clima!$F230-0.05*Constantes!$E$17)^2)/(Clima!$F230+0.95*Constantes!$E$17),0)</f>
        <v>0</v>
      </c>
      <c r="N232" s="3">
        <f>MAX(0,O231+Clima!$F230-M232-Constantes!$D$11)</f>
        <v>0</v>
      </c>
      <c r="O232" s="3">
        <f>O231+Clima!$F230-M232-L232-N232</f>
        <v>25.756990075546447</v>
      </c>
      <c r="P232" s="3">
        <f>P231+(Coeficientes!$D$20*N232-Q232)/Coeficientes!$D$21</f>
        <v>0</v>
      </c>
      <c r="Q232" s="3">
        <f>10*Coeficientes!$D$22*P231/Constantes!$E$27</f>
        <v>0</v>
      </c>
      <c r="R232" s="3">
        <f>10*Escenarios!$E$7*(M232+Q232)</f>
        <v>0</v>
      </c>
      <c r="S232" s="3">
        <f>0.001*Clima!F230*Escenarios!$E$8</f>
        <v>0</v>
      </c>
      <c r="T232" s="3">
        <f>MAX(0,W231+R232+S232-Constantes!$E$22)</f>
        <v>0</v>
      </c>
      <c r="U232" s="3">
        <f>MIN('Cálculos de ET'!M230*0.001*Escenarios!$E$8*(W231/Constantes!$E$22)^(2/3),W231+R232+S232-T232)</f>
        <v>0</v>
      </c>
      <c r="V232" s="3">
        <f>MIN(Constantes!$E$21*(W231/Constantes!$E$22)^(2/3),W231+R232+S232-U232-T232)</f>
        <v>6.7193507873037568</v>
      </c>
      <c r="W232" s="3">
        <f t="shared" si="6"/>
        <v>831.29045020953265</v>
      </c>
      <c r="X232" s="17"/>
      <c r="Y232" s="3">
        <v>227</v>
      </c>
      <c r="Z232" s="3">
        <f>'Cálculos de ET'!$I230*((1-Constantes!$F$18)*'Cálculos de ET'!$K230+'Cálculos de ET'!$L230)</f>
        <v>0</v>
      </c>
      <c r="AA232" s="3">
        <f>MIN(Z232*Constantes!$F$16,0.8*(AD231+Clima!$F230-AB232-AC232-Constantes!$D$12))</f>
        <v>0</v>
      </c>
      <c r="AB232" s="3">
        <f>IF(Clima!$F230&gt;0.05*Constantes!$F$17,((Clima!$F230-0.05*Constantes!$F$17)^2)/(Clima!$F230+0.95*Constantes!$F$17),0)</f>
        <v>0</v>
      </c>
      <c r="AC232" s="3">
        <f>MAX(0,AD231+Clima!$F230-AB232-Constantes!$D$11)</f>
        <v>0</v>
      </c>
      <c r="AD232" s="3">
        <f>AD231+Clima!$F230-AB232-AA232-AC232</f>
        <v>25.756990075546447</v>
      </c>
      <c r="AE232" s="3">
        <f>AE231+(Coeficientes!$D$20*AC232-AF232)/Coeficientes!$D$21</f>
        <v>0</v>
      </c>
      <c r="AF232" s="3">
        <f>10*Coeficientes!$D$22*AE231/Constantes!$F$27</f>
        <v>0</v>
      </c>
      <c r="AG232" s="3">
        <f>10*Escenarios!$F$7*(AB232+AF232)</f>
        <v>0</v>
      </c>
      <c r="AH232" s="3">
        <f>0.001*Clima!F230*Escenarios!$F$8</f>
        <v>0</v>
      </c>
      <c r="AI232" s="3">
        <f>MAX(0,AL231+AG232+AH232-Constantes!$F$22)</f>
        <v>0</v>
      </c>
      <c r="AJ232" s="3">
        <f>MIN('Cálculos de ET'!M230*0.001*Escenarios!$F$8*(AL231/Constantes!$F$22)^(2/3),AL231+AG232+AH232-AI232)</f>
        <v>0</v>
      </c>
      <c r="AK232" s="3">
        <f>MIN(Constantes!$F$21*(AL231/Constantes!$F$22)^(2/3),AL231+AG232+AH232-AJ232-AI232)</f>
        <v>5.8493938751485928</v>
      </c>
      <c r="AL232" s="3">
        <f t="shared" si="7"/>
        <v>234.79704103127639</v>
      </c>
      <c r="AM232" s="25"/>
    </row>
    <row r="233" spans="2:39" x14ac:dyDescent="0.25">
      <c r="B233" s="24"/>
      <c r="C233" s="3">
        <v>228</v>
      </c>
      <c r="D233" s="3">
        <f>'Cálculos de ET'!$I231*((1-Constantes!$D$18)*'Cálculos de ET'!$K231+'Cálculos de ET'!$L231)</f>
        <v>0</v>
      </c>
      <c r="E233" s="3">
        <f>MIN(D233*Constantes!$D$16,0.8*(H232+Clima!$F231-F233-G233-Constantes!$D$12))</f>
        <v>0</v>
      </c>
      <c r="F233" s="3">
        <f>IF(Clima!$F231&gt;0.05*Constantes!$D$17,((Clima!$F231-0.05*Constantes!$D$17)^2)/(Clima!$F231+0.95*Constantes!$D$17),0)</f>
        <v>0</v>
      </c>
      <c r="G233" s="3">
        <f>MAX(0,H232+Clima!$F231-F233-Constantes!$D$11)</f>
        <v>0</v>
      </c>
      <c r="H233" s="3">
        <f>H232+Clima!$F231-F233-E233-G233</f>
        <v>25.756990075546447</v>
      </c>
      <c r="I233" s="17"/>
      <c r="J233" s="3">
        <v>228</v>
      </c>
      <c r="K233" s="3">
        <f>'Cálculos de ET'!$I231*((1-Constantes!$E$18)*'Cálculos de ET'!$K231+'Cálculos de ET'!$L231)</f>
        <v>0</v>
      </c>
      <c r="L233" s="3">
        <f>MIN(K233*Constantes!$E$16,0.8*(O232+Clima!$F231-M233-N233-Constantes!$D$12))</f>
        <v>0</v>
      </c>
      <c r="M233" s="3">
        <f>IF(Clima!$F231&gt;0.05*Constantes!$E$17,((Clima!$F231-0.05*Constantes!$E$17)^2)/(Clima!$F231+0.95*Constantes!$E$17),0)</f>
        <v>0</v>
      </c>
      <c r="N233" s="3">
        <f>MAX(0,O232+Clima!$F231-M233-Constantes!$D$11)</f>
        <v>0</v>
      </c>
      <c r="O233" s="3">
        <f>O232+Clima!$F231-M233-L233-N233</f>
        <v>25.756990075546447</v>
      </c>
      <c r="P233" s="3">
        <f>P232+(Coeficientes!$D$20*N233-Q233)/Coeficientes!$D$21</f>
        <v>0</v>
      </c>
      <c r="Q233" s="3">
        <f>10*Coeficientes!$D$22*P232/Constantes!$E$27</f>
        <v>0</v>
      </c>
      <c r="R233" s="3">
        <f>10*Escenarios!$E$7*(M233+Q233)</f>
        <v>0</v>
      </c>
      <c r="S233" s="3">
        <f>0.001*Clima!F231*Escenarios!$E$8</f>
        <v>0</v>
      </c>
      <c r="T233" s="3">
        <f>MAX(0,W232+R233+S233-Constantes!$E$22)</f>
        <v>0</v>
      </c>
      <c r="U233" s="3">
        <f>MIN('Cálculos de ET'!M231*0.001*Escenarios!$E$8*(W232/Constantes!$E$22)^(2/3),W232+R233+S233-T233)</f>
        <v>0</v>
      </c>
      <c r="V233" s="3">
        <f>MIN(Constantes!$E$21*(W232/Constantes!$E$22)^(2/3),W232+R233+S233-U233-T233)</f>
        <v>6.6833844396667139</v>
      </c>
      <c r="W233" s="3">
        <f t="shared" si="6"/>
        <v>824.60706576986593</v>
      </c>
      <c r="X233" s="17"/>
      <c r="Y233" s="3">
        <v>228</v>
      </c>
      <c r="Z233" s="3">
        <f>'Cálculos de ET'!$I231*((1-Constantes!$F$18)*'Cálculos de ET'!$K231+'Cálculos de ET'!$L231)</f>
        <v>0</v>
      </c>
      <c r="AA233" s="3">
        <f>MIN(Z233*Constantes!$F$16,0.8*(AD232+Clima!$F231-AB233-AC233-Constantes!$D$12))</f>
        <v>0</v>
      </c>
      <c r="AB233" s="3">
        <f>IF(Clima!$F231&gt;0.05*Constantes!$F$17,((Clima!$F231-0.05*Constantes!$F$17)^2)/(Clima!$F231+0.95*Constantes!$F$17),0)</f>
        <v>0</v>
      </c>
      <c r="AC233" s="3">
        <f>MAX(0,AD232+Clima!$F231-AB233-Constantes!$D$11)</f>
        <v>0</v>
      </c>
      <c r="AD233" s="3">
        <f>AD232+Clima!$F231-AB233-AA233-AC233</f>
        <v>25.756990075546447</v>
      </c>
      <c r="AE233" s="3">
        <f>AE232+(Coeficientes!$D$20*AC233-AF233)/Coeficientes!$D$21</f>
        <v>0</v>
      </c>
      <c r="AF233" s="3">
        <f>10*Coeficientes!$D$22*AE232/Constantes!$F$27</f>
        <v>0</v>
      </c>
      <c r="AG233" s="3">
        <f>10*Escenarios!$F$7*(AB233+AF233)</f>
        <v>0</v>
      </c>
      <c r="AH233" s="3">
        <f>0.001*Clima!F231*Escenarios!$F$8</f>
        <v>0</v>
      </c>
      <c r="AI233" s="3">
        <f>MAX(0,AL232+AG233+AH233-Constantes!$F$22)</f>
        <v>0</v>
      </c>
      <c r="AJ233" s="3">
        <f>MIN('Cálculos de ET'!M231*0.001*Escenarios!$F$8*(AL232/Constantes!$F$22)^(2/3),AL232+AG233+AH233-AI233)</f>
        <v>0</v>
      </c>
      <c r="AK233" s="3">
        <f>MIN(Constantes!$F$21*(AL232/Constantes!$F$22)^(2/3),AL232+AG233+AH233-AJ233-AI233)</f>
        <v>5.7542181731027284</v>
      </c>
      <c r="AL233" s="3">
        <f t="shared" si="7"/>
        <v>229.04282285817368</v>
      </c>
      <c r="AM233" s="25"/>
    </row>
    <row r="234" spans="2:39" x14ac:dyDescent="0.25">
      <c r="B234" s="24"/>
      <c r="C234" s="3">
        <v>229</v>
      </c>
      <c r="D234" s="3">
        <f>'Cálculos de ET'!$I232*((1-Constantes!$D$18)*'Cálculos de ET'!$K232+'Cálculos de ET'!$L232)</f>
        <v>1.2992960266882336</v>
      </c>
      <c r="E234" s="3">
        <f>MIN(D234*Constantes!$D$16,0.8*(H233+Clima!$F232-F234-G234-Constantes!$D$12))</f>
        <v>0.20559206043715506</v>
      </c>
      <c r="F234" s="3">
        <f>IF(Clima!$F232&gt;0.05*Constantes!$D$17,((Clima!$F232-0.05*Constantes!$D$17)^2)/(Clima!$F232+0.95*Constantes!$D$17),0)</f>
        <v>0</v>
      </c>
      <c r="G234" s="3">
        <f>MAX(0,H233+Clima!$F232-F234-Constantes!$D$11)</f>
        <v>0</v>
      </c>
      <c r="H234" s="3">
        <f>H233+Clima!$F232-F234-E234-G234</f>
        <v>25.551398015109292</v>
      </c>
      <c r="I234" s="17"/>
      <c r="J234" s="3">
        <v>229</v>
      </c>
      <c r="K234" s="3">
        <f>'Cálculos de ET'!$I232*((1-Constantes!$E$18)*'Cálculos de ET'!$K232+'Cálculos de ET'!$L232)</f>
        <v>1.2992960266882336</v>
      </c>
      <c r="L234" s="3">
        <f>MIN(K234*Constantes!$E$16,0.8*(O233+Clima!$F232-M234-N234-Constantes!$D$12))</f>
        <v>0.20559206043715506</v>
      </c>
      <c r="M234" s="3">
        <f>IF(Clima!$F232&gt;0.05*Constantes!$E$17,((Clima!$F232-0.05*Constantes!$E$17)^2)/(Clima!$F232+0.95*Constantes!$E$17),0)</f>
        <v>0</v>
      </c>
      <c r="N234" s="3">
        <f>MAX(0,O233+Clima!$F232-M234-Constantes!$D$11)</f>
        <v>0</v>
      </c>
      <c r="O234" s="3">
        <f>O233+Clima!$F232-M234-L234-N234</f>
        <v>25.551398015109292</v>
      </c>
      <c r="P234" s="3">
        <f>P233+(Coeficientes!$D$20*N234-Q234)/Coeficientes!$D$21</f>
        <v>0</v>
      </c>
      <c r="Q234" s="3">
        <f>10*Coeficientes!$D$22*P233/Constantes!$E$27</f>
        <v>0</v>
      </c>
      <c r="R234" s="3">
        <f>10*Escenarios!$E$7*(M234+Q234)</f>
        <v>0</v>
      </c>
      <c r="S234" s="3">
        <f>0.001*Clima!F232*Escenarios!$E$8</f>
        <v>0</v>
      </c>
      <c r="T234" s="3">
        <f>MAX(0,W233+R234+S234-Constantes!$E$22)</f>
        <v>0</v>
      </c>
      <c r="U234" s="3">
        <f>MIN('Cálculos de ET'!M232*0.001*Escenarios!$E$8*(W233/Constantes!$E$22)^(2/3),W233+R234+S234-T234)</f>
        <v>2.6318752056121597</v>
      </c>
      <c r="V234" s="3">
        <f>MIN(Constantes!$E$21*(W233/Constantes!$E$22)^(2/3),W233+R234+S234-U234-T234)</f>
        <v>6.6475143492979845</v>
      </c>
      <c r="W234" s="3">
        <f t="shared" si="6"/>
        <v>815.32767621495577</v>
      </c>
      <c r="X234" s="17"/>
      <c r="Y234" s="3">
        <v>229</v>
      </c>
      <c r="Z234" s="3">
        <f>'Cálculos de ET'!$I232*((1-Constantes!$F$18)*'Cálculos de ET'!$K232+'Cálculos de ET'!$L232)</f>
        <v>1.2992960266882336</v>
      </c>
      <c r="AA234" s="3">
        <f>MIN(Z234*Constantes!$F$16,0.8*(AD233+Clima!$F232-AB234-AC234-Constantes!$D$12))</f>
        <v>0.20559206043715506</v>
      </c>
      <c r="AB234" s="3">
        <f>IF(Clima!$F232&gt;0.05*Constantes!$F$17,((Clima!$F232-0.05*Constantes!$F$17)^2)/(Clima!$F232+0.95*Constantes!$F$17),0)</f>
        <v>0</v>
      </c>
      <c r="AC234" s="3">
        <f>MAX(0,AD233+Clima!$F232-AB234-Constantes!$D$11)</f>
        <v>0</v>
      </c>
      <c r="AD234" s="3">
        <f>AD233+Clima!$F232-AB234-AA234-AC234</f>
        <v>25.551398015109292</v>
      </c>
      <c r="AE234" s="3">
        <f>AE233+(Coeficientes!$D$20*AC234-AF234)/Coeficientes!$D$21</f>
        <v>0</v>
      </c>
      <c r="AF234" s="3">
        <f>10*Coeficientes!$D$22*AE233/Constantes!$F$27</f>
        <v>0</v>
      </c>
      <c r="AG234" s="3">
        <f>10*Escenarios!$F$7*(AB234+AF234)</f>
        <v>0</v>
      </c>
      <c r="AH234" s="3">
        <f>0.001*Clima!F232*Escenarios!$F$8</f>
        <v>0</v>
      </c>
      <c r="AI234" s="3">
        <f>MAX(0,AL233+AG234+AH234-Constantes!$F$22)</f>
        <v>0</v>
      </c>
      <c r="AJ234" s="3">
        <f>MIN('Cálculos de ET'!M232*0.001*Escenarios!$F$8*(AL233/Constantes!$F$22)^(2/3),AL233+AG234+AH234-AI234)</f>
        <v>2.2408272587115015</v>
      </c>
      <c r="AK234" s="3">
        <f>MIN(Constantes!$F$21*(AL233/Constantes!$F$22)^(2/3),AL233+AG234+AH234-AJ234-AI234)</f>
        <v>5.65981674390145</v>
      </c>
      <c r="AL234" s="3">
        <f t="shared" si="7"/>
        <v>221.14217885556073</v>
      </c>
      <c r="AM234" s="25"/>
    </row>
    <row r="235" spans="2:39" x14ac:dyDescent="0.25">
      <c r="B235" s="24"/>
      <c r="C235" s="3">
        <v>230</v>
      </c>
      <c r="D235" s="3">
        <f>'Cálculos de ET'!$I233*((1-Constantes!$D$18)*'Cálculos de ET'!$K233+'Cálculos de ET'!$L233)</f>
        <v>1.2990901001092077</v>
      </c>
      <c r="E235" s="3">
        <f>MIN(D235*Constantes!$D$16,0.8*(H234+Clima!$F233-F235-G235-Constantes!$D$12))</f>
        <v>4.1118412087431014E-2</v>
      </c>
      <c r="F235" s="3">
        <f>IF(Clima!$F233&gt;0.05*Constantes!$D$17,((Clima!$F233-0.05*Constantes!$D$17)^2)/(Clima!$F233+0.95*Constantes!$D$17),0)</f>
        <v>0</v>
      </c>
      <c r="G235" s="3">
        <f>MAX(0,H234+Clima!$F233-F235-Constantes!$D$11)</f>
        <v>0</v>
      </c>
      <c r="H235" s="3">
        <f>H234+Clima!$F233-F235-E235-G235</f>
        <v>25.510279603021861</v>
      </c>
      <c r="I235" s="17"/>
      <c r="J235" s="3">
        <v>230</v>
      </c>
      <c r="K235" s="3">
        <f>'Cálculos de ET'!$I233*((1-Constantes!$E$18)*'Cálculos de ET'!$K233+'Cálculos de ET'!$L233)</f>
        <v>1.2990901001092077</v>
      </c>
      <c r="L235" s="3">
        <f>MIN(K235*Constantes!$E$16,0.8*(O234+Clima!$F233-M235-N235-Constantes!$D$12))</f>
        <v>4.1118412087431014E-2</v>
      </c>
      <c r="M235" s="3">
        <f>IF(Clima!$F233&gt;0.05*Constantes!$E$17,((Clima!$F233-0.05*Constantes!$E$17)^2)/(Clima!$F233+0.95*Constantes!$E$17),0)</f>
        <v>0</v>
      </c>
      <c r="N235" s="3">
        <f>MAX(0,O234+Clima!$F233-M235-Constantes!$D$11)</f>
        <v>0</v>
      </c>
      <c r="O235" s="3">
        <f>O234+Clima!$F233-M235-L235-N235</f>
        <v>25.510279603021861</v>
      </c>
      <c r="P235" s="3">
        <f>P234+(Coeficientes!$D$20*N235-Q235)/Coeficientes!$D$21</f>
        <v>0</v>
      </c>
      <c r="Q235" s="3">
        <f>10*Coeficientes!$D$22*P234/Constantes!$E$27</f>
        <v>0</v>
      </c>
      <c r="R235" s="3">
        <f>10*Escenarios!$E$7*(M235+Q235)</f>
        <v>0</v>
      </c>
      <c r="S235" s="3">
        <f>0.001*Clima!F233*Escenarios!$E$8</f>
        <v>0</v>
      </c>
      <c r="T235" s="3">
        <f>MAX(0,W234+R235+S235-Constantes!$E$22)</f>
        <v>0</v>
      </c>
      <c r="U235" s="3">
        <f>MIN('Cálculos de ET'!M233*0.001*Escenarios!$E$8*(W234/Constantes!$E$22)^(2/3),W234+R235+S235-T235)</f>
        <v>2.6104534069813474</v>
      </c>
      <c r="V235" s="3">
        <f>MIN(Constantes!$E$21*(W234/Constantes!$E$22)^(2/3),W234+R235+S235-U235-T235)</f>
        <v>6.5975502299939812</v>
      </c>
      <c r="W235" s="3">
        <f t="shared" si="6"/>
        <v>806.1196725779804</v>
      </c>
      <c r="X235" s="17"/>
      <c r="Y235" s="3">
        <v>230</v>
      </c>
      <c r="Z235" s="3">
        <f>'Cálculos de ET'!$I233*((1-Constantes!$F$18)*'Cálculos de ET'!$K233+'Cálculos de ET'!$L233)</f>
        <v>1.2990901001092077</v>
      </c>
      <c r="AA235" s="3">
        <f>MIN(Z235*Constantes!$F$16,0.8*(AD234+Clima!$F233-AB235-AC235-Constantes!$D$12))</f>
        <v>4.1118412087431014E-2</v>
      </c>
      <c r="AB235" s="3">
        <f>IF(Clima!$F233&gt;0.05*Constantes!$F$17,((Clima!$F233-0.05*Constantes!$F$17)^2)/(Clima!$F233+0.95*Constantes!$F$17),0)</f>
        <v>0</v>
      </c>
      <c r="AC235" s="3">
        <f>MAX(0,AD234+Clima!$F233-AB235-Constantes!$D$11)</f>
        <v>0</v>
      </c>
      <c r="AD235" s="3">
        <f>AD234+Clima!$F233-AB235-AA235-AC235</f>
        <v>25.510279603021861</v>
      </c>
      <c r="AE235" s="3">
        <f>AE234+(Coeficientes!$D$20*AC235-AF235)/Coeficientes!$D$21</f>
        <v>0</v>
      </c>
      <c r="AF235" s="3">
        <f>10*Coeficientes!$D$22*AE234/Constantes!$F$27</f>
        <v>0</v>
      </c>
      <c r="AG235" s="3">
        <f>10*Escenarios!$F$7*(AB235+AF235)</f>
        <v>0</v>
      </c>
      <c r="AH235" s="3">
        <f>0.001*Clima!F233*Escenarios!$F$8</f>
        <v>0</v>
      </c>
      <c r="AI235" s="3">
        <f>MAX(0,AL234+AG235+AH235-Constantes!$F$22)</f>
        <v>0</v>
      </c>
      <c r="AJ235" s="3">
        <f>MIN('Cálculos de ET'!M233*0.001*Escenarios!$F$8*(AL234/Constantes!$F$22)^(2/3),AL234+AG235+AH235-AI235)</f>
        <v>2.1876216266559281</v>
      </c>
      <c r="AK235" s="3">
        <f>MIN(Constantes!$F$21*(AL234/Constantes!$F$22)^(2/3),AL234+AG235+AH235-AJ235-AI235)</f>
        <v>5.5289029589589438</v>
      </c>
      <c r="AL235" s="3">
        <f t="shared" si="7"/>
        <v>213.42565426994585</v>
      </c>
      <c r="AM235" s="25"/>
    </row>
    <row r="236" spans="2:39" x14ac:dyDescent="0.25">
      <c r="B236" s="24"/>
      <c r="C236" s="3">
        <v>231</v>
      </c>
      <c r="D236" s="3">
        <f>'Cálculos de ET'!$I234*((1-Constantes!$D$18)*'Cálculos de ET'!$K234+'Cálculos de ET'!$L234)</f>
        <v>1.3184881186618918</v>
      </c>
      <c r="E236" s="3">
        <f>MIN(D236*Constantes!$D$16,0.8*(H235+Clima!$F234-F236-G236-Constantes!$D$12))</f>
        <v>8.2236824174856341E-3</v>
      </c>
      <c r="F236" s="3">
        <f>IF(Clima!$F234&gt;0.05*Constantes!$D$17,((Clima!$F234-0.05*Constantes!$D$17)^2)/(Clima!$F234+0.95*Constantes!$D$17),0)</f>
        <v>0</v>
      </c>
      <c r="G236" s="3">
        <f>MAX(0,H235+Clima!$F234-F236-Constantes!$D$11)</f>
        <v>0</v>
      </c>
      <c r="H236" s="3">
        <f>H235+Clima!$F234-F236-E236-G236</f>
        <v>25.502055920604374</v>
      </c>
      <c r="I236" s="17"/>
      <c r="J236" s="3">
        <v>231</v>
      </c>
      <c r="K236" s="3">
        <f>'Cálculos de ET'!$I234*((1-Constantes!$E$18)*'Cálculos de ET'!$K234+'Cálculos de ET'!$L234)</f>
        <v>1.3184881186618918</v>
      </c>
      <c r="L236" s="3">
        <f>MIN(K236*Constantes!$E$16,0.8*(O235+Clima!$F234-M236-N236-Constantes!$D$12))</f>
        <v>8.2236824174856341E-3</v>
      </c>
      <c r="M236" s="3">
        <f>IF(Clima!$F234&gt;0.05*Constantes!$E$17,((Clima!$F234-0.05*Constantes!$E$17)^2)/(Clima!$F234+0.95*Constantes!$E$17),0)</f>
        <v>0</v>
      </c>
      <c r="N236" s="3">
        <f>MAX(0,O235+Clima!$F234-M236-Constantes!$D$11)</f>
        <v>0</v>
      </c>
      <c r="O236" s="3">
        <f>O235+Clima!$F234-M236-L236-N236</f>
        <v>25.502055920604374</v>
      </c>
      <c r="P236" s="3">
        <f>P235+(Coeficientes!$D$20*N236-Q236)/Coeficientes!$D$21</f>
        <v>0</v>
      </c>
      <c r="Q236" s="3">
        <f>10*Coeficientes!$D$22*P235/Constantes!$E$27</f>
        <v>0</v>
      </c>
      <c r="R236" s="3">
        <f>10*Escenarios!$E$7*(M236+Q236)</f>
        <v>0</v>
      </c>
      <c r="S236" s="3">
        <f>0.001*Clima!F234*Escenarios!$E$8</f>
        <v>0</v>
      </c>
      <c r="T236" s="3">
        <f>MAX(0,W235+R236+S236-Constantes!$E$22)</f>
        <v>0</v>
      </c>
      <c r="U236" s="3">
        <f>MIN('Cálculos de ET'!M234*0.001*Escenarios!$E$8*(W235/Constantes!$E$22)^(2/3),W235+R236+S236-T236)</f>
        <v>2.6290223428643036</v>
      </c>
      <c r="V236" s="3">
        <f>MIN(Constantes!$E$21*(W235/Constantes!$E$22)^(2/3),W235+R236+S236-U236-T236)</f>
        <v>6.5477827606315717</v>
      </c>
      <c r="W236" s="3">
        <f t="shared" si="6"/>
        <v>796.9428674744845</v>
      </c>
      <c r="X236" s="17"/>
      <c r="Y236" s="3">
        <v>231</v>
      </c>
      <c r="Z236" s="3">
        <f>'Cálculos de ET'!$I234*((1-Constantes!$F$18)*'Cálculos de ET'!$K234+'Cálculos de ET'!$L234)</f>
        <v>1.3184881186618918</v>
      </c>
      <c r="AA236" s="3">
        <f>MIN(Z236*Constantes!$F$16,0.8*(AD235+Clima!$F234-AB236-AC236-Constantes!$D$12))</f>
        <v>8.2236824174856341E-3</v>
      </c>
      <c r="AB236" s="3">
        <f>IF(Clima!$F234&gt;0.05*Constantes!$F$17,((Clima!$F234-0.05*Constantes!$F$17)^2)/(Clima!$F234+0.95*Constantes!$F$17),0)</f>
        <v>0</v>
      </c>
      <c r="AC236" s="3">
        <f>MAX(0,AD235+Clima!$F234-AB236-Constantes!$D$11)</f>
        <v>0</v>
      </c>
      <c r="AD236" s="3">
        <f>AD235+Clima!$F234-AB236-AA236-AC236</f>
        <v>25.502055920604374</v>
      </c>
      <c r="AE236" s="3">
        <f>AE235+(Coeficientes!$D$20*AC236-AF236)/Coeficientes!$D$21</f>
        <v>0</v>
      </c>
      <c r="AF236" s="3">
        <f>10*Coeficientes!$D$22*AE235/Constantes!$F$27</f>
        <v>0</v>
      </c>
      <c r="AG236" s="3">
        <f>10*Escenarios!$F$7*(AB236+AF236)</f>
        <v>0</v>
      </c>
      <c r="AH236" s="3">
        <f>0.001*Clima!F234*Escenarios!$F$8</f>
        <v>0</v>
      </c>
      <c r="AI236" s="3">
        <f>MAX(0,AL235+AG236+AH236-Constantes!$F$22)</f>
        <v>0</v>
      </c>
      <c r="AJ236" s="3">
        <f>MIN('Cálculos de ET'!M234*0.001*Escenarios!$F$8*(AL235/Constantes!$F$22)^(2/3),AL235+AG236+AH236-AI236)</f>
        <v>2.1679820082803092</v>
      </c>
      <c r="AK236" s="3">
        <f>MIN(Constantes!$F$21*(AL235/Constantes!$F$22)^(2/3),AL235+AG236+AH236-AJ236-AI236)</f>
        <v>5.3995262755018425</v>
      </c>
      <c r="AL236" s="3">
        <f t="shared" si="7"/>
        <v>205.85814598616369</v>
      </c>
      <c r="AM236" s="25"/>
    </row>
    <row r="237" spans="2:39" x14ac:dyDescent="0.25">
      <c r="B237" s="24"/>
      <c r="C237" s="3">
        <v>232</v>
      </c>
      <c r="D237" s="3">
        <f>'Cálculos de ET'!$I235*((1-Constantes!$D$18)*'Cálculos de ET'!$K235+'Cálculos de ET'!$L235)</f>
        <v>1.3818339145054579</v>
      </c>
      <c r="E237" s="3">
        <f>MIN(D237*Constantes!$D$16,0.8*(H236+Clima!$F235-F237-G237-Constantes!$D$12))</f>
        <v>1.6447364834959899E-3</v>
      </c>
      <c r="F237" s="3">
        <f>IF(Clima!$F235&gt;0.05*Constantes!$D$17,((Clima!$F235-0.05*Constantes!$D$17)^2)/(Clima!$F235+0.95*Constantes!$D$17),0)</f>
        <v>0</v>
      </c>
      <c r="G237" s="3">
        <f>MAX(0,H236+Clima!$F235-F237-Constantes!$D$11)</f>
        <v>0</v>
      </c>
      <c r="H237" s="3">
        <f>H236+Clima!$F235-F237-E237-G237</f>
        <v>25.500411184120878</v>
      </c>
      <c r="I237" s="17"/>
      <c r="J237" s="3">
        <v>232</v>
      </c>
      <c r="K237" s="3">
        <f>'Cálculos de ET'!$I235*((1-Constantes!$E$18)*'Cálculos de ET'!$K235+'Cálculos de ET'!$L235)</f>
        <v>1.3818339145054579</v>
      </c>
      <c r="L237" s="3">
        <f>MIN(K237*Constantes!$E$16,0.8*(O236+Clima!$F235-M237-N237-Constantes!$D$12))</f>
        <v>1.6447364834959899E-3</v>
      </c>
      <c r="M237" s="3">
        <f>IF(Clima!$F235&gt;0.05*Constantes!$E$17,((Clima!$F235-0.05*Constantes!$E$17)^2)/(Clima!$F235+0.95*Constantes!$E$17),0)</f>
        <v>0</v>
      </c>
      <c r="N237" s="3">
        <f>MAX(0,O236+Clima!$F235-M237-Constantes!$D$11)</f>
        <v>0</v>
      </c>
      <c r="O237" s="3">
        <f>O236+Clima!$F235-M237-L237-N237</f>
        <v>25.500411184120878</v>
      </c>
      <c r="P237" s="3">
        <f>P236+(Coeficientes!$D$20*N237-Q237)/Coeficientes!$D$21</f>
        <v>0</v>
      </c>
      <c r="Q237" s="3">
        <f>10*Coeficientes!$D$22*P236/Constantes!$E$27</f>
        <v>0</v>
      </c>
      <c r="R237" s="3">
        <f>10*Escenarios!$E$7*(M237+Q237)</f>
        <v>0</v>
      </c>
      <c r="S237" s="3">
        <f>0.001*Clima!F235*Escenarios!$E$8</f>
        <v>0</v>
      </c>
      <c r="T237" s="3">
        <f>MAX(0,W236+R237+S237-Constantes!$E$22)</f>
        <v>0</v>
      </c>
      <c r="U237" s="3">
        <f>MIN('Cálculos de ET'!M235*0.001*Escenarios!$E$8*(W236/Constantes!$E$22)^(2/3),W236+R237+S237-T237)</f>
        <v>2.7354503685693787</v>
      </c>
      <c r="V237" s="3">
        <f>MIN(Constantes!$E$21*(W236/Constantes!$E$22)^(2/3),W236+R237+S237-U237-T237)</f>
        <v>6.4979950226060126</v>
      </c>
      <c r="W237" s="3">
        <f t="shared" si="6"/>
        <v>787.70942208330916</v>
      </c>
      <c r="X237" s="17"/>
      <c r="Y237" s="3">
        <v>232</v>
      </c>
      <c r="Z237" s="3">
        <f>'Cálculos de ET'!$I235*((1-Constantes!$F$18)*'Cálculos de ET'!$K235+'Cálculos de ET'!$L235)</f>
        <v>1.3818339145054579</v>
      </c>
      <c r="AA237" s="3">
        <f>MIN(Z237*Constantes!$F$16,0.8*(AD236+Clima!$F235-AB237-AC237-Constantes!$D$12))</f>
        <v>1.6447364834959899E-3</v>
      </c>
      <c r="AB237" s="3">
        <f>IF(Clima!$F235&gt;0.05*Constantes!$F$17,((Clima!$F235-0.05*Constantes!$F$17)^2)/(Clima!$F235+0.95*Constantes!$F$17),0)</f>
        <v>0</v>
      </c>
      <c r="AC237" s="3">
        <f>MAX(0,AD236+Clima!$F235-AB237-Constantes!$D$11)</f>
        <v>0</v>
      </c>
      <c r="AD237" s="3">
        <f>AD236+Clima!$F235-AB237-AA237-AC237</f>
        <v>25.500411184120878</v>
      </c>
      <c r="AE237" s="3">
        <f>AE236+(Coeficientes!$D$20*AC237-AF237)/Coeficientes!$D$21</f>
        <v>0</v>
      </c>
      <c r="AF237" s="3">
        <f>10*Coeficientes!$D$22*AE236/Constantes!$F$27</f>
        <v>0</v>
      </c>
      <c r="AG237" s="3">
        <f>10*Escenarios!$F$7*(AB237+AF237)</f>
        <v>0</v>
      </c>
      <c r="AH237" s="3">
        <f>0.001*Clima!F235*Escenarios!$F$8</f>
        <v>0</v>
      </c>
      <c r="AI237" s="3">
        <f>MAX(0,AL236+AG237+AH237-Constantes!$F$22)</f>
        <v>0</v>
      </c>
      <c r="AJ237" s="3">
        <f>MIN('Cálculos de ET'!M235*0.001*Escenarios!$F$8*(AL236/Constantes!$F$22)^(2/3),AL236+AG237+AH237-AI237)</f>
        <v>2.2189767292991278</v>
      </c>
      <c r="AK237" s="3">
        <f>MIN(Constantes!$F$21*(AL236/Constantes!$F$22)^(2/3),AL236+AG237+AH237-AJ237-AI237)</f>
        <v>5.2711246045400859</v>
      </c>
      <c r="AL237" s="3">
        <f t="shared" si="7"/>
        <v>198.36804465232447</v>
      </c>
      <c r="AM237" s="25"/>
    </row>
    <row r="238" spans="2:39" x14ac:dyDescent="0.25">
      <c r="B238" s="24"/>
      <c r="C238" s="3">
        <v>233</v>
      </c>
      <c r="D238" s="3">
        <f>'Cálculos de ET'!$I236*((1-Constantes!$D$18)*'Cálculos de ET'!$K236+'Cálculos de ET'!$L236)</f>
        <v>1.3658296200462934</v>
      </c>
      <c r="E238" s="3">
        <f>MIN(D238*Constantes!$D$16,0.8*(H237+Clima!$F236-F238-G238-Constantes!$D$12))</f>
        <v>3.2894729669976643E-4</v>
      </c>
      <c r="F238" s="3">
        <f>IF(Clima!$F236&gt;0.05*Constantes!$D$17,((Clima!$F236-0.05*Constantes!$D$17)^2)/(Clima!$F236+0.95*Constantes!$D$17),0)</f>
        <v>0</v>
      </c>
      <c r="G238" s="3">
        <f>MAX(0,H237+Clima!$F236-F238-Constantes!$D$11)</f>
        <v>0</v>
      </c>
      <c r="H238" s="3">
        <f>H237+Clima!$F236-F238-E238-G238</f>
        <v>25.500082236824177</v>
      </c>
      <c r="I238" s="17"/>
      <c r="J238" s="3">
        <v>233</v>
      </c>
      <c r="K238" s="3">
        <f>'Cálculos de ET'!$I236*((1-Constantes!$E$18)*'Cálculos de ET'!$K236+'Cálculos de ET'!$L236)</f>
        <v>1.3658296200462934</v>
      </c>
      <c r="L238" s="3">
        <f>MIN(K238*Constantes!$E$16,0.8*(O237+Clima!$F236-M238-N238-Constantes!$D$12))</f>
        <v>3.2894729669976643E-4</v>
      </c>
      <c r="M238" s="3">
        <f>IF(Clima!$F236&gt;0.05*Constantes!$E$17,((Clima!$F236-0.05*Constantes!$E$17)^2)/(Clima!$F236+0.95*Constantes!$E$17),0)</f>
        <v>0</v>
      </c>
      <c r="N238" s="3">
        <f>MAX(0,O237+Clima!$F236-M238-Constantes!$D$11)</f>
        <v>0</v>
      </c>
      <c r="O238" s="3">
        <f>O237+Clima!$F236-M238-L238-N238</f>
        <v>25.500082236824177</v>
      </c>
      <c r="P238" s="3">
        <f>P237+(Coeficientes!$D$20*N238-Q238)/Coeficientes!$D$21</f>
        <v>0</v>
      </c>
      <c r="Q238" s="3">
        <f>10*Coeficientes!$D$22*P237/Constantes!$E$27</f>
        <v>0</v>
      </c>
      <c r="R238" s="3">
        <f>10*Escenarios!$E$7*(M238+Q238)</f>
        <v>0</v>
      </c>
      <c r="S238" s="3">
        <f>0.001*Clima!F236*Escenarios!$E$8</f>
        <v>0</v>
      </c>
      <c r="T238" s="3">
        <f>MAX(0,W237+R238+S238-Constantes!$E$22)</f>
        <v>0</v>
      </c>
      <c r="U238" s="3">
        <f>MIN('Cálculos de ET'!M236*0.001*Escenarios!$E$8*(W237/Constantes!$E$22)^(2/3),W237+R238+S238-T238)</f>
        <v>2.6811468434760934</v>
      </c>
      <c r="V238" s="3">
        <f>MIN(Constantes!$E$21*(W237/Constantes!$E$22)^(2/3),W237+R238+S238-U238-T238)</f>
        <v>6.4477067322147192</v>
      </c>
      <c r="W238" s="3">
        <f t="shared" si="6"/>
        <v>778.58056850761841</v>
      </c>
      <c r="X238" s="17"/>
      <c r="Y238" s="3">
        <v>233</v>
      </c>
      <c r="Z238" s="3">
        <f>'Cálculos de ET'!$I236*((1-Constantes!$F$18)*'Cálculos de ET'!$K236+'Cálculos de ET'!$L236)</f>
        <v>1.3658296200462934</v>
      </c>
      <c r="AA238" s="3">
        <f>MIN(Z238*Constantes!$F$16,0.8*(AD237+Clima!$F236-AB238-AC238-Constantes!$D$12))</f>
        <v>3.2894729669976643E-4</v>
      </c>
      <c r="AB238" s="3">
        <f>IF(Clima!$F236&gt;0.05*Constantes!$F$17,((Clima!$F236-0.05*Constantes!$F$17)^2)/(Clima!$F236+0.95*Constantes!$F$17),0)</f>
        <v>0</v>
      </c>
      <c r="AC238" s="3">
        <f>MAX(0,AD237+Clima!$F236-AB238-Constantes!$D$11)</f>
        <v>0</v>
      </c>
      <c r="AD238" s="3">
        <f>AD237+Clima!$F236-AB238-AA238-AC238</f>
        <v>25.500082236824177</v>
      </c>
      <c r="AE238" s="3">
        <f>AE237+(Coeficientes!$D$20*AC238-AF238)/Coeficientes!$D$21</f>
        <v>0</v>
      </c>
      <c r="AF238" s="3">
        <f>10*Coeficientes!$D$22*AE237/Constantes!$F$27</f>
        <v>0</v>
      </c>
      <c r="AG238" s="3">
        <f>10*Escenarios!$F$7*(AB238+AF238)</f>
        <v>0</v>
      </c>
      <c r="AH238" s="3">
        <f>0.001*Clima!F236*Escenarios!$F$8</f>
        <v>0</v>
      </c>
      <c r="AI238" s="3">
        <f>MAX(0,AL237+AG238+AH238-Constantes!$F$22)</f>
        <v>0</v>
      </c>
      <c r="AJ238" s="3">
        <f>MIN('Cálculos de ET'!M236*0.001*Escenarios!$F$8*(AL237/Constantes!$F$22)^(2/3),AL237+AG238+AH238-AI238)</f>
        <v>2.1383939198695581</v>
      </c>
      <c r="AK238" s="3">
        <f>MIN(Constantes!$F$21*(AL237/Constantes!$F$22)^(2/3),AL237+AG238+AH238-AJ238-AI238)</f>
        <v>5.142477334585017</v>
      </c>
      <c r="AL238" s="3">
        <f t="shared" si="7"/>
        <v>191.08717339786989</v>
      </c>
      <c r="AM238" s="25"/>
    </row>
    <row r="239" spans="2:39" x14ac:dyDescent="0.25">
      <c r="B239" s="24"/>
      <c r="C239" s="3">
        <v>234</v>
      </c>
      <c r="D239" s="3">
        <f>'Cálculos de ET'!$I237*((1-Constantes!$D$18)*'Cálculos de ET'!$K237+'Cálculos de ET'!$L237)</f>
        <v>1.3415449505806334</v>
      </c>
      <c r="E239" s="3">
        <f>MIN(D239*Constantes!$D$16,0.8*(H238+Clima!$F237-F239-G239-Constantes!$D$12))</f>
        <v>6.5789459338816417E-5</v>
      </c>
      <c r="F239" s="3">
        <f>IF(Clima!$F237&gt;0.05*Constantes!$D$17,((Clima!$F237-0.05*Constantes!$D$17)^2)/(Clima!$F237+0.95*Constantes!$D$17),0)</f>
        <v>0</v>
      </c>
      <c r="G239" s="3">
        <f>MAX(0,H238+Clima!$F237-F239-Constantes!$D$11)</f>
        <v>0</v>
      </c>
      <c r="H239" s="3">
        <f>H238+Clima!$F237-F239-E239-G239</f>
        <v>25.500016447364839</v>
      </c>
      <c r="I239" s="17"/>
      <c r="J239" s="3">
        <v>234</v>
      </c>
      <c r="K239" s="3">
        <f>'Cálculos de ET'!$I237*((1-Constantes!$E$18)*'Cálculos de ET'!$K237+'Cálculos de ET'!$L237)</f>
        <v>1.3415449505806334</v>
      </c>
      <c r="L239" s="3">
        <f>MIN(K239*Constantes!$E$16,0.8*(O238+Clima!$F237-M239-N239-Constantes!$D$12))</f>
        <v>6.5789459338816417E-5</v>
      </c>
      <c r="M239" s="3">
        <f>IF(Clima!$F237&gt;0.05*Constantes!$E$17,((Clima!$F237-0.05*Constantes!$E$17)^2)/(Clima!$F237+0.95*Constantes!$E$17),0)</f>
        <v>0</v>
      </c>
      <c r="N239" s="3">
        <f>MAX(0,O238+Clima!$F237-M239-Constantes!$D$11)</f>
        <v>0</v>
      </c>
      <c r="O239" s="3">
        <f>O238+Clima!$F237-M239-L239-N239</f>
        <v>25.500016447364839</v>
      </c>
      <c r="P239" s="3">
        <f>P238+(Coeficientes!$D$20*N239-Q239)/Coeficientes!$D$21</f>
        <v>0</v>
      </c>
      <c r="Q239" s="3">
        <f>10*Coeficientes!$D$22*P238/Constantes!$E$27</f>
        <v>0</v>
      </c>
      <c r="R239" s="3">
        <f>10*Escenarios!$E$7*(M239+Q239)</f>
        <v>0</v>
      </c>
      <c r="S239" s="3">
        <f>0.001*Clima!F237*Escenarios!$E$8</f>
        <v>0</v>
      </c>
      <c r="T239" s="3">
        <f>MAX(0,W238+R239+S239-Constantes!$E$22)</f>
        <v>0</v>
      </c>
      <c r="U239" s="3">
        <f>MIN('Cálculos de ET'!M237*0.001*Escenarios!$E$8*(W238/Constantes!$E$22)^(2/3),W238+R239+S239-T239)</f>
        <v>2.6110750994453689</v>
      </c>
      <c r="V239" s="3">
        <f>MIN(Constantes!$E$21*(W238/Constantes!$E$22)^(2/3),W238+R239+S239-U239-T239)</f>
        <v>6.397794545389436</v>
      </c>
      <c r="W239" s="3">
        <f t="shared" si="6"/>
        <v>769.57169886278371</v>
      </c>
      <c r="X239" s="17"/>
      <c r="Y239" s="3">
        <v>234</v>
      </c>
      <c r="Z239" s="3">
        <f>'Cálculos de ET'!$I237*((1-Constantes!$F$18)*'Cálculos de ET'!$K237+'Cálculos de ET'!$L237)</f>
        <v>1.3415449505806334</v>
      </c>
      <c r="AA239" s="3">
        <f>MIN(Z239*Constantes!$F$16,0.8*(AD238+Clima!$F237-AB239-AC239-Constantes!$D$12))</f>
        <v>6.5789459338816417E-5</v>
      </c>
      <c r="AB239" s="3">
        <f>IF(Clima!$F237&gt;0.05*Constantes!$F$17,((Clima!$F237-0.05*Constantes!$F$17)^2)/(Clima!$F237+0.95*Constantes!$F$17),0)</f>
        <v>0</v>
      </c>
      <c r="AC239" s="3">
        <f>MAX(0,AD238+Clima!$F237-AB239-Constantes!$D$11)</f>
        <v>0</v>
      </c>
      <c r="AD239" s="3">
        <f>AD238+Clima!$F237-AB239-AA239-AC239</f>
        <v>25.500016447364839</v>
      </c>
      <c r="AE239" s="3">
        <f>AE238+(Coeficientes!$D$20*AC239-AF239)/Coeficientes!$D$21</f>
        <v>0</v>
      </c>
      <c r="AF239" s="3">
        <f>10*Coeficientes!$D$22*AE238/Constantes!$F$27</f>
        <v>0</v>
      </c>
      <c r="AG239" s="3">
        <f>10*Escenarios!$F$7*(AB239+AF239)</f>
        <v>0</v>
      </c>
      <c r="AH239" s="3">
        <f>0.001*Clima!F237*Escenarios!$F$8</f>
        <v>0</v>
      </c>
      <c r="AI239" s="3">
        <f>MAX(0,AL238+AG239+AH239-Constantes!$F$22)</f>
        <v>0</v>
      </c>
      <c r="AJ239" s="3">
        <f>MIN('Cálculos de ET'!M237*0.001*Escenarios!$F$8*(AL238/Constantes!$F$22)^(2/3),AL238+AG239+AH239-AI239)</f>
        <v>2.0470793433886088</v>
      </c>
      <c r="AK239" s="3">
        <f>MIN(Constantes!$F$21*(AL238/Constantes!$F$22)^(2/3),AL238+AG239+AH239-AJ239-AI239)</f>
        <v>5.0158622629785645</v>
      </c>
      <c r="AL239" s="3">
        <f t="shared" si="7"/>
        <v>184.0242317915027</v>
      </c>
      <c r="AM239" s="25"/>
    </row>
    <row r="240" spans="2:39" x14ac:dyDescent="0.25">
      <c r="B240" s="24"/>
      <c r="C240" s="3">
        <v>235</v>
      </c>
      <c r="D240" s="3">
        <f>'Cálculos de ET'!$I238*((1-Constantes!$D$18)*'Cálculos de ET'!$K238+'Cálculos de ET'!$L238)</f>
        <v>0</v>
      </c>
      <c r="E240" s="3">
        <f>MIN(D240*Constantes!$D$16,0.8*(H239+Clima!$F238-F240-G240-Constantes!$D$12))</f>
        <v>0</v>
      </c>
      <c r="F240" s="3">
        <f>IF(Clima!$F238&gt;0.05*Constantes!$D$17,((Clima!$F238-0.05*Constantes!$D$17)^2)/(Clima!$F238+0.95*Constantes!$D$17),0)</f>
        <v>0</v>
      </c>
      <c r="G240" s="3">
        <f>MAX(0,H239+Clima!$F238-F240-Constantes!$D$11)</f>
        <v>0</v>
      </c>
      <c r="H240" s="3">
        <f>H239+Clima!$F238-F240-E240-G240</f>
        <v>25.500016447364839</v>
      </c>
      <c r="I240" s="17"/>
      <c r="J240" s="3">
        <v>235</v>
      </c>
      <c r="K240" s="3">
        <f>'Cálculos de ET'!$I238*((1-Constantes!$E$18)*'Cálculos de ET'!$K238+'Cálculos de ET'!$L238)</f>
        <v>0</v>
      </c>
      <c r="L240" s="3">
        <f>MIN(K240*Constantes!$E$16,0.8*(O239+Clima!$F238-M240-N240-Constantes!$D$12))</f>
        <v>0</v>
      </c>
      <c r="M240" s="3">
        <f>IF(Clima!$F238&gt;0.05*Constantes!$E$17,((Clima!$F238-0.05*Constantes!$E$17)^2)/(Clima!$F238+0.95*Constantes!$E$17),0)</f>
        <v>0</v>
      </c>
      <c r="N240" s="3">
        <f>MAX(0,O239+Clima!$F238-M240-Constantes!$D$11)</f>
        <v>0</v>
      </c>
      <c r="O240" s="3">
        <f>O239+Clima!$F238-M240-L240-N240</f>
        <v>25.500016447364839</v>
      </c>
      <c r="P240" s="3">
        <f>P239+(Coeficientes!$D$20*N240-Q240)/Coeficientes!$D$21</f>
        <v>0</v>
      </c>
      <c r="Q240" s="3">
        <f>10*Coeficientes!$D$22*P239/Constantes!$E$27</f>
        <v>0</v>
      </c>
      <c r="R240" s="3">
        <f>10*Escenarios!$E$7*(M240+Q240)</f>
        <v>0</v>
      </c>
      <c r="S240" s="3">
        <f>0.001*Clima!F238*Escenarios!$E$8</f>
        <v>0</v>
      </c>
      <c r="T240" s="3">
        <f>MAX(0,W239+R240+S240-Constantes!$E$22)</f>
        <v>0</v>
      </c>
      <c r="U240" s="3">
        <f>MIN('Cálculos de ET'!M238*0.001*Escenarios!$E$8*(W239/Constantes!$E$22)^(2/3),W239+R240+S240-T240)</f>
        <v>0</v>
      </c>
      <c r="V240" s="3">
        <f>MIN(Constantes!$E$21*(W239/Constantes!$E$22)^(2/3),W239+R240+S240-U240-T240)</f>
        <v>6.3483467625890606</v>
      </c>
      <c r="W240" s="3">
        <f t="shared" si="6"/>
        <v>763.22335210019469</v>
      </c>
      <c r="X240" s="17"/>
      <c r="Y240" s="3">
        <v>235</v>
      </c>
      <c r="Z240" s="3">
        <f>'Cálculos de ET'!$I238*((1-Constantes!$F$18)*'Cálculos de ET'!$K238+'Cálculos de ET'!$L238)</f>
        <v>0</v>
      </c>
      <c r="AA240" s="3">
        <f>MIN(Z240*Constantes!$F$16,0.8*(AD239+Clima!$F238-AB240-AC240-Constantes!$D$12))</f>
        <v>0</v>
      </c>
      <c r="AB240" s="3">
        <f>IF(Clima!$F238&gt;0.05*Constantes!$F$17,((Clima!$F238-0.05*Constantes!$F$17)^2)/(Clima!$F238+0.95*Constantes!$F$17),0)</f>
        <v>0</v>
      </c>
      <c r="AC240" s="3">
        <f>MAX(0,AD239+Clima!$F238-AB240-Constantes!$D$11)</f>
        <v>0</v>
      </c>
      <c r="AD240" s="3">
        <f>AD239+Clima!$F238-AB240-AA240-AC240</f>
        <v>25.500016447364839</v>
      </c>
      <c r="AE240" s="3">
        <f>AE239+(Coeficientes!$D$20*AC240-AF240)/Coeficientes!$D$21</f>
        <v>0</v>
      </c>
      <c r="AF240" s="3">
        <f>10*Coeficientes!$D$22*AE239/Constantes!$F$27</f>
        <v>0</v>
      </c>
      <c r="AG240" s="3">
        <f>10*Escenarios!$F$7*(AB240+AF240)</f>
        <v>0</v>
      </c>
      <c r="AH240" s="3">
        <f>0.001*Clima!F238*Escenarios!$F$8</f>
        <v>0</v>
      </c>
      <c r="AI240" s="3">
        <f>MAX(0,AL239+AG240+AH240-Constantes!$F$22)</f>
        <v>0</v>
      </c>
      <c r="AJ240" s="3">
        <f>MIN('Cálculos de ET'!M238*0.001*Escenarios!$F$8*(AL239/Constantes!$F$22)^(2/3),AL239+AG240+AH240-AI240)</f>
        <v>0</v>
      </c>
      <c r="AK240" s="3">
        <f>MIN(Constantes!$F$21*(AL239/Constantes!$F$22)^(2/3),AL239+AG240+AH240-AJ240-AI240)</f>
        <v>4.8914909411586898</v>
      </c>
      <c r="AL240" s="3">
        <f t="shared" si="7"/>
        <v>179.13274085034402</v>
      </c>
      <c r="AM240" s="25"/>
    </row>
    <row r="241" spans="2:39" x14ac:dyDescent="0.25">
      <c r="B241" s="24"/>
      <c r="C241" s="3">
        <v>236</v>
      </c>
      <c r="D241" s="3">
        <f>'Cálculos de ET'!$I239*((1-Constantes!$D$18)*'Cálculos de ET'!$K239+'Cálculos de ET'!$L239)</f>
        <v>0</v>
      </c>
      <c r="E241" s="3">
        <f>MIN(D241*Constantes!$D$16,0.8*(H240+Clima!$F239-F241-G241-Constantes!$D$12))</f>
        <v>0</v>
      </c>
      <c r="F241" s="3">
        <f>IF(Clima!$F239&gt;0.05*Constantes!$D$17,((Clima!$F239-0.05*Constantes!$D$17)^2)/(Clima!$F239+0.95*Constantes!$D$17),0)</f>
        <v>0</v>
      </c>
      <c r="G241" s="3">
        <f>MAX(0,H240+Clima!$F239-F241-Constantes!$D$11)</f>
        <v>0</v>
      </c>
      <c r="H241" s="3">
        <f>H240+Clima!$F239-F241-E241-G241</f>
        <v>25.500016447364839</v>
      </c>
      <c r="I241" s="17"/>
      <c r="J241" s="3">
        <v>236</v>
      </c>
      <c r="K241" s="3">
        <f>'Cálculos de ET'!$I239*((1-Constantes!$E$18)*'Cálculos de ET'!$K239+'Cálculos de ET'!$L239)</f>
        <v>0</v>
      </c>
      <c r="L241" s="3">
        <f>MIN(K241*Constantes!$E$16,0.8*(O240+Clima!$F239-M241-N241-Constantes!$D$12))</f>
        <v>0</v>
      </c>
      <c r="M241" s="3">
        <f>IF(Clima!$F239&gt;0.05*Constantes!$E$17,((Clima!$F239-0.05*Constantes!$E$17)^2)/(Clima!$F239+0.95*Constantes!$E$17),0)</f>
        <v>0</v>
      </c>
      <c r="N241" s="3">
        <f>MAX(0,O240+Clima!$F239-M241-Constantes!$D$11)</f>
        <v>0</v>
      </c>
      <c r="O241" s="3">
        <f>O240+Clima!$F239-M241-L241-N241</f>
        <v>25.500016447364839</v>
      </c>
      <c r="P241" s="3">
        <f>P240+(Coeficientes!$D$20*N241-Q241)/Coeficientes!$D$21</f>
        <v>0</v>
      </c>
      <c r="Q241" s="3">
        <f>10*Coeficientes!$D$22*P240/Constantes!$E$27</f>
        <v>0</v>
      </c>
      <c r="R241" s="3">
        <f>10*Escenarios!$E$7*(M241+Q241)</f>
        <v>0</v>
      </c>
      <c r="S241" s="3">
        <f>0.001*Clima!F239*Escenarios!$E$8</f>
        <v>0</v>
      </c>
      <c r="T241" s="3">
        <f>MAX(0,W240+R241+S241-Constantes!$E$22)</f>
        <v>0</v>
      </c>
      <c r="U241" s="3">
        <f>MIN('Cálculos de ET'!M239*0.001*Escenarios!$E$8*(W240/Constantes!$E$22)^(2/3),W240+R241+S241-T241)</f>
        <v>0</v>
      </c>
      <c r="V241" s="3">
        <f>MIN(Constantes!$E$21*(W240/Constantes!$E$22)^(2/3),W240+R241+S241-U241-T241)</f>
        <v>6.3133860868694072</v>
      </c>
      <c r="W241" s="3">
        <f t="shared" si="6"/>
        <v>756.90996601332529</v>
      </c>
      <c r="X241" s="17"/>
      <c r="Y241" s="3">
        <v>236</v>
      </c>
      <c r="Z241" s="3">
        <f>'Cálculos de ET'!$I239*((1-Constantes!$F$18)*'Cálculos de ET'!$K239+'Cálculos de ET'!$L239)</f>
        <v>0</v>
      </c>
      <c r="AA241" s="3">
        <f>MIN(Z241*Constantes!$F$16,0.8*(AD240+Clima!$F239-AB241-AC241-Constantes!$D$12))</f>
        <v>0</v>
      </c>
      <c r="AB241" s="3">
        <f>IF(Clima!$F239&gt;0.05*Constantes!$F$17,((Clima!$F239-0.05*Constantes!$F$17)^2)/(Clima!$F239+0.95*Constantes!$F$17),0)</f>
        <v>0</v>
      </c>
      <c r="AC241" s="3">
        <f>MAX(0,AD240+Clima!$F239-AB241-Constantes!$D$11)</f>
        <v>0</v>
      </c>
      <c r="AD241" s="3">
        <f>AD240+Clima!$F239-AB241-AA241-AC241</f>
        <v>25.500016447364839</v>
      </c>
      <c r="AE241" s="3">
        <f>AE240+(Coeficientes!$D$20*AC241-AF241)/Coeficientes!$D$21</f>
        <v>0</v>
      </c>
      <c r="AF241" s="3">
        <f>10*Coeficientes!$D$22*AE240/Constantes!$F$27</f>
        <v>0</v>
      </c>
      <c r="AG241" s="3">
        <f>10*Escenarios!$F$7*(AB241+AF241)</f>
        <v>0</v>
      </c>
      <c r="AH241" s="3">
        <f>0.001*Clima!F239*Escenarios!$F$8</f>
        <v>0</v>
      </c>
      <c r="AI241" s="3">
        <f>MAX(0,AL240+AG241+AH241-Constantes!$F$22)</f>
        <v>0</v>
      </c>
      <c r="AJ241" s="3">
        <f>MIN('Cálculos de ET'!M239*0.001*Escenarios!$F$8*(AL240/Constantes!$F$22)^(2/3),AL240+AG241+AH241-AI241)</f>
        <v>0</v>
      </c>
      <c r="AK241" s="3">
        <f>MIN(Constantes!$F$21*(AL240/Constantes!$F$22)^(2/3),AL240+AG241+AH241-AJ241-AI241)</f>
        <v>4.8044228656135566</v>
      </c>
      <c r="AL241" s="3">
        <f t="shared" si="7"/>
        <v>174.32831798473046</v>
      </c>
      <c r="AM241" s="25"/>
    </row>
    <row r="242" spans="2:39" x14ac:dyDescent="0.25">
      <c r="B242" s="24"/>
      <c r="C242" s="3">
        <v>237</v>
      </c>
      <c r="D242" s="3">
        <f>'Cálculos de ET'!$I240*((1-Constantes!$D$18)*'Cálculos de ET'!$K240+'Cálculos de ET'!$L240)</f>
        <v>1.4097265529193757</v>
      </c>
      <c r="E242" s="3">
        <f>MIN(D242*Constantes!$D$16,0.8*(H241+Clima!$F240-F242-G242-Constantes!$D$12))</f>
        <v>1.3157891868331718E-5</v>
      </c>
      <c r="F242" s="3">
        <f>IF(Clima!$F240&gt;0.05*Constantes!$D$17,((Clima!$F240-0.05*Constantes!$D$17)^2)/(Clima!$F240+0.95*Constantes!$D$17),0)</f>
        <v>0</v>
      </c>
      <c r="G242" s="3">
        <f>MAX(0,H241+Clima!$F240-F242-Constantes!$D$11)</f>
        <v>0</v>
      </c>
      <c r="H242" s="3">
        <f>H241+Clima!$F240-F242-E242-G242</f>
        <v>25.500003289472971</v>
      </c>
      <c r="I242" s="17"/>
      <c r="J242" s="3">
        <v>237</v>
      </c>
      <c r="K242" s="3">
        <f>'Cálculos de ET'!$I240*((1-Constantes!$E$18)*'Cálculos de ET'!$K240+'Cálculos de ET'!$L240)</f>
        <v>1.4097265529193757</v>
      </c>
      <c r="L242" s="3">
        <f>MIN(K242*Constantes!$E$16,0.8*(O241+Clima!$F240-M242-N242-Constantes!$D$12))</f>
        <v>1.3157891868331718E-5</v>
      </c>
      <c r="M242" s="3">
        <f>IF(Clima!$F240&gt;0.05*Constantes!$E$17,((Clima!$F240-0.05*Constantes!$E$17)^2)/(Clima!$F240+0.95*Constantes!$E$17),0)</f>
        <v>0</v>
      </c>
      <c r="N242" s="3">
        <f>MAX(0,O241+Clima!$F240-M242-Constantes!$D$11)</f>
        <v>0</v>
      </c>
      <c r="O242" s="3">
        <f>O241+Clima!$F240-M242-L242-N242</f>
        <v>25.500003289472971</v>
      </c>
      <c r="P242" s="3">
        <f>P241+(Coeficientes!$D$20*N242-Q242)/Coeficientes!$D$21</f>
        <v>0</v>
      </c>
      <c r="Q242" s="3">
        <f>10*Coeficientes!$D$22*P241/Constantes!$E$27</f>
        <v>0</v>
      </c>
      <c r="R242" s="3">
        <f>10*Escenarios!$E$7*(M242+Q242)</f>
        <v>0</v>
      </c>
      <c r="S242" s="3">
        <f>0.001*Clima!F240*Escenarios!$E$8</f>
        <v>0</v>
      </c>
      <c r="T242" s="3">
        <f>MAX(0,W241+R242+S242-Constantes!$E$22)</f>
        <v>0</v>
      </c>
      <c r="U242" s="3">
        <f>MIN('Cálculos de ET'!M240*0.001*Escenarios!$E$8*(W241/Constantes!$E$22)^(2/3),W241+R242+S242-T242)</f>
        <v>2.6915202151066104</v>
      </c>
      <c r="V242" s="3">
        <f>MIN(Constantes!$E$21*(W241/Constantes!$E$22)^(2/3),W241+R242+S242-U242-T242)</f>
        <v>6.2785216758491273</v>
      </c>
      <c r="W242" s="3">
        <f t="shared" si="6"/>
        <v>747.93992412236958</v>
      </c>
      <c r="X242" s="17"/>
      <c r="Y242" s="3">
        <v>237</v>
      </c>
      <c r="Z242" s="3">
        <f>'Cálculos de ET'!$I240*((1-Constantes!$F$18)*'Cálculos de ET'!$K240+'Cálculos de ET'!$L240)</f>
        <v>1.4097265529193757</v>
      </c>
      <c r="AA242" s="3">
        <f>MIN(Z242*Constantes!$F$16,0.8*(AD241+Clima!$F240-AB242-AC242-Constantes!$D$12))</f>
        <v>1.3157891868331718E-5</v>
      </c>
      <c r="AB242" s="3">
        <f>IF(Clima!$F240&gt;0.05*Constantes!$F$17,((Clima!$F240-0.05*Constantes!$F$17)^2)/(Clima!$F240+0.95*Constantes!$F$17),0)</f>
        <v>0</v>
      </c>
      <c r="AC242" s="3">
        <f>MAX(0,AD241+Clima!$F240-AB242-Constantes!$D$11)</f>
        <v>0</v>
      </c>
      <c r="AD242" s="3">
        <f>AD241+Clima!$F240-AB242-AA242-AC242</f>
        <v>25.500003289472971</v>
      </c>
      <c r="AE242" s="3">
        <f>AE241+(Coeficientes!$D$20*AC242-AF242)/Coeficientes!$D$21</f>
        <v>0</v>
      </c>
      <c r="AF242" s="3">
        <f>10*Coeficientes!$D$22*AE241/Constantes!$F$27</f>
        <v>0</v>
      </c>
      <c r="AG242" s="3">
        <f>10*Escenarios!$F$7*(AB242+AF242)</f>
        <v>0</v>
      </c>
      <c r="AH242" s="3">
        <f>0.001*Clima!F240*Escenarios!$F$8</f>
        <v>0</v>
      </c>
      <c r="AI242" s="3">
        <f>MAX(0,AL241+AG242+AH242-Constantes!$F$22)</f>
        <v>0</v>
      </c>
      <c r="AJ242" s="3">
        <f>MIN('Cálculos de ET'!M240*0.001*Escenarios!$F$8*(AL241/Constantes!$F$22)^(2/3),AL241+AG242+AH242-AI242)</f>
        <v>2.0226005418157302</v>
      </c>
      <c r="AK242" s="3">
        <f>MIN(Constantes!$F$21*(AL241/Constantes!$F$22)^(2/3),AL241+AG242+AH242-AJ242-AI242)</f>
        <v>4.7181296547948275</v>
      </c>
      <c r="AL242" s="3">
        <f t="shared" si="7"/>
        <v>167.58758778811989</v>
      </c>
      <c r="AM242" s="25"/>
    </row>
    <row r="243" spans="2:39" x14ac:dyDescent="0.25">
      <c r="B243" s="24"/>
      <c r="C243" s="3">
        <v>238</v>
      </c>
      <c r="D243" s="3">
        <f>'Cálculos de ET'!$I241*((1-Constantes!$D$18)*'Cálculos de ET'!$K241+'Cálculos de ET'!$L241)</f>
        <v>1.4715391761164391</v>
      </c>
      <c r="E243" s="3">
        <f>MIN(D243*Constantes!$D$16,0.8*(H242+Clima!$F241-F243-G243-Constantes!$D$12))</f>
        <v>2.6315783742347777E-6</v>
      </c>
      <c r="F243" s="3">
        <f>IF(Clima!$F241&gt;0.05*Constantes!$D$17,((Clima!$F241-0.05*Constantes!$D$17)^2)/(Clima!$F241+0.95*Constantes!$D$17),0)</f>
        <v>0</v>
      </c>
      <c r="G243" s="3">
        <f>MAX(0,H242+Clima!$F241-F243-Constantes!$D$11)</f>
        <v>0</v>
      </c>
      <c r="H243" s="3">
        <f>H242+Clima!$F241-F243-E243-G243</f>
        <v>25.500000657894596</v>
      </c>
      <c r="I243" s="17"/>
      <c r="J243" s="3">
        <v>238</v>
      </c>
      <c r="K243" s="3">
        <f>'Cálculos de ET'!$I241*((1-Constantes!$E$18)*'Cálculos de ET'!$K241+'Cálculos de ET'!$L241)</f>
        <v>1.4715391761164391</v>
      </c>
      <c r="L243" s="3">
        <f>MIN(K243*Constantes!$E$16,0.8*(O242+Clima!$F241-M243-N243-Constantes!$D$12))</f>
        <v>2.6315783742347777E-6</v>
      </c>
      <c r="M243" s="3">
        <f>IF(Clima!$F241&gt;0.05*Constantes!$E$17,((Clima!$F241-0.05*Constantes!$E$17)^2)/(Clima!$F241+0.95*Constantes!$E$17),0)</f>
        <v>0</v>
      </c>
      <c r="N243" s="3">
        <f>MAX(0,O242+Clima!$F241-M243-Constantes!$D$11)</f>
        <v>0</v>
      </c>
      <c r="O243" s="3">
        <f>O242+Clima!$F241-M243-L243-N243</f>
        <v>25.500000657894596</v>
      </c>
      <c r="P243" s="3">
        <f>P242+(Coeficientes!$D$20*N243-Q243)/Coeficientes!$D$21</f>
        <v>0</v>
      </c>
      <c r="Q243" s="3">
        <f>10*Coeficientes!$D$22*P242/Constantes!$E$27</f>
        <v>0</v>
      </c>
      <c r="R243" s="3">
        <f>10*Escenarios!$E$7*(M243+Q243)</f>
        <v>0</v>
      </c>
      <c r="S243" s="3">
        <f>0.001*Clima!F241*Escenarios!$E$8</f>
        <v>0</v>
      </c>
      <c r="T243" s="3">
        <f>MAX(0,W242+R243+S243-Constantes!$E$22)</f>
        <v>0</v>
      </c>
      <c r="U243" s="3">
        <f>MIN('Cálculos de ET'!M241*0.001*Escenarios!$E$8*(W242/Constantes!$E$22)^(2/3),W242+R243+S243-T243)</f>
        <v>2.7878740560033353</v>
      </c>
      <c r="V243" s="3">
        <f>MIN(Constantes!$E$21*(W242/Constantes!$E$22)^(2/3),W242+R243+S243-U243-T243)</f>
        <v>6.228819216847004</v>
      </c>
      <c r="W243" s="3">
        <f t="shared" si="6"/>
        <v>738.9232308495192</v>
      </c>
      <c r="X243" s="17"/>
      <c r="Y243" s="3">
        <v>238</v>
      </c>
      <c r="Z243" s="3">
        <f>'Cálculos de ET'!$I241*((1-Constantes!$F$18)*'Cálculos de ET'!$K241+'Cálculos de ET'!$L241)</f>
        <v>1.4715391761164391</v>
      </c>
      <c r="AA243" s="3">
        <f>MIN(Z243*Constantes!$F$16,0.8*(AD242+Clima!$F241-AB243-AC243-Constantes!$D$12))</f>
        <v>2.6315783742347777E-6</v>
      </c>
      <c r="AB243" s="3">
        <f>IF(Clima!$F241&gt;0.05*Constantes!$F$17,((Clima!$F241-0.05*Constantes!$F$17)^2)/(Clima!$F241+0.95*Constantes!$F$17),0)</f>
        <v>0</v>
      </c>
      <c r="AC243" s="3">
        <f>MAX(0,AD242+Clima!$F241-AB243-Constantes!$D$11)</f>
        <v>0</v>
      </c>
      <c r="AD243" s="3">
        <f>AD242+Clima!$F241-AB243-AA243-AC243</f>
        <v>25.500000657894596</v>
      </c>
      <c r="AE243" s="3">
        <f>AE242+(Coeficientes!$D$20*AC243-AF243)/Coeficientes!$D$21</f>
        <v>0</v>
      </c>
      <c r="AF243" s="3">
        <f>10*Coeficientes!$D$22*AE242/Constantes!$F$27</f>
        <v>0</v>
      </c>
      <c r="AG243" s="3">
        <f>10*Escenarios!$F$7*(AB243+AF243)</f>
        <v>0</v>
      </c>
      <c r="AH243" s="3">
        <f>0.001*Clima!F241*Escenarios!$F$8</f>
        <v>0</v>
      </c>
      <c r="AI243" s="3">
        <f>MAX(0,AL242+AG243+AH243-Constantes!$F$22)</f>
        <v>0</v>
      </c>
      <c r="AJ243" s="3">
        <f>MIN('Cálculos de ET'!M241*0.001*Escenarios!$F$8*(AL242/Constantes!$F$22)^(2/3),AL242+AG243+AH243-AI243)</f>
        <v>2.0569318453250385</v>
      </c>
      <c r="AK243" s="3">
        <f>MIN(Constantes!$F$21*(AL242/Constantes!$F$22)^(2/3),AL242+AG243+AH243-AJ243-AI243)</f>
        <v>4.5957085393852672</v>
      </c>
      <c r="AL243" s="3">
        <f t="shared" si="7"/>
        <v>160.93494740340958</v>
      </c>
      <c r="AM243" s="25"/>
    </row>
    <row r="244" spans="2:39" x14ac:dyDescent="0.25">
      <c r="B244" s="24"/>
      <c r="C244" s="3">
        <v>239</v>
      </c>
      <c r="D244" s="3">
        <f>'Cálculos de ET'!$I242*((1-Constantes!$D$18)*'Cálculos de ET'!$K242+'Cálculos de ET'!$L242)</f>
        <v>1.4422590362811563</v>
      </c>
      <c r="E244" s="3">
        <f>MIN(D244*Constantes!$D$16,0.8*(H243+Clima!$F242-F244-G244-Constantes!$D$12))</f>
        <v>5.2631567371008714E-7</v>
      </c>
      <c r="F244" s="3">
        <f>IF(Clima!$F242&gt;0.05*Constantes!$D$17,((Clima!$F242-0.05*Constantes!$D$17)^2)/(Clima!$F242+0.95*Constantes!$D$17),0)</f>
        <v>0</v>
      </c>
      <c r="G244" s="3">
        <f>MAX(0,H243+Clima!$F242-F244-Constantes!$D$11)</f>
        <v>0</v>
      </c>
      <c r="H244" s="3">
        <f>H243+Clima!$F242-F244-E244-G244</f>
        <v>25.500000131578922</v>
      </c>
      <c r="I244" s="17"/>
      <c r="J244" s="3">
        <v>239</v>
      </c>
      <c r="K244" s="3">
        <f>'Cálculos de ET'!$I242*((1-Constantes!$E$18)*'Cálculos de ET'!$K242+'Cálculos de ET'!$L242)</f>
        <v>1.4422590362811563</v>
      </c>
      <c r="L244" s="3">
        <f>MIN(K244*Constantes!$E$16,0.8*(O243+Clima!$F242-M244-N244-Constantes!$D$12))</f>
        <v>5.2631567371008714E-7</v>
      </c>
      <c r="M244" s="3">
        <f>IF(Clima!$F242&gt;0.05*Constantes!$E$17,((Clima!$F242-0.05*Constantes!$E$17)^2)/(Clima!$F242+0.95*Constantes!$E$17),0)</f>
        <v>0</v>
      </c>
      <c r="N244" s="3">
        <f>MAX(0,O243+Clima!$F242-M244-Constantes!$D$11)</f>
        <v>0</v>
      </c>
      <c r="O244" s="3">
        <f>O243+Clima!$F242-M244-L244-N244</f>
        <v>25.500000131578922</v>
      </c>
      <c r="P244" s="3">
        <f>P243+(Coeficientes!$D$20*N244-Q244)/Coeficientes!$D$21</f>
        <v>0</v>
      </c>
      <c r="Q244" s="3">
        <f>10*Coeficientes!$D$22*P243/Constantes!$E$27</f>
        <v>0</v>
      </c>
      <c r="R244" s="3">
        <f>10*Escenarios!$E$7*(M244+Q244)</f>
        <v>0</v>
      </c>
      <c r="S244" s="3">
        <f>0.001*Clima!F242*Escenarios!$E$8</f>
        <v>0</v>
      </c>
      <c r="T244" s="3">
        <f>MAX(0,W243+R244+S244-Constantes!$E$22)</f>
        <v>0</v>
      </c>
      <c r="U244" s="3">
        <f>MIN('Cálculos de ET'!M242*0.001*Escenarios!$E$8*(W243/Constantes!$E$22)^(2/3),W243+R244+S244-T244)</f>
        <v>2.708578405173641</v>
      </c>
      <c r="V244" s="3">
        <f>MIN(Constantes!$E$21*(W243/Constantes!$E$22)^(2/3),W243+R244+S244-U244-T244)</f>
        <v>6.17865760677922</v>
      </c>
      <c r="W244" s="3">
        <f t="shared" si="6"/>
        <v>730.03599483756636</v>
      </c>
      <c r="X244" s="17"/>
      <c r="Y244" s="3">
        <v>239</v>
      </c>
      <c r="Z244" s="3">
        <f>'Cálculos de ET'!$I242*((1-Constantes!$F$18)*'Cálculos de ET'!$K242+'Cálculos de ET'!$L242)</f>
        <v>1.4422590362811563</v>
      </c>
      <c r="AA244" s="3">
        <f>MIN(Z244*Constantes!$F$16,0.8*(AD243+Clima!$F242-AB244-AC244-Constantes!$D$12))</f>
        <v>5.2631567371008714E-7</v>
      </c>
      <c r="AB244" s="3">
        <f>IF(Clima!$F242&gt;0.05*Constantes!$F$17,((Clima!$F242-0.05*Constantes!$F$17)^2)/(Clima!$F242+0.95*Constantes!$F$17),0)</f>
        <v>0</v>
      </c>
      <c r="AC244" s="3">
        <f>MAX(0,AD243+Clima!$F242-AB244-Constantes!$D$11)</f>
        <v>0</v>
      </c>
      <c r="AD244" s="3">
        <f>AD243+Clima!$F242-AB244-AA244-AC244</f>
        <v>25.500000131578922</v>
      </c>
      <c r="AE244" s="3">
        <f>AE243+(Coeficientes!$D$20*AC244-AF244)/Coeficientes!$D$21</f>
        <v>0</v>
      </c>
      <c r="AF244" s="3">
        <f>10*Coeficientes!$D$22*AE243/Constantes!$F$27</f>
        <v>0</v>
      </c>
      <c r="AG244" s="3">
        <f>10*Escenarios!$F$7*(AB244+AF244)</f>
        <v>0</v>
      </c>
      <c r="AH244" s="3">
        <f>0.001*Clima!F242*Escenarios!$F$8</f>
        <v>0</v>
      </c>
      <c r="AI244" s="3">
        <f>MAX(0,AL243+AG244+AH244-Constantes!$F$22)</f>
        <v>0</v>
      </c>
      <c r="AJ244" s="3">
        <f>MIN('Cálculos de ET'!M242*0.001*Escenarios!$F$8*(AL243/Constantes!$F$22)^(2/3),AL243+AG244+AH244-AI244)</f>
        <v>1.9609752028652825</v>
      </c>
      <c r="AK244" s="3">
        <f>MIN(Constantes!$F$21*(AL243/Constantes!$F$22)^(2/3),AL243+AG244+AH244-AJ244-AI244)</f>
        <v>4.4732669841662798</v>
      </c>
      <c r="AL244" s="3">
        <f t="shared" si="7"/>
        <v>154.50070521637801</v>
      </c>
      <c r="AM244" s="25"/>
    </row>
    <row r="245" spans="2:39" x14ac:dyDescent="0.25">
      <c r="B245" s="24"/>
      <c r="C245" s="3">
        <v>240</v>
      </c>
      <c r="D245" s="3">
        <f>'Cálculos de ET'!$I243*((1-Constantes!$D$18)*'Cálculos de ET'!$K243+'Cálculos de ET'!$L243)</f>
        <v>1.5174774970371905</v>
      </c>
      <c r="E245" s="3">
        <f>MIN(D245*Constantes!$D$16,0.8*(H244+Clima!$F243-F245-G245-Constantes!$D$12))</f>
        <v>1.0526313474201744E-7</v>
      </c>
      <c r="F245" s="3">
        <f>IF(Clima!$F243&gt;0.05*Constantes!$D$17,((Clima!$F243-0.05*Constantes!$D$17)^2)/(Clima!$F243+0.95*Constantes!$D$17),0)</f>
        <v>0</v>
      </c>
      <c r="G245" s="3">
        <f>MAX(0,H244+Clima!$F243-F245-Constantes!$D$11)</f>
        <v>0</v>
      </c>
      <c r="H245" s="3">
        <f>H244+Clima!$F243-F245-E245-G245</f>
        <v>25.500000026315789</v>
      </c>
      <c r="I245" s="17"/>
      <c r="J245" s="3">
        <v>240</v>
      </c>
      <c r="K245" s="3">
        <f>'Cálculos de ET'!$I243*((1-Constantes!$E$18)*'Cálculos de ET'!$K243+'Cálculos de ET'!$L243)</f>
        <v>1.5174774970371905</v>
      </c>
      <c r="L245" s="3">
        <f>MIN(K245*Constantes!$E$16,0.8*(O244+Clima!$F243-M245-N245-Constantes!$D$12))</f>
        <v>1.0526313474201744E-7</v>
      </c>
      <c r="M245" s="3">
        <f>IF(Clima!$F243&gt;0.05*Constantes!$E$17,((Clima!$F243-0.05*Constantes!$E$17)^2)/(Clima!$F243+0.95*Constantes!$E$17),0)</f>
        <v>0</v>
      </c>
      <c r="N245" s="3">
        <f>MAX(0,O244+Clima!$F243-M245-Constantes!$D$11)</f>
        <v>0</v>
      </c>
      <c r="O245" s="3">
        <f>O244+Clima!$F243-M245-L245-N245</f>
        <v>25.500000026315789</v>
      </c>
      <c r="P245" s="3">
        <f>P244+(Coeficientes!$D$20*N245-Q245)/Coeficientes!$D$21</f>
        <v>0</v>
      </c>
      <c r="Q245" s="3">
        <f>10*Coeficientes!$D$22*P244/Constantes!$E$27</f>
        <v>0</v>
      </c>
      <c r="R245" s="3">
        <f>10*Escenarios!$E$7*(M245+Q245)</f>
        <v>0</v>
      </c>
      <c r="S245" s="3">
        <f>0.001*Clima!F243*Escenarios!$E$8</f>
        <v>0</v>
      </c>
      <c r="T245" s="3">
        <f>MAX(0,W244+R245+S245-Constantes!$E$22)</f>
        <v>0</v>
      </c>
      <c r="U245" s="3">
        <f>MIN('Cálculos de ET'!M243*0.001*Escenarios!$E$8*(W244/Constantes!$E$22)^(2/3),W244+R245+S245-T245)</f>
        <v>2.8276524323407308</v>
      </c>
      <c r="V245" s="3">
        <f>MIN(Constantes!$E$21*(W244/Constantes!$E$22)^(2/3),W244+R245+S245-U245-T245)</f>
        <v>6.1290161368938536</v>
      </c>
      <c r="W245" s="3">
        <f t="shared" si="6"/>
        <v>721.07932626833178</v>
      </c>
      <c r="X245" s="17"/>
      <c r="Y245" s="3">
        <v>240</v>
      </c>
      <c r="Z245" s="3">
        <f>'Cálculos de ET'!$I243*((1-Constantes!$F$18)*'Cálculos de ET'!$K243+'Cálculos de ET'!$L243)</f>
        <v>1.5174774970371905</v>
      </c>
      <c r="AA245" s="3">
        <f>MIN(Z245*Constantes!$F$16,0.8*(AD244+Clima!$F243-AB245-AC245-Constantes!$D$12))</f>
        <v>1.0526313474201744E-7</v>
      </c>
      <c r="AB245" s="3">
        <f>IF(Clima!$F243&gt;0.05*Constantes!$F$17,((Clima!$F243-0.05*Constantes!$F$17)^2)/(Clima!$F243+0.95*Constantes!$F$17),0)</f>
        <v>0</v>
      </c>
      <c r="AC245" s="3">
        <f>MAX(0,AD244+Clima!$F243-AB245-Constantes!$D$11)</f>
        <v>0</v>
      </c>
      <c r="AD245" s="3">
        <f>AD244+Clima!$F243-AB245-AA245-AC245</f>
        <v>25.500000026315789</v>
      </c>
      <c r="AE245" s="3">
        <f>AE244+(Coeficientes!$D$20*AC245-AF245)/Coeficientes!$D$21</f>
        <v>0</v>
      </c>
      <c r="AF245" s="3">
        <f>10*Coeficientes!$D$22*AE244/Constantes!$F$27</f>
        <v>0</v>
      </c>
      <c r="AG245" s="3">
        <f>10*Escenarios!$F$7*(AB245+AF245)</f>
        <v>0</v>
      </c>
      <c r="AH245" s="3">
        <f>0.001*Clima!F243*Escenarios!$F$8</f>
        <v>0</v>
      </c>
      <c r="AI245" s="3">
        <f>MAX(0,AL244+AG245+AH245-Constantes!$F$22)</f>
        <v>0</v>
      </c>
      <c r="AJ245" s="3">
        <f>MIN('Cálculos de ET'!M243*0.001*Escenarios!$F$8*(AL244/Constantes!$F$22)^(2/3),AL244+AG245+AH245-AI245)</f>
        <v>2.0083842947473012</v>
      </c>
      <c r="AK245" s="3">
        <f>MIN(Constantes!$F$21*(AL244/Constantes!$F$22)^(2/3),AL244+AG245+AH245-AJ245-AI245)</f>
        <v>4.353229417733159</v>
      </c>
      <c r="AL245" s="3">
        <f t="shared" si="7"/>
        <v>148.13909150389756</v>
      </c>
      <c r="AM245" s="25"/>
    </row>
    <row r="246" spans="2:39" x14ac:dyDescent="0.25">
      <c r="B246" s="24"/>
      <c r="C246" s="3">
        <v>241</v>
      </c>
      <c r="D246" s="3">
        <f>'Cálculos de ET'!$I244*((1-Constantes!$D$18)*'Cálculos de ET'!$K244+'Cálculos de ET'!$L244)</f>
        <v>1.5173920253791615</v>
      </c>
      <c r="E246" s="3">
        <f>MIN(D246*Constantes!$D$16,0.8*(H245+Clima!$F244-F246-G246-Constantes!$D$12))</f>
        <v>2.1052628085271863E-8</v>
      </c>
      <c r="F246" s="3">
        <f>IF(Clima!$F244&gt;0.05*Constantes!$D$17,((Clima!$F244-0.05*Constantes!$D$17)^2)/(Clima!$F244+0.95*Constantes!$D$17),0)</f>
        <v>0</v>
      </c>
      <c r="G246" s="3">
        <f>MAX(0,H245+Clima!$F244-F246-Constantes!$D$11)</f>
        <v>0</v>
      </c>
      <c r="H246" s="3">
        <f>H245+Clima!$F244-F246-E246-G246</f>
        <v>25.500000005263161</v>
      </c>
      <c r="I246" s="17"/>
      <c r="J246" s="3">
        <v>241</v>
      </c>
      <c r="K246" s="3">
        <f>'Cálculos de ET'!$I244*((1-Constantes!$E$18)*'Cálculos de ET'!$K244+'Cálculos de ET'!$L244)</f>
        <v>1.5173920253791615</v>
      </c>
      <c r="L246" s="3">
        <f>MIN(K246*Constantes!$E$16,0.8*(O245+Clima!$F244-M246-N246-Constantes!$D$12))</f>
        <v>2.1052628085271863E-8</v>
      </c>
      <c r="M246" s="3">
        <f>IF(Clima!$F244&gt;0.05*Constantes!$E$17,((Clima!$F244-0.05*Constantes!$E$17)^2)/(Clima!$F244+0.95*Constantes!$E$17),0)</f>
        <v>0</v>
      </c>
      <c r="N246" s="3">
        <f>MAX(0,O245+Clima!$F244-M246-Constantes!$D$11)</f>
        <v>0</v>
      </c>
      <c r="O246" s="3">
        <f>O245+Clima!$F244-M246-L246-N246</f>
        <v>25.500000005263161</v>
      </c>
      <c r="P246" s="3">
        <f>P245+(Coeficientes!$D$20*N246-Q246)/Coeficientes!$D$21</f>
        <v>0</v>
      </c>
      <c r="Q246" s="3">
        <f>10*Coeficientes!$D$22*P245/Constantes!$E$27</f>
        <v>0</v>
      </c>
      <c r="R246" s="3">
        <f>10*Escenarios!$E$7*(M246+Q246)</f>
        <v>0</v>
      </c>
      <c r="S246" s="3">
        <f>0.001*Clima!F244*Escenarios!$E$8</f>
        <v>0</v>
      </c>
      <c r="T246" s="3">
        <f>MAX(0,W245+R246+S246-Constantes!$E$22)</f>
        <v>0</v>
      </c>
      <c r="U246" s="3">
        <f>MIN('Cálculos de ET'!M244*0.001*Escenarios!$E$8*(W245/Constantes!$E$22)^(2/3),W245+R246+S246-T246)</f>
        <v>2.8032723919769911</v>
      </c>
      <c r="V246" s="3">
        <f>MIN(Constantes!$E$21*(W245/Constantes!$E$22)^(2/3),W245+R246+S246-U246-T246)</f>
        <v>6.0787826017715698</v>
      </c>
      <c r="W246" s="3">
        <f t="shared" si="6"/>
        <v>712.19727127458327</v>
      </c>
      <c r="X246" s="17"/>
      <c r="Y246" s="3">
        <v>241</v>
      </c>
      <c r="Z246" s="3">
        <f>'Cálculos de ET'!$I244*((1-Constantes!$F$18)*'Cálculos de ET'!$K244+'Cálculos de ET'!$L244)</f>
        <v>1.5173920253791615</v>
      </c>
      <c r="AA246" s="3">
        <f>MIN(Z246*Constantes!$F$16,0.8*(AD245+Clima!$F244-AB246-AC246-Constantes!$D$12))</f>
        <v>2.1052628085271863E-8</v>
      </c>
      <c r="AB246" s="3">
        <f>IF(Clima!$F244&gt;0.05*Constantes!$F$17,((Clima!$F244-0.05*Constantes!$F$17)^2)/(Clima!$F244+0.95*Constantes!$F$17),0)</f>
        <v>0</v>
      </c>
      <c r="AC246" s="3">
        <f>MAX(0,AD245+Clima!$F244-AB246-Constantes!$D$11)</f>
        <v>0</v>
      </c>
      <c r="AD246" s="3">
        <f>AD245+Clima!$F244-AB246-AA246-AC246</f>
        <v>25.500000005263161</v>
      </c>
      <c r="AE246" s="3">
        <f>AE245+(Coeficientes!$D$20*AC246-AF246)/Coeficientes!$D$21</f>
        <v>0</v>
      </c>
      <c r="AF246" s="3">
        <f>10*Coeficientes!$D$22*AE245/Constantes!$F$27</f>
        <v>0</v>
      </c>
      <c r="AG246" s="3">
        <f>10*Escenarios!$F$7*(AB246+AF246)</f>
        <v>0</v>
      </c>
      <c r="AH246" s="3">
        <f>0.001*Clima!F244*Escenarios!$F$8</f>
        <v>0</v>
      </c>
      <c r="AI246" s="3">
        <f>MAX(0,AL245+AG246+AH246-Constantes!$F$22)</f>
        <v>0</v>
      </c>
      <c r="AJ246" s="3">
        <f>MIN('Cálculos de ET'!M244*0.001*Escenarios!$F$8*(AL245/Constantes!$F$22)^(2/3),AL245+AG246+AH246-AI246)</f>
        <v>1.9520295329714699</v>
      </c>
      <c r="AK246" s="3">
        <f>MIN(Constantes!$F$21*(AL245/Constantes!$F$22)^(2/3),AL245+AG246+AH246-AJ246-AI246)</f>
        <v>4.2328969518380815</v>
      </c>
      <c r="AL246" s="3">
        <f t="shared" si="7"/>
        <v>141.95416501908801</v>
      </c>
      <c r="AM246" s="25"/>
    </row>
    <row r="247" spans="2:39" x14ac:dyDescent="0.25">
      <c r="B247" s="24"/>
      <c r="C247" s="3">
        <v>242</v>
      </c>
      <c r="D247" s="3">
        <f>'Cálculos de ET'!$I245*((1-Constantes!$D$18)*'Cálculos de ET'!$K245+'Cálculos de ET'!$L245)</f>
        <v>1.5044220146180824</v>
      </c>
      <c r="E247" s="3">
        <f>MIN(D247*Constantes!$D$16,0.8*(H246+Clima!$F245-F247-G247-Constantes!$D$12))</f>
        <v>4.2105256170543729E-9</v>
      </c>
      <c r="F247" s="3">
        <f>IF(Clima!$F245&gt;0.05*Constantes!$D$17,((Clima!$F245-0.05*Constantes!$D$17)^2)/(Clima!$F245+0.95*Constantes!$D$17),0)</f>
        <v>0</v>
      </c>
      <c r="G247" s="3">
        <f>MAX(0,H246+Clima!$F245-F247-Constantes!$D$11)</f>
        <v>0</v>
      </c>
      <c r="H247" s="3">
        <f>H246+Clima!$F245-F247-E247-G247</f>
        <v>25.500000001052634</v>
      </c>
      <c r="I247" s="17"/>
      <c r="J247" s="3">
        <v>242</v>
      </c>
      <c r="K247" s="3">
        <f>'Cálculos de ET'!$I245*((1-Constantes!$E$18)*'Cálculos de ET'!$K245+'Cálculos de ET'!$L245)</f>
        <v>1.5044220146180824</v>
      </c>
      <c r="L247" s="3">
        <f>MIN(K247*Constantes!$E$16,0.8*(O246+Clima!$F245-M247-N247-Constantes!$D$12))</f>
        <v>4.2105256170543729E-9</v>
      </c>
      <c r="M247" s="3">
        <f>IF(Clima!$F245&gt;0.05*Constantes!$E$17,((Clima!$F245-0.05*Constantes!$E$17)^2)/(Clima!$F245+0.95*Constantes!$E$17),0)</f>
        <v>0</v>
      </c>
      <c r="N247" s="3">
        <f>MAX(0,O246+Clima!$F245-M247-Constantes!$D$11)</f>
        <v>0</v>
      </c>
      <c r="O247" s="3">
        <f>O246+Clima!$F245-M247-L247-N247</f>
        <v>25.500000001052634</v>
      </c>
      <c r="P247" s="3">
        <f>P246+(Coeficientes!$D$20*N247-Q247)/Coeficientes!$D$21</f>
        <v>0</v>
      </c>
      <c r="Q247" s="3">
        <f>10*Coeficientes!$D$22*P246/Constantes!$E$27</f>
        <v>0</v>
      </c>
      <c r="R247" s="3">
        <f>10*Escenarios!$E$7*(M247+Q247)</f>
        <v>0</v>
      </c>
      <c r="S247" s="3">
        <f>0.001*Clima!F245*Escenarios!$E$8</f>
        <v>0</v>
      </c>
      <c r="T247" s="3">
        <f>MAX(0,W246+R247+S247-Constantes!$E$22)</f>
        <v>0</v>
      </c>
      <c r="U247" s="3">
        <f>MIN('Cálculos de ET'!M245*0.001*Escenarios!$E$8*(W246/Constantes!$E$22)^(2/3),W246+R247+S247-T247)</f>
        <v>2.7551464758921709</v>
      </c>
      <c r="V247" s="3">
        <f>MIN(Constantes!$E$21*(W246/Constantes!$E$22)^(2/3),W246+R247+S247-U247-T247)</f>
        <v>6.0287617197864751</v>
      </c>
      <c r="W247" s="3">
        <f t="shared" si="6"/>
        <v>703.41336307890458</v>
      </c>
      <c r="X247" s="17"/>
      <c r="Y247" s="3">
        <v>242</v>
      </c>
      <c r="Z247" s="3">
        <f>'Cálculos de ET'!$I245*((1-Constantes!$F$18)*'Cálculos de ET'!$K245+'Cálculos de ET'!$L245)</f>
        <v>1.5044220146180824</v>
      </c>
      <c r="AA247" s="3">
        <f>MIN(Z247*Constantes!$F$16,0.8*(AD246+Clima!$F245-AB247-AC247-Constantes!$D$12))</f>
        <v>4.2105256170543729E-9</v>
      </c>
      <c r="AB247" s="3">
        <f>IF(Clima!$F245&gt;0.05*Constantes!$F$17,((Clima!$F245-0.05*Constantes!$F$17)^2)/(Clima!$F245+0.95*Constantes!$F$17),0)</f>
        <v>0</v>
      </c>
      <c r="AC247" s="3">
        <f>MAX(0,AD246+Clima!$F245-AB247-Constantes!$D$11)</f>
        <v>0</v>
      </c>
      <c r="AD247" s="3">
        <f>AD246+Clima!$F245-AB247-AA247-AC247</f>
        <v>25.500000001052634</v>
      </c>
      <c r="AE247" s="3">
        <f>AE246+(Coeficientes!$D$20*AC247-AF247)/Coeficientes!$D$21</f>
        <v>0</v>
      </c>
      <c r="AF247" s="3">
        <f>10*Coeficientes!$D$22*AE246/Constantes!$F$27</f>
        <v>0</v>
      </c>
      <c r="AG247" s="3">
        <f>10*Escenarios!$F$7*(AB247+AF247)</f>
        <v>0</v>
      </c>
      <c r="AH247" s="3">
        <f>0.001*Clima!F245*Escenarios!$F$8</f>
        <v>0</v>
      </c>
      <c r="AI247" s="3">
        <f>MAX(0,AL246+AG247+AH247-Constantes!$F$22)</f>
        <v>0</v>
      </c>
      <c r="AJ247" s="3">
        <f>MIN('Cálculos de ET'!M245*0.001*Escenarios!$F$8*(AL246/Constantes!$F$22)^(2/3),AL246+AG247+AH247-AI247)</f>
        <v>1.8802109513577621</v>
      </c>
      <c r="AK247" s="3">
        <f>MIN(Constantes!$F$21*(AL246/Constantes!$F$22)^(2/3),AL246+AG247+AH247-AJ247-AI247)</f>
        <v>4.1142436192973655</v>
      </c>
      <c r="AL247" s="3">
        <f t="shared" si="7"/>
        <v>135.9597104484329</v>
      </c>
      <c r="AM247" s="25"/>
    </row>
    <row r="248" spans="2:39" x14ac:dyDescent="0.25">
      <c r="B248" s="24"/>
      <c r="C248" s="3">
        <v>243</v>
      </c>
      <c r="D248" s="3">
        <f>'Cálculos de ET'!$I246*((1-Constantes!$D$18)*'Cálculos de ET'!$K246+'Cálculos de ET'!$L246)</f>
        <v>1.4698668984484704</v>
      </c>
      <c r="E248" s="3">
        <f>MIN(D248*Constantes!$D$16,0.8*(H247+Clima!$F246-F248-G248-Constantes!$D$12))</f>
        <v>8.4210398654249734E-10</v>
      </c>
      <c r="F248" s="3">
        <f>IF(Clima!$F246&gt;0.05*Constantes!$D$17,((Clima!$F246-0.05*Constantes!$D$17)^2)/(Clima!$F246+0.95*Constantes!$D$17),0)</f>
        <v>0</v>
      </c>
      <c r="G248" s="3">
        <f>MAX(0,H247+Clima!$F246-F248-Constantes!$D$11)</f>
        <v>0</v>
      </c>
      <c r="H248" s="3">
        <f>H247+Clima!$F246-F248-E248-G248</f>
        <v>25.50000000021053</v>
      </c>
      <c r="I248" s="17"/>
      <c r="J248" s="3">
        <v>243</v>
      </c>
      <c r="K248" s="3">
        <f>'Cálculos de ET'!$I246*((1-Constantes!$E$18)*'Cálculos de ET'!$K246+'Cálculos de ET'!$L246)</f>
        <v>1.4698668984484704</v>
      </c>
      <c r="L248" s="3">
        <f>MIN(K248*Constantes!$E$16,0.8*(O247+Clima!$F246-M248-N248-Constantes!$D$12))</f>
        <v>8.4210398654249734E-10</v>
      </c>
      <c r="M248" s="3">
        <f>IF(Clima!$F246&gt;0.05*Constantes!$E$17,((Clima!$F246-0.05*Constantes!$E$17)^2)/(Clima!$F246+0.95*Constantes!$E$17),0)</f>
        <v>0</v>
      </c>
      <c r="N248" s="3">
        <f>MAX(0,O247+Clima!$F246-M248-Constantes!$D$11)</f>
        <v>0</v>
      </c>
      <c r="O248" s="3">
        <f>O247+Clima!$F246-M248-L248-N248</f>
        <v>25.50000000021053</v>
      </c>
      <c r="P248" s="3">
        <f>P247+(Coeficientes!$D$20*N248-Q248)/Coeficientes!$D$21</f>
        <v>0</v>
      </c>
      <c r="Q248" s="3">
        <f>10*Coeficientes!$D$22*P247/Constantes!$E$27</f>
        <v>0</v>
      </c>
      <c r="R248" s="3">
        <f>10*Escenarios!$E$7*(M248+Q248)</f>
        <v>0</v>
      </c>
      <c r="S248" s="3">
        <f>0.001*Clima!F246*Escenarios!$E$8</f>
        <v>0</v>
      </c>
      <c r="T248" s="3">
        <f>MAX(0,W247+R248+S248-Constantes!$E$22)</f>
        <v>0</v>
      </c>
      <c r="U248" s="3">
        <f>MIN('Cálculos de ET'!M246*0.001*Escenarios!$E$8*(W247/Constantes!$E$22)^(2/3),W247+R248+S248-T248)</f>
        <v>2.6678534129161795</v>
      </c>
      <c r="V248" s="3">
        <f>MIN(Constantes!$E$21*(W247/Constantes!$E$22)^(2/3),W247+R248+S248-U248-T248)</f>
        <v>5.9790886412800353</v>
      </c>
      <c r="W248" s="3">
        <f t="shared" si="6"/>
        <v>694.76642102470839</v>
      </c>
      <c r="X248" s="17"/>
      <c r="Y248" s="3">
        <v>243</v>
      </c>
      <c r="Z248" s="3">
        <f>'Cálculos de ET'!$I246*((1-Constantes!$F$18)*'Cálculos de ET'!$K246+'Cálculos de ET'!$L246)</f>
        <v>1.4698668984484704</v>
      </c>
      <c r="AA248" s="3">
        <f>MIN(Z248*Constantes!$F$16,0.8*(AD247+Clima!$F246-AB248-AC248-Constantes!$D$12))</f>
        <v>8.4210398654249734E-10</v>
      </c>
      <c r="AB248" s="3">
        <f>IF(Clima!$F246&gt;0.05*Constantes!$F$17,((Clima!$F246-0.05*Constantes!$F$17)^2)/(Clima!$F246+0.95*Constantes!$F$17),0)</f>
        <v>0</v>
      </c>
      <c r="AC248" s="3">
        <f>MAX(0,AD247+Clima!$F246-AB248-Constantes!$D$11)</f>
        <v>0</v>
      </c>
      <c r="AD248" s="3">
        <f>AD247+Clima!$F246-AB248-AA248-AC248</f>
        <v>25.50000000021053</v>
      </c>
      <c r="AE248" s="3">
        <f>AE247+(Coeficientes!$D$20*AC248-AF248)/Coeficientes!$D$21</f>
        <v>0</v>
      </c>
      <c r="AF248" s="3">
        <f>10*Coeficientes!$D$22*AE247/Constantes!$F$27</f>
        <v>0</v>
      </c>
      <c r="AG248" s="3">
        <f>10*Escenarios!$F$7*(AB248+AF248)</f>
        <v>0</v>
      </c>
      <c r="AH248" s="3">
        <f>0.001*Clima!F246*Escenarios!$F$8</f>
        <v>0</v>
      </c>
      <c r="AI248" s="3">
        <f>MAX(0,AL247+AG248+AH248-Constantes!$F$22)</f>
        <v>0</v>
      </c>
      <c r="AJ248" s="3">
        <f>MIN('Cálculos de ET'!M246*0.001*Escenarios!$F$8*(AL247/Constantes!$F$22)^(2/3),AL247+AG248+AH248-AI248)</f>
        <v>1.7837132424778706</v>
      </c>
      <c r="AK248" s="3">
        <f>MIN(Constantes!$F$21*(AL247/Constantes!$F$22)^(2/3),AL247+AG248+AH248-AJ248-AI248)</f>
        <v>3.9975882991796508</v>
      </c>
      <c r="AL248" s="3">
        <f t="shared" si="7"/>
        <v>130.17840890677539</v>
      </c>
      <c r="AM248" s="25"/>
    </row>
    <row r="249" spans="2:39" x14ac:dyDescent="0.25">
      <c r="B249" s="24"/>
      <c r="C249" s="3">
        <v>244</v>
      </c>
      <c r="D249" s="3">
        <f>'Cálculos de ET'!$I247*((1-Constantes!$D$18)*'Cálculos de ET'!$K247+'Cálculos de ET'!$L247)</f>
        <v>1.4691490106952745</v>
      </c>
      <c r="E249" s="3">
        <f>MIN(D249*Constantes!$D$16,0.8*(H248+Clima!$F247-F249-G249-Constantes!$D$12))</f>
        <v>1.6842136574268807E-10</v>
      </c>
      <c r="F249" s="3">
        <f>IF(Clima!$F247&gt;0.05*Constantes!$D$17,((Clima!$F247-0.05*Constantes!$D$17)^2)/(Clima!$F247+0.95*Constantes!$D$17),0)</f>
        <v>0</v>
      </c>
      <c r="G249" s="3">
        <f>MAX(0,H248+Clima!$F247-F249-Constantes!$D$11)</f>
        <v>0</v>
      </c>
      <c r="H249" s="3">
        <f>H248+Clima!$F247-F249-E249-G249</f>
        <v>25.50000000004211</v>
      </c>
      <c r="I249" s="17"/>
      <c r="J249" s="3">
        <v>244</v>
      </c>
      <c r="K249" s="3">
        <f>'Cálculos de ET'!$I247*((1-Constantes!$E$18)*'Cálculos de ET'!$K247+'Cálculos de ET'!$L247)</f>
        <v>1.4691490106952745</v>
      </c>
      <c r="L249" s="3">
        <f>MIN(K249*Constantes!$E$16,0.8*(O248+Clima!$F247-M249-N249-Constantes!$D$12))</f>
        <v>1.6842136574268807E-10</v>
      </c>
      <c r="M249" s="3">
        <f>IF(Clima!$F247&gt;0.05*Constantes!$E$17,((Clima!$F247-0.05*Constantes!$E$17)^2)/(Clima!$F247+0.95*Constantes!$E$17),0)</f>
        <v>0</v>
      </c>
      <c r="N249" s="3">
        <f>MAX(0,O248+Clima!$F247-M249-Constantes!$D$11)</f>
        <v>0</v>
      </c>
      <c r="O249" s="3">
        <f>O248+Clima!$F247-M249-L249-N249</f>
        <v>25.50000000004211</v>
      </c>
      <c r="P249" s="3">
        <f>P248+(Coeficientes!$D$20*N249-Q249)/Coeficientes!$D$21</f>
        <v>0</v>
      </c>
      <c r="Q249" s="3">
        <f>10*Coeficientes!$D$22*P248/Constantes!$E$27</f>
        <v>0</v>
      </c>
      <c r="R249" s="3">
        <f>10*Escenarios!$E$7*(M249+Q249)</f>
        <v>0</v>
      </c>
      <c r="S249" s="3">
        <f>0.001*Clima!F247*Escenarios!$E$8</f>
        <v>0</v>
      </c>
      <c r="T249" s="3">
        <f>MAX(0,W248+R249+S249-Constantes!$E$22)</f>
        <v>0</v>
      </c>
      <c r="U249" s="3">
        <f>MIN('Cálculos de ET'!M247*0.001*Escenarios!$E$8*(W248/Constantes!$E$22)^(2/3),W248+R249+S249-T249)</f>
        <v>2.6436387619099655</v>
      </c>
      <c r="V249" s="3">
        <f>MIN(Constantes!$E$21*(W248/Constantes!$E$22)^(2/3),W248+R249+S249-U249-T249)</f>
        <v>5.9299877440647935</v>
      </c>
      <c r="W249" s="3">
        <f t="shared" si="6"/>
        <v>686.19279451873365</v>
      </c>
      <c r="X249" s="17"/>
      <c r="Y249" s="3">
        <v>244</v>
      </c>
      <c r="Z249" s="3">
        <f>'Cálculos de ET'!$I247*((1-Constantes!$F$18)*'Cálculos de ET'!$K247+'Cálculos de ET'!$L247)</f>
        <v>1.4691490106952745</v>
      </c>
      <c r="AA249" s="3">
        <f>MIN(Z249*Constantes!$F$16,0.8*(AD248+Clima!$F247-AB249-AC249-Constantes!$D$12))</f>
        <v>1.6842136574268807E-10</v>
      </c>
      <c r="AB249" s="3">
        <f>IF(Clima!$F247&gt;0.05*Constantes!$F$17,((Clima!$F247-0.05*Constantes!$F$17)^2)/(Clima!$F247+0.95*Constantes!$F$17),0)</f>
        <v>0</v>
      </c>
      <c r="AC249" s="3">
        <f>MAX(0,AD248+Clima!$F247-AB249-Constantes!$D$11)</f>
        <v>0</v>
      </c>
      <c r="AD249" s="3">
        <f>AD248+Clima!$F247-AB249-AA249-AC249</f>
        <v>25.50000000004211</v>
      </c>
      <c r="AE249" s="3">
        <f>AE248+(Coeficientes!$D$20*AC249-AF249)/Coeficientes!$D$21</f>
        <v>0</v>
      </c>
      <c r="AF249" s="3">
        <f>10*Coeficientes!$D$22*AE248/Constantes!$F$27</f>
        <v>0</v>
      </c>
      <c r="AG249" s="3">
        <f>10*Escenarios!$F$7*(AB249+AF249)</f>
        <v>0</v>
      </c>
      <c r="AH249" s="3">
        <f>0.001*Clima!F247*Escenarios!$F$8</f>
        <v>0</v>
      </c>
      <c r="AI249" s="3">
        <f>MAX(0,AL248+AG249+AH249-Constantes!$F$22)</f>
        <v>0</v>
      </c>
      <c r="AJ249" s="3">
        <f>MIN('Cálculos de ET'!M247*0.001*Escenarios!$F$8*(AL248/Constantes!$F$22)^(2/3),AL248+AG249+AH249-AI249)</f>
        <v>1.7312729064189614</v>
      </c>
      <c r="AK249" s="3">
        <f>MIN(Constantes!$F$21*(AL248/Constantes!$F$22)^(2/3),AL248+AG249+AH249-AJ249-AI249)</f>
        <v>3.8834455238803605</v>
      </c>
      <c r="AL249" s="3">
        <f t="shared" si="7"/>
        <v>124.56369047647608</v>
      </c>
      <c r="AM249" s="25"/>
    </row>
    <row r="250" spans="2:39" x14ac:dyDescent="0.25">
      <c r="B250" s="24"/>
      <c r="C250" s="3">
        <v>245</v>
      </c>
      <c r="D250" s="3">
        <f>'Cálculos de ET'!$I248*((1-Constantes!$D$18)*'Cálculos de ET'!$K248+'Cálculos de ET'!$L248)</f>
        <v>0</v>
      </c>
      <c r="E250" s="3">
        <f>MIN(D250*Constantes!$D$16,0.8*(H249+Clima!$F248-F250-G250-Constantes!$D$12))</f>
        <v>0</v>
      </c>
      <c r="F250" s="3">
        <f>IF(Clima!$F248&gt;0.05*Constantes!$D$17,((Clima!$F248-0.05*Constantes!$D$17)^2)/(Clima!$F248+0.95*Constantes!$D$17),0)</f>
        <v>0</v>
      </c>
      <c r="G250" s="3">
        <f>MAX(0,H249+Clima!$F248-F250-Constantes!$D$11)</f>
        <v>0</v>
      </c>
      <c r="H250" s="3">
        <f>H249+Clima!$F248-F250-E250-G250</f>
        <v>25.50000000004211</v>
      </c>
      <c r="I250" s="17"/>
      <c r="J250" s="3">
        <v>245</v>
      </c>
      <c r="K250" s="3">
        <f>'Cálculos de ET'!$I248*((1-Constantes!$E$18)*'Cálculos de ET'!$K248+'Cálculos de ET'!$L248)</f>
        <v>0</v>
      </c>
      <c r="L250" s="3">
        <f>MIN(K250*Constantes!$E$16,0.8*(O249+Clima!$F248-M250-N250-Constantes!$D$12))</f>
        <v>0</v>
      </c>
      <c r="M250" s="3">
        <f>IF(Clima!$F248&gt;0.05*Constantes!$E$17,((Clima!$F248-0.05*Constantes!$E$17)^2)/(Clima!$F248+0.95*Constantes!$E$17),0)</f>
        <v>0</v>
      </c>
      <c r="N250" s="3">
        <f>MAX(0,O249+Clima!$F248-M250-Constantes!$D$11)</f>
        <v>0</v>
      </c>
      <c r="O250" s="3">
        <f>O249+Clima!$F248-M250-L250-N250</f>
        <v>25.50000000004211</v>
      </c>
      <c r="P250" s="3">
        <f>P249+(Coeficientes!$D$20*N250-Q250)/Coeficientes!$D$21</f>
        <v>0</v>
      </c>
      <c r="Q250" s="3">
        <f>10*Coeficientes!$D$22*P249/Constantes!$E$27</f>
        <v>0</v>
      </c>
      <c r="R250" s="3">
        <f>10*Escenarios!$E$7*(M250+Q250)</f>
        <v>0</v>
      </c>
      <c r="S250" s="3">
        <f>0.001*Clima!F248*Escenarios!$E$8</f>
        <v>0</v>
      </c>
      <c r="T250" s="3">
        <f>MAX(0,W249+R250+S250-Constantes!$E$22)</f>
        <v>0</v>
      </c>
      <c r="U250" s="3">
        <f>MIN('Cálculos de ET'!M248*0.001*Escenarios!$E$8*(W249/Constantes!$E$22)^(2/3),W249+R250+S250-T250)</f>
        <v>0</v>
      </c>
      <c r="V250" s="3">
        <f>MIN(Constantes!$E$21*(W249/Constantes!$E$22)^(2/3),W249+R250+S250-U250-T250)</f>
        <v>5.8811016313675175</v>
      </c>
      <c r="W250" s="3">
        <f t="shared" si="6"/>
        <v>680.31169288736612</v>
      </c>
      <c r="X250" s="17"/>
      <c r="Y250" s="3">
        <v>245</v>
      </c>
      <c r="Z250" s="3">
        <f>'Cálculos de ET'!$I248*((1-Constantes!$F$18)*'Cálculos de ET'!$K248+'Cálculos de ET'!$L248)</f>
        <v>0</v>
      </c>
      <c r="AA250" s="3">
        <f>MIN(Z250*Constantes!$F$16,0.8*(AD249+Clima!$F248-AB250-AC250-Constantes!$D$12))</f>
        <v>0</v>
      </c>
      <c r="AB250" s="3">
        <f>IF(Clima!$F248&gt;0.05*Constantes!$F$17,((Clima!$F248-0.05*Constantes!$F$17)^2)/(Clima!$F248+0.95*Constantes!$F$17),0)</f>
        <v>0</v>
      </c>
      <c r="AC250" s="3">
        <f>MAX(0,AD249+Clima!$F248-AB250-Constantes!$D$11)</f>
        <v>0</v>
      </c>
      <c r="AD250" s="3">
        <f>AD249+Clima!$F248-AB250-AA250-AC250</f>
        <v>25.50000000004211</v>
      </c>
      <c r="AE250" s="3">
        <f>AE249+(Coeficientes!$D$20*AC250-AF250)/Coeficientes!$D$21</f>
        <v>0</v>
      </c>
      <c r="AF250" s="3">
        <f>10*Coeficientes!$D$22*AE249/Constantes!$F$27</f>
        <v>0</v>
      </c>
      <c r="AG250" s="3">
        <f>10*Escenarios!$F$7*(AB250+AF250)</f>
        <v>0</v>
      </c>
      <c r="AH250" s="3">
        <f>0.001*Clima!F248*Escenarios!$F$8</f>
        <v>0</v>
      </c>
      <c r="AI250" s="3">
        <f>MAX(0,AL249+AG250+AH250-Constantes!$F$22)</f>
        <v>0</v>
      </c>
      <c r="AJ250" s="3">
        <f>MIN('Cálculos de ET'!M248*0.001*Escenarios!$F$8*(AL249/Constantes!$F$22)^(2/3),AL249+AG250+AH250-AI250)</f>
        <v>0</v>
      </c>
      <c r="AK250" s="3">
        <f>MIN(Constantes!$F$21*(AL249/Constantes!$F$22)^(2/3),AL249+AG250+AH250-AJ250-AI250)</f>
        <v>3.7709625761659611</v>
      </c>
      <c r="AL250" s="3">
        <f t="shared" si="7"/>
        <v>120.79272790031013</v>
      </c>
      <c r="AM250" s="25"/>
    </row>
    <row r="251" spans="2:39" x14ac:dyDescent="0.25">
      <c r="B251" s="24"/>
      <c r="C251" s="3">
        <v>246</v>
      </c>
      <c r="D251" s="3">
        <f>'Cálculos de ET'!$I249*((1-Constantes!$D$18)*'Cálculos de ET'!$K249+'Cálculos de ET'!$L249)</f>
        <v>1.4283869011009007</v>
      </c>
      <c r="E251" s="3">
        <f>MIN(D251*Constantes!$D$16,0.8*(H250+Clima!$F249-F251-G251-Constantes!$D$12))</f>
        <v>3.3685410016914831E-11</v>
      </c>
      <c r="F251" s="3">
        <f>IF(Clima!$F249&gt;0.05*Constantes!$D$17,((Clima!$F249-0.05*Constantes!$D$17)^2)/(Clima!$F249+0.95*Constantes!$D$17),0)</f>
        <v>0</v>
      </c>
      <c r="G251" s="3">
        <f>MAX(0,H250+Clima!$F249-F251-Constantes!$D$11)</f>
        <v>0</v>
      </c>
      <c r="H251" s="3">
        <f>H250+Clima!$F249-F251-E251-G251</f>
        <v>25.500000000008423</v>
      </c>
      <c r="I251" s="17"/>
      <c r="J251" s="3">
        <v>246</v>
      </c>
      <c r="K251" s="3">
        <f>'Cálculos de ET'!$I249*((1-Constantes!$E$18)*'Cálculos de ET'!$K249+'Cálculos de ET'!$L249)</f>
        <v>1.4283869011009007</v>
      </c>
      <c r="L251" s="3">
        <f>MIN(K251*Constantes!$E$16,0.8*(O250+Clima!$F249-M251-N251-Constantes!$D$12))</f>
        <v>3.3685410016914831E-11</v>
      </c>
      <c r="M251" s="3">
        <f>IF(Clima!$F249&gt;0.05*Constantes!$E$17,((Clima!$F249-0.05*Constantes!$E$17)^2)/(Clima!$F249+0.95*Constantes!$E$17),0)</f>
        <v>0</v>
      </c>
      <c r="N251" s="3">
        <f>MAX(0,O250+Clima!$F249-M251-Constantes!$D$11)</f>
        <v>0</v>
      </c>
      <c r="O251" s="3">
        <f>O250+Clima!$F249-M251-L251-N251</f>
        <v>25.500000000008423</v>
      </c>
      <c r="P251" s="3">
        <f>P250+(Coeficientes!$D$20*N251-Q251)/Coeficientes!$D$21</f>
        <v>0</v>
      </c>
      <c r="Q251" s="3">
        <f>10*Coeficientes!$D$22*P250/Constantes!$E$27</f>
        <v>0</v>
      </c>
      <c r="R251" s="3">
        <f>10*Escenarios!$E$7*(M251+Q251)</f>
        <v>0</v>
      </c>
      <c r="S251" s="3">
        <f>0.001*Clima!F249*Escenarios!$E$8</f>
        <v>0</v>
      </c>
      <c r="T251" s="3">
        <f>MAX(0,W250+R251+S251-Constantes!$E$22)</f>
        <v>0</v>
      </c>
      <c r="U251" s="3">
        <f>MIN('Cálculos de ET'!M249*0.001*Escenarios!$E$8*(W250/Constantes!$E$22)^(2/3),W250+R251+S251-T251)</f>
        <v>2.5314445634102789</v>
      </c>
      <c r="V251" s="3">
        <f>MIN(Constantes!$E$21*(W250/Constantes!$E$22)^(2/3),W250+R251+S251-U251-T251)</f>
        <v>5.847450300237349</v>
      </c>
      <c r="W251" s="3">
        <f t="shared" si="6"/>
        <v>671.93279802371842</v>
      </c>
      <c r="X251" s="17"/>
      <c r="Y251" s="3">
        <v>246</v>
      </c>
      <c r="Z251" s="3">
        <f>'Cálculos de ET'!$I249*((1-Constantes!$F$18)*'Cálculos de ET'!$K249+'Cálculos de ET'!$L249)</f>
        <v>1.4283869011009007</v>
      </c>
      <c r="AA251" s="3">
        <f>MIN(Z251*Constantes!$F$16,0.8*(AD250+Clima!$F249-AB251-AC251-Constantes!$D$12))</f>
        <v>3.3685410016914831E-11</v>
      </c>
      <c r="AB251" s="3">
        <f>IF(Clima!$F249&gt;0.05*Constantes!$F$17,((Clima!$F249-0.05*Constantes!$F$17)^2)/(Clima!$F249+0.95*Constantes!$F$17),0)</f>
        <v>0</v>
      </c>
      <c r="AC251" s="3">
        <f>MAX(0,AD250+Clima!$F249-AB251-Constantes!$D$11)</f>
        <v>0</v>
      </c>
      <c r="AD251" s="3">
        <f>AD250+Clima!$F249-AB251-AA251-AC251</f>
        <v>25.500000000008423</v>
      </c>
      <c r="AE251" s="3">
        <f>AE250+(Coeficientes!$D$20*AC251-AF251)/Coeficientes!$D$21</f>
        <v>0</v>
      </c>
      <c r="AF251" s="3">
        <f>10*Coeficientes!$D$22*AE250/Constantes!$F$27</f>
        <v>0</v>
      </c>
      <c r="AG251" s="3">
        <f>10*Escenarios!$F$7*(AB251+AF251)</f>
        <v>0</v>
      </c>
      <c r="AH251" s="3">
        <f>0.001*Clima!F249*Escenarios!$F$8</f>
        <v>0</v>
      </c>
      <c r="AI251" s="3">
        <f>MAX(0,AL250+AG251+AH251-Constantes!$F$22)</f>
        <v>0</v>
      </c>
      <c r="AJ251" s="3">
        <f>MIN('Cálculos de ET'!M249*0.001*Escenarios!$F$8*(AL250/Constantes!$F$22)^(2/3),AL250+AG251+AH251-AI251)</f>
        <v>1.5993873347483081</v>
      </c>
      <c r="AK251" s="3">
        <f>MIN(Constantes!$F$21*(AL250/Constantes!$F$22)^(2/3),AL250+AG251+AH251-AJ251-AI251)</f>
        <v>3.6944668218096961</v>
      </c>
      <c r="AL251" s="3">
        <f t="shared" si="7"/>
        <v>115.49887374375211</v>
      </c>
      <c r="AM251" s="25"/>
    </row>
    <row r="252" spans="2:39" x14ac:dyDescent="0.25">
      <c r="B252" s="24"/>
      <c r="C252" s="3">
        <v>247</v>
      </c>
      <c r="D252" s="3">
        <f>'Cálculos de ET'!$I250*((1-Constantes!$D$18)*'Cálculos de ET'!$K250+'Cálculos de ET'!$L250)</f>
        <v>1.5141051026318542</v>
      </c>
      <c r="E252" s="3">
        <f>MIN(D252*Constantes!$D$16,0.8*(H251+Clima!$F250-F252-G252-Constantes!$D$12))</f>
        <v>6.7359451350057498E-12</v>
      </c>
      <c r="F252" s="3">
        <f>IF(Clima!$F250&gt;0.05*Constantes!$D$17,((Clima!$F250-0.05*Constantes!$D$17)^2)/(Clima!$F250+0.95*Constantes!$D$17),0)</f>
        <v>0</v>
      </c>
      <c r="G252" s="3">
        <f>MAX(0,H251+Clima!$F250-F252-Constantes!$D$11)</f>
        <v>0</v>
      </c>
      <c r="H252" s="3">
        <f>H251+Clima!$F250-F252-E252-G252</f>
        <v>25.500000000001688</v>
      </c>
      <c r="I252" s="17"/>
      <c r="J252" s="3">
        <v>247</v>
      </c>
      <c r="K252" s="3">
        <f>'Cálculos de ET'!$I250*((1-Constantes!$E$18)*'Cálculos de ET'!$K250+'Cálculos de ET'!$L250)</f>
        <v>1.5141051026318542</v>
      </c>
      <c r="L252" s="3">
        <f>MIN(K252*Constantes!$E$16,0.8*(O251+Clima!$F250-M252-N252-Constantes!$D$12))</f>
        <v>6.7359451350057498E-12</v>
      </c>
      <c r="M252" s="3">
        <f>IF(Clima!$F250&gt;0.05*Constantes!$E$17,((Clima!$F250-0.05*Constantes!$E$17)^2)/(Clima!$F250+0.95*Constantes!$E$17),0)</f>
        <v>0</v>
      </c>
      <c r="N252" s="3">
        <f>MAX(0,O251+Clima!$F250-M252-Constantes!$D$11)</f>
        <v>0</v>
      </c>
      <c r="O252" s="3">
        <f>O251+Clima!$F250-M252-L252-N252</f>
        <v>25.500000000001688</v>
      </c>
      <c r="P252" s="3">
        <f>P251+(Coeficientes!$D$20*N252-Q252)/Coeficientes!$D$21</f>
        <v>0</v>
      </c>
      <c r="Q252" s="3">
        <f>10*Coeficientes!$D$22*P251/Constantes!$E$27</f>
        <v>0</v>
      </c>
      <c r="R252" s="3">
        <f>10*Escenarios!$E$7*(M252+Q252)</f>
        <v>0</v>
      </c>
      <c r="S252" s="3">
        <f>0.001*Clima!F250*Escenarios!$E$8</f>
        <v>0</v>
      </c>
      <c r="T252" s="3">
        <f>MAX(0,W251+R252+S252-Constantes!$E$22)</f>
        <v>0</v>
      </c>
      <c r="U252" s="3">
        <f>MIN('Cálculos de ET'!M250*0.001*Escenarios!$E$8*(W251/Constantes!$E$22)^(2/3),W251+R252+S252-T252)</f>
        <v>2.6627557707198157</v>
      </c>
      <c r="V252" s="3">
        <f>MIN(Constantes!$E$21*(W251/Constantes!$E$22)^(2/3),W251+R252+S252-U252-T252)</f>
        <v>5.799338727085785</v>
      </c>
      <c r="W252" s="3">
        <f t="shared" si="6"/>
        <v>663.47070352591277</v>
      </c>
      <c r="X252" s="17"/>
      <c r="Y252" s="3">
        <v>247</v>
      </c>
      <c r="Z252" s="3">
        <f>'Cálculos de ET'!$I250*((1-Constantes!$F$18)*'Cálculos de ET'!$K250+'Cálculos de ET'!$L250)</f>
        <v>1.5141051026318542</v>
      </c>
      <c r="AA252" s="3">
        <f>MIN(Z252*Constantes!$F$16,0.8*(AD251+Clima!$F250-AB252-AC252-Constantes!$D$12))</f>
        <v>6.7359451350057498E-12</v>
      </c>
      <c r="AB252" s="3">
        <f>IF(Clima!$F250&gt;0.05*Constantes!$F$17,((Clima!$F250-0.05*Constantes!$F$17)^2)/(Clima!$F250+0.95*Constantes!$F$17),0)</f>
        <v>0</v>
      </c>
      <c r="AC252" s="3">
        <f>MAX(0,AD251+Clima!$F250-AB252-Constantes!$D$11)</f>
        <v>0</v>
      </c>
      <c r="AD252" s="3">
        <f>AD251+Clima!$F250-AB252-AA252-AC252</f>
        <v>25.500000000001688</v>
      </c>
      <c r="AE252" s="3">
        <f>AE251+(Coeficientes!$D$20*AC252-AF252)/Coeficientes!$D$21</f>
        <v>0</v>
      </c>
      <c r="AF252" s="3">
        <f>10*Coeficientes!$D$22*AE251/Constantes!$F$27</f>
        <v>0</v>
      </c>
      <c r="AG252" s="3">
        <f>10*Escenarios!$F$7*(AB252+AF252)</f>
        <v>0</v>
      </c>
      <c r="AH252" s="3">
        <f>0.001*Clima!F250*Escenarios!$F$8</f>
        <v>0</v>
      </c>
      <c r="AI252" s="3">
        <f>MAX(0,AL251+AG252+AH252-Constantes!$F$22)</f>
        <v>0</v>
      </c>
      <c r="AJ252" s="3">
        <f>MIN('Cálculos de ET'!M250*0.001*Escenarios!$F$8*(AL251/Constantes!$F$22)^(2/3),AL251+AG252+AH252-AI252)</f>
        <v>1.6463769216975921</v>
      </c>
      <c r="AK252" s="3">
        <f>MIN(Constantes!$F$21*(AL251/Constantes!$F$22)^(2/3),AL251+AG252+AH252-AJ252-AI252)</f>
        <v>3.5857203076495701</v>
      </c>
      <c r="AL252" s="3">
        <f t="shared" si="7"/>
        <v>110.26677651440495</v>
      </c>
      <c r="AM252" s="25"/>
    </row>
    <row r="253" spans="2:39" x14ac:dyDescent="0.25">
      <c r="B253" s="24"/>
      <c r="C253" s="3">
        <v>248</v>
      </c>
      <c r="D253" s="3">
        <f>'Cálculos de ET'!$I251*((1-Constantes!$D$18)*'Cálculos de ET'!$K251+'Cálculos de ET'!$L251)</f>
        <v>1.4692549080225006</v>
      </c>
      <c r="E253" s="3">
        <f>MIN(D253*Constantes!$D$16,0.8*(H252+Clima!$F251-F253-G253-Constantes!$D$12))</f>
        <v>1.3471890270011501E-12</v>
      </c>
      <c r="F253" s="3">
        <f>IF(Clima!$F251&gt;0.05*Constantes!$D$17,((Clima!$F251-0.05*Constantes!$D$17)^2)/(Clima!$F251+0.95*Constantes!$D$17),0)</f>
        <v>0</v>
      </c>
      <c r="G253" s="3">
        <f>MAX(0,H252+Clima!$F251-F253-Constantes!$D$11)</f>
        <v>0</v>
      </c>
      <c r="H253" s="3">
        <f>H252+Clima!$F251-F253-E253-G253</f>
        <v>25.500000000000341</v>
      </c>
      <c r="I253" s="17"/>
      <c r="J253" s="3">
        <v>248</v>
      </c>
      <c r="K253" s="3">
        <f>'Cálculos de ET'!$I251*((1-Constantes!$E$18)*'Cálculos de ET'!$K251+'Cálculos de ET'!$L251)</f>
        <v>1.4692549080225006</v>
      </c>
      <c r="L253" s="3">
        <f>MIN(K253*Constantes!$E$16,0.8*(O252+Clima!$F251-M253-N253-Constantes!$D$12))</f>
        <v>1.3471890270011501E-12</v>
      </c>
      <c r="M253" s="3">
        <f>IF(Clima!$F251&gt;0.05*Constantes!$E$17,((Clima!$F251-0.05*Constantes!$E$17)^2)/(Clima!$F251+0.95*Constantes!$E$17),0)</f>
        <v>0</v>
      </c>
      <c r="N253" s="3">
        <f>MAX(0,O252+Clima!$F251-M253-Constantes!$D$11)</f>
        <v>0</v>
      </c>
      <c r="O253" s="3">
        <f>O252+Clima!$F251-M253-L253-N253</f>
        <v>25.500000000000341</v>
      </c>
      <c r="P253" s="3">
        <f>P252+(Coeficientes!$D$20*N253-Q253)/Coeficientes!$D$21</f>
        <v>0</v>
      </c>
      <c r="Q253" s="3">
        <f>10*Coeficientes!$D$22*P252/Constantes!$E$27</f>
        <v>0</v>
      </c>
      <c r="R253" s="3">
        <f>10*Escenarios!$E$7*(M253+Q253)</f>
        <v>0</v>
      </c>
      <c r="S253" s="3">
        <f>0.001*Clima!F251*Escenarios!$E$8</f>
        <v>0</v>
      </c>
      <c r="T253" s="3">
        <f>MAX(0,W252+R253+S253-Constantes!$E$22)</f>
        <v>0</v>
      </c>
      <c r="U253" s="3">
        <f>MIN('Cálculos de ET'!M251*0.001*Escenarios!$E$8*(W252/Constantes!$E$22)^(2/3),W252+R253+S253-T253)</f>
        <v>2.5600883828967569</v>
      </c>
      <c r="V253" s="3">
        <f>MIN(Constantes!$E$21*(W252/Constantes!$E$22)^(2/3),W252+R253+S253-U253-T253)</f>
        <v>5.7505460124910721</v>
      </c>
      <c r="W253" s="3">
        <f t="shared" si="6"/>
        <v>655.1600691305249</v>
      </c>
      <c r="X253" s="17"/>
      <c r="Y253" s="3">
        <v>248</v>
      </c>
      <c r="Z253" s="3">
        <f>'Cálculos de ET'!$I251*((1-Constantes!$F$18)*'Cálculos de ET'!$K251+'Cálculos de ET'!$L251)</f>
        <v>1.4692549080225006</v>
      </c>
      <c r="AA253" s="3">
        <f>MIN(Z253*Constantes!$F$16,0.8*(AD252+Clima!$F251-AB253-AC253-Constantes!$D$12))</f>
        <v>1.3471890270011501E-12</v>
      </c>
      <c r="AB253" s="3">
        <f>IF(Clima!$F251&gt;0.05*Constantes!$F$17,((Clima!$F251-0.05*Constantes!$F$17)^2)/(Clima!$F251+0.95*Constantes!$F$17),0)</f>
        <v>0</v>
      </c>
      <c r="AC253" s="3">
        <f>MAX(0,AD252+Clima!$F251-AB253-Constantes!$D$11)</f>
        <v>0</v>
      </c>
      <c r="AD253" s="3">
        <f>AD252+Clima!$F251-AB253-AA253-AC253</f>
        <v>25.500000000000341</v>
      </c>
      <c r="AE253" s="3">
        <f>AE252+(Coeficientes!$D$20*AC253-AF253)/Coeficientes!$D$21</f>
        <v>0</v>
      </c>
      <c r="AF253" s="3">
        <f>10*Coeficientes!$D$22*AE252/Constantes!$F$27</f>
        <v>0</v>
      </c>
      <c r="AG253" s="3">
        <f>10*Escenarios!$F$7*(AB253+AF253)</f>
        <v>0</v>
      </c>
      <c r="AH253" s="3">
        <f>0.001*Clima!F251*Escenarios!$F$8</f>
        <v>0</v>
      </c>
      <c r="AI253" s="3">
        <f>MAX(0,AL252+AG253+AH253-Constantes!$F$22)</f>
        <v>0</v>
      </c>
      <c r="AJ253" s="3">
        <f>MIN('Cálculos de ET'!M251*0.001*Escenarios!$F$8*(AL252/Constantes!$F$22)^(2/3),AL252+AG253+AH253-AI253)</f>
        <v>1.5477479587667007</v>
      </c>
      <c r="AK253" s="3">
        <f>MIN(Constantes!$F$21*(AL252/Constantes!$F$22)^(2/3),AL252+AG253+AH253-AJ253-AI253)</f>
        <v>3.4765971019157513</v>
      </c>
      <c r="AL253" s="3">
        <f t="shared" si="7"/>
        <v>105.24243145372249</v>
      </c>
      <c r="AM253" s="25"/>
    </row>
    <row r="254" spans="2:39" x14ac:dyDescent="0.25">
      <c r="B254" s="24"/>
      <c r="C254" s="3">
        <v>249</v>
      </c>
      <c r="D254" s="3">
        <f>'Cálculos de ET'!$I252*((1-Constantes!$D$18)*'Cálculos de ET'!$K252+'Cálculos de ET'!$L252)</f>
        <v>1.57811311820265</v>
      </c>
      <c r="E254" s="3">
        <f>MIN(D254*Constantes!$D$16,0.8*(H253+Clima!$F252-F254-G254-Constantes!$D$12))</f>
        <v>2.7000623958883807E-13</v>
      </c>
      <c r="F254" s="3">
        <f>IF(Clima!$F252&gt;0.05*Constantes!$D$17,((Clima!$F252-0.05*Constantes!$D$17)^2)/(Clima!$F252+0.95*Constantes!$D$17),0)</f>
        <v>0</v>
      </c>
      <c r="G254" s="3">
        <f>MAX(0,H253+Clima!$F252-F254-Constantes!$D$11)</f>
        <v>0</v>
      </c>
      <c r="H254" s="3">
        <f>H253+Clima!$F252-F254-E254-G254</f>
        <v>25.500000000000071</v>
      </c>
      <c r="I254" s="17"/>
      <c r="J254" s="3">
        <v>249</v>
      </c>
      <c r="K254" s="3">
        <f>'Cálculos de ET'!$I252*((1-Constantes!$E$18)*'Cálculos de ET'!$K252+'Cálculos de ET'!$L252)</f>
        <v>1.57811311820265</v>
      </c>
      <c r="L254" s="3">
        <f>MIN(K254*Constantes!$E$16,0.8*(O253+Clima!$F252-M254-N254-Constantes!$D$12))</f>
        <v>2.7000623958883807E-13</v>
      </c>
      <c r="M254" s="3">
        <f>IF(Clima!$F252&gt;0.05*Constantes!$E$17,((Clima!$F252-0.05*Constantes!$E$17)^2)/(Clima!$F252+0.95*Constantes!$E$17),0)</f>
        <v>0</v>
      </c>
      <c r="N254" s="3">
        <f>MAX(0,O253+Clima!$F252-M254-Constantes!$D$11)</f>
        <v>0</v>
      </c>
      <c r="O254" s="3">
        <f>O253+Clima!$F252-M254-L254-N254</f>
        <v>25.500000000000071</v>
      </c>
      <c r="P254" s="3">
        <f>P253+(Coeficientes!$D$20*N254-Q254)/Coeficientes!$D$21</f>
        <v>0</v>
      </c>
      <c r="Q254" s="3">
        <f>10*Coeficientes!$D$22*P253/Constantes!$E$27</f>
        <v>0</v>
      </c>
      <c r="R254" s="3">
        <f>10*Escenarios!$E$7*(M254+Q254)</f>
        <v>0</v>
      </c>
      <c r="S254" s="3">
        <f>0.001*Clima!F252*Escenarios!$E$8</f>
        <v>0</v>
      </c>
      <c r="T254" s="3">
        <f>MAX(0,W253+R254+S254-Constantes!$E$22)</f>
        <v>0</v>
      </c>
      <c r="U254" s="3">
        <f>MIN('Cálculos de ET'!M252*0.001*Escenarios!$E$8*(W253/Constantes!$E$22)^(2/3),W253+R254+S254-T254)</f>
        <v>2.7284467033735726</v>
      </c>
      <c r="V254" s="3">
        <f>MIN(Constantes!$E$21*(W253/Constantes!$E$22)^(2/3),W253+R254+S254-U254-T254)</f>
        <v>5.702424303641263</v>
      </c>
      <c r="W254" s="3">
        <f t="shared" si="6"/>
        <v>646.72919812351006</v>
      </c>
      <c r="X254" s="17"/>
      <c r="Y254" s="3">
        <v>249</v>
      </c>
      <c r="Z254" s="3">
        <f>'Cálculos de ET'!$I252*((1-Constantes!$F$18)*'Cálculos de ET'!$K252+'Cálculos de ET'!$L252)</f>
        <v>1.57811311820265</v>
      </c>
      <c r="AA254" s="3">
        <f>MIN(Z254*Constantes!$F$16,0.8*(AD253+Clima!$F252-AB254-AC254-Constantes!$D$12))</f>
        <v>2.7000623958883807E-13</v>
      </c>
      <c r="AB254" s="3">
        <f>IF(Clima!$F252&gt;0.05*Constantes!$F$17,((Clima!$F252-0.05*Constantes!$F$17)^2)/(Clima!$F252+0.95*Constantes!$F$17),0)</f>
        <v>0</v>
      </c>
      <c r="AC254" s="3">
        <f>MAX(0,AD253+Clima!$F252-AB254-Constantes!$D$11)</f>
        <v>0</v>
      </c>
      <c r="AD254" s="3">
        <f>AD253+Clima!$F252-AB254-AA254-AC254</f>
        <v>25.500000000000071</v>
      </c>
      <c r="AE254" s="3">
        <f>AE253+(Coeficientes!$D$20*AC254-AF254)/Coeficientes!$D$21</f>
        <v>0</v>
      </c>
      <c r="AF254" s="3">
        <f>10*Coeficientes!$D$22*AE253/Constantes!$F$27</f>
        <v>0</v>
      </c>
      <c r="AG254" s="3">
        <f>10*Escenarios!$F$7*(AB254+AF254)</f>
        <v>0</v>
      </c>
      <c r="AH254" s="3">
        <f>0.001*Clima!F252*Escenarios!$F$8</f>
        <v>0</v>
      </c>
      <c r="AI254" s="3">
        <f>MAX(0,AL253+AG254+AH254-Constantes!$F$22)</f>
        <v>0</v>
      </c>
      <c r="AJ254" s="3">
        <f>MIN('Cálculos de ET'!M252*0.001*Escenarios!$F$8*(AL253/Constantes!$F$22)^(2/3),AL253+AG254+AH254-AI254)</f>
        <v>1.6125298865626316</v>
      </c>
      <c r="AK254" s="3">
        <f>MIN(Constantes!$F$21*(AL253/Constantes!$F$22)^(2/3),AL253+AG254+AH254-AJ254-AI254)</f>
        <v>3.3701701426357809</v>
      </c>
      <c r="AL254" s="3">
        <f t="shared" si="7"/>
        <v>100.25973142452408</v>
      </c>
      <c r="AM254" s="25"/>
    </row>
    <row r="255" spans="2:39" x14ac:dyDescent="0.25">
      <c r="B255" s="24"/>
      <c r="C255" s="3">
        <v>250</v>
      </c>
      <c r="D255" s="3">
        <f>'Cálculos de ET'!$I253*((1-Constantes!$D$18)*'Cálculos de ET'!$K253+'Cálculos de ET'!$L253)</f>
        <v>1.5815332551869286</v>
      </c>
      <c r="E255" s="3">
        <f>MIN(D255*Constantes!$D$16,0.8*(H254+Clima!$F253-F255-G255-Constantes!$D$12))</f>
        <v>5.4001247917767618E-14</v>
      </c>
      <c r="F255" s="3">
        <f>IF(Clima!$F253&gt;0.05*Constantes!$D$17,((Clima!$F253-0.05*Constantes!$D$17)^2)/(Clima!$F253+0.95*Constantes!$D$17),0)</f>
        <v>0</v>
      </c>
      <c r="G255" s="3">
        <f>MAX(0,H254+Clima!$F253-F255-Constantes!$D$11)</f>
        <v>0</v>
      </c>
      <c r="H255" s="3">
        <f>H254+Clima!$F253-F255-E255-G255</f>
        <v>25.500000000000018</v>
      </c>
      <c r="I255" s="17"/>
      <c r="J255" s="3">
        <v>250</v>
      </c>
      <c r="K255" s="3">
        <f>'Cálculos de ET'!$I253*((1-Constantes!$E$18)*'Cálculos de ET'!$K253+'Cálculos de ET'!$L253)</f>
        <v>1.5815332551869286</v>
      </c>
      <c r="L255" s="3">
        <f>MIN(K255*Constantes!$E$16,0.8*(O254+Clima!$F253-M255-N255-Constantes!$D$12))</f>
        <v>5.4001247917767618E-14</v>
      </c>
      <c r="M255" s="3">
        <f>IF(Clima!$F253&gt;0.05*Constantes!$E$17,((Clima!$F253-0.05*Constantes!$E$17)^2)/(Clima!$F253+0.95*Constantes!$E$17),0)</f>
        <v>0</v>
      </c>
      <c r="N255" s="3">
        <f>MAX(0,O254+Clima!$F253-M255-Constantes!$D$11)</f>
        <v>0</v>
      </c>
      <c r="O255" s="3">
        <f>O254+Clima!$F253-M255-L255-N255</f>
        <v>25.500000000000018</v>
      </c>
      <c r="P255" s="3">
        <f>P254+(Coeficientes!$D$20*N255-Q255)/Coeficientes!$D$21</f>
        <v>0</v>
      </c>
      <c r="Q255" s="3">
        <f>10*Coeficientes!$D$22*P254/Constantes!$E$27</f>
        <v>0</v>
      </c>
      <c r="R255" s="3">
        <f>10*Escenarios!$E$7*(M255+Q255)</f>
        <v>0</v>
      </c>
      <c r="S255" s="3">
        <f>0.001*Clima!F253*Escenarios!$E$8</f>
        <v>0</v>
      </c>
      <c r="T255" s="3">
        <f>MAX(0,W254+R255+S255-Constantes!$E$22)</f>
        <v>0</v>
      </c>
      <c r="U255" s="3">
        <f>MIN('Cálculos de ET'!M253*0.001*Escenarios!$E$8*(W254/Constantes!$E$22)^(2/3),W254+R255+S255-T255)</f>
        <v>2.7100350424867146</v>
      </c>
      <c r="V255" s="3">
        <f>MIN(Constantes!$E$21*(W254/Constantes!$E$22)^(2/3),W254+R255+S255-U255-T255)</f>
        <v>5.6533980057255793</v>
      </c>
      <c r="W255" s="3">
        <f t="shared" si="6"/>
        <v>638.36576507529776</v>
      </c>
      <c r="X255" s="17"/>
      <c r="Y255" s="3">
        <v>250</v>
      </c>
      <c r="Z255" s="3">
        <f>'Cálculos de ET'!$I253*((1-Constantes!$F$18)*'Cálculos de ET'!$K253+'Cálculos de ET'!$L253)</f>
        <v>1.5815332551869286</v>
      </c>
      <c r="AA255" s="3">
        <f>MIN(Z255*Constantes!$F$16,0.8*(AD254+Clima!$F253-AB255-AC255-Constantes!$D$12))</f>
        <v>5.4001247917767618E-14</v>
      </c>
      <c r="AB255" s="3">
        <f>IF(Clima!$F253&gt;0.05*Constantes!$F$17,((Clima!$F253-0.05*Constantes!$F$17)^2)/(Clima!$F253+0.95*Constantes!$F$17),0)</f>
        <v>0</v>
      </c>
      <c r="AC255" s="3">
        <f>MAX(0,AD254+Clima!$F253-AB255-Constantes!$D$11)</f>
        <v>0</v>
      </c>
      <c r="AD255" s="3">
        <f>AD254+Clima!$F253-AB255-AA255-AC255</f>
        <v>25.500000000000018</v>
      </c>
      <c r="AE255" s="3">
        <f>AE254+(Coeficientes!$D$20*AC255-AF255)/Coeficientes!$D$21</f>
        <v>0</v>
      </c>
      <c r="AF255" s="3">
        <f>10*Coeficientes!$D$22*AE254/Constantes!$F$27</f>
        <v>0</v>
      </c>
      <c r="AG255" s="3">
        <f>10*Escenarios!$F$7*(AB255+AF255)</f>
        <v>0</v>
      </c>
      <c r="AH255" s="3">
        <f>0.001*Clima!F253*Escenarios!$F$8</f>
        <v>0</v>
      </c>
      <c r="AI255" s="3">
        <f>MAX(0,AL254+AG255+AH255-Constantes!$F$22)</f>
        <v>0</v>
      </c>
      <c r="AJ255" s="3">
        <f>MIN('Cálculos de ET'!M253*0.001*Escenarios!$F$8*(AL254/Constantes!$F$22)^(2/3),AL254+AG255+AH255-AI255)</f>
        <v>1.5641351690938177</v>
      </c>
      <c r="AK255" s="3">
        <f>MIN(Constantes!$F$21*(AL254/Constantes!$F$22)^(2/3),AL254+AG255+AH255-AJ255-AI255)</f>
        <v>3.2629388576194325</v>
      </c>
      <c r="AL255" s="3">
        <f t="shared" si="7"/>
        <v>95.432657397810829</v>
      </c>
      <c r="AM255" s="25"/>
    </row>
    <row r="256" spans="2:39" x14ac:dyDescent="0.25">
      <c r="B256" s="24"/>
      <c r="C256" s="3">
        <v>251</v>
      </c>
      <c r="D256" s="3">
        <f>'Cálculos de ET'!$I254*((1-Constantes!$D$18)*'Cálculos de ET'!$K254+'Cálculos de ET'!$L254)</f>
        <v>1.5937788343454125</v>
      </c>
      <c r="E256" s="3">
        <f>MIN(D256*Constantes!$D$16,0.8*(H255+Clima!$F254-F256-G256-Constantes!$D$12))</f>
        <v>1.1368683772161604E-14</v>
      </c>
      <c r="F256" s="3">
        <f>IF(Clima!$F254&gt;0.05*Constantes!$D$17,((Clima!$F254-0.05*Constantes!$D$17)^2)/(Clima!$F254+0.95*Constantes!$D$17),0)</f>
        <v>0</v>
      </c>
      <c r="G256" s="3">
        <f>MAX(0,H255+Clima!$F254-F256-Constantes!$D$11)</f>
        <v>0</v>
      </c>
      <c r="H256" s="3">
        <f>H255+Clima!$F254-F256-E256-G256</f>
        <v>25.500000000000007</v>
      </c>
      <c r="I256" s="17"/>
      <c r="J256" s="3">
        <v>251</v>
      </c>
      <c r="K256" s="3">
        <f>'Cálculos de ET'!$I254*((1-Constantes!$E$18)*'Cálculos de ET'!$K254+'Cálculos de ET'!$L254)</f>
        <v>1.5937788343454125</v>
      </c>
      <c r="L256" s="3">
        <f>MIN(K256*Constantes!$E$16,0.8*(O255+Clima!$F254-M256-N256-Constantes!$D$12))</f>
        <v>1.1368683772161604E-14</v>
      </c>
      <c r="M256" s="3">
        <f>IF(Clima!$F254&gt;0.05*Constantes!$E$17,((Clima!$F254-0.05*Constantes!$E$17)^2)/(Clima!$F254+0.95*Constantes!$E$17),0)</f>
        <v>0</v>
      </c>
      <c r="N256" s="3">
        <f>MAX(0,O255+Clima!$F254-M256-Constantes!$D$11)</f>
        <v>0</v>
      </c>
      <c r="O256" s="3">
        <f>O255+Clima!$F254-M256-L256-N256</f>
        <v>25.500000000000007</v>
      </c>
      <c r="P256" s="3">
        <f>P255+(Coeficientes!$D$20*N256-Q256)/Coeficientes!$D$21</f>
        <v>0</v>
      </c>
      <c r="Q256" s="3">
        <f>10*Coeficientes!$D$22*P255/Constantes!$E$27</f>
        <v>0</v>
      </c>
      <c r="R256" s="3">
        <f>10*Escenarios!$E$7*(M256+Q256)</f>
        <v>0</v>
      </c>
      <c r="S256" s="3">
        <f>0.001*Clima!F254*Escenarios!$E$8</f>
        <v>0</v>
      </c>
      <c r="T256" s="3">
        <f>MAX(0,W255+R256+S256-Constantes!$E$22)</f>
        <v>0</v>
      </c>
      <c r="U256" s="3">
        <f>MIN('Cálculos de ET'!M254*0.001*Escenarios!$E$8*(W255/Constantes!$E$22)^(2/3),W255+R256+S256-T256)</f>
        <v>2.7067800548494678</v>
      </c>
      <c r="V256" s="3">
        <f>MIN(Constantes!$E$21*(W255/Constantes!$E$22)^(2/3),W255+R256+S256-U256-T256)</f>
        <v>5.6045529216149621</v>
      </c>
      <c r="W256" s="3">
        <f t="shared" si="6"/>
        <v>630.05443209883333</v>
      </c>
      <c r="X256" s="17"/>
      <c r="Y256" s="3">
        <v>251</v>
      </c>
      <c r="Z256" s="3">
        <f>'Cálculos de ET'!$I254*((1-Constantes!$F$18)*'Cálculos de ET'!$K254+'Cálculos de ET'!$L254)</f>
        <v>1.5937788343454125</v>
      </c>
      <c r="AA256" s="3">
        <f>MIN(Z256*Constantes!$F$16,0.8*(AD255+Clima!$F254-AB256-AC256-Constantes!$D$12))</f>
        <v>1.1368683772161604E-14</v>
      </c>
      <c r="AB256" s="3">
        <f>IF(Clima!$F254&gt;0.05*Constantes!$F$17,((Clima!$F254-0.05*Constantes!$F$17)^2)/(Clima!$F254+0.95*Constantes!$F$17),0)</f>
        <v>0</v>
      </c>
      <c r="AC256" s="3">
        <f>MAX(0,AD255+Clima!$F254-AB256-Constantes!$D$11)</f>
        <v>0</v>
      </c>
      <c r="AD256" s="3">
        <f>AD255+Clima!$F254-AB256-AA256-AC256</f>
        <v>25.500000000000007</v>
      </c>
      <c r="AE256" s="3">
        <f>AE255+(Coeficientes!$D$20*AC256-AF256)/Coeficientes!$D$21</f>
        <v>0</v>
      </c>
      <c r="AF256" s="3">
        <f>10*Coeficientes!$D$22*AE255/Constantes!$F$27</f>
        <v>0</v>
      </c>
      <c r="AG256" s="3">
        <f>10*Escenarios!$F$7*(AB256+AF256)</f>
        <v>0</v>
      </c>
      <c r="AH256" s="3">
        <f>0.001*Clima!F254*Escenarios!$F$8</f>
        <v>0</v>
      </c>
      <c r="AI256" s="3">
        <f>MAX(0,AL255+AG256+AH256-Constantes!$F$22)</f>
        <v>0</v>
      </c>
      <c r="AJ256" s="3">
        <f>MIN('Cálculos de ET'!M254*0.001*Escenarios!$F$8*(AL255/Constantes!$F$22)^(2/3),AL255+AG256+AH256-AI256)</f>
        <v>1.5248761882599255</v>
      </c>
      <c r="AK256" s="3">
        <f>MIN(Constantes!$F$21*(AL255/Constantes!$F$22)^(2/3),AL255+AG256+AH256-AJ256-AI256)</f>
        <v>3.1573489987491934</v>
      </c>
      <c r="AL256" s="3">
        <f t="shared" si="7"/>
        <v>90.750432210801705</v>
      </c>
      <c r="AM256" s="25"/>
    </row>
    <row r="257" spans="2:39" x14ac:dyDescent="0.25">
      <c r="B257" s="24"/>
      <c r="C257" s="3">
        <v>252</v>
      </c>
      <c r="D257" s="3">
        <f>'Cálculos de ET'!$I255*((1-Constantes!$D$18)*'Cálculos de ET'!$K255+'Cálculos de ET'!$L255)</f>
        <v>1.6015045857853401</v>
      </c>
      <c r="E257" s="3">
        <f>MIN(D257*Constantes!$D$16,0.8*(H256+Clima!$F255-F257-G257-Constantes!$D$12))</f>
        <v>2.8421709430404009E-15</v>
      </c>
      <c r="F257" s="3">
        <f>IF(Clima!$F255&gt;0.05*Constantes!$D$17,((Clima!$F255-0.05*Constantes!$D$17)^2)/(Clima!$F255+0.95*Constantes!$D$17),0)</f>
        <v>0</v>
      </c>
      <c r="G257" s="3">
        <f>MAX(0,H256+Clima!$F255-F257-Constantes!$D$11)</f>
        <v>0</v>
      </c>
      <c r="H257" s="3">
        <f>H256+Clima!$F255-F257-E257-G257</f>
        <v>25.500000000000004</v>
      </c>
      <c r="I257" s="17"/>
      <c r="J257" s="3">
        <v>252</v>
      </c>
      <c r="K257" s="3">
        <f>'Cálculos de ET'!$I255*((1-Constantes!$E$18)*'Cálculos de ET'!$K255+'Cálculos de ET'!$L255)</f>
        <v>1.6015045857853401</v>
      </c>
      <c r="L257" s="3">
        <f>MIN(K257*Constantes!$E$16,0.8*(O256+Clima!$F255-M257-N257-Constantes!$D$12))</f>
        <v>2.8421709430404009E-15</v>
      </c>
      <c r="M257" s="3">
        <f>IF(Clima!$F255&gt;0.05*Constantes!$E$17,((Clima!$F255-0.05*Constantes!$E$17)^2)/(Clima!$F255+0.95*Constantes!$E$17),0)</f>
        <v>0</v>
      </c>
      <c r="N257" s="3">
        <f>MAX(0,O256+Clima!$F255-M257-Constantes!$D$11)</f>
        <v>0</v>
      </c>
      <c r="O257" s="3">
        <f>O256+Clima!$F255-M257-L257-N257</f>
        <v>25.500000000000004</v>
      </c>
      <c r="P257" s="3">
        <f>P256+(Coeficientes!$D$20*N257-Q257)/Coeficientes!$D$21</f>
        <v>0</v>
      </c>
      <c r="Q257" s="3">
        <f>10*Coeficientes!$D$22*P256/Constantes!$E$27</f>
        <v>0</v>
      </c>
      <c r="R257" s="3">
        <f>10*Escenarios!$E$7*(M257+Q257)</f>
        <v>0</v>
      </c>
      <c r="S257" s="3">
        <f>0.001*Clima!F255*Escenarios!$E$8</f>
        <v>0</v>
      </c>
      <c r="T257" s="3">
        <f>MAX(0,W256+R257+S257-Constantes!$E$22)</f>
        <v>0</v>
      </c>
      <c r="U257" s="3">
        <f>MIN('Cálculos de ET'!M255*0.001*Escenarios!$E$8*(W256/Constantes!$E$22)^(2/3),W256+R257+S257-T257)</f>
        <v>2.6955354872471124</v>
      </c>
      <c r="V257" s="3">
        <f>MIN(Constantes!$E$21*(W256/Constantes!$E$22)^(2/3),W256+R257+S257-U257-T257)</f>
        <v>5.5558003343264373</v>
      </c>
      <c r="W257" s="3">
        <f t="shared" si="6"/>
        <v>621.80309627725978</v>
      </c>
      <c r="X257" s="17"/>
      <c r="Y257" s="3">
        <v>252</v>
      </c>
      <c r="Z257" s="3">
        <f>'Cálculos de ET'!$I255*((1-Constantes!$F$18)*'Cálculos de ET'!$K255+'Cálculos de ET'!$L255)</f>
        <v>1.6015045857853401</v>
      </c>
      <c r="AA257" s="3">
        <f>MIN(Z257*Constantes!$F$16,0.8*(AD256+Clima!$F255-AB257-AC257-Constantes!$D$12))</f>
        <v>2.8421709430404009E-15</v>
      </c>
      <c r="AB257" s="3">
        <f>IF(Clima!$F255&gt;0.05*Constantes!$F$17,((Clima!$F255-0.05*Constantes!$F$17)^2)/(Clima!$F255+0.95*Constantes!$F$17),0)</f>
        <v>0</v>
      </c>
      <c r="AC257" s="3">
        <f>MAX(0,AD256+Clima!$F255-AB257-Constantes!$D$11)</f>
        <v>0</v>
      </c>
      <c r="AD257" s="3">
        <f>AD256+Clima!$F255-AB257-AA257-AC257</f>
        <v>25.500000000000004</v>
      </c>
      <c r="AE257" s="3">
        <f>AE256+(Coeficientes!$D$20*AC257-AF257)/Coeficientes!$D$21</f>
        <v>0</v>
      </c>
      <c r="AF257" s="3">
        <f>10*Coeficientes!$D$22*AE256/Constantes!$F$27</f>
        <v>0</v>
      </c>
      <c r="AG257" s="3">
        <f>10*Escenarios!$F$7*(AB257+AF257)</f>
        <v>0</v>
      </c>
      <c r="AH257" s="3">
        <f>0.001*Clima!F255*Escenarios!$F$8</f>
        <v>0</v>
      </c>
      <c r="AI257" s="3">
        <f>MAX(0,AL256+AG257+AH257-Constantes!$F$22)</f>
        <v>0</v>
      </c>
      <c r="AJ257" s="3">
        <f>MIN('Cálculos de ET'!M255*0.001*Escenarios!$F$8*(AL256/Constantes!$F$22)^(2/3),AL256+AG257+AH257-AI257)</f>
        <v>1.4813424563384174</v>
      </c>
      <c r="AK257" s="3">
        <f>MIN(Constantes!$F$21*(AL256/Constantes!$F$22)^(2/3),AL256+AG257+AH257-AJ257-AI257)</f>
        <v>3.0532126002845086</v>
      </c>
      <c r="AL257" s="3">
        <f t="shared" si="7"/>
        <v>86.215877154178784</v>
      </c>
      <c r="AM257" s="25"/>
    </row>
    <row r="258" spans="2:39" x14ac:dyDescent="0.25">
      <c r="B258" s="24"/>
      <c r="C258" s="3">
        <v>253</v>
      </c>
      <c r="D258" s="3">
        <f>'Cálculos de ET'!$I256*((1-Constantes!$D$18)*'Cálculos de ET'!$K256+'Cálculos de ET'!$L256)</f>
        <v>1.5775614394718107</v>
      </c>
      <c r="E258" s="3">
        <f>MIN(D258*Constantes!$D$16,0.8*(H257+Clima!$F256-F258-G258-Constantes!$D$12))</f>
        <v>0</v>
      </c>
      <c r="F258" s="3">
        <f>IF(Clima!$F256&gt;0.05*Constantes!$D$17,((Clima!$F256-0.05*Constantes!$D$17)^2)/(Clima!$F256+0.95*Constantes!$D$17),0)</f>
        <v>0</v>
      </c>
      <c r="G258" s="3">
        <f>MAX(0,H257+Clima!$F256-F258-Constantes!$D$11)</f>
        <v>0</v>
      </c>
      <c r="H258" s="3">
        <f>H257+Clima!$F256-F258-E258-G258</f>
        <v>25.500000000000004</v>
      </c>
      <c r="I258" s="17"/>
      <c r="J258" s="3">
        <v>253</v>
      </c>
      <c r="K258" s="3">
        <f>'Cálculos de ET'!$I256*((1-Constantes!$E$18)*'Cálculos de ET'!$K256+'Cálculos de ET'!$L256)</f>
        <v>1.5775614394718107</v>
      </c>
      <c r="L258" s="3">
        <f>MIN(K258*Constantes!$E$16,0.8*(O257+Clima!$F256-M258-N258-Constantes!$D$12))</f>
        <v>0</v>
      </c>
      <c r="M258" s="3">
        <f>IF(Clima!$F256&gt;0.05*Constantes!$E$17,((Clima!$F256-0.05*Constantes!$E$17)^2)/(Clima!$F256+0.95*Constantes!$E$17),0)</f>
        <v>0</v>
      </c>
      <c r="N258" s="3">
        <f>MAX(0,O257+Clima!$F256-M258-Constantes!$D$11)</f>
        <v>0</v>
      </c>
      <c r="O258" s="3">
        <f>O257+Clima!$F256-M258-L258-N258</f>
        <v>25.500000000000004</v>
      </c>
      <c r="P258" s="3">
        <f>P257+(Coeficientes!$D$20*N258-Q258)/Coeficientes!$D$21</f>
        <v>0</v>
      </c>
      <c r="Q258" s="3">
        <f>10*Coeficientes!$D$22*P257/Constantes!$E$27</f>
        <v>0</v>
      </c>
      <c r="R258" s="3">
        <f>10*Escenarios!$E$7*(M258+Q258)</f>
        <v>0</v>
      </c>
      <c r="S258" s="3">
        <f>0.001*Clima!F256*Escenarios!$E$8</f>
        <v>0</v>
      </c>
      <c r="T258" s="3">
        <f>MAX(0,W257+R258+S258-Constantes!$E$22)</f>
        <v>0</v>
      </c>
      <c r="U258" s="3">
        <f>MIN('Cálculos de ET'!M256*0.001*Escenarios!$E$8*(W257/Constantes!$E$22)^(2/3),W257+R258+S258-T258)</f>
        <v>2.6307497715579005</v>
      </c>
      <c r="V258" s="3">
        <f>MIN(Constantes!$E$21*(W257/Constantes!$E$22)^(2/3),W257+R258+S258-U258-T258)</f>
        <v>5.5071871562641341</v>
      </c>
      <c r="W258" s="3">
        <f t="shared" si="6"/>
        <v>613.66515934943777</v>
      </c>
      <c r="X258" s="17"/>
      <c r="Y258" s="3">
        <v>253</v>
      </c>
      <c r="Z258" s="3">
        <f>'Cálculos de ET'!$I256*((1-Constantes!$F$18)*'Cálculos de ET'!$K256+'Cálculos de ET'!$L256)</f>
        <v>1.5775614394718107</v>
      </c>
      <c r="AA258" s="3">
        <f>MIN(Z258*Constantes!$F$16,0.8*(AD257+Clima!$F256-AB258-AC258-Constantes!$D$12))</f>
        <v>0</v>
      </c>
      <c r="AB258" s="3">
        <f>IF(Clima!$F256&gt;0.05*Constantes!$F$17,((Clima!$F256-0.05*Constantes!$F$17)^2)/(Clima!$F256+0.95*Constantes!$F$17),0)</f>
        <v>0</v>
      </c>
      <c r="AC258" s="3">
        <f>MAX(0,AD257+Clima!$F256-AB258-Constantes!$D$11)</f>
        <v>0</v>
      </c>
      <c r="AD258" s="3">
        <f>AD257+Clima!$F256-AB258-AA258-AC258</f>
        <v>25.500000000000004</v>
      </c>
      <c r="AE258" s="3">
        <f>AE257+(Coeficientes!$D$20*AC258-AF258)/Coeficientes!$D$21</f>
        <v>0</v>
      </c>
      <c r="AF258" s="3">
        <f>10*Coeficientes!$D$22*AE257/Constantes!$F$27</f>
        <v>0</v>
      </c>
      <c r="AG258" s="3">
        <f>10*Escenarios!$F$7*(AB258+AF258)</f>
        <v>0</v>
      </c>
      <c r="AH258" s="3">
        <f>0.001*Clima!F256*Escenarios!$F$8</f>
        <v>0</v>
      </c>
      <c r="AI258" s="3">
        <f>MAX(0,AL257+AG258+AH258-Constantes!$F$22)</f>
        <v>0</v>
      </c>
      <c r="AJ258" s="3">
        <f>MIN('Cálculos de ET'!M256*0.001*Escenarios!$F$8*(AL257/Constantes!$F$22)^(2/3),AL257+AG258+AH258-AI258)</f>
        <v>1.4095022847716225</v>
      </c>
      <c r="AK258" s="3">
        <f>MIN(Constantes!$F$21*(AL257/Constantes!$F$22)^(2/3),AL257+AG258+AH258-AJ258-AI258)</f>
        <v>2.9506390016038773</v>
      </c>
      <c r="AL258" s="3">
        <f t="shared" si="7"/>
        <v>81.85573586780329</v>
      </c>
      <c r="AM258" s="25"/>
    </row>
    <row r="259" spans="2:39" x14ac:dyDescent="0.25">
      <c r="B259" s="24"/>
      <c r="C259" s="3">
        <v>254</v>
      </c>
      <c r="D259" s="3">
        <f>'Cálculos de ET'!$I257*((1-Constantes!$D$18)*'Cálculos de ET'!$K257+'Cálculos de ET'!$L257)</f>
        <v>1.6394304316428931</v>
      </c>
      <c r="E259" s="3">
        <f>MIN(D259*Constantes!$D$16,0.8*(H258+Clima!$F257-F259-G259-Constantes!$D$12))</f>
        <v>0</v>
      </c>
      <c r="F259" s="3">
        <f>IF(Clima!$F257&gt;0.05*Constantes!$D$17,((Clima!$F257-0.05*Constantes!$D$17)^2)/(Clima!$F257+0.95*Constantes!$D$17),0)</f>
        <v>0</v>
      </c>
      <c r="G259" s="3">
        <f>MAX(0,H258+Clima!$F257-F259-Constantes!$D$11)</f>
        <v>0</v>
      </c>
      <c r="H259" s="3">
        <f>H258+Clima!$F257-F259-E259-G259</f>
        <v>25.500000000000004</v>
      </c>
      <c r="I259" s="17"/>
      <c r="J259" s="3">
        <v>254</v>
      </c>
      <c r="K259" s="3">
        <f>'Cálculos de ET'!$I257*((1-Constantes!$E$18)*'Cálculos de ET'!$K257+'Cálculos de ET'!$L257)</f>
        <v>1.6394304316428931</v>
      </c>
      <c r="L259" s="3">
        <f>MIN(K259*Constantes!$E$16,0.8*(O258+Clima!$F257-M259-N259-Constantes!$D$12))</f>
        <v>0</v>
      </c>
      <c r="M259" s="3">
        <f>IF(Clima!$F257&gt;0.05*Constantes!$E$17,((Clima!$F257-0.05*Constantes!$E$17)^2)/(Clima!$F257+0.95*Constantes!$E$17),0)</f>
        <v>0</v>
      </c>
      <c r="N259" s="3">
        <f>MAX(0,O258+Clima!$F257-M259-Constantes!$D$11)</f>
        <v>0</v>
      </c>
      <c r="O259" s="3">
        <f>O258+Clima!$F257-M259-L259-N259</f>
        <v>25.500000000000004</v>
      </c>
      <c r="P259" s="3">
        <f>P258+(Coeficientes!$D$20*N259-Q259)/Coeficientes!$D$21</f>
        <v>0</v>
      </c>
      <c r="Q259" s="3">
        <f>10*Coeficientes!$D$22*P258/Constantes!$E$27</f>
        <v>0</v>
      </c>
      <c r="R259" s="3">
        <f>10*Escenarios!$E$7*(M259+Q259)</f>
        <v>0</v>
      </c>
      <c r="S259" s="3">
        <f>0.001*Clima!F257*Escenarios!$E$8</f>
        <v>0</v>
      </c>
      <c r="T259" s="3">
        <f>MAX(0,W258+R259+S259-Constantes!$E$22)</f>
        <v>0</v>
      </c>
      <c r="U259" s="3">
        <f>MIN('Cálculos de ET'!M257*0.001*Escenarios!$E$8*(W258/Constantes!$E$22)^(2/3),W258+R259+S259-T259)</f>
        <v>2.7102852872897776</v>
      </c>
      <c r="V259" s="3">
        <f>MIN(Constantes!$E$21*(W258/Constantes!$E$22)^(2/3),W258+R259+S259-U259-T259)</f>
        <v>5.4590309972177344</v>
      </c>
      <c r="W259" s="3">
        <f t="shared" si="6"/>
        <v>605.49584306493023</v>
      </c>
      <c r="X259" s="17"/>
      <c r="Y259" s="3">
        <v>254</v>
      </c>
      <c r="Z259" s="3">
        <f>'Cálculos de ET'!$I257*((1-Constantes!$F$18)*'Cálculos de ET'!$K257+'Cálculos de ET'!$L257)</f>
        <v>1.6394304316428931</v>
      </c>
      <c r="AA259" s="3">
        <f>MIN(Z259*Constantes!$F$16,0.8*(AD258+Clima!$F257-AB259-AC259-Constantes!$D$12))</f>
        <v>0</v>
      </c>
      <c r="AB259" s="3">
        <f>IF(Clima!$F257&gt;0.05*Constantes!$F$17,((Clima!$F257-0.05*Constantes!$F$17)^2)/(Clima!$F257+0.95*Constantes!$F$17),0)</f>
        <v>0</v>
      </c>
      <c r="AC259" s="3">
        <f>MAX(0,AD258+Clima!$F257-AB259-Constantes!$D$11)</f>
        <v>0</v>
      </c>
      <c r="AD259" s="3">
        <f>AD258+Clima!$F257-AB259-AA259-AC259</f>
        <v>25.500000000000004</v>
      </c>
      <c r="AE259" s="3">
        <f>AE258+(Coeficientes!$D$20*AC259-AF259)/Coeficientes!$D$21</f>
        <v>0</v>
      </c>
      <c r="AF259" s="3">
        <f>10*Coeficientes!$D$22*AE258/Constantes!$F$27</f>
        <v>0</v>
      </c>
      <c r="AG259" s="3">
        <f>10*Escenarios!$F$7*(AB259+AF259)</f>
        <v>0</v>
      </c>
      <c r="AH259" s="3">
        <f>0.001*Clima!F257*Escenarios!$F$8</f>
        <v>0</v>
      </c>
      <c r="AI259" s="3">
        <f>MAX(0,AL258+AG259+AH259-Constantes!$F$22)</f>
        <v>0</v>
      </c>
      <c r="AJ259" s="3">
        <f>MIN('Cálculos de ET'!M257*0.001*Escenarios!$F$8*(AL258/Constantes!$F$22)^(2/3),AL258+AG259+AH259-AI259)</f>
        <v>1.4151096848282776</v>
      </c>
      <c r="AK259" s="3">
        <f>MIN(Constantes!$F$21*(AL258/Constantes!$F$22)^(2/3),AL258+AG259+AH259-AJ259-AI259)</f>
        <v>2.8503005459124688</v>
      </c>
      <c r="AL259" s="3">
        <f t="shared" si="7"/>
        <v>77.590325637062534</v>
      </c>
      <c r="AM259" s="25"/>
    </row>
    <row r="260" spans="2:39" x14ac:dyDescent="0.25">
      <c r="B260" s="24"/>
      <c r="C260" s="3">
        <v>255</v>
      </c>
      <c r="D260" s="3">
        <f>'Cálculos de ET'!$I258*((1-Constantes!$D$18)*'Cálculos de ET'!$K258+'Cálculos de ET'!$L258)</f>
        <v>1.5695419436270082</v>
      </c>
      <c r="E260" s="3">
        <f>MIN(D260*Constantes!$D$16,0.8*(H259+Clima!$F258-F260-G260-Constantes!$D$12))</f>
        <v>0</v>
      </c>
      <c r="F260" s="3">
        <f>IF(Clima!$F258&gt;0.05*Constantes!$D$17,((Clima!$F258-0.05*Constantes!$D$17)^2)/(Clima!$F258+0.95*Constantes!$D$17),0)</f>
        <v>0</v>
      </c>
      <c r="G260" s="3">
        <f>MAX(0,H259+Clima!$F258-F260-Constantes!$D$11)</f>
        <v>0</v>
      </c>
      <c r="H260" s="3">
        <f>H259+Clima!$F258-F260-E260-G260</f>
        <v>25.500000000000004</v>
      </c>
      <c r="I260" s="17"/>
      <c r="J260" s="3">
        <v>255</v>
      </c>
      <c r="K260" s="3">
        <f>'Cálculos de ET'!$I258*((1-Constantes!$E$18)*'Cálculos de ET'!$K258+'Cálculos de ET'!$L258)</f>
        <v>1.5695419436270082</v>
      </c>
      <c r="L260" s="3">
        <f>MIN(K260*Constantes!$E$16,0.8*(O259+Clima!$F258-M260-N260-Constantes!$D$12))</f>
        <v>0</v>
      </c>
      <c r="M260" s="3">
        <f>IF(Clima!$F258&gt;0.05*Constantes!$E$17,((Clima!$F258-0.05*Constantes!$E$17)^2)/(Clima!$F258+0.95*Constantes!$E$17),0)</f>
        <v>0</v>
      </c>
      <c r="N260" s="3">
        <f>MAX(0,O259+Clima!$F258-M260-Constantes!$D$11)</f>
        <v>0</v>
      </c>
      <c r="O260" s="3">
        <f>O259+Clima!$F258-M260-L260-N260</f>
        <v>25.500000000000004</v>
      </c>
      <c r="P260" s="3">
        <f>P259+(Coeficientes!$D$20*N260-Q260)/Coeficientes!$D$21</f>
        <v>0</v>
      </c>
      <c r="Q260" s="3">
        <f>10*Coeficientes!$D$22*P259/Constantes!$E$27</f>
        <v>0</v>
      </c>
      <c r="R260" s="3">
        <f>10*Escenarios!$E$7*(M260+Q260)</f>
        <v>0</v>
      </c>
      <c r="S260" s="3">
        <f>0.001*Clima!F258*Escenarios!$E$8</f>
        <v>0</v>
      </c>
      <c r="T260" s="3">
        <f>MAX(0,W259+R260+S260-Constantes!$E$22)</f>
        <v>0</v>
      </c>
      <c r="U260" s="3">
        <f>MIN('Cálculos de ET'!M258*0.001*Escenarios!$E$8*(W259/Constantes!$E$22)^(2/3),W259+R260+S260-T260)</f>
        <v>2.5696771694390423</v>
      </c>
      <c r="V260" s="3">
        <f>MIN(Constantes!$E$21*(W259/Constantes!$E$22)^(2/3),W259+R260+S260-U260-T260)</f>
        <v>5.4104745626729969</v>
      </c>
      <c r="W260" s="3">
        <f t="shared" si="6"/>
        <v>597.51569133281816</v>
      </c>
      <c r="X260" s="17"/>
      <c r="Y260" s="3">
        <v>255</v>
      </c>
      <c r="Z260" s="3">
        <f>'Cálculos de ET'!$I258*((1-Constantes!$F$18)*'Cálculos de ET'!$K258+'Cálculos de ET'!$L258)</f>
        <v>1.5695419436270082</v>
      </c>
      <c r="AA260" s="3">
        <f>MIN(Z260*Constantes!$F$16,0.8*(AD259+Clima!$F258-AB260-AC260-Constantes!$D$12))</f>
        <v>0</v>
      </c>
      <c r="AB260" s="3">
        <f>IF(Clima!$F258&gt;0.05*Constantes!$F$17,((Clima!$F258-0.05*Constantes!$F$17)^2)/(Clima!$F258+0.95*Constantes!$F$17),0)</f>
        <v>0</v>
      </c>
      <c r="AC260" s="3">
        <f>MAX(0,AD259+Clima!$F258-AB260-Constantes!$D$11)</f>
        <v>0</v>
      </c>
      <c r="AD260" s="3">
        <f>AD259+Clima!$F258-AB260-AA260-AC260</f>
        <v>25.500000000000004</v>
      </c>
      <c r="AE260" s="3">
        <f>AE259+(Coeficientes!$D$20*AC260-AF260)/Coeficientes!$D$21</f>
        <v>0</v>
      </c>
      <c r="AF260" s="3">
        <f>10*Coeficientes!$D$22*AE259/Constantes!$F$27</f>
        <v>0</v>
      </c>
      <c r="AG260" s="3">
        <f>10*Escenarios!$F$7*(AB260+AF260)</f>
        <v>0</v>
      </c>
      <c r="AH260" s="3">
        <f>0.001*Clima!F258*Escenarios!$F$8</f>
        <v>0</v>
      </c>
      <c r="AI260" s="3">
        <f>MAX(0,AL259+AG260+AH260-Constantes!$F$22)</f>
        <v>0</v>
      </c>
      <c r="AJ260" s="3">
        <f>MIN('Cálculos de ET'!M258*0.001*Escenarios!$F$8*(AL259/Constantes!$F$22)^(2/3),AL259+AG260+AH260-AI260)</f>
        <v>1.3062896948217622</v>
      </c>
      <c r="AK260" s="3">
        <f>MIN(Constantes!$F$21*(AL259/Constantes!$F$22)^(2/3),AL259+AG260+AH260-AJ260-AI260)</f>
        <v>2.7504027546222378</v>
      </c>
      <c r="AL260" s="3">
        <f t="shared" si="7"/>
        <v>73.533633187618534</v>
      </c>
      <c r="AM260" s="25"/>
    </row>
    <row r="261" spans="2:39" x14ac:dyDescent="0.25">
      <c r="B261" s="24"/>
      <c r="C261" s="3">
        <v>256</v>
      </c>
      <c r="D261" s="3">
        <f>'Cálculos de ET'!$I259*((1-Constantes!$D$18)*'Cálculos de ET'!$K259+'Cálculos de ET'!$L259)</f>
        <v>1.5127691167818502</v>
      </c>
      <c r="E261" s="3">
        <f>MIN(D261*Constantes!$D$16,0.8*(H260+Clima!$F259-F261-G261-Constantes!$D$12))</f>
        <v>0</v>
      </c>
      <c r="F261" s="3">
        <f>IF(Clima!$F259&gt;0.05*Constantes!$D$17,((Clima!$F259-0.05*Constantes!$D$17)^2)/(Clima!$F259+0.95*Constantes!$D$17),0)</f>
        <v>0</v>
      </c>
      <c r="G261" s="3">
        <f>MAX(0,H260+Clima!$F259-F261-Constantes!$D$11)</f>
        <v>0</v>
      </c>
      <c r="H261" s="3">
        <f>H260+Clima!$F259-F261-E261-G261</f>
        <v>25.500000000000004</v>
      </c>
      <c r="I261" s="17"/>
      <c r="J261" s="3">
        <v>256</v>
      </c>
      <c r="K261" s="3">
        <f>'Cálculos de ET'!$I259*((1-Constantes!$E$18)*'Cálculos de ET'!$K259+'Cálculos de ET'!$L259)</f>
        <v>1.5127691167818502</v>
      </c>
      <c r="L261" s="3">
        <f>MIN(K261*Constantes!$E$16,0.8*(O260+Clima!$F259-M261-N261-Constantes!$D$12))</f>
        <v>0</v>
      </c>
      <c r="M261" s="3">
        <f>IF(Clima!$F259&gt;0.05*Constantes!$E$17,((Clima!$F259-0.05*Constantes!$E$17)^2)/(Clima!$F259+0.95*Constantes!$E$17),0)</f>
        <v>0</v>
      </c>
      <c r="N261" s="3">
        <f>MAX(0,O260+Clima!$F259-M261-Constantes!$D$11)</f>
        <v>0</v>
      </c>
      <c r="O261" s="3">
        <f>O260+Clima!$F259-M261-L261-N261</f>
        <v>25.500000000000004</v>
      </c>
      <c r="P261" s="3">
        <f>P260+(Coeficientes!$D$20*N261-Q261)/Coeficientes!$D$21</f>
        <v>0</v>
      </c>
      <c r="Q261" s="3">
        <f>10*Coeficientes!$D$22*P260/Constantes!$E$27</f>
        <v>0</v>
      </c>
      <c r="R261" s="3">
        <f>10*Escenarios!$E$7*(M261+Q261)</f>
        <v>0</v>
      </c>
      <c r="S261" s="3">
        <f>0.001*Clima!F259*Escenarios!$E$8</f>
        <v>0</v>
      </c>
      <c r="T261" s="3">
        <f>MAX(0,W260+R261+S261-Constantes!$E$22)</f>
        <v>0</v>
      </c>
      <c r="U261" s="3">
        <f>MIN('Cálculos de ET'!M259*0.001*Escenarios!$E$8*(W260/Constantes!$E$22)^(2/3),W260+R261+S261-T261)</f>
        <v>2.4528511529013683</v>
      </c>
      <c r="V261" s="3">
        <f>MIN(Constantes!$E$21*(W260/Constantes!$E$22)^(2/3),W260+R261+S261-U261-T261)</f>
        <v>5.3628311762912917</v>
      </c>
      <c r="W261" s="3">
        <f t="shared" si="6"/>
        <v>589.7000090036255</v>
      </c>
      <c r="X261" s="17"/>
      <c r="Y261" s="3">
        <v>256</v>
      </c>
      <c r="Z261" s="3">
        <f>'Cálculos de ET'!$I259*((1-Constantes!$F$18)*'Cálculos de ET'!$K259+'Cálculos de ET'!$L259)</f>
        <v>1.5127691167818502</v>
      </c>
      <c r="AA261" s="3">
        <f>MIN(Z261*Constantes!$F$16,0.8*(AD260+Clima!$F259-AB261-AC261-Constantes!$D$12))</f>
        <v>0</v>
      </c>
      <c r="AB261" s="3">
        <f>IF(Clima!$F259&gt;0.05*Constantes!$F$17,((Clima!$F259-0.05*Constantes!$F$17)^2)/(Clima!$F259+0.95*Constantes!$F$17),0)</f>
        <v>0</v>
      </c>
      <c r="AC261" s="3">
        <f>MAX(0,AD260+Clima!$F259-AB261-Constantes!$D$11)</f>
        <v>0</v>
      </c>
      <c r="AD261" s="3">
        <f>AD260+Clima!$F259-AB261-AA261-AC261</f>
        <v>25.500000000000004</v>
      </c>
      <c r="AE261" s="3">
        <f>AE260+(Coeficientes!$D$20*AC261-AF261)/Coeficientes!$D$21</f>
        <v>0</v>
      </c>
      <c r="AF261" s="3">
        <f>10*Coeficientes!$D$22*AE260/Constantes!$F$27</f>
        <v>0</v>
      </c>
      <c r="AG261" s="3">
        <f>10*Escenarios!$F$7*(AB261+AF261)</f>
        <v>0</v>
      </c>
      <c r="AH261" s="3">
        <f>0.001*Clima!F259*Escenarios!$F$8</f>
        <v>0</v>
      </c>
      <c r="AI261" s="3">
        <f>MAX(0,AL260+AG261+AH261-Constantes!$F$22)</f>
        <v>0</v>
      </c>
      <c r="AJ261" s="3">
        <f>MIN('Cálculos de ET'!M259*0.001*Escenarios!$F$8*(AL260/Constantes!$F$22)^(2/3),AL260+AG261+AH261-AI261)</f>
        <v>1.2137399958860242</v>
      </c>
      <c r="AK261" s="3">
        <f>MIN(Constantes!$F$21*(AL260/Constantes!$F$22)^(2/3),AL260+AG261+AH261-AJ261-AI261)</f>
        <v>2.6536802619066102</v>
      </c>
      <c r="AL261" s="3">
        <f t="shared" si="7"/>
        <v>69.666212929825889</v>
      </c>
      <c r="AM261" s="25"/>
    </row>
    <row r="262" spans="2:39" x14ac:dyDescent="0.25">
      <c r="B262" s="24"/>
      <c r="C262" s="3">
        <v>257</v>
      </c>
      <c r="D262" s="3">
        <f>'Cálculos de ET'!$I260*((1-Constantes!$D$18)*'Cálculos de ET'!$K260+'Cálculos de ET'!$L260)</f>
        <v>1.5286705100242215</v>
      </c>
      <c r="E262" s="3">
        <f>MIN(D262*Constantes!$D$16,0.8*(H261+Clima!$F260-F262-G262-Constantes!$D$12))</f>
        <v>0</v>
      </c>
      <c r="F262" s="3">
        <f>IF(Clima!$F260&gt;0.05*Constantes!$D$17,((Clima!$F260-0.05*Constantes!$D$17)^2)/(Clima!$F260+0.95*Constantes!$D$17),0)</f>
        <v>0</v>
      </c>
      <c r="G262" s="3">
        <f>MAX(0,H261+Clima!$F260-F262-Constantes!$D$11)</f>
        <v>0</v>
      </c>
      <c r="H262" s="3">
        <f>H261+Clima!$F260-F262-E262-G262</f>
        <v>25.500000000000004</v>
      </c>
      <c r="I262" s="17"/>
      <c r="J262" s="3">
        <v>257</v>
      </c>
      <c r="K262" s="3">
        <f>'Cálculos de ET'!$I260*((1-Constantes!$E$18)*'Cálculos de ET'!$K260+'Cálculos de ET'!$L260)</f>
        <v>1.5286705100242215</v>
      </c>
      <c r="L262" s="3">
        <f>MIN(K262*Constantes!$E$16,0.8*(O261+Clima!$F260-M262-N262-Constantes!$D$12))</f>
        <v>0</v>
      </c>
      <c r="M262" s="3">
        <f>IF(Clima!$F260&gt;0.05*Constantes!$E$17,((Clima!$F260-0.05*Constantes!$E$17)^2)/(Clima!$F260+0.95*Constantes!$E$17),0)</f>
        <v>0</v>
      </c>
      <c r="N262" s="3">
        <f>MAX(0,O261+Clima!$F260-M262-Constantes!$D$11)</f>
        <v>0</v>
      </c>
      <c r="O262" s="3">
        <f>O261+Clima!$F260-M262-L262-N262</f>
        <v>25.500000000000004</v>
      </c>
      <c r="P262" s="3">
        <f>P261+(Coeficientes!$D$20*N262-Q262)/Coeficientes!$D$21</f>
        <v>0</v>
      </c>
      <c r="Q262" s="3">
        <f>10*Coeficientes!$D$22*P261/Constantes!$E$27</f>
        <v>0</v>
      </c>
      <c r="R262" s="3">
        <f>10*Escenarios!$E$7*(M262+Q262)</f>
        <v>0</v>
      </c>
      <c r="S262" s="3">
        <f>0.001*Clima!F260*Escenarios!$E$8</f>
        <v>0</v>
      </c>
      <c r="T262" s="3">
        <f>MAX(0,W261+R262+S262-Constantes!$E$22)</f>
        <v>0</v>
      </c>
      <c r="U262" s="3">
        <f>MIN('Cálculos de ET'!M260*0.001*Escenarios!$E$8*(W261/Constantes!$E$22)^(2/3),W261+R262+S262-T262)</f>
        <v>2.4566377346616153</v>
      </c>
      <c r="V262" s="3">
        <f>MIN(Constantes!$E$21*(W261/Constantes!$E$22)^(2/3),W261+R262+S262-U262-T262)</f>
        <v>5.3159636817012181</v>
      </c>
      <c r="W262" s="3">
        <f t="shared" ref="W262:W325" si="8">W261+R262+S262-U262-V262-T262</f>
        <v>581.92740758726268</v>
      </c>
      <c r="X262" s="17"/>
      <c r="Y262" s="3">
        <v>257</v>
      </c>
      <c r="Z262" s="3">
        <f>'Cálculos de ET'!$I260*((1-Constantes!$F$18)*'Cálculos de ET'!$K260+'Cálculos de ET'!$L260)</f>
        <v>1.5286705100242215</v>
      </c>
      <c r="AA262" s="3">
        <f>MIN(Z262*Constantes!$F$16,0.8*(AD261+Clima!$F260-AB262-AC262-Constantes!$D$12))</f>
        <v>0</v>
      </c>
      <c r="AB262" s="3">
        <f>IF(Clima!$F260&gt;0.05*Constantes!$F$17,((Clima!$F260-0.05*Constantes!$F$17)^2)/(Clima!$F260+0.95*Constantes!$F$17),0)</f>
        <v>0</v>
      </c>
      <c r="AC262" s="3">
        <f>MAX(0,AD261+Clima!$F260-AB262-Constantes!$D$11)</f>
        <v>0</v>
      </c>
      <c r="AD262" s="3">
        <f>AD261+Clima!$F260-AB262-AA262-AC262</f>
        <v>25.500000000000004</v>
      </c>
      <c r="AE262" s="3">
        <f>AE261+(Coeficientes!$D$20*AC262-AF262)/Coeficientes!$D$21</f>
        <v>0</v>
      </c>
      <c r="AF262" s="3">
        <f>10*Coeficientes!$D$22*AE261/Constantes!$F$27</f>
        <v>0</v>
      </c>
      <c r="AG262" s="3">
        <f>10*Escenarios!$F$7*(AB262+AF262)</f>
        <v>0</v>
      </c>
      <c r="AH262" s="3">
        <f>0.001*Clima!F260*Escenarios!$F$8</f>
        <v>0</v>
      </c>
      <c r="AI262" s="3">
        <f>MAX(0,AL261+AG262+AH262-Constantes!$F$22)</f>
        <v>0</v>
      </c>
      <c r="AJ262" s="3">
        <f>MIN('Cálculos de ET'!M260*0.001*Escenarios!$F$8*(AL261/Constantes!$F$22)^(2/3),AL261+AG262+AH262-AI262)</f>
        <v>1.1829466527687555</v>
      </c>
      <c r="AK262" s="3">
        <f>MIN(Constantes!$F$21*(AL261/Constantes!$F$22)^(2/3),AL261+AG262+AH262-AJ262-AI262)</f>
        <v>2.5598000693313145</v>
      </c>
      <c r="AL262" s="3">
        <f t="shared" si="7"/>
        <v>65.923466207725824</v>
      </c>
      <c r="AM262" s="25"/>
    </row>
    <row r="263" spans="2:39" x14ac:dyDescent="0.25">
      <c r="B263" s="24"/>
      <c r="C263" s="3">
        <v>258</v>
      </c>
      <c r="D263" s="3">
        <f>'Cálculos de ET'!$I261*((1-Constantes!$D$18)*'Cálculos de ET'!$K261+'Cálculos de ET'!$L261)</f>
        <v>1.6091603796310989</v>
      </c>
      <c r="E263" s="3">
        <f>MIN(D263*Constantes!$D$16,0.8*(H262+Clima!$F261-F263-G263-Constantes!$D$12))</f>
        <v>0</v>
      </c>
      <c r="F263" s="3">
        <f>IF(Clima!$F261&gt;0.05*Constantes!$D$17,((Clima!$F261-0.05*Constantes!$D$17)^2)/(Clima!$F261+0.95*Constantes!$D$17),0)</f>
        <v>0</v>
      </c>
      <c r="G263" s="3">
        <f>MAX(0,H262+Clima!$F261-F263-Constantes!$D$11)</f>
        <v>0</v>
      </c>
      <c r="H263" s="3">
        <f>H262+Clima!$F261-F263-E263-G263</f>
        <v>25.500000000000004</v>
      </c>
      <c r="I263" s="17"/>
      <c r="J263" s="3">
        <v>258</v>
      </c>
      <c r="K263" s="3">
        <f>'Cálculos de ET'!$I261*((1-Constantes!$E$18)*'Cálculos de ET'!$K261+'Cálculos de ET'!$L261)</f>
        <v>1.6091603796310989</v>
      </c>
      <c r="L263" s="3">
        <f>MIN(K263*Constantes!$E$16,0.8*(O262+Clima!$F261-M263-N263-Constantes!$D$12))</f>
        <v>0</v>
      </c>
      <c r="M263" s="3">
        <f>IF(Clima!$F261&gt;0.05*Constantes!$E$17,((Clima!$F261-0.05*Constantes!$E$17)^2)/(Clima!$F261+0.95*Constantes!$E$17),0)</f>
        <v>0</v>
      </c>
      <c r="N263" s="3">
        <f>MAX(0,O262+Clima!$F261-M263-Constantes!$D$11)</f>
        <v>0</v>
      </c>
      <c r="O263" s="3">
        <f>O262+Clima!$F261-M263-L263-N263</f>
        <v>25.500000000000004</v>
      </c>
      <c r="P263" s="3">
        <f>P262+(Coeficientes!$D$20*N263-Q263)/Coeficientes!$D$21</f>
        <v>0</v>
      </c>
      <c r="Q263" s="3">
        <f>10*Coeficientes!$D$22*P262/Constantes!$E$27</f>
        <v>0</v>
      </c>
      <c r="R263" s="3">
        <f>10*Escenarios!$E$7*(M263+Q263)</f>
        <v>0</v>
      </c>
      <c r="S263" s="3">
        <f>0.001*Clima!F261*Escenarios!$E$8</f>
        <v>0</v>
      </c>
      <c r="T263" s="3">
        <f>MAX(0,W262+R263+S263-Constantes!$E$22)</f>
        <v>0</v>
      </c>
      <c r="U263" s="3">
        <f>MIN('Cálculos de ET'!M261*0.001*Escenarios!$E$8*(W262/Constantes!$E$22)^(2/3),W262+R263+S263-T263)</f>
        <v>2.5642843897699166</v>
      </c>
      <c r="V263" s="3">
        <f>MIN(Constantes!$E$21*(W262/Constantes!$E$22)^(2/3),W262+R263+S263-U263-T263)</f>
        <v>5.2691487249624558</v>
      </c>
      <c r="W263" s="3">
        <f t="shared" si="8"/>
        <v>574.09397447253036</v>
      </c>
      <c r="X263" s="17"/>
      <c r="Y263" s="3">
        <v>258</v>
      </c>
      <c r="Z263" s="3">
        <f>'Cálculos de ET'!$I261*((1-Constantes!$F$18)*'Cálculos de ET'!$K261+'Cálculos de ET'!$L261)</f>
        <v>1.6091603796310989</v>
      </c>
      <c r="AA263" s="3">
        <f>MIN(Z263*Constantes!$F$16,0.8*(AD262+Clima!$F261-AB263-AC263-Constantes!$D$12))</f>
        <v>0</v>
      </c>
      <c r="AB263" s="3">
        <f>IF(Clima!$F261&gt;0.05*Constantes!$F$17,((Clima!$F261-0.05*Constantes!$F$17)^2)/(Clima!$F261+0.95*Constantes!$F$17),0)</f>
        <v>0</v>
      </c>
      <c r="AC263" s="3">
        <f>MAX(0,AD262+Clima!$F261-AB263-Constantes!$D$11)</f>
        <v>0</v>
      </c>
      <c r="AD263" s="3">
        <f>AD262+Clima!$F261-AB263-AA263-AC263</f>
        <v>25.500000000000004</v>
      </c>
      <c r="AE263" s="3">
        <f>AE262+(Coeficientes!$D$20*AC263-AF263)/Coeficientes!$D$21</f>
        <v>0</v>
      </c>
      <c r="AF263" s="3">
        <f>10*Coeficientes!$D$22*AE262/Constantes!$F$27</f>
        <v>0</v>
      </c>
      <c r="AG263" s="3">
        <f>10*Escenarios!$F$7*(AB263+AF263)</f>
        <v>0</v>
      </c>
      <c r="AH263" s="3">
        <f>0.001*Clima!F261*Escenarios!$F$8</f>
        <v>0</v>
      </c>
      <c r="AI263" s="3">
        <f>MAX(0,AL262+AG263+AH263-Constantes!$F$22)</f>
        <v>0</v>
      </c>
      <c r="AJ263" s="3">
        <f>MIN('Cálculos de ET'!M261*0.001*Escenarios!$F$8*(AL262/Constantes!$F$22)^(2/3),AL262+AG263+AH263-AI263)</f>
        <v>1.200725311281245</v>
      </c>
      <c r="AK263" s="3">
        <f>MIN(Constantes!$F$21*(AL262/Constantes!$F$22)^(2/3),AL262+AG263+AH263-AJ263-AI263)</f>
        <v>2.4672771351758684</v>
      </c>
      <c r="AL263" s="3">
        <f t="shared" ref="AL263:AL326" si="9">AL262+AG263+AH263-AJ263-AK263-AI263</f>
        <v>62.255463761268707</v>
      </c>
      <c r="AM263" s="25"/>
    </row>
    <row r="264" spans="2:39" x14ac:dyDescent="0.25">
      <c r="B264" s="24"/>
      <c r="C264" s="3">
        <v>259</v>
      </c>
      <c r="D264" s="3">
        <f>'Cálculos de ET'!$I262*((1-Constantes!$D$18)*'Cálculos de ET'!$K262+'Cálculos de ET'!$L262)</f>
        <v>1.5651208802826646</v>
      </c>
      <c r="E264" s="3">
        <f>MIN(D264*Constantes!$D$16,0.8*(H263+Clima!$F262-F264-G264-Constantes!$D$12))</f>
        <v>0</v>
      </c>
      <c r="F264" s="3">
        <f>IF(Clima!$F262&gt;0.05*Constantes!$D$17,((Clima!$F262-0.05*Constantes!$D$17)^2)/(Clima!$F262+0.95*Constantes!$D$17),0)</f>
        <v>0</v>
      </c>
      <c r="G264" s="3">
        <f>MAX(0,H263+Clima!$F262-F264-Constantes!$D$11)</f>
        <v>0</v>
      </c>
      <c r="H264" s="3">
        <f>H263+Clima!$F262-F264-E264-G264</f>
        <v>25.500000000000004</v>
      </c>
      <c r="I264" s="17"/>
      <c r="J264" s="3">
        <v>259</v>
      </c>
      <c r="K264" s="3">
        <f>'Cálculos de ET'!$I262*((1-Constantes!$E$18)*'Cálculos de ET'!$K262+'Cálculos de ET'!$L262)</f>
        <v>1.5651208802826646</v>
      </c>
      <c r="L264" s="3">
        <f>MIN(K264*Constantes!$E$16,0.8*(O263+Clima!$F262-M264-N264-Constantes!$D$12))</f>
        <v>0</v>
      </c>
      <c r="M264" s="3">
        <f>IF(Clima!$F262&gt;0.05*Constantes!$E$17,((Clima!$F262-0.05*Constantes!$E$17)^2)/(Clima!$F262+0.95*Constantes!$E$17),0)</f>
        <v>0</v>
      </c>
      <c r="N264" s="3">
        <f>MAX(0,O263+Clima!$F262-M264-Constantes!$D$11)</f>
        <v>0</v>
      </c>
      <c r="O264" s="3">
        <f>O263+Clima!$F262-M264-L264-N264</f>
        <v>25.500000000000004</v>
      </c>
      <c r="P264" s="3">
        <f>P263+(Coeficientes!$D$20*N264-Q264)/Coeficientes!$D$21</f>
        <v>0</v>
      </c>
      <c r="Q264" s="3">
        <f>10*Coeficientes!$D$22*P263/Constantes!$E$27</f>
        <v>0</v>
      </c>
      <c r="R264" s="3">
        <f>10*Escenarios!$E$7*(M264+Q264)</f>
        <v>0</v>
      </c>
      <c r="S264" s="3">
        <f>0.001*Clima!F262*Escenarios!$E$8</f>
        <v>0</v>
      </c>
      <c r="T264" s="3">
        <f>MAX(0,W263+R264+S264-Constantes!$E$22)</f>
        <v>0</v>
      </c>
      <c r="U264" s="3">
        <f>MIN('Cálculos de ET'!M262*0.001*Escenarios!$E$8*(W263/Constantes!$E$22)^(2/3),W263+R264+S264-T264)</f>
        <v>2.4700791623812943</v>
      </c>
      <c r="V264" s="3">
        <f>MIN(Constantes!$E$21*(W263/Constantes!$E$22)^(2/3),W263+R264+S264-U264-T264)</f>
        <v>5.2217560033532857</v>
      </c>
      <c r="W264" s="3">
        <f t="shared" si="8"/>
        <v>566.40213930679579</v>
      </c>
      <c r="X264" s="17"/>
      <c r="Y264" s="3">
        <v>259</v>
      </c>
      <c r="Z264" s="3">
        <f>'Cálculos de ET'!$I262*((1-Constantes!$F$18)*'Cálculos de ET'!$K262+'Cálculos de ET'!$L262)</f>
        <v>1.5651208802826646</v>
      </c>
      <c r="AA264" s="3">
        <f>MIN(Z264*Constantes!$F$16,0.8*(AD263+Clima!$F262-AB264-AC264-Constantes!$D$12))</f>
        <v>0</v>
      </c>
      <c r="AB264" s="3">
        <f>IF(Clima!$F262&gt;0.05*Constantes!$F$17,((Clima!$F262-0.05*Constantes!$F$17)^2)/(Clima!$F262+0.95*Constantes!$F$17),0)</f>
        <v>0</v>
      </c>
      <c r="AC264" s="3">
        <f>MAX(0,AD263+Clima!$F262-AB264-Constantes!$D$11)</f>
        <v>0</v>
      </c>
      <c r="AD264" s="3">
        <f>AD263+Clima!$F262-AB264-AA264-AC264</f>
        <v>25.500000000000004</v>
      </c>
      <c r="AE264" s="3">
        <f>AE263+(Coeficientes!$D$20*AC264-AF264)/Coeficientes!$D$21</f>
        <v>0</v>
      </c>
      <c r="AF264" s="3">
        <f>10*Coeficientes!$D$22*AE263/Constantes!$F$27</f>
        <v>0</v>
      </c>
      <c r="AG264" s="3">
        <f>10*Escenarios!$F$7*(AB264+AF264)</f>
        <v>0</v>
      </c>
      <c r="AH264" s="3">
        <f>0.001*Clima!F262*Escenarios!$F$8</f>
        <v>0</v>
      </c>
      <c r="AI264" s="3">
        <f>MAX(0,AL263+AG264+AH264-Constantes!$F$22)</f>
        <v>0</v>
      </c>
      <c r="AJ264" s="3">
        <f>MIN('Cálculos de ET'!M262*0.001*Escenarios!$F$8*(AL263/Constantes!$F$22)^(2/3),AL263+AG264+AH264-AI264)</f>
        <v>1.1234071672563124</v>
      </c>
      <c r="AK264" s="3">
        <f>MIN(Constantes!$F$21*(AL263/Constantes!$F$22)^(2/3),AL263+AG264+AH264-AJ264-AI264)</f>
        <v>2.3748866875082069</v>
      </c>
      <c r="AL264" s="3">
        <f t="shared" si="9"/>
        <v>58.757169906504188</v>
      </c>
      <c r="AM264" s="25"/>
    </row>
    <row r="265" spans="2:39" x14ac:dyDescent="0.25">
      <c r="B265" s="24"/>
      <c r="C265" s="3">
        <v>260</v>
      </c>
      <c r="D265" s="3">
        <f>'Cálculos de ET'!$I263*((1-Constantes!$D$18)*'Cálculos de ET'!$K263+'Cálculos de ET'!$L263)</f>
        <v>0</v>
      </c>
      <c r="E265" s="3">
        <f>MIN(D265*Constantes!$D$16,0.8*(H264+Clima!$F263-F265-G265-Constantes!$D$12))</f>
        <v>0</v>
      </c>
      <c r="F265" s="3">
        <f>IF(Clima!$F263&gt;0.05*Constantes!$D$17,((Clima!$F263-0.05*Constantes!$D$17)^2)/(Clima!$F263+0.95*Constantes!$D$17),0)</f>
        <v>0</v>
      </c>
      <c r="G265" s="3">
        <f>MAX(0,H264+Clima!$F263-F265-Constantes!$D$11)</f>
        <v>0</v>
      </c>
      <c r="H265" s="3">
        <f>H264+Clima!$F263-F265-E265-G265</f>
        <v>25.500000000000004</v>
      </c>
      <c r="I265" s="17"/>
      <c r="J265" s="3">
        <v>260</v>
      </c>
      <c r="K265" s="3">
        <f>'Cálculos de ET'!$I263*((1-Constantes!$E$18)*'Cálculos de ET'!$K263+'Cálculos de ET'!$L263)</f>
        <v>0</v>
      </c>
      <c r="L265" s="3">
        <f>MIN(K265*Constantes!$E$16,0.8*(O264+Clima!$F263-M265-N265-Constantes!$D$12))</f>
        <v>0</v>
      </c>
      <c r="M265" s="3">
        <f>IF(Clima!$F263&gt;0.05*Constantes!$E$17,((Clima!$F263-0.05*Constantes!$E$17)^2)/(Clima!$F263+0.95*Constantes!$E$17),0)</f>
        <v>0</v>
      </c>
      <c r="N265" s="3">
        <f>MAX(0,O264+Clima!$F263-M265-Constantes!$D$11)</f>
        <v>0</v>
      </c>
      <c r="O265" s="3">
        <f>O264+Clima!$F263-M265-L265-N265</f>
        <v>25.500000000000004</v>
      </c>
      <c r="P265" s="3">
        <f>P264+(Coeficientes!$D$20*N265-Q265)/Coeficientes!$D$21</f>
        <v>0</v>
      </c>
      <c r="Q265" s="3">
        <f>10*Coeficientes!$D$22*P264/Constantes!$E$27</f>
        <v>0</v>
      </c>
      <c r="R265" s="3">
        <f>10*Escenarios!$E$7*(M265+Q265)</f>
        <v>0</v>
      </c>
      <c r="S265" s="3">
        <f>0.001*Clima!F263*Escenarios!$E$8</f>
        <v>0</v>
      </c>
      <c r="T265" s="3">
        <f>MAX(0,W264+R265+S265-Constantes!$E$22)</f>
        <v>0</v>
      </c>
      <c r="U265" s="3">
        <f>MIN('Cálculos de ET'!M263*0.001*Escenarios!$E$8*(W264/Constantes!$E$22)^(2/3),W264+R265+S265-T265)</f>
        <v>0</v>
      </c>
      <c r="V265" s="3">
        <f>MIN(Constantes!$E$21*(W264/Constantes!$E$22)^(2/3),W264+R265+S265-U265-T265)</f>
        <v>5.1750097490531868</v>
      </c>
      <c r="W265" s="3">
        <f t="shared" si="8"/>
        <v>561.22712955774261</v>
      </c>
      <c r="X265" s="17"/>
      <c r="Y265" s="3">
        <v>260</v>
      </c>
      <c r="Z265" s="3">
        <f>'Cálculos de ET'!$I263*((1-Constantes!$F$18)*'Cálculos de ET'!$K263+'Cálculos de ET'!$L263)</f>
        <v>0</v>
      </c>
      <c r="AA265" s="3">
        <f>MIN(Z265*Constantes!$F$16,0.8*(AD264+Clima!$F263-AB265-AC265-Constantes!$D$12))</f>
        <v>0</v>
      </c>
      <c r="AB265" s="3">
        <f>IF(Clima!$F263&gt;0.05*Constantes!$F$17,((Clima!$F263-0.05*Constantes!$F$17)^2)/(Clima!$F263+0.95*Constantes!$F$17),0)</f>
        <v>0</v>
      </c>
      <c r="AC265" s="3">
        <f>MAX(0,AD264+Clima!$F263-AB265-Constantes!$D$11)</f>
        <v>0</v>
      </c>
      <c r="AD265" s="3">
        <f>AD264+Clima!$F263-AB265-AA265-AC265</f>
        <v>25.500000000000004</v>
      </c>
      <c r="AE265" s="3">
        <f>AE264+(Coeficientes!$D$20*AC265-AF265)/Coeficientes!$D$21</f>
        <v>0</v>
      </c>
      <c r="AF265" s="3">
        <f>10*Coeficientes!$D$22*AE264/Constantes!$F$27</f>
        <v>0</v>
      </c>
      <c r="AG265" s="3">
        <f>10*Escenarios!$F$7*(AB265+AF265)</f>
        <v>0</v>
      </c>
      <c r="AH265" s="3">
        <f>0.001*Clima!F263*Escenarios!$F$8</f>
        <v>0</v>
      </c>
      <c r="AI265" s="3">
        <f>MAX(0,AL264+AG265+AH265-Constantes!$F$22)</f>
        <v>0</v>
      </c>
      <c r="AJ265" s="3">
        <f>MIN('Cálculos de ET'!M263*0.001*Escenarios!$F$8*(AL264/Constantes!$F$22)^(2/3),AL264+AG265+AH265-AI265)</f>
        <v>0</v>
      </c>
      <c r="AK265" s="3">
        <f>MIN(Constantes!$F$21*(AL264/Constantes!$F$22)^(2/3),AL264+AG265+AH265-AJ265-AI265)</f>
        <v>2.285064645088112</v>
      </c>
      <c r="AL265" s="3">
        <f t="shared" si="9"/>
        <v>56.472105261416075</v>
      </c>
      <c r="AM265" s="25"/>
    </row>
    <row r="266" spans="2:39" x14ac:dyDescent="0.25">
      <c r="B266" s="24"/>
      <c r="C266" s="3">
        <v>261</v>
      </c>
      <c r="D266" s="3">
        <f>'Cálculos de ET'!$I264*((1-Constantes!$D$18)*'Cálculos de ET'!$K264+'Cálculos de ET'!$L264)</f>
        <v>0</v>
      </c>
      <c r="E266" s="3">
        <f>MIN(D266*Constantes!$D$16,0.8*(H265+Clima!$F264-F266-G266-Constantes!$D$12))</f>
        <v>0</v>
      </c>
      <c r="F266" s="3">
        <f>IF(Clima!$F264&gt;0.05*Constantes!$D$17,((Clima!$F264-0.05*Constantes!$D$17)^2)/(Clima!$F264+0.95*Constantes!$D$17),0)</f>
        <v>0</v>
      </c>
      <c r="G266" s="3">
        <f>MAX(0,H265+Clima!$F264-F266-Constantes!$D$11)</f>
        <v>0</v>
      </c>
      <c r="H266" s="3">
        <f>H265+Clima!$F264-F266-E266-G266</f>
        <v>25.500000000000004</v>
      </c>
      <c r="I266" s="17"/>
      <c r="J266" s="3">
        <v>261</v>
      </c>
      <c r="K266" s="3">
        <f>'Cálculos de ET'!$I264*((1-Constantes!$E$18)*'Cálculos de ET'!$K264+'Cálculos de ET'!$L264)</f>
        <v>0</v>
      </c>
      <c r="L266" s="3">
        <f>MIN(K266*Constantes!$E$16,0.8*(O265+Clima!$F264-M266-N266-Constantes!$D$12))</f>
        <v>0</v>
      </c>
      <c r="M266" s="3">
        <f>IF(Clima!$F264&gt;0.05*Constantes!$E$17,((Clima!$F264-0.05*Constantes!$E$17)^2)/(Clima!$F264+0.95*Constantes!$E$17),0)</f>
        <v>0</v>
      </c>
      <c r="N266" s="3">
        <f>MAX(0,O265+Clima!$F264-M266-Constantes!$D$11)</f>
        <v>0</v>
      </c>
      <c r="O266" s="3">
        <f>O265+Clima!$F264-M266-L266-N266</f>
        <v>25.500000000000004</v>
      </c>
      <c r="P266" s="3">
        <f>P265+(Coeficientes!$D$20*N266-Q266)/Coeficientes!$D$21</f>
        <v>0</v>
      </c>
      <c r="Q266" s="3">
        <f>10*Coeficientes!$D$22*P265/Constantes!$E$27</f>
        <v>0</v>
      </c>
      <c r="R266" s="3">
        <f>10*Escenarios!$E$7*(M266+Q266)</f>
        <v>0</v>
      </c>
      <c r="S266" s="3">
        <f>0.001*Clima!F264*Escenarios!$E$8</f>
        <v>0</v>
      </c>
      <c r="T266" s="3">
        <f>MAX(0,W265+R266+S266-Constantes!$E$22)</f>
        <v>0</v>
      </c>
      <c r="U266" s="3">
        <f>MIN('Cálculos de ET'!M264*0.001*Escenarios!$E$8*(W265/Constantes!$E$22)^(2/3),W265+R266+S266-T266)</f>
        <v>0</v>
      </c>
      <c r="V266" s="3">
        <f>MIN(Constantes!$E$21*(W265/Constantes!$E$22)^(2/3),W265+R266+S266-U266-T266)</f>
        <v>5.1434401021141447</v>
      </c>
      <c r="W266" s="3">
        <f t="shared" si="8"/>
        <v>556.08368945562847</v>
      </c>
      <c r="X266" s="17"/>
      <c r="Y266" s="3">
        <v>261</v>
      </c>
      <c r="Z266" s="3">
        <f>'Cálculos de ET'!$I264*((1-Constantes!$F$18)*'Cálculos de ET'!$K264+'Cálculos de ET'!$L264)</f>
        <v>0</v>
      </c>
      <c r="AA266" s="3">
        <f>MIN(Z266*Constantes!$F$16,0.8*(AD265+Clima!$F264-AB266-AC266-Constantes!$D$12))</f>
        <v>0</v>
      </c>
      <c r="AB266" s="3">
        <f>IF(Clima!$F264&gt;0.05*Constantes!$F$17,((Clima!$F264-0.05*Constantes!$F$17)^2)/(Clima!$F264+0.95*Constantes!$F$17),0)</f>
        <v>0</v>
      </c>
      <c r="AC266" s="3">
        <f>MAX(0,AD265+Clima!$F264-AB266-Constantes!$D$11)</f>
        <v>0</v>
      </c>
      <c r="AD266" s="3">
        <f>AD265+Clima!$F264-AB266-AA266-AC266</f>
        <v>25.500000000000004</v>
      </c>
      <c r="AE266" s="3">
        <f>AE265+(Coeficientes!$D$20*AC266-AF266)/Coeficientes!$D$21</f>
        <v>0</v>
      </c>
      <c r="AF266" s="3">
        <f>10*Coeficientes!$D$22*AE265/Constantes!$F$27</f>
        <v>0</v>
      </c>
      <c r="AG266" s="3">
        <f>10*Escenarios!$F$7*(AB266+AF266)</f>
        <v>0</v>
      </c>
      <c r="AH266" s="3">
        <f>0.001*Clima!F264*Escenarios!$F$8</f>
        <v>0</v>
      </c>
      <c r="AI266" s="3">
        <f>MAX(0,AL265+AG266+AH266-Constantes!$F$22)</f>
        <v>0</v>
      </c>
      <c r="AJ266" s="3">
        <f>MIN('Cálculos de ET'!M264*0.001*Escenarios!$F$8*(AL265/Constantes!$F$22)^(2/3),AL265+AG266+AH266-AI266)</f>
        <v>0</v>
      </c>
      <c r="AK266" s="3">
        <f>MIN(Constantes!$F$21*(AL265/Constantes!$F$22)^(2/3),AL265+AG266+AH266-AJ266-AI266)</f>
        <v>2.2254297877966032</v>
      </c>
      <c r="AL266" s="3">
        <f t="shared" si="9"/>
        <v>54.246675473619476</v>
      </c>
      <c r="AM266" s="25"/>
    </row>
    <row r="267" spans="2:39" x14ac:dyDescent="0.25">
      <c r="B267" s="24"/>
      <c r="C267" s="3">
        <v>262</v>
      </c>
      <c r="D267" s="3">
        <f>'Cálculos de ET'!$I265*((1-Constantes!$D$18)*'Cálculos de ET'!$K265+'Cálculos de ET'!$L265)</f>
        <v>0</v>
      </c>
      <c r="E267" s="3">
        <f>MIN(D267*Constantes!$D$16,0.8*(H266+Clima!$F265-F267-G267-Constantes!$D$12))</f>
        <v>0</v>
      </c>
      <c r="F267" s="3">
        <f>IF(Clima!$F265&gt;0.05*Constantes!$D$17,((Clima!$F265-0.05*Constantes!$D$17)^2)/(Clima!$F265+0.95*Constantes!$D$17),0)</f>
        <v>0</v>
      </c>
      <c r="G267" s="3">
        <f>MAX(0,H266+Clima!$F265-F267-Constantes!$D$11)</f>
        <v>0</v>
      </c>
      <c r="H267" s="3">
        <f>H266+Clima!$F265-F267-E267-G267</f>
        <v>25.500000000000004</v>
      </c>
      <c r="I267" s="17"/>
      <c r="J267" s="3">
        <v>262</v>
      </c>
      <c r="K267" s="3">
        <f>'Cálculos de ET'!$I265*((1-Constantes!$E$18)*'Cálculos de ET'!$K265+'Cálculos de ET'!$L265)</f>
        <v>0</v>
      </c>
      <c r="L267" s="3">
        <f>MIN(K267*Constantes!$E$16,0.8*(O266+Clima!$F265-M267-N267-Constantes!$D$12))</f>
        <v>0</v>
      </c>
      <c r="M267" s="3">
        <f>IF(Clima!$F265&gt;0.05*Constantes!$E$17,((Clima!$F265-0.05*Constantes!$E$17)^2)/(Clima!$F265+0.95*Constantes!$E$17),0)</f>
        <v>0</v>
      </c>
      <c r="N267" s="3">
        <f>MAX(0,O266+Clima!$F265-M267-Constantes!$D$11)</f>
        <v>0</v>
      </c>
      <c r="O267" s="3">
        <f>O266+Clima!$F265-M267-L267-N267</f>
        <v>25.500000000000004</v>
      </c>
      <c r="P267" s="3">
        <f>P266+(Coeficientes!$D$20*N267-Q267)/Coeficientes!$D$21</f>
        <v>0</v>
      </c>
      <c r="Q267" s="3">
        <f>10*Coeficientes!$D$22*P266/Constantes!$E$27</f>
        <v>0</v>
      </c>
      <c r="R267" s="3">
        <f>10*Escenarios!$E$7*(M267+Q267)</f>
        <v>0</v>
      </c>
      <c r="S267" s="3">
        <f>0.001*Clima!F265*Escenarios!$E$8</f>
        <v>0</v>
      </c>
      <c r="T267" s="3">
        <f>MAX(0,W266+R267+S267-Constantes!$E$22)</f>
        <v>0</v>
      </c>
      <c r="U267" s="3">
        <f>MIN('Cálculos de ET'!M265*0.001*Escenarios!$E$8*(W266/Constantes!$E$22)^(2/3),W266+R267+S267-T267)</f>
        <v>0</v>
      </c>
      <c r="V267" s="3">
        <f>MIN(Constantes!$E$21*(W266/Constantes!$E$22)^(2/3),W266+R267+S267-U267-T267)</f>
        <v>5.1119667484368883</v>
      </c>
      <c r="W267" s="3">
        <f t="shared" si="8"/>
        <v>550.97172270719159</v>
      </c>
      <c r="X267" s="17"/>
      <c r="Y267" s="3">
        <v>262</v>
      </c>
      <c r="Z267" s="3">
        <f>'Cálculos de ET'!$I265*((1-Constantes!$F$18)*'Cálculos de ET'!$K265+'Cálculos de ET'!$L265)</f>
        <v>0</v>
      </c>
      <c r="AA267" s="3">
        <f>MIN(Z267*Constantes!$F$16,0.8*(AD266+Clima!$F265-AB267-AC267-Constantes!$D$12))</f>
        <v>0</v>
      </c>
      <c r="AB267" s="3">
        <f>IF(Clima!$F265&gt;0.05*Constantes!$F$17,((Clima!$F265-0.05*Constantes!$F$17)^2)/(Clima!$F265+0.95*Constantes!$F$17),0)</f>
        <v>0</v>
      </c>
      <c r="AC267" s="3">
        <f>MAX(0,AD266+Clima!$F265-AB267-Constantes!$D$11)</f>
        <v>0</v>
      </c>
      <c r="AD267" s="3">
        <f>AD266+Clima!$F265-AB267-AA267-AC267</f>
        <v>25.500000000000004</v>
      </c>
      <c r="AE267" s="3">
        <f>AE266+(Coeficientes!$D$20*AC267-AF267)/Coeficientes!$D$21</f>
        <v>0</v>
      </c>
      <c r="AF267" s="3">
        <f>10*Coeficientes!$D$22*AE266/Constantes!$F$27</f>
        <v>0</v>
      </c>
      <c r="AG267" s="3">
        <f>10*Escenarios!$F$7*(AB267+AF267)</f>
        <v>0</v>
      </c>
      <c r="AH267" s="3">
        <f>0.001*Clima!F265*Escenarios!$F$8</f>
        <v>0</v>
      </c>
      <c r="AI267" s="3">
        <f>MAX(0,AL266+AG267+AH267-Constantes!$F$22)</f>
        <v>0</v>
      </c>
      <c r="AJ267" s="3">
        <f>MIN('Cálculos de ET'!M265*0.001*Escenarios!$F$8*(AL266/Constantes!$F$22)^(2/3),AL266+AG267+AH267-AI267)</f>
        <v>0</v>
      </c>
      <c r="AK267" s="3">
        <f>MIN(Constantes!$F$21*(AL266/Constantes!$F$22)^(2/3),AL266+AG267+AH267-AJ267-AI267)</f>
        <v>2.1665730146397975</v>
      </c>
      <c r="AL267" s="3">
        <f t="shared" si="9"/>
        <v>52.080102458979681</v>
      </c>
      <c r="AM267" s="25"/>
    </row>
    <row r="268" spans="2:39" x14ac:dyDescent="0.25">
      <c r="B268" s="24"/>
      <c r="C268" s="3">
        <v>263</v>
      </c>
      <c r="D268" s="3">
        <f>'Cálculos de ET'!$I266*((1-Constantes!$D$18)*'Cálculos de ET'!$K266+'Cálculos de ET'!$L266)</f>
        <v>1.5722095890011918</v>
      </c>
      <c r="E268" s="3">
        <f>MIN(D268*Constantes!$D$16,0.8*(H267+Clima!$F266-F268-G268-Constantes!$D$12))</f>
        <v>0</v>
      </c>
      <c r="F268" s="3">
        <f>IF(Clima!$F266&gt;0.05*Constantes!$D$17,((Clima!$F266-0.05*Constantes!$D$17)^2)/(Clima!$F266+0.95*Constantes!$D$17),0)</f>
        <v>0</v>
      </c>
      <c r="G268" s="3">
        <f>MAX(0,H267+Clima!$F266-F268-Constantes!$D$11)</f>
        <v>0</v>
      </c>
      <c r="H268" s="3">
        <f>H267+Clima!$F266-F268-E268-G268</f>
        <v>25.500000000000004</v>
      </c>
      <c r="I268" s="17"/>
      <c r="J268" s="3">
        <v>263</v>
      </c>
      <c r="K268" s="3">
        <f>'Cálculos de ET'!$I266*((1-Constantes!$E$18)*'Cálculos de ET'!$K266+'Cálculos de ET'!$L266)</f>
        <v>1.5722095890011918</v>
      </c>
      <c r="L268" s="3">
        <f>MIN(K268*Constantes!$E$16,0.8*(O267+Clima!$F266-M268-N268-Constantes!$D$12))</f>
        <v>0</v>
      </c>
      <c r="M268" s="3">
        <f>IF(Clima!$F266&gt;0.05*Constantes!$E$17,((Clima!$F266-0.05*Constantes!$E$17)^2)/(Clima!$F266+0.95*Constantes!$E$17),0)</f>
        <v>0</v>
      </c>
      <c r="N268" s="3">
        <f>MAX(0,O267+Clima!$F266-M268-Constantes!$D$11)</f>
        <v>0</v>
      </c>
      <c r="O268" s="3">
        <f>O267+Clima!$F266-M268-L268-N268</f>
        <v>25.500000000000004</v>
      </c>
      <c r="P268" s="3">
        <f>P267+(Coeficientes!$D$20*N268-Q268)/Coeficientes!$D$21</f>
        <v>0</v>
      </c>
      <c r="Q268" s="3">
        <f>10*Coeficientes!$D$22*P267/Constantes!$E$27</f>
        <v>0</v>
      </c>
      <c r="R268" s="3">
        <f>10*Escenarios!$E$7*(M268+Q268)</f>
        <v>0</v>
      </c>
      <c r="S268" s="3">
        <f>0.001*Clima!F266*Escenarios!$E$8</f>
        <v>0</v>
      </c>
      <c r="T268" s="3">
        <f>MAX(0,W267+R268+S268-Constantes!$E$22)</f>
        <v>0</v>
      </c>
      <c r="U268" s="3">
        <f>MIN('Cálculos de ET'!M266*0.001*Escenarios!$E$8*(W267/Constantes!$E$22)^(2/3),W267+R268+S268-T268)</f>
        <v>2.4117345484975963</v>
      </c>
      <c r="V268" s="3">
        <f>MIN(Constantes!$E$21*(W267/Constantes!$E$22)^(2/3),W267+R268+S268-U268-T268)</f>
        <v>5.0805896889227693</v>
      </c>
      <c r="W268" s="3">
        <f t="shared" si="8"/>
        <v>543.47939846977124</v>
      </c>
      <c r="X268" s="17"/>
      <c r="Y268" s="3">
        <v>263</v>
      </c>
      <c r="Z268" s="3">
        <f>'Cálculos de ET'!$I266*((1-Constantes!$F$18)*'Cálculos de ET'!$K266+'Cálculos de ET'!$L266)</f>
        <v>1.5722095890011918</v>
      </c>
      <c r="AA268" s="3">
        <f>MIN(Z268*Constantes!$F$16,0.8*(AD267+Clima!$F266-AB268-AC268-Constantes!$D$12))</f>
        <v>0</v>
      </c>
      <c r="AB268" s="3">
        <f>IF(Clima!$F266&gt;0.05*Constantes!$F$17,((Clima!$F266-0.05*Constantes!$F$17)^2)/(Clima!$F266+0.95*Constantes!$F$17),0)</f>
        <v>0</v>
      </c>
      <c r="AC268" s="3">
        <f>MAX(0,AD267+Clima!$F266-AB268-Constantes!$D$11)</f>
        <v>0</v>
      </c>
      <c r="AD268" s="3">
        <f>AD267+Clima!$F266-AB268-AA268-AC268</f>
        <v>25.500000000000004</v>
      </c>
      <c r="AE268" s="3">
        <f>AE267+(Coeficientes!$D$20*AC268-AF268)/Coeficientes!$D$21</f>
        <v>0</v>
      </c>
      <c r="AF268" s="3">
        <f>10*Coeficientes!$D$22*AE267/Constantes!$F$27</f>
        <v>0</v>
      </c>
      <c r="AG268" s="3">
        <f>10*Escenarios!$F$7*(AB268+AF268)</f>
        <v>0</v>
      </c>
      <c r="AH268" s="3">
        <f>0.001*Clima!F266*Escenarios!$F$8</f>
        <v>0</v>
      </c>
      <c r="AI268" s="3">
        <f>MAX(0,AL267+AG268+AH268-Constantes!$F$22)</f>
        <v>0</v>
      </c>
      <c r="AJ268" s="3">
        <f>MIN('Cálculos de ET'!M266*0.001*Escenarios!$F$8*(AL267/Constantes!$F$22)^(2/3),AL267+AG268+AH268-AI268)</f>
        <v>1.000893449304195</v>
      </c>
      <c r="AK268" s="3">
        <f>MIN(Constantes!$F$21*(AL267/Constantes!$F$22)^(2/3),AL267+AG268+AH268-AJ268-AI268)</f>
        <v>2.1084944615538417</v>
      </c>
      <c r="AL268" s="3">
        <f t="shared" si="9"/>
        <v>48.970714548121649</v>
      </c>
      <c r="AM268" s="25"/>
    </row>
    <row r="269" spans="2:39" x14ac:dyDescent="0.25">
      <c r="B269" s="24"/>
      <c r="C269" s="3">
        <v>264</v>
      </c>
      <c r="D269" s="3">
        <f>'Cálculos de ET'!$I267*((1-Constantes!$D$18)*'Cálculos de ET'!$K267+'Cálculos de ET'!$L267)</f>
        <v>1.6114973522481955</v>
      </c>
      <c r="E269" s="3">
        <f>MIN(D269*Constantes!$D$16,0.8*(H268+Clima!$F267-F269-G269-Constantes!$D$12))</f>
        <v>0</v>
      </c>
      <c r="F269" s="3">
        <f>IF(Clima!$F267&gt;0.05*Constantes!$D$17,((Clima!$F267-0.05*Constantes!$D$17)^2)/(Clima!$F267+0.95*Constantes!$D$17),0)</f>
        <v>0</v>
      </c>
      <c r="G269" s="3">
        <f>MAX(0,H268+Clima!$F267-F269-Constantes!$D$11)</f>
        <v>0</v>
      </c>
      <c r="H269" s="3">
        <f>H268+Clima!$F267-F269-E269-G269</f>
        <v>25.500000000000004</v>
      </c>
      <c r="I269" s="17"/>
      <c r="J269" s="3">
        <v>264</v>
      </c>
      <c r="K269" s="3">
        <f>'Cálculos de ET'!$I267*((1-Constantes!$E$18)*'Cálculos de ET'!$K267+'Cálculos de ET'!$L267)</f>
        <v>1.6114973522481955</v>
      </c>
      <c r="L269" s="3">
        <f>MIN(K269*Constantes!$E$16,0.8*(O268+Clima!$F267-M269-N269-Constantes!$D$12))</f>
        <v>0</v>
      </c>
      <c r="M269" s="3">
        <f>IF(Clima!$F267&gt;0.05*Constantes!$E$17,((Clima!$F267-0.05*Constantes!$E$17)^2)/(Clima!$F267+0.95*Constantes!$E$17),0)</f>
        <v>0</v>
      </c>
      <c r="N269" s="3">
        <f>MAX(0,O268+Clima!$F267-M269-Constantes!$D$11)</f>
        <v>0</v>
      </c>
      <c r="O269" s="3">
        <f>O268+Clima!$F267-M269-L269-N269</f>
        <v>25.500000000000004</v>
      </c>
      <c r="P269" s="3">
        <f>P268+(Coeficientes!$D$20*N269-Q269)/Coeficientes!$D$21</f>
        <v>0</v>
      </c>
      <c r="Q269" s="3">
        <f>10*Coeficientes!$D$22*P268/Constantes!$E$27</f>
        <v>0</v>
      </c>
      <c r="R269" s="3">
        <f>10*Escenarios!$E$7*(M269+Q269)</f>
        <v>0</v>
      </c>
      <c r="S269" s="3">
        <f>0.001*Clima!F267*Escenarios!$E$8</f>
        <v>0</v>
      </c>
      <c r="T269" s="3">
        <f>MAX(0,W268+R269+S269-Constantes!$E$22)</f>
        <v>0</v>
      </c>
      <c r="U269" s="3">
        <f>MIN('Cálculos de ET'!M267*0.001*Escenarios!$E$8*(W268/Constantes!$E$22)^(2/3),W268+R269+S269-T269)</f>
        <v>2.4497689798694982</v>
      </c>
      <c r="V269" s="3">
        <f>MIN(Constantes!$E$21*(W268/Constantes!$E$22)^(2/3),W268+R269+S269-U269-T269)</f>
        <v>5.0344261314145875</v>
      </c>
      <c r="W269" s="3">
        <f t="shared" si="8"/>
        <v>535.99520335848717</v>
      </c>
      <c r="X269" s="17"/>
      <c r="Y269" s="3">
        <v>264</v>
      </c>
      <c r="Z269" s="3">
        <f>'Cálculos de ET'!$I267*((1-Constantes!$F$18)*'Cálculos de ET'!$K267+'Cálculos de ET'!$L267)</f>
        <v>1.6114973522481955</v>
      </c>
      <c r="AA269" s="3">
        <f>MIN(Z269*Constantes!$F$16,0.8*(AD268+Clima!$F267-AB269-AC269-Constantes!$D$12))</f>
        <v>0</v>
      </c>
      <c r="AB269" s="3">
        <f>IF(Clima!$F267&gt;0.05*Constantes!$F$17,((Clima!$F267-0.05*Constantes!$F$17)^2)/(Clima!$F267+0.95*Constantes!$F$17),0)</f>
        <v>0</v>
      </c>
      <c r="AC269" s="3">
        <f>MAX(0,AD268+Clima!$F267-AB269-Constantes!$D$11)</f>
        <v>0</v>
      </c>
      <c r="AD269" s="3">
        <f>AD268+Clima!$F267-AB269-AA269-AC269</f>
        <v>25.500000000000004</v>
      </c>
      <c r="AE269" s="3">
        <f>AE268+(Coeficientes!$D$20*AC269-AF269)/Coeficientes!$D$21</f>
        <v>0</v>
      </c>
      <c r="AF269" s="3">
        <f>10*Coeficientes!$D$22*AE268/Constantes!$F$27</f>
        <v>0</v>
      </c>
      <c r="AG269" s="3">
        <f>10*Escenarios!$F$7*(AB269+AF269)</f>
        <v>0</v>
      </c>
      <c r="AH269" s="3">
        <f>0.001*Clima!F267*Escenarios!$F$8</f>
        <v>0</v>
      </c>
      <c r="AI269" s="3">
        <f>MAX(0,AL268+AG269+AH269-Constantes!$F$22)</f>
        <v>0</v>
      </c>
      <c r="AJ269" s="3">
        <f>MIN('Cálculos de ET'!M267*0.001*Escenarios!$F$8*(AL268/Constantes!$F$22)^(2/3),AL268+AG269+AH269-AI269)</f>
        <v>0.98474555709314104</v>
      </c>
      <c r="AK269" s="3">
        <f>MIN(Constantes!$F$21*(AL268/Constantes!$F$22)^(2/3),AL268+AG269+AH269-AJ269-AI269)</f>
        <v>2.0237127689028958</v>
      </c>
      <c r="AL269" s="3">
        <f t="shared" si="9"/>
        <v>45.96225622212561</v>
      </c>
      <c r="AM269" s="25"/>
    </row>
    <row r="270" spans="2:39" x14ac:dyDescent="0.25">
      <c r="B270" s="24"/>
      <c r="C270" s="3">
        <v>265</v>
      </c>
      <c r="D270" s="3">
        <f>'Cálculos de ET'!$I268*((1-Constantes!$D$18)*'Cálculos de ET'!$K268+'Cálculos de ET'!$L268)</f>
        <v>1.6557650385672213</v>
      </c>
      <c r="E270" s="3">
        <f>MIN(D270*Constantes!$D$16,0.8*(H269+Clima!$F268-F270-G270-Constantes!$D$12))</f>
        <v>0</v>
      </c>
      <c r="F270" s="3">
        <f>IF(Clima!$F268&gt;0.05*Constantes!$D$17,((Clima!$F268-0.05*Constantes!$D$17)^2)/(Clima!$F268+0.95*Constantes!$D$17),0)</f>
        <v>0</v>
      </c>
      <c r="G270" s="3">
        <f>MAX(0,H269+Clima!$F268-F270-Constantes!$D$11)</f>
        <v>0</v>
      </c>
      <c r="H270" s="3">
        <f>H269+Clima!$F268-F270-E270-G270</f>
        <v>25.500000000000004</v>
      </c>
      <c r="I270" s="17"/>
      <c r="J270" s="3">
        <v>265</v>
      </c>
      <c r="K270" s="3">
        <f>'Cálculos de ET'!$I268*((1-Constantes!$E$18)*'Cálculos de ET'!$K268+'Cálculos de ET'!$L268)</f>
        <v>1.6557650385672213</v>
      </c>
      <c r="L270" s="3">
        <f>MIN(K270*Constantes!$E$16,0.8*(O269+Clima!$F268-M270-N270-Constantes!$D$12))</f>
        <v>0</v>
      </c>
      <c r="M270" s="3">
        <f>IF(Clima!$F268&gt;0.05*Constantes!$E$17,((Clima!$F268-0.05*Constantes!$E$17)^2)/(Clima!$F268+0.95*Constantes!$E$17),0)</f>
        <v>0</v>
      </c>
      <c r="N270" s="3">
        <f>MAX(0,O269+Clima!$F268-M270-Constantes!$D$11)</f>
        <v>0</v>
      </c>
      <c r="O270" s="3">
        <f>O269+Clima!$F268-M270-L270-N270</f>
        <v>25.500000000000004</v>
      </c>
      <c r="P270" s="3">
        <f>P269+(Coeficientes!$D$20*N270-Q270)/Coeficientes!$D$21</f>
        <v>0</v>
      </c>
      <c r="Q270" s="3">
        <f>10*Coeficientes!$D$22*P269/Constantes!$E$27</f>
        <v>0</v>
      </c>
      <c r="R270" s="3">
        <f>10*Escenarios!$E$7*(M270+Q270)</f>
        <v>0</v>
      </c>
      <c r="S270" s="3">
        <f>0.001*Clima!F268*Escenarios!$E$8</f>
        <v>0</v>
      </c>
      <c r="T270" s="3">
        <f>MAX(0,W269+R270+S270-Constantes!$E$22)</f>
        <v>0</v>
      </c>
      <c r="U270" s="3">
        <f>MIN('Cálculos de ET'!M268*0.001*Escenarios!$E$8*(W269/Constantes!$E$22)^(2/3),W269+R270+S270-T270)</f>
        <v>2.494131508275776</v>
      </c>
      <c r="V270" s="3">
        <f>MIN(Constantes!$E$21*(W269/Constantes!$E$22)^(2/3),W269+R270+S270-U270-T270)</f>
        <v>4.9881003778125823</v>
      </c>
      <c r="W270" s="3">
        <f t="shared" si="8"/>
        <v>528.51297147239882</v>
      </c>
      <c r="X270" s="17"/>
      <c r="Y270" s="3">
        <v>265</v>
      </c>
      <c r="Z270" s="3">
        <f>'Cálculos de ET'!$I268*((1-Constantes!$F$18)*'Cálculos de ET'!$K268+'Cálculos de ET'!$L268)</f>
        <v>1.6557650385672213</v>
      </c>
      <c r="AA270" s="3">
        <f>MIN(Z270*Constantes!$F$16,0.8*(AD269+Clima!$F268-AB270-AC270-Constantes!$D$12))</f>
        <v>0</v>
      </c>
      <c r="AB270" s="3">
        <f>IF(Clima!$F268&gt;0.05*Constantes!$F$17,((Clima!$F268-0.05*Constantes!$F$17)^2)/(Clima!$F268+0.95*Constantes!$F$17),0)</f>
        <v>0</v>
      </c>
      <c r="AC270" s="3">
        <f>MAX(0,AD269+Clima!$F268-AB270-Constantes!$D$11)</f>
        <v>0</v>
      </c>
      <c r="AD270" s="3">
        <f>AD269+Clima!$F268-AB270-AA270-AC270</f>
        <v>25.500000000000004</v>
      </c>
      <c r="AE270" s="3">
        <f>AE269+(Coeficientes!$D$20*AC270-AF270)/Coeficientes!$D$21</f>
        <v>0</v>
      </c>
      <c r="AF270" s="3">
        <f>10*Coeficientes!$D$22*AE269/Constantes!$F$27</f>
        <v>0</v>
      </c>
      <c r="AG270" s="3">
        <f>10*Escenarios!$F$7*(AB270+AF270)</f>
        <v>0</v>
      </c>
      <c r="AH270" s="3">
        <f>0.001*Clima!F268*Escenarios!$F$8</f>
        <v>0</v>
      </c>
      <c r="AI270" s="3">
        <f>MAX(0,AL269+AG270+AH270-Constantes!$F$22)</f>
        <v>0</v>
      </c>
      <c r="AJ270" s="3">
        <f>MIN('Cálculos de ET'!M268*0.001*Escenarios!$F$8*(AL269/Constantes!$F$22)^(2/3),AL269+AG270+AH270-AI270)</f>
        <v>0.97001020209931832</v>
      </c>
      <c r="AK270" s="3">
        <f>MIN(Constantes!$F$21*(AL269/Constantes!$F$22)^(2/3),AL269+AG270+AH270-AJ270-AI270)</f>
        <v>1.9399571512243912</v>
      </c>
      <c r="AL270" s="3">
        <f t="shared" si="9"/>
        <v>43.052288868801902</v>
      </c>
      <c r="AM270" s="25"/>
    </row>
    <row r="271" spans="2:39" x14ac:dyDescent="0.25">
      <c r="B271" s="24"/>
      <c r="C271" s="3">
        <v>266</v>
      </c>
      <c r="D271" s="3">
        <f>'Cálculos de ET'!$I269*((1-Constantes!$D$18)*'Cálculos de ET'!$K269+'Cálculos de ET'!$L269)</f>
        <v>1.7961392514535444</v>
      </c>
      <c r="E271" s="3">
        <f>MIN(D271*Constantes!$D$16,0.8*(H270+Clima!$F269-F271-G271-Constantes!$D$12))</f>
        <v>0</v>
      </c>
      <c r="F271" s="3">
        <f>IF(Clima!$F269&gt;0.05*Constantes!$D$17,((Clima!$F269-0.05*Constantes!$D$17)^2)/(Clima!$F269+0.95*Constantes!$D$17),0)</f>
        <v>0</v>
      </c>
      <c r="G271" s="3">
        <f>MAX(0,H270+Clima!$F269-F271-Constantes!$D$11)</f>
        <v>0</v>
      </c>
      <c r="H271" s="3">
        <f>H270+Clima!$F269-F271-E271-G271</f>
        <v>25.500000000000004</v>
      </c>
      <c r="I271" s="17"/>
      <c r="J271" s="3">
        <v>266</v>
      </c>
      <c r="K271" s="3">
        <f>'Cálculos de ET'!$I269*((1-Constantes!$E$18)*'Cálculos de ET'!$K269+'Cálculos de ET'!$L269)</f>
        <v>1.7961392514535444</v>
      </c>
      <c r="L271" s="3">
        <f>MIN(K271*Constantes!$E$16,0.8*(O270+Clima!$F269-M271-N271-Constantes!$D$12))</f>
        <v>0</v>
      </c>
      <c r="M271" s="3">
        <f>IF(Clima!$F269&gt;0.05*Constantes!$E$17,((Clima!$F269-0.05*Constantes!$E$17)^2)/(Clima!$F269+0.95*Constantes!$E$17),0)</f>
        <v>0</v>
      </c>
      <c r="N271" s="3">
        <f>MAX(0,O270+Clima!$F269-M271-Constantes!$D$11)</f>
        <v>0</v>
      </c>
      <c r="O271" s="3">
        <f>O270+Clima!$F269-M271-L271-N271</f>
        <v>25.500000000000004</v>
      </c>
      <c r="P271" s="3">
        <f>P270+(Coeficientes!$D$20*N271-Q271)/Coeficientes!$D$21</f>
        <v>0</v>
      </c>
      <c r="Q271" s="3">
        <f>10*Coeficientes!$D$22*P270/Constantes!$E$27</f>
        <v>0</v>
      </c>
      <c r="R271" s="3">
        <f>10*Escenarios!$E$7*(M271+Q271)</f>
        <v>0</v>
      </c>
      <c r="S271" s="3">
        <f>0.001*Clima!F269*Escenarios!$E$8</f>
        <v>0</v>
      </c>
      <c r="T271" s="3">
        <f>MAX(0,W270+R271+S271-Constantes!$E$22)</f>
        <v>0</v>
      </c>
      <c r="U271" s="3">
        <f>MIN('Cálculos de ET'!M269*0.001*Escenarios!$E$8*(W270/Constantes!$E$22)^(2/3),W270+R271+S271-T271)</f>
        <v>2.6814821843810464</v>
      </c>
      <c r="V271" s="3">
        <f>MIN(Constantes!$E$21*(W270/Constantes!$E$22)^(2/3),W270+R271+S271-U271-T271)</f>
        <v>4.9415707326037666</v>
      </c>
      <c r="W271" s="3">
        <f t="shared" si="8"/>
        <v>520.88991855541406</v>
      </c>
      <c r="X271" s="17"/>
      <c r="Y271" s="3">
        <v>266</v>
      </c>
      <c r="Z271" s="3">
        <f>'Cálculos de ET'!$I269*((1-Constantes!$F$18)*'Cálculos de ET'!$K269+'Cálculos de ET'!$L269)</f>
        <v>1.7961392514535444</v>
      </c>
      <c r="AA271" s="3">
        <f>MIN(Z271*Constantes!$F$16,0.8*(AD270+Clima!$F269-AB271-AC271-Constantes!$D$12))</f>
        <v>0</v>
      </c>
      <c r="AB271" s="3">
        <f>IF(Clima!$F269&gt;0.05*Constantes!$F$17,((Clima!$F269-0.05*Constantes!$F$17)^2)/(Clima!$F269+0.95*Constantes!$F$17),0)</f>
        <v>0</v>
      </c>
      <c r="AC271" s="3">
        <f>MAX(0,AD270+Clima!$F269-AB271-Constantes!$D$11)</f>
        <v>0</v>
      </c>
      <c r="AD271" s="3">
        <f>AD270+Clima!$F269-AB271-AA271-AC271</f>
        <v>25.500000000000004</v>
      </c>
      <c r="AE271" s="3">
        <f>AE270+(Coeficientes!$D$20*AC271-AF271)/Coeficientes!$D$21</f>
        <v>0</v>
      </c>
      <c r="AF271" s="3">
        <f>10*Coeficientes!$D$22*AE270/Constantes!$F$27</f>
        <v>0</v>
      </c>
      <c r="AG271" s="3">
        <f>10*Escenarios!$F$7*(AB271+AF271)</f>
        <v>0</v>
      </c>
      <c r="AH271" s="3">
        <f>0.001*Clima!F269*Escenarios!$F$8</f>
        <v>0</v>
      </c>
      <c r="AI271" s="3">
        <f>MAX(0,AL270+AG271+AH271-Constantes!$F$22)</f>
        <v>0</v>
      </c>
      <c r="AJ271" s="3">
        <f>MIN('Cálculos de ET'!M269*0.001*Escenarios!$F$8*(AL270/Constantes!$F$22)^(2/3),AL270+AG271+AH271-AI271)</f>
        <v>1.007779008696071</v>
      </c>
      <c r="AK271" s="3">
        <f>MIN(Constantes!$F$21*(AL270/Constantes!$F$22)^(2/3),AL270+AG271+AH271-AJ271-AI271)</f>
        <v>1.8571860306632813</v>
      </c>
      <c r="AL271" s="3">
        <f t="shared" si="9"/>
        <v>40.187323829442555</v>
      </c>
      <c r="AM271" s="25"/>
    </row>
    <row r="272" spans="2:39" x14ac:dyDescent="0.25">
      <c r="B272" s="24"/>
      <c r="C272" s="3">
        <v>267</v>
      </c>
      <c r="D272" s="3">
        <f>'Cálculos de ET'!$I270*((1-Constantes!$D$18)*'Cálculos de ET'!$K270+'Cálculos de ET'!$L270)</f>
        <v>1.644142900952654</v>
      </c>
      <c r="E272" s="3">
        <f>MIN(D272*Constantes!$D$16,0.8*(H271+Clima!$F270-F272-G272-Constantes!$D$12))</f>
        <v>0</v>
      </c>
      <c r="F272" s="3">
        <f>IF(Clima!$F270&gt;0.05*Constantes!$D$17,((Clima!$F270-0.05*Constantes!$D$17)^2)/(Clima!$F270+0.95*Constantes!$D$17),0)</f>
        <v>0</v>
      </c>
      <c r="G272" s="3">
        <f>MAX(0,H271+Clima!$F270-F272-Constantes!$D$11)</f>
        <v>0</v>
      </c>
      <c r="H272" s="3">
        <f>H271+Clima!$F270-F272-E272-G272</f>
        <v>25.500000000000004</v>
      </c>
      <c r="I272" s="17"/>
      <c r="J272" s="3">
        <v>267</v>
      </c>
      <c r="K272" s="3">
        <f>'Cálculos de ET'!$I270*((1-Constantes!$E$18)*'Cálculos de ET'!$K270+'Cálculos de ET'!$L270)</f>
        <v>1.644142900952654</v>
      </c>
      <c r="L272" s="3">
        <f>MIN(K272*Constantes!$E$16,0.8*(O271+Clima!$F270-M272-N272-Constantes!$D$12))</f>
        <v>0</v>
      </c>
      <c r="M272" s="3">
        <f>IF(Clima!$F270&gt;0.05*Constantes!$E$17,((Clima!$F270-0.05*Constantes!$E$17)^2)/(Clima!$F270+0.95*Constantes!$E$17),0)</f>
        <v>0</v>
      </c>
      <c r="N272" s="3">
        <f>MAX(0,O271+Clima!$F270-M272-Constantes!$D$11)</f>
        <v>0</v>
      </c>
      <c r="O272" s="3">
        <f>O271+Clima!$F270-M272-L272-N272</f>
        <v>25.500000000000004</v>
      </c>
      <c r="P272" s="3">
        <f>P271+(Coeficientes!$D$20*N272-Q272)/Coeficientes!$D$21</f>
        <v>0</v>
      </c>
      <c r="Q272" s="3">
        <f>10*Coeficientes!$D$22*P271/Constantes!$E$27</f>
        <v>0</v>
      </c>
      <c r="R272" s="3">
        <f>10*Escenarios!$E$7*(M272+Q272)</f>
        <v>0</v>
      </c>
      <c r="S272" s="3">
        <f>0.001*Clima!F270*Escenarios!$E$8</f>
        <v>0</v>
      </c>
      <c r="T272" s="3">
        <f>MAX(0,W271+R272+S272-Constantes!$E$22)</f>
        <v>0</v>
      </c>
      <c r="U272" s="3">
        <f>MIN('Cálculos de ET'!M270*0.001*Escenarios!$E$8*(W271/Constantes!$E$22)^(2/3),W271+R272+S272-T272)</f>
        <v>2.4285363666537134</v>
      </c>
      <c r="V272" s="3">
        <f>MIN(Constantes!$E$21*(W271/Constantes!$E$22)^(2/3),W271+R272+S272-U272-T272)</f>
        <v>4.8939389828913153</v>
      </c>
      <c r="W272" s="3">
        <f t="shared" si="8"/>
        <v>513.56744320586904</v>
      </c>
      <c r="X272" s="17"/>
      <c r="Y272" s="3">
        <v>267</v>
      </c>
      <c r="Z272" s="3">
        <f>'Cálculos de ET'!$I270*((1-Constantes!$F$18)*'Cálculos de ET'!$K270+'Cálculos de ET'!$L270)</f>
        <v>1.644142900952654</v>
      </c>
      <c r="AA272" s="3">
        <f>MIN(Z272*Constantes!$F$16,0.8*(AD271+Clima!$F270-AB272-AC272-Constantes!$D$12))</f>
        <v>0</v>
      </c>
      <c r="AB272" s="3">
        <f>IF(Clima!$F270&gt;0.05*Constantes!$F$17,((Clima!$F270-0.05*Constantes!$F$17)^2)/(Clima!$F270+0.95*Constantes!$F$17),0)</f>
        <v>0</v>
      </c>
      <c r="AC272" s="3">
        <f>MAX(0,AD271+Clima!$F270-AB272-Constantes!$D$11)</f>
        <v>0</v>
      </c>
      <c r="AD272" s="3">
        <f>AD271+Clima!$F270-AB272-AA272-AC272</f>
        <v>25.500000000000004</v>
      </c>
      <c r="AE272" s="3">
        <f>AE271+(Coeficientes!$D$20*AC272-AF272)/Coeficientes!$D$21</f>
        <v>0</v>
      </c>
      <c r="AF272" s="3">
        <f>10*Coeficientes!$D$22*AE271/Constantes!$F$27</f>
        <v>0</v>
      </c>
      <c r="AG272" s="3">
        <f>10*Escenarios!$F$7*(AB272+AF272)</f>
        <v>0</v>
      </c>
      <c r="AH272" s="3">
        <f>0.001*Clima!F270*Escenarios!$F$8</f>
        <v>0</v>
      </c>
      <c r="AI272" s="3">
        <f>MAX(0,AL271+AG272+AH272-Constantes!$F$22)</f>
        <v>0</v>
      </c>
      <c r="AJ272" s="3">
        <f>MIN('Cálculos de ET'!M270*0.001*Escenarios!$F$8*(AL271/Constantes!$F$22)^(2/3),AL271+AG272+AH272-AI272)</f>
        <v>0.8802445872540331</v>
      </c>
      <c r="AK272" s="3">
        <f>MIN(Constantes!$F$21*(AL271/Constantes!$F$22)^(2/3),AL271+AG272+AH272-AJ272-AI272)</f>
        <v>1.7738516742812482</v>
      </c>
      <c r="AL272" s="3">
        <f t="shared" si="9"/>
        <v>37.533227567907275</v>
      </c>
      <c r="AM272" s="25"/>
    </row>
    <row r="273" spans="2:39" x14ac:dyDescent="0.25">
      <c r="B273" s="24"/>
      <c r="C273" s="3">
        <v>268</v>
      </c>
      <c r="D273" s="3">
        <f>'Cálculos de ET'!$I271*((1-Constantes!$D$18)*'Cálculos de ET'!$K271+'Cálculos de ET'!$L271)</f>
        <v>1.6452542927751115</v>
      </c>
      <c r="E273" s="3">
        <f>MIN(D273*Constantes!$D$16,0.8*(H272+Clima!$F271-F273-G273-Constantes!$D$12))</f>
        <v>0</v>
      </c>
      <c r="F273" s="3">
        <f>IF(Clima!$F271&gt;0.05*Constantes!$D$17,((Clima!$F271-0.05*Constantes!$D$17)^2)/(Clima!$F271+0.95*Constantes!$D$17),0)</f>
        <v>0</v>
      </c>
      <c r="G273" s="3">
        <f>MAX(0,H272+Clima!$F271-F273-Constantes!$D$11)</f>
        <v>0</v>
      </c>
      <c r="H273" s="3">
        <f>H272+Clima!$F271-F273-E273-G273</f>
        <v>25.500000000000004</v>
      </c>
      <c r="I273" s="17"/>
      <c r="J273" s="3">
        <v>268</v>
      </c>
      <c r="K273" s="3">
        <f>'Cálculos de ET'!$I271*((1-Constantes!$E$18)*'Cálculos de ET'!$K271+'Cálculos de ET'!$L271)</f>
        <v>1.6452542927751115</v>
      </c>
      <c r="L273" s="3">
        <f>MIN(K273*Constantes!$E$16,0.8*(O272+Clima!$F271-M273-N273-Constantes!$D$12))</f>
        <v>0</v>
      </c>
      <c r="M273" s="3">
        <f>IF(Clima!$F271&gt;0.05*Constantes!$E$17,((Clima!$F271-0.05*Constantes!$E$17)^2)/(Clima!$F271+0.95*Constantes!$E$17),0)</f>
        <v>0</v>
      </c>
      <c r="N273" s="3">
        <f>MAX(0,O272+Clima!$F271-M273-Constantes!$D$11)</f>
        <v>0</v>
      </c>
      <c r="O273" s="3">
        <f>O272+Clima!$F271-M273-L273-N273</f>
        <v>25.500000000000004</v>
      </c>
      <c r="P273" s="3">
        <f>P272+(Coeficientes!$D$20*N273-Q273)/Coeficientes!$D$21</f>
        <v>0</v>
      </c>
      <c r="Q273" s="3">
        <f>10*Coeficientes!$D$22*P272/Constantes!$E$27</f>
        <v>0</v>
      </c>
      <c r="R273" s="3">
        <f>10*Escenarios!$E$7*(M273+Q273)</f>
        <v>0</v>
      </c>
      <c r="S273" s="3">
        <f>0.001*Clima!F271*Escenarios!$E$8</f>
        <v>0</v>
      </c>
      <c r="T273" s="3">
        <f>MAX(0,W272+R273+S273-Constantes!$E$22)</f>
        <v>0</v>
      </c>
      <c r="U273" s="3">
        <f>MIN('Cálculos de ET'!M271*0.001*Escenarios!$E$8*(W272/Constantes!$E$22)^(2/3),W272+R273+S273-T273)</f>
        <v>2.406825090142664</v>
      </c>
      <c r="V273" s="3">
        <f>MIN(Constantes!$E$21*(W272/Constantes!$E$22)^(2/3),W272+R273+S273-U273-T273)</f>
        <v>4.8479660736831161</v>
      </c>
      <c r="W273" s="3">
        <f t="shared" si="8"/>
        <v>506.31265204204328</v>
      </c>
      <c r="X273" s="17"/>
      <c r="Y273" s="3">
        <v>268</v>
      </c>
      <c r="Z273" s="3">
        <f>'Cálculos de ET'!$I271*((1-Constantes!$F$18)*'Cálculos de ET'!$K271+'Cálculos de ET'!$L271)</f>
        <v>1.6452542927751115</v>
      </c>
      <c r="AA273" s="3">
        <f>MIN(Z273*Constantes!$F$16,0.8*(AD272+Clima!$F271-AB273-AC273-Constantes!$D$12))</f>
        <v>0</v>
      </c>
      <c r="AB273" s="3">
        <f>IF(Clima!$F271&gt;0.05*Constantes!$F$17,((Clima!$F271-0.05*Constantes!$F$17)^2)/(Clima!$F271+0.95*Constantes!$F$17),0)</f>
        <v>0</v>
      </c>
      <c r="AC273" s="3">
        <f>MAX(0,AD272+Clima!$F271-AB273-Constantes!$D$11)</f>
        <v>0</v>
      </c>
      <c r="AD273" s="3">
        <f>AD272+Clima!$F271-AB273-AA273-AC273</f>
        <v>25.500000000000004</v>
      </c>
      <c r="AE273" s="3">
        <f>AE272+(Coeficientes!$D$20*AC273-AF273)/Coeficientes!$D$21</f>
        <v>0</v>
      </c>
      <c r="AF273" s="3">
        <f>10*Coeficientes!$D$22*AE272/Constantes!$F$27</f>
        <v>0</v>
      </c>
      <c r="AG273" s="3">
        <f>10*Escenarios!$F$7*(AB273+AF273)</f>
        <v>0</v>
      </c>
      <c r="AH273" s="3">
        <f>0.001*Clima!F271*Escenarios!$F$8</f>
        <v>0</v>
      </c>
      <c r="AI273" s="3">
        <f>MAX(0,AL272+AG273+AH273-Constantes!$F$22)</f>
        <v>0</v>
      </c>
      <c r="AJ273" s="3">
        <f>MIN('Cálculos de ET'!M271*0.001*Escenarios!$F$8*(AL272/Constantes!$F$22)^(2/3),AL272+AG273+AH273-AI273)</f>
        <v>0.84143416951833683</v>
      </c>
      <c r="AK273" s="3">
        <f>MIN(Constantes!$F$21*(AL272/Constantes!$F$22)^(2/3),AL272+AG273+AH273-AJ273-AI273)</f>
        <v>1.6948652911129609</v>
      </c>
      <c r="AL273" s="3">
        <f t="shared" si="9"/>
        <v>34.996928107275977</v>
      </c>
      <c r="AM273" s="25"/>
    </row>
    <row r="274" spans="2:39" x14ac:dyDescent="0.25">
      <c r="B274" s="24"/>
      <c r="C274" s="3">
        <v>269</v>
      </c>
      <c r="D274" s="3">
        <f>'Cálculos de ET'!$I272*((1-Constantes!$D$18)*'Cálculos de ET'!$K272+'Cálculos de ET'!$L272)</f>
        <v>1.6800603812798396</v>
      </c>
      <c r="E274" s="3">
        <f>MIN(D274*Constantes!$D$16,0.8*(H273+Clima!$F272-F274-G274-Constantes!$D$12))</f>
        <v>0</v>
      </c>
      <c r="F274" s="3">
        <f>IF(Clima!$F272&gt;0.05*Constantes!$D$17,((Clima!$F272-0.05*Constantes!$D$17)^2)/(Clima!$F272+0.95*Constantes!$D$17),0)</f>
        <v>0</v>
      </c>
      <c r="G274" s="3">
        <f>MAX(0,H273+Clima!$F272-F274-Constantes!$D$11)</f>
        <v>0</v>
      </c>
      <c r="H274" s="3">
        <f>H273+Clima!$F272-F274-E274-G274</f>
        <v>25.500000000000004</v>
      </c>
      <c r="I274" s="17"/>
      <c r="J274" s="3">
        <v>269</v>
      </c>
      <c r="K274" s="3">
        <f>'Cálculos de ET'!$I272*((1-Constantes!$E$18)*'Cálculos de ET'!$K272+'Cálculos de ET'!$L272)</f>
        <v>1.6800603812798396</v>
      </c>
      <c r="L274" s="3">
        <f>MIN(K274*Constantes!$E$16,0.8*(O273+Clima!$F272-M274-N274-Constantes!$D$12))</f>
        <v>0</v>
      </c>
      <c r="M274" s="3">
        <f>IF(Clima!$F272&gt;0.05*Constantes!$E$17,((Clima!$F272-0.05*Constantes!$E$17)^2)/(Clima!$F272+0.95*Constantes!$E$17),0)</f>
        <v>0</v>
      </c>
      <c r="N274" s="3">
        <f>MAX(0,O273+Clima!$F272-M274-Constantes!$D$11)</f>
        <v>0</v>
      </c>
      <c r="O274" s="3">
        <f>O273+Clima!$F272-M274-L274-N274</f>
        <v>25.500000000000004</v>
      </c>
      <c r="P274" s="3">
        <f>P273+(Coeficientes!$D$20*N274-Q274)/Coeficientes!$D$21</f>
        <v>0</v>
      </c>
      <c r="Q274" s="3">
        <f>10*Coeficientes!$D$22*P273/Constantes!$E$27</f>
        <v>0</v>
      </c>
      <c r="R274" s="3">
        <f>10*Escenarios!$E$7*(M274+Q274)</f>
        <v>0</v>
      </c>
      <c r="S274" s="3">
        <f>0.001*Clima!F272*Escenarios!$E$8</f>
        <v>0</v>
      </c>
      <c r="T274" s="3">
        <f>MAX(0,W273+R274+S274-Constantes!$E$22)</f>
        <v>0</v>
      </c>
      <c r="U274" s="3">
        <f>MIN('Cálculos de ET'!M272*0.001*Escenarios!$E$8*(W273/Constantes!$E$22)^(2/3),W273+R274+S274-T274)</f>
        <v>2.4346155942425858</v>
      </c>
      <c r="V274" s="3">
        <f>MIN(Constantes!$E$21*(W273/Constantes!$E$22)^(2/3),W273+R274+S274-U274-T274)</f>
        <v>4.8022021246751541</v>
      </c>
      <c r="W274" s="3">
        <f t="shared" si="8"/>
        <v>499.07583432312555</v>
      </c>
      <c r="X274" s="17"/>
      <c r="Y274" s="3">
        <v>269</v>
      </c>
      <c r="Z274" s="3">
        <f>'Cálculos de ET'!$I272*((1-Constantes!$F$18)*'Cálculos de ET'!$K272+'Cálculos de ET'!$L272)</f>
        <v>1.6800603812798396</v>
      </c>
      <c r="AA274" s="3">
        <f>MIN(Z274*Constantes!$F$16,0.8*(AD273+Clima!$F272-AB274-AC274-Constantes!$D$12))</f>
        <v>0</v>
      </c>
      <c r="AB274" s="3">
        <f>IF(Clima!$F272&gt;0.05*Constantes!$F$17,((Clima!$F272-0.05*Constantes!$F$17)^2)/(Clima!$F272+0.95*Constantes!$F$17),0)</f>
        <v>0</v>
      </c>
      <c r="AC274" s="3">
        <f>MAX(0,AD273+Clima!$F272-AB274-Constantes!$D$11)</f>
        <v>0</v>
      </c>
      <c r="AD274" s="3">
        <f>AD273+Clima!$F272-AB274-AA274-AC274</f>
        <v>25.500000000000004</v>
      </c>
      <c r="AE274" s="3">
        <f>AE273+(Coeficientes!$D$20*AC274-AF274)/Coeficientes!$D$21</f>
        <v>0</v>
      </c>
      <c r="AF274" s="3">
        <f>10*Coeficientes!$D$22*AE273/Constantes!$F$27</f>
        <v>0</v>
      </c>
      <c r="AG274" s="3">
        <f>10*Escenarios!$F$7*(AB274+AF274)</f>
        <v>0</v>
      </c>
      <c r="AH274" s="3">
        <f>0.001*Clima!F272*Escenarios!$F$8</f>
        <v>0</v>
      </c>
      <c r="AI274" s="3">
        <f>MAX(0,AL273+AG274+AH274-Constantes!$F$22)</f>
        <v>0</v>
      </c>
      <c r="AJ274" s="3">
        <f>MIN('Cálculos de ET'!M272*0.001*Escenarios!$F$8*(AL273/Constantes!$F$22)^(2/3),AL273+AG274+AH274-AI274)</f>
        <v>0.82010191383526321</v>
      </c>
      <c r="AK274" s="3">
        <f>MIN(Constantes!$F$21*(AL273/Constantes!$F$22)^(2/3),AL273+AG274+AH274-AJ274-AI274)</f>
        <v>1.6176250420736638</v>
      </c>
      <c r="AL274" s="3">
        <f t="shared" si="9"/>
        <v>32.559201151367049</v>
      </c>
      <c r="AM274" s="25"/>
    </row>
    <row r="275" spans="2:39" x14ac:dyDescent="0.25">
      <c r="B275" s="24"/>
      <c r="C275" s="3">
        <v>270</v>
      </c>
      <c r="D275" s="3">
        <f>'Cálculos de ET'!$I273*((1-Constantes!$D$18)*'Cálculos de ET'!$K273+'Cálculos de ET'!$L273)</f>
        <v>1.6809967255878826</v>
      </c>
      <c r="E275" s="3">
        <f>MIN(D275*Constantes!$D$16,0.8*(H274+Clima!$F273-F275-G275-Constantes!$D$12))</f>
        <v>0</v>
      </c>
      <c r="F275" s="3">
        <f>IF(Clima!$F273&gt;0.05*Constantes!$D$17,((Clima!$F273-0.05*Constantes!$D$17)^2)/(Clima!$F273+0.95*Constantes!$D$17),0)</f>
        <v>0</v>
      </c>
      <c r="G275" s="3">
        <f>MAX(0,H274+Clima!$F273-F275-Constantes!$D$11)</f>
        <v>0</v>
      </c>
      <c r="H275" s="3">
        <f>H274+Clima!$F273-F275-E275-G275</f>
        <v>25.500000000000004</v>
      </c>
      <c r="I275" s="17"/>
      <c r="J275" s="3">
        <v>270</v>
      </c>
      <c r="K275" s="3">
        <f>'Cálculos de ET'!$I273*((1-Constantes!$E$18)*'Cálculos de ET'!$K273+'Cálculos de ET'!$L273)</f>
        <v>1.6809967255878826</v>
      </c>
      <c r="L275" s="3">
        <f>MIN(K275*Constantes!$E$16,0.8*(O274+Clima!$F273-M275-N275-Constantes!$D$12))</f>
        <v>0</v>
      </c>
      <c r="M275" s="3">
        <f>IF(Clima!$F273&gt;0.05*Constantes!$E$17,((Clima!$F273-0.05*Constantes!$E$17)^2)/(Clima!$F273+0.95*Constantes!$E$17),0)</f>
        <v>0</v>
      </c>
      <c r="N275" s="3">
        <f>MAX(0,O274+Clima!$F273-M275-Constantes!$D$11)</f>
        <v>0</v>
      </c>
      <c r="O275" s="3">
        <f>O274+Clima!$F273-M275-L275-N275</f>
        <v>25.500000000000004</v>
      </c>
      <c r="P275" s="3">
        <f>P274+(Coeficientes!$D$20*N275-Q275)/Coeficientes!$D$21</f>
        <v>0</v>
      </c>
      <c r="Q275" s="3">
        <f>10*Coeficientes!$D$22*P274/Constantes!$E$27</f>
        <v>0</v>
      </c>
      <c r="R275" s="3">
        <f>10*Escenarios!$E$7*(M275+Q275)</f>
        <v>0</v>
      </c>
      <c r="S275" s="3">
        <f>0.001*Clima!F273*Escenarios!$E$8</f>
        <v>0</v>
      </c>
      <c r="T275" s="3">
        <f>MAX(0,W274+R275+S275-Constantes!$E$22)</f>
        <v>0</v>
      </c>
      <c r="U275" s="3">
        <f>MIN('Cálculos de ET'!M273*0.001*Escenarios!$E$8*(W274/Constantes!$E$22)^(2/3),W274+R275+S275-T275)</f>
        <v>2.4122098323828824</v>
      </c>
      <c r="V275" s="3">
        <f>MIN(Constantes!$E$21*(W274/Constantes!$E$22)^(2/3),W274+R275+S275-U275-T275)</f>
        <v>4.756333260452716</v>
      </c>
      <c r="W275" s="3">
        <f t="shared" si="8"/>
        <v>491.90729123028996</v>
      </c>
      <c r="X275" s="17"/>
      <c r="Y275" s="3">
        <v>270</v>
      </c>
      <c r="Z275" s="3">
        <f>'Cálculos de ET'!$I273*((1-Constantes!$F$18)*'Cálculos de ET'!$K273+'Cálculos de ET'!$L273)</f>
        <v>1.6809967255878826</v>
      </c>
      <c r="AA275" s="3">
        <f>MIN(Z275*Constantes!$F$16,0.8*(AD274+Clima!$F273-AB275-AC275-Constantes!$D$12))</f>
        <v>0</v>
      </c>
      <c r="AB275" s="3">
        <f>IF(Clima!$F273&gt;0.05*Constantes!$F$17,((Clima!$F273-0.05*Constantes!$F$17)^2)/(Clima!$F273+0.95*Constantes!$F$17),0)</f>
        <v>0</v>
      </c>
      <c r="AC275" s="3">
        <f>MAX(0,AD274+Clima!$F273-AB275-Constantes!$D$11)</f>
        <v>0</v>
      </c>
      <c r="AD275" s="3">
        <f>AD274+Clima!$F273-AB275-AA275-AC275</f>
        <v>25.500000000000004</v>
      </c>
      <c r="AE275" s="3">
        <f>AE274+(Coeficientes!$D$20*AC275-AF275)/Coeficientes!$D$21</f>
        <v>0</v>
      </c>
      <c r="AF275" s="3">
        <f>10*Coeficientes!$D$22*AE274/Constantes!$F$27</f>
        <v>0</v>
      </c>
      <c r="AG275" s="3">
        <f>10*Escenarios!$F$7*(AB275+AF275)</f>
        <v>0</v>
      </c>
      <c r="AH275" s="3">
        <f>0.001*Clima!F273*Escenarios!$F$8</f>
        <v>0</v>
      </c>
      <c r="AI275" s="3">
        <f>MAX(0,AL274+AG275+AH275-Constantes!$F$22)</f>
        <v>0</v>
      </c>
      <c r="AJ275" s="3">
        <f>MIN('Cálculos de ET'!M273*0.001*Escenarios!$F$8*(AL274/Constantes!$F$22)^(2/3),AL274+AG275+AH275-AI275)</f>
        <v>0.78183758674416404</v>
      </c>
      <c r="AK275" s="3">
        <f>MIN(Constantes!$F$21*(AL274/Constantes!$F$22)^(2/3),AL274+AG275+AH275-AJ275-AI275)</f>
        <v>1.5416072300931978</v>
      </c>
      <c r="AL275" s="3">
        <f t="shared" si="9"/>
        <v>30.235756334529686</v>
      </c>
      <c r="AM275" s="25"/>
    </row>
    <row r="276" spans="2:39" x14ac:dyDescent="0.25">
      <c r="B276" s="24"/>
      <c r="C276" s="3">
        <v>271</v>
      </c>
      <c r="D276" s="3">
        <f>'Cálculos de ET'!$I274*((1-Constantes!$D$18)*'Cálculos de ET'!$K274+'Cálculos de ET'!$L274)</f>
        <v>1.6866543162641934</v>
      </c>
      <c r="E276" s="3">
        <f>MIN(D276*Constantes!$D$16,0.8*(H275+Clima!$F274-F276-G276-Constantes!$D$12))</f>
        <v>0</v>
      </c>
      <c r="F276" s="3">
        <f>IF(Clima!$F274&gt;0.05*Constantes!$D$17,((Clima!$F274-0.05*Constantes!$D$17)^2)/(Clima!$F274+0.95*Constantes!$D$17),0)</f>
        <v>0</v>
      </c>
      <c r="G276" s="3">
        <f>MAX(0,H275+Clima!$F274-F276-Constantes!$D$11)</f>
        <v>0</v>
      </c>
      <c r="H276" s="3">
        <f>H275+Clima!$F274-F276-E276-G276</f>
        <v>25.500000000000004</v>
      </c>
      <c r="I276" s="17"/>
      <c r="J276" s="3">
        <v>271</v>
      </c>
      <c r="K276" s="3">
        <f>'Cálculos de ET'!$I274*((1-Constantes!$E$18)*'Cálculos de ET'!$K274+'Cálculos de ET'!$L274)</f>
        <v>1.6866543162641934</v>
      </c>
      <c r="L276" s="3">
        <f>MIN(K276*Constantes!$E$16,0.8*(O275+Clima!$F274-M276-N276-Constantes!$D$12))</f>
        <v>0</v>
      </c>
      <c r="M276" s="3">
        <f>IF(Clima!$F274&gt;0.05*Constantes!$E$17,((Clima!$F274-0.05*Constantes!$E$17)^2)/(Clima!$F274+0.95*Constantes!$E$17),0)</f>
        <v>0</v>
      </c>
      <c r="N276" s="3">
        <f>MAX(0,O275+Clima!$F274-M276-Constantes!$D$11)</f>
        <v>0</v>
      </c>
      <c r="O276" s="3">
        <f>O275+Clima!$F274-M276-L276-N276</f>
        <v>25.500000000000004</v>
      </c>
      <c r="P276" s="3">
        <f>P275+(Coeficientes!$D$20*N276-Q276)/Coeficientes!$D$21</f>
        <v>0</v>
      </c>
      <c r="Q276" s="3">
        <f>10*Coeficientes!$D$22*P275/Constantes!$E$27</f>
        <v>0</v>
      </c>
      <c r="R276" s="3">
        <f>10*Escenarios!$E$7*(M276+Q276)</f>
        <v>0</v>
      </c>
      <c r="S276" s="3">
        <f>0.001*Clima!F274*Escenarios!$E$8</f>
        <v>0</v>
      </c>
      <c r="T276" s="3">
        <f>MAX(0,W275+R276+S276-Constantes!$E$22)</f>
        <v>0</v>
      </c>
      <c r="U276" s="3">
        <f>MIN('Cálculos de ET'!M274*0.001*Escenarios!$E$8*(W275/Constantes!$E$22)^(2/3),W275+R276+S276-T276)</f>
        <v>2.3966932569769361</v>
      </c>
      <c r="V276" s="3">
        <f>MIN(Constantes!$E$21*(W275/Constantes!$E$22)^(2/3),W275+R276+S276-U276-T276)</f>
        <v>4.7106780356377733</v>
      </c>
      <c r="W276" s="3">
        <f t="shared" si="8"/>
        <v>484.79991993767521</v>
      </c>
      <c r="X276" s="17"/>
      <c r="Y276" s="3">
        <v>271</v>
      </c>
      <c r="Z276" s="3">
        <f>'Cálculos de ET'!$I274*((1-Constantes!$F$18)*'Cálculos de ET'!$K274+'Cálculos de ET'!$L274)</f>
        <v>1.6866543162641934</v>
      </c>
      <c r="AA276" s="3">
        <f>MIN(Z276*Constantes!$F$16,0.8*(AD275+Clima!$F274-AB276-AC276-Constantes!$D$12))</f>
        <v>0</v>
      </c>
      <c r="AB276" s="3">
        <f>IF(Clima!$F274&gt;0.05*Constantes!$F$17,((Clima!$F274-0.05*Constantes!$F$17)^2)/(Clima!$F274+0.95*Constantes!$F$17),0)</f>
        <v>0</v>
      </c>
      <c r="AC276" s="3">
        <f>MAX(0,AD275+Clima!$F274-AB276-Constantes!$D$11)</f>
        <v>0</v>
      </c>
      <c r="AD276" s="3">
        <f>AD275+Clima!$F274-AB276-AA276-AC276</f>
        <v>25.500000000000004</v>
      </c>
      <c r="AE276" s="3">
        <f>AE275+(Coeficientes!$D$20*AC276-AF276)/Coeficientes!$D$21</f>
        <v>0</v>
      </c>
      <c r="AF276" s="3">
        <f>10*Coeficientes!$D$22*AE275/Constantes!$F$27</f>
        <v>0</v>
      </c>
      <c r="AG276" s="3">
        <f>10*Escenarios!$F$7*(AB276+AF276)</f>
        <v>0</v>
      </c>
      <c r="AH276" s="3">
        <f>0.001*Clima!F274*Escenarios!$F$8</f>
        <v>0</v>
      </c>
      <c r="AI276" s="3">
        <f>MAX(0,AL275+AG276+AH276-Constantes!$F$22)</f>
        <v>0</v>
      </c>
      <c r="AJ276" s="3">
        <f>MIN('Cálculos de ET'!M274*0.001*Escenarios!$F$8*(AL275/Constantes!$F$22)^(2/3),AL275+AG276+AH276-AI276)</f>
        <v>0.74656478544470217</v>
      </c>
      <c r="AK276" s="3">
        <f>MIN(Constantes!$F$21*(AL275/Constantes!$F$22)^(2/3),AL275+AG276+AH276-AJ276-AI276)</f>
        <v>1.4673660581041257</v>
      </c>
      <c r="AL276" s="3">
        <f t="shared" si="9"/>
        <v>28.021825490980859</v>
      </c>
      <c r="AM276" s="25"/>
    </row>
    <row r="277" spans="2:39" x14ac:dyDescent="0.25">
      <c r="B277" s="24"/>
      <c r="C277" s="3">
        <v>272</v>
      </c>
      <c r="D277" s="3">
        <f>'Cálculos de ET'!$I275*((1-Constantes!$D$18)*'Cálculos de ET'!$K275+'Cálculos de ET'!$L275)</f>
        <v>1.7117550250838549</v>
      </c>
      <c r="E277" s="3">
        <f>MIN(D277*Constantes!$D$16,0.8*(H276+Clima!$F275-F277-G277-Constantes!$D$12))</f>
        <v>0</v>
      </c>
      <c r="F277" s="3">
        <f>IF(Clima!$F275&gt;0.05*Constantes!$D$17,((Clima!$F275-0.05*Constantes!$D$17)^2)/(Clima!$F275+0.95*Constantes!$D$17),0)</f>
        <v>0</v>
      </c>
      <c r="G277" s="3">
        <f>MAX(0,H276+Clima!$F275-F277-Constantes!$D$11)</f>
        <v>0</v>
      </c>
      <c r="H277" s="3">
        <f>H276+Clima!$F275-F277-E277-G277</f>
        <v>25.500000000000004</v>
      </c>
      <c r="I277" s="17"/>
      <c r="J277" s="3">
        <v>272</v>
      </c>
      <c r="K277" s="3">
        <f>'Cálculos de ET'!$I275*((1-Constantes!$E$18)*'Cálculos de ET'!$K275+'Cálculos de ET'!$L275)</f>
        <v>1.7117550250838549</v>
      </c>
      <c r="L277" s="3">
        <f>MIN(K277*Constantes!$E$16,0.8*(O276+Clima!$F275-M277-N277-Constantes!$D$12))</f>
        <v>0</v>
      </c>
      <c r="M277" s="3">
        <f>IF(Clima!$F275&gt;0.05*Constantes!$E$17,((Clima!$F275-0.05*Constantes!$E$17)^2)/(Clima!$F275+0.95*Constantes!$E$17),0)</f>
        <v>0</v>
      </c>
      <c r="N277" s="3">
        <f>MAX(0,O276+Clima!$F275-M277-Constantes!$D$11)</f>
        <v>0</v>
      </c>
      <c r="O277" s="3">
        <f>O276+Clima!$F275-M277-L277-N277</f>
        <v>25.500000000000004</v>
      </c>
      <c r="P277" s="3">
        <f>P276+(Coeficientes!$D$20*N277-Q277)/Coeficientes!$D$21</f>
        <v>0</v>
      </c>
      <c r="Q277" s="3">
        <f>10*Coeficientes!$D$22*P276/Constantes!$E$27</f>
        <v>0</v>
      </c>
      <c r="R277" s="3">
        <f>10*Escenarios!$E$7*(M277+Q277)</f>
        <v>0</v>
      </c>
      <c r="S277" s="3">
        <f>0.001*Clima!F275*Escenarios!$E$8</f>
        <v>0</v>
      </c>
      <c r="T277" s="3">
        <f>MAX(0,W276+R277+S277-Constantes!$E$22)</f>
        <v>0</v>
      </c>
      <c r="U277" s="3">
        <f>MIN('Cálculos de ET'!M275*0.001*Escenarios!$E$8*(W276/Constantes!$E$22)^(2/3),W276+R277+S277-T277)</f>
        <v>2.4087801183258799</v>
      </c>
      <c r="V277" s="3">
        <f>MIN(Constantes!$E$21*(W276/Constantes!$E$22)^(2/3),W276+R277+S277-U277-T277)</f>
        <v>4.6651929275553599</v>
      </c>
      <c r="W277" s="3">
        <f t="shared" si="8"/>
        <v>477.72594689179397</v>
      </c>
      <c r="X277" s="17"/>
      <c r="Y277" s="3">
        <v>272</v>
      </c>
      <c r="Z277" s="3">
        <f>'Cálculos de ET'!$I275*((1-Constantes!$F$18)*'Cálculos de ET'!$K275+'Cálculos de ET'!$L275)</f>
        <v>1.7117550250838549</v>
      </c>
      <c r="AA277" s="3">
        <f>MIN(Z277*Constantes!$F$16,0.8*(AD276+Clima!$F275-AB277-AC277-Constantes!$D$12))</f>
        <v>0</v>
      </c>
      <c r="AB277" s="3">
        <f>IF(Clima!$F275&gt;0.05*Constantes!$F$17,((Clima!$F275-0.05*Constantes!$F$17)^2)/(Clima!$F275+0.95*Constantes!$F$17),0)</f>
        <v>0</v>
      </c>
      <c r="AC277" s="3">
        <f>MAX(0,AD276+Clima!$F275-AB277-Constantes!$D$11)</f>
        <v>0</v>
      </c>
      <c r="AD277" s="3">
        <f>AD276+Clima!$F275-AB277-AA277-AC277</f>
        <v>25.500000000000004</v>
      </c>
      <c r="AE277" s="3">
        <f>AE276+(Coeficientes!$D$20*AC277-AF277)/Coeficientes!$D$21</f>
        <v>0</v>
      </c>
      <c r="AF277" s="3">
        <f>10*Coeficientes!$D$22*AE276/Constantes!$F$27</f>
        <v>0</v>
      </c>
      <c r="AG277" s="3">
        <f>10*Escenarios!$F$7*(AB277+AF277)</f>
        <v>0</v>
      </c>
      <c r="AH277" s="3">
        <f>0.001*Clima!F275*Escenarios!$F$8</f>
        <v>0</v>
      </c>
      <c r="AI277" s="3">
        <f>MAX(0,AL276+AG277+AH277-Constantes!$F$22)</f>
        <v>0</v>
      </c>
      <c r="AJ277" s="3">
        <f>MIN('Cálculos de ET'!M275*0.001*Escenarios!$F$8*(AL276/Constantes!$F$22)^(2/3),AL276+AG277+AH277-AI277)</f>
        <v>0.72019440541934432</v>
      </c>
      <c r="AK277" s="3">
        <f>MIN(Constantes!$F$21*(AL276/Constantes!$F$22)^(2/3),AL276+AG277+AH277-AJ277-AI277)</f>
        <v>1.3948329368321009</v>
      </c>
      <c r="AL277" s="3">
        <f t="shared" si="9"/>
        <v>25.906798148729415</v>
      </c>
      <c r="AM277" s="25"/>
    </row>
    <row r="278" spans="2:39" x14ac:dyDescent="0.25">
      <c r="B278" s="24"/>
      <c r="C278" s="3">
        <v>273</v>
      </c>
      <c r="D278" s="3">
        <f>'Cálculos de ET'!$I276*((1-Constantes!$D$18)*'Cálculos de ET'!$K276+'Cálculos de ET'!$L276)</f>
        <v>1.6192291523405211</v>
      </c>
      <c r="E278" s="3">
        <f>MIN(D278*Constantes!$D$16,0.8*(H277+Clima!$F276-F278-G278-Constantes!$D$12))</f>
        <v>0</v>
      </c>
      <c r="F278" s="3">
        <f>IF(Clima!$F276&gt;0.05*Constantes!$D$17,((Clima!$F276-0.05*Constantes!$D$17)^2)/(Clima!$F276+0.95*Constantes!$D$17),0)</f>
        <v>0</v>
      </c>
      <c r="G278" s="3">
        <f>MAX(0,H277+Clima!$F276-F278-Constantes!$D$11)</f>
        <v>0</v>
      </c>
      <c r="H278" s="3">
        <f>H277+Clima!$F276-F278-E278-G278</f>
        <v>25.500000000000004</v>
      </c>
      <c r="I278" s="17"/>
      <c r="J278" s="3">
        <v>273</v>
      </c>
      <c r="K278" s="3">
        <f>'Cálculos de ET'!$I276*((1-Constantes!$E$18)*'Cálculos de ET'!$K276+'Cálculos de ET'!$L276)</f>
        <v>1.6192291523405211</v>
      </c>
      <c r="L278" s="3">
        <f>MIN(K278*Constantes!$E$16,0.8*(O277+Clima!$F276-M278-N278-Constantes!$D$12))</f>
        <v>0</v>
      </c>
      <c r="M278" s="3">
        <f>IF(Clima!$F276&gt;0.05*Constantes!$E$17,((Clima!$F276-0.05*Constantes!$E$17)^2)/(Clima!$F276+0.95*Constantes!$E$17),0)</f>
        <v>0</v>
      </c>
      <c r="N278" s="3">
        <f>MAX(0,O277+Clima!$F276-M278-Constantes!$D$11)</f>
        <v>0</v>
      </c>
      <c r="O278" s="3">
        <f>O277+Clima!$F276-M278-L278-N278</f>
        <v>25.500000000000004</v>
      </c>
      <c r="P278" s="3">
        <f>P277+(Coeficientes!$D$20*N278-Q278)/Coeficientes!$D$21</f>
        <v>0</v>
      </c>
      <c r="Q278" s="3">
        <f>10*Coeficientes!$D$22*P277/Constantes!$E$27</f>
        <v>0</v>
      </c>
      <c r="R278" s="3">
        <f>10*Escenarios!$E$7*(M278+Q278)</f>
        <v>0</v>
      </c>
      <c r="S278" s="3">
        <f>0.001*Clima!F276*Escenarios!$E$8</f>
        <v>0</v>
      </c>
      <c r="T278" s="3">
        <f>MAX(0,W277+R278+S278-Constantes!$E$22)</f>
        <v>0</v>
      </c>
      <c r="U278" s="3">
        <f>MIN('Cálculos de ET'!M276*0.001*Escenarios!$E$8*(W277/Constantes!$E$22)^(2/3),W277+R278+S278-T278)</f>
        <v>2.2543384362930534</v>
      </c>
      <c r="V278" s="3">
        <f>MIN(Constantes!$E$21*(W277/Constantes!$E$22)^(2/3),W277+R278+S278-U278-T278)</f>
        <v>4.6197003032690738</v>
      </c>
      <c r="W278" s="3">
        <f t="shared" si="8"/>
        <v>470.85190815223183</v>
      </c>
      <c r="X278" s="17"/>
      <c r="Y278" s="3">
        <v>273</v>
      </c>
      <c r="Z278" s="3">
        <f>'Cálculos de ET'!$I276*((1-Constantes!$F$18)*'Cálculos de ET'!$K276+'Cálculos de ET'!$L276)</f>
        <v>1.6192291523405211</v>
      </c>
      <c r="AA278" s="3">
        <f>MIN(Z278*Constantes!$F$16,0.8*(AD277+Clima!$F276-AB278-AC278-Constantes!$D$12))</f>
        <v>0</v>
      </c>
      <c r="AB278" s="3">
        <f>IF(Clima!$F276&gt;0.05*Constantes!$F$17,((Clima!$F276-0.05*Constantes!$F$17)^2)/(Clima!$F276+0.95*Constantes!$F$17),0)</f>
        <v>0</v>
      </c>
      <c r="AC278" s="3">
        <f>MAX(0,AD277+Clima!$F276-AB278-Constantes!$D$11)</f>
        <v>0</v>
      </c>
      <c r="AD278" s="3">
        <f>AD277+Clima!$F276-AB278-AA278-AC278</f>
        <v>25.500000000000004</v>
      </c>
      <c r="AE278" s="3">
        <f>AE277+(Coeficientes!$D$20*AC278-AF278)/Coeficientes!$D$21</f>
        <v>0</v>
      </c>
      <c r="AF278" s="3">
        <f>10*Coeficientes!$D$22*AE277/Constantes!$F$27</f>
        <v>0</v>
      </c>
      <c r="AG278" s="3">
        <f>10*Escenarios!$F$7*(AB278+AF278)</f>
        <v>0</v>
      </c>
      <c r="AH278" s="3">
        <f>0.001*Clima!F276*Escenarios!$F$8</f>
        <v>0</v>
      </c>
      <c r="AI278" s="3">
        <f>MAX(0,AL277+AG278+AH278-Constantes!$F$22)</f>
        <v>0</v>
      </c>
      <c r="AJ278" s="3">
        <f>MIN('Cálculos de ET'!M276*0.001*Escenarios!$F$8*(AL277/Constantes!$F$22)^(2/3),AL277+AG278+AH278-AI278)</f>
        <v>0.64596013863476731</v>
      </c>
      <c r="AK278" s="3">
        <f>MIN(Constantes!$F$21*(AL277/Constantes!$F$22)^(2/3),AL277+AG278+AH278-AJ278-AI278)</f>
        <v>1.3237330297476431</v>
      </c>
      <c r="AL278" s="3">
        <f t="shared" si="9"/>
        <v>23.937104980347005</v>
      </c>
      <c r="AM278" s="25"/>
    </row>
    <row r="279" spans="2:39" x14ac:dyDescent="0.25">
      <c r="B279" s="24"/>
      <c r="C279" s="3">
        <v>274</v>
      </c>
      <c r="D279" s="3">
        <f>'Cálculos de ET'!$I277*((1-Constantes!$D$18)*'Cálculos de ET'!$K277+'Cálculos de ET'!$L277)</f>
        <v>1.7078456043503301</v>
      </c>
      <c r="E279" s="3">
        <f>MIN(D279*Constantes!$D$16,0.8*(H278+Clima!$F277-F279-G279-Constantes!$D$12))</f>
        <v>0</v>
      </c>
      <c r="F279" s="3">
        <f>IF(Clima!$F277&gt;0.05*Constantes!$D$17,((Clima!$F277-0.05*Constantes!$D$17)^2)/(Clima!$F277+0.95*Constantes!$D$17),0)</f>
        <v>0</v>
      </c>
      <c r="G279" s="3">
        <f>MAX(0,H278+Clima!$F277-F279-Constantes!$D$11)</f>
        <v>0</v>
      </c>
      <c r="H279" s="3">
        <f>H278+Clima!$F277-F279-E279-G279</f>
        <v>25.500000000000004</v>
      </c>
      <c r="I279" s="17"/>
      <c r="J279" s="3">
        <v>274</v>
      </c>
      <c r="K279" s="3">
        <f>'Cálculos de ET'!$I277*((1-Constantes!$E$18)*'Cálculos de ET'!$K277+'Cálculos de ET'!$L277)</f>
        <v>1.7078456043503301</v>
      </c>
      <c r="L279" s="3">
        <f>MIN(K279*Constantes!$E$16,0.8*(O278+Clima!$F277-M279-N279-Constantes!$D$12))</f>
        <v>0</v>
      </c>
      <c r="M279" s="3">
        <f>IF(Clima!$F277&gt;0.05*Constantes!$E$17,((Clima!$F277-0.05*Constantes!$E$17)^2)/(Clima!$F277+0.95*Constantes!$E$17),0)</f>
        <v>0</v>
      </c>
      <c r="N279" s="3">
        <f>MAX(0,O278+Clima!$F277-M279-Constantes!$D$11)</f>
        <v>0</v>
      </c>
      <c r="O279" s="3">
        <f>O278+Clima!$F277-M279-L279-N279</f>
        <v>25.500000000000004</v>
      </c>
      <c r="P279" s="3">
        <f>P278+(Coeficientes!$D$20*N279-Q279)/Coeficientes!$D$21</f>
        <v>0</v>
      </c>
      <c r="Q279" s="3">
        <f>10*Coeficientes!$D$22*P278/Constantes!$E$27</f>
        <v>0</v>
      </c>
      <c r="R279" s="3">
        <f>10*Escenarios!$E$7*(M279+Q279)</f>
        <v>0</v>
      </c>
      <c r="S279" s="3">
        <f>0.001*Clima!F277*Escenarios!$E$8</f>
        <v>0</v>
      </c>
      <c r="T279" s="3">
        <f>MAX(0,W278+R279+S279-Constantes!$E$22)</f>
        <v>0</v>
      </c>
      <c r="U279" s="3">
        <f>MIN('Cálculos de ET'!M277*0.001*Escenarios!$E$8*(W278/Constantes!$E$22)^(2/3),W278+R279+S279-T279)</f>
        <v>2.3560019455836532</v>
      </c>
      <c r="V279" s="3">
        <f>MIN(Constantes!$E$21*(W278/Constantes!$E$22)^(2/3),W278+R279+S279-U279-T279)</f>
        <v>4.5752778377118375</v>
      </c>
      <c r="W279" s="3">
        <f t="shared" si="8"/>
        <v>463.92062836893632</v>
      </c>
      <c r="X279" s="17"/>
      <c r="Y279" s="3">
        <v>274</v>
      </c>
      <c r="Z279" s="3">
        <f>'Cálculos de ET'!$I277*((1-Constantes!$F$18)*'Cálculos de ET'!$K277+'Cálculos de ET'!$L277)</f>
        <v>1.7078456043503301</v>
      </c>
      <c r="AA279" s="3">
        <f>MIN(Z279*Constantes!$F$16,0.8*(AD278+Clima!$F277-AB279-AC279-Constantes!$D$12))</f>
        <v>0</v>
      </c>
      <c r="AB279" s="3">
        <f>IF(Clima!$F277&gt;0.05*Constantes!$F$17,((Clima!$F277-0.05*Constantes!$F$17)^2)/(Clima!$F277+0.95*Constantes!$F$17),0)</f>
        <v>0</v>
      </c>
      <c r="AC279" s="3">
        <f>MAX(0,AD278+Clima!$F277-AB279-Constantes!$D$11)</f>
        <v>0</v>
      </c>
      <c r="AD279" s="3">
        <f>AD278+Clima!$F277-AB279-AA279-AC279</f>
        <v>25.500000000000004</v>
      </c>
      <c r="AE279" s="3">
        <f>AE278+(Coeficientes!$D$20*AC279-AF279)/Coeficientes!$D$21</f>
        <v>0</v>
      </c>
      <c r="AF279" s="3">
        <f>10*Coeficientes!$D$22*AE278/Constantes!$F$27</f>
        <v>0</v>
      </c>
      <c r="AG279" s="3">
        <f>10*Escenarios!$F$7*(AB279+AF279)</f>
        <v>0</v>
      </c>
      <c r="AH279" s="3">
        <f>0.001*Clima!F277*Escenarios!$F$8</f>
        <v>0</v>
      </c>
      <c r="AI279" s="3">
        <f>MAX(0,AL278+AG279+AH279-Constantes!$F$22)</f>
        <v>0</v>
      </c>
      <c r="AJ279" s="3">
        <f>MIN('Cálculos de ET'!M277*0.001*Escenarios!$F$8*(AL278/Constantes!$F$22)^(2/3),AL278+AG279+AH279-AI279)</f>
        <v>0.64664188763915431</v>
      </c>
      <c r="AK279" s="3">
        <f>MIN(Constantes!$F$21*(AL278/Constantes!$F$22)^(2/3),AL278+AG279+AH279-AJ279-AI279)</f>
        <v>1.2557571537652716</v>
      </c>
      <c r="AL279" s="3">
        <f t="shared" si="9"/>
        <v>22.034705938942579</v>
      </c>
      <c r="AM279" s="25"/>
    </row>
    <row r="280" spans="2:39" x14ac:dyDescent="0.25">
      <c r="B280" s="24"/>
      <c r="C280" s="3">
        <v>275</v>
      </c>
      <c r="D280" s="3">
        <f>'Cálculos de ET'!$I278*((1-Constantes!$D$18)*'Cálculos de ET'!$K278+'Cálculos de ET'!$L278)</f>
        <v>1.7921246796236128</v>
      </c>
      <c r="E280" s="3">
        <f>MIN(D280*Constantes!$D$16,0.8*(H279+Clima!$F278-F280-G280-Constantes!$D$12))</f>
        <v>0</v>
      </c>
      <c r="F280" s="3">
        <f>IF(Clima!$F278&gt;0.05*Constantes!$D$17,((Clima!$F278-0.05*Constantes!$D$17)^2)/(Clima!$F278+0.95*Constantes!$D$17),0)</f>
        <v>0</v>
      </c>
      <c r="G280" s="3">
        <f>MAX(0,H279+Clima!$F278-F280-Constantes!$D$11)</f>
        <v>0</v>
      </c>
      <c r="H280" s="3">
        <f>H279+Clima!$F278-F280-E280-G280</f>
        <v>25.500000000000004</v>
      </c>
      <c r="I280" s="17"/>
      <c r="J280" s="3">
        <v>275</v>
      </c>
      <c r="K280" s="3">
        <f>'Cálculos de ET'!$I278*((1-Constantes!$E$18)*'Cálculos de ET'!$K278+'Cálculos de ET'!$L278)</f>
        <v>1.7921246796236128</v>
      </c>
      <c r="L280" s="3">
        <f>MIN(K280*Constantes!$E$16,0.8*(O279+Clima!$F278-M280-N280-Constantes!$D$12))</f>
        <v>0</v>
      </c>
      <c r="M280" s="3">
        <f>IF(Clima!$F278&gt;0.05*Constantes!$E$17,((Clima!$F278-0.05*Constantes!$E$17)^2)/(Clima!$F278+0.95*Constantes!$E$17),0)</f>
        <v>0</v>
      </c>
      <c r="N280" s="3">
        <f>MAX(0,O279+Clima!$F278-M280-Constantes!$D$11)</f>
        <v>0</v>
      </c>
      <c r="O280" s="3">
        <f>O279+Clima!$F278-M280-L280-N280</f>
        <v>25.500000000000004</v>
      </c>
      <c r="P280" s="3">
        <f>P279+(Coeficientes!$D$20*N280-Q280)/Coeficientes!$D$21</f>
        <v>0</v>
      </c>
      <c r="Q280" s="3">
        <f>10*Coeficientes!$D$22*P279/Constantes!$E$27</f>
        <v>0</v>
      </c>
      <c r="R280" s="3">
        <f>10*Escenarios!$E$7*(M280+Q280)</f>
        <v>0</v>
      </c>
      <c r="S280" s="3">
        <f>0.001*Clima!F278*Escenarios!$E$8</f>
        <v>0</v>
      </c>
      <c r="T280" s="3">
        <f>MAX(0,W279+R280+S280-Constantes!$E$22)</f>
        <v>0</v>
      </c>
      <c r="U280" s="3">
        <f>MIN('Cálculos de ET'!M278*0.001*Escenarios!$E$8*(W279/Constantes!$E$22)^(2/3),W279+R280+S280-T280)</f>
        <v>2.4485791831189214</v>
      </c>
      <c r="V280" s="3">
        <f>MIN(Constantes!$E$21*(W279/Constantes!$E$22)^(2/3),W279+R280+S280-U280-T280)</f>
        <v>4.5302660213145929</v>
      </c>
      <c r="W280" s="3">
        <f t="shared" si="8"/>
        <v>456.94178316450279</v>
      </c>
      <c r="X280" s="17"/>
      <c r="Y280" s="3">
        <v>275</v>
      </c>
      <c r="Z280" s="3">
        <f>'Cálculos de ET'!$I278*((1-Constantes!$F$18)*'Cálculos de ET'!$K278+'Cálculos de ET'!$L278)</f>
        <v>1.7921246796236128</v>
      </c>
      <c r="AA280" s="3">
        <f>MIN(Z280*Constantes!$F$16,0.8*(AD279+Clima!$F278-AB280-AC280-Constantes!$D$12))</f>
        <v>0</v>
      </c>
      <c r="AB280" s="3">
        <f>IF(Clima!$F278&gt;0.05*Constantes!$F$17,((Clima!$F278-0.05*Constantes!$F$17)^2)/(Clima!$F278+0.95*Constantes!$F$17),0)</f>
        <v>0</v>
      </c>
      <c r="AC280" s="3">
        <f>MAX(0,AD279+Clima!$F278-AB280-Constantes!$D$11)</f>
        <v>0</v>
      </c>
      <c r="AD280" s="3">
        <f>AD279+Clima!$F278-AB280-AA280-AC280</f>
        <v>25.500000000000004</v>
      </c>
      <c r="AE280" s="3">
        <f>AE279+(Coeficientes!$D$20*AC280-AF280)/Coeficientes!$D$21</f>
        <v>0</v>
      </c>
      <c r="AF280" s="3">
        <f>10*Coeficientes!$D$22*AE279/Constantes!$F$27</f>
        <v>0</v>
      </c>
      <c r="AG280" s="3">
        <f>10*Escenarios!$F$7*(AB280+AF280)</f>
        <v>0</v>
      </c>
      <c r="AH280" s="3">
        <f>0.001*Clima!F278*Escenarios!$F$8</f>
        <v>0</v>
      </c>
      <c r="AI280" s="3">
        <f>MAX(0,AL279+AG280+AH280-Constantes!$F$22)</f>
        <v>0</v>
      </c>
      <c r="AJ280" s="3">
        <f>MIN('Cálculos de ET'!M278*0.001*Escenarios!$F$8*(AL279/Constantes!$F$22)^(2/3),AL279+AG280+AH280-AI280)</f>
        <v>0.64227329565383584</v>
      </c>
      <c r="AK280" s="3">
        <f>MIN(Constantes!$F$21*(AL279/Constantes!$F$22)^(2/3),AL279+AG280+AH280-AJ280-AI280)</f>
        <v>1.1883090846145605</v>
      </c>
      <c r="AL280" s="3">
        <f t="shared" si="9"/>
        <v>20.204123558674183</v>
      </c>
      <c r="AM280" s="25"/>
    </row>
    <row r="281" spans="2:39" x14ac:dyDescent="0.25">
      <c r="B281" s="24"/>
      <c r="C281" s="3">
        <v>276</v>
      </c>
      <c r="D281" s="3">
        <f>'Cálculos de ET'!$I279*((1-Constantes!$D$18)*'Cálculos de ET'!$K279+'Cálculos de ET'!$L279)</f>
        <v>1.7974535685854802</v>
      </c>
      <c r="E281" s="3">
        <f>MIN(D281*Constantes!$D$16,0.8*(H280+Clima!$F279-F281-G281-Constantes!$D$12))</f>
        <v>0</v>
      </c>
      <c r="F281" s="3">
        <f>IF(Clima!$F279&gt;0.05*Constantes!$D$17,((Clima!$F279-0.05*Constantes!$D$17)^2)/(Clima!$F279+0.95*Constantes!$D$17),0)</f>
        <v>0</v>
      </c>
      <c r="G281" s="3">
        <f>MAX(0,H280+Clima!$F279-F281-Constantes!$D$11)</f>
        <v>0</v>
      </c>
      <c r="H281" s="3">
        <f>H280+Clima!$F279-F281-E281-G281</f>
        <v>25.500000000000004</v>
      </c>
      <c r="I281" s="17"/>
      <c r="J281" s="3">
        <v>276</v>
      </c>
      <c r="K281" s="3">
        <f>'Cálculos de ET'!$I279*((1-Constantes!$E$18)*'Cálculos de ET'!$K279+'Cálculos de ET'!$L279)</f>
        <v>1.7974535685854802</v>
      </c>
      <c r="L281" s="3">
        <f>MIN(K281*Constantes!$E$16,0.8*(O280+Clima!$F279-M281-N281-Constantes!$D$12))</f>
        <v>0</v>
      </c>
      <c r="M281" s="3">
        <f>IF(Clima!$F279&gt;0.05*Constantes!$E$17,((Clima!$F279-0.05*Constantes!$E$17)^2)/(Clima!$F279+0.95*Constantes!$E$17),0)</f>
        <v>0</v>
      </c>
      <c r="N281" s="3">
        <f>MAX(0,O280+Clima!$F279-M281-Constantes!$D$11)</f>
        <v>0</v>
      </c>
      <c r="O281" s="3">
        <f>O280+Clima!$F279-M281-L281-N281</f>
        <v>25.500000000000004</v>
      </c>
      <c r="P281" s="3">
        <f>P280+(Coeficientes!$D$20*N281-Q281)/Coeficientes!$D$21</f>
        <v>0</v>
      </c>
      <c r="Q281" s="3">
        <f>10*Coeficientes!$D$22*P280/Constantes!$E$27</f>
        <v>0</v>
      </c>
      <c r="R281" s="3">
        <f>10*Escenarios!$E$7*(M281+Q281)</f>
        <v>0</v>
      </c>
      <c r="S281" s="3">
        <f>0.001*Clima!F279*Escenarios!$E$8</f>
        <v>0</v>
      </c>
      <c r="T281" s="3">
        <f>MAX(0,W280+R281+S281-Constantes!$E$22)</f>
        <v>0</v>
      </c>
      <c r="U281" s="3">
        <f>MIN('Cálculos de ET'!M279*0.001*Escenarios!$E$8*(W280/Constantes!$E$22)^(2/3),W280+R281+S281-T281)</f>
        <v>2.4308098882766167</v>
      </c>
      <c r="V281" s="3">
        <f>MIN(Constantes!$E$21*(W280/Constantes!$E$22)^(2/3),W280+R281+S281-U281-T281)</f>
        <v>4.4847182477448158</v>
      </c>
      <c r="W281" s="3">
        <f t="shared" si="8"/>
        <v>450.02625502848139</v>
      </c>
      <c r="X281" s="17"/>
      <c r="Y281" s="3">
        <v>276</v>
      </c>
      <c r="Z281" s="3">
        <f>'Cálculos de ET'!$I279*((1-Constantes!$F$18)*'Cálculos de ET'!$K279+'Cálculos de ET'!$L279)</f>
        <v>1.7974535685854802</v>
      </c>
      <c r="AA281" s="3">
        <f>MIN(Z281*Constantes!$F$16,0.8*(AD280+Clima!$F279-AB281-AC281-Constantes!$D$12))</f>
        <v>0</v>
      </c>
      <c r="AB281" s="3">
        <f>IF(Clima!$F279&gt;0.05*Constantes!$F$17,((Clima!$F279-0.05*Constantes!$F$17)^2)/(Clima!$F279+0.95*Constantes!$F$17),0)</f>
        <v>0</v>
      </c>
      <c r="AC281" s="3">
        <f>MAX(0,AD280+Clima!$F279-AB281-Constantes!$D$11)</f>
        <v>0</v>
      </c>
      <c r="AD281" s="3">
        <f>AD280+Clima!$F279-AB281-AA281-AC281</f>
        <v>25.500000000000004</v>
      </c>
      <c r="AE281" s="3">
        <f>AE280+(Coeficientes!$D$20*AC281-AF281)/Coeficientes!$D$21</f>
        <v>0</v>
      </c>
      <c r="AF281" s="3">
        <f>10*Coeficientes!$D$22*AE280/Constantes!$F$27</f>
        <v>0</v>
      </c>
      <c r="AG281" s="3">
        <f>10*Escenarios!$F$7*(AB281+AF281)</f>
        <v>0</v>
      </c>
      <c r="AH281" s="3">
        <f>0.001*Clima!F279*Escenarios!$F$8</f>
        <v>0</v>
      </c>
      <c r="AI281" s="3">
        <f>MAX(0,AL280+AG281+AH281-Constantes!$F$22)</f>
        <v>0</v>
      </c>
      <c r="AJ281" s="3">
        <f>MIN('Cálculos de ET'!M279*0.001*Escenarios!$F$8*(AL280/Constantes!$F$22)^(2/3),AL280+AG281+AH281-AI281)</f>
        <v>0.60790225225433803</v>
      </c>
      <c r="AK281" s="3">
        <f>MIN(Constantes!$F$21*(AL280/Constantes!$F$22)^(2/3),AL280+AG281+AH281-AJ281-AI281)</f>
        <v>1.1215481460226655</v>
      </c>
      <c r="AL281" s="3">
        <f t="shared" si="9"/>
        <v>18.474673160397181</v>
      </c>
      <c r="AM281" s="25"/>
    </row>
    <row r="282" spans="2:39" x14ac:dyDescent="0.25">
      <c r="B282" s="24"/>
      <c r="C282" s="3">
        <v>277</v>
      </c>
      <c r="D282" s="3">
        <f>'Cálculos de ET'!$I280*((1-Constantes!$D$18)*'Cálculos de ET'!$K280+'Cálculos de ET'!$L280)</f>
        <v>1.7927044942697143</v>
      </c>
      <c r="E282" s="3">
        <f>MIN(D282*Constantes!$D$16,0.8*(H281+Clima!$F280-F282-G282-Constantes!$D$12))</f>
        <v>0</v>
      </c>
      <c r="F282" s="3">
        <f>IF(Clima!$F280&gt;0.05*Constantes!$D$17,((Clima!$F280-0.05*Constantes!$D$17)^2)/(Clima!$F280+0.95*Constantes!$D$17),0)</f>
        <v>0</v>
      </c>
      <c r="G282" s="3">
        <f>MAX(0,H281+Clima!$F280-F282-Constantes!$D$11)</f>
        <v>0</v>
      </c>
      <c r="H282" s="3">
        <f>H281+Clima!$F280-F282-E282-G282</f>
        <v>25.500000000000004</v>
      </c>
      <c r="I282" s="17"/>
      <c r="J282" s="3">
        <v>277</v>
      </c>
      <c r="K282" s="3">
        <f>'Cálculos de ET'!$I280*((1-Constantes!$E$18)*'Cálculos de ET'!$K280+'Cálculos de ET'!$L280)</f>
        <v>1.7927044942697143</v>
      </c>
      <c r="L282" s="3">
        <f>MIN(K282*Constantes!$E$16,0.8*(O281+Clima!$F280-M282-N282-Constantes!$D$12))</f>
        <v>0</v>
      </c>
      <c r="M282" s="3">
        <f>IF(Clima!$F280&gt;0.05*Constantes!$E$17,((Clima!$F280-0.05*Constantes!$E$17)^2)/(Clima!$F280+0.95*Constantes!$E$17),0)</f>
        <v>0</v>
      </c>
      <c r="N282" s="3">
        <f>MAX(0,O281+Clima!$F280-M282-Constantes!$D$11)</f>
        <v>0</v>
      </c>
      <c r="O282" s="3">
        <f>O281+Clima!$F280-M282-L282-N282</f>
        <v>25.500000000000004</v>
      </c>
      <c r="P282" s="3">
        <f>P281+(Coeficientes!$D$20*N282-Q282)/Coeficientes!$D$21</f>
        <v>0</v>
      </c>
      <c r="Q282" s="3">
        <f>10*Coeficientes!$D$22*P281/Constantes!$E$27</f>
        <v>0</v>
      </c>
      <c r="R282" s="3">
        <f>10*Escenarios!$E$7*(M282+Q282)</f>
        <v>0</v>
      </c>
      <c r="S282" s="3">
        <f>0.001*Clima!F280*Escenarios!$E$8</f>
        <v>0</v>
      </c>
      <c r="T282" s="3">
        <f>MAX(0,W281+R282+S282-Constantes!$E$22)</f>
        <v>0</v>
      </c>
      <c r="U282" s="3">
        <f>MIN('Cálculos de ET'!M280*0.001*Escenarios!$E$8*(W281/Constantes!$E$22)^(2/3),W281+R282+S282-T282)</f>
        <v>2.3994230167405632</v>
      </c>
      <c r="V282" s="3">
        <f>MIN(Constantes!$E$21*(W281/Constantes!$E$22)^(2/3),W281+R282+S282-U282-T282)</f>
        <v>4.439354400031192</v>
      </c>
      <c r="W282" s="3">
        <f t="shared" si="8"/>
        <v>443.1874776117096</v>
      </c>
      <c r="X282" s="17"/>
      <c r="Y282" s="3">
        <v>277</v>
      </c>
      <c r="Z282" s="3">
        <f>'Cálculos de ET'!$I280*((1-Constantes!$F$18)*'Cálculos de ET'!$K280+'Cálculos de ET'!$L280)</f>
        <v>1.7927044942697143</v>
      </c>
      <c r="AA282" s="3">
        <f>MIN(Z282*Constantes!$F$16,0.8*(AD281+Clima!$F280-AB282-AC282-Constantes!$D$12))</f>
        <v>0</v>
      </c>
      <c r="AB282" s="3">
        <f>IF(Clima!$F280&gt;0.05*Constantes!$F$17,((Clima!$F280-0.05*Constantes!$F$17)^2)/(Clima!$F280+0.95*Constantes!$F$17),0)</f>
        <v>0</v>
      </c>
      <c r="AC282" s="3">
        <f>MAX(0,AD281+Clima!$F280-AB282-Constantes!$D$11)</f>
        <v>0</v>
      </c>
      <c r="AD282" s="3">
        <f>AD281+Clima!$F280-AB282-AA282-AC282</f>
        <v>25.500000000000004</v>
      </c>
      <c r="AE282" s="3">
        <f>AE281+(Coeficientes!$D$20*AC282-AF282)/Coeficientes!$D$21</f>
        <v>0</v>
      </c>
      <c r="AF282" s="3">
        <f>10*Coeficientes!$D$22*AE281/Constantes!$F$27</f>
        <v>0</v>
      </c>
      <c r="AG282" s="3">
        <f>10*Escenarios!$F$7*(AB282+AF282)</f>
        <v>0</v>
      </c>
      <c r="AH282" s="3">
        <f>0.001*Clima!F280*Escenarios!$F$8</f>
        <v>0</v>
      </c>
      <c r="AI282" s="3">
        <f>MAX(0,AL281+AG282+AH282-Constantes!$F$22)</f>
        <v>0</v>
      </c>
      <c r="AJ282" s="3">
        <f>MIN('Cálculos de ET'!M280*0.001*Escenarios!$F$8*(AL281/Constantes!$F$22)^(2/3),AL281+AG282+AH282-AI282)</f>
        <v>0.57107886936406294</v>
      </c>
      <c r="AK282" s="3">
        <f>MIN(Constantes!$F$21*(AL281/Constantes!$F$22)^(2/3),AL281+AG282+AH282-AJ282-AI282)</f>
        <v>1.0565963041065181</v>
      </c>
      <c r="AL282" s="3">
        <f t="shared" si="9"/>
        <v>16.846997986926603</v>
      </c>
      <c r="AM282" s="25"/>
    </row>
    <row r="283" spans="2:39" x14ac:dyDescent="0.25">
      <c r="B283" s="24"/>
      <c r="C283" s="3">
        <v>278</v>
      </c>
      <c r="D283" s="3">
        <f>'Cálculos de ET'!$I281*((1-Constantes!$D$18)*'Cálculos de ET'!$K281+'Cálculos de ET'!$L281)</f>
        <v>1.7678171900097048</v>
      </c>
      <c r="E283" s="3">
        <f>MIN(D283*Constantes!$D$16,0.8*(H282+Clima!$F281-F283-G283-Constantes!$D$12))</f>
        <v>0.5599999999999995</v>
      </c>
      <c r="F283" s="3">
        <f>IF(Clima!$F281&gt;0.05*Constantes!$D$17,((Clima!$F281-0.05*Constantes!$D$17)^2)/(Clima!$F281+0.95*Constantes!$D$17),0)</f>
        <v>0</v>
      </c>
      <c r="G283" s="3">
        <f>MAX(0,H282+Clima!$F281-F283-Constantes!$D$11)</f>
        <v>0</v>
      </c>
      <c r="H283" s="3">
        <f>H282+Clima!$F281-F283-E283-G283</f>
        <v>25.640000000000004</v>
      </c>
      <c r="I283" s="17"/>
      <c r="J283" s="3">
        <v>278</v>
      </c>
      <c r="K283" s="3">
        <f>'Cálculos de ET'!$I281*((1-Constantes!$E$18)*'Cálculos de ET'!$K281+'Cálculos de ET'!$L281)</f>
        <v>1.7678171900097048</v>
      </c>
      <c r="L283" s="3">
        <f>MIN(K283*Constantes!$E$16,0.8*(O282+Clima!$F281-M283-N283-Constantes!$D$12))</f>
        <v>0.5599999999999995</v>
      </c>
      <c r="M283" s="3">
        <f>IF(Clima!$F281&gt;0.05*Constantes!$E$17,((Clima!$F281-0.05*Constantes!$E$17)^2)/(Clima!$F281+0.95*Constantes!$E$17),0)</f>
        <v>0</v>
      </c>
      <c r="N283" s="3">
        <f>MAX(0,O282+Clima!$F281-M283-Constantes!$D$11)</f>
        <v>0</v>
      </c>
      <c r="O283" s="3">
        <f>O282+Clima!$F281-M283-L283-N283</f>
        <v>25.640000000000004</v>
      </c>
      <c r="P283" s="3">
        <f>P282+(Coeficientes!$D$20*N283-Q283)/Coeficientes!$D$21</f>
        <v>0</v>
      </c>
      <c r="Q283" s="3">
        <f>10*Coeficientes!$D$22*P282/Constantes!$E$27</f>
        <v>0</v>
      </c>
      <c r="R283" s="3">
        <f>10*Escenarios!$E$7*(M283+Q283)</f>
        <v>0</v>
      </c>
      <c r="S283" s="3">
        <f>0.001*Clima!F281*Escenarios!$E$8</f>
        <v>2.1</v>
      </c>
      <c r="T283" s="3">
        <f>MAX(0,W282+R283+S283-Constantes!$E$22)</f>
        <v>0</v>
      </c>
      <c r="U283" s="3">
        <f>MIN('Cálculos de ET'!M281*0.001*Escenarios!$E$8*(W282/Constantes!$E$22)^(2/3),W282+R283+S283-T283)</f>
        <v>2.341430318634723</v>
      </c>
      <c r="V283" s="3">
        <f>MIN(Constantes!$E$21*(W282/Constantes!$E$22)^(2/3),W282+R283+S283-U283-T283)</f>
        <v>4.394264921496001</v>
      </c>
      <c r="W283" s="3">
        <f t="shared" si="8"/>
        <v>438.55178237157889</v>
      </c>
      <c r="X283" s="17"/>
      <c r="Y283" s="3">
        <v>278</v>
      </c>
      <c r="Z283" s="3">
        <f>'Cálculos de ET'!$I281*((1-Constantes!$F$18)*'Cálculos de ET'!$K281+'Cálculos de ET'!$L281)</f>
        <v>1.7678171900097048</v>
      </c>
      <c r="AA283" s="3">
        <f>MIN(Z283*Constantes!$F$16,0.8*(AD282+Clima!$F281-AB283-AC283-Constantes!$D$12))</f>
        <v>0.5599999999999995</v>
      </c>
      <c r="AB283" s="3">
        <f>IF(Clima!$F281&gt;0.05*Constantes!$F$17,((Clima!$F281-0.05*Constantes!$F$17)^2)/(Clima!$F281+0.95*Constantes!$F$17),0)</f>
        <v>0</v>
      </c>
      <c r="AC283" s="3">
        <f>MAX(0,AD282+Clima!$F281-AB283-Constantes!$D$11)</f>
        <v>0</v>
      </c>
      <c r="AD283" s="3">
        <f>AD282+Clima!$F281-AB283-AA283-AC283</f>
        <v>25.640000000000004</v>
      </c>
      <c r="AE283" s="3">
        <f>AE282+(Coeficientes!$D$20*AC283-AF283)/Coeficientes!$D$21</f>
        <v>0</v>
      </c>
      <c r="AF283" s="3">
        <f>10*Coeficientes!$D$22*AE282/Constantes!$F$27</f>
        <v>0</v>
      </c>
      <c r="AG283" s="3">
        <f>10*Escenarios!$F$7*(AB283+AF283)</f>
        <v>0</v>
      </c>
      <c r="AH283" s="3">
        <f>0.001*Clima!F281*Escenarios!$F$8</f>
        <v>4.2</v>
      </c>
      <c r="AI283" s="3">
        <f>MAX(0,AL282+AG283+AH283-Constantes!$F$22)</f>
        <v>0</v>
      </c>
      <c r="AJ283" s="3">
        <f>MIN('Cálculos de ET'!M281*0.001*Escenarios!$F$8*(AL282/Constantes!$F$22)^(2/3),AL282+AG283+AH283-AI283)</f>
        <v>0.52942111954932936</v>
      </c>
      <c r="AK283" s="3">
        <f>MIN(Constantes!$F$21*(AL282/Constantes!$F$22)^(2/3),AL282+AG283+AH283-AJ283-AI283)</f>
        <v>0.99358782357071451</v>
      </c>
      <c r="AL283" s="3">
        <f t="shared" si="9"/>
        <v>19.523989043806559</v>
      </c>
      <c r="AM283" s="25"/>
    </row>
    <row r="284" spans="2:39" x14ac:dyDescent="0.25">
      <c r="B284" s="24"/>
      <c r="C284" s="3">
        <v>279</v>
      </c>
      <c r="D284" s="3">
        <f>'Cálculos de ET'!$I282*((1-Constantes!$D$18)*'Cálculos de ET'!$K282+'Cálculos de ET'!$L282)</f>
        <v>1.9378731775823881</v>
      </c>
      <c r="E284" s="3">
        <f>MIN(D284*Constantes!$D$16,0.8*(H283+Clima!$F282-F284-G284-Constantes!$D$12))</f>
        <v>0.19200000000000161</v>
      </c>
      <c r="F284" s="3">
        <f>IF(Clima!$F282&gt;0.05*Constantes!$D$17,((Clima!$F282-0.05*Constantes!$D$17)^2)/(Clima!$F282+0.95*Constantes!$D$17),0)</f>
        <v>0</v>
      </c>
      <c r="G284" s="3">
        <f>MAX(0,H283+Clima!$F282-F284-Constantes!$D$11)</f>
        <v>0</v>
      </c>
      <c r="H284" s="3">
        <f>H283+Clima!$F282-F284-E284-G284</f>
        <v>25.548000000000005</v>
      </c>
      <c r="I284" s="17"/>
      <c r="J284" s="3">
        <v>279</v>
      </c>
      <c r="K284" s="3">
        <f>'Cálculos de ET'!$I282*((1-Constantes!$E$18)*'Cálculos de ET'!$K282+'Cálculos de ET'!$L282)</f>
        <v>1.9378731775823881</v>
      </c>
      <c r="L284" s="3">
        <f>MIN(K284*Constantes!$E$16,0.8*(O283+Clima!$F282-M284-N284-Constantes!$D$12))</f>
        <v>0.19200000000000161</v>
      </c>
      <c r="M284" s="3">
        <f>IF(Clima!$F282&gt;0.05*Constantes!$E$17,((Clima!$F282-0.05*Constantes!$E$17)^2)/(Clima!$F282+0.95*Constantes!$E$17),0)</f>
        <v>0</v>
      </c>
      <c r="N284" s="3">
        <f>MAX(0,O283+Clima!$F282-M284-Constantes!$D$11)</f>
        <v>0</v>
      </c>
      <c r="O284" s="3">
        <f>O283+Clima!$F282-M284-L284-N284</f>
        <v>25.548000000000005</v>
      </c>
      <c r="P284" s="3">
        <f>P283+(Coeficientes!$D$20*N284-Q284)/Coeficientes!$D$21</f>
        <v>0</v>
      </c>
      <c r="Q284" s="3">
        <f>10*Coeficientes!$D$22*P283/Constantes!$E$27</f>
        <v>0</v>
      </c>
      <c r="R284" s="3">
        <f>10*Escenarios!$E$7*(M284+Q284)</f>
        <v>0</v>
      </c>
      <c r="S284" s="3">
        <f>0.001*Clima!F282*Escenarios!$E$8</f>
        <v>0.3</v>
      </c>
      <c r="T284" s="3">
        <f>MAX(0,W283+R284+S284-Constantes!$E$22)</f>
        <v>0</v>
      </c>
      <c r="U284" s="3">
        <f>MIN('Cálculos de ET'!M282*0.001*Escenarios!$E$8*(W283/Constantes!$E$22)^(2/3),W283+R284+S284-T284)</f>
        <v>2.5495085991804656</v>
      </c>
      <c r="V284" s="3">
        <f>MIN(Constantes!$E$21*(W283/Constantes!$E$22)^(2/3),W283+R284+S284-U284-T284)</f>
        <v>4.363568880820802</v>
      </c>
      <c r="W284" s="3">
        <f t="shared" si="8"/>
        <v>431.93870489157763</v>
      </c>
      <c r="X284" s="17"/>
      <c r="Y284" s="3">
        <v>279</v>
      </c>
      <c r="Z284" s="3">
        <f>'Cálculos de ET'!$I282*((1-Constantes!$F$18)*'Cálculos de ET'!$K282+'Cálculos de ET'!$L282)</f>
        <v>1.9378731775823881</v>
      </c>
      <c r="AA284" s="3">
        <f>MIN(Z284*Constantes!$F$16,0.8*(AD283+Clima!$F282-AB284-AC284-Constantes!$D$12))</f>
        <v>0.19200000000000161</v>
      </c>
      <c r="AB284" s="3">
        <f>IF(Clima!$F282&gt;0.05*Constantes!$F$17,((Clima!$F282-0.05*Constantes!$F$17)^2)/(Clima!$F282+0.95*Constantes!$F$17),0)</f>
        <v>0</v>
      </c>
      <c r="AC284" s="3">
        <f>MAX(0,AD283+Clima!$F282-AB284-Constantes!$D$11)</f>
        <v>0</v>
      </c>
      <c r="AD284" s="3">
        <f>AD283+Clima!$F282-AB284-AA284-AC284</f>
        <v>25.548000000000005</v>
      </c>
      <c r="AE284" s="3">
        <f>AE283+(Coeficientes!$D$20*AC284-AF284)/Coeficientes!$D$21</f>
        <v>0</v>
      </c>
      <c r="AF284" s="3">
        <f>10*Coeficientes!$D$22*AE283/Constantes!$F$27</f>
        <v>0</v>
      </c>
      <c r="AG284" s="3">
        <f>10*Escenarios!$F$7*(AB284+AF284)</f>
        <v>0</v>
      </c>
      <c r="AH284" s="3">
        <f>0.001*Clima!F282*Escenarios!$F$8</f>
        <v>0.6</v>
      </c>
      <c r="AI284" s="3">
        <f>MAX(0,AL283+AG284+AH284-Constantes!$F$22)</f>
        <v>0</v>
      </c>
      <c r="AJ284" s="3">
        <f>MIN('Cálculos de ET'!M282*0.001*Escenarios!$F$8*(AL283/Constantes!$F$22)^(2/3),AL283+AG284+AH284-AI284)</f>
        <v>0.64049871094580924</v>
      </c>
      <c r="AK284" s="3">
        <f>MIN(Constantes!$F$21*(AL283/Constantes!$F$22)^(2/3),AL283+AG284+AH284-AJ284-AI284)</f>
        <v>1.09623487608058</v>
      </c>
      <c r="AL284" s="3">
        <f t="shared" si="9"/>
        <v>18.387255456780171</v>
      </c>
      <c r="AM284" s="25"/>
    </row>
    <row r="285" spans="2:39" x14ac:dyDescent="0.25">
      <c r="B285" s="24"/>
      <c r="C285" s="3">
        <v>280</v>
      </c>
      <c r="D285" s="3">
        <f>'Cálculos de ET'!$I283*((1-Constantes!$D$18)*'Cálculos de ET'!$K283+'Cálculos de ET'!$L283)</f>
        <v>1.8124823816537556</v>
      </c>
      <c r="E285" s="3">
        <f>MIN(D285*Constantes!$D$16,0.8*(H284+Clima!$F283-F285-G285-Constantes!$D$12))</f>
        <v>3.8400000000001461E-2</v>
      </c>
      <c r="F285" s="3">
        <f>IF(Clima!$F283&gt;0.05*Constantes!$D$17,((Clima!$F283-0.05*Constantes!$D$17)^2)/(Clima!$F283+0.95*Constantes!$D$17),0)</f>
        <v>0</v>
      </c>
      <c r="G285" s="3">
        <f>MAX(0,H284+Clima!$F283-F285-Constantes!$D$11)</f>
        <v>0</v>
      </c>
      <c r="H285" s="3">
        <f>H284+Clima!$F283-F285-E285-G285</f>
        <v>25.509600000000002</v>
      </c>
      <c r="I285" s="17"/>
      <c r="J285" s="3">
        <v>280</v>
      </c>
      <c r="K285" s="3">
        <f>'Cálculos de ET'!$I283*((1-Constantes!$E$18)*'Cálculos de ET'!$K283+'Cálculos de ET'!$L283)</f>
        <v>1.8124823816537556</v>
      </c>
      <c r="L285" s="3">
        <f>MIN(K285*Constantes!$E$16,0.8*(O284+Clima!$F283-M285-N285-Constantes!$D$12))</f>
        <v>3.8400000000001461E-2</v>
      </c>
      <c r="M285" s="3">
        <f>IF(Clima!$F283&gt;0.05*Constantes!$E$17,((Clima!$F283-0.05*Constantes!$E$17)^2)/(Clima!$F283+0.95*Constantes!$E$17),0)</f>
        <v>0</v>
      </c>
      <c r="N285" s="3">
        <f>MAX(0,O284+Clima!$F283-M285-Constantes!$D$11)</f>
        <v>0</v>
      </c>
      <c r="O285" s="3">
        <f>O284+Clima!$F283-M285-L285-N285</f>
        <v>25.509600000000002</v>
      </c>
      <c r="P285" s="3">
        <f>P284+(Coeficientes!$D$20*N285-Q285)/Coeficientes!$D$21</f>
        <v>0</v>
      </c>
      <c r="Q285" s="3">
        <f>10*Coeficientes!$D$22*P284/Constantes!$E$27</f>
        <v>0</v>
      </c>
      <c r="R285" s="3">
        <f>10*Escenarios!$E$7*(M285+Q285)</f>
        <v>0</v>
      </c>
      <c r="S285" s="3">
        <f>0.001*Clima!F283*Escenarios!$E$8</f>
        <v>0</v>
      </c>
      <c r="T285" s="3">
        <f>MAX(0,W284+R285+S285-Constantes!$E$22)</f>
        <v>0</v>
      </c>
      <c r="U285" s="3">
        <f>MIN('Cálculos de ET'!M283*0.001*Escenarios!$E$8*(W284/Constantes!$E$22)^(2/3),W284+R285+S285-T285)</f>
        <v>2.3595449171412839</v>
      </c>
      <c r="V285" s="3">
        <f>MIN(Constantes!$E$21*(W284/Constantes!$E$22)^(2/3),W284+R285+S285-U285-T285)</f>
        <v>4.3195913562799442</v>
      </c>
      <c r="W285" s="3">
        <f t="shared" si="8"/>
        <v>425.25956861815638</v>
      </c>
      <c r="X285" s="17"/>
      <c r="Y285" s="3">
        <v>280</v>
      </c>
      <c r="Z285" s="3">
        <f>'Cálculos de ET'!$I283*((1-Constantes!$F$18)*'Cálculos de ET'!$K283+'Cálculos de ET'!$L283)</f>
        <v>1.8124823816537556</v>
      </c>
      <c r="AA285" s="3">
        <f>MIN(Z285*Constantes!$F$16,0.8*(AD284+Clima!$F283-AB285-AC285-Constantes!$D$12))</f>
        <v>3.8400000000001461E-2</v>
      </c>
      <c r="AB285" s="3">
        <f>IF(Clima!$F283&gt;0.05*Constantes!$F$17,((Clima!$F283-0.05*Constantes!$F$17)^2)/(Clima!$F283+0.95*Constantes!$F$17),0)</f>
        <v>0</v>
      </c>
      <c r="AC285" s="3">
        <f>MAX(0,AD284+Clima!$F283-AB285-Constantes!$D$11)</f>
        <v>0</v>
      </c>
      <c r="AD285" s="3">
        <f>AD284+Clima!$F283-AB285-AA285-AC285</f>
        <v>25.509600000000002</v>
      </c>
      <c r="AE285" s="3">
        <f>AE284+(Coeficientes!$D$20*AC285-AF285)/Coeficientes!$D$21</f>
        <v>0</v>
      </c>
      <c r="AF285" s="3">
        <f>10*Coeficientes!$D$22*AE284/Constantes!$F$27</f>
        <v>0</v>
      </c>
      <c r="AG285" s="3">
        <f>10*Escenarios!$F$7*(AB285+AF285)</f>
        <v>0</v>
      </c>
      <c r="AH285" s="3">
        <f>0.001*Clima!F283*Escenarios!$F$8</f>
        <v>0</v>
      </c>
      <c r="AI285" s="3">
        <f>MAX(0,AL284+AG285+AH285-Constantes!$F$22)</f>
        <v>0</v>
      </c>
      <c r="AJ285" s="3">
        <f>MIN('Cálculos de ET'!M283*0.001*Escenarios!$F$8*(AL284/Constantes!$F$22)^(2/3),AL284+AG285+AH285-AI285)</f>
        <v>0.57533585061195769</v>
      </c>
      <c r="AK285" s="3">
        <f>MIN(Constantes!$F$21*(AL284/Constantes!$F$22)^(2/3),AL284+AG285+AH285-AJ285-AI285)</f>
        <v>1.0532606305593686</v>
      </c>
      <c r="AL285" s="3">
        <f t="shared" si="9"/>
        <v>16.758658975608846</v>
      </c>
      <c r="AM285" s="25"/>
    </row>
    <row r="286" spans="2:39" x14ac:dyDescent="0.25">
      <c r="B286" s="24"/>
      <c r="C286" s="3">
        <v>281</v>
      </c>
      <c r="D286" s="3">
        <f>'Cálculos de ET'!$I284*((1-Constantes!$D$18)*'Cálculos de ET'!$K284+'Cálculos de ET'!$L284)</f>
        <v>1.7366958890392918</v>
      </c>
      <c r="E286" s="3">
        <f>MIN(D286*Constantes!$D$16,0.8*(H285+Clima!$F284-F286-G286-Constantes!$D$12))</f>
        <v>7.6799999999991545E-3</v>
      </c>
      <c r="F286" s="3">
        <f>IF(Clima!$F284&gt;0.05*Constantes!$D$17,((Clima!$F284-0.05*Constantes!$D$17)^2)/(Clima!$F284+0.95*Constantes!$D$17),0)</f>
        <v>0</v>
      </c>
      <c r="G286" s="3">
        <f>MAX(0,H285+Clima!$F284-F286-Constantes!$D$11)</f>
        <v>0</v>
      </c>
      <c r="H286" s="3">
        <f>H285+Clima!$F284-F286-E286-G286</f>
        <v>25.501920000000002</v>
      </c>
      <c r="I286" s="17"/>
      <c r="J286" s="3">
        <v>281</v>
      </c>
      <c r="K286" s="3">
        <f>'Cálculos de ET'!$I284*((1-Constantes!$E$18)*'Cálculos de ET'!$K284+'Cálculos de ET'!$L284)</f>
        <v>1.7366958890392918</v>
      </c>
      <c r="L286" s="3">
        <f>MIN(K286*Constantes!$E$16,0.8*(O285+Clima!$F284-M286-N286-Constantes!$D$12))</f>
        <v>7.6799999999991545E-3</v>
      </c>
      <c r="M286" s="3">
        <f>IF(Clima!$F284&gt;0.05*Constantes!$E$17,((Clima!$F284-0.05*Constantes!$E$17)^2)/(Clima!$F284+0.95*Constantes!$E$17),0)</f>
        <v>0</v>
      </c>
      <c r="N286" s="3">
        <f>MAX(0,O285+Clima!$F284-M286-Constantes!$D$11)</f>
        <v>0</v>
      </c>
      <c r="O286" s="3">
        <f>O285+Clima!$F284-M286-L286-N286</f>
        <v>25.501920000000002</v>
      </c>
      <c r="P286" s="3">
        <f>P285+(Coeficientes!$D$20*N286-Q286)/Coeficientes!$D$21</f>
        <v>0</v>
      </c>
      <c r="Q286" s="3">
        <f>10*Coeficientes!$D$22*P285/Constantes!$E$27</f>
        <v>0</v>
      </c>
      <c r="R286" s="3">
        <f>10*Escenarios!$E$7*(M286+Q286)</f>
        <v>0</v>
      </c>
      <c r="S286" s="3">
        <f>0.001*Clima!F284*Escenarios!$E$8</f>
        <v>0</v>
      </c>
      <c r="T286" s="3">
        <f>MAX(0,W285+R286+S286-Constantes!$E$22)</f>
        <v>0</v>
      </c>
      <c r="U286" s="3">
        <f>MIN('Cálculos de ET'!M284*0.001*Escenarios!$E$8*(W285/Constantes!$E$22)^(2/3),W285+R286+S286-T286)</f>
        <v>2.2363098639020733</v>
      </c>
      <c r="V286" s="3">
        <f>MIN(Constantes!$E$21*(W285/Constantes!$E$22)^(2/3),W285+R286+S286-U286-T286)</f>
        <v>4.2749461174966994</v>
      </c>
      <c r="W286" s="3">
        <f t="shared" si="8"/>
        <v>418.74831263675759</v>
      </c>
      <c r="X286" s="17"/>
      <c r="Y286" s="3">
        <v>281</v>
      </c>
      <c r="Z286" s="3">
        <f>'Cálculos de ET'!$I284*((1-Constantes!$F$18)*'Cálculos de ET'!$K284+'Cálculos de ET'!$L284)</f>
        <v>1.7366958890392918</v>
      </c>
      <c r="AA286" s="3">
        <f>MIN(Z286*Constantes!$F$16,0.8*(AD285+Clima!$F284-AB286-AC286-Constantes!$D$12))</f>
        <v>7.6799999999991545E-3</v>
      </c>
      <c r="AB286" s="3">
        <f>IF(Clima!$F284&gt;0.05*Constantes!$F$17,((Clima!$F284-0.05*Constantes!$F$17)^2)/(Clima!$F284+0.95*Constantes!$F$17),0)</f>
        <v>0</v>
      </c>
      <c r="AC286" s="3">
        <f>MAX(0,AD285+Clima!$F284-AB286-Constantes!$D$11)</f>
        <v>0</v>
      </c>
      <c r="AD286" s="3">
        <f>AD285+Clima!$F284-AB286-AA286-AC286</f>
        <v>25.501920000000002</v>
      </c>
      <c r="AE286" s="3">
        <f>AE285+(Coeficientes!$D$20*AC286-AF286)/Coeficientes!$D$21</f>
        <v>0</v>
      </c>
      <c r="AF286" s="3">
        <f>10*Coeficientes!$D$22*AE285/Constantes!$F$27</f>
        <v>0</v>
      </c>
      <c r="AG286" s="3">
        <f>10*Escenarios!$F$7*(AB286+AF286)</f>
        <v>0</v>
      </c>
      <c r="AH286" s="3">
        <f>0.001*Clima!F284*Escenarios!$F$8</f>
        <v>0</v>
      </c>
      <c r="AI286" s="3">
        <f>MAX(0,AL285+AG286+AH286-Constantes!$F$22)</f>
        <v>0</v>
      </c>
      <c r="AJ286" s="3">
        <f>MIN('Cálculos de ET'!M284*0.001*Escenarios!$F$8*(AL285/Constantes!$F$22)^(2/3),AL285+AG286+AH286-AI286)</f>
        <v>0.51794711838283325</v>
      </c>
      <c r="AK286" s="3">
        <f>MIN(Constantes!$F$21*(AL285/Constantes!$F$22)^(2/3),AL285+AG286+AH286-AJ286-AI286)</f>
        <v>0.99011145930189159</v>
      </c>
      <c r="AL286" s="3">
        <f t="shared" si="9"/>
        <v>15.250600397924122</v>
      </c>
      <c r="AM286" s="25"/>
    </row>
    <row r="287" spans="2:39" x14ac:dyDescent="0.25">
      <c r="B287" s="24"/>
      <c r="C287" s="3">
        <v>282</v>
      </c>
      <c r="D287" s="3">
        <f>'Cálculos de ET'!$I285*((1-Constantes!$D$18)*'Cálculos de ET'!$K285+'Cálculos de ET'!$L285)</f>
        <v>1.7611975783731681</v>
      </c>
      <c r="E287" s="3">
        <f>MIN(D287*Constantes!$D$16,0.8*(H286+Clima!$F285-F287-G287-Constantes!$D$12))</f>
        <v>1.535999999998694E-3</v>
      </c>
      <c r="F287" s="3">
        <f>IF(Clima!$F285&gt;0.05*Constantes!$D$17,((Clima!$F285-0.05*Constantes!$D$17)^2)/(Clima!$F285+0.95*Constantes!$D$17),0)</f>
        <v>0</v>
      </c>
      <c r="G287" s="3">
        <f>MAX(0,H286+Clima!$F285-F287-Constantes!$D$11)</f>
        <v>0</v>
      </c>
      <c r="H287" s="3">
        <f>H286+Clima!$F285-F287-E287-G287</f>
        <v>25.500384000000004</v>
      </c>
      <c r="I287" s="17"/>
      <c r="J287" s="3">
        <v>282</v>
      </c>
      <c r="K287" s="3">
        <f>'Cálculos de ET'!$I285*((1-Constantes!$E$18)*'Cálculos de ET'!$K285+'Cálculos de ET'!$L285)</f>
        <v>1.7611975783731681</v>
      </c>
      <c r="L287" s="3">
        <f>MIN(K287*Constantes!$E$16,0.8*(O286+Clima!$F285-M287-N287-Constantes!$D$12))</f>
        <v>1.535999999998694E-3</v>
      </c>
      <c r="M287" s="3">
        <f>IF(Clima!$F285&gt;0.05*Constantes!$E$17,((Clima!$F285-0.05*Constantes!$E$17)^2)/(Clima!$F285+0.95*Constantes!$E$17),0)</f>
        <v>0</v>
      </c>
      <c r="N287" s="3">
        <f>MAX(0,O286+Clima!$F285-M287-Constantes!$D$11)</f>
        <v>0</v>
      </c>
      <c r="O287" s="3">
        <f>O286+Clima!$F285-M287-L287-N287</f>
        <v>25.500384000000004</v>
      </c>
      <c r="P287" s="3">
        <f>P286+(Coeficientes!$D$20*N287-Q287)/Coeficientes!$D$21</f>
        <v>0</v>
      </c>
      <c r="Q287" s="3">
        <f>10*Coeficientes!$D$22*P286/Constantes!$E$27</f>
        <v>0</v>
      </c>
      <c r="R287" s="3">
        <f>10*Escenarios!$E$7*(M287+Q287)</f>
        <v>0</v>
      </c>
      <c r="S287" s="3">
        <f>0.001*Clima!F285*Escenarios!$E$8</f>
        <v>0</v>
      </c>
      <c r="T287" s="3">
        <f>MAX(0,W286+R287+S287-Constantes!$E$22)</f>
        <v>0</v>
      </c>
      <c r="U287" s="3">
        <f>MIN('Cálculos de ET'!M285*0.001*Escenarios!$E$8*(W286/Constantes!$E$22)^(2/3),W286+R287+S287-T287)</f>
        <v>2.244649156676362</v>
      </c>
      <c r="V287" s="3">
        <f>MIN(Constantes!$E$21*(W286/Constantes!$E$22)^(2/3),W286+R287+S287-U287-T287)</f>
        <v>4.2311974826975742</v>
      </c>
      <c r="W287" s="3">
        <f t="shared" si="8"/>
        <v>412.27246599738368</v>
      </c>
      <c r="X287" s="17"/>
      <c r="Y287" s="3">
        <v>282</v>
      </c>
      <c r="Z287" s="3">
        <f>'Cálculos de ET'!$I285*((1-Constantes!$F$18)*'Cálculos de ET'!$K285+'Cálculos de ET'!$L285)</f>
        <v>1.7611975783731681</v>
      </c>
      <c r="AA287" s="3">
        <f>MIN(Z287*Constantes!$F$16,0.8*(AD286+Clima!$F285-AB287-AC287-Constantes!$D$12))</f>
        <v>1.535999999998694E-3</v>
      </c>
      <c r="AB287" s="3">
        <f>IF(Clima!$F285&gt;0.05*Constantes!$F$17,((Clima!$F285-0.05*Constantes!$F$17)^2)/(Clima!$F285+0.95*Constantes!$F$17),0)</f>
        <v>0</v>
      </c>
      <c r="AC287" s="3">
        <f>MAX(0,AD286+Clima!$F285-AB287-Constantes!$D$11)</f>
        <v>0</v>
      </c>
      <c r="AD287" s="3">
        <f>AD286+Clima!$F285-AB287-AA287-AC287</f>
        <v>25.500384000000004</v>
      </c>
      <c r="AE287" s="3">
        <f>AE286+(Coeficientes!$D$20*AC287-AF287)/Coeficientes!$D$21</f>
        <v>0</v>
      </c>
      <c r="AF287" s="3">
        <f>10*Coeficientes!$D$22*AE286/Constantes!$F$27</f>
        <v>0</v>
      </c>
      <c r="AG287" s="3">
        <f>10*Escenarios!$F$7*(AB287+AF287)</f>
        <v>0</v>
      </c>
      <c r="AH287" s="3">
        <f>0.001*Clima!F285*Escenarios!$F$8</f>
        <v>0</v>
      </c>
      <c r="AI287" s="3">
        <f>MAX(0,AL286+AG287+AH287-Constantes!$F$22)</f>
        <v>0</v>
      </c>
      <c r="AJ287" s="3">
        <f>MIN('Cálculos de ET'!M285*0.001*Escenarios!$F$8*(AL286/Constantes!$F$22)^(2/3),AL286+AG287+AH287-AI287)</f>
        <v>0.49325070304088908</v>
      </c>
      <c r="AK287" s="3">
        <f>MIN(Constantes!$F$21*(AL286/Constantes!$F$22)^(2/3),AL286+AG287+AH287-AJ287-AI287)</f>
        <v>0.92978500753128268</v>
      </c>
      <c r="AL287" s="3">
        <f t="shared" si="9"/>
        <v>13.82756468735195</v>
      </c>
      <c r="AM287" s="25"/>
    </row>
    <row r="288" spans="2:39" x14ac:dyDescent="0.25">
      <c r="B288" s="24"/>
      <c r="C288" s="3">
        <v>283</v>
      </c>
      <c r="D288" s="3">
        <f>'Cálculos de ET'!$I286*((1-Constantes!$D$18)*'Cálculos de ET'!$K286+'Cálculos de ET'!$L286)</f>
        <v>1.8059141278649349</v>
      </c>
      <c r="E288" s="3">
        <f>MIN(D288*Constantes!$D$16,0.8*(H287+Clima!$F286-F288-G288-Constantes!$D$12))</f>
        <v>3.0720000000030725E-4</v>
      </c>
      <c r="F288" s="3">
        <f>IF(Clima!$F286&gt;0.05*Constantes!$D$17,((Clima!$F286-0.05*Constantes!$D$17)^2)/(Clima!$F286+0.95*Constantes!$D$17),0)</f>
        <v>0</v>
      </c>
      <c r="G288" s="3">
        <f>MAX(0,H287+Clima!$F286-F288-Constantes!$D$11)</f>
        <v>0</v>
      </c>
      <c r="H288" s="3">
        <f>H287+Clima!$F286-F288-E288-G288</f>
        <v>25.500076800000002</v>
      </c>
      <c r="I288" s="17"/>
      <c r="J288" s="3">
        <v>283</v>
      </c>
      <c r="K288" s="3">
        <f>'Cálculos de ET'!$I286*((1-Constantes!$E$18)*'Cálculos de ET'!$K286+'Cálculos de ET'!$L286)</f>
        <v>1.8059141278649349</v>
      </c>
      <c r="L288" s="3">
        <f>MIN(K288*Constantes!$E$16,0.8*(O287+Clima!$F286-M288-N288-Constantes!$D$12))</f>
        <v>3.0720000000030725E-4</v>
      </c>
      <c r="M288" s="3">
        <f>IF(Clima!$F286&gt;0.05*Constantes!$E$17,((Clima!$F286-0.05*Constantes!$E$17)^2)/(Clima!$F286+0.95*Constantes!$E$17),0)</f>
        <v>0</v>
      </c>
      <c r="N288" s="3">
        <f>MAX(0,O287+Clima!$F286-M288-Constantes!$D$11)</f>
        <v>0</v>
      </c>
      <c r="O288" s="3">
        <f>O287+Clima!$F286-M288-L288-N288</f>
        <v>25.500076800000002</v>
      </c>
      <c r="P288" s="3">
        <f>P287+(Coeficientes!$D$20*N288-Q288)/Coeficientes!$D$21</f>
        <v>0</v>
      </c>
      <c r="Q288" s="3">
        <f>10*Coeficientes!$D$22*P287/Constantes!$E$27</f>
        <v>0</v>
      </c>
      <c r="R288" s="3">
        <f>10*Escenarios!$E$7*(M288+Q288)</f>
        <v>0</v>
      </c>
      <c r="S288" s="3">
        <f>0.001*Clima!F286*Escenarios!$E$8</f>
        <v>0</v>
      </c>
      <c r="T288" s="3">
        <f>MAX(0,W287+R288+S288-Constantes!$E$22)</f>
        <v>0</v>
      </c>
      <c r="U288" s="3">
        <f>MIN('Cálculos de ET'!M286*0.001*Escenarios!$E$8*(W287/Constantes!$E$22)^(2/3),W287+R288+S288-T288)</f>
        <v>2.278049064102631</v>
      </c>
      <c r="V288" s="3">
        <f>MIN(Constantes!$E$21*(W287/Constantes!$E$22)^(2/3),W287+R288+S288-U288-T288)</f>
        <v>4.1874612669762552</v>
      </c>
      <c r="W288" s="3">
        <f t="shared" si="8"/>
        <v>405.80695566630482</v>
      </c>
      <c r="X288" s="17"/>
      <c r="Y288" s="3">
        <v>283</v>
      </c>
      <c r="Z288" s="3">
        <f>'Cálculos de ET'!$I286*((1-Constantes!$F$18)*'Cálculos de ET'!$K286+'Cálculos de ET'!$L286)</f>
        <v>1.8059141278649349</v>
      </c>
      <c r="AA288" s="3">
        <f>MIN(Z288*Constantes!$F$16,0.8*(AD287+Clima!$F286-AB288-AC288-Constantes!$D$12))</f>
        <v>3.0720000000030725E-4</v>
      </c>
      <c r="AB288" s="3">
        <f>IF(Clima!$F286&gt;0.05*Constantes!$F$17,((Clima!$F286-0.05*Constantes!$F$17)^2)/(Clima!$F286+0.95*Constantes!$F$17),0)</f>
        <v>0</v>
      </c>
      <c r="AC288" s="3">
        <f>MAX(0,AD287+Clima!$F286-AB288-Constantes!$D$11)</f>
        <v>0</v>
      </c>
      <c r="AD288" s="3">
        <f>AD287+Clima!$F286-AB288-AA288-AC288</f>
        <v>25.500076800000002</v>
      </c>
      <c r="AE288" s="3">
        <f>AE287+(Coeficientes!$D$20*AC288-AF288)/Coeficientes!$D$21</f>
        <v>0</v>
      </c>
      <c r="AF288" s="3">
        <f>10*Coeficientes!$D$22*AE287/Constantes!$F$27</f>
        <v>0</v>
      </c>
      <c r="AG288" s="3">
        <f>10*Escenarios!$F$7*(AB288+AF288)</f>
        <v>0</v>
      </c>
      <c r="AH288" s="3">
        <f>0.001*Clima!F286*Escenarios!$F$8</f>
        <v>0</v>
      </c>
      <c r="AI288" s="3">
        <f>MAX(0,AL287+AG288+AH288-Constantes!$F$22)</f>
        <v>0</v>
      </c>
      <c r="AJ288" s="3">
        <f>MIN('Cálculos de ET'!M286*0.001*Escenarios!$F$8*(AL287/Constantes!$F$22)^(2/3),AL287+AG288+AH288-AI288)</f>
        <v>0.47384246743035097</v>
      </c>
      <c r="AK288" s="3">
        <f>MIN(Constantes!$F$21*(AL287/Constantes!$F$22)^(2/3),AL287+AG288+AH288-AJ288-AI288)</f>
        <v>0.87100713074179004</v>
      </c>
      <c r="AL288" s="3">
        <f t="shared" si="9"/>
        <v>12.482715089179809</v>
      </c>
      <c r="AM288" s="25"/>
    </row>
    <row r="289" spans="2:39" x14ac:dyDescent="0.25">
      <c r="B289" s="24"/>
      <c r="C289" s="3">
        <v>284</v>
      </c>
      <c r="D289" s="3">
        <f>'Cálculos de ET'!$I287*((1-Constantes!$D$18)*'Cálculos de ET'!$K287+'Cálculos de ET'!$L287)</f>
        <v>1.9014465377015237</v>
      </c>
      <c r="E289" s="3">
        <f>MIN(D289*Constantes!$D$16,0.8*(H288+Clima!$F287-F289-G289-Constantes!$D$12))</f>
        <v>6.1439999998924574E-5</v>
      </c>
      <c r="F289" s="3">
        <f>IF(Clima!$F287&gt;0.05*Constantes!$D$17,((Clima!$F287-0.05*Constantes!$D$17)^2)/(Clima!$F287+0.95*Constantes!$D$17),0)</f>
        <v>0</v>
      </c>
      <c r="G289" s="3">
        <f>MAX(0,H288+Clima!$F287-F289-Constantes!$D$11)</f>
        <v>0</v>
      </c>
      <c r="H289" s="3">
        <f>H288+Clima!$F287-F289-E289-G289</f>
        <v>25.500015360000003</v>
      </c>
      <c r="I289" s="17"/>
      <c r="J289" s="3">
        <v>284</v>
      </c>
      <c r="K289" s="3">
        <f>'Cálculos de ET'!$I287*((1-Constantes!$E$18)*'Cálculos de ET'!$K287+'Cálculos de ET'!$L287)</f>
        <v>1.9014465377015237</v>
      </c>
      <c r="L289" s="3">
        <f>MIN(K289*Constantes!$E$16,0.8*(O288+Clima!$F287-M289-N289-Constantes!$D$12))</f>
        <v>6.1439999998924574E-5</v>
      </c>
      <c r="M289" s="3">
        <f>IF(Clima!$F287&gt;0.05*Constantes!$E$17,((Clima!$F287-0.05*Constantes!$E$17)^2)/(Clima!$F287+0.95*Constantes!$E$17),0)</f>
        <v>0</v>
      </c>
      <c r="N289" s="3">
        <f>MAX(0,O288+Clima!$F287-M289-Constantes!$D$11)</f>
        <v>0</v>
      </c>
      <c r="O289" s="3">
        <f>O288+Clima!$F287-M289-L289-N289</f>
        <v>25.500015360000003</v>
      </c>
      <c r="P289" s="3">
        <f>P288+(Coeficientes!$D$20*N289-Q289)/Coeficientes!$D$21</f>
        <v>0</v>
      </c>
      <c r="Q289" s="3">
        <f>10*Coeficientes!$D$22*P288/Constantes!$E$27</f>
        <v>0</v>
      </c>
      <c r="R289" s="3">
        <f>10*Escenarios!$E$7*(M289+Q289)</f>
        <v>0</v>
      </c>
      <c r="S289" s="3">
        <f>0.001*Clima!F287*Escenarios!$E$8</f>
        <v>0</v>
      </c>
      <c r="T289" s="3">
        <f>MAX(0,W288+R289+S289-Constantes!$E$22)</f>
        <v>0</v>
      </c>
      <c r="U289" s="3">
        <f>MIN('Cálculos de ET'!M287*0.001*Escenarios!$E$8*(W288/Constantes!$E$22)^(2/3),W288+R289+S289-T289)</f>
        <v>2.373838830645016</v>
      </c>
      <c r="V289" s="3">
        <f>MIN(Constantes!$E$21*(W288/Constantes!$E$22)^(2/3),W288+R289+S289-U289-T289)</f>
        <v>4.1435658022056172</v>
      </c>
      <c r="W289" s="3">
        <f t="shared" si="8"/>
        <v>399.28955103345419</v>
      </c>
      <c r="X289" s="17"/>
      <c r="Y289" s="3">
        <v>284</v>
      </c>
      <c r="Z289" s="3">
        <f>'Cálculos de ET'!$I287*((1-Constantes!$F$18)*'Cálculos de ET'!$K287+'Cálculos de ET'!$L287)</f>
        <v>1.9014465377015237</v>
      </c>
      <c r="AA289" s="3">
        <f>MIN(Z289*Constantes!$F$16,0.8*(AD288+Clima!$F287-AB289-AC289-Constantes!$D$12))</f>
        <v>6.1439999998924574E-5</v>
      </c>
      <c r="AB289" s="3">
        <f>IF(Clima!$F287&gt;0.05*Constantes!$F$17,((Clima!$F287-0.05*Constantes!$F$17)^2)/(Clima!$F287+0.95*Constantes!$F$17),0)</f>
        <v>0</v>
      </c>
      <c r="AC289" s="3">
        <f>MAX(0,AD288+Clima!$F287-AB289-Constantes!$D$11)</f>
        <v>0</v>
      </c>
      <c r="AD289" s="3">
        <f>AD288+Clima!$F287-AB289-AA289-AC289</f>
        <v>25.500015360000003</v>
      </c>
      <c r="AE289" s="3">
        <f>AE288+(Coeficientes!$D$20*AC289-AF289)/Coeficientes!$D$21</f>
        <v>0</v>
      </c>
      <c r="AF289" s="3">
        <f>10*Coeficientes!$D$22*AE288/Constantes!$F$27</f>
        <v>0</v>
      </c>
      <c r="AG289" s="3">
        <f>10*Escenarios!$F$7*(AB289+AF289)</f>
        <v>0</v>
      </c>
      <c r="AH289" s="3">
        <f>0.001*Clima!F287*Escenarios!$F$8</f>
        <v>0</v>
      </c>
      <c r="AI289" s="3">
        <f>MAX(0,AL288+AG289+AH289-Constantes!$F$22)</f>
        <v>0</v>
      </c>
      <c r="AJ289" s="3">
        <f>MIN('Cálculos de ET'!M287*0.001*Escenarios!$F$8*(AL288/Constantes!$F$22)^(2/3),AL288+AG289+AH289-AI289)</f>
        <v>0.46609481626696808</v>
      </c>
      <c r="AK289" s="3">
        <f>MIN(Constantes!$F$21*(AL288/Constantes!$F$22)^(2/3),AL288+AG289+AH289-AJ289-AI289)</f>
        <v>0.81357441639976502</v>
      </c>
      <c r="AL289" s="3">
        <f t="shared" si="9"/>
        <v>11.203045856513075</v>
      </c>
      <c r="AM289" s="25"/>
    </row>
    <row r="290" spans="2:39" x14ac:dyDescent="0.25">
      <c r="B290" s="24"/>
      <c r="C290" s="3">
        <v>285</v>
      </c>
      <c r="D290" s="3">
        <f>'Cálculos de ET'!$I288*((1-Constantes!$D$18)*'Cálculos de ET'!$K288+'Cálculos de ET'!$L288)</f>
        <v>1.8346202003001573</v>
      </c>
      <c r="E290" s="3">
        <f>MIN(D290*Constantes!$D$16,0.8*(H289+Clima!$F288-F290-G290-Constantes!$D$12))</f>
        <v>1.2287999999216483E-5</v>
      </c>
      <c r="F290" s="3">
        <f>IF(Clima!$F288&gt;0.05*Constantes!$D$17,((Clima!$F288-0.05*Constantes!$D$17)^2)/(Clima!$F288+0.95*Constantes!$D$17),0)</f>
        <v>0</v>
      </c>
      <c r="G290" s="3">
        <f>MAX(0,H289+Clima!$F288-F290-Constantes!$D$11)</f>
        <v>0</v>
      </c>
      <c r="H290" s="3">
        <f>H289+Clima!$F288-F290-E290-G290</f>
        <v>25.500003072000002</v>
      </c>
      <c r="I290" s="17"/>
      <c r="J290" s="3">
        <v>285</v>
      </c>
      <c r="K290" s="3">
        <f>'Cálculos de ET'!$I288*((1-Constantes!$E$18)*'Cálculos de ET'!$K288+'Cálculos de ET'!$L288)</f>
        <v>1.8346202003001573</v>
      </c>
      <c r="L290" s="3">
        <f>MIN(K290*Constantes!$E$16,0.8*(O289+Clima!$F288-M290-N290-Constantes!$D$12))</f>
        <v>1.2287999999216483E-5</v>
      </c>
      <c r="M290" s="3">
        <f>IF(Clima!$F288&gt;0.05*Constantes!$E$17,((Clima!$F288-0.05*Constantes!$E$17)^2)/(Clima!$F288+0.95*Constantes!$E$17),0)</f>
        <v>0</v>
      </c>
      <c r="N290" s="3">
        <f>MAX(0,O289+Clima!$F288-M290-Constantes!$D$11)</f>
        <v>0</v>
      </c>
      <c r="O290" s="3">
        <f>O289+Clima!$F288-M290-L290-N290</f>
        <v>25.500003072000002</v>
      </c>
      <c r="P290" s="3">
        <f>P289+(Coeficientes!$D$20*N290-Q290)/Coeficientes!$D$21</f>
        <v>0</v>
      </c>
      <c r="Q290" s="3">
        <f>10*Coeficientes!$D$22*P289/Constantes!$E$27</f>
        <v>0</v>
      </c>
      <c r="R290" s="3">
        <f>10*Escenarios!$E$7*(M290+Q290)</f>
        <v>0</v>
      </c>
      <c r="S290" s="3">
        <f>0.001*Clima!F288*Escenarios!$E$8</f>
        <v>0</v>
      </c>
      <c r="T290" s="3">
        <f>MAX(0,W289+R290+S290-Constantes!$E$22)</f>
        <v>0</v>
      </c>
      <c r="U290" s="3">
        <f>MIN('Cálculos de ET'!M288*0.001*Escenarios!$E$8*(W289/Constantes!$E$22)^(2/3),W289+R290+S290-T290)</f>
        <v>2.2650991054503944</v>
      </c>
      <c r="V290" s="3">
        <f>MIN(Constantes!$E$21*(W289/Constantes!$E$22)^(2/3),W289+R290+S290-U290-T290)</f>
        <v>4.0990814298285283</v>
      </c>
      <c r="W290" s="3">
        <f t="shared" si="8"/>
        <v>392.92537049817525</v>
      </c>
      <c r="X290" s="17"/>
      <c r="Y290" s="3">
        <v>285</v>
      </c>
      <c r="Z290" s="3">
        <f>'Cálculos de ET'!$I288*((1-Constantes!$F$18)*'Cálculos de ET'!$K288+'Cálculos de ET'!$L288)</f>
        <v>1.8346202003001573</v>
      </c>
      <c r="AA290" s="3">
        <f>MIN(Z290*Constantes!$F$16,0.8*(AD289+Clima!$F288-AB290-AC290-Constantes!$D$12))</f>
        <v>1.2287999999216483E-5</v>
      </c>
      <c r="AB290" s="3">
        <f>IF(Clima!$F288&gt;0.05*Constantes!$F$17,((Clima!$F288-0.05*Constantes!$F$17)^2)/(Clima!$F288+0.95*Constantes!$F$17),0)</f>
        <v>0</v>
      </c>
      <c r="AC290" s="3">
        <f>MAX(0,AD289+Clima!$F288-AB290-Constantes!$D$11)</f>
        <v>0</v>
      </c>
      <c r="AD290" s="3">
        <f>AD289+Clima!$F288-AB290-AA290-AC290</f>
        <v>25.500003072000002</v>
      </c>
      <c r="AE290" s="3">
        <f>AE289+(Coeficientes!$D$20*AC290-AF290)/Coeficientes!$D$21</f>
        <v>0</v>
      </c>
      <c r="AF290" s="3">
        <f>10*Coeficientes!$D$22*AE289/Constantes!$F$27</f>
        <v>0</v>
      </c>
      <c r="AG290" s="3">
        <f>10*Escenarios!$F$7*(AB290+AF290)</f>
        <v>0</v>
      </c>
      <c r="AH290" s="3">
        <f>0.001*Clima!F288*Escenarios!$F$8</f>
        <v>0</v>
      </c>
      <c r="AI290" s="3">
        <f>MAX(0,AL289+AG290+AH290-Constantes!$F$22)</f>
        <v>0</v>
      </c>
      <c r="AJ290" s="3">
        <f>MIN('Cálculos de ET'!M288*0.001*Escenarios!$F$8*(AL289/Constantes!$F$22)^(2/3),AL289+AG290+AH290-AI290)</f>
        <v>0.41829497726318804</v>
      </c>
      <c r="AK290" s="3">
        <f>MIN(Constantes!$F$21*(AL289/Constantes!$F$22)^(2/3),AL289+AG290+AH290-AJ290-AI290)</f>
        <v>0.75697578501720475</v>
      </c>
      <c r="AL290" s="3">
        <f t="shared" si="9"/>
        <v>10.027775094232684</v>
      </c>
      <c r="AM290" s="25"/>
    </row>
    <row r="291" spans="2:39" x14ac:dyDescent="0.25">
      <c r="B291" s="24"/>
      <c r="C291" s="3">
        <v>286</v>
      </c>
      <c r="D291" s="3">
        <f>'Cálculos de ET'!$I289*((1-Constantes!$D$18)*'Cálculos de ET'!$K289+'Cálculos de ET'!$L289)</f>
        <v>1.8692381948280965</v>
      </c>
      <c r="E291" s="3">
        <f>MIN(D291*Constantes!$D$16,0.8*(H290+Clima!$F289-F291-G291-Constantes!$D$12))</f>
        <v>1.1059545861613604</v>
      </c>
      <c r="F291" s="3">
        <f>IF(Clima!$F289&gt;0.05*Constantes!$D$17,((Clima!$F289-0.05*Constantes!$D$17)^2)/(Clima!$F289+0.95*Constantes!$D$17),0)</f>
        <v>1.1159055495625052E-2</v>
      </c>
      <c r="G291" s="3">
        <f>MAX(0,H290+Clima!$F289-F291-Constantes!$D$11)</f>
        <v>0</v>
      </c>
      <c r="H291" s="3">
        <f>H290+Clima!$F289-F291-E291-G291</f>
        <v>28.182889430343018</v>
      </c>
      <c r="I291" s="17"/>
      <c r="J291" s="3">
        <v>286</v>
      </c>
      <c r="K291" s="3">
        <f>'Cálculos de ET'!$I289*((1-Constantes!$E$18)*'Cálculos de ET'!$K289+'Cálculos de ET'!$L289)</f>
        <v>1.8692381948280965</v>
      </c>
      <c r="L291" s="3">
        <f>MIN(K291*Constantes!$E$16,0.8*(O290+Clima!$F289-M291-N291-Constantes!$D$12))</f>
        <v>1.1059545861613604</v>
      </c>
      <c r="M291" s="3">
        <f>IF(Clima!$F289&gt;0.05*Constantes!$E$17,((Clima!$F289-0.05*Constantes!$E$17)^2)/(Clima!$F289+0.95*Constantes!$E$17),0)</f>
        <v>1.1159055495625052E-2</v>
      </c>
      <c r="N291" s="3">
        <f>MAX(0,O290+Clima!$F289-M291-Constantes!$D$11)</f>
        <v>0</v>
      </c>
      <c r="O291" s="3">
        <f>O290+Clima!$F289-M291-L291-N291</f>
        <v>28.182889430343018</v>
      </c>
      <c r="P291" s="3">
        <f>P290+(Coeficientes!$D$20*N291-Q291)/Coeficientes!$D$21</f>
        <v>0</v>
      </c>
      <c r="Q291" s="3">
        <f>10*Coeficientes!$D$22*P290/Constantes!$E$27</f>
        <v>0</v>
      </c>
      <c r="R291" s="3">
        <f>10*Escenarios!$E$7*(M291+Q291)</f>
        <v>1.0824283830756301</v>
      </c>
      <c r="S291" s="3">
        <f>0.001*Clima!F289*Escenarios!$E$8</f>
        <v>11.4</v>
      </c>
      <c r="T291" s="3">
        <f>MAX(0,W290+R291+S291-Constantes!$E$22)</f>
        <v>0</v>
      </c>
      <c r="U291" s="3">
        <f>MIN('Cálculos de ET'!M289*0.001*Escenarios!$E$8*(W290/Constantes!$E$22)^(2/3),W290+R291+S291-T291)</f>
        <v>2.2832490192637844</v>
      </c>
      <c r="V291" s="3">
        <f>MIN(Constantes!$E$21*(W290/Constantes!$E$22)^(2/3),W290+R291+S291-U291-T291)</f>
        <v>4.0554087123520395</v>
      </c>
      <c r="W291" s="3">
        <f t="shared" si="8"/>
        <v>399.06914114963502</v>
      </c>
      <c r="X291" s="17"/>
      <c r="Y291" s="3">
        <v>286</v>
      </c>
      <c r="Z291" s="3">
        <f>'Cálculos de ET'!$I289*((1-Constantes!$F$18)*'Cálculos de ET'!$K289+'Cálculos de ET'!$L289)</f>
        <v>1.8692381948280965</v>
      </c>
      <c r="AA291" s="3">
        <f>MIN(Z291*Constantes!$F$16,0.8*(AD290+Clima!$F289-AB291-AC291-Constantes!$D$12))</f>
        <v>1.1059545861613604</v>
      </c>
      <c r="AB291" s="3">
        <f>IF(Clima!$F289&gt;0.05*Constantes!$F$17,((Clima!$F289-0.05*Constantes!$F$17)^2)/(Clima!$F289+0.95*Constantes!$F$17),0)</f>
        <v>1.1159055495625052E-2</v>
      </c>
      <c r="AC291" s="3">
        <f>MAX(0,AD290+Clima!$F289-AB291-Constantes!$D$11)</f>
        <v>0</v>
      </c>
      <c r="AD291" s="3">
        <f>AD290+Clima!$F289-AB291-AA291-AC291</f>
        <v>28.182889430343018</v>
      </c>
      <c r="AE291" s="3">
        <f>AE290+(Coeficientes!$D$20*AC291-AF291)/Coeficientes!$D$21</f>
        <v>0</v>
      </c>
      <c r="AF291" s="3">
        <f>10*Coeficientes!$D$22*AE290/Constantes!$F$27</f>
        <v>0</v>
      </c>
      <c r="AG291" s="3">
        <f>10*Escenarios!$F$7*(AB291+AF291)</f>
        <v>1.0489512165887549</v>
      </c>
      <c r="AH291" s="3">
        <f>0.001*Clima!F289*Escenarios!$F$8</f>
        <v>22.8</v>
      </c>
      <c r="AI291" s="3">
        <f>MAX(0,AL290+AG291+AH291-Constantes!$F$22)</f>
        <v>0</v>
      </c>
      <c r="AJ291" s="3">
        <f>MIN('Cálculos de ET'!M289*0.001*Escenarios!$F$8*(AL290/Constantes!$F$22)^(2/3),AL290+AG291+AH291-AI291)</f>
        <v>0.39583386887347399</v>
      </c>
      <c r="AK291" s="3">
        <f>MIN(Constantes!$F$21*(AL290/Constantes!$F$22)^(2/3),AL290+AG291+AH291-AJ291-AI291)</f>
        <v>0.70306309427042146</v>
      </c>
      <c r="AL291" s="3">
        <f t="shared" si="9"/>
        <v>32.777829347677546</v>
      </c>
      <c r="AM291" s="25"/>
    </row>
    <row r="292" spans="2:39" x14ac:dyDescent="0.25">
      <c r="B292" s="24"/>
      <c r="C292" s="3">
        <v>287</v>
      </c>
      <c r="D292" s="3">
        <f>'Cálculos de ET'!$I290*((1-Constantes!$D$18)*'Cálculos de ET'!$K290+'Cálculos de ET'!$L290)</f>
        <v>1.9089785041101663</v>
      </c>
      <c r="E292" s="3">
        <f>MIN(D292*Constantes!$D$16,0.8*(H291+Clima!$F290-F292-G292-Constantes!$D$12))</f>
        <v>1.1294673612734791</v>
      </c>
      <c r="F292" s="3">
        <f>IF(Clima!$F290&gt;0.05*Constantes!$D$17,((Clima!$F290-0.05*Constantes!$D$17)^2)/(Clima!$F290+0.95*Constantes!$D$17),0)</f>
        <v>9.453329862255741E-2</v>
      </c>
      <c r="G292" s="3">
        <f>MAX(0,H291+Clima!$F290-F292-Constantes!$D$11)</f>
        <v>0</v>
      </c>
      <c r="H292" s="3">
        <f>H291+Clima!$F290-F292-E292-G292</f>
        <v>32.358888770446981</v>
      </c>
      <c r="I292" s="17"/>
      <c r="J292" s="3">
        <v>287</v>
      </c>
      <c r="K292" s="3">
        <f>'Cálculos de ET'!$I290*((1-Constantes!$E$18)*'Cálculos de ET'!$K290+'Cálculos de ET'!$L290)</f>
        <v>1.9089785041101663</v>
      </c>
      <c r="L292" s="3">
        <f>MIN(K292*Constantes!$E$16,0.8*(O291+Clima!$F290-M292-N292-Constantes!$D$12))</f>
        <v>1.1294673612734791</v>
      </c>
      <c r="M292" s="3">
        <f>IF(Clima!$F290&gt;0.05*Constantes!$E$17,((Clima!$F290-0.05*Constantes!$E$17)^2)/(Clima!$F290+0.95*Constantes!$E$17),0)</f>
        <v>9.453329862255741E-2</v>
      </c>
      <c r="N292" s="3">
        <f>MAX(0,O291+Clima!$F290-M292-Constantes!$D$11)</f>
        <v>0</v>
      </c>
      <c r="O292" s="3">
        <f>O291+Clima!$F290-M292-L292-N292</f>
        <v>32.358888770446981</v>
      </c>
      <c r="P292" s="3">
        <f>P291+(Coeficientes!$D$20*N292-Q292)/Coeficientes!$D$21</f>
        <v>0</v>
      </c>
      <c r="Q292" s="3">
        <f>10*Coeficientes!$D$22*P291/Constantes!$E$27</f>
        <v>0</v>
      </c>
      <c r="R292" s="3">
        <f>10*Escenarios!$E$7*(M292+Q292)</f>
        <v>9.1697299663880685</v>
      </c>
      <c r="S292" s="3">
        <f>0.001*Clima!F290*Escenarios!$E$8</f>
        <v>16.2</v>
      </c>
      <c r="T292" s="3">
        <f>MAX(0,W291+R292+S292-Constantes!$E$22)</f>
        <v>0</v>
      </c>
      <c r="U292" s="3">
        <f>MIN('Cálculos de ET'!M290*0.001*Escenarios!$E$8*(W291/Constantes!$E$22)^(2/3),W291+R292+S292-T292)</f>
        <v>2.3560047939545292</v>
      </c>
      <c r="V292" s="3">
        <f>MIN(Constantes!$E$21*(W291/Constantes!$E$22)^(2/3),W291+R292+S292-U292-T292)</f>
        <v>4.0975728150058108</v>
      </c>
      <c r="W292" s="3">
        <f t="shared" si="8"/>
        <v>417.98529350706269</v>
      </c>
      <c r="X292" s="17"/>
      <c r="Y292" s="3">
        <v>287</v>
      </c>
      <c r="Z292" s="3">
        <f>'Cálculos de ET'!$I290*((1-Constantes!$F$18)*'Cálculos de ET'!$K290+'Cálculos de ET'!$L290)</f>
        <v>1.9089785041101663</v>
      </c>
      <c r="AA292" s="3">
        <f>MIN(Z292*Constantes!$F$16,0.8*(AD291+Clima!$F290-AB292-AC292-Constantes!$D$12))</f>
        <v>1.1294673612734791</v>
      </c>
      <c r="AB292" s="3">
        <f>IF(Clima!$F290&gt;0.05*Constantes!$F$17,((Clima!$F290-0.05*Constantes!$F$17)^2)/(Clima!$F290+0.95*Constantes!$F$17),0)</f>
        <v>9.453329862255741E-2</v>
      </c>
      <c r="AC292" s="3">
        <f>MAX(0,AD291+Clima!$F290-AB292-Constantes!$D$11)</f>
        <v>0</v>
      </c>
      <c r="AD292" s="3">
        <f>AD291+Clima!$F290-AB292-AA292-AC292</f>
        <v>32.358888770446981</v>
      </c>
      <c r="AE292" s="3">
        <f>AE291+(Coeficientes!$D$20*AC292-AF292)/Coeficientes!$D$21</f>
        <v>0</v>
      </c>
      <c r="AF292" s="3">
        <f>10*Coeficientes!$D$22*AE291/Constantes!$F$27</f>
        <v>0</v>
      </c>
      <c r="AG292" s="3">
        <f>10*Escenarios!$F$7*(AB292+AF292)</f>
        <v>8.8861300705203963</v>
      </c>
      <c r="AH292" s="3">
        <f>0.001*Clima!F290*Escenarios!$F$8</f>
        <v>32.4</v>
      </c>
      <c r="AI292" s="3">
        <f>MAX(0,AL291+AG292+AH292-Constantes!$F$22)</f>
        <v>0</v>
      </c>
      <c r="AJ292" s="3">
        <f>MIN('Cálculos de ET'!M290*0.001*Escenarios!$F$8*(AL291/Constantes!$F$22)^(2/3),AL291+AG292+AH292-AI292)</f>
        <v>0.89035020107410778</v>
      </c>
      <c r="AK292" s="3">
        <f>MIN(Constantes!$F$21*(AL291/Constantes!$F$22)^(2/3),AL291+AG292+AH292-AJ292-AI292)</f>
        <v>1.54850057568543</v>
      </c>
      <c r="AL292" s="3">
        <f t="shared" si="9"/>
        <v>71.625108641438402</v>
      </c>
      <c r="AM292" s="25"/>
    </row>
    <row r="293" spans="2:39" x14ac:dyDescent="0.25">
      <c r="B293" s="24"/>
      <c r="C293" s="3">
        <v>288</v>
      </c>
      <c r="D293" s="3">
        <f>'Cálculos de ET'!$I291*((1-Constantes!$D$18)*'Cálculos de ET'!$K291+'Cálculos de ET'!$L291)</f>
        <v>1.9078050866708445</v>
      </c>
      <c r="E293" s="3">
        <f>MIN(D293*Constantes!$D$16,0.8*(H292+Clima!$F291-F293-G293-Constantes!$D$12))</f>
        <v>1.1287730964108789</v>
      </c>
      <c r="F293" s="3">
        <f>IF(Clima!$F291&gt;0.05*Constantes!$D$17,((Clima!$F291-0.05*Constantes!$D$17)^2)/(Clima!$F291+0.95*Constantes!$D$17),0)</f>
        <v>0</v>
      </c>
      <c r="G293" s="3">
        <f>MAX(0,H292+Clima!$F291-F293-Constantes!$D$11)</f>
        <v>0</v>
      </c>
      <c r="H293" s="3">
        <f>H292+Clima!$F291-F293-E293-G293</f>
        <v>31.230115674036103</v>
      </c>
      <c r="I293" s="17"/>
      <c r="J293" s="3">
        <v>288</v>
      </c>
      <c r="K293" s="3">
        <f>'Cálculos de ET'!$I291*((1-Constantes!$E$18)*'Cálculos de ET'!$K291+'Cálculos de ET'!$L291)</f>
        <v>1.9078050866708445</v>
      </c>
      <c r="L293" s="3">
        <f>MIN(K293*Constantes!$E$16,0.8*(O292+Clima!$F291-M293-N293-Constantes!$D$12))</f>
        <v>1.1287730964108789</v>
      </c>
      <c r="M293" s="3">
        <f>IF(Clima!$F291&gt;0.05*Constantes!$E$17,((Clima!$F291-0.05*Constantes!$E$17)^2)/(Clima!$F291+0.95*Constantes!$E$17),0)</f>
        <v>0</v>
      </c>
      <c r="N293" s="3">
        <f>MAX(0,O292+Clima!$F291-M293-Constantes!$D$11)</f>
        <v>0</v>
      </c>
      <c r="O293" s="3">
        <f>O292+Clima!$F291-M293-L293-N293</f>
        <v>31.230115674036103</v>
      </c>
      <c r="P293" s="3">
        <f>P292+(Coeficientes!$D$20*N293-Q293)/Coeficientes!$D$21</f>
        <v>0</v>
      </c>
      <c r="Q293" s="3">
        <f>10*Coeficientes!$D$22*P292/Constantes!$E$27</f>
        <v>0</v>
      </c>
      <c r="R293" s="3">
        <f>10*Escenarios!$E$7*(M293+Q293)</f>
        <v>0</v>
      </c>
      <c r="S293" s="3">
        <f>0.001*Clima!F291*Escenarios!$E$8</f>
        <v>0</v>
      </c>
      <c r="T293" s="3">
        <f>MAX(0,W292+R293+S293-Constantes!$E$22)</f>
        <v>0</v>
      </c>
      <c r="U293" s="3">
        <f>MIN('Cálculos de ET'!M291*0.001*Escenarios!$E$8*(W292/Constantes!$E$22)^(2/3),W292+R293+S293-T293)</f>
        <v>2.4281168437675702</v>
      </c>
      <c r="V293" s="3">
        <f>MIN(Constantes!$E$21*(W292/Constantes!$E$22)^(2/3),W292+R293+S293-U293-T293)</f>
        <v>4.2260560237700977</v>
      </c>
      <c r="W293" s="3">
        <f t="shared" si="8"/>
        <v>411.33112063952507</v>
      </c>
      <c r="X293" s="17"/>
      <c r="Y293" s="3">
        <v>288</v>
      </c>
      <c r="Z293" s="3">
        <f>'Cálculos de ET'!$I291*((1-Constantes!$F$18)*'Cálculos de ET'!$K291+'Cálculos de ET'!$L291)</f>
        <v>1.9078050866708445</v>
      </c>
      <c r="AA293" s="3">
        <f>MIN(Z293*Constantes!$F$16,0.8*(AD292+Clima!$F291-AB293-AC293-Constantes!$D$12))</f>
        <v>1.1287730964108789</v>
      </c>
      <c r="AB293" s="3">
        <f>IF(Clima!$F291&gt;0.05*Constantes!$F$17,((Clima!$F291-0.05*Constantes!$F$17)^2)/(Clima!$F291+0.95*Constantes!$F$17),0)</f>
        <v>0</v>
      </c>
      <c r="AC293" s="3">
        <f>MAX(0,AD292+Clima!$F291-AB293-Constantes!$D$11)</f>
        <v>0</v>
      </c>
      <c r="AD293" s="3">
        <f>AD292+Clima!$F291-AB293-AA293-AC293</f>
        <v>31.230115674036103</v>
      </c>
      <c r="AE293" s="3">
        <f>AE292+(Coeficientes!$D$20*AC293-AF293)/Coeficientes!$D$21</f>
        <v>0</v>
      </c>
      <c r="AF293" s="3">
        <f>10*Coeficientes!$D$22*AE292/Constantes!$F$27</f>
        <v>0</v>
      </c>
      <c r="AG293" s="3">
        <f>10*Escenarios!$F$7*(AB293+AF293)</f>
        <v>0</v>
      </c>
      <c r="AH293" s="3">
        <f>0.001*Clima!F291*Escenarios!$F$8</f>
        <v>0</v>
      </c>
      <c r="AI293" s="3">
        <f>MAX(0,AL292+AG293+AH293-Constantes!$F$22)</f>
        <v>0</v>
      </c>
      <c r="AJ293" s="3">
        <f>MIN('Cálculos de ET'!M291*0.001*Escenarios!$F$8*(AL292/Constantes!$F$22)^(2/3),AL292+AG293+AH293-AI293)</f>
        <v>1.4981976285809206</v>
      </c>
      <c r="AK293" s="3">
        <f>MIN(Constantes!$F$21*(AL292/Constantes!$F$22)^(2/3),AL292+AG293+AH293-AJ293-AI293)</f>
        <v>2.607562782373479</v>
      </c>
      <c r="AL293" s="3">
        <f t="shared" si="9"/>
        <v>67.519348230483999</v>
      </c>
      <c r="AM293" s="25"/>
    </row>
    <row r="294" spans="2:39" x14ac:dyDescent="0.25">
      <c r="B294" s="24"/>
      <c r="C294" s="3">
        <v>289</v>
      </c>
      <c r="D294" s="3">
        <f>'Cálculos de ET'!$I292*((1-Constantes!$D$18)*'Cálculos de ET'!$K292+'Cálculos de ET'!$L292)</f>
        <v>1.9372525892171371</v>
      </c>
      <c r="E294" s="3">
        <f>MIN(D294*Constantes!$D$16,0.8*(H293+Clima!$F292-F294-G294-Constantes!$D$12))</f>
        <v>1.146196023345595</v>
      </c>
      <c r="F294" s="3">
        <f>IF(Clima!$F292&gt;0.05*Constantes!$D$17,((Clima!$F292-0.05*Constantes!$D$17)^2)/(Clima!$F292+0.95*Constantes!$D$17),0)</f>
        <v>0</v>
      </c>
      <c r="G294" s="3">
        <f>MAX(0,H293+Clima!$F292-F294-Constantes!$D$11)</f>
        <v>0</v>
      </c>
      <c r="H294" s="3">
        <f>H293+Clima!$F292-F294-E294-G294</f>
        <v>30.083919650690508</v>
      </c>
      <c r="I294" s="17"/>
      <c r="J294" s="3">
        <v>289</v>
      </c>
      <c r="K294" s="3">
        <f>'Cálculos de ET'!$I292*((1-Constantes!$E$18)*'Cálculos de ET'!$K292+'Cálculos de ET'!$L292)</f>
        <v>1.9372525892171371</v>
      </c>
      <c r="L294" s="3">
        <f>MIN(K294*Constantes!$E$16,0.8*(O293+Clima!$F292-M294-N294-Constantes!$D$12))</f>
        <v>1.146196023345595</v>
      </c>
      <c r="M294" s="3">
        <f>IF(Clima!$F292&gt;0.05*Constantes!$E$17,((Clima!$F292-0.05*Constantes!$E$17)^2)/(Clima!$F292+0.95*Constantes!$E$17),0)</f>
        <v>0</v>
      </c>
      <c r="N294" s="3">
        <f>MAX(0,O293+Clima!$F292-M294-Constantes!$D$11)</f>
        <v>0</v>
      </c>
      <c r="O294" s="3">
        <f>O293+Clima!$F292-M294-L294-N294</f>
        <v>30.083919650690508</v>
      </c>
      <c r="P294" s="3">
        <f>P293+(Coeficientes!$D$20*N294-Q294)/Coeficientes!$D$21</f>
        <v>0</v>
      </c>
      <c r="Q294" s="3">
        <f>10*Coeficientes!$D$22*P293/Constantes!$E$27</f>
        <v>0</v>
      </c>
      <c r="R294" s="3">
        <f>10*Escenarios!$E$7*(M294+Q294)</f>
        <v>0</v>
      </c>
      <c r="S294" s="3">
        <f>0.001*Clima!F292*Escenarios!$E$8</f>
        <v>0</v>
      </c>
      <c r="T294" s="3">
        <f>MAX(0,W293+R294+S294-Constantes!$E$22)</f>
        <v>0</v>
      </c>
      <c r="U294" s="3">
        <f>MIN('Cálculos de ET'!M292*0.001*Escenarios!$E$8*(W293/Constantes!$E$22)^(2/3),W293+R294+S294-T294)</f>
        <v>2.4392367478271524</v>
      </c>
      <c r="V294" s="3">
        <f>MIN(Constantes!$E$21*(W293/Constantes!$E$22)^(2/3),W293+R294+S294-U294-T294)</f>
        <v>4.1810846606456016</v>
      </c>
      <c r="W294" s="3">
        <f t="shared" si="8"/>
        <v>404.71079923105236</v>
      </c>
      <c r="X294" s="17"/>
      <c r="Y294" s="3">
        <v>289</v>
      </c>
      <c r="Z294" s="3">
        <f>'Cálculos de ET'!$I292*((1-Constantes!$F$18)*'Cálculos de ET'!$K292+'Cálculos de ET'!$L292)</f>
        <v>1.9372525892171371</v>
      </c>
      <c r="AA294" s="3">
        <f>MIN(Z294*Constantes!$F$16,0.8*(AD293+Clima!$F292-AB294-AC294-Constantes!$D$12))</f>
        <v>1.146196023345595</v>
      </c>
      <c r="AB294" s="3">
        <f>IF(Clima!$F292&gt;0.05*Constantes!$F$17,((Clima!$F292-0.05*Constantes!$F$17)^2)/(Clima!$F292+0.95*Constantes!$F$17),0)</f>
        <v>0</v>
      </c>
      <c r="AC294" s="3">
        <f>MAX(0,AD293+Clima!$F292-AB294-Constantes!$D$11)</f>
        <v>0</v>
      </c>
      <c r="AD294" s="3">
        <f>AD293+Clima!$F292-AB294-AA294-AC294</f>
        <v>30.083919650690508</v>
      </c>
      <c r="AE294" s="3">
        <f>AE293+(Coeficientes!$D$20*AC294-AF294)/Coeficientes!$D$21</f>
        <v>0</v>
      </c>
      <c r="AF294" s="3">
        <f>10*Coeficientes!$D$22*AE293/Constantes!$F$27</f>
        <v>0</v>
      </c>
      <c r="AG294" s="3">
        <f>10*Escenarios!$F$7*(AB294+AF294)</f>
        <v>0</v>
      </c>
      <c r="AH294" s="3">
        <f>0.001*Clima!F292*Escenarios!$F$8</f>
        <v>0</v>
      </c>
      <c r="AI294" s="3">
        <f>MAX(0,AL293+AG294+AH294-Constantes!$F$22)</f>
        <v>0</v>
      </c>
      <c r="AJ294" s="3">
        <f>MIN('Cálculos de ET'!M292*0.001*Escenarios!$F$8*(AL293/Constantes!$F$22)^(2/3),AL293+AG294+AH294-AI294)</f>
        <v>1.4625421738456266</v>
      </c>
      <c r="AK294" s="3">
        <f>MIN(Constantes!$F$21*(AL293/Constantes!$F$22)^(2/3),AL293+AG294+AH294-AJ294-AI294)</f>
        <v>2.5069369154348853</v>
      </c>
      <c r="AL294" s="3">
        <f t="shared" si="9"/>
        <v>63.549869141203494</v>
      </c>
      <c r="AM294" s="25"/>
    </row>
    <row r="295" spans="2:39" x14ac:dyDescent="0.25">
      <c r="B295" s="24"/>
      <c r="C295" s="3">
        <v>290</v>
      </c>
      <c r="D295" s="3">
        <f>'Cálculos de ET'!$I293*((1-Constantes!$D$18)*'Cálculos de ET'!$K293+'Cálculos de ET'!$L293)</f>
        <v>1.879326324357909</v>
      </c>
      <c r="E295" s="3">
        <f>MIN(D295*Constantes!$D$16,0.8*(H294+Clima!$F293-F295-G295-Constantes!$D$12))</f>
        <v>1.1119233349009034</v>
      </c>
      <c r="F295" s="3">
        <f>IF(Clima!$F293&gt;0.05*Constantes!$D$17,((Clima!$F293-0.05*Constantes!$D$17)^2)/(Clima!$F293+0.95*Constantes!$D$17),0)</f>
        <v>0</v>
      </c>
      <c r="G295" s="3">
        <f>MAX(0,H294+Clima!$F293-F295-Constantes!$D$11)</f>
        <v>0</v>
      </c>
      <c r="H295" s="3">
        <f>H294+Clima!$F293-F295-E295-G295</f>
        <v>28.971996315789603</v>
      </c>
      <c r="I295" s="17"/>
      <c r="J295" s="3">
        <v>290</v>
      </c>
      <c r="K295" s="3">
        <f>'Cálculos de ET'!$I293*((1-Constantes!$E$18)*'Cálculos de ET'!$K293+'Cálculos de ET'!$L293)</f>
        <v>1.879326324357909</v>
      </c>
      <c r="L295" s="3">
        <f>MIN(K295*Constantes!$E$16,0.8*(O294+Clima!$F293-M295-N295-Constantes!$D$12))</f>
        <v>1.1119233349009034</v>
      </c>
      <c r="M295" s="3">
        <f>IF(Clima!$F293&gt;0.05*Constantes!$E$17,((Clima!$F293-0.05*Constantes!$E$17)^2)/(Clima!$F293+0.95*Constantes!$E$17),0)</f>
        <v>0</v>
      </c>
      <c r="N295" s="3">
        <f>MAX(0,O294+Clima!$F293-M295-Constantes!$D$11)</f>
        <v>0</v>
      </c>
      <c r="O295" s="3">
        <f>O294+Clima!$F293-M295-L295-N295</f>
        <v>28.971996315789603</v>
      </c>
      <c r="P295" s="3">
        <f>P294+(Coeficientes!$D$20*N295-Q295)/Coeficientes!$D$21</f>
        <v>0</v>
      </c>
      <c r="Q295" s="3">
        <f>10*Coeficientes!$D$22*P294/Constantes!$E$27</f>
        <v>0</v>
      </c>
      <c r="R295" s="3">
        <f>10*Escenarios!$E$7*(M295+Q295)</f>
        <v>0</v>
      </c>
      <c r="S295" s="3">
        <f>0.001*Clima!F293*Escenarios!$E$8</f>
        <v>0</v>
      </c>
      <c r="T295" s="3">
        <f>MAX(0,W294+R295+S295-Constantes!$E$22)</f>
        <v>0</v>
      </c>
      <c r="U295" s="3">
        <f>MIN('Cálculos de ET'!M293*0.001*Escenarios!$E$8*(W294/Constantes!$E$22)^(2/3),W294+R295+S295-T295)</f>
        <v>2.3402928801537155</v>
      </c>
      <c r="V295" s="3">
        <f>MIN(Constantes!$E$21*(W294/Constantes!$E$22)^(2/3),W294+R295+S295-U295-T295)</f>
        <v>4.1361007690519758</v>
      </c>
      <c r="W295" s="3">
        <f t="shared" si="8"/>
        <v>398.23440558184672</v>
      </c>
      <c r="X295" s="17"/>
      <c r="Y295" s="3">
        <v>290</v>
      </c>
      <c r="Z295" s="3">
        <f>'Cálculos de ET'!$I293*((1-Constantes!$F$18)*'Cálculos de ET'!$K293+'Cálculos de ET'!$L293)</f>
        <v>1.879326324357909</v>
      </c>
      <c r="AA295" s="3">
        <f>MIN(Z295*Constantes!$F$16,0.8*(AD294+Clima!$F293-AB295-AC295-Constantes!$D$12))</f>
        <v>1.1119233349009034</v>
      </c>
      <c r="AB295" s="3">
        <f>IF(Clima!$F293&gt;0.05*Constantes!$F$17,((Clima!$F293-0.05*Constantes!$F$17)^2)/(Clima!$F293+0.95*Constantes!$F$17),0)</f>
        <v>0</v>
      </c>
      <c r="AC295" s="3">
        <f>MAX(0,AD294+Clima!$F293-AB295-Constantes!$D$11)</f>
        <v>0</v>
      </c>
      <c r="AD295" s="3">
        <f>AD294+Clima!$F293-AB295-AA295-AC295</f>
        <v>28.971996315789603</v>
      </c>
      <c r="AE295" s="3">
        <f>AE294+(Coeficientes!$D$20*AC295-AF295)/Coeficientes!$D$21</f>
        <v>0</v>
      </c>
      <c r="AF295" s="3">
        <f>10*Coeficientes!$D$22*AE294/Constantes!$F$27</f>
        <v>0</v>
      </c>
      <c r="AG295" s="3">
        <f>10*Escenarios!$F$7*(AB295+AF295)</f>
        <v>0</v>
      </c>
      <c r="AH295" s="3">
        <f>0.001*Clima!F293*Escenarios!$F$8</f>
        <v>0</v>
      </c>
      <c r="AI295" s="3">
        <f>MAX(0,AL294+AG295+AH295-Constantes!$F$22)</f>
        <v>0</v>
      </c>
      <c r="AJ295" s="3">
        <f>MIN('Cálculos de ET'!M293*0.001*Escenarios!$F$8*(AL294/Constantes!$F$22)^(2/3),AL294+AG295+AH295-AI295)</f>
        <v>1.3623230935199586</v>
      </c>
      <c r="AK295" s="3">
        <f>MIN(Constantes!$F$21*(AL294/Constantes!$F$22)^(2/3),AL294+AG295+AH295-AJ295-AI295)</f>
        <v>2.4076924912214692</v>
      </c>
      <c r="AL295" s="3">
        <f t="shared" si="9"/>
        <v>59.779853556462065</v>
      </c>
      <c r="AM295" s="25"/>
    </row>
    <row r="296" spans="2:39" x14ac:dyDescent="0.25">
      <c r="B296" s="24"/>
      <c r="C296" s="3">
        <v>291</v>
      </c>
      <c r="D296" s="3">
        <f>'Cálculos de ET'!$I294*((1-Constantes!$D$18)*'Cálculos de ET'!$K294+'Cálculos de ET'!$L294)</f>
        <v>1.8828141555725066</v>
      </c>
      <c r="E296" s="3">
        <f>MIN(D296*Constantes!$D$16,0.8*(H295+Clima!$F294-F296-G296-Constantes!$D$12))</f>
        <v>1.1139869471993327</v>
      </c>
      <c r="F296" s="3">
        <f>IF(Clima!$F294&gt;0.05*Constantes!$D$17,((Clima!$F294-0.05*Constantes!$D$17)^2)/(Clima!$F294+0.95*Constantes!$D$17),0)</f>
        <v>0</v>
      </c>
      <c r="G296" s="3">
        <f>MAX(0,H295+Clima!$F294-F296-Constantes!$D$11)</f>
        <v>0</v>
      </c>
      <c r="H296" s="3">
        <f>H295+Clima!$F294-F296-E296-G296</f>
        <v>27.85800936859027</v>
      </c>
      <c r="I296" s="17"/>
      <c r="J296" s="3">
        <v>291</v>
      </c>
      <c r="K296" s="3">
        <f>'Cálculos de ET'!$I294*((1-Constantes!$E$18)*'Cálculos de ET'!$K294+'Cálculos de ET'!$L294)</f>
        <v>1.8828141555725066</v>
      </c>
      <c r="L296" s="3">
        <f>MIN(K296*Constantes!$E$16,0.8*(O295+Clima!$F294-M296-N296-Constantes!$D$12))</f>
        <v>1.1139869471993327</v>
      </c>
      <c r="M296" s="3">
        <f>IF(Clima!$F294&gt;0.05*Constantes!$E$17,((Clima!$F294-0.05*Constantes!$E$17)^2)/(Clima!$F294+0.95*Constantes!$E$17),0)</f>
        <v>0</v>
      </c>
      <c r="N296" s="3">
        <f>MAX(0,O295+Clima!$F294-M296-Constantes!$D$11)</f>
        <v>0</v>
      </c>
      <c r="O296" s="3">
        <f>O295+Clima!$F294-M296-L296-N296</f>
        <v>27.85800936859027</v>
      </c>
      <c r="P296" s="3">
        <f>P295+(Coeficientes!$D$20*N296-Q296)/Coeficientes!$D$21</f>
        <v>0</v>
      </c>
      <c r="Q296" s="3">
        <f>10*Coeficientes!$D$22*P295/Constantes!$E$27</f>
        <v>0</v>
      </c>
      <c r="R296" s="3">
        <f>10*Escenarios!$E$7*(M296+Q296)</f>
        <v>0</v>
      </c>
      <c r="S296" s="3">
        <f>0.001*Clima!F294*Escenarios!$E$8</f>
        <v>0</v>
      </c>
      <c r="T296" s="3">
        <f>MAX(0,W295+R296+S296-Constantes!$E$22)</f>
        <v>0</v>
      </c>
      <c r="U296" s="3">
        <f>MIN('Cálculos de ET'!M294*0.001*Escenarios!$E$8*(W295/Constantes!$E$22)^(2/3),W295+R296+S296-T296)</f>
        <v>2.3193488153230004</v>
      </c>
      <c r="V296" s="3">
        <f>MIN(Constantes!$E$21*(W295/Constantes!$E$22)^(2/3),W295+R296+S296-U296-T296)</f>
        <v>4.091856874356254</v>
      </c>
      <c r="W296" s="3">
        <f t="shared" si="8"/>
        <v>391.82319989216745</v>
      </c>
      <c r="X296" s="17"/>
      <c r="Y296" s="3">
        <v>291</v>
      </c>
      <c r="Z296" s="3">
        <f>'Cálculos de ET'!$I294*((1-Constantes!$F$18)*'Cálculos de ET'!$K294+'Cálculos de ET'!$L294)</f>
        <v>1.8828141555725066</v>
      </c>
      <c r="AA296" s="3">
        <f>MIN(Z296*Constantes!$F$16,0.8*(AD295+Clima!$F294-AB296-AC296-Constantes!$D$12))</f>
        <v>1.1139869471993327</v>
      </c>
      <c r="AB296" s="3">
        <f>IF(Clima!$F294&gt;0.05*Constantes!$F$17,((Clima!$F294-0.05*Constantes!$F$17)^2)/(Clima!$F294+0.95*Constantes!$F$17),0)</f>
        <v>0</v>
      </c>
      <c r="AC296" s="3">
        <f>MAX(0,AD295+Clima!$F294-AB296-Constantes!$D$11)</f>
        <v>0</v>
      </c>
      <c r="AD296" s="3">
        <f>AD295+Clima!$F294-AB296-AA296-AC296</f>
        <v>27.85800936859027</v>
      </c>
      <c r="AE296" s="3">
        <f>AE295+(Coeficientes!$D$20*AC296-AF296)/Coeficientes!$D$21</f>
        <v>0</v>
      </c>
      <c r="AF296" s="3">
        <f>10*Coeficientes!$D$22*AE295/Constantes!$F$27</f>
        <v>0</v>
      </c>
      <c r="AG296" s="3">
        <f>10*Escenarios!$F$7*(AB296+AF296)</f>
        <v>0</v>
      </c>
      <c r="AH296" s="3">
        <f>0.001*Clima!F294*Escenarios!$F$8</f>
        <v>0</v>
      </c>
      <c r="AI296" s="3">
        <f>MAX(0,AL295+AG296+AH296-Constantes!$F$22)</f>
        <v>0</v>
      </c>
      <c r="AJ296" s="3">
        <f>MIN('Cálculos de ET'!M294*0.001*Escenarios!$F$8*(AL295/Constantes!$F$22)^(2/3),AL295+AG296+AH296-AI296)</f>
        <v>1.3102075871194696</v>
      </c>
      <c r="AK296" s="3">
        <f>MIN(Constantes!$F$21*(AL295/Constantes!$F$22)^(2/3),AL295+AG296+AH296-AJ296-AI296)</f>
        <v>2.3115030765400011</v>
      </c>
      <c r="AL296" s="3">
        <f t="shared" si="9"/>
        <v>56.158142892802594</v>
      </c>
      <c r="AM296" s="25"/>
    </row>
    <row r="297" spans="2:39" x14ac:dyDescent="0.25">
      <c r="B297" s="24"/>
      <c r="C297" s="3">
        <v>292</v>
      </c>
      <c r="D297" s="3">
        <f>'Cálculos de ET'!$I295*((1-Constantes!$D$18)*'Cálculos de ET'!$K295+'Cálculos de ET'!$L295)</f>
        <v>1.8861811806079347</v>
      </c>
      <c r="E297" s="3">
        <f>MIN(D297*Constantes!$D$16,0.8*(H296+Clima!$F295-F297-G297-Constantes!$D$12))</f>
        <v>1.1159790832416814</v>
      </c>
      <c r="F297" s="3">
        <f>IF(Clima!$F295&gt;0.05*Constantes!$D$17,((Clima!$F295-0.05*Constantes!$D$17)^2)/(Clima!$F295+0.95*Constantes!$D$17),0)</f>
        <v>0</v>
      </c>
      <c r="G297" s="3">
        <f>MAX(0,H296+Clima!$F295-F297-Constantes!$D$11)</f>
        <v>0</v>
      </c>
      <c r="H297" s="3">
        <f>H296+Clima!$F295-F297-E297-G297</f>
        <v>26.742030285348591</v>
      </c>
      <c r="I297" s="17"/>
      <c r="J297" s="3">
        <v>292</v>
      </c>
      <c r="K297" s="3">
        <f>'Cálculos de ET'!$I295*((1-Constantes!$E$18)*'Cálculos de ET'!$K295+'Cálculos de ET'!$L295)</f>
        <v>1.8861811806079347</v>
      </c>
      <c r="L297" s="3">
        <f>MIN(K297*Constantes!$E$16,0.8*(O296+Clima!$F295-M297-N297-Constantes!$D$12))</f>
        <v>1.1159790832416814</v>
      </c>
      <c r="M297" s="3">
        <f>IF(Clima!$F295&gt;0.05*Constantes!$E$17,((Clima!$F295-0.05*Constantes!$E$17)^2)/(Clima!$F295+0.95*Constantes!$E$17),0)</f>
        <v>0</v>
      </c>
      <c r="N297" s="3">
        <f>MAX(0,O296+Clima!$F295-M297-Constantes!$D$11)</f>
        <v>0</v>
      </c>
      <c r="O297" s="3">
        <f>O296+Clima!$F295-M297-L297-N297</f>
        <v>26.742030285348591</v>
      </c>
      <c r="P297" s="3">
        <f>P296+(Coeficientes!$D$20*N297-Q297)/Coeficientes!$D$21</f>
        <v>0</v>
      </c>
      <c r="Q297" s="3">
        <f>10*Coeficientes!$D$22*P296/Constantes!$E$27</f>
        <v>0</v>
      </c>
      <c r="R297" s="3">
        <f>10*Escenarios!$E$7*(M297+Q297)</f>
        <v>0</v>
      </c>
      <c r="S297" s="3">
        <f>0.001*Clima!F295*Escenarios!$E$8</f>
        <v>0</v>
      </c>
      <c r="T297" s="3">
        <f>MAX(0,W296+R297+S297-Constantes!$E$22)</f>
        <v>0</v>
      </c>
      <c r="U297" s="3">
        <f>MIN('Cálculos de ET'!M295*0.001*Escenarios!$E$8*(W296/Constantes!$E$22)^(2/3),W296+R297+S297-T297)</f>
        <v>2.2982945317877559</v>
      </c>
      <c r="V297" s="3">
        <f>MIN(Constantes!$E$21*(W296/Constantes!$E$22)^(2/3),W296+R297+S297-U297-T297)</f>
        <v>4.0478214453869175</v>
      </c>
      <c r="W297" s="3">
        <f t="shared" si="8"/>
        <v>385.47708391499276</v>
      </c>
      <c r="X297" s="17"/>
      <c r="Y297" s="3">
        <v>292</v>
      </c>
      <c r="Z297" s="3">
        <f>'Cálculos de ET'!$I295*((1-Constantes!$F$18)*'Cálculos de ET'!$K295+'Cálculos de ET'!$L295)</f>
        <v>1.8861811806079347</v>
      </c>
      <c r="AA297" s="3">
        <f>MIN(Z297*Constantes!$F$16,0.8*(AD296+Clima!$F295-AB297-AC297-Constantes!$D$12))</f>
        <v>1.1159790832416814</v>
      </c>
      <c r="AB297" s="3">
        <f>IF(Clima!$F295&gt;0.05*Constantes!$F$17,((Clima!$F295-0.05*Constantes!$F$17)^2)/(Clima!$F295+0.95*Constantes!$F$17),0)</f>
        <v>0</v>
      </c>
      <c r="AC297" s="3">
        <f>MAX(0,AD296+Clima!$F295-AB297-Constantes!$D$11)</f>
        <v>0</v>
      </c>
      <c r="AD297" s="3">
        <f>AD296+Clima!$F295-AB297-AA297-AC297</f>
        <v>26.742030285348591</v>
      </c>
      <c r="AE297" s="3">
        <f>AE296+(Coeficientes!$D$20*AC297-AF297)/Coeficientes!$D$21</f>
        <v>0</v>
      </c>
      <c r="AF297" s="3">
        <f>10*Coeficientes!$D$22*AE296/Constantes!$F$27</f>
        <v>0</v>
      </c>
      <c r="AG297" s="3">
        <f>10*Escenarios!$F$7*(AB297+AF297)</f>
        <v>0</v>
      </c>
      <c r="AH297" s="3">
        <f>0.001*Clima!F295*Escenarios!$F$8</f>
        <v>0</v>
      </c>
      <c r="AI297" s="3">
        <f>MAX(0,AL296+AG297+AH297-Constantes!$F$22)</f>
        <v>0</v>
      </c>
      <c r="AJ297" s="3">
        <f>MIN('Cálculos de ET'!M295*0.001*Escenarios!$F$8*(AL296/Constantes!$F$22)^(2/3),AL296+AG297+AH297-AI297)</f>
        <v>1.2588792440626808</v>
      </c>
      <c r="AK297" s="3">
        <f>MIN(Constantes!$F$21*(AL296/Constantes!$F$22)^(2/3),AL296+AG297+AH297-AJ297-AI297)</f>
        <v>2.217173791605215</v>
      </c>
      <c r="AL297" s="3">
        <f t="shared" si="9"/>
        <v>52.682089857134699</v>
      </c>
      <c r="AM297" s="25"/>
    </row>
    <row r="298" spans="2:39" x14ac:dyDescent="0.25">
      <c r="B298" s="24"/>
      <c r="C298" s="3">
        <v>293</v>
      </c>
      <c r="D298" s="3">
        <f>'Cálculos de ET'!$I296*((1-Constantes!$D$18)*'Cálculos de ET'!$K296+'Cálculos de ET'!$L296)</f>
        <v>1.889428759920406</v>
      </c>
      <c r="E298" s="3">
        <f>MIN(D298*Constantes!$D$16,0.8*(H297+Clima!$F296-F298-G298-Constantes!$D$12))</f>
        <v>0.99362422827886976</v>
      </c>
      <c r="F298" s="3">
        <f>IF(Clima!$F296&gt;0.05*Constantes!$D$17,((Clima!$F296-0.05*Constantes!$D$17)^2)/(Clima!$F296+0.95*Constantes!$D$17),0)</f>
        <v>0</v>
      </c>
      <c r="G298" s="3">
        <f>MAX(0,H297+Clima!$F296-F298-Constantes!$D$11)</f>
        <v>0</v>
      </c>
      <c r="H298" s="3">
        <f>H297+Clima!$F296-F298-E298-G298</f>
        <v>25.748406057069722</v>
      </c>
      <c r="I298" s="17"/>
      <c r="J298" s="3">
        <v>293</v>
      </c>
      <c r="K298" s="3">
        <f>'Cálculos de ET'!$I296*((1-Constantes!$E$18)*'Cálculos de ET'!$K296+'Cálculos de ET'!$L296)</f>
        <v>1.889428759920406</v>
      </c>
      <c r="L298" s="3">
        <f>MIN(K298*Constantes!$E$16,0.8*(O297+Clima!$F296-M298-N298-Constantes!$D$12))</f>
        <v>0.99362422827886976</v>
      </c>
      <c r="M298" s="3">
        <f>IF(Clima!$F296&gt;0.05*Constantes!$E$17,((Clima!$F296-0.05*Constantes!$E$17)^2)/(Clima!$F296+0.95*Constantes!$E$17),0)</f>
        <v>0</v>
      </c>
      <c r="N298" s="3">
        <f>MAX(0,O297+Clima!$F296-M298-Constantes!$D$11)</f>
        <v>0</v>
      </c>
      <c r="O298" s="3">
        <f>O297+Clima!$F296-M298-L298-N298</f>
        <v>25.748406057069722</v>
      </c>
      <c r="P298" s="3">
        <f>P297+(Coeficientes!$D$20*N298-Q298)/Coeficientes!$D$21</f>
        <v>0</v>
      </c>
      <c r="Q298" s="3">
        <f>10*Coeficientes!$D$22*P297/Constantes!$E$27</f>
        <v>0</v>
      </c>
      <c r="R298" s="3">
        <f>10*Escenarios!$E$7*(M298+Q298)</f>
        <v>0</v>
      </c>
      <c r="S298" s="3">
        <f>0.001*Clima!F296*Escenarios!$E$8</f>
        <v>0</v>
      </c>
      <c r="T298" s="3">
        <f>MAX(0,W297+R298+S298-Constantes!$E$22)</f>
        <v>0</v>
      </c>
      <c r="U298" s="3">
        <f>MIN('Cálculos de ET'!M296*0.001*Escenarios!$E$8*(W297/Constantes!$E$22)^(2/3),W297+R298+S298-T298)</f>
        <v>2.2771375818587791</v>
      </c>
      <c r="V298" s="3">
        <f>MIN(Constantes!$E$21*(W297/Constantes!$E$22)^(2/3),W297+R298+S298-U298-T298)</f>
        <v>4.0039959135186605</v>
      </c>
      <c r="W298" s="3">
        <f t="shared" si="8"/>
        <v>379.19595041961531</v>
      </c>
      <c r="X298" s="17"/>
      <c r="Y298" s="3">
        <v>293</v>
      </c>
      <c r="Z298" s="3">
        <f>'Cálculos de ET'!$I296*((1-Constantes!$F$18)*'Cálculos de ET'!$K296+'Cálculos de ET'!$L296)</f>
        <v>1.889428759920406</v>
      </c>
      <c r="AA298" s="3">
        <f>MIN(Z298*Constantes!$F$16,0.8*(AD297+Clima!$F296-AB298-AC298-Constantes!$D$12))</f>
        <v>0.99362422827886976</v>
      </c>
      <c r="AB298" s="3">
        <f>IF(Clima!$F296&gt;0.05*Constantes!$F$17,((Clima!$F296-0.05*Constantes!$F$17)^2)/(Clima!$F296+0.95*Constantes!$F$17),0)</f>
        <v>0</v>
      </c>
      <c r="AC298" s="3">
        <f>MAX(0,AD297+Clima!$F296-AB298-Constantes!$D$11)</f>
        <v>0</v>
      </c>
      <c r="AD298" s="3">
        <f>AD297+Clima!$F296-AB298-AA298-AC298</f>
        <v>25.748406057069722</v>
      </c>
      <c r="AE298" s="3">
        <f>AE297+(Coeficientes!$D$20*AC298-AF298)/Coeficientes!$D$21</f>
        <v>0</v>
      </c>
      <c r="AF298" s="3">
        <f>10*Coeficientes!$D$22*AE297/Constantes!$F$27</f>
        <v>0</v>
      </c>
      <c r="AG298" s="3">
        <f>10*Escenarios!$F$7*(AB298+AF298)</f>
        <v>0</v>
      </c>
      <c r="AH298" s="3">
        <f>0.001*Clima!F296*Escenarios!$F$8</f>
        <v>0</v>
      </c>
      <c r="AI298" s="3">
        <f>MAX(0,AL297+AG298+AH298-Constantes!$F$22)</f>
        <v>0</v>
      </c>
      <c r="AJ298" s="3">
        <f>MIN('Cálculos de ET'!M296*0.001*Escenarios!$F$8*(AL297/Constantes!$F$22)^(2/3),AL297+AG298+AH298-AI298)</f>
        <v>1.2083578092908493</v>
      </c>
      <c r="AK298" s="3">
        <f>MIN(Constantes!$F$21*(AL297/Constantes!$F$22)^(2/3),AL297+AG298+AH298-AJ298-AI298)</f>
        <v>2.1247112027897552</v>
      </c>
      <c r="AL298" s="3">
        <f t="shared" si="9"/>
        <v>49.349020845054092</v>
      </c>
      <c r="AM298" s="25"/>
    </row>
    <row r="299" spans="2:39" x14ac:dyDescent="0.25">
      <c r="B299" s="24"/>
      <c r="C299" s="3">
        <v>294</v>
      </c>
      <c r="D299" s="3">
        <f>'Cálculos de ET'!$I297*((1-Constantes!$D$18)*'Cálculos de ET'!$K297+'Cálculos de ET'!$L297)</f>
        <v>1.8925583485545878</v>
      </c>
      <c r="E299" s="3">
        <f>MIN(D299*Constantes!$D$16,0.8*(H298+Clima!$F297-F299-G299-Constantes!$D$12))</f>
        <v>0.19872484565577508</v>
      </c>
      <c r="F299" s="3">
        <f>IF(Clima!$F297&gt;0.05*Constantes!$D$17,((Clima!$F297-0.05*Constantes!$D$17)^2)/(Clima!$F297+0.95*Constantes!$D$17),0)</f>
        <v>0</v>
      </c>
      <c r="G299" s="3">
        <f>MAX(0,H298+Clima!$F297-F299-Constantes!$D$11)</f>
        <v>0</v>
      </c>
      <c r="H299" s="3">
        <f>H298+Clima!$F297-F299-E299-G299</f>
        <v>25.549681211413947</v>
      </c>
      <c r="I299" s="17"/>
      <c r="J299" s="3">
        <v>294</v>
      </c>
      <c r="K299" s="3">
        <f>'Cálculos de ET'!$I297*((1-Constantes!$E$18)*'Cálculos de ET'!$K297+'Cálculos de ET'!$L297)</f>
        <v>1.8925583485545878</v>
      </c>
      <c r="L299" s="3">
        <f>MIN(K299*Constantes!$E$16,0.8*(O298+Clima!$F297-M299-N299-Constantes!$D$12))</f>
        <v>0.19872484565577508</v>
      </c>
      <c r="M299" s="3">
        <f>IF(Clima!$F297&gt;0.05*Constantes!$E$17,((Clima!$F297-0.05*Constantes!$E$17)^2)/(Clima!$F297+0.95*Constantes!$E$17),0)</f>
        <v>0</v>
      </c>
      <c r="N299" s="3">
        <f>MAX(0,O298+Clima!$F297-M299-Constantes!$D$11)</f>
        <v>0</v>
      </c>
      <c r="O299" s="3">
        <f>O298+Clima!$F297-M299-L299-N299</f>
        <v>25.549681211413947</v>
      </c>
      <c r="P299" s="3">
        <f>P298+(Coeficientes!$D$20*N299-Q299)/Coeficientes!$D$21</f>
        <v>0</v>
      </c>
      <c r="Q299" s="3">
        <f>10*Coeficientes!$D$22*P298/Constantes!$E$27</f>
        <v>0</v>
      </c>
      <c r="R299" s="3">
        <f>10*Escenarios!$E$7*(M299+Q299)</f>
        <v>0</v>
      </c>
      <c r="S299" s="3">
        <f>0.001*Clima!F297*Escenarios!$E$8</f>
        <v>0</v>
      </c>
      <c r="T299" s="3">
        <f>MAX(0,W298+R299+S299-Constantes!$E$22)</f>
        <v>0</v>
      </c>
      <c r="U299" s="3">
        <f>MIN('Cálculos de ET'!M297*0.001*Escenarios!$E$8*(W298/Constantes!$E$22)^(2/3),W298+R299+S299-T299)</f>
        <v>2.2558855010976933</v>
      </c>
      <c r="V299" s="3">
        <f>MIN(Constantes!$E$21*(W298/Constantes!$E$22)^(2/3),W298+R299+S299-U299-T299)</f>
        <v>3.9603816786808519</v>
      </c>
      <c r="W299" s="3">
        <f t="shared" si="8"/>
        <v>372.97968323983679</v>
      </c>
      <c r="X299" s="17"/>
      <c r="Y299" s="3">
        <v>294</v>
      </c>
      <c r="Z299" s="3">
        <f>'Cálculos de ET'!$I297*((1-Constantes!$F$18)*'Cálculos de ET'!$K297+'Cálculos de ET'!$L297)</f>
        <v>1.8925583485545878</v>
      </c>
      <c r="AA299" s="3">
        <f>MIN(Z299*Constantes!$F$16,0.8*(AD298+Clima!$F297-AB299-AC299-Constantes!$D$12))</f>
        <v>0.19872484565577508</v>
      </c>
      <c r="AB299" s="3">
        <f>IF(Clima!$F297&gt;0.05*Constantes!$F$17,((Clima!$F297-0.05*Constantes!$F$17)^2)/(Clima!$F297+0.95*Constantes!$F$17),0)</f>
        <v>0</v>
      </c>
      <c r="AC299" s="3">
        <f>MAX(0,AD298+Clima!$F297-AB299-Constantes!$D$11)</f>
        <v>0</v>
      </c>
      <c r="AD299" s="3">
        <f>AD298+Clima!$F297-AB299-AA299-AC299</f>
        <v>25.549681211413947</v>
      </c>
      <c r="AE299" s="3">
        <f>AE298+(Coeficientes!$D$20*AC299-AF299)/Coeficientes!$D$21</f>
        <v>0</v>
      </c>
      <c r="AF299" s="3">
        <f>10*Coeficientes!$D$22*AE298/Constantes!$F$27</f>
        <v>0</v>
      </c>
      <c r="AG299" s="3">
        <f>10*Escenarios!$F$7*(AB299+AF299)</f>
        <v>0</v>
      </c>
      <c r="AH299" s="3">
        <f>0.001*Clima!F297*Escenarios!$F$8</f>
        <v>0</v>
      </c>
      <c r="AI299" s="3">
        <f>MAX(0,AL298+AG299+AH299-Constantes!$F$22)</f>
        <v>0</v>
      </c>
      <c r="AJ299" s="3">
        <f>MIN('Cálculos de ET'!M297*0.001*Escenarios!$F$8*(AL298/Constantes!$F$22)^(2/3),AL298+AG299+AH299-AI299)</f>
        <v>1.1586624918201029</v>
      </c>
      <c r="AK299" s="3">
        <f>MIN(Constantes!$F$21*(AL298/Constantes!$F$22)^(2/3),AL298+AG299+AH299-AJ299-AI299)</f>
        <v>2.0341217238845659</v>
      </c>
      <c r="AL299" s="3">
        <f t="shared" si="9"/>
        <v>46.156236629349422</v>
      </c>
      <c r="AM299" s="25"/>
    </row>
    <row r="300" spans="2:39" x14ac:dyDescent="0.25">
      <c r="B300" s="24"/>
      <c r="C300" s="3">
        <v>295</v>
      </c>
      <c r="D300" s="3">
        <f>'Cálculos de ET'!$I298*((1-Constantes!$D$18)*'Cálculos de ET'!$K298+'Cálculos de ET'!$L298)</f>
        <v>1.8955714928473748</v>
      </c>
      <c r="E300" s="3">
        <f>MIN(D300*Constantes!$D$16,0.8*(H299+Clima!$F298-F300-G300-Constantes!$D$12))</f>
        <v>3.9744969131155022E-2</v>
      </c>
      <c r="F300" s="3">
        <f>IF(Clima!$F298&gt;0.05*Constantes!$D$17,((Clima!$F298-0.05*Constantes!$D$17)^2)/(Clima!$F298+0.95*Constantes!$D$17),0)</f>
        <v>0</v>
      </c>
      <c r="G300" s="3">
        <f>MAX(0,H299+Clima!$F298-F300-Constantes!$D$11)</f>
        <v>0</v>
      </c>
      <c r="H300" s="3">
        <f>H299+Clima!$F298-F300-E300-G300</f>
        <v>25.509936242282791</v>
      </c>
      <c r="I300" s="17"/>
      <c r="J300" s="3">
        <v>295</v>
      </c>
      <c r="K300" s="3">
        <f>'Cálculos de ET'!$I298*((1-Constantes!$E$18)*'Cálculos de ET'!$K298+'Cálculos de ET'!$L298)</f>
        <v>1.8955714928473748</v>
      </c>
      <c r="L300" s="3">
        <f>MIN(K300*Constantes!$E$16,0.8*(O299+Clima!$F298-M300-N300-Constantes!$D$12))</f>
        <v>3.9744969131155022E-2</v>
      </c>
      <c r="M300" s="3">
        <f>IF(Clima!$F298&gt;0.05*Constantes!$E$17,((Clima!$F298-0.05*Constantes!$E$17)^2)/(Clima!$F298+0.95*Constantes!$E$17),0)</f>
        <v>0</v>
      </c>
      <c r="N300" s="3">
        <f>MAX(0,O299+Clima!$F298-M300-Constantes!$D$11)</f>
        <v>0</v>
      </c>
      <c r="O300" s="3">
        <f>O299+Clima!$F298-M300-L300-N300</f>
        <v>25.509936242282791</v>
      </c>
      <c r="P300" s="3">
        <f>P299+(Coeficientes!$D$20*N300-Q300)/Coeficientes!$D$21</f>
        <v>0</v>
      </c>
      <c r="Q300" s="3">
        <f>10*Coeficientes!$D$22*P299/Constantes!$E$27</f>
        <v>0</v>
      </c>
      <c r="R300" s="3">
        <f>10*Escenarios!$E$7*(M300+Q300)</f>
        <v>0</v>
      </c>
      <c r="S300" s="3">
        <f>0.001*Clima!F298*Escenarios!$E$8</f>
        <v>0</v>
      </c>
      <c r="T300" s="3">
        <f>MAX(0,W299+R300+S300-Constantes!$E$22)</f>
        <v>0</v>
      </c>
      <c r="U300" s="3">
        <f>MIN('Cálculos de ET'!M298*0.001*Escenarios!$E$8*(W299/Constantes!$E$22)^(2/3),W299+R300+S300-T300)</f>
        <v>2.234545798653484</v>
      </c>
      <c r="V300" s="3">
        <f>MIN(Constantes!$E$21*(W299/Constantes!$E$22)^(2/3),W299+R300+S300-U300-T300)</f>
        <v>3.9169801088685943</v>
      </c>
      <c r="W300" s="3">
        <f t="shared" si="8"/>
        <v>366.82815733231473</v>
      </c>
      <c r="X300" s="17"/>
      <c r="Y300" s="3">
        <v>295</v>
      </c>
      <c r="Z300" s="3">
        <f>'Cálculos de ET'!$I298*((1-Constantes!$F$18)*'Cálculos de ET'!$K298+'Cálculos de ET'!$L298)</f>
        <v>1.8955714928473748</v>
      </c>
      <c r="AA300" s="3">
        <f>MIN(Z300*Constantes!$F$16,0.8*(AD299+Clima!$F298-AB300-AC300-Constantes!$D$12))</f>
        <v>3.9744969131155022E-2</v>
      </c>
      <c r="AB300" s="3">
        <f>IF(Clima!$F298&gt;0.05*Constantes!$F$17,((Clima!$F298-0.05*Constantes!$F$17)^2)/(Clima!$F298+0.95*Constantes!$F$17),0)</f>
        <v>0</v>
      </c>
      <c r="AC300" s="3">
        <f>MAX(0,AD299+Clima!$F298-AB300-Constantes!$D$11)</f>
        <v>0</v>
      </c>
      <c r="AD300" s="3">
        <f>AD299+Clima!$F298-AB300-AA300-AC300</f>
        <v>25.509936242282791</v>
      </c>
      <c r="AE300" s="3">
        <f>AE299+(Coeficientes!$D$20*AC300-AF300)/Coeficientes!$D$21</f>
        <v>0</v>
      </c>
      <c r="AF300" s="3">
        <f>10*Coeficientes!$D$22*AE299/Constantes!$F$27</f>
        <v>0</v>
      </c>
      <c r="AG300" s="3">
        <f>10*Escenarios!$F$7*(AB300+AF300)</f>
        <v>0</v>
      </c>
      <c r="AH300" s="3">
        <f>0.001*Clima!F298*Escenarios!$F$8</f>
        <v>0</v>
      </c>
      <c r="AI300" s="3">
        <f>MAX(0,AL299+AG300+AH300-Constantes!$F$22)</f>
        <v>0</v>
      </c>
      <c r="AJ300" s="3">
        <f>MIN('Cálculos de ET'!M298*0.001*Escenarios!$F$8*(AL299/Constantes!$F$22)^(2/3),AL299+AG300+AH300-AI300)</f>
        <v>1.1098119569693152</v>
      </c>
      <c r="AK300" s="3">
        <f>MIN(Constantes!$F$21*(AL299/Constantes!$F$22)^(2/3),AL299+AG300+AH300-AJ300-AI300)</f>
        <v>1.9454116190649857</v>
      </c>
      <c r="AL300" s="3">
        <f t="shared" si="9"/>
        <v>43.101013053315121</v>
      </c>
      <c r="AM300" s="25"/>
    </row>
    <row r="301" spans="2:39" x14ac:dyDescent="0.25">
      <c r="B301" s="24"/>
      <c r="C301" s="3">
        <v>296</v>
      </c>
      <c r="D301" s="3">
        <f>'Cálculos de ET'!$I299*((1-Constantes!$D$18)*'Cálculos de ET'!$K299+'Cálculos de ET'!$L299)</f>
        <v>1.8984698270378479</v>
      </c>
      <c r="E301" s="3">
        <f>MIN(D301*Constantes!$D$16,0.8*(H300+Clima!$F299-F301-G301-Constantes!$D$12))</f>
        <v>7.9489938262298672E-3</v>
      </c>
      <c r="F301" s="3">
        <f>IF(Clima!$F299&gt;0.05*Constantes!$D$17,((Clima!$F299-0.05*Constantes!$D$17)^2)/(Clima!$F299+0.95*Constantes!$D$17),0)</f>
        <v>0</v>
      </c>
      <c r="G301" s="3">
        <f>MAX(0,H300+Clima!$F299-F301-Constantes!$D$11)</f>
        <v>0</v>
      </c>
      <c r="H301" s="3">
        <f>H300+Clima!$F299-F301-E301-G301</f>
        <v>25.501987248456562</v>
      </c>
      <c r="I301" s="17"/>
      <c r="J301" s="3">
        <v>296</v>
      </c>
      <c r="K301" s="3">
        <f>'Cálculos de ET'!$I299*((1-Constantes!$E$18)*'Cálculos de ET'!$K299+'Cálculos de ET'!$L299)</f>
        <v>1.8984698270378479</v>
      </c>
      <c r="L301" s="3">
        <f>MIN(K301*Constantes!$E$16,0.8*(O300+Clima!$F299-M301-N301-Constantes!$D$12))</f>
        <v>7.9489938262298672E-3</v>
      </c>
      <c r="M301" s="3">
        <f>IF(Clima!$F299&gt;0.05*Constantes!$E$17,((Clima!$F299-0.05*Constantes!$E$17)^2)/(Clima!$F299+0.95*Constantes!$E$17),0)</f>
        <v>0</v>
      </c>
      <c r="N301" s="3">
        <f>MAX(0,O300+Clima!$F299-M301-Constantes!$D$11)</f>
        <v>0</v>
      </c>
      <c r="O301" s="3">
        <f>O300+Clima!$F299-M301-L301-N301</f>
        <v>25.501987248456562</v>
      </c>
      <c r="P301" s="3">
        <f>P300+(Coeficientes!$D$20*N301-Q301)/Coeficientes!$D$21</f>
        <v>0</v>
      </c>
      <c r="Q301" s="3">
        <f>10*Coeficientes!$D$22*P300/Constantes!$E$27</f>
        <v>0</v>
      </c>
      <c r="R301" s="3">
        <f>10*Escenarios!$E$7*(M301+Q301)</f>
        <v>0</v>
      </c>
      <c r="S301" s="3">
        <f>0.001*Clima!F299*Escenarios!$E$8</f>
        <v>0</v>
      </c>
      <c r="T301" s="3">
        <f>MAX(0,W300+R301+S301-Constantes!$E$22)</f>
        <v>0</v>
      </c>
      <c r="U301" s="3">
        <f>MIN('Cálculos de ET'!M299*0.001*Escenarios!$E$8*(W300/Constantes!$E$22)^(2/3),W300+R301+S301-T301)</f>
        <v>2.2131259478809397</v>
      </c>
      <c r="V301" s="3">
        <f>MIN(Constantes!$E$21*(W300/Constantes!$E$22)^(2/3),W300+R301+S301-U301-T301)</f>
        <v>3.873792539706209</v>
      </c>
      <c r="W301" s="3">
        <f t="shared" si="8"/>
        <v>360.7412388447276</v>
      </c>
      <c r="X301" s="17"/>
      <c r="Y301" s="3">
        <v>296</v>
      </c>
      <c r="Z301" s="3">
        <f>'Cálculos de ET'!$I299*((1-Constantes!$F$18)*'Cálculos de ET'!$K299+'Cálculos de ET'!$L299)</f>
        <v>1.8984698270378479</v>
      </c>
      <c r="AA301" s="3">
        <f>MIN(Z301*Constantes!$F$16,0.8*(AD300+Clima!$F299-AB301-AC301-Constantes!$D$12))</f>
        <v>7.9489938262298672E-3</v>
      </c>
      <c r="AB301" s="3">
        <f>IF(Clima!$F299&gt;0.05*Constantes!$F$17,((Clima!$F299-0.05*Constantes!$F$17)^2)/(Clima!$F299+0.95*Constantes!$F$17),0)</f>
        <v>0</v>
      </c>
      <c r="AC301" s="3">
        <f>MAX(0,AD300+Clima!$F299-AB301-Constantes!$D$11)</f>
        <v>0</v>
      </c>
      <c r="AD301" s="3">
        <f>AD300+Clima!$F299-AB301-AA301-AC301</f>
        <v>25.501987248456562</v>
      </c>
      <c r="AE301" s="3">
        <f>AE300+(Coeficientes!$D$20*AC301-AF301)/Coeficientes!$D$21</f>
        <v>0</v>
      </c>
      <c r="AF301" s="3">
        <f>10*Coeficientes!$D$22*AE300/Constantes!$F$27</f>
        <v>0</v>
      </c>
      <c r="AG301" s="3">
        <f>10*Escenarios!$F$7*(AB301+AF301)</f>
        <v>0</v>
      </c>
      <c r="AH301" s="3">
        <f>0.001*Clima!F299*Escenarios!$F$8</f>
        <v>0</v>
      </c>
      <c r="AI301" s="3">
        <f>MAX(0,AL300+AG301+AH301-Constantes!$F$22)</f>
        <v>0</v>
      </c>
      <c r="AJ301" s="3">
        <f>MIN('Cálculos de ET'!M299*0.001*Escenarios!$F$8*(AL300/Constantes!$F$22)^(2/3),AL300+AG301+AH301-AI301)</f>
        <v>1.0618243202193078</v>
      </c>
      <c r="AK301" s="3">
        <f>MIN(Constantes!$F$21*(AL300/Constantes!$F$22)^(2/3),AL300+AG301+AH301-AJ301-AI301)</f>
        <v>1.8585870063484771</v>
      </c>
      <c r="AL301" s="3">
        <f t="shared" si="9"/>
        <v>40.180601726747334</v>
      </c>
      <c r="AM301" s="25"/>
    </row>
    <row r="302" spans="2:39" x14ac:dyDescent="0.25">
      <c r="B302" s="24"/>
      <c r="C302" s="3">
        <v>297</v>
      </c>
      <c r="D302" s="3">
        <f>'Cálculos de ET'!$I300*((1-Constantes!$D$18)*'Cálculos de ET'!$K300+'Cálculos de ET'!$L300)</f>
        <v>1.880455744413134</v>
      </c>
      <c r="E302" s="3">
        <f>MIN(D302*Constantes!$D$16,0.8*(H301+Clima!$F300-F302-G302-Constantes!$D$12))</f>
        <v>1.5897987652465418E-3</v>
      </c>
      <c r="F302" s="3">
        <f>IF(Clima!$F300&gt;0.05*Constantes!$D$17,((Clima!$F300-0.05*Constantes!$D$17)^2)/(Clima!$F300+0.95*Constantes!$D$17),0)</f>
        <v>0</v>
      </c>
      <c r="G302" s="3">
        <f>MAX(0,H301+Clima!$F300-F302-Constantes!$D$11)</f>
        <v>0</v>
      </c>
      <c r="H302" s="3">
        <f>H301+Clima!$F300-F302-E302-G302</f>
        <v>25.500397449691317</v>
      </c>
      <c r="I302" s="17"/>
      <c r="J302" s="3">
        <v>297</v>
      </c>
      <c r="K302" s="3">
        <f>'Cálculos de ET'!$I300*((1-Constantes!$E$18)*'Cálculos de ET'!$K300+'Cálculos de ET'!$L300)</f>
        <v>1.880455744413134</v>
      </c>
      <c r="L302" s="3">
        <f>MIN(K302*Constantes!$E$16,0.8*(O301+Clima!$F300-M302-N302-Constantes!$D$12))</f>
        <v>1.5897987652465418E-3</v>
      </c>
      <c r="M302" s="3">
        <f>IF(Clima!$F300&gt;0.05*Constantes!$E$17,((Clima!$F300-0.05*Constantes!$E$17)^2)/(Clima!$F300+0.95*Constantes!$E$17),0)</f>
        <v>0</v>
      </c>
      <c r="N302" s="3">
        <f>MAX(0,O301+Clima!$F300-M302-Constantes!$D$11)</f>
        <v>0</v>
      </c>
      <c r="O302" s="3">
        <f>O301+Clima!$F300-M302-L302-N302</f>
        <v>25.500397449691317</v>
      </c>
      <c r="P302" s="3">
        <f>P301+(Coeficientes!$D$20*N302-Q302)/Coeficientes!$D$21</f>
        <v>0</v>
      </c>
      <c r="Q302" s="3">
        <f>10*Coeficientes!$D$22*P301/Constantes!$E$27</f>
        <v>0</v>
      </c>
      <c r="R302" s="3">
        <f>10*Escenarios!$E$7*(M302+Q302)</f>
        <v>0</v>
      </c>
      <c r="S302" s="3">
        <f>0.001*Clima!F300*Escenarios!$E$8</f>
        <v>0</v>
      </c>
      <c r="T302" s="3">
        <f>MAX(0,W301+R302+S302-Constantes!$E$22)</f>
        <v>0</v>
      </c>
      <c r="U302" s="3">
        <f>MIN('Cálculos de ET'!M300*0.001*Escenarios!$E$8*(W301/Constantes!$E$22)^(2/3),W301+R302+S302-T302)</f>
        <v>2.1675082074327419</v>
      </c>
      <c r="V302" s="3">
        <f>MIN(Constantes!$E$21*(W301/Constantes!$E$22)^(2/3),W301+R302+S302-U302-T302)</f>
        <v>3.830820274062853</v>
      </c>
      <c r="W302" s="3">
        <f t="shared" si="8"/>
        <v>354.74291036323206</v>
      </c>
      <c r="X302" s="17"/>
      <c r="Y302" s="3">
        <v>297</v>
      </c>
      <c r="Z302" s="3">
        <f>'Cálculos de ET'!$I300*((1-Constantes!$F$18)*'Cálculos de ET'!$K300+'Cálculos de ET'!$L300)</f>
        <v>1.880455744413134</v>
      </c>
      <c r="AA302" s="3">
        <f>MIN(Z302*Constantes!$F$16,0.8*(AD301+Clima!$F300-AB302-AC302-Constantes!$D$12))</f>
        <v>1.5897987652465418E-3</v>
      </c>
      <c r="AB302" s="3">
        <f>IF(Clima!$F300&gt;0.05*Constantes!$F$17,((Clima!$F300-0.05*Constantes!$F$17)^2)/(Clima!$F300+0.95*Constantes!$F$17),0)</f>
        <v>0</v>
      </c>
      <c r="AC302" s="3">
        <f>MAX(0,AD301+Clima!$F300-AB302-Constantes!$D$11)</f>
        <v>0</v>
      </c>
      <c r="AD302" s="3">
        <f>AD301+Clima!$F300-AB302-AA302-AC302</f>
        <v>25.500397449691317</v>
      </c>
      <c r="AE302" s="3">
        <f>AE301+(Coeficientes!$D$20*AC302-AF302)/Coeficientes!$D$21</f>
        <v>0</v>
      </c>
      <c r="AF302" s="3">
        <f>10*Coeficientes!$D$22*AE301/Constantes!$F$27</f>
        <v>0</v>
      </c>
      <c r="AG302" s="3">
        <f>10*Escenarios!$F$7*(AB302+AF302)</f>
        <v>0</v>
      </c>
      <c r="AH302" s="3">
        <f>0.001*Clima!F300*Escenarios!$F$8</f>
        <v>0</v>
      </c>
      <c r="AI302" s="3">
        <f>MAX(0,AL301+AG302+AH302-Constantes!$F$22)</f>
        <v>0</v>
      </c>
      <c r="AJ302" s="3">
        <f>MIN('Cálculos de ET'!M300*0.001*Escenarios!$F$8*(AL301/Constantes!$F$22)^(2/3),AL301+AG302+AH302-AI302)</f>
        <v>1.0035472893663868</v>
      </c>
      <c r="AK302" s="3">
        <f>MIN(Constantes!$F$21*(AL301/Constantes!$F$22)^(2/3),AL301+AG302+AH302-AJ302-AI302)</f>
        <v>1.7736538615643824</v>
      </c>
      <c r="AL302" s="3">
        <f t="shared" si="9"/>
        <v>37.403400575816562</v>
      </c>
      <c r="AM302" s="25"/>
    </row>
    <row r="303" spans="2:39" x14ac:dyDescent="0.25">
      <c r="B303" s="24"/>
      <c r="C303" s="3">
        <v>298</v>
      </c>
      <c r="D303" s="3">
        <f>'Cálculos de ET'!$I301*((1-Constantes!$D$18)*'Cálculos de ET'!$K301+'Cálculos de ET'!$L301)</f>
        <v>1.9664151068749218</v>
      </c>
      <c r="E303" s="3">
        <f>MIN(D303*Constantes!$D$16,0.8*(H302+Clima!$F301-F303-G303-Constantes!$D$12))</f>
        <v>3.1795975305044523E-4</v>
      </c>
      <c r="F303" s="3">
        <f>IF(Clima!$F301&gt;0.05*Constantes!$D$17,((Clima!$F301-0.05*Constantes!$D$17)^2)/(Clima!$F301+0.95*Constantes!$D$17),0)</f>
        <v>0</v>
      </c>
      <c r="G303" s="3">
        <f>MAX(0,H302+Clima!$F301-F303-Constantes!$D$11)</f>
        <v>0</v>
      </c>
      <c r="H303" s="3">
        <f>H302+Clima!$F301-F303-E303-G303</f>
        <v>25.500079489938265</v>
      </c>
      <c r="I303" s="17"/>
      <c r="J303" s="3">
        <v>298</v>
      </c>
      <c r="K303" s="3">
        <f>'Cálculos de ET'!$I301*((1-Constantes!$E$18)*'Cálculos de ET'!$K301+'Cálculos de ET'!$L301)</f>
        <v>1.9664151068749218</v>
      </c>
      <c r="L303" s="3">
        <f>MIN(K303*Constantes!$E$16,0.8*(O302+Clima!$F301-M303-N303-Constantes!$D$12))</f>
        <v>3.1795975305044523E-4</v>
      </c>
      <c r="M303" s="3">
        <f>IF(Clima!$F301&gt;0.05*Constantes!$E$17,((Clima!$F301-0.05*Constantes!$E$17)^2)/(Clima!$F301+0.95*Constantes!$E$17),0)</f>
        <v>0</v>
      </c>
      <c r="N303" s="3">
        <f>MAX(0,O302+Clima!$F301-M303-Constantes!$D$11)</f>
        <v>0</v>
      </c>
      <c r="O303" s="3">
        <f>O302+Clima!$F301-M303-L303-N303</f>
        <v>25.500079489938265</v>
      </c>
      <c r="P303" s="3">
        <f>P302+(Coeficientes!$D$20*N303-Q303)/Coeficientes!$D$21</f>
        <v>0</v>
      </c>
      <c r="Q303" s="3">
        <f>10*Coeficientes!$D$22*P302/Constantes!$E$27</f>
        <v>0</v>
      </c>
      <c r="R303" s="3">
        <f>10*Escenarios!$E$7*(M303+Q303)</f>
        <v>0</v>
      </c>
      <c r="S303" s="3">
        <f>0.001*Clima!F301*Escenarios!$E$8</f>
        <v>0</v>
      </c>
      <c r="T303" s="3">
        <f>MAX(0,W302+R303+S303-Constantes!$E$22)</f>
        <v>0</v>
      </c>
      <c r="U303" s="3">
        <f>MIN('Cálculos de ET'!M301*0.001*Escenarios!$E$8*(W302/Constantes!$E$22)^(2/3),W302+R303+S303-T303)</f>
        <v>2.2417101685026717</v>
      </c>
      <c r="V303" s="3">
        <f>MIN(Constantes!$E$21*(W302/Constantes!$E$22)^(2/3),W302+R303+S303-U303-T303)</f>
        <v>3.7882363359268814</v>
      </c>
      <c r="W303" s="3">
        <f t="shared" si="8"/>
        <v>348.71296385880254</v>
      </c>
      <c r="X303" s="17"/>
      <c r="Y303" s="3">
        <v>298</v>
      </c>
      <c r="Z303" s="3">
        <f>'Cálculos de ET'!$I301*((1-Constantes!$F$18)*'Cálculos de ET'!$K301+'Cálculos de ET'!$L301)</f>
        <v>1.9664151068749218</v>
      </c>
      <c r="AA303" s="3">
        <f>MIN(Z303*Constantes!$F$16,0.8*(AD302+Clima!$F301-AB303-AC303-Constantes!$D$12))</f>
        <v>3.1795975305044523E-4</v>
      </c>
      <c r="AB303" s="3">
        <f>IF(Clima!$F301&gt;0.05*Constantes!$F$17,((Clima!$F301-0.05*Constantes!$F$17)^2)/(Clima!$F301+0.95*Constantes!$F$17),0)</f>
        <v>0</v>
      </c>
      <c r="AC303" s="3">
        <f>MAX(0,AD302+Clima!$F301-AB303-Constantes!$D$11)</f>
        <v>0</v>
      </c>
      <c r="AD303" s="3">
        <f>AD302+Clima!$F301-AB303-AA303-AC303</f>
        <v>25.500079489938265</v>
      </c>
      <c r="AE303" s="3">
        <f>AE302+(Coeficientes!$D$20*AC303-AF303)/Coeficientes!$D$21</f>
        <v>0</v>
      </c>
      <c r="AF303" s="3">
        <f>10*Coeficientes!$D$22*AE302/Constantes!$F$27</f>
        <v>0</v>
      </c>
      <c r="AG303" s="3">
        <f>10*Escenarios!$F$7*(AB303+AF303)</f>
        <v>0</v>
      </c>
      <c r="AH303" s="3">
        <f>0.001*Clima!F301*Escenarios!$F$8</f>
        <v>0</v>
      </c>
      <c r="AI303" s="3">
        <f>MAX(0,AL302+AG303+AH303-Constantes!$F$22)</f>
        <v>0</v>
      </c>
      <c r="AJ303" s="3">
        <f>MIN('Cálculos de ET'!M301*0.001*Escenarios!$F$8*(AL302/Constantes!$F$22)^(2/3),AL302+AG303+AH303-AI303)</f>
        <v>1.0006319520227909</v>
      </c>
      <c r="AK303" s="3">
        <f>MIN(Constantes!$F$21*(AL302/Constantes!$F$22)^(2/3),AL302+AG303+AH303-AJ303-AI303)</f>
        <v>1.6909546884350775</v>
      </c>
      <c r="AL303" s="3">
        <f t="shared" si="9"/>
        <v>34.711813935358691</v>
      </c>
      <c r="AM303" s="25"/>
    </row>
    <row r="304" spans="2:39" x14ac:dyDescent="0.25">
      <c r="B304" s="24"/>
      <c r="C304" s="3">
        <v>299</v>
      </c>
      <c r="D304" s="3">
        <f>'Cálculos de ET'!$I302*((1-Constantes!$D$18)*'Cálculos de ET'!$K302+'Cálculos de ET'!$L302)</f>
        <v>1.8543482817070127</v>
      </c>
      <c r="E304" s="3">
        <f>MIN(D304*Constantes!$D$16,0.8*(H303+Clima!$F302-F304-G304-Constantes!$D$12))</f>
        <v>6.3591950609520606E-5</v>
      </c>
      <c r="F304" s="3">
        <f>IF(Clima!$F302&gt;0.05*Constantes!$D$17,((Clima!$F302-0.05*Constantes!$D$17)^2)/(Clima!$F302+0.95*Constantes!$D$17),0)</f>
        <v>0</v>
      </c>
      <c r="G304" s="3">
        <f>MAX(0,H303+Clima!$F302-F304-Constantes!$D$11)</f>
        <v>0</v>
      </c>
      <c r="H304" s="3">
        <f>H303+Clima!$F302-F304-E304-G304</f>
        <v>25.500015897987655</v>
      </c>
      <c r="I304" s="17"/>
      <c r="J304" s="3">
        <v>299</v>
      </c>
      <c r="K304" s="3">
        <f>'Cálculos de ET'!$I302*((1-Constantes!$E$18)*'Cálculos de ET'!$K302+'Cálculos de ET'!$L302)</f>
        <v>1.8543482817070127</v>
      </c>
      <c r="L304" s="3">
        <f>MIN(K304*Constantes!$E$16,0.8*(O303+Clima!$F302-M304-N304-Constantes!$D$12))</f>
        <v>6.3591950609520606E-5</v>
      </c>
      <c r="M304" s="3">
        <f>IF(Clima!$F302&gt;0.05*Constantes!$E$17,((Clima!$F302-0.05*Constantes!$E$17)^2)/(Clima!$F302+0.95*Constantes!$E$17),0)</f>
        <v>0</v>
      </c>
      <c r="N304" s="3">
        <f>MAX(0,O303+Clima!$F302-M304-Constantes!$D$11)</f>
        <v>0</v>
      </c>
      <c r="O304" s="3">
        <f>O303+Clima!$F302-M304-L304-N304</f>
        <v>25.500015897987655</v>
      </c>
      <c r="P304" s="3">
        <f>P303+(Coeficientes!$D$20*N304-Q304)/Coeficientes!$D$21</f>
        <v>0</v>
      </c>
      <c r="Q304" s="3">
        <f>10*Coeficientes!$D$22*P303/Constantes!$E$27</f>
        <v>0</v>
      </c>
      <c r="R304" s="3">
        <f>10*Escenarios!$E$7*(M304+Q304)</f>
        <v>0</v>
      </c>
      <c r="S304" s="3">
        <f>0.001*Clima!F302*Escenarios!$E$8</f>
        <v>0</v>
      </c>
      <c r="T304" s="3">
        <f>MAX(0,W303+R304+S304-Constantes!$E$22)</f>
        <v>0</v>
      </c>
      <c r="U304" s="3">
        <f>MIN('Cálculos de ET'!M302*0.001*Escenarios!$E$8*(W303/Constantes!$E$22)^(2/3),W303+R304+S304-T304)</f>
        <v>2.0891040402427472</v>
      </c>
      <c r="V304" s="3">
        <f>MIN(Constantes!$E$21*(W303/Constantes!$E$22)^(2/3),W303+R304+S304-U304-T304)</f>
        <v>3.7451853080878004</v>
      </c>
      <c r="W304" s="3">
        <f t="shared" si="8"/>
        <v>342.87867451047197</v>
      </c>
      <c r="X304" s="17"/>
      <c r="Y304" s="3">
        <v>299</v>
      </c>
      <c r="Z304" s="3">
        <f>'Cálculos de ET'!$I302*((1-Constantes!$F$18)*'Cálculos de ET'!$K302+'Cálculos de ET'!$L302)</f>
        <v>1.8543482817070127</v>
      </c>
      <c r="AA304" s="3">
        <f>MIN(Z304*Constantes!$F$16,0.8*(AD303+Clima!$F302-AB304-AC304-Constantes!$D$12))</f>
        <v>6.3591950609520606E-5</v>
      </c>
      <c r="AB304" s="3">
        <f>IF(Clima!$F302&gt;0.05*Constantes!$F$17,((Clima!$F302-0.05*Constantes!$F$17)^2)/(Clima!$F302+0.95*Constantes!$F$17),0)</f>
        <v>0</v>
      </c>
      <c r="AC304" s="3">
        <f>MAX(0,AD303+Clima!$F302-AB304-Constantes!$D$11)</f>
        <v>0</v>
      </c>
      <c r="AD304" s="3">
        <f>AD303+Clima!$F302-AB304-AA304-AC304</f>
        <v>25.500015897987655</v>
      </c>
      <c r="AE304" s="3">
        <f>AE303+(Coeficientes!$D$20*AC304-AF304)/Coeficientes!$D$21</f>
        <v>0</v>
      </c>
      <c r="AF304" s="3">
        <f>10*Coeficientes!$D$22*AE303/Constantes!$F$27</f>
        <v>0</v>
      </c>
      <c r="AG304" s="3">
        <f>10*Escenarios!$F$7*(AB304+AF304)</f>
        <v>0</v>
      </c>
      <c r="AH304" s="3">
        <f>0.001*Clima!F302*Escenarios!$F$8</f>
        <v>0</v>
      </c>
      <c r="AI304" s="3">
        <f>MAX(0,AL303+AG304+AH304-Constantes!$F$22)</f>
        <v>0</v>
      </c>
      <c r="AJ304" s="3">
        <f>MIN('Cálculos de ET'!M302*0.001*Escenarios!$F$8*(AL303/Constantes!$F$22)^(2/3),AL303+AG304+AH304-AI304)</f>
        <v>0.89742096012441486</v>
      </c>
      <c r="AK304" s="3">
        <f>MIN(Constantes!$F$21*(AL303/Constantes!$F$22)^(2/3),AL303+AG304+AH304-AJ304-AI304)</f>
        <v>1.6088273873796481</v>
      </c>
      <c r="AL304" s="3">
        <f t="shared" si="9"/>
        <v>32.205565587854629</v>
      </c>
      <c r="AM304" s="25"/>
    </row>
    <row r="305" spans="2:39" x14ac:dyDescent="0.25">
      <c r="B305" s="24"/>
      <c r="C305" s="3">
        <v>300</v>
      </c>
      <c r="D305" s="3">
        <f>'Cálculos de ET'!$I303*((1-Constantes!$D$18)*'Cálculos de ET'!$K303+'Cálculos de ET'!$L303)</f>
        <v>1.9350583544779723</v>
      </c>
      <c r="E305" s="3">
        <f>MIN(D305*Constantes!$D$16,0.8*(H304+Clima!$F303-F305-G305-Constantes!$D$12))</f>
        <v>1.2718390121335689E-5</v>
      </c>
      <c r="F305" s="3">
        <f>IF(Clima!$F303&gt;0.05*Constantes!$D$17,((Clima!$F303-0.05*Constantes!$D$17)^2)/(Clima!$F303+0.95*Constantes!$D$17),0)</f>
        <v>0</v>
      </c>
      <c r="G305" s="3">
        <f>MAX(0,H304+Clima!$F303-F305-Constantes!$D$11)</f>
        <v>0</v>
      </c>
      <c r="H305" s="3">
        <f>H304+Clima!$F303-F305-E305-G305</f>
        <v>25.500003179597535</v>
      </c>
      <c r="I305" s="17"/>
      <c r="J305" s="3">
        <v>300</v>
      </c>
      <c r="K305" s="3">
        <f>'Cálculos de ET'!$I303*((1-Constantes!$E$18)*'Cálculos de ET'!$K303+'Cálculos de ET'!$L303)</f>
        <v>1.9350583544779723</v>
      </c>
      <c r="L305" s="3">
        <f>MIN(K305*Constantes!$E$16,0.8*(O304+Clima!$F303-M305-N305-Constantes!$D$12))</f>
        <v>1.2718390121335689E-5</v>
      </c>
      <c r="M305" s="3">
        <f>IF(Clima!$F303&gt;0.05*Constantes!$E$17,((Clima!$F303-0.05*Constantes!$E$17)^2)/(Clima!$F303+0.95*Constantes!$E$17),0)</f>
        <v>0</v>
      </c>
      <c r="N305" s="3">
        <f>MAX(0,O304+Clima!$F303-M305-Constantes!$D$11)</f>
        <v>0</v>
      </c>
      <c r="O305" s="3">
        <f>O304+Clima!$F303-M305-L305-N305</f>
        <v>25.500003179597535</v>
      </c>
      <c r="P305" s="3">
        <f>P304+(Coeficientes!$D$20*N305-Q305)/Coeficientes!$D$21</f>
        <v>0</v>
      </c>
      <c r="Q305" s="3">
        <f>10*Coeficientes!$D$22*P304/Constantes!$E$27</f>
        <v>0</v>
      </c>
      <c r="R305" s="3">
        <f>10*Escenarios!$E$7*(M305+Q305)</f>
        <v>0</v>
      </c>
      <c r="S305" s="3">
        <f>0.001*Clima!F303*Escenarios!$E$8</f>
        <v>0</v>
      </c>
      <c r="T305" s="3">
        <f>MAX(0,W304+R305+S305-Constantes!$E$22)</f>
        <v>0</v>
      </c>
      <c r="U305" s="3">
        <f>MIN('Cálculos de ET'!M303*0.001*Escenarios!$E$8*(W304/Constantes!$E$22)^(2/3),W304+R305+S305-T305)</f>
        <v>2.156081105267925</v>
      </c>
      <c r="V305" s="3">
        <f>MIN(Constantes!$E$21*(W304/Constantes!$E$22)^(2/3),W304+R305+S305-U305-T305)</f>
        <v>3.703294346398553</v>
      </c>
      <c r="W305" s="3">
        <f t="shared" si="8"/>
        <v>337.01929905880553</v>
      </c>
      <c r="X305" s="17"/>
      <c r="Y305" s="3">
        <v>300</v>
      </c>
      <c r="Z305" s="3">
        <f>'Cálculos de ET'!$I303*((1-Constantes!$F$18)*'Cálculos de ET'!$K303+'Cálculos de ET'!$L303)</f>
        <v>1.9350583544779723</v>
      </c>
      <c r="AA305" s="3">
        <f>MIN(Z305*Constantes!$F$16,0.8*(AD304+Clima!$F303-AB305-AC305-Constantes!$D$12))</f>
        <v>1.2718390121335689E-5</v>
      </c>
      <c r="AB305" s="3">
        <f>IF(Clima!$F303&gt;0.05*Constantes!$F$17,((Clima!$F303-0.05*Constantes!$F$17)^2)/(Clima!$F303+0.95*Constantes!$F$17),0)</f>
        <v>0</v>
      </c>
      <c r="AC305" s="3">
        <f>MAX(0,AD304+Clima!$F303-AB305-Constantes!$D$11)</f>
        <v>0</v>
      </c>
      <c r="AD305" s="3">
        <f>AD304+Clima!$F303-AB305-AA305-AC305</f>
        <v>25.500003179597535</v>
      </c>
      <c r="AE305" s="3">
        <f>AE304+(Coeficientes!$D$20*AC305-AF305)/Coeficientes!$D$21</f>
        <v>0</v>
      </c>
      <c r="AF305" s="3">
        <f>10*Coeficientes!$D$22*AE304/Constantes!$F$27</f>
        <v>0</v>
      </c>
      <c r="AG305" s="3">
        <f>10*Escenarios!$F$7*(AB305+AF305)</f>
        <v>0</v>
      </c>
      <c r="AH305" s="3">
        <f>0.001*Clima!F303*Escenarios!$F$8</f>
        <v>0</v>
      </c>
      <c r="AI305" s="3">
        <f>MAX(0,AL304+AG305+AH305-Constantes!$F$22)</f>
        <v>0</v>
      </c>
      <c r="AJ305" s="3">
        <f>MIN('Cálculos de ET'!M303*0.001*Escenarios!$F$8*(AL304/Constantes!$F$22)^(2/3),AL304+AG305+AH305-AI305)</f>
        <v>0.89102261399017069</v>
      </c>
      <c r="AK305" s="3">
        <f>MIN(Constantes!$F$21*(AL304/Constantes!$F$22)^(2/3),AL304+AG305+AH305-AJ305-AI305)</f>
        <v>1.5304243429622839</v>
      </c>
      <c r="AL305" s="3">
        <f t="shared" si="9"/>
        <v>29.784118630902174</v>
      </c>
      <c r="AM305" s="25"/>
    </row>
    <row r="306" spans="2:39" x14ac:dyDescent="0.25">
      <c r="B306" s="24"/>
      <c r="C306" s="3">
        <v>301</v>
      </c>
      <c r="D306" s="3">
        <f>'Cálculos de ET'!$I304*((1-Constantes!$D$18)*'Cálculos de ET'!$K304+'Cálculos de ET'!$L304)</f>
        <v>1.9322150814543622</v>
      </c>
      <c r="E306" s="3">
        <f>MIN(D306*Constantes!$D$16,0.8*(H305+Clima!$F304-F306-G306-Constantes!$D$12))</f>
        <v>2.543678024835572E-6</v>
      </c>
      <c r="F306" s="3">
        <f>IF(Clima!$F304&gt;0.05*Constantes!$D$17,((Clima!$F304-0.05*Constantes!$D$17)^2)/(Clima!$F304+0.95*Constantes!$D$17),0)</f>
        <v>0</v>
      </c>
      <c r="G306" s="3">
        <f>MAX(0,H305+Clima!$F304-F306-Constantes!$D$11)</f>
        <v>0</v>
      </c>
      <c r="H306" s="3">
        <f>H305+Clima!$F304-F306-E306-G306</f>
        <v>25.500000635919509</v>
      </c>
      <c r="I306" s="17"/>
      <c r="J306" s="3">
        <v>301</v>
      </c>
      <c r="K306" s="3">
        <f>'Cálculos de ET'!$I304*((1-Constantes!$E$18)*'Cálculos de ET'!$K304+'Cálculos de ET'!$L304)</f>
        <v>1.9322150814543622</v>
      </c>
      <c r="L306" s="3">
        <f>MIN(K306*Constantes!$E$16,0.8*(O305+Clima!$F304-M306-N306-Constantes!$D$12))</f>
        <v>2.543678024835572E-6</v>
      </c>
      <c r="M306" s="3">
        <f>IF(Clima!$F304&gt;0.05*Constantes!$E$17,((Clima!$F304-0.05*Constantes!$E$17)^2)/(Clima!$F304+0.95*Constantes!$E$17),0)</f>
        <v>0</v>
      </c>
      <c r="N306" s="3">
        <f>MAX(0,O305+Clima!$F304-M306-Constantes!$D$11)</f>
        <v>0</v>
      </c>
      <c r="O306" s="3">
        <f>O305+Clima!$F304-M306-L306-N306</f>
        <v>25.500000635919509</v>
      </c>
      <c r="P306" s="3">
        <f>P305+(Coeficientes!$D$20*N306-Q306)/Coeficientes!$D$21</f>
        <v>0</v>
      </c>
      <c r="Q306" s="3">
        <f>10*Coeficientes!$D$22*P305/Constantes!$E$27</f>
        <v>0</v>
      </c>
      <c r="R306" s="3">
        <f>10*Escenarios!$E$7*(M306+Q306)</f>
        <v>0</v>
      </c>
      <c r="S306" s="3">
        <f>0.001*Clima!F304*Escenarios!$E$8</f>
        <v>0</v>
      </c>
      <c r="T306" s="3">
        <f>MAX(0,W305+R306+S306-Constantes!$E$22)</f>
        <v>0</v>
      </c>
      <c r="U306" s="3">
        <f>MIN('Cálculos de ET'!M304*0.001*Escenarios!$E$8*(W305/Constantes!$E$22)^(2/3),W305+R306+S306-T306)</f>
        <v>2.1281643863621911</v>
      </c>
      <c r="V306" s="3">
        <f>MIN(Constantes!$E$21*(W305/Constantes!$E$22)^(2/3),W305+R306+S306-U306-T306)</f>
        <v>3.6609834276234237</v>
      </c>
      <c r="W306" s="3">
        <f t="shared" si="8"/>
        <v>331.23015124481992</v>
      </c>
      <c r="X306" s="17"/>
      <c r="Y306" s="3">
        <v>301</v>
      </c>
      <c r="Z306" s="3">
        <f>'Cálculos de ET'!$I304*((1-Constantes!$F$18)*'Cálculos de ET'!$K304+'Cálculos de ET'!$L304)</f>
        <v>1.9322150814543622</v>
      </c>
      <c r="AA306" s="3">
        <f>MIN(Z306*Constantes!$F$16,0.8*(AD305+Clima!$F304-AB306-AC306-Constantes!$D$12))</f>
        <v>2.543678024835572E-6</v>
      </c>
      <c r="AB306" s="3">
        <f>IF(Clima!$F304&gt;0.05*Constantes!$F$17,((Clima!$F304-0.05*Constantes!$F$17)^2)/(Clima!$F304+0.95*Constantes!$F$17),0)</f>
        <v>0</v>
      </c>
      <c r="AC306" s="3">
        <f>MAX(0,AD305+Clima!$F304-AB306-Constantes!$D$11)</f>
        <v>0</v>
      </c>
      <c r="AD306" s="3">
        <f>AD305+Clima!$F304-AB306-AA306-AC306</f>
        <v>25.500000635919509</v>
      </c>
      <c r="AE306" s="3">
        <f>AE305+(Coeficientes!$D$20*AC306-AF306)/Coeficientes!$D$21</f>
        <v>0</v>
      </c>
      <c r="AF306" s="3">
        <f>10*Coeficientes!$D$22*AE305/Constantes!$F$27</f>
        <v>0</v>
      </c>
      <c r="AG306" s="3">
        <f>10*Escenarios!$F$7*(AB306+AF306)</f>
        <v>0</v>
      </c>
      <c r="AH306" s="3">
        <f>0.001*Clima!F304*Escenarios!$F$8</f>
        <v>0</v>
      </c>
      <c r="AI306" s="3">
        <f>MAX(0,AL305+AG306+AH306-Constantes!$F$22)</f>
        <v>0</v>
      </c>
      <c r="AJ306" s="3">
        <f>MIN('Cálculos de ET'!M304*0.001*Escenarios!$F$8*(AL305/Constantes!$F$22)^(2/3),AL305+AG306+AH306-AI306)</f>
        <v>0.8444782882882218</v>
      </c>
      <c r="AK306" s="3">
        <f>MIN(Constantes!$F$21*(AL305/Constantes!$F$22)^(2/3),AL305+AG306+AH306-AJ306-AI306)</f>
        <v>1.4527172046590271</v>
      </c>
      <c r="AL306" s="3">
        <f t="shared" si="9"/>
        <v>27.486923137954925</v>
      </c>
      <c r="AM306" s="25"/>
    </row>
    <row r="307" spans="2:39" x14ac:dyDescent="0.25">
      <c r="B307" s="24"/>
      <c r="C307" s="3">
        <v>302</v>
      </c>
      <c r="D307" s="3">
        <f>'Cálculos de ET'!$I305*((1-Constantes!$D$18)*'Cálculos de ET'!$K305+'Cálculos de ET'!$L305)</f>
        <v>1.8664387868764976</v>
      </c>
      <c r="E307" s="3">
        <f>MIN(D307*Constantes!$D$16,0.8*(H306+Clima!$F305-F307-G307-Constantes!$D$12))</f>
        <v>5.0873560439868017E-7</v>
      </c>
      <c r="F307" s="3">
        <f>IF(Clima!$F305&gt;0.05*Constantes!$D$17,((Clima!$F305-0.05*Constantes!$D$17)^2)/(Clima!$F305+0.95*Constantes!$D$17),0)</f>
        <v>0</v>
      </c>
      <c r="G307" s="3">
        <f>MAX(0,H306+Clima!$F305-F307-Constantes!$D$11)</f>
        <v>0</v>
      </c>
      <c r="H307" s="3">
        <f>H306+Clima!$F305-F307-E307-G307</f>
        <v>25.500000127183906</v>
      </c>
      <c r="I307" s="17"/>
      <c r="J307" s="3">
        <v>302</v>
      </c>
      <c r="K307" s="3">
        <f>'Cálculos de ET'!$I305*((1-Constantes!$E$18)*'Cálculos de ET'!$K305+'Cálculos de ET'!$L305)</f>
        <v>1.8664387868764976</v>
      </c>
      <c r="L307" s="3">
        <f>MIN(K307*Constantes!$E$16,0.8*(O306+Clima!$F305-M307-N307-Constantes!$D$12))</f>
        <v>5.0873560439868017E-7</v>
      </c>
      <c r="M307" s="3">
        <f>IF(Clima!$F305&gt;0.05*Constantes!$E$17,((Clima!$F305-0.05*Constantes!$E$17)^2)/(Clima!$F305+0.95*Constantes!$E$17),0)</f>
        <v>0</v>
      </c>
      <c r="N307" s="3">
        <f>MAX(0,O306+Clima!$F305-M307-Constantes!$D$11)</f>
        <v>0</v>
      </c>
      <c r="O307" s="3">
        <f>O306+Clima!$F305-M307-L307-N307</f>
        <v>25.500000127183906</v>
      </c>
      <c r="P307" s="3">
        <f>P306+(Coeficientes!$D$20*N307-Q307)/Coeficientes!$D$21</f>
        <v>0</v>
      </c>
      <c r="Q307" s="3">
        <f>10*Coeficientes!$D$22*P306/Constantes!$E$27</f>
        <v>0</v>
      </c>
      <c r="R307" s="3">
        <f>10*Escenarios!$E$7*(M307+Q307)</f>
        <v>0</v>
      </c>
      <c r="S307" s="3">
        <f>0.001*Clima!F305*Escenarios!$E$8</f>
        <v>0</v>
      </c>
      <c r="T307" s="3">
        <f>MAX(0,W306+R307+S307-Constantes!$E$22)</f>
        <v>0</v>
      </c>
      <c r="U307" s="3">
        <f>MIN('Cálculos de ET'!M305*0.001*Escenarios!$E$8*(W306/Constantes!$E$22)^(2/3),W306+R307+S307-T307)</f>
        <v>2.0315351760674827</v>
      </c>
      <c r="V307" s="3">
        <f>MIN(Constantes!$E$21*(W306/Constantes!$E$22)^(2/3),W306+R307+S307-U307-T307)</f>
        <v>3.6189381228724566</v>
      </c>
      <c r="W307" s="3">
        <f t="shared" si="8"/>
        <v>325.57967794587995</v>
      </c>
      <c r="X307" s="17"/>
      <c r="Y307" s="3">
        <v>302</v>
      </c>
      <c r="Z307" s="3">
        <f>'Cálculos de ET'!$I305*((1-Constantes!$F$18)*'Cálculos de ET'!$K305+'Cálculos de ET'!$L305)</f>
        <v>1.8664387868764976</v>
      </c>
      <c r="AA307" s="3">
        <f>MIN(Z307*Constantes!$F$16,0.8*(AD306+Clima!$F305-AB307-AC307-Constantes!$D$12))</f>
        <v>5.0873560439868017E-7</v>
      </c>
      <c r="AB307" s="3">
        <f>IF(Clima!$F305&gt;0.05*Constantes!$F$17,((Clima!$F305-0.05*Constantes!$F$17)^2)/(Clima!$F305+0.95*Constantes!$F$17),0)</f>
        <v>0</v>
      </c>
      <c r="AC307" s="3">
        <f>MAX(0,AD306+Clima!$F305-AB307-Constantes!$D$11)</f>
        <v>0</v>
      </c>
      <c r="AD307" s="3">
        <f>AD306+Clima!$F305-AB307-AA307-AC307</f>
        <v>25.500000127183906</v>
      </c>
      <c r="AE307" s="3">
        <f>AE306+(Coeficientes!$D$20*AC307-AF307)/Coeficientes!$D$21</f>
        <v>0</v>
      </c>
      <c r="AF307" s="3">
        <f>10*Coeficientes!$D$22*AE306/Constantes!$F$27</f>
        <v>0</v>
      </c>
      <c r="AG307" s="3">
        <f>10*Escenarios!$F$7*(AB307+AF307)</f>
        <v>0</v>
      </c>
      <c r="AH307" s="3">
        <f>0.001*Clima!F305*Escenarios!$F$8</f>
        <v>0</v>
      </c>
      <c r="AI307" s="3">
        <f>MAX(0,AL306+AG307+AH307-Constantes!$F$22)</f>
        <v>0</v>
      </c>
      <c r="AJ307" s="3">
        <f>MIN('Cálculos de ET'!M305*0.001*Escenarios!$F$8*(AL306/Constantes!$F$22)^(2/3),AL306+AG307+AH307-AI307)</f>
        <v>0.77301013071417624</v>
      </c>
      <c r="AK307" s="3">
        <f>MIN(Constantes!$F$21*(AL306/Constantes!$F$22)^(2/3),AL306+AG307+AH307-AJ307-AI307)</f>
        <v>1.3770255442110186</v>
      </c>
      <c r="AL307" s="3">
        <f t="shared" si="9"/>
        <v>25.336887463029729</v>
      </c>
      <c r="AM307" s="25"/>
    </row>
    <row r="308" spans="2:39" x14ac:dyDescent="0.25">
      <c r="B308" s="24"/>
      <c r="C308" s="3">
        <v>303</v>
      </c>
      <c r="D308" s="3">
        <f>'Cálculos de ET'!$I306*((1-Constantes!$D$18)*'Cálculos de ET'!$K306+'Cálculos de ET'!$L306)</f>
        <v>2.0047749766004213</v>
      </c>
      <c r="E308" s="3">
        <f>MIN(D308*Constantes!$D$16,0.8*(H307+Clima!$F306-F308-G308-Constantes!$D$12))</f>
        <v>1.0174712201660441E-7</v>
      </c>
      <c r="F308" s="3">
        <f>IF(Clima!$F306&gt;0.05*Constantes!$D$17,((Clima!$F306-0.05*Constantes!$D$17)^2)/(Clima!$F306+0.95*Constantes!$D$17),0)</f>
        <v>0</v>
      </c>
      <c r="G308" s="3">
        <f>MAX(0,H307+Clima!$F306-F308-Constantes!$D$11)</f>
        <v>0</v>
      </c>
      <c r="H308" s="3">
        <f>H307+Clima!$F306-F308-E308-G308</f>
        <v>25.500000025436783</v>
      </c>
      <c r="I308" s="17"/>
      <c r="J308" s="3">
        <v>303</v>
      </c>
      <c r="K308" s="3">
        <f>'Cálculos de ET'!$I306*((1-Constantes!$E$18)*'Cálculos de ET'!$K306+'Cálculos de ET'!$L306)</f>
        <v>2.0047749766004213</v>
      </c>
      <c r="L308" s="3">
        <f>MIN(K308*Constantes!$E$16,0.8*(O307+Clima!$F306-M308-N308-Constantes!$D$12))</f>
        <v>1.0174712201660441E-7</v>
      </c>
      <c r="M308" s="3">
        <f>IF(Clima!$F306&gt;0.05*Constantes!$E$17,((Clima!$F306-0.05*Constantes!$E$17)^2)/(Clima!$F306+0.95*Constantes!$E$17),0)</f>
        <v>0</v>
      </c>
      <c r="N308" s="3">
        <f>MAX(0,O307+Clima!$F306-M308-Constantes!$D$11)</f>
        <v>0</v>
      </c>
      <c r="O308" s="3">
        <f>O307+Clima!$F306-M308-L308-N308</f>
        <v>25.500000025436783</v>
      </c>
      <c r="P308" s="3">
        <f>P307+(Coeficientes!$D$20*N308-Q308)/Coeficientes!$D$21</f>
        <v>0</v>
      </c>
      <c r="Q308" s="3">
        <f>10*Coeficientes!$D$22*P307/Constantes!$E$27</f>
        <v>0</v>
      </c>
      <c r="R308" s="3">
        <f>10*Escenarios!$E$7*(M308+Q308)</f>
        <v>0</v>
      </c>
      <c r="S308" s="3">
        <f>0.001*Clima!F306*Escenarios!$E$8</f>
        <v>0</v>
      </c>
      <c r="T308" s="3">
        <f>MAX(0,W307+R308+S308-Constantes!$E$22)</f>
        <v>0</v>
      </c>
      <c r="U308" s="3">
        <f>MIN('Cálculos de ET'!M306*0.001*Escenarios!$E$8*(W307/Constantes!$E$22)^(2/3),W307+R308+S308-T308)</f>
        <v>2.1578298133292426</v>
      </c>
      <c r="V308" s="3">
        <f>MIN(Constantes!$E$21*(W307/Constantes!$E$22)^(2/3),W307+R308+S308-U308-T308)</f>
        <v>3.5776631006945725</v>
      </c>
      <c r="W308" s="3">
        <f t="shared" si="8"/>
        <v>319.84418503185617</v>
      </c>
      <c r="X308" s="17"/>
      <c r="Y308" s="3">
        <v>303</v>
      </c>
      <c r="Z308" s="3">
        <f>'Cálculos de ET'!$I306*((1-Constantes!$F$18)*'Cálculos de ET'!$K306+'Cálculos de ET'!$L306)</f>
        <v>2.0047749766004213</v>
      </c>
      <c r="AA308" s="3">
        <f>MIN(Z308*Constantes!$F$16,0.8*(AD307+Clima!$F306-AB308-AC308-Constantes!$D$12))</f>
        <v>1.0174712201660441E-7</v>
      </c>
      <c r="AB308" s="3">
        <f>IF(Clima!$F306&gt;0.05*Constantes!$F$17,((Clima!$F306-0.05*Constantes!$F$17)^2)/(Clima!$F306+0.95*Constantes!$F$17),0)</f>
        <v>0</v>
      </c>
      <c r="AC308" s="3">
        <f>MAX(0,AD307+Clima!$F306-AB308-Constantes!$D$11)</f>
        <v>0</v>
      </c>
      <c r="AD308" s="3">
        <f>AD307+Clima!$F306-AB308-AA308-AC308</f>
        <v>25.500000025436783</v>
      </c>
      <c r="AE308" s="3">
        <f>AE307+(Coeficientes!$D$20*AC308-AF308)/Coeficientes!$D$21</f>
        <v>0</v>
      </c>
      <c r="AF308" s="3">
        <f>10*Coeficientes!$D$22*AE307/Constantes!$F$27</f>
        <v>0</v>
      </c>
      <c r="AG308" s="3">
        <f>10*Escenarios!$F$7*(AB308+AF308)</f>
        <v>0</v>
      </c>
      <c r="AH308" s="3">
        <f>0.001*Clima!F306*Escenarios!$F$8</f>
        <v>0</v>
      </c>
      <c r="AI308" s="3">
        <f>MAX(0,AL307+AG308+AH308-Constantes!$F$22)</f>
        <v>0</v>
      </c>
      <c r="AJ308" s="3">
        <f>MIN('Cálculos de ET'!M306*0.001*Escenarios!$F$8*(AL307/Constantes!$F$22)^(2/3),AL307+AG308+AH308-AI308)</f>
        <v>0.78664327391645794</v>
      </c>
      <c r="AK308" s="3">
        <f>MIN(Constantes!$F$21*(AL307/Constantes!$F$22)^(2/3),AL307+AG308+AH308-AJ308-AI308)</f>
        <v>1.3042477201472749</v>
      </c>
      <c r="AL308" s="3">
        <f t="shared" si="9"/>
        <v>23.245996468965998</v>
      </c>
      <c r="AM308" s="25"/>
    </row>
    <row r="309" spans="2:39" x14ac:dyDescent="0.25">
      <c r="B309" s="24"/>
      <c r="C309" s="3">
        <v>304</v>
      </c>
      <c r="D309" s="3">
        <f>'Cálculos de ET'!$I307*((1-Constantes!$D$18)*'Cálculos de ET'!$K307+'Cálculos de ET'!$L307)</f>
        <v>2.022652175147754</v>
      </c>
      <c r="E309" s="3">
        <f>MIN(D309*Constantes!$D$16,0.8*(H308+Clima!$F307-F309-G309-Constantes!$D$12))</f>
        <v>2.0349423834886695E-8</v>
      </c>
      <c r="F309" s="3">
        <f>IF(Clima!$F307&gt;0.05*Constantes!$D$17,((Clima!$F307-0.05*Constantes!$D$17)^2)/(Clima!$F307+0.95*Constantes!$D$17),0)</f>
        <v>0</v>
      </c>
      <c r="G309" s="3">
        <f>MAX(0,H308+Clima!$F307-F309-Constantes!$D$11)</f>
        <v>0</v>
      </c>
      <c r="H309" s="3">
        <f>H308+Clima!$F307-F309-E309-G309</f>
        <v>25.500000005087358</v>
      </c>
      <c r="I309" s="17"/>
      <c r="J309" s="3">
        <v>304</v>
      </c>
      <c r="K309" s="3">
        <f>'Cálculos de ET'!$I307*((1-Constantes!$E$18)*'Cálculos de ET'!$K307+'Cálculos de ET'!$L307)</f>
        <v>2.022652175147754</v>
      </c>
      <c r="L309" s="3">
        <f>MIN(K309*Constantes!$E$16,0.8*(O308+Clima!$F307-M309-N309-Constantes!$D$12))</f>
        <v>2.0349423834886695E-8</v>
      </c>
      <c r="M309" s="3">
        <f>IF(Clima!$F307&gt;0.05*Constantes!$E$17,((Clima!$F307-0.05*Constantes!$E$17)^2)/(Clima!$F307+0.95*Constantes!$E$17),0)</f>
        <v>0</v>
      </c>
      <c r="N309" s="3">
        <f>MAX(0,O308+Clima!$F307-M309-Constantes!$D$11)</f>
        <v>0</v>
      </c>
      <c r="O309" s="3">
        <f>O308+Clima!$F307-M309-L309-N309</f>
        <v>25.500000005087358</v>
      </c>
      <c r="P309" s="3">
        <f>P308+(Coeficientes!$D$20*N309-Q309)/Coeficientes!$D$21</f>
        <v>0</v>
      </c>
      <c r="Q309" s="3">
        <f>10*Coeficientes!$D$22*P308/Constantes!$E$27</f>
        <v>0</v>
      </c>
      <c r="R309" s="3">
        <f>10*Escenarios!$E$7*(M309+Q309)</f>
        <v>0</v>
      </c>
      <c r="S309" s="3">
        <f>0.001*Clima!F307*Escenarios!$E$8</f>
        <v>0</v>
      </c>
      <c r="T309" s="3">
        <f>MAX(0,W308+R309+S309-Constantes!$E$22)</f>
        <v>0</v>
      </c>
      <c r="U309" s="3">
        <f>MIN('Cálculos de ET'!M307*0.001*Escenarios!$E$8*(W308/Constantes!$E$22)^(2/3),W308+R309+S309-T309)</f>
        <v>2.151337649253025</v>
      </c>
      <c r="V309" s="3">
        <f>MIN(Constantes!$E$21*(W308/Constantes!$E$22)^(2/3),W308+R309+S309-U309-T309)</f>
        <v>3.5355220910046112</v>
      </c>
      <c r="W309" s="3">
        <f t="shared" si="8"/>
        <v>314.15732529159851</v>
      </c>
      <c r="X309" s="17"/>
      <c r="Y309" s="3">
        <v>304</v>
      </c>
      <c r="Z309" s="3">
        <f>'Cálculos de ET'!$I307*((1-Constantes!$F$18)*'Cálculos de ET'!$K307+'Cálculos de ET'!$L307)</f>
        <v>2.022652175147754</v>
      </c>
      <c r="AA309" s="3">
        <f>MIN(Z309*Constantes!$F$16,0.8*(AD308+Clima!$F307-AB309-AC309-Constantes!$D$12))</f>
        <v>2.0349423834886695E-8</v>
      </c>
      <c r="AB309" s="3">
        <f>IF(Clima!$F307&gt;0.05*Constantes!$F$17,((Clima!$F307-0.05*Constantes!$F$17)^2)/(Clima!$F307+0.95*Constantes!$F$17),0)</f>
        <v>0</v>
      </c>
      <c r="AC309" s="3">
        <f>MAX(0,AD308+Clima!$F307-AB309-Constantes!$D$11)</f>
        <v>0</v>
      </c>
      <c r="AD309" s="3">
        <f>AD308+Clima!$F307-AB309-AA309-AC309</f>
        <v>25.500000005087358</v>
      </c>
      <c r="AE309" s="3">
        <f>AE308+(Coeficientes!$D$20*AC309-AF309)/Coeficientes!$D$21</f>
        <v>0</v>
      </c>
      <c r="AF309" s="3">
        <f>10*Coeficientes!$D$22*AE308/Constantes!$F$27</f>
        <v>0</v>
      </c>
      <c r="AG309" s="3">
        <f>10*Escenarios!$F$7*(AB309+AF309)</f>
        <v>0</v>
      </c>
      <c r="AH309" s="3">
        <f>0.001*Clima!F307*Escenarios!$F$8</f>
        <v>0</v>
      </c>
      <c r="AI309" s="3">
        <f>MAX(0,AL308+AG309+AH309-Constantes!$F$22)</f>
        <v>0</v>
      </c>
      <c r="AJ309" s="3">
        <f>MIN('Cálculos de ET'!M307*0.001*Escenarios!$F$8*(AL308/Constantes!$F$22)^(2/3),AL308+AG309+AH309-AI309)</f>
        <v>0.74933907293116853</v>
      </c>
      <c r="AK309" s="3">
        <f>MIN(Constantes!$F$21*(AL308/Constantes!$F$22)^(2/3),AL308+AG309+AH309-AJ309-AI309)</f>
        <v>1.2314686385565456</v>
      </c>
      <c r="AL309" s="3">
        <f t="shared" si="9"/>
        <v>21.265188757478285</v>
      </c>
      <c r="AM309" s="25"/>
    </row>
    <row r="310" spans="2:39" x14ac:dyDescent="0.25">
      <c r="B310" s="24"/>
      <c r="C310" s="3">
        <v>305</v>
      </c>
      <c r="D310" s="3">
        <f>'Cálculos de ET'!$I308*((1-Constantes!$D$18)*'Cálculos de ET'!$K308+'Cálculos de ET'!$L308)</f>
        <v>2.0352099292631576</v>
      </c>
      <c r="E310" s="3">
        <f>MIN(D310*Constantes!$D$16,0.8*(H309+Clima!$F308-F310-G310-Constantes!$D$12))</f>
        <v>0.16000000406988307</v>
      </c>
      <c r="F310" s="3">
        <f>IF(Clima!$F308&gt;0.05*Constantes!$D$17,((Clima!$F308-0.05*Constantes!$D$17)^2)/(Clima!$F308+0.95*Constantes!$D$17),0)</f>
        <v>0</v>
      </c>
      <c r="G310" s="3">
        <f>MAX(0,H309+Clima!$F308-F310-Constantes!$D$11)</f>
        <v>0</v>
      </c>
      <c r="H310" s="3">
        <f>H309+Clima!$F308-F310-E310-G310</f>
        <v>25.540000001017475</v>
      </c>
      <c r="I310" s="17"/>
      <c r="J310" s="3">
        <v>305</v>
      </c>
      <c r="K310" s="3">
        <f>'Cálculos de ET'!$I308*((1-Constantes!$E$18)*'Cálculos de ET'!$K308+'Cálculos de ET'!$L308)</f>
        <v>2.0352099292631576</v>
      </c>
      <c r="L310" s="3">
        <f>MIN(K310*Constantes!$E$16,0.8*(O309+Clima!$F308-M310-N310-Constantes!$D$12))</f>
        <v>0.16000000406988307</v>
      </c>
      <c r="M310" s="3">
        <f>IF(Clima!$F308&gt;0.05*Constantes!$E$17,((Clima!$F308-0.05*Constantes!$E$17)^2)/(Clima!$F308+0.95*Constantes!$E$17),0)</f>
        <v>0</v>
      </c>
      <c r="N310" s="3">
        <f>MAX(0,O309+Clima!$F308-M310-Constantes!$D$11)</f>
        <v>0</v>
      </c>
      <c r="O310" s="3">
        <f>O309+Clima!$F308-M310-L310-N310</f>
        <v>25.540000001017475</v>
      </c>
      <c r="P310" s="3">
        <f>P309+(Coeficientes!$D$20*N310-Q310)/Coeficientes!$D$21</f>
        <v>0</v>
      </c>
      <c r="Q310" s="3">
        <f>10*Coeficientes!$D$22*P309/Constantes!$E$27</f>
        <v>0</v>
      </c>
      <c r="R310" s="3">
        <f>10*Escenarios!$E$7*(M310+Q310)</f>
        <v>0</v>
      </c>
      <c r="S310" s="3">
        <f>0.001*Clima!F308*Escenarios!$E$8</f>
        <v>0.6</v>
      </c>
      <c r="T310" s="3">
        <f>MAX(0,W309+R310+S310-Constantes!$E$22)</f>
        <v>0</v>
      </c>
      <c r="U310" s="3">
        <f>MIN('Cálculos de ET'!M308*0.001*Escenarios!$E$8*(W309/Constantes!$E$22)^(2/3),W309+R310+S310-T310)</f>
        <v>2.138860402720224</v>
      </c>
      <c r="V310" s="3">
        <f>MIN(Constantes!$E$21*(W309/Constantes!$E$22)^(2/3),W309+R310+S310-U310-T310)</f>
        <v>3.4934889675828895</v>
      </c>
      <c r="W310" s="3">
        <f t="shared" si="8"/>
        <v>309.1249759212954</v>
      </c>
      <c r="X310" s="17"/>
      <c r="Y310" s="3">
        <v>305</v>
      </c>
      <c r="Z310" s="3">
        <f>'Cálculos de ET'!$I308*((1-Constantes!$F$18)*'Cálculos de ET'!$K308+'Cálculos de ET'!$L308)</f>
        <v>2.0352099292631576</v>
      </c>
      <c r="AA310" s="3">
        <f>MIN(Z310*Constantes!$F$16,0.8*(AD309+Clima!$F308-AB310-AC310-Constantes!$D$12))</f>
        <v>0.16000000406988307</v>
      </c>
      <c r="AB310" s="3">
        <f>IF(Clima!$F308&gt;0.05*Constantes!$F$17,((Clima!$F308-0.05*Constantes!$F$17)^2)/(Clima!$F308+0.95*Constantes!$F$17),0)</f>
        <v>0</v>
      </c>
      <c r="AC310" s="3">
        <f>MAX(0,AD309+Clima!$F308-AB310-Constantes!$D$11)</f>
        <v>0</v>
      </c>
      <c r="AD310" s="3">
        <f>AD309+Clima!$F308-AB310-AA310-AC310</f>
        <v>25.540000001017475</v>
      </c>
      <c r="AE310" s="3">
        <f>AE309+(Coeficientes!$D$20*AC310-AF310)/Coeficientes!$D$21</f>
        <v>0</v>
      </c>
      <c r="AF310" s="3">
        <f>10*Coeficientes!$D$22*AE309/Constantes!$F$27</f>
        <v>0</v>
      </c>
      <c r="AG310" s="3">
        <f>10*Escenarios!$F$7*(AB310+AF310)</f>
        <v>0</v>
      </c>
      <c r="AH310" s="3">
        <f>0.001*Clima!F308*Escenarios!$F$8</f>
        <v>1.2</v>
      </c>
      <c r="AI310" s="3">
        <f>MAX(0,AL309+AG310+AH310-Constantes!$F$22)</f>
        <v>0</v>
      </c>
      <c r="AJ310" s="3">
        <f>MIN('Cálculos de ET'!M308*0.001*Escenarios!$F$8*(AL309/Constantes!$F$22)^(2/3),AL309+AG310+AH310-AI310)</f>
        <v>0.71049409073488468</v>
      </c>
      <c r="AK310" s="3">
        <f>MIN(Constantes!$F$21*(AL309/Constantes!$F$22)^(2/3),AL309+AG310+AH310-AJ310-AI310)</f>
        <v>1.160479320837579</v>
      </c>
      <c r="AL310" s="3">
        <f t="shared" si="9"/>
        <v>20.594215345905823</v>
      </c>
      <c r="AM310" s="25"/>
    </row>
    <row r="311" spans="2:39" x14ac:dyDescent="0.25">
      <c r="B311" s="24"/>
      <c r="C311" s="3">
        <v>306</v>
      </c>
      <c r="D311" s="3">
        <f>'Cálculos de ET'!$I309*((1-Constantes!$D$18)*'Cálculos de ET'!$K309+'Cálculos de ET'!$L309)</f>
        <v>1.8794945347383869</v>
      </c>
      <c r="E311" s="3">
        <f>MIN(D311*Constantes!$D$16,0.8*(H310+Clima!$F309-F311-G311-Constantes!$D$12))</f>
        <v>3.2000000813977185E-2</v>
      </c>
      <c r="F311" s="3">
        <f>IF(Clima!$F309&gt;0.05*Constantes!$D$17,((Clima!$F309-0.05*Constantes!$D$17)^2)/(Clima!$F309+0.95*Constantes!$D$17),0)</f>
        <v>0</v>
      </c>
      <c r="G311" s="3">
        <f>MAX(0,H310+Clima!$F309-F311-Constantes!$D$11)</f>
        <v>0</v>
      </c>
      <c r="H311" s="3">
        <f>H310+Clima!$F309-F311-E311-G311</f>
        <v>25.508000000203499</v>
      </c>
      <c r="I311" s="17"/>
      <c r="J311" s="3">
        <v>306</v>
      </c>
      <c r="K311" s="3">
        <f>'Cálculos de ET'!$I309*((1-Constantes!$E$18)*'Cálculos de ET'!$K309+'Cálculos de ET'!$L309)</f>
        <v>1.8794945347383869</v>
      </c>
      <c r="L311" s="3">
        <f>MIN(K311*Constantes!$E$16,0.8*(O310+Clima!$F309-M311-N311-Constantes!$D$12))</f>
        <v>3.2000000813977185E-2</v>
      </c>
      <c r="M311" s="3">
        <f>IF(Clima!$F309&gt;0.05*Constantes!$E$17,((Clima!$F309-0.05*Constantes!$E$17)^2)/(Clima!$F309+0.95*Constantes!$E$17),0)</f>
        <v>0</v>
      </c>
      <c r="N311" s="3">
        <f>MAX(0,O310+Clima!$F309-M311-Constantes!$D$11)</f>
        <v>0</v>
      </c>
      <c r="O311" s="3">
        <f>O310+Clima!$F309-M311-L311-N311</f>
        <v>25.508000000203499</v>
      </c>
      <c r="P311" s="3">
        <f>P310+(Coeficientes!$D$20*N311-Q311)/Coeficientes!$D$21</f>
        <v>0</v>
      </c>
      <c r="Q311" s="3">
        <f>10*Coeficientes!$D$22*P310/Constantes!$E$27</f>
        <v>0</v>
      </c>
      <c r="R311" s="3">
        <f>10*Escenarios!$E$7*(M311+Q311)</f>
        <v>0</v>
      </c>
      <c r="S311" s="3">
        <f>0.001*Clima!F309*Escenarios!$E$8</f>
        <v>0</v>
      </c>
      <c r="T311" s="3">
        <f>MAX(0,W310+R311+S311-Constantes!$E$22)</f>
        <v>0</v>
      </c>
      <c r="U311" s="3">
        <f>MIN('Cálculos de ET'!M309*0.001*Escenarios!$E$8*(W310/Constantes!$E$22)^(2/3),W310+R311+S311-T311)</f>
        <v>1.9533433300445164</v>
      </c>
      <c r="V311" s="3">
        <f>MIN(Constantes!$E$21*(W310/Constantes!$E$22)^(2/3),W310+R311+S311-U311-T311)</f>
        <v>3.4560815318624805</v>
      </c>
      <c r="W311" s="3">
        <f t="shared" si="8"/>
        <v>303.71555105938842</v>
      </c>
      <c r="X311" s="17"/>
      <c r="Y311" s="3">
        <v>306</v>
      </c>
      <c r="Z311" s="3">
        <f>'Cálculos de ET'!$I309*((1-Constantes!$F$18)*'Cálculos de ET'!$K309+'Cálculos de ET'!$L309)</f>
        <v>1.8794945347383869</v>
      </c>
      <c r="AA311" s="3">
        <f>MIN(Z311*Constantes!$F$16,0.8*(AD310+Clima!$F309-AB311-AC311-Constantes!$D$12))</f>
        <v>3.2000000813977185E-2</v>
      </c>
      <c r="AB311" s="3">
        <f>IF(Clima!$F309&gt;0.05*Constantes!$F$17,((Clima!$F309-0.05*Constantes!$F$17)^2)/(Clima!$F309+0.95*Constantes!$F$17),0)</f>
        <v>0</v>
      </c>
      <c r="AC311" s="3">
        <f>MAX(0,AD310+Clima!$F309-AB311-Constantes!$D$11)</f>
        <v>0</v>
      </c>
      <c r="AD311" s="3">
        <f>AD310+Clima!$F309-AB311-AA311-AC311</f>
        <v>25.508000000203499</v>
      </c>
      <c r="AE311" s="3">
        <f>AE310+(Coeficientes!$D$20*AC311-AF311)/Coeficientes!$D$21</f>
        <v>0</v>
      </c>
      <c r="AF311" s="3">
        <f>10*Coeficientes!$D$22*AE310/Constantes!$F$27</f>
        <v>0</v>
      </c>
      <c r="AG311" s="3">
        <f>10*Escenarios!$F$7*(AB311+AF311)</f>
        <v>0</v>
      </c>
      <c r="AH311" s="3">
        <f>0.001*Clima!F309*Escenarios!$F$8</f>
        <v>0</v>
      </c>
      <c r="AI311" s="3">
        <f>MAX(0,AL310+AG311+AH311-Constantes!$F$22)</f>
        <v>0</v>
      </c>
      <c r="AJ311" s="3">
        <f>MIN('Cálculos de ET'!M309*0.001*Escenarios!$F$8*(AL310/Constantes!$F$22)^(2/3),AL310+AG311+AH311-AI311)</f>
        <v>0.64202117040900475</v>
      </c>
      <c r="AK311" s="3">
        <f>MIN(Constantes!$F$21*(AL310/Constantes!$F$22)^(2/3),AL310+AG311+AH311-AJ311-AI311)</f>
        <v>1.135938304335228</v>
      </c>
      <c r="AL311" s="3">
        <f t="shared" si="9"/>
        <v>18.816255871161591</v>
      </c>
      <c r="AM311" s="25"/>
    </row>
    <row r="312" spans="2:39" x14ac:dyDescent="0.25">
      <c r="B312" s="24"/>
      <c r="C312" s="3">
        <v>307</v>
      </c>
      <c r="D312" s="3">
        <f>'Cálculos de ET'!$I310*((1-Constantes!$D$18)*'Cálculos de ET'!$K310+'Cálculos de ET'!$L310)</f>
        <v>1.9391050482883758</v>
      </c>
      <c r="E312" s="3">
        <f>MIN(D312*Constantes!$D$16,0.8*(H311+Clima!$F310-F312-G312-Constantes!$D$12))</f>
        <v>6.4000001627960053E-3</v>
      </c>
      <c r="F312" s="3">
        <f>IF(Clima!$F310&gt;0.05*Constantes!$D$17,((Clima!$F310-0.05*Constantes!$D$17)^2)/(Clima!$F310+0.95*Constantes!$D$17),0)</f>
        <v>0</v>
      </c>
      <c r="G312" s="3">
        <f>MAX(0,H311+Clima!$F310-F312-Constantes!$D$11)</f>
        <v>0</v>
      </c>
      <c r="H312" s="3">
        <f>H311+Clima!$F310-F312-E312-G312</f>
        <v>25.501600000040703</v>
      </c>
      <c r="I312" s="17"/>
      <c r="J312" s="3">
        <v>307</v>
      </c>
      <c r="K312" s="3">
        <f>'Cálculos de ET'!$I310*((1-Constantes!$E$18)*'Cálculos de ET'!$K310+'Cálculos de ET'!$L310)</f>
        <v>1.9391050482883758</v>
      </c>
      <c r="L312" s="3">
        <f>MIN(K312*Constantes!$E$16,0.8*(O311+Clima!$F310-M312-N312-Constantes!$D$12))</f>
        <v>6.4000001627960053E-3</v>
      </c>
      <c r="M312" s="3">
        <f>IF(Clima!$F310&gt;0.05*Constantes!$E$17,((Clima!$F310-0.05*Constantes!$E$17)^2)/(Clima!$F310+0.95*Constantes!$E$17),0)</f>
        <v>0</v>
      </c>
      <c r="N312" s="3">
        <f>MAX(0,O311+Clima!$F310-M312-Constantes!$D$11)</f>
        <v>0</v>
      </c>
      <c r="O312" s="3">
        <f>O311+Clima!$F310-M312-L312-N312</f>
        <v>25.501600000040703</v>
      </c>
      <c r="P312" s="3">
        <f>P311+(Coeficientes!$D$20*N312-Q312)/Coeficientes!$D$21</f>
        <v>0</v>
      </c>
      <c r="Q312" s="3">
        <f>10*Coeficientes!$D$22*P311/Constantes!$E$27</f>
        <v>0</v>
      </c>
      <c r="R312" s="3">
        <f>10*Escenarios!$E$7*(M312+Q312)</f>
        <v>0</v>
      </c>
      <c r="S312" s="3">
        <f>0.001*Clima!F310*Escenarios!$E$8</f>
        <v>0</v>
      </c>
      <c r="T312" s="3">
        <f>MAX(0,W311+R312+S312-Constantes!$E$22)</f>
        <v>0</v>
      </c>
      <c r="U312" s="3">
        <f>MIN('Cálculos de ET'!M310*0.001*Escenarios!$E$8*(W311/Constantes!$E$22)^(2/3),W311+R312+S312-T312)</f>
        <v>1.9920096064109474</v>
      </c>
      <c r="V312" s="3">
        <f>MIN(Constantes!$E$21*(W311/Constantes!$E$22)^(2/3),W311+R312+S312-U312-T312)</f>
        <v>3.4156440197073761</v>
      </c>
      <c r="W312" s="3">
        <f t="shared" si="8"/>
        <v>298.30789743327011</v>
      </c>
      <c r="X312" s="17"/>
      <c r="Y312" s="3">
        <v>307</v>
      </c>
      <c r="Z312" s="3">
        <f>'Cálculos de ET'!$I310*((1-Constantes!$F$18)*'Cálculos de ET'!$K310+'Cálculos de ET'!$L310)</f>
        <v>1.9391050482883758</v>
      </c>
      <c r="AA312" s="3">
        <f>MIN(Z312*Constantes!$F$16,0.8*(AD311+Clima!$F310-AB312-AC312-Constantes!$D$12))</f>
        <v>6.4000001627960053E-3</v>
      </c>
      <c r="AB312" s="3">
        <f>IF(Clima!$F310&gt;0.05*Constantes!$F$17,((Clima!$F310-0.05*Constantes!$F$17)^2)/(Clima!$F310+0.95*Constantes!$F$17),0)</f>
        <v>0</v>
      </c>
      <c r="AC312" s="3">
        <f>MAX(0,AD311+Clima!$F310-AB312-Constantes!$D$11)</f>
        <v>0</v>
      </c>
      <c r="AD312" s="3">
        <f>AD311+Clima!$F310-AB312-AA312-AC312</f>
        <v>25.501600000040703</v>
      </c>
      <c r="AE312" s="3">
        <f>AE311+(Coeficientes!$D$20*AC312-AF312)/Coeficientes!$D$21</f>
        <v>0</v>
      </c>
      <c r="AF312" s="3">
        <f>10*Coeficientes!$D$22*AE311/Constantes!$F$27</f>
        <v>0</v>
      </c>
      <c r="AG312" s="3">
        <f>10*Escenarios!$F$7*(AB312+AF312)</f>
        <v>0</v>
      </c>
      <c r="AH312" s="3">
        <f>0.001*Clima!F310*Escenarios!$F$8</f>
        <v>0</v>
      </c>
      <c r="AI312" s="3">
        <f>MAX(0,AL311+AG312+AH312-Constantes!$F$22)</f>
        <v>0</v>
      </c>
      <c r="AJ312" s="3">
        <f>MIN('Cálculos de ET'!M310*0.001*Escenarios!$F$8*(AL311/Constantes!$F$22)^(2/3),AL311+AG312+AH312-AI312)</f>
        <v>0.6237810990081285</v>
      </c>
      <c r="AK312" s="3">
        <f>MIN(Constantes!$F$21*(AL311/Constantes!$F$22)^(2/3),AL311+AG312+AH312-AJ312-AI312)</f>
        <v>1.0695802738985725</v>
      </c>
      <c r="AL312" s="3">
        <f t="shared" si="9"/>
        <v>17.12289449825489</v>
      </c>
      <c r="AM312" s="25"/>
    </row>
    <row r="313" spans="2:39" x14ac:dyDescent="0.25">
      <c r="B313" s="24"/>
      <c r="C313" s="3">
        <v>308</v>
      </c>
      <c r="D313" s="3">
        <f>'Cálculos de ET'!$I311*((1-Constantes!$D$18)*'Cálculos de ET'!$K311+'Cálculos de ET'!$L311)</f>
        <v>1.9513275520067765</v>
      </c>
      <c r="E313" s="3">
        <f>MIN(D313*Constantes!$D$16,0.8*(H312+Clima!$F311-F313-G313-Constantes!$D$12))</f>
        <v>1.2800000325597694E-3</v>
      </c>
      <c r="F313" s="3">
        <f>IF(Clima!$F311&gt;0.05*Constantes!$D$17,((Clima!$F311-0.05*Constantes!$D$17)^2)/(Clima!$F311+0.95*Constantes!$D$17),0)</f>
        <v>0</v>
      </c>
      <c r="G313" s="3">
        <f>MAX(0,H312+Clima!$F311-F313-Constantes!$D$11)</f>
        <v>0</v>
      </c>
      <c r="H313" s="3">
        <f>H312+Clima!$F311-F313-E313-G313</f>
        <v>25.500320000008145</v>
      </c>
      <c r="I313" s="17"/>
      <c r="J313" s="3">
        <v>308</v>
      </c>
      <c r="K313" s="3">
        <f>'Cálculos de ET'!$I311*((1-Constantes!$E$18)*'Cálculos de ET'!$K311+'Cálculos de ET'!$L311)</f>
        <v>1.9513275520067765</v>
      </c>
      <c r="L313" s="3">
        <f>MIN(K313*Constantes!$E$16,0.8*(O312+Clima!$F311-M313-N313-Constantes!$D$12))</f>
        <v>1.2800000325597694E-3</v>
      </c>
      <c r="M313" s="3">
        <f>IF(Clima!$F311&gt;0.05*Constantes!$E$17,((Clima!$F311-0.05*Constantes!$E$17)^2)/(Clima!$F311+0.95*Constantes!$E$17),0)</f>
        <v>0</v>
      </c>
      <c r="N313" s="3">
        <f>MAX(0,O312+Clima!$F311-M313-Constantes!$D$11)</f>
        <v>0</v>
      </c>
      <c r="O313" s="3">
        <f>O312+Clima!$F311-M313-L313-N313</f>
        <v>25.500320000008145</v>
      </c>
      <c r="P313" s="3">
        <f>P312+(Coeficientes!$D$20*N313-Q313)/Coeficientes!$D$21</f>
        <v>0</v>
      </c>
      <c r="Q313" s="3">
        <f>10*Coeficientes!$D$22*P312/Constantes!$E$27</f>
        <v>0</v>
      </c>
      <c r="R313" s="3">
        <f>10*Escenarios!$E$7*(M313+Q313)</f>
        <v>0</v>
      </c>
      <c r="S313" s="3">
        <f>0.001*Clima!F311*Escenarios!$E$8</f>
        <v>0</v>
      </c>
      <c r="T313" s="3">
        <f>MAX(0,W312+R313+S313-Constantes!$E$22)</f>
        <v>0</v>
      </c>
      <c r="U313" s="3">
        <f>MIN('Cálculos de ET'!M311*0.001*Escenarios!$E$8*(W312/Constantes!$E$22)^(2/3),W312+R313+S313-T313)</f>
        <v>1.9806697829463948</v>
      </c>
      <c r="V313" s="3">
        <f>MIN(Constantes!$E$21*(W312/Constantes!$E$22)^(2/3),W312+R313+S313-U313-T313)</f>
        <v>3.3749790629709042</v>
      </c>
      <c r="W313" s="3">
        <f t="shared" si="8"/>
        <v>292.95224858735281</v>
      </c>
      <c r="X313" s="17"/>
      <c r="Y313" s="3">
        <v>308</v>
      </c>
      <c r="Z313" s="3">
        <f>'Cálculos de ET'!$I311*((1-Constantes!$F$18)*'Cálculos de ET'!$K311+'Cálculos de ET'!$L311)</f>
        <v>1.9513275520067765</v>
      </c>
      <c r="AA313" s="3">
        <f>MIN(Z313*Constantes!$F$16,0.8*(AD312+Clima!$F311-AB313-AC313-Constantes!$D$12))</f>
        <v>1.2800000325597694E-3</v>
      </c>
      <c r="AB313" s="3">
        <f>IF(Clima!$F311&gt;0.05*Constantes!$F$17,((Clima!$F311-0.05*Constantes!$F$17)^2)/(Clima!$F311+0.95*Constantes!$F$17),0)</f>
        <v>0</v>
      </c>
      <c r="AC313" s="3">
        <f>MAX(0,AD312+Clima!$F311-AB313-Constantes!$D$11)</f>
        <v>0</v>
      </c>
      <c r="AD313" s="3">
        <f>AD312+Clima!$F311-AB313-AA313-AC313</f>
        <v>25.500320000008145</v>
      </c>
      <c r="AE313" s="3">
        <f>AE312+(Coeficientes!$D$20*AC313-AF313)/Coeficientes!$D$21</f>
        <v>0</v>
      </c>
      <c r="AF313" s="3">
        <f>10*Coeficientes!$D$22*AE312/Constantes!$F$27</f>
        <v>0</v>
      </c>
      <c r="AG313" s="3">
        <f>10*Escenarios!$F$7*(AB313+AF313)</f>
        <v>0</v>
      </c>
      <c r="AH313" s="3">
        <f>0.001*Clima!F311*Escenarios!$F$8</f>
        <v>0</v>
      </c>
      <c r="AI313" s="3">
        <f>MAX(0,AL312+AG313+AH313-Constantes!$F$22)</f>
        <v>0</v>
      </c>
      <c r="AJ313" s="3">
        <f>MIN('Cálculos de ET'!M311*0.001*Escenarios!$F$8*(AL312/Constantes!$F$22)^(2/3),AL312+AG313+AH313-AI313)</f>
        <v>0.58945459591893823</v>
      </c>
      <c r="AK313" s="3">
        <f>MIN(Constantes!$F$21*(AL312/Constantes!$F$22)^(2/3),AL312+AG313+AH313-AJ313-AI313)</f>
        <v>1.0044061543863279</v>
      </c>
      <c r="AL313" s="3">
        <f t="shared" si="9"/>
        <v>15.529033747949626</v>
      </c>
      <c r="AM313" s="25"/>
    </row>
    <row r="314" spans="2:39" x14ac:dyDescent="0.25">
      <c r="B314" s="24"/>
      <c r="C314" s="3">
        <v>309</v>
      </c>
      <c r="D314" s="3">
        <f>'Cálculos de ET'!$I312*((1-Constantes!$D$18)*'Cálculos de ET'!$K312+'Cálculos de ET'!$L312)</f>
        <v>1.9687499184327089</v>
      </c>
      <c r="E314" s="3">
        <f>MIN(D314*Constantes!$D$16,0.8*(H313+Clima!$F312-F314-G314-Constantes!$D$12))</f>
        <v>2.5600000651309073E-4</v>
      </c>
      <c r="F314" s="3">
        <f>IF(Clima!$F312&gt;0.05*Constantes!$D$17,((Clima!$F312-0.05*Constantes!$D$17)^2)/(Clima!$F312+0.95*Constantes!$D$17),0)</f>
        <v>0</v>
      </c>
      <c r="G314" s="3">
        <f>MAX(0,H313+Clima!$F312-F314-Constantes!$D$11)</f>
        <v>0</v>
      </c>
      <c r="H314" s="3">
        <f>H313+Clima!$F312-F314-E314-G314</f>
        <v>25.500064000001633</v>
      </c>
      <c r="I314" s="17"/>
      <c r="J314" s="3">
        <v>309</v>
      </c>
      <c r="K314" s="3">
        <f>'Cálculos de ET'!$I312*((1-Constantes!$E$18)*'Cálculos de ET'!$K312+'Cálculos de ET'!$L312)</f>
        <v>1.9687499184327089</v>
      </c>
      <c r="L314" s="3">
        <f>MIN(K314*Constantes!$E$16,0.8*(O313+Clima!$F312-M314-N314-Constantes!$D$12))</f>
        <v>2.5600000651309073E-4</v>
      </c>
      <c r="M314" s="3">
        <f>IF(Clima!$F312&gt;0.05*Constantes!$E$17,((Clima!$F312-0.05*Constantes!$E$17)^2)/(Clima!$F312+0.95*Constantes!$E$17),0)</f>
        <v>0</v>
      </c>
      <c r="N314" s="3">
        <f>MAX(0,O313+Clima!$F312-M314-Constantes!$D$11)</f>
        <v>0</v>
      </c>
      <c r="O314" s="3">
        <f>O313+Clima!$F312-M314-L314-N314</f>
        <v>25.500064000001633</v>
      </c>
      <c r="P314" s="3">
        <f>P313+(Coeficientes!$D$20*N314-Q314)/Coeficientes!$D$21</f>
        <v>0</v>
      </c>
      <c r="Q314" s="3">
        <f>10*Coeficientes!$D$22*P313/Constantes!$E$27</f>
        <v>0</v>
      </c>
      <c r="R314" s="3">
        <f>10*Escenarios!$E$7*(M314+Q314)</f>
        <v>0</v>
      </c>
      <c r="S314" s="3">
        <f>0.001*Clima!F312*Escenarios!$E$8</f>
        <v>0</v>
      </c>
      <c r="T314" s="3">
        <f>MAX(0,W313+R314+S314-Constantes!$E$22)</f>
        <v>0</v>
      </c>
      <c r="U314" s="3">
        <f>MIN('Cálculos de ET'!M312*0.001*Escenarios!$E$8*(W313/Constantes!$E$22)^(2/3),W313+R314+S314-T314)</f>
        <v>1.9743528150385345</v>
      </c>
      <c r="V314" s="3">
        <f>MIN(Constantes!$E$21*(W313/Constantes!$E$22)^(2/3),W313+R314+S314-U314-T314)</f>
        <v>3.3344622584204275</v>
      </c>
      <c r="W314" s="3">
        <f t="shared" si="8"/>
        <v>287.64343351389385</v>
      </c>
      <c r="X314" s="17"/>
      <c r="Y314" s="3">
        <v>309</v>
      </c>
      <c r="Z314" s="3">
        <f>'Cálculos de ET'!$I312*((1-Constantes!$F$18)*'Cálculos de ET'!$K312+'Cálculos de ET'!$L312)</f>
        <v>1.9687499184327089</v>
      </c>
      <c r="AA314" s="3">
        <f>MIN(Z314*Constantes!$F$16,0.8*(AD313+Clima!$F312-AB314-AC314-Constantes!$D$12))</f>
        <v>2.5600000651309073E-4</v>
      </c>
      <c r="AB314" s="3">
        <f>IF(Clima!$F312&gt;0.05*Constantes!$F$17,((Clima!$F312-0.05*Constantes!$F$17)^2)/(Clima!$F312+0.95*Constantes!$F$17),0)</f>
        <v>0</v>
      </c>
      <c r="AC314" s="3">
        <f>MAX(0,AD313+Clima!$F312-AB314-Constantes!$D$11)</f>
        <v>0</v>
      </c>
      <c r="AD314" s="3">
        <f>AD313+Clima!$F312-AB314-AA314-AC314</f>
        <v>25.500064000001633</v>
      </c>
      <c r="AE314" s="3">
        <f>AE313+(Coeficientes!$D$20*AC314-AF314)/Coeficientes!$D$21</f>
        <v>0</v>
      </c>
      <c r="AF314" s="3">
        <f>10*Coeficientes!$D$22*AE313/Constantes!$F$27</f>
        <v>0</v>
      </c>
      <c r="AG314" s="3">
        <f>10*Escenarios!$F$7*(AB314+AF314)</f>
        <v>0</v>
      </c>
      <c r="AH314" s="3">
        <f>0.001*Clima!F312*Escenarios!$F$8</f>
        <v>0</v>
      </c>
      <c r="AI314" s="3">
        <f>MAX(0,AL313+AG314+AH314-Constantes!$F$22)</f>
        <v>0</v>
      </c>
      <c r="AJ314" s="3">
        <f>MIN('Cálculos de ET'!M312*0.001*Escenarios!$F$8*(AL313/Constantes!$F$22)^(2/3),AL313+AG314+AH314-AI314)</f>
        <v>0.55721118338542341</v>
      </c>
      <c r="AK314" s="3">
        <f>MIN(Constantes!$F$21*(AL313/Constantes!$F$22)^(2/3),AL313+AG314+AH314-AJ314-AI314)</f>
        <v>0.94106769915498323</v>
      </c>
      <c r="AL314" s="3">
        <f t="shared" si="9"/>
        <v>14.03075486540922</v>
      </c>
      <c r="AM314" s="25"/>
    </row>
    <row r="315" spans="2:39" x14ac:dyDescent="0.25">
      <c r="B315" s="24"/>
      <c r="C315" s="3">
        <v>310</v>
      </c>
      <c r="D315" s="3">
        <f>'Cálculos de ET'!$I313*((1-Constantes!$D$18)*'Cálculos de ET'!$K313+'Cálculos de ET'!$L313)</f>
        <v>1.9280845939182636</v>
      </c>
      <c r="E315" s="3">
        <f>MIN(D315*Constantes!$D$16,0.8*(H314+Clima!$F313-F315-G315-Constantes!$D$12))</f>
        <v>5.1200001303186587E-5</v>
      </c>
      <c r="F315" s="3">
        <f>IF(Clima!$F313&gt;0.05*Constantes!$D$17,((Clima!$F313-0.05*Constantes!$D$17)^2)/(Clima!$F313+0.95*Constantes!$D$17),0)</f>
        <v>0</v>
      </c>
      <c r="G315" s="3">
        <f>MAX(0,H314+Clima!$F313-F315-Constantes!$D$11)</f>
        <v>0</v>
      </c>
      <c r="H315" s="3">
        <f>H314+Clima!$F313-F315-E315-G315</f>
        <v>25.500012800000331</v>
      </c>
      <c r="I315" s="17"/>
      <c r="J315" s="3">
        <v>310</v>
      </c>
      <c r="K315" s="3">
        <f>'Cálculos de ET'!$I313*((1-Constantes!$E$18)*'Cálculos de ET'!$K313+'Cálculos de ET'!$L313)</f>
        <v>1.9280845939182636</v>
      </c>
      <c r="L315" s="3">
        <f>MIN(K315*Constantes!$E$16,0.8*(O314+Clima!$F313-M315-N315-Constantes!$D$12))</f>
        <v>5.1200001303186587E-5</v>
      </c>
      <c r="M315" s="3">
        <f>IF(Clima!$F313&gt;0.05*Constantes!$E$17,((Clima!$F313-0.05*Constantes!$E$17)^2)/(Clima!$F313+0.95*Constantes!$E$17),0)</f>
        <v>0</v>
      </c>
      <c r="N315" s="3">
        <f>MAX(0,O314+Clima!$F313-M315-Constantes!$D$11)</f>
        <v>0</v>
      </c>
      <c r="O315" s="3">
        <f>O314+Clima!$F313-M315-L315-N315</f>
        <v>25.500012800000331</v>
      </c>
      <c r="P315" s="3">
        <f>P314+(Coeficientes!$D$20*N315-Q315)/Coeficientes!$D$21</f>
        <v>0</v>
      </c>
      <c r="Q315" s="3">
        <f>10*Coeficientes!$D$22*P314/Constantes!$E$27</f>
        <v>0</v>
      </c>
      <c r="R315" s="3">
        <f>10*Escenarios!$E$7*(M315+Q315)</f>
        <v>0</v>
      </c>
      <c r="S315" s="3">
        <f>0.001*Clima!F313*Escenarios!$E$8</f>
        <v>0</v>
      </c>
      <c r="T315" s="3">
        <f>MAX(0,W314+R315+S315-Constantes!$E$22)</f>
        <v>0</v>
      </c>
      <c r="U315" s="3">
        <f>MIN('Cálculos de ET'!M313*0.001*Escenarios!$E$8*(W314/Constantes!$E$22)^(2/3),W314+R315+S315-T315)</f>
        <v>1.9098750286919604</v>
      </c>
      <c r="V315" s="3">
        <f>MIN(Constantes!$E$21*(W314/Constantes!$E$22)^(2/3),W314+R315+S315-U315-T315)</f>
        <v>3.2940553451858925</v>
      </c>
      <c r="W315" s="3">
        <f t="shared" si="8"/>
        <v>282.43950314001603</v>
      </c>
      <c r="X315" s="17"/>
      <c r="Y315" s="3">
        <v>310</v>
      </c>
      <c r="Z315" s="3">
        <f>'Cálculos de ET'!$I313*((1-Constantes!$F$18)*'Cálculos de ET'!$K313+'Cálculos de ET'!$L313)</f>
        <v>1.9280845939182636</v>
      </c>
      <c r="AA315" s="3">
        <f>MIN(Z315*Constantes!$F$16,0.8*(AD314+Clima!$F313-AB315-AC315-Constantes!$D$12))</f>
        <v>5.1200001303186587E-5</v>
      </c>
      <c r="AB315" s="3">
        <f>IF(Clima!$F313&gt;0.05*Constantes!$F$17,((Clima!$F313-0.05*Constantes!$F$17)^2)/(Clima!$F313+0.95*Constantes!$F$17),0)</f>
        <v>0</v>
      </c>
      <c r="AC315" s="3">
        <f>MAX(0,AD314+Clima!$F313-AB315-Constantes!$D$11)</f>
        <v>0</v>
      </c>
      <c r="AD315" s="3">
        <f>AD314+Clima!$F313-AB315-AA315-AC315</f>
        <v>25.500012800000331</v>
      </c>
      <c r="AE315" s="3">
        <f>AE314+(Coeficientes!$D$20*AC315-AF315)/Coeficientes!$D$21</f>
        <v>0</v>
      </c>
      <c r="AF315" s="3">
        <f>10*Coeficientes!$D$22*AE314/Constantes!$F$27</f>
        <v>0</v>
      </c>
      <c r="AG315" s="3">
        <f>10*Escenarios!$F$7*(AB315+AF315)</f>
        <v>0</v>
      </c>
      <c r="AH315" s="3">
        <f>0.001*Clima!F313*Escenarios!$F$8</f>
        <v>0</v>
      </c>
      <c r="AI315" s="3">
        <f>MAX(0,AL314+AG315+AH315-Constantes!$F$22)</f>
        <v>0</v>
      </c>
      <c r="AJ315" s="3">
        <f>MIN('Cálculos de ET'!M313*0.001*Escenarios!$F$8*(AL314/Constantes!$F$22)^(2/3),AL314+AG315+AH315-AI315)</f>
        <v>0.50994029165165533</v>
      </c>
      <c r="AK315" s="3">
        <f>MIN(Constantes!$F$21*(AL314/Constantes!$F$22)^(2/3),AL314+AG315+AH315-AJ315-AI315)</f>
        <v>0.87951908800610579</v>
      </c>
      <c r="AL315" s="3">
        <f t="shared" si="9"/>
        <v>12.641295485751458</v>
      </c>
      <c r="AM315" s="25"/>
    </row>
    <row r="316" spans="2:39" x14ac:dyDescent="0.25">
      <c r="B316" s="24"/>
      <c r="C316" s="3">
        <v>311</v>
      </c>
      <c r="D316" s="3">
        <f>'Cálculos de ET'!$I314*((1-Constantes!$D$18)*'Cálculos de ET'!$K314+'Cálculos de ET'!$L314)</f>
        <v>2.0667191933744786</v>
      </c>
      <c r="E316" s="3">
        <f>MIN(D316*Constantes!$D$16,0.8*(H315+Clima!$F314-F316-G316-Constantes!$D$12))</f>
        <v>0.96001024000026125</v>
      </c>
      <c r="F316" s="3">
        <f>IF(Clima!$F314&gt;0.05*Constantes!$D$17,((Clima!$F314-0.05*Constantes!$D$17)^2)/(Clima!$F314+0.95*Constantes!$D$17),0)</f>
        <v>0</v>
      </c>
      <c r="G316" s="3">
        <f>MAX(0,H315+Clima!$F314-F316-Constantes!$D$11)</f>
        <v>0</v>
      </c>
      <c r="H316" s="3">
        <f>H315+Clima!$F314-F316-E316-G316</f>
        <v>25.740002560000068</v>
      </c>
      <c r="I316" s="17"/>
      <c r="J316" s="3">
        <v>311</v>
      </c>
      <c r="K316" s="3">
        <f>'Cálculos de ET'!$I314*((1-Constantes!$E$18)*'Cálculos de ET'!$K314+'Cálculos de ET'!$L314)</f>
        <v>2.0667191933744786</v>
      </c>
      <c r="L316" s="3">
        <f>MIN(K316*Constantes!$E$16,0.8*(O315+Clima!$F314-M316-N316-Constantes!$D$12))</f>
        <v>0.96001024000026125</v>
      </c>
      <c r="M316" s="3">
        <f>IF(Clima!$F314&gt;0.05*Constantes!$E$17,((Clima!$F314-0.05*Constantes!$E$17)^2)/(Clima!$F314+0.95*Constantes!$E$17),0)</f>
        <v>0</v>
      </c>
      <c r="N316" s="3">
        <f>MAX(0,O315+Clima!$F314-M316-Constantes!$D$11)</f>
        <v>0</v>
      </c>
      <c r="O316" s="3">
        <f>O315+Clima!$F314-M316-L316-N316</f>
        <v>25.740002560000068</v>
      </c>
      <c r="P316" s="3">
        <f>P315+(Coeficientes!$D$20*N316-Q316)/Coeficientes!$D$21</f>
        <v>0</v>
      </c>
      <c r="Q316" s="3">
        <f>10*Coeficientes!$D$22*P315/Constantes!$E$27</f>
        <v>0</v>
      </c>
      <c r="R316" s="3">
        <f>10*Escenarios!$E$7*(M316+Q316)</f>
        <v>0</v>
      </c>
      <c r="S316" s="3">
        <f>0.001*Clima!F314*Escenarios!$E$8</f>
        <v>3.5999999999999996</v>
      </c>
      <c r="T316" s="3">
        <f>MAX(0,W315+R316+S316-Constantes!$E$22)</f>
        <v>0</v>
      </c>
      <c r="U316" s="3">
        <f>MIN('Cálculos de ET'!M314*0.001*Escenarios!$E$8*(W315/Constantes!$E$22)^(2/3),W315+R316+S316-T316)</f>
        <v>2.022711406878579</v>
      </c>
      <c r="V316" s="3">
        <f>MIN(Constantes!$E$21*(W315/Constantes!$E$22)^(2/3),W315+R316+S316-U316-T316)</f>
        <v>3.2542047512045924</v>
      </c>
      <c r="W316" s="3">
        <f t="shared" si="8"/>
        <v>280.76258698193288</v>
      </c>
      <c r="X316" s="17"/>
      <c r="Y316" s="3">
        <v>311</v>
      </c>
      <c r="Z316" s="3">
        <f>'Cálculos de ET'!$I314*((1-Constantes!$F$18)*'Cálculos de ET'!$K314+'Cálculos de ET'!$L314)</f>
        <v>2.0667191933744786</v>
      </c>
      <c r="AA316" s="3">
        <f>MIN(Z316*Constantes!$F$16,0.8*(AD315+Clima!$F314-AB316-AC316-Constantes!$D$12))</f>
        <v>0.96001024000026125</v>
      </c>
      <c r="AB316" s="3">
        <f>IF(Clima!$F314&gt;0.05*Constantes!$F$17,((Clima!$F314-0.05*Constantes!$F$17)^2)/(Clima!$F314+0.95*Constantes!$F$17),0)</f>
        <v>0</v>
      </c>
      <c r="AC316" s="3">
        <f>MAX(0,AD315+Clima!$F314-AB316-Constantes!$D$11)</f>
        <v>0</v>
      </c>
      <c r="AD316" s="3">
        <f>AD315+Clima!$F314-AB316-AA316-AC316</f>
        <v>25.740002560000068</v>
      </c>
      <c r="AE316" s="3">
        <f>AE315+(Coeficientes!$D$20*AC316-AF316)/Coeficientes!$D$21</f>
        <v>0</v>
      </c>
      <c r="AF316" s="3">
        <f>10*Coeficientes!$D$22*AE315/Constantes!$F$27</f>
        <v>0</v>
      </c>
      <c r="AG316" s="3">
        <f>10*Escenarios!$F$7*(AB316+AF316)</f>
        <v>0</v>
      </c>
      <c r="AH316" s="3">
        <f>0.001*Clima!F314*Escenarios!$F$8</f>
        <v>7.1999999999999993</v>
      </c>
      <c r="AI316" s="3">
        <f>MAX(0,AL315+AG316+AH316-Constantes!$F$22)</f>
        <v>0</v>
      </c>
      <c r="AJ316" s="3">
        <f>MIN('Cálculos de ET'!M314*0.001*Escenarios!$F$8*(AL315/Constantes!$F$22)^(2/3),AL315+AG316+AH316-AI316)</f>
        <v>0.50996614857345801</v>
      </c>
      <c r="AK316" s="3">
        <f>MIN(Constantes!$F$21*(AL315/Constantes!$F$22)^(2/3),AL315+AG316+AH316-AJ316-AI316)</f>
        <v>0.82045034106087578</v>
      </c>
      <c r="AL316" s="3">
        <f t="shared" si="9"/>
        <v>18.510878996117125</v>
      </c>
      <c r="AM316" s="25"/>
    </row>
    <row r="317" spans="2:39" x14ac:dyDescent="0.25">
      <c r="B317" s="24"/>
      <c r="C317" s="3">
        <v>312</v>
      </c>
      <c r="D317" s="3">
        <f>'Cálculos de ET'!$I315*((1-Constantes!$D$18)*'Cálculos de ET'!$K315+'Cálculos de ET'!$L315)</f>
        <v>1.9414133284758939</v>
      </c>
      <c r="E317" s="3">
        <f>MIN(D317*Constantes!$D$16,0.8*(H316+Clima!$F315-F317-G317-Constantes!$D$12))</f>
        <v>0.19200204800005169</v>
      </c>
      <c r="F317" s="3">
        <f>IF(Clima!$F315&gt;0.05*Constantes!$D$17,((Clima!$F315-0.05*Constantes!$D$17)^2)/(Clima!$F315+0.95*Constantes!$D$17),0)</f>
        <v>0</v>
      </c>
      <c r="G317" s="3">
        <f>MAX(0,H316+Clima!$F315-F317-Constantes!$D$11)</f>
        <v>0</v>
      </c>
      <c r="H317" s="3">
        <f>H316+Clima!$F315-F317-E317-G317</f>
        <v>25.548000512000016</v>
      </c>
      <c r="I317" s="17"/>
      <c r="J317" s="3">
        <v>312</v>
      </c>
      <c r="K317" s="3">
        <f>'Cálculos de ET'!$I315*((1-Constantes!$E$18)*'Cálculos de ET'!$K315+'Cálculos de ET'!$L315)</f>
        <v>1.9414133284758939</v>
      </c>
      <c r="L317" s="3">
        <f>MIN(K317*Constantes!$E$16,0.8*(O316+Clima!$F315-M317-N317-Constantes!$D$12))</f>
        <v>0.19200204800005169</v>
      </c>
      <c r="M317" s="3">
        <f>IF(Clima!$F315&gt;0.05*Constantes!$E$17,((Clima!$F315-0.05*Constantes!$E$17)^2)/(Clima!$F315+0.95*Constantes!$E$17),0)</f>
        <v>0</v>
      </c>
      <c r="N317" s="3">
        <f>MAX(0,O316+Clima!$F315-M317-Constantes!$D$11)</f>
        <v>0</v>
      </c>
      <c r="O317" s="3">
        <f>O316+Clima!$F315-M317-L317-N317</f>
        <v>25.548000512000016</v>
      </c>
      <c r="P317" s="3">
        <f>P316+(Coeficientes!$D$20*N317-Q317)/Coeficientes!$D$21</f>
        <v>0</v>
      </c>
      <c r="Q317" s="3">
        <f>10*Coeficientes!$D$22*P316/Constantes!$E$27</f>
        <v>0</v>
      </c>
      <c r="R317" s="3">
        <f>10*Escenarios!$E$7*(M317+Q317)</f>
        <v>0</v>
      </c>
      <c r="S317" s="3">
        <f>0.001*Clima!F315*Escenarios!$E$8</f>
        <v>0</v>
      </c>
      <c r="T317" s="3">
        <f>MAX(0,W316+R317+S317-Constantes!$E$22)</f>
        <v>0</v>
      </c>
      <c r="U317" s="3">
        <f>MIN('Cálculos de ET'!M315*0.001*Escenarios!$E$8*(W316/Constantes!$E$22)^(2/3),W316+R317+S317-T317)</f>
        <v>1.8922147472660873</v>
      </c>
      <c r="V317" s="3">
        <f>MIN(Constantes!$E$21*(W316/Constantes!$E$22)^(2/3),W316+R317+S317-U317-T317)</f>
        <v>3.2413112696356254</v>
      </c>
      <c r="W317" s="3">
        <f t="shared" si="8"/>
        <v>275.62906096503116</v>
      </c>
      <c r="X317" s="17"/>
      <c r="Y317" s="3">
        <v>312</v>
      </c>
      <c r="Z317" s="3">
        <f>'Cálculos de ET'!$I315*((1-Constantes!$F$18)*'Cálculos de ET'!$K315+'Cálculos de ET'!$L315)</f>
        <v>1.9414133284758939</v>
      </c>
      <c r="AA317" s="3">
        <f>MIN(Z317*Constantes!$F$16,0.8*(AD316+Clima!$F315-AB317-AC317-Constantes!$D$12))</f>
        <v>0.19200204800005169</v>
      </c>
      <c r="AB317" s="3">
        <f>IF(Clima!$F315&gt;0.05*Constantes!$F$17,((Clima!$F315-0.05*Constantes!$F$17)^2)/(Clima!$F315+0.95*Constantes!$F$17),0)</f>
        <v>0</v>
      </c>
      <c r="AC317" s="3">
        <f>MAX(0,AD316+Clima!$F315-AB317-Constantes!$D$11)</f>
        <v>0</v>
      </c>
      <c r="AD317" s="3">
        <f>AD316+Clima!$F315-AB317-AA317-AC317</f>
        <v>25.548000512000016</v>
      </c>
      <c r="AE317" s="3">
        <f>AE316+(Coeficientes!$D$20*AC317-AF317)/Coeficientes!$D$21</f>
        <v>0</v>
      </c>
      <c r="AF317" s="3">
        <f>10*Coeficientes!$D$22*AE316/Constantes!$F$27</f>
        <v>0</v>
      </c>
      <c r="AG317" s="3">
        <f>10*Escenarios!$F$7*(AB317+AF317)</f>
        <v>0</v>
      </c>
      <c r="AH317" s="3">
        <f>0.001*Clima!F315*Escenarios!$F$8</f>
        <v>0</v>
      </c>
      <c r="AI317" s="3">
        <f>MAX(0,AL316+AG317+AH317-Constantes!$F$22)</f>
        <v>0</v>
      </c>
      <c r="AJ317" s="3">
        <f>MIN('Cálculos de ET'!M315*0.001*Escenarios!$F$8*(AL316/Constantes!$F$22)^(2/3),AL316+AG317+AH317-AI317)</f>
        <v>0.61762607511475309</v>
      </c>
      <c r="AK317" s="3">
        <f>MIN(Constantes!$F$21*(AL316/Constantes!$F$22)^(2/3),AL316+AG317+AH317-AJ317-AI317)</f>
        <v>1.0579763003024278</v>
      </c>
      <c r="AL317" s="3">
        <f t="shared" si="9"/>
        <v>16.835276620699943</v>
      </c>
      <c r="AM317" s="25"/>
    </row>
    <row r="318" spans="2:39" x14ac:dyDescent="0.25">
      <c r="B318" s="24"/>
      <c r="C318" s="3">
        <v>313</v>
      </c>
      <c r="D318" s="3">
        <f>'Cálculos de ET'!$I316*((1-Constantes!$D$18)*'Cálculos de ET'!$K316+'Cálculos de ET'!$L316)</f>
        <v>1.9849744987474984</v>
      </c>
      <c r="E318" s="3">
        <f>MIN(D318*Constantes!$D$16,0.8*(H317+Clima!$F316-F318-G318-Constantes!$D$12))</f>
        <v>3.8400409600009767E-2</v>
      </c>
      <c r="F318" s="3">
        <f>IF(Clima!$F316&gt;0.05*Constantes!$D$17,((Clima!$F316-0.05*Constantes!$D$17)^2)/(Clima!$F316+0.95*Constantes!$D$17),0)</f>
        <v>0</v>
      </c>
      <c r="G318" s="3">
        <f>MAX(0,H317+Clima!$F316-F318-Constantes!$D$11)</f>
        <v>0</v>
      </c>
      <c r="H318" s="3">
        <f>H317+Clima!$F316-F318-E318-G318</f>
        <v>25.509600102400007</v>
      </c>
      <c r="I318" s="17"/>
      <c r="J318" s="3">
        <v>313</v>
      </c>
      <c r="K318" s="3">
        <f>'Cálculos de ET'!$I316*((1-Constantes!$E$18)*'Cálculos de ET'!$K316+'Cálculos de ET'!$L316)</f>
        <v>1.9849744987474984</v>
      </c>
      <c r="L318" s="3">
        <f>MIN(K318*Constantes!$E$16,0.8*(O317+Clima!$F316-M318-N318-Constantes!$D$12))</f>
        <v>3.8400409600009767E-2</v>
      </c>
      <c r="M318" s="3">
        <f>IF(Clima!$F316&gt;0.05*Constantes!$E$17,((Clima!$F316-0.05*Constantes!$E$17)^2)/(Clima!$F316+0.95*Constantes!$E$17),0)</f>
        <v>0</v>
      </c>
      <c r="N318" s="3">
        <f>MAX(0,O317+Clima!$F316-M318-Constantes!$D$11)</f>
        <v>0</v>
      </c>
      <c r="O318" s="3">
        <f>O317+Clima!$F316-M318-L318-N318</f>
        <v>25.509600102400007</v>
      </c>
      <c r="P318" s="3">
        <f>P317+(Coeficientes!$D$20*N318-Q318)/Coeficientes!$D$21</f>
        <v>0</v>
      </c>
      <c r="Q318" s="3">
        <f>10*Coeficientes!$D$22*P317/Constantes!$E$27</f>
        <v>0</v>
      </c>
      <c r="R318" s="3">
        <f>10*Escenarios!$E$7*(M318+Q318)</f>
        <v>0</v>
      </c>
      <c r="S318" s="3">
        <f>0.001*Clima!F316*Escenarios!$E$8</f>
        <v>0</v>
      </c>
      <c r="T318" s="3">
        <f>MAX(0,W317+R318+S318-Constantes!$E$22)</f>
        <v>0</v>
      </c>
      <c r="U318" s="3">
        <f>MIN('Cálculos de ET'!M316*0.001*Escenarios!$E$8*(W317/Constantes!$E$22)^(2/3),W317+R318+S318-T318)</f>
        <v>1.9111324885767551</v>
      </c>
      <c r="V318" s="3">
        <f>MIN(Constantes!$E$21*(W317/Constantes!$E$22)^(2/3),W317+R318+S318-U318-T318)</f>
        <v>3.2016799718900439</v>
      </c>
      <c r="W318" s="3">
        <f t="shared" si="8"/>
        <v>270.51624850456437</v>
      </c>
      <c r="X318" s="17"/>
      <c r="Y318" s="3">
        <v>313</v>
      </c>
      <c r="Z318" s="3">
        <f>'Cálculos de ET'!$I316*((1-Constantes!$F$18)*'Cálculos de ET'!$K316+'Cálculos de ET'!$L316)</f>
        <v>1.9849744987474984</v>
      </c>
      <c r="AA318" s="3">
        <f>MIN(Z318*Constantes!$F$16,0.8*(AD317+Clima!$F316-AB318-AC318-Constantes!$D$12))</f>
        <v>3.8400409600009767E-2</v>
      </c>
      <c r="AB318" s="3">
        <f>IF(Clima!$F316&gt;0.05*Constantes!$F$17,((Clima!$F316-0.05*Constantes!$F$17)^2)/(Clima!$F316+0.95*Constantes!$F$17),0)</f>
        <v>0</v>
      </c>
      <c r="AC318" s="3">
        <f>MAX(0,AD317+Clima!$F316-AB318-Constantes!$D$11)</f>
        <v>0</v>
      </c>
      <c r="AD318" s="3">
        <f>AD317+Clima!$F316-AB318-AA318-AC318</f>
        <v>25.509600102400007</v>
      </c>
      <c r="AE318" s="3">
        <f>AE317+(Coeficientes!$D$20*AC318-AF318)/Coeficientes!$D$21</f>
        <v>0</v>
      </c>
      <c r="AF318" s="3">
        <f>10*Coeficientes!$D$22*AE317/Constantes!$F$27</f>
        <v>0</v>
      </c>
      <c r="AG318" s="3">
        <f>10*Escenarios!$F$7*(AB318+AF318)</f>
        <v>0</v>
      </c>
      <c r="AH318" s="3">
        <f>0.001*Clima!F316*Escenarios!$F$8</f>
        <v>0</v>
      </c>
      <c r="AI318" s="3">
        <f>MAX(0,AL317+AG318+AH318-Constantes!$F$22)</f>
        <v>0</v>
      </c>
      <c r="AJ318" s="3">
        <f>MIN('Cálculos de ET'!M316*0.001*Escenarios!$F$8*(AL317/Constantes!$F$22)^(2/3),AL317+AG318+AH318-AI318)</f>
        <v>0.5928128721228878</v>
      </c>
      <c r="AK318" s="3">
        <f>MIN(Constantes!$F$21*(AL317/Constantes!$F$22)^(2/3),AL317+AG318+AH318-AJ318-AI318)</f>
        <v>0.99312690831179706</v>
      </c>
      <c r="AL318" s="3">
        <f t="shared" si="9"/>
        <v>15.249336840265258</v>
      </c>
      <c r="AM318" s="25"/>
    </row>
    <row r="319" spans="2:39" x14ac:dyDescent="0.25">
      <c r="B319" s="24"/>
      <c r="C319" s="3">
        <v>314</v>
      </c>
      <c r="D319" s="3">
        <f>'Cálculos de ET'!$I317*((1-Constantes!$D$18)*'Cálculos de ET'!$K317+'Cálculos de ET'!$L317)</f>
        <v>2.0707870763680303</v>
      </c>
      <c r="E319" s="3">
        <f>MIN(D319*Constantes!$D$16,0.8*(H318+Clima!$F317-F319-G319-Constantes!$D$12))</f>
        <v>7.6800819200030903E-3</v>
      </c>
      <c r="F319" s="3">
        <f>IF(Clima!$F317&gt;0.05*Constantes!$D$17,((Clima!$F317-0.05*Constantes!$D$17)^2)/(Clima!$F317+0.95*Constantes!$D$17),0)</f>
        <v>0</v>
      </c>
      <c r="G319" s="3">
        <f>MAX(0,H318+Clima!$F317-F319-Constantes!$D$11)</f>
        <v>0</v>
      </c>
      <c r="H319" s="3">
        <f>H318+Clima!$F317-F319-E319-G319</f>
        <v>25.501920020480004</v>
      </c>
      <c r="I319" s="17"/>
      <c r="J319" s="3">
        <v>314</v>
      </c>
      <c r="K319" s="3">
        <f>'Cálculos de ET'!$I317*((1-Constantes!$E$18)*'Cálculos de ET'!$K317+'Cálculos de ET'!$L317)</f>
        <v>2.0707870763680303</v>
      </c>
      <c r="L319" s="3">
        <f>MIN(K319*Constantes!$E$16,0.8*(O318+Clima!$F317-M319-N319-Constantes!$D$12))</f>
        <v>7.6800819200030903E-3</v>
      </c>
      <c r="M319" s="3">
        <f>IF(Clima!$F317&gt;0.05*Constantes!$E$17,((Clima!$F317-0.05*Constantes!$E$17)^2)/(Clima!$F317+0.95*Constantes!$E$17),0)</f>
        <v>0</v>
      </c>
      <c r="N319" s="3">
        <f>MAX(0,O318+Clima!$F317-M319-Constantes!$D$11)</f>
        <v>0</v>
      </c>
      <c r="O319" s="3">
        <f>O318+Clima!$F317-M319-L319-N319</f>
        <v>25.501920020480004</v>
      </c>
      <c r="P319" s="3">
        <f>P318+(Coeficientes!$D$20*N319-Q319)/Coeficientes!$D$21</f>
        <v>0</v>
      </c>
      <c r="Q319" s="3">
        <f>10*Coeficientes!$D$22*P318/Constantes!$E$27</f>
        <v>0</v>
      </c>
      <c r="R319" s="3">
        <f>10*Escenarios!$E$7*(M319+Q319)</f>
        <v>0</v>
      </c>
      <c r="S319" s="3">
        <f>0.001*Clima!F317*Escenarios!$E$8</f>
        <v>0</v>
      </c>
      <c r="T319" s="3">
        <f>MAX(0,W318+R319+S319-Constantes!$E$22)</f>
        <v>0</v>
      </c>
      <c r="U319" s="3">
        <f>MIN('Cálculos de ET'!M317*0.001*Escenarios!$E$8*(W318/Constantes!$E$22)^(2/3),W318+R319+S319-T319)</f>
        <v>1.9690631990501888</v>
      </c>
      <c r="V319" s="3">
        <f>MIN(Constantes!$E$21*(W318/Constantes!$E$22)^(2/3),W318+R319+S319-U319-T319)</f>
        <v>3.1619632616737343</v>
      </c>
      <c r="W319" s="3">
        <f t="shared" si="8"/>
        <v>265.38522204384043</v>
      </c>
      <c r="X319" s="17"/>
      <c r="Y319" s="3">
        <v>314</v>
      </c>
      <c r="Z319" s="3">
        <f>'Cálculos de ET'!$I317*((1-Constantes!$F$18)*'Cálculos de ET'!$K317+'Cálculos de ET'!$L317)</f>
        <v>2.0707870763680303</v>
      </c>
      <c r="AA319" s="3">
        <f>MIN(Z319*Constantes!$F$16,0.8*(AD318+Clima!$F317-AB319-AC319-Constantes!$D$12))</f>
        <v>7.6800819200030903E-3</v>
      </c>
      <c r="AB319" s="3">
        <f>IF(Clima!$F317&gt;0.05*Constantes!$F$17,((Clima!$F317-0.05*Constantes!$F$17)^2)/(Clima!$F317+0.95*Constantes!$F$17),0)</f>
        <v>0</v>
      </c>
      <c r="AC319" s="3">
        <f>MAX(0,AD318+Clima!$F317-AB319-Constantes!$D$11)</f>
        <v>0</v>
      </c>
      <c r="AD319" s="3">
        <f>AD318+Clima!$F317-AB319-AA319-AC319</f>
        <v>25.501920020480004</v>
      </c>
      <c r="AE319" s="3">
        <f>AE318+(Coeficientes!$D$20*AC319-AF319)/Coeficientes!$D$21</f>
        <v>0</v>
      </c>
      <c r="AF319" s="3">
        <f>10*Coeficientes!$D$22*AE318/Constantes!$F$27</f>
        <v>0</v>
      </c>
      <c r="AG319" s="3">
        <f>10*Escenarios!$F$7*(AB319+AF319)</f>
        <v>0</v>
      </c>
      <c r="AH319" s="3">
        <f>0.001*Clima!F317*Escenarios!$F$8</f>
        <v>0</v>
      </c>
      <c r="AI319" s="3">
        <f>MAX(0,AL318+AG319+AH319-Constantes!$F$22)</f>
        <v>0</v>
      </c>
      <c r="AJ319" s="3">
        <f>MIN('Cálculos de ET'!M317*0.001*Escenarios!$F$8*(AL318/Constantes!$F$22)^(2/3),AL318+AG319+AH319-AI319)</f>
        <v>0.57897709851030577</v>
      </c>
      <c r="AK319" s="3">
        <f>MIN(Constantes!$F$21*(AL318/Constantes!$F$22)^(2/3),AL318+AG319+AH319-AJ319-AI319)</f>
        <v>0.92973364985091023</v>
      </c>
      <c r="AL319" s="3">
        <f t="shared" si="9"/>
        <v>13.740626091904042</v>
      </c>
      <c r="AM319" s="25"/>
    </row>
    <row r="320" spans="2:39" x14ac:dyDescent="0.25">
      <c r="B320" s="24"/>
      <c r="C320" s="3">
        <v>315</v>
      </c>
      <c r="D320" s="3">
        <f>'Cálculos de ET'!$I318*((1-Constantes!$D$18)*'Cálculos de ET'!$K318+'Cálculos de ET'!$L318)</f>
        <v>2.0032203463466844</v>
      </c>
      <c r="E320" s="3">
        <f>MIN(D320*Constantes!$D$16,0.8*(H319+Clima!$F318-F320-G320-Constantes!$D$12))</f>
        <v>1.5360163840000497E-3</v>
      </c>
      <c r="F320" s="3">
        <f>IF(Clima!$F318&gt;0.05*Constantes!$D$17,((Clima!$F318-0.05*Constantes!$D$17)^2)/(Clima!$F318+0.95*Constantes!$D$17),0)</f>
        <v>0</v>
      </c>
      <c r="G320" s="3">
        <f>MAX(0,H319+Clima!$F318-F320-Constantes!$D$11)</f>
        <v>0</v>
      </c>
      <c r="H320" s="3">
        <f>H319+Clima!$F318-F320-E320-G320</f>
        <v>25.500384004096002</v>
      </c>
      <c r="I320" s="17"/>
      <c r="J320" s="3">
        <v>315</v>
      </c>
      <c r="K320" s="3">
        <f>'Cálculos de ET'!$I318*((1-Constantes!$E$18)*'Cálculos de ET'!$K318+'Cálculos de ET'!$L318)</f>
        <v>2.0032203463466844</v>
      </c>
      <c r="L320" s="3">
        <f>MIN(K320*Constantes!$E$16,0.8*(O319+Clima!$F318-M320-N320-Constantes!$D$12))</f>
        <v>1.5360163840000497E-3</v>
      </c>
      <c r="M320" s="3">
        <f>IF(Clima!$F318&gt;0.05*Constantes!$E$17,((Clima!$F318-0.05*Constantes!$E$17)^2)/(Clima!$F318+0.95*Constantes!$E$17),0)</f>
        <v>0</v>
      </c>
      <c r="N320" s="3">
        <f>MAX(0,O319+Clima!$F318-M320-Constantes!$D$11)</f>
        <v>0</v>
      </c>
      <c r="O320" s="3">
        <f>O319+Clima!$F318-M320-L320-N320</f>
        <v>25.500384004096002</v>
      </c>
      <c r="P320" s="3">
        <f>P319+(Coeficientes!$D$20*N320-Q320)/Coeficientes!$D$21</f>
        <v>0</v>
      </c>
      <c r="Q320" s="3">
        <f>10*Coeficientes!$D$22*P319/Constantes!$E$27</f>
        <v>0</v>
      </c>
      <c r="R320" s="3">
        <f>10*Escenarios!$E$7*(M320+Q320)</f>
        <v>0</v>
      </c>
      <c r="S320" s="3">
        <f>0.001*Clima!F318*Escenarios!$E$8</f>
        <v>0</v>
      </c>
      <c r="T320" s="3">
        <f>MAX(0,W319+R320+S320-Constantes!$E$22)</f>
        <v>0</v>
      </c>
      <c r="U320" s="3">
        <f>MIN('Cálculos de ET'!M318*0.001*Escenarios!$E$8*(W319/Constantes!$E$22)^(2/3),W319+R320+S320-T320)</f>
        <v>1.8805489879327484</v>
      </c>
      <c r="V320" s="3">
        <f>MIN(Constantes!$E$21*(W319/Constantes!$E$22)^(2/3),W319+R320+S320-U320-T320)</f>
        <v>3.1218526877920629</v>
      </c>
      <c r="W320" s="3">
        <f t="shared" si="8"/>
        <v>260.38282036811563</v>
      </c>
      <c r="X320" s="17"/>
      <c r="Y320" s="3">
        <v>315</v>
      </c>
      <c r="Z320" s="3">
        <f>'Cálculos de ET'!$I318*((1-Constantes!$F$18)*'Cálculos de ET'!$K318+'Cálculos de ET'!$L318)</f>
        <v>2.0032203463466844</v>
      </c>
      <c r="AA320" s="3">
        <f>MIN(Z320*Constantes!$F$16,0.8*(AD319+Clima!$F318-AB320-AC320-Constantes!$D$12))</f>
        <v>1.5360163840000497E-3</v>
      </c>
      <c r="AB320" s="3">
        <f>IF(Clima!$F318&gt;0.05*Constantes!$F$17,((Clima!$F318-0.05*Constantes!$F$17)^2)/(Clima!$F318+0.95*Constantes!$F$17),0)</f>
        <v>0</v>
      </c>
      <c r="AC320" s="3">
        <f>MAX(0,AD319+Clima!$F318-AB320-Constantes!$D$11)</f>
        <v>0</v>
      </c>
      <c r="AD320" s="3">
        <f>AD319+Clima!$F318-AB320-AA320-AC320</f>
        <v>25.500384004096002</v>
      </c>
      <c r="AE320" s="3">
        <f>AE319+(Coeficientes!$D$20*AC320-AF320)/Coeficientes!$D$21</f>
        <v>0</v>
      </c>
      <c r="AF320" s="3">
        <f>10*Coeficientes!$D$22*AE319/Constantes!$F$27</f>
        <v>0</v>
      </c>
      <c r="AG320" s="3">
        <f>10*Escenarios!$F$7*(AB320+AF320)</f>
        <v>0</v>
      </c>
      <c r="AH320" s="3">
        <f>0.001*Clima!F318*Escenarios!$F$8</f>
        <v>0</v>
      </c>
      <c r="AI320" s="3">
        <f>MAX(0,AL319+AG320+AH320-Constantes!$F$22)</f>
        <v>0</v>
      </c>
      <c r="AJ320" s="3">
        <f>MIN('Cálculos de ET'!M318*0.001*Escenarios!$F$8*(AL319/Constantes!$F$22)^(2/3),AL319+AG320+AH320-AI320)</f>
        <v>0.52247779474123091</v>
      </c>
      <c r="AK320" s="3">
        <f>MIN(Constantes!$F$21*(AL319/Constantes!$F$22)^(2/3),AL319+AG320+AH320-AJ320-AI320)</f>
        <v>0.86735241585895473</v>
      </c>
      <c r="AL320" s="3">
        <f t="shared" si="9"/>
        <v>12.350795881303856</v>
      </c>
      <c r="AM320" s="25"/>
    </row>
    <row r="321" spans="2:39" x14ac:dyDescent="0.25">
      <c r="B321" s="24"/>
      <c r="C321" s="3">
        <v>316</v>
      </c>
      <c r="D321" s="3">
        <f>'Cálculos de ET'!$I319*((1-Constantes!$D$18)*'Cálculos de ET'!$K319+'Cálculos de ET'!$L319)</f>
        <v>2.0201874741745685</v>
      </c>
      <c r="E321" s="3">
        <f>MIN(D321*Constantes!$D$16,0.8*(H320+Clima!$F319-F321-G321-Constantes!$D$12))</f>
        <v>3.0720327679887308E-4</v>
      </c>
      <c r="F321" s="3">
        <f>IF(Clima!$F319&gt;0.05*Constantes!$D$17,((Clima!$F319-0.05*Constantes!$D$17)^2)/(Clima!$F319+0.95*Constantes!$D$17),0)</f>
        <v>0</v>
      </c>
      <c r="G321" s="3">
        <f>MAX(0,H320+Clima!$F319-F321-Constantes!$D$11)</f>
        <v>0</v>
      </c>
      <c r="H321" s="3">
        <f>H320+Clima!$F319-F321-E321-G321</f>
        <v>25.500076800819205</v>
      </c>
      <c r="I321" s="17"/>
      <c r="J321" s="3">
        <v>316</v>
      </c>
      <c r="K321" s="3">
        <f>'Cálculos de ET'!$I319*((1-Constantes!$E$18)*'Cálculos de ET'!$K319+'Cálculos de ET'!$L319)</f>
        <v>2.0201874741745685</v>
      </c>
      <c r="L321" s="3">
        <f>MIN(K321*Constantes!$E$16,0.8*(O320+Clima!$F319-M321-N321-Constantes!$D$12))</f>
        <v>3.0720327679887308E-4</v>
      </c>
      <c r="M321" s="3">
        <f>IF(Clima!$F319&gt;0.05*Constantes!$E$17,((Clima!$F319-0.05*Constantes!$E$17)^2)/(Clima!$F319+0.95*Constantes!$E$17),0)</f>
        <v>0</v>
      </c>
      <c r="N321" s="3">
        <f>MAX(0,O320+Clima!$F319-M321-Constantes!$D$11)</f>
        <v>0</v>
      </c>
      <c r="O321" s="3">
        <f>O320+Clima!$F319-M321-L321-N321</f>
        <v>25.500076800819205</v>
      </c>
      <c r="P321" s="3">
        <f>P320+(Coeficientes!$D$20*N321-Q321)/Coeficientes!$D$21</f>
        <v>0</v>
      </c>
      <c r="Q321" s="3">
        <f>10*Coeficientes!$D$22*P320/Constantes!$E$27</f>
        <v>0</v>
      </c>
      <c r="R321" s="3">
        <f>10*Escenarios!$E$7*(M321+Q321)</f>
        <v>0</v>
      </c>
      <c r="S321" s="3">
        <f>0.001*Clima!F319*Escenarios!$E$8</f>
        <v>0</v>
      </c>
      <c r="T321" s="3">
        <f>MAX(0,W320+R321+S321-Constantes!$E$22)</f>
        <v>0</v>
      </c>
      <c r="U321" s="3">
        <f>MIN('Cálculos de ET'!M319*0.001*Escenarios!$E$8*(W320/Constantes!$E$22)^(2/3),W320+R321+S321-T321)</f>
        <v>1.8725533245777286</v>
      </c>
      <c r="V321" s="3">
        <f>MIN(Constantes!$E$21*(W320/Constantes!$E$22)^(2/3),W320+R321+S321-U321-T321)</f>
        <v>3.0824979762461906</v>
      </c>
      <c r="W321" s="3">
        <f t="shared" si="8"/>
        <v>255.42776906729171</v>
      </c>
      <c r="X321" s="17"/>
      <c r="Y321" s="3">
        <v>316</v>
      </c>
      <c r="Z321" s="3">
        <f>'Cálculos de ET'!$I319*((1-Constantes!$F$18)*'Cálculos de ET'!$K319+'Cálculos de ET'!$L319)</f>
        <v>2.0201874741745685</v>
      </c>
      <c r="AA321" s="3">
        <f>MIN(Z321*Constantes!$F$16,0.8*(AD320+Clima!$F319-AB321-AC321-Constantes!$D$12))</f>
        <v>3.0720327679887308E-4</v>
      </c>
      <c r="AB321" s="3">
        <f>IF(Clima!$F319&gt;0.05*Constantes!$F$17,((Clima!$F319-0.05*Constantes!$F$17)^2)/(Clima!$F319+0.95*Constantes!$F$17),0)</f>
        <v>0</v>
      </c>
      <c r="AC321" s="3">
        <f>MAX(0,AD320+Clima!$F319-AB321-Constantes!$D$11)</f>
        <v>0</v>
      </c>
      <c r="AD321" s="3">
        <f>AD320+Clima!$F319-AB321-AA321-AC321</f>
        <v>25.500076800819205</v>
      </c>
      <c r="AE321" s="3">
        <f>AE320+(Coeficientes!$D$20*AC321-AF321)/Coeficientes!$D$21</f>
        <v>0</v>
      </c>
      <c r="AF321" s="3">
        <f>10*Coeficientes!$D$22*AE320/Constantes!$F$27</f>
        <v>0</v>
      </c>
      <c r="AG321" s="3">
        <f>10*Escenarios!$F$7*(AB321+AF321)</f>
        <v>0</v>
      </c>
      <c r="AH321" s="3">
        <f>0.001*Clima!F319*Escenarios!$F$8</f>
        <v>0</v>
      </c>
      <c r="AI321" s="3">
        <f>MAX(0,AL320+AG321+AH321-Constantes!$F$22)</f>
        <v>0</v>
      </c>
      <c r="AJ321" s="3">
        <f>MIN('Cálculos de ET'!M319*0.001*Escenarios!$F$8*(AL320/Constantes!$F$22)^(2/3),AL320+AG321+AH321-AI321)</f>
        <v>0.49074129118856474</v>
      </c>
      <c r="AK321" s="3">
        <f>MIN(Constantes!$F$21*(AL320/Constantes!$F$22)^(2/3),AL320+AG321+AH321-AJ321-AI321)</f>
        <v>0.80783228818881181</v>
      </c>
      <c r="AL321" s="3">
        <f t="shared" si="9"/>
        <v>11.052222301926481</v>
      </c>
      <c r="AM321" s="25"/>
    </row>
    <row r="322" spans="2:39" x14ac:dyDescent="0.25">
      <c r="B322" s="24"/>
      <c r="C322" s="3">
        <v>317</v>
      </c>
      <c r="D322" s="3">
        <f>'Cálculos de ET'!$I320*((1-Constantes!$D$18)*'Cálculos de ET'!$K320+'Cálculos de ET'!$L320)</f>
        <v>1.9841328161667431</v>
      </c>
      <c r="E322" s="3">
        <f>MIN(D322*Constantes!$D$16,0.8*(H321+Clima!$F320-F322-G322-Constantes!$D$12))</f>
        <v>6.1440655360911475E-5</v>
      </c>
      <c r="F322" s="3">
        <f>IF(Clima!$F320&gt;0.05*Constantes!$D$17,((Clima!$F320-0.05*Constantes!$D$17)^2)/(Clima!$F320+0.95*Constantes!$D$17),0)</f>
        <v>0</v>
      </c>
      <c r="G322" s="3">
        <f>MAX(0,H321+Clima!$F320-F322-Constantes!$D$11)</f>
        <v>0</v>
      </c>
      <c r="H322" s="3">
        <f>H321+Clima!$F320-F322-E322-G322</f>
        <v>25.500015360163843</v>
      </c>
      <c r="I322" s="17"/>
      <c r="J322" s="3">
        <v>317</v>
      </c>
      <c r="K322" s="3">
        <f>'Cálculos de ET'!$I320*((1-Constantes!$E$18)*'Cálculos de ET'!$K320+'Cálculos de ET'!$L320)</f>
        <v>1.9841328161667431</v>
      </c>
      <c r="L322" s="3">
        <f>MIN(K322*Constantes!$E$16,0.8*(O321+Clima!$F320-M322-N322-Constantes!$D$12))</f>
        <v>6.1440655360911475E-5</v>
      </c>
      <c r="M322" s="3">
        <f>IF(Clima!$F320&gt;0.05*Constantes!$E$17,((Clima!$F320-0.05*Constantes!$E$17)^2)/(Clima!$F320+0.95*Constantes!$E$17),0)</f>
        <v>0</v>
      </c>
      <c r="N322" s="3">
        <f>MAX(0,O321+Clima!$F320-M322-Constantes!$D$11)</f>
        <v>0</v>
      </c>
      <c r="O322" s="3">
        <f>O321+Clima!$F320-M322-L322-N322</f>
        <v>25.500015360163843</v>
      </c>
      <c r="P322" s="3">
        <f>P321+(Coeficientes!$D$20*N322-Q322)/Coeficientes!$D$21</f>
        <v>0</v>
      </c>
      <c r="Q322" s="3">
        <f>10*Coeficientes!$D$22*P321/Constantes!$E$27</f>
        <v>0</v>
      </c>
      <c r="R322" s="3">
        <f>10*Escenarios!$E$7*(M322+Q322)</f>
        <v>0</v>
      </c>
      <c r="S322" s="3">
        <f>0.001*Clima!F320*Escenarios!$E$8</f>
        <v>0</v>
      </c>
      <c r="T322" s="3">
        <f>MAX(0,W321+R322+S322-Constantes!$E$22)</f>
        <v>0</v>
      </c>
      <c r="U322" s="3">
        <f>MIN('Cálculos de ET'!M320*0.001*Escenarios!$E$8*(W321/Constantes!$E$22)^(2/3),W321+R322+S322-T322)</f>
        <v>1.8155953404657417</v>
      </c>
      <c r="V322" s="3">
        <f>MIN(Constantes!$E$21*(W321/Constantes!$E$22)^(2/3),W321+R322+S322-U322-T322)</f>
        <v>3.043266526142828</v>
      </c>
      <c r="W322" s="3">
        <f t="shared" si="8"/>
        <v>250.56890720068316</v>
      </c>
      <c r="X322" s="17"/>
      <c r="Y322" s="3">
        <v>317</v>
      </c>
      <c r="Z322" s="3">
        <f>'Cálculos de ET'!$I320*((1-Constantes!$F$18)*'Cálculos de ET'!$K320+'Cálculos de ET'!$L320)</f>
        <v>1.9841328161667431</v>
      </c>
      <c r="AA322" s="3">
        <f>MIN(Z322*Constantes!$F$16,0.8*(AD321+Clima!$F320-AB322-AC322-Constantes!$D$12))</f>
        <v>6.1440655360911475E-5</v>
      </c>
      <c r="AB322" s="3">
        <f>IF(Clima!$F320&gt;0.05*Constantes!$F$17,((Clima!$F320-0.05*Constantes!$F$17)^2)/(Clima!$F320+0.95*Constantes!$F$17),0)</f>
        <v>0</v>
      </c>
      <c r="AC322" s="3">
        <f>MAX(0,AD321+Clima!$F320-AB322-Constantes!$D$11)</f>
        <v>0</v>
      </c>
      <c r="AD322" s="3">
        <f>AD321+Clima!$F320-AB322-AA322-AC322</f>
        <v>25.500015360163843</v>
      </c>
      <c r="AE322" s="3">
        <f>AE321+(Coeficientes!$D$20*AC322-AF322)/Coeficientes!$D$21</f>
        <v>0</v>
      </c>
      <c r="AF322" s="3">
        <f>10*Coeficientes!$D$22*AE321/Constantes!$F$27</f>
        <v>0</v>
      </c>
      <c r="AG322" s="3">
        <f>10*Escenarios!$F$7*(AB322+AF322)</f>
        <v>0</v>
      </c>
      <c r="AH322" s="3">
        <f>0.001*Clima!F320*Escenarios!$F$8</f>
        <v>0</v>
      </c>
      <c r="AI322" s="3">
        <f>MAX(0,AL321+AG322+AH322-Constantes!$F$22)</f>
        <v>0</v>
      </c>
      <c r="AJ322" s="3">
        <f>MIN('Cálculos de ET'!M320*0.001*Escenarios!$F$8*(AL321/Constantes!$F$22)^(2/3),AL321+AG322+AH322-AI322)</f>
        <v>0.44754501365028321</v>
      </c>
      <c r="AK322" s="3">
        <f>MIN(Constantes!$F$21*(AL321/Constantes!$F$22)^(2/3),AL321+AG322+AH322-AJ322-AI322)</f>
        <v>0.75016647632211808</v>
      </c>
      <c r="AL322" s="3">
        <f t="shared" si="9"/>
        <v>9.8545108119540803</v>
      </c>
      <c r="AM322" s="25"/>
    </row>
    <row r="323" spans="2:39" x14ac:dyDescent="0.25">
      <c r="B323" s="24"/>
      <c r="C323" s="3">
        <v>318</v>
      </c>
      <c r="D323" s="3">
        <f>'Cálculos de ET'!$I321*((1-Constantes!$D$18)*'Cálculos de ET'!$K321+'Cálculos de ET'!$L321)</f>
        <v>1.9797717159393766</v>
      </c>
      <c r="E323" s="3">
        <f>MIN(D323*Constantes!$D$16,0.8*(H322+Clima!$F321-F323-G323-Constantes!$D$12))</f>
        <v>1.2288131071613862E-5</v>
      </c>
      <c r="F323" s="3">
        <f>IF(Clima!$F321&gt;0.05*Constantes!$D$17,((Clima!$F321-0.05*Constantes!$D$17)^2)/(Clima!$F321+0.95*Constantes!$D$17),0)</f>
        <v>0</v>
      </c>
      <c r="G323" s="3">
        <f>MAX(0,H322+Clima!$F321-F323-Constantes!$D$11)</f>
        <v>0</v>
      </c>
      <c r="H323" s="3">
        <f>H322+Clima!$F321-F323-E323-G323</f>
        <v>25.500003072032772</v>
      </c>
      <c r="I323" s="17"/>
      <c r="J323" s="3">
        <v>318</v>
      </c>
      <c r="K323" s="3">
        <f>'Cálculos de ET'!$I321*((1-Constantes!$E$18)*'Cálculos de ET'!$K321+'Cálculos de ET'!$L321)</f>
        <v>1.9797717159393766</v>
      </c>
      <c r="L323" s="3">
        <f>MIN(K323*Constantes!$E$16,0.8*(O322+Clima!$F321-M323-N323-Constantes!$D$12))</f>
        <v>1.2288131071613862E-5</v>
      </c>
      <c r="M323" s="3">
        <f>IF(Clima!$F321&gt;0.05*Constantes!$E$17,((Clima!$F321-0.05*Constantes!$E$17)^2)/(Clima!$F321+0.95*Constantes!$E$17),0)</f>
        <v>0</v>
      </c>
      <c r="N323" s="3">
        <f>MAX(0,O322+Clima!$F321-M323-Constantes!$D$11)</f>
        <v>0</v>
      </c>
      <c r="O323" s="3">
        <f>O322+Clima!$F321-M323-L323-N323</f>
        <v>25.500003072032772</v>
      </c>
      <c r="P323" s="3">
        <f>P322+(Coeficientes!$D$20*N323-Q323)/Coeficientes!$D$21</f>
        <v>0</v>
      </c>
      <c r="Q323" s="3">
        <f>10*Coeficientes!$D$22*P322/Constantes!$E$27</f>
        <v>0</v>
      </c>
      <c r="R323" s="3">
        <f>10*Escenarios!$E$7*(M323+Q323)</f>
        <v>0</v>
      </c>
      <c r="S323" s="3">
        <f>0.001*Clima!F321*Escenarios!$E$8</f>
        <v>0</v>
      </c>
      <c r="T323" s="3">
        <f>MAX(0,W322+R323+S323-Constantes!$E$22)</f>
        <v>0</v>
      </c>
      <c r="U323" s="3">
        <f>MIN('Cálculos de ET'!M321*0.001*Escenarios!$E$8*(W322/Constantes!$E$22)^(2/3),W322+R323+S323-T323)</f>
        <v>1.7885001661726447</v>
      </c>
      <c r="V323" s="3">
        <f>MIN(Constantes!$E$21*(W322/Constantes!$E$22)^(2/3),W322+R323+S323-U323-T323)</f>
        <v>3.0045495331868262</v>
      </c>
      <c r="W323" s="3">
        <f t="shared" si="8"/>
        <v>245.77585750132369</v>
      </c>
      <c r="X323" s="17"/>
      <c r="Y323" s="3">
        <v>318</v>
      </c>
      <c r="Z323" s="3">
        <f>'Cálculos de ET'!$I321*((1-Constantes!$F$18)*'Cálculos de ET'!$K321+'Cálculos de ET'!$L321)</f>
        <v>1.9797717159393766</v>
      </c>
      <c r="AA323" s="3">
        <f>MIN(Z323*Constantes!$F$16,0.8*(AD322+Clima!$F321-AB323-AC323-Constantes!$D$12))</f>
        <v>1.2288131071613862E-5</v>
      </c>
      <c r="AB323" s="3">
        <f>IF(Clima!$F321&gt;0.05*Constantes!$F$17,((Clima!$F321-0.05*Constantes!$F$17)^2)/(Clima!$F321+0.95*Constantes!$F$17),0)</f>
        <v>0</v>
      </c>
      <c r="AC323" s="3">
        <f>MAX(0,AD322+Clima!$F321-AB323-Constantes!$D$11)</f>
        <v>0</v>
      </c>
      <c r="AD323" s="3">
        <f>AD322+Clima!$F321-AB323-AA323-AC323</f>
        <v>25.500003072032772</v>
      </c>
      <c r="AE323" s="3">
        <f>AE322+(Coeficientes!$D$20*AC323-AF323)/Coeficientes!$D$21</f>
        <v>0</v>
      </c>
      <c r="AF323" s="3">
        <f>10*Coeficientes!$D$22*AE322/Constantes!$F$27</f>
        <v>0</v>
      </c>
      <c r="AG323" s="3">
        <f>10*Escenarios!$F$7*(AB323+AF323)</f>
        <v>0</v>
      </c>
      <c r="AH323" s="3">
        <f>0.001*Clima!F321*Escenarios!$F$8</f>
        <v>0</v>
      </c>
      <c r="AI323" s="3">
        <f>MAX(0,AL322+AG323+AH323-Constantes!$F$22)</f>
        <v>0</v>
      </c>
      <c r="AJ323" s="3">
        <f>MIN('Cálculos de ET'!M321*0.001*Escenarios!$F$8*(AL322/Constantes!$F$22)^(2/3),AL322+AG323+AH323-AI323)</f>
        <v>0.41367337995672199</v>
      </c>
      <c r="AK323" s="3">
        <f>MIN(Constantes!$F$21*(AL322/Constantes!$F$22)^(2/3),AL322+AG323+AH323-AJ323-AI323)</f>
        <v>0.69494103727178957</v>
      </c>
      <c r="AL323" s="3">
        <f t="shared" si="9"/>
        <v>8.7458963947255697</v>
      </c>
      <c r="AM323" s="25"/>
    </row>
    <row r="324" spans="2:39" x14ac:dyDescent="0.25">
      <c r="B324" s="24"/>
      <c r="C324" s="3">
        <v>319</v>
      </c>
      <c r="D324" s="3">
        <f>'Cálculos de ET'!$I322*((1-Constantes!$D$18)*'Cálculos de ET'!$K322+'Cálculos de ET'!$L322)</f>
        <v>2.017760758629751</v>
      </c>
      <c r="E324" s="3">
        <f>MIN(D324*Constantes!$D$16,0.8*(H323+Clima!$F322-F324-G324-Constantes!$D$12))</f>
        <v>2.4576262148912066E-6</v>
      </c>
      <c r="F324" s="3">
        <f>IF(Clima!$F322&gt;0.05*Constantes!$D$17,((Clima!$F322-0.05*Constantes!$D$17)^2)/(Clima!$F322+0.95*Constantes!$D$17),0)</f>
        <v>0</v>
      </c>
      <c r="G324" s="3">
        <f>MAX(0,H323+Clima!$F322-F324-Constantes!$D$11)</f>
        <v>0</v>
      </c>
      <c r="H324" s="3">
        <f>H323+Clima!$F322-F324-E324-G324</f>
        <v>25.500000614406556</v>
      </c>
      <c r="I324" s="17"/>
      <c r="J324" s="3">
        <v>319</v>
      </c>
      <c r="K324" s="3">
        <f>'Cálculos de ET'!$I322*((1-Constantes!$E$18)*'Cálculos de ET'!$K322+'Cálculos de ET'!$L322)</f>
        <v>2.017760758629751</v>
      </c>
      <c r="L324" s="3">
        <f>MIN(K324*Constantes!$E$16,0.8*(O323+Clima!$F322-M324-N324-Constantes!$D$12))</f>
        <v>2.4576262148912066E-6</v>
      </c>
      <c r="M324" s="3">
        <f>IF(Clima!$F322&gt;0.05*Constantes!$E$17,((Clima!$F322-0.05*Constantes!$E$17)^2)/(Clima!$F322+0.95*Constantes!$E$17),0)</f>
        <v>0</v>
      </c>
      <c r="N324" s="3">
        <f>MAX(0,O323+Clima!$F322-M324-Constantes!$D$11)</f>
        <v>0</v>
      </c>
      <c r="O324" s="3">
        <f>O323+Clima!$F322-M324-L324-N324</f>
        <v>25.500000614406556</v>
      </c>
      <c r="P324" s="3">
        <f>P323+(Coeficientes!$D$20*N324-Q324)/Coeficientes!$D$21</f>
        <v>0</v>
      </c>
      <c r="Q324" s="3">
        <f>10*Coeficientes!$D$22*P323/Constantes!$E$27</f>
        <v>0</v>
      </c>
      <c r="R324" s="3">
        <f>10*Escenarios!$E$7*(M324+Q324)</f>
        <v>0</v>
      </c>
      <c r="S324" s="3">
        <f>0.001*Clima!F322*Escenarios!$E$8</f>
        <v>0</v>
      </c>
      <c r="T324" s="3">
        <f>MAX(0,W323+R324+S324-Constantes!$E$22)</f>
        <v>0</v>
      </c>
      <c r="U324" s="3">
        <f>MIN('Cálculos de ET'!M322*0.001*Escenarios!$E$8*(W323/Constantes!$E$22)^(2/3),W323+R324+S324-T324)</f>
        <v>1.7995573805748959</v>
      </c>
      <c r="V324" s="3">
        <f>MIN(Constantes!$E$21*(W323/Constantes!$E$22)^(2/3),W323+R324+S324-U324-T324)</f>
        <v>2.9661109735464271</v>
      </c>
      <c r="W324" s="3">
        <f t="shared" si="8"/>
        <v>241.01018914720237</v>
      </c>
      <c r="X324" s="17"/>
      <c r="Y324" s="3">
        <v>319</v>
      </c>
      <c r="Z324" s="3">
        <f>'Cálculos de ET'!$I322*((1-Constantes!$F$18)*'Cálculos de ET'!$K322+'Cálculos de ET'!$L322)</f>
        <v>2.017760758629751</v>
      </c>
      <c r="AA324" s="3">
        <f>MIN(Z324*Constantes!$F$16,0.8*(AD323+Clima!$F322-AB324-AC324-Constantes!$D$12))</f>
        <v>2.4576262148912066E-6</v>
      </c>
      <c r="AB324" s="3">
        <f>IF(Clima!$F322&gt;0.05*Constantes!$F$17,((Clima!$F322-0.05*Constantes!$F$17)^2)/(Clima!$F322+0.95*Constantes!$F$17),0)</f>
        <v>0</v>
      </c>
      <c r="AC324" s="3">
        <f>MAX(0,AD323+Clima!$F322-AB324-Constantes!$D$11)</f>
        <v>0</v>
      </c>
      <c r="AD324" s="3">
        <f>AD323+Clima!$F322-AB324-AA324-AC324</f>
        <v>25.500000614406556</v>
      </c>
      <c r="AE324" s="3">
        <f>AE323+(Coeficientes!$D$20*AC324-AF324)/Coeficientes!$D$21</f>
        <v>0</v>
      </c>
      <c r="AF324" s="3">
        <f>10*Coeficientes!$D$22*AE323/Constantes!$F$27</f>
        <v>0</v>
      </c>
      <c r="AG324" s="3">
        <f>10*Escenarios!$F$7*(AB324+AF324)</f>
        <v>0</v>
      </c>
      <c r="AH324" s="3">
        <f>0.001*Clima!F322*Escenarios!$F$8</f>
        <v>0</v>
      </c>
      <c r="AI324" s="3">
        <f>MAX(0,AL323+AG324+AH324-Constantes!$F$22)</f>
        <v>0</v>
      </c>
      <c r="AJ324" s="3">
        <f>MIN('Cálculos de ET'!M322*0.001*Escenarios!$F$8*(AL323/Constantes!$F$22)^(2/3),AL323+AG324+AH324-AI324)</f>
        <v>0.38937891769344346</v>
      </c>
      <c r="AK324" s="3">
        <f>MIN(Constantes!$F$21*(AL323/Constantes!$F$22)^(2/3),AL323+AG324+AH324-AJ324-AI324)</f>
        <v>0.64179175007422662</v>
      </c>
      <c r="AL324" s="3">
        <f t="shared" si="9"/>
        <v>7.7147257269578997</v>
      </c>
      <c r="AM324" s="25"/>
    </row>
    <row r="325" spans="2:39" x14ac:dyDescent="0.25">
      <c r="B325" s="24"/>
      <c r="C325" s="3">
        <v>320</v>
      </c>
      <c r="D325" s="3">
        <f>'Cálculos de ET'!$I323*((1-Constantes!$D$18)*'Cálculos de ET'!$K323+'Cálculos de ET'!$L323)</f>
        <v>2.0132857726218409</v>
      </c>
      <c r="E325" s="3">
        <f>MIN(D325*Constantes!$D$16,0.8*(H324+Clima!$F323-F325-G325-Constantes!$D$12))</f>
        <v>4.9152524184137292E-7</v>
      </c>
      <c r="F325" s="3">
        <f>IF(Clima!$F323&gt;0.05*Constantes!$D$17,((Clima!$F323-0.05*Constantes!$D$17)^2)/(Clima!$F323+0.95*Constantes!$D$17),0)</f>
        <v>0</v>
      </c>
      <c r="G325" s="3">
        <f>MAX(0,H324+Clima!$F323-F325-Constantes!$D$11)</f>
        <v>0</v>
      </c>
      <c r="H325" s="3">
        <f>H324+Clima!$F323-F325-E325-G325</f>
        <v>25.500000122881314</v>
      </c>
      <c r="I325" s="17"/>
      <c r="J325" s="3">
        <v>320</v>
      </c>
      <c r="K325" s="3">
        <f>'Cálculos de ET'!$I323*((1-Constantes!$E$18)*'Cálculos de ET'!$K323+'Cálculos de ET'!$L323)</f>
        <v>2.0132857726218409</v>
      </c>
      <c r="L325" s="3">
        <f>MIN(K325*Constantes!$E$16,0.8*(O324+Clima!$F323-M325-N325-Constantes!$D$12))</f>
        <v>4.9152524184137292E-7</v>
      </c>
      <c r="M325" s="3">
        <f>IF(Clima!$F323&gt;0.05*Constantes!$E$17,((Clima!$F323-0.05*Constantes!$E$17)^2)/(Clima!$F323+0.95*Constantes!$E$17),0)</f>
        <v>0</v>
      </c>
      <c r="N325" s="3">
        <f>MAX(0,O324+Clima!$F323-M325-Constantes!$D$11)</f>
        <v>0</v>
      </c>
      <c r="O325" s="3">
        <f>O324+Clima!$F323-M325-L325-N325</f>
        <v>25.500000122881314</v>
      </c>
      <c r="P325" s="3">
        <f>P324+(Coeficientes!$D$20*N325-Q325)/Coeficientes!$D$21</f>
        <v>0</v>
      </c>
      <c r="Q325" s="3">
        <f>10*Coeficientes!$D$22*P324/Constantes!$E$27</f>
        <v>0</v>
      </c>
      <c r="R325" s="3">
        <f>10*Escenarios!$E$7*(M325+Q325)</f>
        <v>0</v>
      </c>
      <c r="S325" s="3">
        <f>0.001*Clima!F323*Escenarios!$E$8</f>
        <v>0</v>
      </c>
      <c r="T325" s="3">
        <f>MAX(0,W324+R325+S325-Constantes!$E$22)</f>
        <v>0</v>
      </c>
      <c r="U325" s="3">
        <f>MIN('Cálculos de ET'!M323*0.001*Escenarios!$E$8*(W324/Constantes!$E$22)^(2/3),W324+R325+S325-T325)</f>
        <v>1.7722356665690189</v>
      </c>
      <c r="V325" s="3">
        <f>MIN(Constantes!$E$21*(W324/Constantes!$E$22)^(2/3),W324+R325+S325-U325-T325)</f>
        <v>2.9276434541790137</v>
      </c>
      <c r="W325" s="3">
        <f t="shared" si="8"/>
        <v>236.31031002645432</v>
      </c>
      <c r="X325" s="17"/>
      <c r="Y325" s="3">
        <v>320</v>
      </c>
      <c r="Z325" s="3">
        <f>'Cálculos de ET'!$I323*((1-Constantes!$F$18)*'Cálculos de ET'!$K323+'Cálculos de ET'!$L323)</f>
        <v>2.0132857726218409</v>
      </c>
      <c r="AA325" s="3">
        <f>MIN(Z325*Constantes!$F$16,0.8*(AD324+Clima!$F323-AB325-AC325-Constantes!$D$12))</f>
        <v>4.9152524184137292E-7</v>
      </c>
      <c r="AB325" s="3">
        <f>IF(Clima!$F323&gt;0.05*Constantes!$F$17,((Clima!$F323-0.05*Constantes!$F$17)^2)/(Clima!$F323+0.95*Constantes!$F$17),0)</f>
        <v>0</v>
      </c>
      <c r="AC325" s="3">
        <f>MAX(0,AD324+Clima!$F323-AB325-Constantes!$D$11)</f>
        <v>0</v>
      </c>
      <c r="AD325" s="3">
        <f>AD324+Clima!$F323-AB325-AA325-AC325</f>
        <v>25.500000122881314</v>
      </c>
      <c r="AE325" s="3">
        <f>AE324+(Coeficientes!$D$20*AC325-AF325)/Coeficientes!$D$21</f>
        <v>0</v>
      </c>
      <c r="AF325" s="3">
        <f>10*Coeficientes!$D$22*AE324/Constantes!$F$27</f>
        <v>0</v>
      </c>
      <c r="AG325" s="3">
        <f>10*Escenarios!$F$7*(AB325+AF325)</f>
        <v>0</v>
      </c>
      <c r="AH325" s="3">
        <f>0.001*Clima!F323*Escenarios!$F$8</f>
        <v>0</v>
      </c>
      <c r="AI325" s="3">
        <f>MAX(0,AL324+AG325+AH325-Constantes!$F$22)</f>
        <v>0</v>
      </c>
      <c r="AJ325" s="3">
        <f>MIN('Cálculos de ET'!M323*0.001*Escenarios!$F$8*(AL324/Constantes!$F$22)^(2/3),AL324+AG325+AH325-AI325)</f>
        <v>0.35733442683257571</v>
      </c>
      <c r="AK325" s="3">
        <f>MIN(Constantes!$F$21*(AL324/Constantes!$F$22)^(2/3),AL324+AG325+AH325-AJ325-AI325)</f>
        <v>0.59029835331917369</v>
      </c>
      <c r="AL325" s="3">
        <f t="shared" si="9"/>
        <v>6.7670929468061507</v>
      </c>
      <c r="AM325" s="25"/>
    </row>
    <row r="326" spans="2:39" x14ac:dyDescent="0.25">
      <c r="B326" s="24"/>
      <c r="C326" s="3">
        <v>321</v>
      </c>
      <c r="D326" s="3">
        <f>'Cálculos de ET'!$I324*((1-Constantes!$D$18)*'Cálculos de ET'!$K324+'Cálculos de ET'!$L324)</f>
        <v>1.9928279641305036</v>
      </c>
      <c r="E326" s="3">
        <f>MIN(D326*Constantes!$D$16,0.8*(H325+Clima!$F324-F326-G326-Constantes!$D$12))</f>
        <v>9.8305048368274594E-8</v>
      </c>
      <c r="F326" s="3">
        <f>IF(Clima!$F324&gt;0.05*Constantes!$D$17,((Clima!$F324-0.05*Constantes!$D$17)^2)/(Clima!$F324+0.95*Constantes!$D$17),0)</f>
        <v>0</v>
      </c>
      <c r="G326" s="3">
        <f>MAX(0,H325+Clima!$F324-F326-Constantes!$D$11)</f>
        <v>0</v>
      </c>
      <c r="H326" s="3">
        <f>H325+Clima!$F324-F326-E326-G326</f>
        <v>25.500000024576266</v>
      </c>
      <c r="I326" s="17"/>
      <c r="J326" s="3">
        <v>321</v>
      </c>
      <c r="K326" s="3">
        <f>'Cálculos de ET'!$I324*((1-Constantes!$E$18)*'Cálculos de ET'!$K324+'Cálculos de ET'!$L324)</f>
        <v>1.9928279641305036</v>
      </c>
      <c r="L326" s="3">
        <f>MIN(K326*Constantes!$E$16,0.8*(O325+Clima!$F324-M326-N326-Constantes!$D$12))</f>
        <v>9.8305048368274594E-8</v>
      </c>
      <c r="M326" s="3">
        <f>IF(Clima!$F324&gt;0.05*Constantes!$E$17,((Clima!$F324-0.05*Constantes!$E$17)^2)/(Clima!$F324+0.95*Constantes!$E$17),0)</f>
        <v>0</v>
      </c>
      <c r="N326" s="3">
        <f>MAX(0,O325+Clima!$F324-M326-Constantes!$D$11)</f>
        <v>0</v>
      </c>
      <c r="O326" s="3">
        <f>O325+Clima!$F324-M326-L326-N326</f>
        <v>25.500000024576266</v>
      </c>
      <c r="P326" s="3">
        <f>P325+(Coeficientes!$D$20*N326-Q326)/Coeficientes!$D$21</f>
        <v>0</v>
      </c>
      <c r="Q326" s="3">
        <f>10*Coeficientes!$D$22*P325/Constantes!$E$27</f>
        <v>0</v>
      </c>
      <c r="R326" s="3">
        <f>10*Escenarios!$E$7*(M326+Q326)</f>
        <v>0</v>
      </c>
      <c r="S326" s="3">
        <f>0.001*Clima!F324*Escenarios!$E$8</f>
        <v>0</v>
      </c>
      <c r="T326" s="3">
        <f>MAX(0,W325+R326+S326-Constantes!$E$22)</f>
        <v>0</v>
      </c>
      <c r="U326" s="3">
        <f>MIN('Cálculos de ET'!M324*0.001*Escenarios!$E$8*(W325/Constantes!$E$22)^(2/3),W325+R326+S326-T326)</f>
        <v>1.7312655196025573</v>
      </c>
      <c r="V326" s="3">
        <f>MIN(Constantes!$E$21*(W325/Constantes!$E$22)^(2/3),W325+R326+S326-U326-T326)</f>
        <v>2.8894578411675171</v>
      </c>
      <c r="W326" s="3">
        <f t="shared" ref="W326:W370" si="10">W325+R326+S326-U326-V326-T326</f>
        <v>231.68958666568426</v>
      </c>
      <c r="X326" s="17"/>
      <c r="Y326" s="3">
        <v>321</v>
      </c>
      <c r="Z326" s="3">
        <f>'Cálculos de ET'!$I324*((1-Constantes!$F$18)*'Cálculos de ET'!$K324+'Cálculos de ET'!$L324)</f>
        <v>1.9928279641305036</v>
      </c>
      <c r="AA326" s="3">
        <f>MIN(Z326*Constantes!$F$16,0.8*(AD325+Clima!$F324-AB326-AC326-Constantes!$D$12))</f>
        <v>9.8305048368274594E-8</v>
      </c>
      <c r="AB326" s="3">
        <f>IF(Clima!$F324&gt;0.05*Constantes!$F$17,((Clima!$F324-0.05*Constantes!$F$17)^2)/(Clima!$F324+0.95*Constantes!$F$17),0)</f>
        <v>0</v>
      </c>
      <c r="AC326" s="3">
        <f>MAX(0,AD325+Clima!$F324-AB326-Constantes!$D$11)</f>
        <v>0</v>
      </c>
      <c r="AD326" s="3">
        <f>AD325+Clima!$F324-AB326-AA326-AC326</f>
        <v>25.500000024576266</v>
      </c>
      <c r="AE326" s="3">
        <f>AE325+(Coeficientes!$D$20*AC326-AF326)/Coeficientes!$D$21</f>
        <v>0</v>
      </c>
      <c r="AF326" s="3">
        <f>10*Coeficientes!$D$22*AE325/Constantes!$F$27</f>
        <v>0</v>
      </c>
      <c r="AG326" s="3">
        <f>10*Escenarios!$F$7*(AB326+AF326)</f>
        <v>0</v>
      </c>
      <c r="AH326" s="3">
        <f>0.001*Clima!F324*Escenarios!$F$8</f>
        <v>0</v>
      </c>
      <c r="AI326" s="3">
        <f>MAX(0,AL325+AG326+AH326-Constantes!$F$22)</f>
        <v>0</v>
      </c>
      <c r="AJ326" s="3">
        <f>MIN('Cálculos de ET'!M324*0.001*Escenarios!$F$8*(AL325/Constantes!$F$22)^(2/3),AL325+AG326+AH326-AI326)</f>
        <v>0.32409574031226945</v>
      </c>
      <c r="AK326" s="3">
        <f>MIN(Constantes!$F$21*(AL325/Constantes!$F$22)^(2/3),AL325+AG326+AH326-AJ326-AI326)</f>
        <v>0.54091123951296594</v>
      </c>
      <c r="AL326" s="3">
        <f t="shared" si="9"/>
        <v>5.9020859669809154</v>
      </c>
      <c r="AM326" s="25"/>
    </row>
    <row r="327" spans="2:39" x14ac:dyDescent="0.25">
      <c r="B327" s="24"/>
      <c r="C327" s="3">
        <v>322</v>
      </c>
      <c r="D327" s="3">
        <f>'Cálculos de ET'!$I325*((1-Constantes!$D$18)*'Cálculos de ET'!$K325+'Cálculos de ET'!$L325)</f>
        <v>1.9776043512030808</v>
      </c>
      <c r="E327" s="3">
        <f>MIN(D327*Constantes!$D$16,0.8*(H326+Clima!$F325-F327-G327-Constantes!$D$12))</f>
        <v>1.9661010242089107E-8</v>
      </c>
      <c r="F327" s="3">
        <f>IF(Clima!$F325&gt;0.05*Constantes!$D$17,((Clima!$F325-0.05*Constantes!$D$17)^2)/(Clima!$F325+0.95*Constantes!$D$17),0)</f>
        <v>0</v>
      </c>
      <c r="G327" s="3">
        <f>MAX(0,H326+Clima!$F325-F327-Constantes!$D$11)</f>
        <v>0</v>
      </c>
      <c r="H327" s="3">
        <f>H326+Clima!$F325-F327-E327-G327</f>
        <v>25.500000004915258</v>
      </c>
      <c r="I327" s="17"/>
      <c r="J327" s="3">
        <v>322</v>
      </c>
      <c r="K327" s="3">
        <f>'Cálculos de ET'!$I325*((1-Constantes!$E$18)*'Cálculos de ET'!$K325+'Cálculos de ET'!$L325)</f>
        <v>1.9776043512030808</v>
      </c>
      <c r="L327" s="3">
        <f>MIN(K327*Constantes!$E$16,0.8*(O326+Clima!$F325-M327-N327-Constantes!$D$12))</f>
        <v>1.9661010242089107E-8</v>
      </c>
      <c r="M327" s="3">
        <f>IF(Clima!$F325&gt;0.05*Constantes!$E$17,((Clima!$F325-0.05*Constantes!$E$17)^2)/(Clima!$F325+0.95*Constantes!$E$17),0)</f>
        <v>0</v>
      </c>
      <c r="N327" s="3">
        <f>MAX(0,O326+Clima!$F325-M327-Constantes!$D$11)</f>
        <v>0</v>
      </c>
      <c r="O327" s="3">
        <f>O326+Clima!$F325-M327-L327-N327</f>
        <v>25.500000004915258</v>
      </c>
      <c r="P327" s="3">
        <f>P326+(Coeficientes!$D$20*N327-Q327)/Coeficientes!$D$21</f>
        <v>0</v>
      </c>
      <c r="Q327" s="3">
        <f>10*Coeficientes!$D$22*P326/Constantes!$E$27</f>
        <v>0</v>
      </c>
      <c r="R327" s="3">
        <f>10*Escenarios!$E$7*(M327+Q327)</f>
        <v>0</v>
      </c>
      <c r="S327" s="3">
        <f>0.001*Clima!F325*Escenarios!$E$8</f>
        <v>0</v>
      </c>
      <c r="T327" s="3">
        <f>MAX(0,W326+R327+S327-Constantes!$E$22)</f>
        <v>0</v>
      </c>
      <c r="U327" s="3">
        <f>MIN('Cálculos de ET'!M325*0.001*Escenarios!$E$8*(W326/Constantes!$E$22)^(2/3),W326+R327+S327-T327)</f>
        <v>1.6954934296797439</v>
      </c>
      <c r="V327" s="3">
        <f>MIN(Constantes!$E$21*(W326/Constantes!$E$22)^(2/3),W326+R327+S327-U327-T327)</f>
        <v>2.8516677586200778</v>
      </c>
      <c r="W327" s="3">
        <f t="shared" si="10"/>
        <v>227.14242547738445</v>
      </c>
      <c r="X327" s="17"/>
      <c r="Y327" s="3">
        <v>322</v>
      </c>
      <c r="Z327" s="3">
        <f>'Cálculos de ET'!$I325*((1-Constantes!$F$18)*'Cálculos de ET'!$K325+'Cálculos de ET'!$L325)</f>
        <v>1.9776043512030808</v>
      </c>
      <c r="AA327" s="3">
        <f>MIN(Z327*Constantes!$F$16,0.8*(AD326+Clima!$F325-AB327-AC327-Constantes!$D$12))</f>
        <v>1.9661010242089107E-8</v>
      </c>
      <c r="AB327" s="3">
        <f>IF(Clima!$F325&gt;0.05*Constantes!$F$17,((Clima!$F325-0.05*Constantes!$F$17)^2)/(Clima!$F325+0.95*Constantes!$F$17),0)</f>
        <v>0</v>
      </c>
      <c r="AC327" s="3">
        <f>MAX(0,AD326+Clima!$F325-AB327-Constantes!$D$11)</f>
        <v>0</v>
      </c>
      <c r="AD327" s="3">
        <f>AD326+Clima!$F325-AB327-AA327-AC327</f>
        <v>25.500000004915258</v>
      </c>
      <c r="AE327" s="3">
        <f>AE326+(Coeficientes!$D$20*AC327-AF327)/Coeficientes!$D$21</f>
        <v>0</v>
      </c>
      <c r="AF327" s="3">
        <f>10*Coeficientes!$D$22*AE326/Constantes!$F$27</f>
        <v>0</v>
      </c>
      <c r="AG327" s="3">
        <f>10*Escenarios!$F$7*(AB327+AF327)</f>
        <v>0</v>
      </c>
      <c r="AH327" s="3">
        <f>0.001*Clima!F325*Escenarios!$F$8</f>
        <v>0</v>
      </c>
      <c r="AI327" s="3">
        <f>MAX(0,AL326+AG327+AH327-Constantes!$F$22)</f>
        <v>0</v>
      </c>
      <c r="AJ327" s="3">
        <f>MIN('Cálculos de ET'!M325*0.001*Escenarios!$F$8*(AL326/Constantes!$F$22)^(2/3),AL326+AG327+AH327-AI327)</f>
        <v>0.29357931371976242</v>
      </c>
      <c r="AK327" s="3">
        <f>MIN(Constantes!$F$21*(AL326/Constantes!$F$22)^(2/3),AL326+AG327+AH327-AJ327-AI327)</f>
        <v>0.49377405354533854</v>
      </c>
      <c r="AL327" s="3">
        <f t="shared" ref="AL327:AL370" si="11">AL326+AG327+AH327-AJ327-AK327-AI327</f>
        <v>5.1147325997158148</v>
      </c>
      <c r="AM327" s="25"/>
    </row>
    <row r="328" spans="2:39" x14ac:dyDescent="0.25">
      <c r="B328" s="24"/>
      <c r="C328" s="3">
        <v>323</v>
      </c>
      <c r="D328" s="3">
        <f>'Cálculos de ET'!$I326*((1-Constantes!$D$18)*'Cálculos de ET'!$K326+'Cálculos de ET'!$L326)</f>
        <v>2.0631959517920087</v>
      </c>
      <c r="E328" s="3">
        <f>MIN(D328*Constantes!$D$16,0.8*(H327+Clima!$F326-F328-G328-Constantes!$D$12))</f>
        <v>3.9322031852861984E-9</v>
      </c>
      <c r="F328" s="3">
        <f>IF(Clima!$F326&gt;0.05*Constantes!$D$17,((Clima!$F326-0.05*Constantes!$D$17)^2)/(Clima!$F326+0.95*Constantes!$D$17),0)</f>
        <v>0</v>
      </c>
      <c r="G328" s="3">
        <f>MAX(0,H327+Clima!$F326-F328-Constantes!$D$11)</f>
        <v>0</v>
      </c>
      <c r="H328" s="3">
        <f>H327+Clima!$F326-F328-E328-G328</f>
        <v>25.500000000983054</v>
      </c>
      <c r="I328" s="17"/>
      <c r="J328" s="3">
        <v>323</v>
      </c>
      <c r="K328" s="3">
        <f>'Cálculos de ET'!$I326*((1-Constantes!$E$18)*'Cálculos de ET'!$K326+'Cálculos de ET'!$L326)</f>
        <v>2.0631959517920087</v>
      </c>
      <c r="L328" s="3">
        <f>MIN(K328*Constantes!$E$16,0.8*(O327+Clima!$F326-M328-N328-Constantes!$D$12))</f>
        <v>3.9322031852861984E-9</v>
      </c>
      <c r="M328" s="3">
        <f>IF(Clima!$F326&gt;0.05*Constantes!$E$17,((Clima!$F326-0.05*Constantes!$E$17)^2)/(Clima!$F326+0.95*Constantes!$E$17),0)</f>
        <v>0</v>
      </c>
      <c r="N328" s="3">
        <f>MAX(0,O327+Clima!$F326-M328-Constantes!$D$11)</f>
        <v>0</v>
      </c>
      <c r="O328" s="3">
        <f>O327+Clima!$F326-M328-L328-N328</f>
        <v>25.500000000983054</v>
      </c>
      <c r="P328" s="3">
        <f>P327+(Coeficientes!$D$20*N328-Q328)/Coeficientes!$D$21</f>
        <v>0</v>
      </c>
      <c r="Q328" s="3">
        <f>10*Coeficientes!$D$22*P327/Constantes!$E$27</f>
        <v>0</v>
      </c>
      <c r="R328" s="3">
        <f>10*Escenarios!$E$7*(M328+Q328)</f>
        <v>0</v>
      </c>
      <c r="S328" s="3">
        <f>0.001*Clima!F326*Escenarios!$E$8</f>
        <v>0</v>
      </c>
      <c r="T328" s="3">
        <f>MAX(0,W327+R328+S328-Constantes!$E$22)</f>
        <v>0</v>
      </c>
      <c r="U328" s="3">
        <f>MIN('Cálculos de ET'!M326*0.001*Escenarios!$E$8*(W327/Constantes!$E$22)^(2/3),W327+R328+S328-T328)</f>
        <v>1.745773266805321</v>
      </c>
      <c r="V328" s="3">
        <f>MIN(Constantes!$E$21*(W327/Constantes!$E$22)^(2/3),W327+R328+S328-U328-T328)</f>
        <v>2.8142332393222755</v>
      </c>
      <c r="W328" s="3">
        <f t="shared" si="10"/>
        <v>222.58241897125686</v>
      </c>
      <c r="X328" s="17"/>
      <c r="Y328" s="3">
        <v>323</v>
      </c>
      <c r="Z328" s="3">
        <f>'Cálculos de ET'!$I326*((1-Constantes!$F$18)*'Cálculos de ET'!$K326+'Cálculos de ET'!$L326)</f>
        <v>2.0631959517920087</v>
      </c>
      <c r="AA328" s="3">
        <f>MIN(Z328*Constantes!$F$16,0.8*(AD327+Clima!$F326-AB328-AC328-Constantes!$D$12))</f>
        <v>3.9322031852861984E-9</v>
      </c>
      <c r="AB328" s="3">
        <f>IF(Clima!$F326&gt;0.05*Constantes!$F$17,((Clima!$F326-0.05*Constantes!$F$17)^2)/(Clima!$F326+0.95*Constantes!$F$17),0)</f>
        <v>0</v>
      </c>
      <c r="AC328" s="3">
        <f>MAX(0,AD327+Clima!$F326-AB328-Constantes!$D$11)</f>
        <v>0</v>
      </c>
      <c r="AD328" s="3">
        <f>AD327+Clima!$F326-AB328-AA328-AC328</f>
        <v>25.500000000983054</v>
      </c>
      <c r="AE328" s="3">
        <f>AE327+(Coeficientes!$D$20*AC328-AF328)/Coeficientes!$D$21</f>
        <v>0</v>
      </c>
      <c r="AF328" s="3">
        <f>10*Coeficientes!$D$22*AE327/Constantes!$F$27</f>
        <v>0</v>
      </c>
      <c r="AG328" s="3">
        <f>10*Escenarios!$F$7*(AB328+AF328)</f>
        <v>0</v>
      </c>
      <c r="AH328" s="3">
        <f>0.001*Clima!F326*Escenarios!$F$8</f>
        <v>0</v>
      </c>
      <c r="AI328" s="3">
        <f>MAX(0,AL327+AG328+AH328-Constantes!$F$22)</f>
        <v>0</v>
      </c>
      <c r="AJ328" s="3">
        <f>MIN('Cálculos de ET'!M326*0.001*Escenarios!$F$8*(AL327/Constantes!$F$22)^(2/3),AL327+AG328+AH328-AI328)</f>
        <v>0.2784203344764753</v>
      </c>
      <c r="AK328" s="3">
        <f>MIN(Constantes!$F$21*(AL327/Constantes!$F$22)^(2/3),AL327+AG328+AH328-AJ328-AI328)</f>
        <v>0.44882103231009007</v>
      </c>
      <c r="AL328" s="3">
        <f t="shared" si="11"/>
        <v>4.387491232929249</v>
      </c>
      <c r="AM328" s="25"/>
    </row>
    <row r="329" spans="2:39" x14ac:dyDescent="0.25">
      <c r="B329" s="24"/>
      <c r="C329" s="3">
        <v>324</v>
      </c>
      <c r="D329" s="3">
        <f>'Cálculos de ET'!$I327*((1-Constantes!$D$18)*'Cálculos de ET'!$K327+'Cálculos de ET'!$L327)</f>
        <v>1.9947825561986279</v>
      </c>
      <c r="E329" s="3">
        <f>MIN(D329*Constantes!$D$16,0.8*(H328+Clima!$F327-F329-G329-Constantes!$D$12))</f>
        <v>7.8644006862305109E-10</v>
      </c>
      <c r="F329" s="3">
        <f>IF(Clima!$F327&gt;0.05*Constantes!$D$17,((Clima!$F327-0.05*Constantes!$D$17)^2)/(Clima!$F327+0.95*Constantes!$D$17),0)</f>
        <v>0</v>
      </c>
      <c r="G329" s="3">
        <f>MAX(0,H328+Clima!$F327-F329-Constantes!$D$11)</f>
        <v>0</v>
      </c>
      <c r="H329" s="3">
        <f>H328+Clima!$F327-F329-E329-G329</f>
        <v>25.500000000196614</v>
      </c>
      <c r="I329" s="17"/>
      <c r="J329" s="3">
        <v>324</v>
      </c>
      <c r="K329" s="3">
        <f>'Cálculos de ET'!$I327*((1-Constantes!$E$18)*'Cálculos de ET'!$K327+'Cálculos de ET'!$L327)</f>
        <v>1.9947825561986279</v>
      </c>
      <c r="L329" s="3">
        <f>MIN(K329*Constantes!$E$16,0.8*(O328+Clima!$F327-M329-N329-Constantes!$D$12))</f>
        <v>7.8644006862305109E-10</v>
      </c>
      <c r="M329" s="3">
        <f>IF(Clima!$F327&gt;0.05*Constantes!$E$17,((Clima!$F327-0.05*Constantes!$E$17)^2)/(Clima!$F327+0.95*Constantes!$E$17),0)</f>
        <v>0</v>
      </c>
      <c r="N329" s="3">
        <f>MAX(0,O328+Clima!$F327-M329-Constantes!$D$11)</f>
        <v>0</v>
      </c>
      <c r="O329" s="3">
        <f>O328+Clima!$F327-M329-L329-N329</f>
        <v>25.500000000196614</v>
      </c>
      <c r="P329" s="3">
        <f>P328+(Coeficientes!$D$20*N329-Q329)/Coeficientes!$D$21</f>
        <v>0</v>
      </c>
      <c r="Q329" s="3">
        <f>10*Coeficientes!$D$22*P328/Constantes!$E$27</f>
        <v>0</v>
      </c>
      <c r="R329" s="3">
        <f>10*Escenarios!$E$7*(M329+Q329)</f>
        <v>0</v>
      </c>
      <c r="S329" s="3">
        <f>0.001*Clima!F327*Escenarios!$E$8</f>
        <v>0</v>
      </c>
      <c r="T329" s="3">
        <f>MAX(0,W328+R329+S329-Constantes!$E$22)</f>
        <v>0</v>
      </c>
      <c r="U329" s="3">
        <f>MIN('Cálculos de ET'!M327*0.001*Escenarios!$E$8*(W328/Constantes!$E$22)^(2/3),W328+R329+S329-T329)</f>
        <v>1.6651050383772474</v>
      </c>
      <c r="V329" s="3">
        <f>MIN(Constantes!$E$21*(W328/Constantes!$E$22)^(2/3),W328+R329+S329-U329-T329)</f>
        <v>2.7764412460875434</v>
      </c>
      <c r="W329" s="3">
        <f t="shared" si="10"/>
        <v>218.14087268679208</v>
      </c>
      <c r="X329" s="17"/>
      <c r="Y329" s="3">
        <v>324</v>
      </c>
      <c r="Z329" s="3">
        <f>'Cálculos de ET'!$I327*((1-Constantes!$F$18)*'Cálculos de ET'!$K327+'Cálculos de ET'!$L327)</f>
        <v>1.9947825561986279</v>
      </c>
      <c r="AA329" s="3">
        <f>MIN(Z329*Constantes!$F$16,0.8*(AD328+Clima!$F327-AB329-AC329-Constantes!$D$12))</f>
        <v>7.8644006862305109E-10</v>
      </c>
      <c r="AB329" s="3">
        <f>IF(Clima!$F327&gt;0.05*Constantes!$F$17,((Clima!$F327-0.05*Constantes!$F$17)^2)/(Clima!$F327+0.95*Constantes!$F$17),0)</f>
        <v>0</v>
      </c>
      <c r="AC329" s="3">
        <f>MAX(0,AD328+Clima!$F327-AB329-Constantes!$D$11)</f>
        <v>0</v>
      </c>
      <c r="AD329" s="3">
        <f>AD328+Clima!$F327-AB329-AA329-AC329</f>
        <v>25.500000000196614</v>
      </c>
      <c r="AE329" s="3">
        <f>AE328+(Coeficientes!$D$20*AC329-AF329)/Coeficientes!$D$21</f>
        <v>0</v>
      </c>
      <c r="AF329" s="3">
        <f>10*Coeficientes!$D$22*AE328/Constantes!$F$27</f>
        <v>0</v>
      </c>
      <c r="AG329" s="3">
        <f>10*Escenarios!$F$7*(AB329+AF329)</f>
        <v>0</v>
      </c>
      <c r="AH329" s="3">
        <f>0.001*Clima!F327*Escenarios!$F$8</f>
        <v>0</v>
      </c>
      <c r="AI329" s="3">
        <f>MAX(0,AL328+AG329+AH329-Constantes!$F$22)</f>
        <v>0</v>
      </c>
      <c r="AJ329" s="3">
        <f>MIN('Cálculos de ET'!M327*0.001*Escenarios!$F$8*(AL328/Constantes!$F$22)^(2/3),AL328+AG329+AH329-AI329)</f>
        <v>0.24300874343863399</v>
      </c>
      <c r="AK329" s="3">
        <f>MIN(Constantes!$F$21*(AL328/Constantes!$F$22)^(2/3),AL328+AG329+AH329-AJ329-AI329)</f>
        <v>0.40519936153725616</v>
      </c>
      <c r="AL329" s="3">
        <f t="shared" si="11"/>
        <v>3.7392831279533589</v>
      </c>
      <c r="AM329" s="25"/>
    </row>
    <row r="330" spans="2:39" x14ac:dyDescent="0.25">
      <c r="B330" s="24"/>
      <c r="C330" s="3">
        <v>325</v>
      </c>
      <c r="D330" s="3">
        <f>'Cálculos de ET'!$I328*((1-Constantes!$D$18)*'Cálculos de ET'!$K328+'Cálculos de ET'!$L328)</f>
        <v>2.0590786173101345</v>
      </c>
      <c r="E330" s="3">
        <f>MIN(D330*Constantes!$D$16,0.8*(H329+Clima!$F328-F330-G330-Constantes!$D$12))</f>
        <v>0.32000000015728747</v>
      </c>
      <c r="F330" s="3">
        <f>IF(Clima!$F328&gt;0.05*Constantes!$D$17,((Clima!$F328-0.05*Constantes!$D$17)^2)/(Clima!$F328+0.95*Constantes!$D$17),0)</f>
        <v>0</v>
      </c>
      <c r="G330" s="3">
        <f>MAX(0,H329+Clima!$F328-F330-Constantes!$D$11)</f>
        <v>0</v>
      </c>
      <c r="H330" s="3">
        <f>H329+Clima!$F328-F330-E330-G330</f>
        <v>25.580000000039327</v>
      </c>
      <c r="I330" s="17"/>
      <c r="J330" s="3">
        <v>325</v>
      </c>
      <c r="K330" s="3">
        <f>'Cálculos de ET'!$I328*((1-Constantes!$E$18)*'Cálculos de ET'!$K328+'Cálculos de ET'!$L328)</f>
        <v>2.0590786173101345</v>
      </c>
      <c r="L330" s="3">
        <f>MIN(K330*Constantes!$E$16,0.8*(O329+Clima!$F328-M330-N330-Constantes!$D$12))</f>
        <v>0.32000000015728747</v>
      </c>
      <c r="M330" s="3">
        <f>IF(Clima!$F328&gt;0.05*Constantes!$E$17,((Clima!$F328-0.05*Constantes!$E$17)^2)/(Clima!$F328+0.95*Constantes!$E$17),0)</f>
        <v>0</v>
      </c>
      <c r="N330" s="3">
        <f>MAX(0,O329+Clima!$F328-M330-Constantes!$D$11)</f>
        <v>0</v>
      </c>
      <c r="O330" s="3">
        <f>O329+Clima!$F328-M330-L330-N330</f>
        <v>25.580000000039327</v>
      </c>
      <c r="P330" s="3">
        <f>P329+(Coeficientes!$D$20*N330-Q330)/Coeficientes!$D$21</f>
        <v>0</v>
      </c>
      <c r="Q330" s="3">
        <f>10*Coeficientes!$D$22*P329/Constantes!$E$27</f>
        <v>0</v>
      </c>
      <c r="R330" s="3">
        <f>10*Escenarios!$E$7*(M330+Q330)</f>
        <v>0</v>
      </c>
      <c r="S330" s="3">
        <f>0.001*Clima!F328*Escenarios!$E$8</f>
        <v>1.2</v>
      </c>
      <c r="T330" s="3">
        <f>MAX(0,W329+R330+S330-Constantes!$E$22)</f>
        <v>0</v>
      </c>
      <c r="U330" s="3">
        <f>MIN('Cálculos de ET'!M328*0.001*Escenarios!$E$8*(W329/Constantes!$E$22)^(2/3),W329+R330+S330-T330)</f>
        <v>1.6959030771321788</v>
      </c>
      <c r="V330" s="3">
        <f>MIN(Constantes!$E$21*(W329/Constantes!$E$22)^(2/3),W329+R330+S330-U330-T330)</f>
        <v>2.7393820966840146</v>
      </c>
      <c r="W330" s="3">
        <f t="shared" si="10"/>
        <v>214.90558751297587</v>
      </c>
      <c r="X330" s="17"/>
      <c r="Y330" s="3">
        <v>325</v>
      </c>
      <c r="Z330" s="3">
        <f>'Cálculos de ET'!$I328*((1-Constantes!$F$18)*'Cálculos de ET'!$K328+'Cálculos de ET'!$L328)</f>
        <v>2.0590786173101345</v>
      </c>
      <c r="AA330" s="3">
        <f>MIN(Z330*Constantes!$F$16,0.8*(AD329+Clima!$F328-AB330-AC330-Constantes!$D$12))</f>
        <v>0.32000000015728747</v>
      </c>
      <c r="AB330" s="3">
        <f>IF(Clima!$F328&gt;0.05*Constantes!$F$17,((Clima!$F328-0.05*Constantes!$F$17)^2)/(Clima!$F328+0.95*Constantes!$F$17),0)</f>
        <v>0</v>
      </c>
      <c r="AC330" s="3">
        <f>MAX(0,AD329+Clima!$F328-AB330-Constantes!$D$11)</f>
        <v>0</v>
      </c>
      <c r="AD330" s="3">
        <f>AD329+Clima!$F328-AB330-AA330-AC330</f>
        <v>25.580000000039327</v>
      </c>
      <c r="AE330" s="3">
        <f>AE329+(Coeficientes!$D$20*AC330-AF330)/Coeficientes!$D$21</f>
        <v>0</v>
      </c>
      <c r="AF330" s="3">
        <f>10*Coeficientes!$D$22*AE329/Constantes!$F$27</f>
        <v>0</v>
      </c>
      <c r="AG330" s="3">
        <f>10*Escenarios!$F$7*(AB330+AF330)</f>
        <v>0</v>
      </c>
      <c r="AH330" s="3">
        <f>0.001*Clima!F328*Escenarios!$F$8</f>
        <v>2.4</v>
      </c>
      <c r="AI330" s="3">
        <f>MAX(0,AL329+AG330+AH330-Constantes!$F$22)</f>
        <v>0</v>
      </c>
      <c r="AJ330" s="3">
        <f>MIN('Cálculos de ET'!M328*0.001*Escenarios!$F$8*(AL329/Constantes!$F$22)^(2/3),AL329+AG330+AH330-AI330)</f>
        <v>0.22549239169678656</v>
      </c>
      <c r="AK330" s="3">
        <f>MIN(Constantes!$F$21*(AL329/Constantes!$F$22)^(2/3),AL329+AG330+AH330-AJ330-AI330)</f>
        <v>0.36423651155654568</v>
      </c>
      <c r="AL330" s="3">
        <f t="shared" si="11"/>
        <v>5.5495542247000271</v>
      </c>
      <c r="AM330" s="25"/>
    </row>
    <row r="331" spans="2:39" x14ac:dyDescent="0.25">
      <c r="B331" s="24"/>
      <c r="C331" s="3">
        <v>326</v>
      </c>
      <c r="D331" s="3">
        <f>'Cálculos de ET'!$I329*((1-Constantes!$D$18)*'Cálculos de ET'!$K329+'Cálculos de ET'!$L329)</f>
        <v>1.9692634714339443</v>
      </c>
      <c r="E331" s="3">
        <f>MIN(D331*Constantes!$D$16,0.8*(H330+Clima!$F329-F331-G331-Constantes!$D$12))</f>
        <v>6.4000000031458629E-2</v>
      </c>
      <c r="F331" s="3">
        <f>IF(Clima!$F329&gt;0.05*Constantes!$D$17,((Clima!$F329-0.05*Constantes!$D$17)^2)/(Clima!$F329+0.95*Constantes!$D$17),0)</f>
        <v>0</v>
      </c>
      <c r="G331" s="3">
        <f>MAX(0,H330+Clima!$F329-F331-Constantes!$D$11)</f>
        <v>0</v>
      </c>
      <c r="H331" s="3">
        <f>H330+Clima!$F329-F331-E331-G331</f>
        <v>25.516000000007867</v>
      </c>
      <c r="I331" s="17"/>
      <c r="J331" s="3">
        <v>326</v>
      </c>
      <c r="K331" s="3">
        <f>'Cálculos de ET'!$I329*((1-Constantes!$E$18)*'Cálculos de ET'!$K329+'Cálculos de ET'!$L329)</f>
        <v>1.9692634714339443</v>
      </c>
      <c r="L331" s="3">
        <f>MIN(K331*Constantes!$E$16,0.8*(O330+Clima!$F329-M331-N331-Constantes!$D$12))</f>
        <v>6.4000000031458629E-2</v>
      </c>
      <c r="M331" s="3">
        <f>IF(Clima!$F329&gt;0.05*Constantes!$E$17,((Clima!$F329-0.05*Constantes!$E$17)^2)/(Clima!$F329+0.95*Constantes!$E$17),0)</f>
        <v>0</v>
      </c>
      <c r="N331" s="3">
        <f>MAX(0,O330+Clima!$F329-M331-Constantes!$D$11)</f>
        <v>0</v>
      </c>
      <c r="O331" s="3">
        <f>O330+Clima!$F329-M331-L331-N331</f>
        <v>25.516000000007867</v>
      </c>
      <c r="P331" s="3">
        <f>P330+(Coeficientes!$D$20*N331-Q331)/Coeficientes!$D$21</f>
        <v>0</v>
      </c>
      <c r="Q331" s="3">
        <f>10*Coeficientes!$D$22*P330/Constantes!$E$27</f>
        <v>0</v>
      </c>
      <c r="R331" s="3">
        <f>10*Escenarios!$E$7*(M331+Q331)</f>
        <v>0</v>
      </c>
      <c r="S331" s="3">
        <f>0.001*Clima!F329*Escenarios!$E$8</f>
        <v>0</v>
      </c>
      <c r="T331" s="3">
        <f>MAX(0,W330+R331+S331-Constantes!$E$22)</f>
        <v>0</v>
      </c>
      <c r="U331" s="3">
        <f>MIN('Cálculos de ET'!M329*0.001*Escenarios!$E$8*(W330/Constantes!$E$22)^(2/3),W330+R331+S331-T331)</f>
        <v>1.6056639155768246</v>
      </c>
      <c r="V331" s="3">
        <f>MIN(Constantes!$E$21*(W330/Constantes!$E$22)^(2/3),W330+R331+S331-U331-T331)</f>
        <v>2.7122291987413973</v>
      </c>
      <c r="W331" s="3">
        <f t="shared" si="10"/>
        <v>210.58769439865765</v>
      </c>
      <c r="X331" s="17"/>
      <c r="Y331" s="3">
        <v>326</v>
      </c>
      <c r="Z331" s="3">
        <f>'Cálculos de ET'!$I329*((1-Constantes!$F$18)*'Cálculos de ET'!$K329+'Cálculos de ET'!$L329)</f>
        <v>1.9692634714339443</v>
      </c>
      <c r="AA331" s="3">
        <f>MIN(Z331*Constantes!$F$16,0.8*(AD330+Clima!$F329-AB331-AC331-Constantes!$D$12))</f>
        <v>6.4000000031458629E-2</v>
      </c>
      <c r="AB331" s="3">
        <f>IF(Clima!$F329&gt;0.05*Constantes!$F$17,((Clima!$F329-0.05*Constantes!$F$17)^2)/(Clima!$F329+0.95*Constantes!$F$17),0)</f>
        <v>0</v>
      </c>
      <c r="AC331" s="3">
        <f>MAX(0,AD330+Clima!$F329-AB331-Constantes!$D$11)</f>
        <v>0</v>
      </c>
      <c r="AD331" s="3">
        <f>AD330+Clima!$F329-AB331-AA331-AC331</f>
        <v>25.516000000007867</v>
      </c>
      <c r="AE331" s="3">
        <f>AE330+(Coeficientes!$D$20*AC331-AF331)/Coeficientes!$D$21</f>
        <v>0</v>
      </c>
      <c r="AF331" s="3">
        <f>10*Coeficientes!$D$22*AE330/Constantes!$F$27</f>
        <v>0</v>
      </c>
      <c r="AG331" s="3">
        <f>10*Escenarios!$F$7*(AB331+AF331)</f>
        <v>0</v>
      </c>
      <c r="AH331" s="3">
        <f>0.001*Clima!F329*Escenarios!$F$8</f>
        <v>0</v>
      </c>
      <c r="AI331" s="3">
        <f>MAX(0,AL330+AG331+AH331-Constantes!$F$22)</f>
        <v>0</v>
      </c>
      <c r="AJ331" s="3">
        <f>MIN('Cálculos de ET'!M329*0.001*Escenarios!$F$8*(AL330/Constantes!$F$22)^(2/3),AL330+AG331+AH331-AI331)</f>
        <v>0.2805594519379852</v>
      </c>
      <c r="AK331" s="3">
        <f>MIN(Constantes!$F$21*(AL330/Constantes!$F$22)^(2/3),AL330+AG331+AH331-AJ331-AI331)</f>
        <v>0.47391084158213997</v>
      </c>
      <c r="AL331" s="3">
        <f t="shared" si="11"/>
        <v>4.7950839311799021</v>
      </c>
      <c r="AM331" s="25"/>
    </row>
    <row r="332" spans="2:39" x14ac:dyDescent="0.25">
      <c r="B332" s="24"/>
      <c r="C332" s="3">
        <v>327</v>
      </c>
      <c r="D332" s="3">
        <f>'Cálculos de ET'!$I330*((1-Constantes!$D$18)*'Cálculos de ET'!$K330+'Cálculos de ET'!$L330)</f>
        <v>1.863349332529791</v>
      </c>
      <c r="E332" s="3">
        <f>MIN(D332*Constantes!$D$16,0.8*(H331+Clima!$F330-F332-G332-Constantes!$D$12))</f>
        <v>1.2800000006291157E-2</v>
      </c>
      <c r="F332" s="3">
        <f>IF(Clima!$F330&gt;0.05*Constantes!$D$17,((Clima!$F330-0.05*Constantes!$D$17)^2)/(Clima!$F330+0.95*Constantes!$D$17),0)</f>
        <v>0</v>
      </c>
      <c r="G332" s="3">
        <f>MAX(0,H331+Clima!$F330-F332-Constantes!$D$11)</f>
        <v>0</v>
      </c>
      <c r="H332" s="3">
        <f>H331+Clima!$F330-F332-E332-G332</f>
        <v>25.503200000001577</v>
      </c>
      <c r="I332" s="17"/>
      <c r="J332" s="3">
        <v>327</v>
      </c>
      <c r="K332" s="3">
        <f>'Cálculos de ET'!$I330*((1-Constantes!$E$18)*'Cálculos de ET'!$K330+'Cálculos de ET'!$L330)</f>
        <v>1.863349332529791</v>
      </c>
      <c r="L332" s="3">
        <f>MIN(K332*Constantes!$E$16,0.8*(O331+Clima!$F330-M332-N332-Constantes!$D$12))</f>
        <v>1.2800000006291157E-2</v>
      </c>
      <c r="M332" s="3">
        <f>IF(Clima!$F330&gt;0.05*Constantes!$E$17,((Clima!$F330-0.05*Constantes!$E$17)^2)/(Clima!$F330+0.95*Constantes!$E$17),0)</f>
        <v>0</v>
      </c>
      <c r="N332" s="3">
        <f>MAX(0,O331+Clima!$F330-M332-Constantes!$D$11)</f>
        <v>0</v>
      </c>
      <c r="O332" s="3">
        <f>O331+Clima!$F330-M332-L332-N332</f>
        <v>25.503200000001577</v>
      </c>
      <c r="P332" s="3">
        <f>P331+(Coeficientes!$D$20*N332-Q332)/Coeficientes!$D$21</f>
        <v>0</v>
      </c>
      <c r="Q332" s="3">
        <f>10*Coeficientes!$D$22*P331/Constantes!$E$27</f>
        <v>0</v>
      </c>
      <c r="R332" s="3">
        <f>10*Escenarios!$E$7*(M332+Q332)</f>
        <v>0</v>
      </c>
      <c r="S332" s="3">
        <f>0.001*Clima!F330*Escenarios!$E$8</f>
        <v>0</v>
      </c>
      <c r="T332" s="3">
        <f>MAX(0,W331+R332+S332-Constantes!$E$22)</f>
        <v>0</v>
      </c>
      <c r="U332" s="3">
        <f>MIN('Cálculos de ET'!M330*0.001*Escenarios!$E$8*(W331/Constantes!$E$22)^(2/3),W331+R332+S332-T332)</f>
        <v>1.498307179204416</v>
      </c>
      <c r="V332" s="3">
        <f>MIN(Constantes!$E$21*(W331/Constantes!$E$22)^(2/3),W331+R332+S332-U332-T332)</f>
        <v>2.6757769532395566</v>
      </c>
      <c r="W332" s="3">
        <f t="shared" si="10"/>
        <v>206.41361026621368</v>
      </c>
      <c r="X332" s="17"/>
      <c r="Y332" s="3">
        <v>327</v>
      </c>
      <c r="Z332" s="3">
        <f>'Cálculos de ET'!$I330*((1-Constantes!$F$18)*'Cálculos de ET'!$K330+'Cálculos de ET'!$L330)</f>
        <v>1.863349332529791</v>
      </c>
      <c r="AA332" s="3">
        <f>MIN(Z332*Constantes!$F$16,0.8*(AD331+Clima!$F330-AB332-AC332-Constantes!$D$12))</f>
        <v>1.2800000006291157E-2</v>
      </c>
      <c r="AB332" s="3">
        <f>IF(Clima!$F330&gt;0.05*Constantes!$F$17,((Clima!$F330-0.05*Constantes!$F$17)^2)/(Clima!$F330+0.95*Constantes!$F$17),0)</f>
        <v>0</v>
      </c>
      <c r="AC332" s="3">
        <f>MAX(0,AD331+Clima!$F330-AB332-Constantes!$D$11)</f>
        <v>0</v>
      </c>
      <c r="AD332" s="3">
        <f>AD331+Clima!$F330-AB332-AA332-AC332</f>
        <v>25.503200000001577</v>
      </c>
      <c r="AE332" s="3">
        <f>AE331+(Coeficientes!$D$20*AC332-AF332)/Coeficientes!$D$21</f>
        <v>0</v>
      </c>
      <c r="AF332" s="3">
        <f>10*Coeficientes!$D$22*AE331/Constantes!$F$27</f>
        <v>0</v>
      </c>
      <c r="AG332" s="3">
        <f>10*Escenarios!$F$7*(AB332+AF332)</f>
        <v>0</v>
      </c>
      <c r="AH332" s="3">
        <f>0.001*Clima!F330*Escenarios!$F$8</f>
        <v>0</v>
      </c>
      <c r="AI332" s="3">
        <f>MAX(0,AL331+AG332+AH332-Constantes!$F$22)</f>
        <v>0</v>
      </c>
      <c r="AJ332" s="3">
        <f>MIN('Cálculos de ET'!M330*0.001*Escenarios!$F$8*(AL331/Constantes!$F$22)^(2/3),AL331+AG332+AH332-AI332)</f>
        <v>0.2407352415095271</v>
      </c>
      <c r="AK332" s="3">
        <f>MIN(Constantes!$F$21*(AL331/Constantes!$F$22)^(2/3),AL331+AG332+AH332-AJ332-AI332)</f>
        <v>0.42992106025000137</v>
      </c>
      <c r="AL332" s="3">
        <f t="shared" si="11"/>
        <v>4.1244276294203734</v>
      </c>
      <c r="AM332" s="25"/>
    </row>
    <row r="333" spans="2:39" x14ac:dyDescent="0.25">
      <c r="B333" s="24"/>
      <c r="C333" s="3">
        <v>328</v>
      </c>
      <c r="D333" s="3">
        <f>'Cálculos de ET'!$I331*((1-Constantes!$D$18)*'Cálculos de ET'!$K331+'Cálculos de ET'!$L331)</f>
        <v>1.9063039365725569</v>
      </c>
      <c r="E333" s="3">
        <f>MIN(D333*Constantes!$D$16,0.8*(H332+Clima!$F331-F333-G333-Constantes!$D$12))</f>
        <v>2.5600000012588001E-3</v>
      </c>
      <c r="F333" s="3">
        <f>IF(Clima!$F331&gt;0.05*Constantes!$D$17,((Clima!$F331-0.05*Constantes!$D$17)^2)/(Clima!$F331+0.95*Constantes!$D$17),0)</f>
        <v>0</v>
      </c>
      <c r="G333" s="3">
        <f>MAX(0,H332+Clima!$F331-F333-Constantes!$D$11)</f>
        <v>0</v>
      </c>
      <c r="H333" s="3">
        <f>H332+Clima!$F331-F333-E333-G333</f>
        <v>25.500640000000317</v>
      </c>
      <c r="I333" s="17"/>
      <c r="J333" s="3">
        <v>328</v>
      </c>
      <c r="K333" s="3">
        <f>'Cálculos de ET'!$I331*((1-Constantes!$E$18)*'Cálculos de ET'!$K331+'Cálculos de ET'!$L331)</f>
        <v>1.9063039365725569</v>
      </c>
      <c r="L333" s="3">
        <f>MIN(K333*Constantes!$E$16,0.8*(O332+Clima!$F331-M333-N333-Constantes!$D$12))</f>
        <v>2.5600000012588001E-3</v>
      </c>
      <c r="M333" s="3">
        <f>IF(Clima!$F331&gt;0.05*Constantes!$E$17,((Clima!$F331-0.05*Constantes!$E$17)^2)/(Clima!$F331+0.95*Constantes!$E$17),0)</f>
        <v>0</v>
      </c>
      <c r="N333" s="3">
        <f>MAX(0,O332+Clima!$F331-M333-Constantes!$D$11)</f>
        <v>0</v>
      </c>
      <c r="O333" s="3">
        <f>O332+Clima!$F331-M333-L333-N333</f>
        <v>25.500640000000317</v>
      </c>
      <c r="P333" s="3">
        <f>P332+(Coeficientes!$D$20*N333-Q333)/Coeficientes!$D$21</f>
        <v>0</v>
      </c>
      <c r="Q333" s="3">
        <f>10*Coeficientes!$D$22*P332/Constantes!$E$27</f>
        <v>0</v>
      </c>
      <c r="R333" s="3">
        <f>10*Escenarios!$E$7*(M333+Q333)</f>
        <v>0</v>
      </c>
      <c r="S333" s="3">
        <f>0.001*Clima!F331*Escenarios!$E$8</f>
        <v>0</v>
      </c>
      <c r="T333" s="3">
        <f>MAX(0,W332+R333+S333-Constantes!$E$22)</f>
        <v>0</v>
      </c>
      <c r="U333" s="3">
        <f>MIN('Cálculos de ET'!M331*0.001*Escenarios!$E$8*(W332/Constantes!$E$22)^(2/3),W332+R333+S333-T333)</f>
        <v>1.5127853744437132</v>
      </c>
      <c r="V333" s="3">
        <f>MIN(Constantes!$E$21*(W332/Constantes!$E$22)^(2/3),W332+R333+S333-U333-T333)</f>
        <v>2.6403011743827607</v>
      </c>
      <c r="W333" s="3">
        <f t="shared" si="10"/>
        <v>202.2605237173872</v>
      </c>
      <c r="X333" s="17"/>
      <c r="Y333" s="3">
        <v>328</v>
      </c>
      <c r="Z333" s="3">
        <f>'Cálculos de ET'!$I331*((1-Constantes!$F$18)*'Cálculos de ET'!$K331+'Cálculos de ET'!$L331)</f>
        <v>1.9063039365725569</v>
      </c>
      <c r="AA333" s="3">
        <f>MIN(Z333*Constantes!$F$16,0.8*(AD332+Clima!$F331-AB333-AC333-Constantes!$D$12))</f>
        <v>2.5600000012588001E-3</v>
      </c>
      <c r="AB333" s="3">
        <f>IF(Clima!$F331&gt;0.05*Constantes!$F$17,((Clima!$F331-0.05*Constantes!$F$17)^2)/(Clima!$F331+0.95*Constantes!$F$17),0)</f>
        <v>0</v>
      </c>
      <c r="AC333" s="3">
        <f>MAX(0,AD332+Clima!$F331-AB333-Constantes!$D$11)</f>
        <v>0</v>
      </c>
      <c r="AD333" s="3">
        <f>AD332+Clima!$F331-AB333-AA333-AC333</f>
        <v>25.500640000000317</v>
      </c>
      <c r="AE333" s="3">
        <f>AE332+(Coeficientes!$D$20*AC333-AF333)/Coeficientes!$D$21</f>
        <v>0</v>
      </c>
      <c r="AF333" s="3">
        <f>10*Coeficientes!$D$22*AE332/Constantes!$F$27</f>
        <v>0</v>
      </c>
      <c r="AG333" s="3">
        <f>10*Escenarios!$F$7*(AB333+AF333)</f>
        <v>0</v>
      </c>
      <c r="AH333" s="3">
        <f>0.001*Clima!F331*Escenarios!$F$8</f>
        <v>0</v>
      </c>
      <c r="AI333" s="3">
        <f>MAX(0,AL332+AG333+AH333-Constantes!$F$22)</f>
        <v>0</v>
      </c>
      <c r="AJ333" s="3">
        <f>MIN('Cálculos de ET'!M331*0.001*Escenarios!$F$8*(AL332/Constantes!$F$22)^(2/3),AL332+AG333+AH333-AI333)</f>
        <v>0.22278753304131454</v>
      </c>
      <c r="AK333" s="3">
        <f>MIN(Constantes!$F$21*(AL332/Constantes!$F$22)^(2/3),AL332+AG333+AH333-AJ333-AI333)</f>
        <v>0.38883650983413659</v>
      </c>
      <c r="AL333" s="3">
        <f t="shared" si="11"/>
        <v>3.5128035865449223</v>
      </c>
      <c r="AM333" s="25"/>
    </row>
    <row r="334" spans="2:39" x14ac:dyDescent="0.25">
      <c r="B334" s="24"/>
      <c r="C334" s="3">
        <v>329</v>
      </c>
      <c r="D334" s="3">
        <f>'Cálculos de ET'!$I332*((1-Constantes!$D$18)*'Cálculos de ET'!$K332+'Cálculos de ET'!$L332)</f>
        <v>1.9385969475899694</v>
      </c>
      <c r="E334" s="3">
        <f>MIN(D334*Constantes!$D$16,0.8*(H333+Clima!$F332-F334-G334-Constantes!$D$12))</f>
        <v>5.1200000025062307E-4</v>
      </c>
      <c r="F334" s="3">
        <f>IF(Clima!$F332&gt;0.05*Constantes!$D$17,((Clima!$F332-0.05*Constantes!$D$17)^2)/(Clima!$F332+0.95*Constantes!$D$17),0)</f>
        <v>0</v>
      </c>
      <c r="G334" s="3">
        <f>MAX(0,H333+Clima!$F332-F334-Constantes!$D$11)</f>
        <v>0</v>
      </c>
      <c r="H334" s="3">
        <f>H333+Clima!$F332-F334-E334-G334</f>
        <v>25.500128000000068</v>
      </c>
      <c r="I334" s="17"/>
      <c r="J334" s="3">
        <v>329</v>
      </c>
      <c r="K334" s="3">
        <f>'Cálculos de ET'!$I332*((1-Constantes!$E$18)*'Cálculos de ET'!$K332+'Cálculos de ET'!$L332)</f>
        <v>1.9385969475899694</v>
      </c>
      <c r="L334" s="3">
        <f>MIN(K334*Constantes!$E$16,0.8*(O333+Clima!$F332-M334-N334-Constantes!$D$12))</f>
        <v>5.1200000025062307E-4</v>
      </c>
      <c r="M334" s="3">
        <f>IF(Clima!$F332&gt;0.05*Constantes!$E$17,((Clima!$F332-0.05*Constantes!$E$17)^2)/(Clima!$F332+0.95*Constantes!$E$17),0)</f>
        <v>0</v>
      </c>
      <c r="N334" s="3">
        <f>MAX(0,O333+Clima!$F332-M334-Constantes!$D$11)</f>
        <v>0</v>
      </c>
      <c r="O334" s="3">
        <f>O333+Clima!$F332-M334-L334-N334</f>
        <v>25.500128000000068</v>
      </c>
      <c r="P334" s="3">
        <f>P333+(Coeficientes!$D$20*N334-Q334)/Coeficientes!$D$21</f>
        <v>0</v>
      </c>
      <c r="Q334" s="3">
        <f>10*Coeficientes!$D$22*P333/Constantes!$E$27</f>
        <v>0</v>
      </c>
      <c r="R334" s="3">
        <f>10*Escenarios!$E$7*(M334+Q334)</f>
        <v>0</v>
      </c>
      <c r="S334" s="3">
        <f>0.001*Clima!F332*Escenarios!$E$8</f>
        <v>0</v>
      </c>
      <c r="T334" s="3">
        <f>MAX(0,W333+R334+S334-Constantes!$E$22)</f>
        <v>0</v>
      </c>
      <c r="U334" s="3">
        <f>MIN('Cálculos de ET'!M332*0.001*Escenarios!$E$8*(W333/Constantes!$E$22)^(2/3),W333+R334+S334-T334)</f>
        <v>1.5178580387813643</v>
      </c>
      <c r="V334" s="3">
        <f>MIN(Constantes!$E$21*(W333/Constantes!$E$22)^(2/3),W333+R334+S334-U334-T334)</f>
        <v>2.6047657170618432</v>
      </c>
      <c r="W334" s="3">
        <f t="shared" si="10"/>
        <v>198.13789996154401</v>
      </c>
      <c r="X334" s="17"/>
      <c r="Y334" s="3">
        <v>329</v>
      </c>
      <c r="Z334" s="3">
        <f>'Cálculos de ET'!$I332*((1-Constantes!$F$18)*'Cálculos de ET'!$K332+'Cálculos de ET'!$L332)</f>
        <v>1.9385969475899694</v>
      </c>
      <c r="AA334" s="3">
        <f>MIN(Z334*Constantes!$F$16,0.8*(AD333+Clima!$F332-AB334-AC334-Constantes!$D$12))</f>
        <v>5.1200000025062307E-4</v>
      </c>
      <c r="AB334" s="3">
        <f>IF(Clima!$F332&gt;0.05*Constantes!$F$17,((Clima!$F332-0.05*Constantes!$F$17)^2)/(Clima!$F332+0.95*Constantes!$F$17),0)</f>
        <v>0</v>
      </c>
      <c r="AC334" s="3">
        <f>MAX(0,AD333+Clima!$F332-AB334-Constantes!$D$11)</f>
        <v>0</v>
      </c>
      <c r="AD334" s="3">
        <f>AD333+Clima!$F332-AB334-AA334-AC334</f>
        <v>25.500128000000068</v>
      </c>
      <c r="AE334" s="3">
        <f>AE333+(Coeficientes!$D$20*AC334-AF334)/Coeficientes!$D$21</f>
        <v>0</v>
      </c>
      <c r="AF334" s="3">
        <f>10*Coeficientes!$D$22*AE333/Constantes!$F$27</f>
        <v>0</v>
      </c>
      <c r="AG334" s="3">
        <f>10*Escenarios!$F$7*(AB334+AF334)</f>
        <v>0</v>
      </c>
      <c r="AH334" s="3">
        <f>0.001*Clima!F332*Escenarios!$F$8</f>
        <v>0</v>
      </c>
      <c r="AI334" s="3">
        <f>MAX(0,AL333+AG334+AH334-Constantes!$F$22)</f>
        <v>0</v>
      </c>
      <c r="AJ334" s="3">
        <f>MIN('Cálculos de ET'!M332*0.001*Escenarios!$F$8*(AL333/Constantes!$F$22)^(2/3),AL333+AG334+AH334-AI334)</f>
        <v>0.20358993830606606</v>
      </c>
      <c r="AK334" s="3">
        <f>MIN(Constantes!$F$21*(AL333/Constantes!$F$22)^(2/3),AL333+AG334+AH334-AJ334-AI334)</f>
        <v>0.34937660709307139</v>
      </c>
      <c r="AL334" s="3">
        <f t="shared" si="11"/>
        <v>2.9598370411457848</v>
      </c>
      <c r="AM334" s="25"/>
    </row>
    <row r="335" spans="2:39" x14ac:dyDescent="0.25">
      <c r="B335" s="24"/>
      <c r="C335" s="3">
        <v>330</v>
      </c>
      <c r="D335" s="3">
        <f>'Cálculos de ET'!$I333*((1-Constantes!$D$18)*'Cálculos de ET'!$K333+'Cálculos de ET'!$L333)</f>
        <v>2.0293744230143949</v>
      </c>
      <c r="E335" s="3">
        <f>MIN(D335*Constantes!$D$16,0.8*(H334+Clima!$F333-F335-G335-Constantes!$D$12))</f>
        <v>1.0240000005126149E-4</v>
      </c>
      <c r="F335" s="3">
        <f>IF(Clima!$F333&gt;0.05*Constantes!$D$17,((Clima!$F333-0.05*Constantes!$D$17)^2)/(Clima!$F333+0.95*Constantes!$D$17),0)</f>
        <v>0</v>
      </c>
      <c r="G335" s="3">
        <f>MAX(0,H334+Clima!$F333-F335-Constantes!$D$11)</f>
        <v>0</v>
      </c>
      <c r="H335" s="3">
        <f>H334+Clima!$F333-F335-E335-G335</f>
        <v>25.500025600000015</v>
      </c>
      <c r="I335" s="17"/>
      <c r="J335" s="3">
        <v>330</v>
      </c>
      <c r="K335" s="3">
        <f>'Cálculos de ET'!$I333*((1-Constantes!$E$18)*'Cálculos de ET'!$K333+'Cálculos de ET'!$L333)</f>
        <v>2.0293744230143949</v>
      </c>
      <c r="L335" s="3">
        <f>MIN(K335*Constantes!$E$16,0.8*(O334+Clima!$F333-M335-N335-Constantes!$D$12))</f>
        <v>1.0240000005126149E-4</v>
      </c>
      <c r="M335" s="3">
        <f>IF(Clima!$F333&gt;0.05*Constantes!$E$17,((Clima!$F333-0.05*Constantes!$E$17)^2)/(Clima!$F333+0.95*Constantes!$E$17),0)</f>
        <v>0</v>
      </c>
      <c r="N335" s="3">
        <f>MAX(0,O334+Clima!$F333-M335-Constantes!$D$11)</f>
        <v>0</v>
      </c>
      <c r="O335" s="3">
        <f>O334+Clima!$F333-M335-L335-N335</f>
        <v>25.500025600000015</v>
      </c>
      <c r="P335" s="3">
        <f>P334+(Coeficientes!$D$20*N335-Q335)/Coeficientes!$D$21</f>
        <v>0</v>
      </c>
      <c r="Q335" s="3">
        <f>10*Coeficientes!$D$22*P334/Constantes!$E$27</f>
        <v>0</v>
      </c>
      <c r="R335" s="3">
        <f>10*Escenarios!$E$7*(M335+Q335)</f>
        <v>0</v>
      </c>
      <c r="S335" s="3">
        <f>0.001*Clima!F333*Escenarios!$E$8</f>
        <v>0</v>
      </c>
      <c r="T335" s="3">
        <f>MAX(0,W334+R335+S335-Constantes!$E$22)</f>
        <v>0</v>
      </c>
      <c r="U335" s="3">
        <f>MIN('Cálculos de ET'!M333*0.001*Escenarios!$E$8*(W334/Constantes!$E$22)^(2/3),W334+R335+S335-T335)</f>
        <v>1.567530019424733</v>
      </c>
      <c r="V335" s="3">
        <f>MIN(Constantes!$E$21*(W334/Constantes!$E$22)^(2/3),W334+R335+S335-U335-T335)</f>
        <v>2.5692495316828259</v>
      </c>
      <c r="W335" s="3">
        <f t="shared" si="10"/>
        <v>194.00112041043644</v>
      </c>
      <c r="X335" s="17"/>
      <c r="Y335" s="3">
        <v>330</v>
      </c>
      <c r="Z335" s="3">
        <f>'Cálculos de ET'!$I333*((1-Constantes!$F$18)*'Cálculos de ET'!$K333+'Cálculos de ET'!$L333)</f>
        <v>2.0293744230143949</v>
      </c>
      <c r="AA335" s="3">
        <f>MIN(Z335*Constantes!$F$16,0.8*(AD334+Clima!$F333-AB335-AC335-Constantes!$D$12))</f>
        <v>1.0240000005126149E-4</v>
      </c>
      <c r="AB335" s="3">
        <f>IF(Clima!$F333&gt;0.05*Constantes!$F$17,((Clima!$F333-0.05*Constantes!$F$17)^2)/(Clima!$F333+0.95*Constantes!$F$17),0)</f>
        <v>0</v>
      </c>
      <c r="AC335" s="3">
        <f>MAX(0,AD334+Clima!$F333-AB335-Constantes!$D$11)</f>
        <v>0</v>
      </c>
      <c r="AD335" s="3">
        <f>AD334+Clima!$F333-AB335-AA335-AC335</f>
        <v>25.500025600000015</v>
      </c>
      <c r="AE335" s="3">
        <f>AE334+(Coeficientes!$D$20*AC335-AF335)/Coeficientes!$D$21</f>
        <v>0</v>
      </c>
      <c r="AF335" s="3">
        <f>10*Coeficientes!$D$22*AE334/Constantes!$F$27</f>
        <v>0</v>
      </c>
      <c r="AG335" s="3">
        <f>10*Escenarios!$F$7*(AB335+AF335)</f>
        <v>0</v>
      </c>
      <c r="AH335" s="3">
        <f>0.001*Clima!F333*Escenarios!$F$8</f>
        <v>0</v>
      </c>
      <c r="AI335" s="3">
        <f>MAX(0,AL334+AG335+AH335-Constantes!$F$22)</f>
        <v>0</v>
      </c>
      <c r="AJ335" s="3">
        <f>MIN('Cálculos de ET'!M333*0.001*Escenarios!$F$8*(AL334/Constantes!$F$22)^(2/3),AL334+AG335+AH335-AI335)</f>
        <v>0.19015716434195212</v>
      </c>
      <c r="AK335" s="3">
        <f>MIN(Constantes!$F$21*(AL334/Constantes!$F$22)^(2/3),AL334+AG335+AH335-AJ335-AI335)</f>
        <v>0.31167582079926709</v>
      </c>
      <c r="AL335" s="3">
        <f t="shared" si="11"/>
        <v>2.4580040560045657</v>
      </c>
      <c r="AM335" s="25"/>
    </row>
    <row r="336" spans="2:39" x14ac:dyDescent="0.25">
      <c r="B336" s="24"/>
      <c r="C336" s="3">
        <v>331</v>
      </c>
      <c r="D336" s="3">
        <f>'Cálculos de ET'!$I334*((1-Constantes!$D$18)*'Cálculos de ET'!$K334+'Cálculos de ET'!$L334)</f>
        <v>1.9605305127881802</v>
      </c>
      <c r="E336" s="3">
        <f>MIN(D336*Constantes!$D$16,0.8*(H335+Clima!$F334-F336-G336-Constantes!$D$12))</f>
        <v>2.048000000911543E-5</v>
      </c>
      <c r="F336" s="3">
        <f>IF(Clima!$F334&gt;0.05*Constantes!$D$17,((Clima!$F334-0.05*Constantes!$D$17)^2)/(Clima!$F334+0.95*Constantes!$D$17),0)</f>
        <v>0</v>
      </c>
      <c r="G336" s="3">
        <f>MAX(0,H335+Clima!$F334-F336-Constantes!$D$11)</f>
        <v>0</v>
      </c>
      <c r="H336" s="3">
        <f>H335+Clima!$F334-F336-E336-G336</f>
        <v>25.500005120000004</v>
      </c>
      <c r="I336" s="17"/>
      <c r="J336" s="3">
        <v>331</v>
      </c>
      <c r="K336" s="3">
        <f>'Cálculos de ET'!$I334*((1-Constantes!$E$18)*'Cálculos de ET'!$K334+'Cálculos de ET'!$L334)</f>
        <v>1.9605305127881802</v>
      </c>
      <c r="L336" s="3">
        <f>MIN(K336*Constantes!$E$16,0.8*(O335+Clima!$F334-M336-N336-Constantes!$D$12))</f>
        <v>2.048000000911543E-5</v>
      </c>
      <c r="M336" s="3">
        <f>IF(Clima!$F334&gt;0.05*Constantes!$E$17,((Clima!$F334-0.05*Constantes!$E$17)^2)/(Clima!$F334+0.95*Constantes!$E$17),0)</f>
        <v>0</v>
      </c>
      <c r="N336" s="3">
        <f>MAX(0,O335+Clima!$F334-M336-Constantes!$D$11)</f>
        <v>0</v>
      </c>
      <c r="O336" s="3">
        <f>O335+Clima!$F334-M336-L336-N336</f>
        <v>25.500005120000004</v>
      </c>
      <c r="P336" s="3">
        <f>P335+(Coeficientes!$D$20*N336-Q336)/Coeficientes!$D$21</f>
        <v>0</v>
      </c>
      <c r="Q336" s="3">
        <f>10*Coeficientes!$D$22*P335/Constantes!$E$27</f>
        <v>0</v>
      </c>
      <c r="R336" s="3">
        <f>10*Escenarios!$E$7*(M336+Q336)</f>
        <v>0</v>
      </c>
      <c r="S336" s="3">
        <f>0.001*Clima!F334*Escenarios!$E$8</f>
        <v>0</v>
      </c>
      <c r="T336" s="3">
        <f>MAX(0,W335+R336+S336-Constantes!$E$22)</f>
        <v>0</v>
      </c>
      <c r="U336" s="3">
        <f>MIN('Cálculos de ET'!M334*0.001*Escenarios!$E$8*(W335/Constantes!$E$22)^(2/3),W335+R336+S336-T336)</f>
        <v>1.4930171261310798</v>
      </c>
      <c r="V336" s="3">
        <f>MIN(Constantes!$E$21*(W335/Constantes!$E$22)^(2/3),W335+R336+S336-U336-T336)</f>
        <v>2.5333629085881775</v>
      </c>
      <c r="W336" s="3">
        <f t="shared" si="10"/>
        <v>189.97474037571718</v>
      </c>
      <c r="X336" s="17"/>
      <c r="Y336" s="3">
        <v>331</v>
      </c>
      <c r="Z336" s="3">
        <f>'Cálculos de ET'!$I334*((1-Constantes!$F$18)*'Cálculos de ET'!$K334+'Cálculos de ET'!$L334)</f>
        <v>1.9605305127881802</v>
      </c>
      <c r="AA336" s="3">
        <f>MIN(Z336*Constantes!$F$16,0.8*(AD335+Clima!$F334-AB336-AC336-Constantes!$D$12))</f>
        <v>2.048000000911543E-5</v>
      </c>
      <c r="AB336" s="3">
        <f>IF(Clima!$F334&gt;0.05*Constantes!$F$17,((Clima!$F334-0.05*Constantes!$F$17)^2)/(Clima!$F334+0.95*Constantes!$F$17),0)</f>
        <v>0</v>
      </c>
      <c r="AC336" s="3">
        <f>MAX(0,AD335+Clima!$F334-AB336-Constantes!$D$11)</f>
        <v>0</v>
      </c>
      <c r="AD336" s="3">
        <f>AD335+Clima!$F334-AB336-AA336-AC336</f>
        <v>25.500005120000004</v>
      </c>
      <c r="AE336" s="3">
        <f>AE335+(Coeficientes!$D$20*AC336-AF336)/Coeficientes!$D$21</f>
        <v>0</v>
      </c>
      <c r="AF336" s="3">
        <f>10*Coeficientes!$D$22*AE335/Constantes!$F$27</f>
        <v>0</v>
      </c>
      <c r="AG336" s="3">
        <f>10*Escenarios!$F$7*(AB336+AF336)</f>
        <v>0</v>
      </c>
      <c r="AH336" s="3">
        <f>0.001*Clima!F334*Escenarios!$F$8</f>
        <v>0</v>
      </c>
      <c r="AI336" s="3">
        <f>MAX(0,AL335+AG336+AH336-Constantes!$F$22)</f>
        <v>0</v>
      </c>
      <c r="AJ336" s="3">
        <f>MIN('Cálculos de ET'!M334*0.001*Escenarios!$F$8*(AL335/Constantes!$F$22)^(2/3),AL335+AG336+AH336-AI336)</f>
        <v>0.1622857386336902</v>
      </c>
      <c r="AK336" s="3">
        <f>MIN(Constantes!$F$21*(AL335/Constantes!$F$22)^(2/3),AL335+AG336+AH336-AJ336-AI336)</f>
        <v>0.27536768577652004</v>
      </c>
      <c r="AL336" s="3">
        <f t="shared" si="11"/>
        <v>2.0203506315943556</v>
      </c>
      <c r="AM336" s="25"/>
    </row>
    <row r="337" spans="2:39" x14ac:dyDescent="0.25">
      <c r="B337" s="24"/>
      <c r="C337" s="3">
        <v>332</v>
      </c>
      <c r="D337" s="3">
        <f>'Cálculos de ET'!$I335*((1-Constantes!$D$18)*'Cálculos de ET'!$K335+'Cálculos de ET'!$L335)</f>
        <v>1.9022517521597861</v>
      </c>
      <c r="E337" s="3">
        <f>MIN(D337*Constantes!$D$16,0.8*(H336+Clima!$F335-F337-G337-Constantes!$D$12))</f>
        <v>4.0960000006862172E-6</v>
      </c>
      <c r="F337" s="3">
        <f>IF(Clima!$F335&gt;0.05*Constantes!$D$17,((Clima!$F335-0.05*Constantes!$D$17)^2)/(Clima!$F335+0.95*Constantes!$D$17),0)</f>
        <v>0</v>
      </c>
      <c r="G337" s="3">
        <f>MAX(0,H336+Clima!$F335-F337-Constantes!$D$11)</f>
        <v>0</v>
      </c>
      <c r="H337" s="3">
        <f>H336+Clima!$F335-F337-E337-G337</f>
        <v>25.500001024000003</v>
      </c>
      <c r="I337" s="17"/>
      <c r="J337" s="3">
        <v>332</v>
      </c>
      <c r="K337" s="3">
        <f>'Cálculos de ET'!$I335*((1-Constantes!$E$18)*'Cálculos de ET'!$K335+'Cálculos de ET'!$L335)</f>
        <v>1.9022517521597861</v>
      </c>
      <c r="L337" s="3">
        <f>MIN(K337*Constantes!$E$16,0.8*(O336+Clima!$F335-M337-N337-Constantes!$D$12))</f>
        <v>4.0960000006862172E-6</v>
      </c>
      <c r="M337" s="3">
        <f>IF(Clima!$F335&gt;0.05*Constantes!$E$17,((Clima!$F335-0.05*Constantes!$E$17)^2)/(Clima!$F335+0.95*Constantes!$E$17),0)</f>
        <v>0</v>
      </c>
      <c r="N337" s="3">
        <f>MAX(0,O336+Clima!$F335-M337-Constantes!$D$11)</f>
        <v>0</v>
      </c>
      <c r="O337" s="3">
        <f>O336+Clima!$F335-M337-L337-N337</f>
        <v>25.500001024000003</v>
      </c>
      <c r="P337" s="3">
        <f>P336+(Coeficientes!$D$20*N337-Q337)/Coeficientes!$D$21</f>
        <v>0</v>
      </c>
      <c r="Q337" s="3">
        <f>10*Coeficientes!$D$22*P336/Constantes!$E$27</f>
        <v>0</v>
      </c>
      <c r="R337" s="3">
        <f>10*Escenarios!$E$7*(M337+Q337)</f>
        <v>0</v>
      </c>
      <c r="S337" s="3">
        <f>0.001*Clima!F335*Escenarios!$E$8</f>
        <v>0</v>
      </c>
      <c r="T337" s="3">
        <f>MAX(0,W336+R337+S337-Constantes!$E$22)</f>
        <v>0</v>
      </c>
      <c r="U337" s="3">
        <f>MIN('Cálculos de ET'!M335*0.001*Escenarios!$E$8*(W336/Constantes!$E$22)^(2/3),W336+R337+S337-T337)</f>
        <v>1.4282443352696452</v>
      </c>
      <c r="V337" s="3">
        <f>MIN(Constantes!$E$21*(W336/Constantes!$E$22)^(2/3),W336+R337+S337-U337-T337)</f>
        <v>2.4981882155968864</v>
      </c>
      <c r="W337" s="3">
        <f t="shared" si="10"/>
        <v>186.04830782485064</v>
      </c>
      <c r="X337" s="17"/>
      <c r="Y337" s="3">
        <v>332</v>
      </c>
      <c r="Z337" s="3">
        <f>'Cálculos de ET'!$I335*((1-Constantes!$F$18)*'Cálculos de ET'!$K335+'Cálculos de ET'!$L335)</f>
        <v>1.9022517521597861</v>
      </c>
      <c r="AA337" s="3">
        <f>MIN(Z337*Constantes!$F$16,0.8*(AD336+Clima!$F335-AB337-AC337-Constantes!$D$12))</f>
        <v>4.0960000006862172E-6</v>
      </c>
      <c r="AB337" s="3">
        <f>IF(Clima!$F335&gt;0.05*Constantes!$F$17,((Clima!$F335-0.05*Constantes!$F$17)^2)/(Clima!$F335+0.95*Constantes!$F$17),0)</f>
        <v>0</v>
      </c>
      <c r="AC337" s="3">
        <f>MAX(0,AD336+Clima!$F335-AB337-Constantes!$D$11)</f>
        <v>0</v>
      </c>
      <c r="AD337" s="3">
        <f>AD336+Clima!$F335-AB337-AA337-AC337</f>
        <v>25.500001024000003</v>
      </c>
      <c r="AE337" s="3">
        <f>AE336+(Coeficientes!$D$20*AC337-AF337)/Coeficientes!$D$21</f>
        <v>0</v>
      </c>
      <c r="AF337" s="3">
        <f>10*Coeficientes!$D$22*AE336/Constantes!$F$27</f>
        <v>0</v>
      </c>
      <c r="AG337" s="3">
        <f>10*Escenarios!$F$7*(AB337+AF337)</f>
        <v>0</v>
      </c>
      <c r="AH337" s="3">
        <f>0.001*Clima!F335*Escenarios!$F$8</f>
        <v>0</v>
      </c>
      <c r="AI337" s="3">
        <f>MAX(0,AL336+AG337+AH337-Constantes!$F$22)</f>
        <v>0</v>
      </c>
      <c r="AJ337" s="3">
        <f>MIN('Cálculos de ET'!M335*0.001*Escenarios!$F$8*(AL336/Constantes!$F$22)^(2/3),AL336+AG337+AH337-AI337)</f>
        <v>0.13814009953946729</v>
      </c>
      <c r="AK337" s="3">
        <f>MIN(Constantes!$F$21*(AL336/Constantes!$F$22)^(2/3),AL336+AG337+AH337-AJ337-AI337)</f>
        <v>0.24162530195208159</v>
      </c>
      <c r="AL337" s="3">
        <f t="shared" si="11"/>
        <v>1.6405852301028068</v>
      </c>
      <c r="AM337" s="25"/>
    </row>
    <row r="338" spans="2:39" x14ac:dyDescent="0.25">
      <c r="B338" s="24"/>
      <c r="C338" s="3">
        <v>333</v>
      </c>
      <c r="D338" s="3">
        <f>'Cálculos de ET'!$I336*((1-Constantes!$D$18)*'Cálculos de ET'!$K336+'Cálculos de ET'!$L336)</f>
        <v>1.897169521633338</v>
      </c>
      <c r="E338" s="3">
        <f>MIN(D338*Constantes!$D$16,0.8*(H337+Clima!$F336-F338-G338-Constantes!$D$12))</f>
        <v>8.1919999956880933E-7</v>
      </c>
      <c r="F338" s="3">
        <f>IF(Clima!$F336&gt;0.05*Constantes!$D$17,((Clima!$F336-0.05*Constantes!$D$17)^2)/(Clima!$F336+0.95*Constantes!$D$17),0)</f>
        <v>0</v>
      </c>
      <c r="G338" s="3">
        <f>MAX(0,H337+Clima!$F336-F338-Constantes!$D$11)</f>
        <v>0</v>
      </c>
      <c r="H338" s="3">
        <f>H337+Clima!$F336-F338-E338-G338</f>
        <v>25.500000204800003</v>
      </c>
      <c r="I338" s="17"/>
      <c r="J338" s="3">
        <v>333</v>
      </c>
      <c r="K338" s="3">
        <f>'Cálculos de ET'!$I336*((1-Constantes!$E$18)*'Cálculos de ET'!$K336+'Cálculos de ET'!$L336)</f>
        <v>1.897169521633338</v>
      </c>
      <c r="L338" s="3">
        <f>MIN(K338*Constantes!$E$16,0.8*(O337+Clima!$F336-M338-N338-Constantes!$D$12))</f>
        <v>8.1919999956880933E-7</v>
      </c>
      <c r="M338" s="3">
        <f>IF(Clima!$F336&gt;0.05*Constantes!$E$17,((Clima!$F336-0.05*Constantes!$E$17)^2)/(Clima!$F336+0.95*Constantes!$E$17),0)</f>
        <v>0</v>
      </c>
      <c r="N338" s="3">
        <f>MAX(0,O337+Clima!$F336-M338-Constantes!$D$11)</f>
        <v>0</v>
      </c>
      <c r="O338" s="3">
        <f>O337+Clima!$F336-M338-L338-N338</f>
        <v>25.500000204800003</v>
      </c>
      <c r="P338" s="3">
        <f>P337+(Coeficientes!$D$20*N338-Q338)/Coeficientes!$D$21</f>
        <v>0</v>
      </c>
      <c r="Q338" s="3">
        <f>10*Coeficientes!$D$22*P337/Constantes!$E$27</f>
        <v>0</v>
      </c>
      <c r="R338" s="3">
        <f>10*Escenarios!$E$7*(M338+Q338)</f>
        <v>0</v>
      </c>
      <c r="S338" s="3">
        <f>0.001*Clima!F336*Escenarios!$E$8</f>
        <v>0</v>
      </c>
      <c r="T338" s="3">
        <f>MAX(0,W337+R338+S338-Constantes!$E$22)</f>
        <v>0</v>
      </c>
      <c r="U338" s="3">
        <f>MIN('Cálculos de ET'!M336*0.001*Escenarios!$E$8*(W337/Constantes!$E$22)^(2/3),W337+R338+S338-T338)</f>
        <v>1.4046953957450801</v>
      </c>
      <c r="V338" s="3">
        <f>MIN(Constantes!$E$21*(W337/Constantes!$E$22)^(2/3),W337+R338+S338-U338-T338)</f>
        <v>2.4636465335308024</v>
      </c>
      <c r="W338" s="3">
        <f t="shared" si="10"/>
        <v>182.17996589557475</v>
      </c>
      <c r="X338" s="17"/>
      <c r="Y338" s="3">
        <v>333</v>
      </c>
      <c r="Z338" s="3">
        <f>'Cálculos de ET'!$I336*((1-Constantes!$F$18)*'Cálculos de ET'!$K336+'Cálculos de ET'!$L336)</f>
        <v>1.897169521633338</v>
      </c>
      <c r="AA338" s="3">
        <f>MIN(Z338*Constantes!$F$16,0.8*(AD337+Clima!$F336-AB338-AC338-Constantes!$D$12))</f>
        <v>8.1919999956880933E-7</v>
      </c>
      <c r="AB338" s="3">
        <f>IF(Clima!$F336&gt;0.05*Constantes!$F$17,((Clima!$F336-0.05*Constantes!$F$17)^2)/(Clima!$F336+0.95*Constantes!$F$17),0)</f>
        <v>0</v>
      </c>
      <c r="AC338" s="3">
        <f>MAX(0,AD337+Clima!$F336-AB338-Constantes!$D$11)</f>
        <v>0</v>
      </c>
      <c r="AD338" s="3">
        <f>AD337+Clima!$F336-AB338-AA338-AC338</f>
        <v>25.500000204800003</v>
      </c>
      <c r="AE338" s="3">
        <f>AE337+(Coeficientes!$D$20*AC338-AF338)/Coeficientes!$D$21</f>
        <v>0</v>
      </c>
      <c r="AF338" s="3">
        <f>10*Coeficientes!$D$22*AE337/Constantes!$F$27</f>
        <v>0</v>
      </c>
      <c r="AG338" s="3">
        <f>10*Escenarios!$F$7*(AB338+AF338)</f>
        <v>0</v>
      </c>
      <c r="AH338" s="3">
        <f>0.001*Clima!F336*Escenarios!$F$8</f>
        <v>0</v>
      </c>
      <c r="AI338" s="3">
        <f>MAX(0,AL337+AG338+AH338-Constantes!$F$22)</f>
        <v>0</v>
      </c>
      <c r="AJ338" s="3">
        <f>MIN('Cálculos de ET'!M336*0.001*Escenarios!$F$8*(AL337/Constantes!$F$22)^(2/3),AL337+AG338+AH338-AI338)</f>
        <v>0.11991150945257703</v>
      </c>
      <c r="AK338" s="3">
        <f>MIN(Constantes!$F$21*(AL337/Constantes!$F$22)^(2/3),AL337+AG338+AH338-AJ338-AI338)</f>
        <v>0.21030863736589006</v>
      </c>
      <c r="AL338" s="3">
        <f t="shared" si="11"/>
        <v>1.3103650832843396</v>
      </c>
      <c r="AM338" s="25"/>
    </row>
    <row r="339" spans="2:39" x14ac:dyDescent="0.25">
      <c r="B339" s="24"/>
      <c r="C339" s="3">
        <v>334</v>
      </c>
      <c r="D339" s="3">
        <f>'Cálculos de ET'!$I337*((1-Constantes!$D$18)*'Cálculos de ET'!$K337+'Cálculos de ET'!$L337)</f>
        <v>1.8334884769512287</v>
      </c>
      <c r="E339" s="3">
        <f>MIN(D339*Constantes!$D$16,0.8*(H338+Clima!$F337-F339-G339-Constantes!$D$12))</f>
        <v>1.6383999934532767E-7</v>
      </c>
      <c r="F339" s="3">
        <f>IF(Clima!$F337&gt;0.05*Constantes!$D$17,((Clima!$F337-0.05*Constantes!$D$17)^2)/(Clima!$F337+0.95*Constantes!$D$17),0)</f>
        <v>0</v>
      </c>
      <c r="G339" s="3">
        <f>MAX(0,H338+Clima!$F337-F339-Constantes!$D$11)</f>
        <v>0</v>
      </c>
      <c r="H339" s="3">
        <f>H338+Clima!$F337-F339-E339-G339</f>
        <v>25.500000040960003</v>
      </c>
      <c r="I339" s="17"/>
      <c r="J339" s="3">
        <v>334</v>
      </c>
      <c r="K339" s="3">
        <f>'Cálculos de ET'!$I337*((1-Constantes!$E$18)*'Cálculos de ET'!$K337+'Cálculos de ET'!$L337)</f>
        <v>1.8334884769512287</v>
      </c>
      <c r="L339" s="3">
        <f>MIN(K339*Constantes!$E$16,0.8*(O338+Clima!$F337-M339-N339-Constantes!$D$12))</f>
        <v>1.6383999934532767E-7</v>
      </c>
      <c r="M339" s="3">
        <f>IF(Clima!$F337&gt;0.05*Constantes!$E$17,((Clima!$F337-0.05*Constantes!$E$17)^2)/(Clima!$F337+0.95*Constantes!$E$17),0)</f>
        <v>0</v>
      </c>
      <c r="N339" s="3">
        <f>MAX(0,O338+Clima!$F337-M339-Constantes!$D$11)</f>
        <v>0</v>
      </c>
      <c r="O339" s="3">
        <f>O338+Clima!$F337-M339-L339-N339</f>
        <v>25.500000040960003</v>
      </c>
      <c r="P339" s="3">
        <f>P338+(Coeficientes!$D$20*N339-Q339)/Coeficientes!$D$21</f>
        <v>0</v>
      </c>
      <c r="Q339" s="3">
        <f>10*Coeficientes!$D$22*P338/Constantes!$E$27</f>
        <v>0</v>
      </c>
      <c r="R339" s="3">
        <f>10*Escenarios!$E$7*(M339+Q339)</f>
        <v>0</v>
      </c>
      <c r="S339" s="3">
        <f>0.001*Clima!F337*Escenarios!$E$8</f>
        <v>0</v>
      </c>
      <c r="T339" s="3">
        <f>MAX(0,W338+R339+S339-Constantes!$E$22)</f>
        <v>0</v>
      </c>
      <c r="U339" s="3">
        <f>MIN('Cálculos de ET'!M337*0.001*Escenarios!$E$8*(W338/Constantes!$E$22)^(2/3),W338+R339+S339-T339)</f>
        <v>1.3382452773546827</v>
      </c>
      <c r="V339" s="3">
        <f>MIN(Constantes!$E$21*(W338/Constantes!$E$22)^(2/3),W338+R339+S339-U339-T339)</f>
        <v>2.4293774347503723</v>
      </c>
      <c r="W339" s="3">
        <f t="shared" si="10"/>
        <v>178.41234318346972</v>
      </c>
      <c r="X339" s="17"/>
      <c r="Y339" s="3">
        <v>334</v>
      </c>
      <c r="Z339" s="3">
        <f>'Cálculos de ET'!$I337*((1-Constantes!$F$18)*'Cálculos de ET'!$K337+'Cálculos de ET'!$L337)</f>
        <v>1.8334884769512287</v>
      </c>
      <c r="AA339" s="3">
        <f>MIN(Z339*Constantes!$F$16,0.8*(AD338+Clima!$F337-AB339-AC339-Constantes!$D$12))</f>
        <v>1.6383999934532767E-7</v>
      </c>
      <c r="AB339" s="3">
        <f>IF(Clima!$F337&gt;0.05*Constantes!$F$17,((Clima!$F337-0.05*Constantes!$F$17)^2)/(Clima!$F337+0.95*Constantes!$F$17),0)</f>
        <v>0</v>
      </c>
      <c r="AC339" s="3">
        <f>MAX(0,AD338+Clima!$F337-AB339-Constantes!$D$11)</f>
        <v>0</v>
      </c>
      <c r="AD339" s="3">
        <f>AD338+Clima!$F337-AB339-AA339-AC339</f>
        <v>25.500000040960003</v>
      </c>
      <c r="AE339" s="3">
        <f>AE338+(Coeficientes!$D$20*AC339-AF339)/Coeficientes!$D$21</f>
        <v>0</v>
      </c>
      <c r="AF339" s="3">
        <f>10*Coeficientes!$D$22*AE338/Constantes!$F$27</f>
        <v>0</v>
      </c>
      <c r="AG339" s="3">
        <f>10*Escenarios!$F$7*(AB339+AF339)</f>
        <v>0</v>
      </c>
      <c r="AH339" s="3">
        <f>0.001*Clima!F337*Escenarios!$F$8</f>
        <v>0</v>
      </c>
      <c r="AI339" s="3">
        <f>MAX(0,AL338+AG339+AH339-Constantes!$F$22)</f>
        <v>0</v>
      </c>
      <c r="AJ339" s="3">
        <f>MIN('Cálculos de ET'!M337*0.001*Escenarios!$F$8*(AL338/Constantes!$F$22)^(2/3),AL338+AG339+AH339-AI339)</f>
        <v>9.9730235726449873E-2</v>
      </c>
      <c r="AK339" s="3">
        <f>MIN(Constantes!$F$21*(AL338/Constantes!$F$22)^(2/3),AL338+AG339+AH339-AJ339-AI339)</f>
        <v>0.18104482663678342</v>
      </c>
      <c r="AL339" s="3">
        <f t="shared" si="11"/>
        <v>1.0295900209211064</v>
      </c>
      <c r="AM339" s="25"/>
    </row>
    <row r="340" spans="2:39" x14ac:dyDescent="0.25">
      <c r="B340" s="24"/>
      <c r="C340" s="3">
        <v>335</v>
      </c>
      <c r="D340" s="3">
        <f>'Cálculos de ET'!$I338*((1-Constantes!$D$18)*'Cálculos de ET'!$K338+'Cálculos de ET'!$L338)</f>
        <v>1.7857688472245339</v>
      </c>
      <c r="E340" s="3">
        <f>MIN(D340*Constantes!$D$16,0.8*(H339+Clima!$F338-F340-G340-Constantes!$D$12))</f>
        <v>3.2767999869065534E-8</v>
      </c>
      <c r="F340" s="3">
        <f>IF(Clima!$F338&gt;0.05*Constantes!$D$17,((Clima!$F338-0.05*Constantes!$D$17)^2)/(Clima!$F338+0.95*Constantes!$D$17),0)</f>
        <v>0</v>
      </c>
      <c r="G340" s="3">
        <f>MAX(0,H339+Clima!$F338-F340-Constantes!$D$11)</f>
        <v>0</v>
      </c>
      <c r="H340" s="3">
        <f>H339+Clima!$F338-F340-E340-G340</f>
        <v>25.500000008192004</v>
      </c>
      <c r="I340" s="17"/>
      <c r="J340" s="3">
        <v>335</v>
      </c>
      <c r="K340" s="3">
        <f>'Cálculos de ET'!$I338*((1-Constantes!$E$18)*'Cálculos de ET'!$K338+'Cálculos de ET'!$L338)</f>
        <v>1.7857688472245339</v>
      </c>
      <c r="L340" s="3">
        <f>MIN(K340*Constantes!$E$16,0.8*(O339+Clima!$F338-M340-N340-Constantes!$D$12))</f>
        <v>3.2767999869065534E-8</v>
      </c>
      <c r="M340" s="3">
        <f>IF(Clima!$F338&gt;0.05*Constantes!$E$17,((Clima!$F338-0.05*Constantes!$E$17)^2)/(Clima!$F338+0.95*Constantes!$E$17),0)</f>
        <v>0</v>
      </c>
      <c r="N340" s="3">
        <f>MAX(0,O339+Clima!$F338-M340-Constantes!$D$11)</f>
        <v>0</v>
      </c>
      <c r="O340" s="3">
        <f>O339+Clima!$F338-M340-L340-N340</f>
        <v>25.500000008192004</v>
      </c>
      <c r="P340" s="3">
        <f>P339+(Coeficientes!$D$20*N340-Q340)/Coeficientes!$D$21</f>
        <v>0</v>
      </c>
      <c r="Q340" s="3">
        <f>10*Coeficientes!$D$22*P339/Constantes!$E$27</f>
        <v>0</v>
      </c>
      <c r="R340" s="3">
        <f>10*Escenarios!$E$7*(M340+Q340)</f>
        <v>0</v>
      </c>
      <c r="S340" s="3">
        <f>0.001*Clima!F338*Escenarios!$E$8</f>
        <v>0</v>
      </c>
      <c r="T340" s="3">
        <f>MAX(0,W339+R340+S340-Constantes!$E$22)</f>
        <v>0</v>
      </c>
      <c r="U340" s="3">
        <f>MIN('Cálculos de ET'!M338*0.001*Escenarios!$E$8*(W339/Constantes!$E$22)^(2/3),W339+R340+S340-T340)</f>
        <v>1.2850005571351533</v>
      </c>
      <c r="V340" s="3">
        <f>MIN(Constantes!$E$21*(W339/Constantes!$E$22)^(2/3),W339+R340+S340-U340-T340)</f>
        <v>2.3957666421798627</v>
      </c>
      <c r="W340" s="3">
        <f t="shared" si="10"/>
        <v>174.73157598415469</v>
      </c>
      <c r="X340" s="17"/>
      <c r="Y340" s="3">
        <v>335</v>
      </c>
      <c r="Z340" s="3">
        <f>'Cálculos de ET'!$I338*((1-Constantes!$F$18)*'Cálculos de ET'!$K338+'Cálculos de ET'!$L338)</f>
        <v>1.7857688472245339</v>
      </c>
      <c r="AA340" s="3">
        <f>MIN(Z340*Constantes!$F$16,0.8*(AD339+Clima!$F338-AB340-AC340-Constantes!$D$12))</f>
        <v>3.2767999869065534E-8</v>
      </c>
      <c r="AB340" s="3">
        <f>IF(Clima!$F338&gt;0.05*Constantes!$F$17,((Clima!$F338-0.05*Constantes!$F$17)^2)/(Clima!$F338+0.95*Constantes!$F$17),0)</f>
        <v>0</v>
      </c>
      <c r="AC340" s="3">
        <f>MAX(0,AD339+Clima!$F338-AB340-Constantes!$D$11)</f>
        <v>0</v>
      </c>
      <c r="AD340" s="3">
        <f>AD339+Clima!$F338-AB340-AA340-AC340</f>
        <v>25.500000008192004</v>
      </c>
      <c r="AE340" s="3">
        <f>AE339+(Coeficientes!$D$20*AC340-AF340)/Coeficientes!$D$21</f>
        <v>0</v>
      </c>
      <c r="AF340" s="3">
        <f>10*Coeficientes!$D$22*AE339/Constantes!$F$27</f>
        <v>0</v>
      </c>
      <c r="AG340" s="3">
        <f>10*Escenarios!$F$7*(AB340+AF340)</f>
        <v>0</v>
      </c>
      <c r="AH340" s="3">
        <f>0.001*Clima!F338*Escenarios!$F$8</f>
        <v>0</v>
      </c>
      <c r="AI340" s="3">
        <f>MAX(0,AL339+AG340+AH340-Constantes!$F$22)</f>
        <v>0</v>
      </c>
      <c r="AJ340" s="3">
        <f>MIN('Cálculos de ET'!M338*0.001*Escenarios!$F$8*(AL339/Constantes!$F$22)^(2/3),AL339+AG340+AH340-AI340)</f>
        <v>8.2684911008658435E-2</v>
      </c>
      <c r="AK340" s="3">
        <f>MIN(Constantes!$F$21*(AL339/Constantes!$F$22)^(2/3),AL339+AG340+AH340-AJ340-AI340)</f>
        <v>0.15415849472298662</v>
      </c>
      <c r="AL340" s="3">
        <f t="shared" si="11"/>
        <v>0.79274661518946132</v>
      </c>
      <c r="AM340" s="25"/>
    </row>
    <row r="341" spans="2:39" x14ac:dyDescent="0.25">
      <c r="B341" s="24"/>
      <c r="C341" s="3">
        <v>336</v>
      </c>
      <c r="D341" s="3">
        <f>'Cálculos de ET'!$I339*((1-Constantes!$D$18)*'Cálculos de ET'!$K339+'Cálculos de ET'!$L339)</f>
        <v>1.7859284665045445</v>
      </c>
      <c r="E341" s="3">
        <f>MIN(D341*Constantes!$D$16,0.8*(H340+Clima!$F339-F341-G341-Constantes!$D$12))</f>
        <v>6.5535999738131073E-9</v>
      </c>
      <c r="F341" s="3">
        <f>IF(Clima!$F339&gt;0.05*Constantes!$D$17,((Clima!$F339-0.05*Constantes!$D$17)^2)/(Clima!$F339+0.95*Constantes!$D$17),0)</f>
        <v>0</v>
      </c>
      <c r="G341" s="3">
        <f>MAX(0,H340+Clima!$F339-F341-Constantes!$D$11)</f>
        <v>0</v>
      </c>
      <c r="H341" s="3">
        <f>H340+Clima!$F339-F341-E341-G341</f>
        <v>25.500000001638405</v>
      </c>
      <c r="I341" s="17"/>
      <c r="J341" s="3">
        <v>336</v>
      </c>
      <c r="K341" s="3">
        <f>'Cálculos de ET'!$I339*((1-Constantes!$E$18)*'Cálculos de ET'!$K339+'Cálculos de ET'!$L339)</f>
        <v>1.7859284665045445</v>
      </c>
      <c r="L341" s="3">
        <f>MIN(K341*Constantes!$E$16,0.8*(O340+Clima!$F339-M341-N341-Constantes!$D$12))</f>
        <v>6.5535999738131073E-9</v>
      </c>
      <c r="M341" s="3">
        <f>IF(Clima!$F339&gt;0.05*Constantes!$E$17,((Clima!$F339-0.05*Constantes!$E$17)^2)/(Clima!$F339+0.95*Constantes!$E$17),0)</f>
        <v>0</v>
      </c>
      <c r="N341" s="3">
        <f>MAX(0,O340+Clima!$F339-M341-Constantes!$D$11)</f>
        <v>0</v>
      </c>
      <c r="O341" s="3">
        <f>O340+Clima!$F339-M341-L341-N341</f>
        <v>25.500000001638405</v>
      </c>
      <c r="P341" s="3">
        <f>P340+(Coeficientes!$D$20*N341-Q341)/Coeficientes!$D$21</f>
        <v>0</v>
      </c>
      <c r="Q341" s="3">
        <f>10*Coeficientes!$D$22*P340/Constantes!$E$27</f>
        <v>0</v>
      </c>
      <c r="R341" s="3">
        <f>10*Escenarios!$E$7*(M341+Q341)</f>
        <v>0</v>
      </c>
      <c r="S341" s="3">
        <f>0.001*Clima!F339*Escenarios!$E$8</f>
        <v>0</v>
      </c>
      <c r="T341" s="3">
        <f>MAX(0,W340+R341+S341-Constantes!$E$22)</f>
        <v>0</v>
      </c>
      <c r="U341" s="3">
        <f>MIN('Cálculos de ET'!M339*0.001*Escenarios!$E$8*(W340/Constantes!$E$22)^(2/3),W340+R341+S341-T341)</f>
        <v>1.2673736841770449</v>
      </c>
      <c r="V341" s="3">
        <f>MIN(Constantes!$E$21*(W340/Constantes!$E$22)^(2/3),W340+R341+S341-U341-T341)</f>
        <v>2.3627014344095492</v>
      </c>
      <c r="W341" s="3">
        <f t="shared" si="10"/>
        <v>171.10150086556808</v>
      </c>
      <c r="X341" s="17"/>
      <c r="Y341" s="3">
        <v>336</v>
      </c>
      <c r="Z341" s="3">
        <f>'Cálculos de ET'!$I339*((1-Constantes!$F$18)*'Cálculos de ET'!$K339+'Cálculos de ET'!$L339)</f>
        <v>1.7859284665045445</v>
      </c>
      <c r="AA341" s="3">
        <f>MIN(Z341*Constantes!$F$16,0.8*(AD340+Clima!$F339-AB341-AC341-Constantes!$D$12))</f>
        <v>6.5535999738131073E-9</v>
      </c>
      <c r="AB341" s="3">
        <f>IF(Clima!$F339&gt;0.05*Constantes!$F$17,((Clima!$F339-0.05*Constantes!$F$17)^2)/(Clima!$F339+0.95*Constantes!$F$17),0)</f>
        <v>0</v>
      </c>
      <c r="AC341" s="3">
        <f>MAX(0,AD340+Clima!$F339-AB341-Constantes!$D$11)</f>
        <v>0</v>
      </c>
      <c r="AD341" s="3">
        <f>AD340+Clima!$F339-AB341-AA341-AC341</f>
        <v>25.500000001638405</v>
      </c>
      <c r="AE341" s="3">
        <f>AE340+(Coeficientes!$D$20*AC341-AF341)/Coeficientes!$D$21</f>
        <v>0</v>
      </c>
      <c r="AF341" s="3">
        <f>10*Coeficientes!$D$22*AE340/Constantes!$F$27</f>
        <v>0</v>
      </c>
      <c r="AG341" s="3">
        <f>10*Escenarios!$F$7*(AB341+AF341)</f>
        <v>0</v>
      </c>
      <c r="AH341" s="3">
        <f>0.001*Clima!F339*Escenarios!$F$8</f>
        <v>0</v>
      </c>
      <c r="AI341" s="3">
        <f>MAX(0,AL340+AG341+AH341-Constantes!$F$22)</f>
        <v>0</v>
      </c>
      <c r="AJ341" s="3">
        <f>MIN('Cálculos de ET'!M339*0.001*Escenarios!$F$8*(AL340/Constantes!$F$22)^(2/3),AL340+AG341+AH341-AI341)</f>
        <v>6.9466702254958226E-2</v>
      </c>
      <c r="AK341" s="3">
        <f>MIN(Constantes!$F$21*(AL340/Constantes!$F$22)^(2/3),AL340+AG341+AH341-AJ341-AI341)</f>
        <v>0.12950330207311056</v>
      </c>
      <c r="AL341" s="3">
        <f t="shared" si="11"/>
        <v>0.59377661086139255</v>
      </c>
      <c r="AM341" s="25"/>
    </row>
    <row r="342" spans="2:39" x14ac:dyDescent="0.25">
      <c r="B342" s="24"/>
      <c r="C342" s="3">
        <v>337</v>
      </c>
      <c r="D342" s="3">
        <f>'Cálculos de ET'!$I340*((1-Constantes!$D$18)*'Cálculos de ET'!$K340+'Cálculos de ET'!$L340)</f>
        <v>1.855285656177057</v>
      </c>
      <c r="E342" s="3">
        <f>MIN(D342*Constantes!$D$16,0.8*(H341+Clima!$F340-F342-G342-Constantes!$D$12))</f>
        <v>1.3107211316309986E-9</v>
      </c>
      <c r="F342" s="3">
        <f>IF(Clima!$F340&gt;0.05*Constantes!$D$17,((Clima!$F340-0.05*Constantes!$D$17)^2)/(Clima!$F340+0.95*Constantes!$D$17),0)</f>
        <v>0</v>
      </c>
      <c r="G342" s="3">
        <f>MAX(0,H341+Clima!$F340-F342-Constantes!$D$11)</f>
        <v>0</v>
      </c>
      <c r="H342" s="3">
        <f>H341+Clima!$F340-F342-E342-G342</f>
        <v>25.500000000327685</v>
      </c>
      <c r="I342" s="17"/>
      <c r="J342" s="3">
        <v>337</v>
      </c>
      <c r="K342" s="3">
        <f>'Cálculos de ET'!$I340*((1-Constantes!$E$18)*'Cálculos de ET'!$K340+'Cálculos de ET'!$L340)</f>
        <v>1.855285656177057</v>
      </c>
      <c r="L342" s="3">
        <f>MIN(K342*Constantes!$E$16,0.8*(O341+Clima!$F340-M342-N342-Constantes!$D$12))</f>
        <v>1.3107211316309986E-9</v>
      </c>
      <c r="M342" s="3">
        <f>IF(Clima!$F340&gt;0.05*Constantes!$E$17,((Clima!$F340-0.05*Constantes!$E$17)^2)/(Clima!$F340+0.95*Constantes!$E$17),0)</f>
        <v>0</v>
      </c>
      <c r="N342" s="3">
        <f>MAX(0,O341+Clima!$F340-M342-Constantes!$D$11)</f>
        <v>0</v>
      </c>
      <c r="O342" s="3">
        <f>O341+Clima!$F340-M342-L342-N342</f>
        <v>25.500000000327685</v>
      </c>
      <c r="P342" s="3">
        <f>P341+(Coeficientes!$D$20*N342-Q342)/Coeficientes!$D$21</f>
        <v>0</v>
      </c>
      <c r="Q342" s="3">
        <f>10*Coeficientes!$D$22*P341/Constantes!$E$27</f>
        <v>0</v>
      </c>
      <c r="R342" s="3">
        <f>10*Escenarios!$E$7*(M342+Q342)</f>
        <v>0</v>
      </c>
      <c r="S342" s="3">
        <f>0.001*Clima!F340*Escenarios!$E$8</f>
        <v>0</v>
      </c>
      <c r="T342" s="3">
        <f>MAX(0,W341+R342+S342-Constantes!$E$22)</f>
        <v>0</v>
      </c>
      <c r="U342" s="3">
        <f>MIN('Cálculos de ET'!M340*0.001*Escenarios!$E$8*(W341/Constantes!$E$22)^(2/3),W341+R342+S342-T342)</f>
        <v>1.2988149883584379</v>
      </c>
      <c r="V342" s="3">
        <f>MIN(Constantes!$E$21*(W341/Constantes!$E$22)^(2/3),W341+R342+S342-U342-T342)</f>
        <v>2.329863413959198</v>
      </c>
      <c r="W342" s="3">
        <f t="shared" si="10"/>
        <v>167.47282246325045</v>
      </c>
      <c r="X342" s="17"/>
      <c r="Y342" s="3">
        <v>337</v>
      </c>
      <c r="Z342" s="3">
        <f>'Cálculos de ET'!$I340*((1-Constantes!$F$18)*'Cálculos de ET'!$K340+'Cálculos de ET'!$L340)</f>
        <v>1.855285656177057</v>
      </c>
      <c r="AA342" s="3">
        <f>MIN(Z342*Constantes!$F$16,0.8*(AD341+Clima!$F340-AB342-AC342-Constantes!$D$12))</f>
        <v>1.3107211316309986E-9</v>
      </c>
      <c r="AB342" s="3">
        <f>IF(Clima!$F340&gt;0.05*Constantes!$F$17,((Clima!$F340-0.05*Constantes!$F$17)^2)/(Clima!$F340+0.95*Constantes!$F$17),0)</f>
        <v>0</v>
      </c>
      <c r="AC342" s="3">
        <f>MAX(0,AD341+Clima!$F340-AB342-Constantes!$D$11)</f>
        <v>0</v>
      </c>
      <c r="AD342" s="3">
        <f>AD341+Clima!$F340-AB342-AA342-AC342</f>
        <v>25.500000000327685</v>
      </c>
      <c r="AE342" s="3">
        <f>AE341+(Coeficientes!$D$20*AC342-AF342)/Coeficientes!$D$21</f>
        <v>0</v>
      </c>
      <c r="AF342" s="3">
        <f>10*Coeficientes!$D$22*AE341/Constantes!$F$27</f>
        <v>0</v>
      </c>
      <c r="AG342" s="3">
        <f>10*Escenarios!$F$7*(AB342+AF342)</f>
        <v>0</v>
      </c>
      <c r="AH342" s="3">
        <f>0.001*Clima!F340*Escenarios!$F$8</f>
        <v>0</v>
      </c>
      <c r="AI342" s="3">
        <f>MAX(0,AL341+AG342+AH342-Constantes!$F$22)</f>
        <v>0</v>
      </c>
      <c r="AJ342" s="3">
        <f>MIN('Cálculos de ET'!M340*0.001*Escenarios!$F$8*(AL341/Constantes!$F$22)^(2/3),AL341+AG342+AH342-AI342)</f>
        <v>5.9542006487104365E-2</v>
      </c>
      <c r="AK342" s="3">
        <f>MIN(Constantes!$F$21*(AL341/Constantes!$F$22)^(2/3),AL341+AG342+AH342-AJ342-AI342)</f>
        <v>0.10680870158678937</v>
      </c>
      <c r="AL342" s="3">
        <f t="shared" si="11"/>
        <v>0.42742590278749881</v>
      </c>
      <c r="AM342" s="25"/>
    </row>
    <row r="343" spans="2:39" x14ac:dyDescent="0.25">
      <c r="B343" s="24"/>
      <c r="C343" s="3">
        <v>338</v>
      </c>
      <c r="D343" s="3">
        <f>'Cálculos de ET'!$I341*((1-Constantes!$D$18)*'Cálculos de ET'!$K341+'Cálculos de ET'!$L341)</f>
        <v>1.759588701247216</v>
      </c>
      <c r="E343" s="3">
        <f>MIN(D343*Constantes!$D$16,0.8*(H342+Clima!$F341-F343-G343-Constantes!$D$12))</f>
        <v>2.6214479476038831E-10</v>
      </c>
      <c r="F343" s="3">
        <f>IF(Clima!$F341&gt;0.05*Constantes!$D$17,((Clima!$F341-0.05*Constantes!$D$17)^2)/(Clima!$F341+0.95*Constantes!$D$17),0)</f>
        <v>0</v>
      </c>
      <c r="G343" s="3">
        <f>MAX(0,H342+Clima!$F341-F343-Constantes!$D$11)</f>
        <v>0</v>
      </c>
      <c r="H343" s="3">
        <f>H342+Clima!$F341-F343-E343-G343</f>
        <v>25.50000000006554</v>
      </c>
      <c r="I343" s="17"/>
      <c r="J343" s="3">
        <v>338</v>
      </c>
      <c r="K343" s="3">
        <f>'Cálculos de ET'!$I341*((1-Constantes!$E$18)*'Cálculos de ET'!$K341+'Cálculos de ET'!$L341)</f>
        <v>1.759588701247216</v>
      </c>
      <c r="L343" s="3">
        <f>MIN(K343*Constantes!$E$16,0.8*(O342+Clima!$F341-M343-N343-Constantes!$D$12))</f>
        <v>2.6214479476038831E-10</v>
      </c>
      <c r="M343" s="3">
        <f>IF(Clima!$F341&gt;0.05*Constantes!$E$17,((Clima!$F341-0.05*Constantes!$E$17)^2)/(Clima!$F341+0.95*Constantes!$E$17),0)</f>
        <v>0</v>
      </c>
      <c r="N343" s="3">
        <f>MAX(0,O342+Clima!$F341-M343-Constantes!$D$11)</f>
        <v>0</v>
      </c>
      <c r="O343" s="3">
        <f>O342+Clima!$F341-M343-L343-N343</f>
        <v>25.50000000006554</v>
      </c>
      <c r="P343" s="3">
        <f>P342+(Coeficientes!$D$20*N343-Q343)/Coeficientes!$D$21</f>
        <v>0</v>
      </c>
      <c r="Q343" s="3">
        <f>10*Coeficientes!$D$22*P342/Constantes!$E$27</f>
        <v>0</v>
      </c>
      <c r="R343" s="3">
        <f>10*Escenarios!$E$7*(M343+Q343)</f>
        <v>0</v>
      </c>
      <c r="S343" s="3">
        <f>0.001*Clima!F341*Escenarios!$E$8</f>
        <v>0</v>
      </c>
      <c r="T343" s="3">
        <f>MAX(0,W342+R343+S343-Constantes!$E$22)</f>
        <v>0</v>
      </c>
      <c r="U343" s="3">
        <f>MIN('Cálculos de ET'!M341*0.001*Escenarios!$E$8*(W342/Constantes!$E$22)^(2/3),W342+R343+S343-T343)</f>
        <v>1.213622401878071</v>
      </c>
      <c r="V343" s="3">
        <f>MIN(Constantes!$E$21*(W342/Constantes!$E$22)^(2/3),W342+R343+S343-U343-T343)</f>
        <v>2.296805090560619</v>
      </c>
      <c r="W343" s="3">
        <f t="shared" si="10"/>
        <v>163.96239497081177</v>
      </c>
      <c r="X343" s="17"/>
      <c r="Y343" s="3">
        <v>338</v>
      </c>
      <c r="Z343" s="3">
        <f>'Cálculos de ET'!$I341*((1-Constantes!$F$18)*'Cálculos de ET'!$K341+'Cálculos de ET'!$L341)</f>
        <v>1.759588701247216</v>
      </c>
      <c r="AA343" s="3">
        <f>MIN(Z343*Constantes!$F$16,0.8*(AD342+Clima!$F341-AB343-AC343-Constantes!$D$12))</f>
        <v>2.6214479476038831E-10</v>
      </c>
      <c r="AB343" s="3">
        <f>IF(Clima!$F341&gt;0.05*Constantes!$F$17,((Clima!$F341-0.05*Constantes!$F$17)^2)/(Clima!$F341+0.95*Constantes!$F$17),0)</f>
        <v>0</v>
      </c>
      <c r="AC343" s="3">
        <f>MAX(0,AD342+Clima!$F341-AB343-Constantes!$D$11)</f>
        <v>0</v>
      </c>
      <c r="AD343" s="3">
        <f>AD342+Clima!$F341-AB343-AA343-AC343</f>
        <v>25.50000000006554</v>
      </c>
      <c r="AE343" s="3">
        <f>AE342+(Coeficientes!$D$20*AC343-AF343)/Coeficientes!$D$21</f>
        <v>0</v>
      </c>
      <c r="AF343" s="3">
        <f>10*Coeficientes!$D$22*AE342/Constantes!$F$27</f>
        <v>0</v>
      </c>
      <c r="AG343" s="3">
        <f>10*Escenarios!$F$7*(AB343+AF343)</f>
        <v>0</v>
      </c>
      <c r="AH343" s="3">
        <f>0.001*Clima!F341*Escenarios!$F$8</f>
        <v>0</v>
      </c>
      <c r="AI343" s="3">
        <f>MAX(0,AL342+AG343+AH343-Constantes!$F$22)</f>
        <v>0</v>
      </c>
      <c r="AJ343" s="3">
        <f>MIN('Cálculos de ET'!M341*0.001*Escenarios!$F$8*(AL342/Constantes!$F$22)^(2/3),AL342+AG343+AH343-AI343)</f>
        <v>4.5330576817645331E-2</v>
      </c>
      <c r="AK343" s="3">
        <f>MIN(Constantes!$F$21*(AL342/Constantes!$F$22)^(2/3),AL342+AG343+AH343-AJ343-AI343)</f>
        <v>8.5789039022103636E-2</v>
      </c>
      <c r="AL343" s="3">
        <f t="shared" si="11"/>
        <v>0.29630628694774985</v>
      </c>
      <c r="AM343" s="25"/>
    </row>
    <row r="344" spans="2:39" x14ac:dyDescent="0.25">
      <c r="B344" s="24"/>
      <c r="C344" s="3">
        <v>339</v>
      </c>
      <c r="D344" s="3">
        <f>'Cálculos de ET'!$I342*((1-Constantes!$D$18)*'Cálculos de ET'!$K342+'Cálculos de ET'!$L342)</f>
        <v>1.8928170137995242</v>
      </c>
      <c r="E344" s="3">
        <f>MIN(D344*Constantes!$D$16,0.8*(H343+Clima!$F342-F344-G344-Constantes!$D$12))</f>
        <v>5.2429527386266274E-11</v>
      </c>
      <c r="F344" s="3">
        <f>IF(Clima!$F342&gt;0.05*Constantes!$D$17,((Clima!$F342-0.05*Constantes!$D$17)^2)/(Clima!$F342+0.95*Constantes!$D$17),0)</f>
        <v>0</v>
      </c>
      <c r="G344" s="3">
        <f>MAX(0,H343+Clima!$F342-F344-Constantes!$D$11)</f>
        <v>0</v>
      </c>
      <c r="H344" s="3">
        <f>H343+Clima!$F342-F344-E344-G344</f>
        <v>25.50000000001311</v>
      </c>
      <c r="I344" s="17"/>
      <c r="J344" s="3">
        <v>339</v>
      </c>
      <c r="K344" s="3">
        <f>'Cálculos de ET'!$I342*((1-Constantes!$E$18)*'Cálculos de ET'!$K342+'Cálculos de ET'!$L342)</f>
        <v>1.8928170137995242</v>
      </c>
      <c r="L344" s="3">
        <f>MIN(K344*Constantes!$E$16,0.8*(O343+Clima!$F342-M344-N344-Constantes!$D$12))</f>
        <v>5.2429527386266274E-11</v>
      </c>
      <c r="M344" s="3">
        <f>IF(Clima!$F342&gt;0.05*Constantes!$E$17,((Clima!$F342-0.05*Constantes!$E$17)^2)/(Clima!$F342+0.95*Constantes!$E$17),0)</f>
        <v>0</v>
      </c>
      <c r="N344" s="3">
        <f>MAX(0,O343+Clima!$F342-M344-Constantes!$D$11)</f>
        <v>0</v>
      </c>
      <c r="O344" s="3">
        <f>O343+Clima!$F342-M344-L344-N344</f>
        <v>25.50000000001311</v>
      </c>
      <c r="P344" s="3">
        <f>P343+(Coeficientes!$D$20*N344-Q344)/Coeficientes!$D$21</f>
        <v>0</v>
      </c>
      <c r="Q344" s="3">
        <f>10*Coeficientes!$D$22*P343/Constantes!$E$27</f>
        <v>0</v>
      </c>
      <c r="R344" s="3">
        <f>10*Escenarios!$E$7*(M344+Q344)</f>
        <v>0</v>
      </c>
      <c r="S344" s="3">
        <f>0.001*Clima!F342*Escenarios!$E$8</f>
        <v>0</v>
      </c>
      <c r="T344" s="3">
        <f>MAX(0,W343+R344+S344-Constantes!$E$22)</f>
        <v>0</v>
      </c>
      <c r="U344" s="3">
        <f>MIN('Cálculos de ET'!M342*0.001*Escenarios!$E$8*(W343/Constantes!$E$22)^(2/3),W343+R344+S344-T344)</f>
        <v>1.2881818945873809</v>
      </c>
      <c r="V344" s="3">
        <f>MIN(Constantes!$E$21*(W343/Constantes!$E$22)^(2/3),W343+R344+S344-U344-T344)</f>
        <v>2.2645960797783729</v>
      </c>
      <c r="W344" s="3">
        <f t="shared" si="10"/>
        <v>160.409616996446</v>
      </c>
      <c r="X344" s="17"/>
      <c r="Y344" s="3">
        <v>339</v>
      </c>
      <c r="Z344" s="3">
        <f>'Cálculos de ET'!$I342*((1-Constantes!$F$18)*'Cálculos de ET'!$K342+'Cálculos de ET'!$L342)</f>
        <v>1.8928170137995242</v>
      </c>
      <c r="AA344" s="3">
        <f>MIN(Z344*Constantes!$F$16,0.8*(AD343+Clima!$F342-AB344-AC344-Constantes!$D$12))</f>
        <v>5.2429527386266274E-11</v>
      </c>
      <c r="AB344" s="3">
        <f>IF(Clima!$F342&gt;0.05*Constantes!$F$17,((Clima!$F342-0.05*Constantes!$F$17)^2)/(Clima!$F342+0.95*Constantes!$F$17),0)</f>
        <v>0</v>
      </c>
      <c r="AC344" s="3">
        <f>MAX(0,AD343+Clima!$F342-AB344-Constantes!$D$11)</f>
        <v>0</v>
      </c>
      <c r="AD344" s="3">
        <f>AD343+Clima!$F342-AB344-AA344-AC344</f>
        <v>25.50000000001311</v>
      </c>
      <c r="AE344" s="3">
        <f>AE343+(Coeficientes!$D$20*AC344-AF344)/Coeficientes!$D$21</f>
        <v>0</v>
      </c>
      <c r="AF344" s="3">
        <f>10*Coeficientes!$D$22*AE343/Constantes!$F$27</f>
        <v>0</v>
      </c>
      <c r="AG344" s="3">
        <f>10*Escenarios!$F$7*(AB344+AF344)</f>
        <v>0</v>
      </c>
      <c r="AH344" s="3">
        <f>0.001*Clima!F342*Escenarios!$F$8</f>
        <v>0</v>
      </c>
      <c r="AI344" s="3">
        <f>MAX(0,AL343+AG344+AH344-Constantes!$F$22)</f>
        <v>0</v>
      </c>
      <c r="AJ344" s="3">
        <f>MIN('Cálculos de ET'!M342*0.001*Escenarios!$F$8*(AL343/Constantes!$F$22)^(2/3),AL343+AG344+AH344-AI344)</f>
        <v>3.8224187419008959E-2</v>
      </c>
      <c r="AK344" s="3">
        <f>MIN(Constantes!$F$21*(AL343/Constantes!$F$22)^(2/3),AL343+AG344+AH344-AJ344-AI344)</f>
        <v>6.7197299811086353E-2</v>
      </c>
      <c r="AL344" s="3">
        <f t="shared" si="11"/>
        <v>0.19088479971765454</v>
      </c>
      <c r="AM344" s="25"/>
    </row>
    <row r="345" spans="2:39" x14ac:dyDescent="0.25">
      <c r="B345" s="24"/>
      <c r="C345" s="3">
        <v>340</v>
      </c>
      <c r="D345" s="3">
        <f>'Cálculos de ET'!$I343*((1-Constantes!$D$18)*'Cálculos de ET'!$K343+'Cálculos de ET'!$L343)</f>
        <v>1.83964317317731</v>
      </c>
      <c r="E345" s="3">
        <f>MIN(D345*Constantes!$D$16,0.8*(H344+Clima!$F343-F345-G345-Constantes!$D$12))</f>
        <v>1.0484768608876039E-11</v>
      </c>
      <c r="F345" s="3">
        <f>IF(Clima!$F343&gt;0.05*Constantes!$D$17,((Clima!$F343-0.05*Constantes!$D$17)^2)/(Clima!$F343+0.95*Constantes!$D$17),0)</f>
        <v>0</v>
      </c>
      <c r="G345" s="3">
        <f>MAX(0,H344+Clima!$F343-F345-Constantes!$D$11)</f>
        <v>0</v>
      </c>
      <c r="H345" s="3">
        <f>H344+Clima!$F343-F345-E345-G345</f>
        <v>25.500000000002625</v>
      </c>
      <c r="I345" s="17"/>
      <c r="J345" s="3">
        <v>340</v>
      </c>
      <c r="K345" s="3">
        <f>'Cálculos de ET'!$I343*((1-Constantes!$E$18)*'Cálculos de ET'!$K343+'Cálculos de ET'!$L343)</f>
        <v>1.83964317317731</v>
      </c>
      <c r="L345" s="3">
        <f>MIN(K345*Constantes!$E$16,0.8*(O344+Clima!$F343-M345-N345-Constantes!$D$12))</f>
        <v>1.0484768608876039E-11</v>
      </c>
      <c r="M345" s="3">
        <f>IF(Clima!$F343&gt;0.05*Constantes!$E$17,((Clima!$F343-0.05*Constantes!$E$17)^2)/(Clima!$F343+0.95*Constantes!$E$17),0)</f>
        <v>0</v>
      </c>
      <c r="N345" s="3">
        <f>MAX(0,O344+Clima!$F343-M345-Constantes!$D$11)</f>
        <v>0</v>
      </c>
      <c r="O345" s="3">
        <f>O344+Clima!$F343-M345-L345-N345</f>
        <v>25.500000000002625</v>
      </c>
      <c r="P345" s="3">
        <f>P344+(Coeficientes!$D$20*N345-Q345)/Coeficientes!$D$21</f>
        <v>0</v>
      </c>
      <c r="Q345" s="3">
        <f>10*Coeficientes!$D$22*P344/Constantes!$E$27</f>
        <v>0</v>
      </c>
      <c r="R345" s="3">
        <f>10*Escenarios!$E$7*(M345+Q345)</f>
        <v>0</v>
      </c>
      <c r="S345" s="3">
        <f>0.001*Clima!F343*Escenarios!$E$8</f>
        <v>0</v>
      </c>
      <c r="T345" s="3">
        <f>MAX(0,W344+R345+S345-Constantes!$E$22)</f>
        <v>0</v>
      </c>
      <c r="U345" s="3">
        <f>MIN('Cálculos de ET'!M343*0.001*Escenarios!$E$8*(W344/Constantes!$E$22)^(2/3),W344+R345+S345-T345)</f>
        <v>1.2335249263615626</v>
      </c>
      <c r="V345" s="3">
        <f>MIN(Constantes!$E$21*(W344/Constantes!$E$22)^(2/3),W344+R345+S345-U345-T345)</f>
        <v>2.2317635668434859</v>
      </c>
      <c r="W345" s="3">
        <f t="shared" si="10"/>
        <v>156.94432850324097</v>
      </c>
      <c r="X345" s="17"/>
      <c r="Y345" s="3">
        <v>340</v>
      </c>
      <c r="Z345" s="3">
        <f>'Cálculos de ET'!$I343*((1-Constantes!$F$18)*'Cálculos de ET'!$K343+'Cálculos de ET'!$L343)</f>
        <v>1.83964317317731</v>
      </c>
      <c r="AA345" s="3">
        <f>MIN(Z345*Constantes!$F$16,0.8*(AD344+Clima!$F343-AB345-AC345-Constantes!$D$12))</f>
        <v>1.0484768608876039E-11</v>
      </c>
      <c r="AB345" s="3">
        <f>IF(Clima!$F343&gt;0.05*Constantes!$F$17,((Clima!$F343-0.05*Constantes!$F$17)^2)/(Clima!$F343+0.95*Constantes!$F$17),0)</f>
        <v>0</v>
      </c>
      <c r="AC345" s="3">
        <f>MAX(0,AD344+Clima!$F343-AB345-Constantes!$D$11)</f>
        <v>0</v>
      </c>
      <c r="AD345" s="3">
        <f>AD344+Clima!$F343-AB345-AA345-AC345</f>
        <v>25.500000000002625</v>
      </c>
      <c r="AE345" s="3">
        <f>AE344+(Coeficientes!$D$20*AC345-AF345)/Coeficientes!$D$21</f>
        <v>0</v>
      </c>
      <c r="AF345" s="3">
        <f>10*Coeficientes!$D$22*AE344/Constantes!$F$27</f>
        <v>0</v>
      </c>
      <c r="AG345" s="3">
        <f>10*Escenarios!$F$7*(AB345+AF345)</f>
        <v>0</v>
      </c>
      <c r="AH345" s="3">
        <f>0.001*Clima!F343*Escenarios!$F$8</f>
        <v>0</v>
      </c>
      <c r="AI345" s="3">
        <f>MAX(0,AL344+AG345+AH345-Constantes!$F$22)</f>
        <v>0</v>
      </c>
      <c r="AJ345" s="3">
        <f>MIN('Cálculos de ET'!M343*0.001*Escenarios!$F$8*(AL344/Constantes!$F$22)^(2/3),AL344+AG345+AH345-AI345)</f>
        <v>2.7703749739367525E-2</v>
      </c>
      <c r="AK345" s="3">
        <f>MIN(Constantes!$F$21*(AL344/Constantes!$F$22)^(2/3),AL344+AG345+AH345-AJ345-AI345)</f>
        <v>5.0123202224733543E-2</v>
      </c>
      <c r="AL345" s="3">
        <f t="shared" si="11"/>
        <v>0.11305784775355349</v>
      </c>
      <c r="AM345" s="25"/>
    </row>
    <row r="346" spans="2:39" x14ac:dyDescent="0.25">
      <c r="B346" s="24"/>
      <c r="C346" s="3">
        <v>341</v>
      </c>
      <c r="D346" s="3">
        <f>'Cálculos de ET'!$I344*((1-Constantes!$D$18)*'Cálculos de ET'!$K344+'Cálculos de ET'!$L344)</f>
        <v>1.9675871541901693</v>
      </c>
      <c r="E346" s="3">
        <f>MIN(D346*Constantes!$D$16,0.8*(H345+Clima!$F344-F346-G346-Constantes!$D$12))</f>
        <v>2.0975221559638157E-12</v>
      </c>
      <c r="F346" s="3">
        <f>IF(Clima!$F344&gt;0.05*Constantes!$D$17,((Clima!$F344-0.05*Constantes!$D$17)^2)/(Clima!$F344+0.95*Constantes!$D$17),0)</f>
        <v>0</v>
      </c>
      <c r="G346" s="3">
        <f>MAX(0,H345+Clima!$F344-F346-Constantes!$D$11)</f>
        <v>0</v>
      </c>
      <c r="H346" s="3">
        <f>H345+Clima!$F344-F346-E346-G346</f>
        <v>25.500000000000529</v>
      </c>
      <c r="I346" s="17"/>
      <c r="J346" s="3">
        <v>341</v>
      </c>
      <c r="K346" s="3">
        <f>'Cálculos de ET'!$I344*((1-Constantes!$E$18)*'Cálculos de ET'!$K344+'Cálculos de ET'!$L344)</f>
        <v>1.9675871541901693</v>
      </c>
      <c r="L346" s="3">
        <f>MIN(K346*Constantes!$E$16,0.8*(O345+Clima!$F344-M346-N346-Constantes!$D$12))</f>
        <v>2.0975221559638157E-12</v>
      </c>
      <c r="M346" s="3">
        <f>IF(Clima!$F344&gt;0.05*Constantes!$E$17,((Clima!$F344-0.05*Constantes!$E$17)^2)/(Clima!$F344+0.95*Constantes!$E$17),0)</f>
        <v>0</v>
      </c>
      <c r="N346" s="3">
        <f>MAX(0,O345+Clima!$F344-M346-Constantes!$D$11)</f>
        <v>0</v>
      </c>
      <c r="O346" s="3">
        <f>O345+Clima!$F344-M346-L346-N346</f>
        <v>25.500000000000529</v>
      </c>
      <c r="P346" s="3">
        <f>P345+(Coeficientes!$D$20*N346-Q346)/Coeficientes!$D$21</f>
        <v>0</v>
      </c>
      <c r="Q346" s="3">
        <f>10*Coeficientes!$D$22*P345/Constantes!$E$27</f>
        <v>0</v>
      </c>
      <c r="R346" s="3">
        <f>10*Escenarios!$E$7*(M346+Q346)</f>
        <v>0</v>
      </c>
      <c r="S346" s="3">
        <f>0.001*Clima!F344*Escenarios!$E$8</f>
        <v>0</v>
      </c>
      <c r="T346" s="3">
        <f>MAX(0,W345+R346+S346-Constantes!$E$22)</f>
        <v>0</v>
      </c>
      <c r="U346" s="3">
        <f>MIN('Cálculos de ET'!M344*0.001*Escenarios!$E$8*(W345/Constantes!$E$22)^(2/3),W345+R346+S346-T346)</f>
        <v>1.3008898970330698</v>
      </c>
      <c r="V346" s="3">
        <f>MIN(Constantes!$E$21*(W345/Constantes!$E$22)^(2/3),W345+R346+S346-U346-T346)</f>
        <v>2.1995052338977961</v>
      </c>
      <c r="W346" s="3">
        <f t="shared" si="10"/>
        <v>153.44393337231008</v>
      </c>
      <c r="X346" s="17"/>
      <c r="Y346" s="3">
        <v>341</v>
      </c>
      <c r="Z346" s="3">
        <f>'Cálculos de ET'!$I344*((1-Constantes!$F$18)*'Cálculos de ET'!$K344+'Cálculos de ET'!$L344)</f>
        <v>1.9675871541901693</v>
      </c>
      <c r="AA346" s="3">
        <f>MIN(Z346*Constantes!$F$16,0.8*(AD345+Clima!$F344-AB346-AC346-Constantes!$D$12))</f>
        <v>2.0975221559638157E-12</v>
      </c>
      <c r="AB346" s="3">
        <f>IF(Clima!$F344&gt;0.05*Constantes!$F$17,((Clima!$F344-0.05*Constantes!$F$17)^2)/(Clima!$F344+0.95*Constantes!$F$17),0)</f>
        <v>0</v>
      </c>
      <c r="AC346" s="3">
        <f>MAX(0,AD345+Clima!$F344-AB346-Constantes!$D$11)</f>
        <v>0</v>
      </c>
      <c r="AD346" s="3">
        <f>AD345+Clima!$F344-AB346-AA346-AC346</f>
        <v>25.500000000000529</v>
      </c>
      <c r="AE346" s="3">
        <f>AE345+(Coeficientes!$D$20*AC346-AF346)/Coeficientes!$D$21</f>
        <v>0</v>
      </c>
      <c r="AF346" s="3">
        <f>10*Coeficientes!$D$22*AE345/Constantes!$F$27</f>
        <v>0</v>
      </c>
      <c r="AG346" s="3">
        <f>10*Escenarios!$F$7*(AB346+AF346)</f>
        <v>0</v>
      </c>
      <c r="AH346" s="3">
        <f>0.001*Clima!F344*Escenarios!$F$8</f>
        <v>0</v>
      </c>
      <c r="AI346" s="3">
        <f>MAX(0,AL345+AG346+AH346-Constantes!$F$22)</f>
        <v>0</v>
      </c>
      <c r="AJ346" s="3">
        <f>MIN('Cálculos de ET'!M344*0.001*Escenarios!$F$8*(AL345/Constantes!$F$22)^(2/3),AL345+AG346+AH346-AI346)</f>
        <v>2.0907748221029726E-2</v>
      </c>
      <c r="AK346" s="3">
        <f>MIN(Constantes!$F$21*(AL345/Constantes!$F$22)^(2/3),AL345+AG346+AH346-AJ346-AI346)</f>
        <v>3.5350187395607996E-2</v>
      </c>
      <c r="AL346" s="3">
        <f t="shared" si="11"/>
        <v>5.6799912136915764E-2</v>
      </c>
      <c r="AM346" s="25"/>
    </row>
    <row r="347" spans="2:39" x14ac:dyDescent="0.25">
      <c r="B347" s="24"/>
      <c r="C347" s="3">
        <v>342</v>
      </c>
      <c r="D347" s="3">
        <f>'Cálculos de ET'!$I345*((1-Constantes!$D$18)*'Cálculos de ET'!$K345+'Cálculos de ET'!$L345)</f>
        <v>2.0209187199742624</v>
      </c>
      <c r="E347" s="3">
        <f>MIN(D347*Constantes!$D$16,0.8*(H346+Clima!$F345-F347-G347-Constantes!$D$12))</f>
        <v>4.2064129956997933E-13</v>
      </c>
      <c r="F347" s="3">
        <f>IF(Clima!$F345&gt;0.05*Constantes!$D$17,((Clima!$F345-0.05*Constantes!$D$17)^2)/(Clima!$F345+0.95*Constantes!$D$17),0)</f>
        <v>0</v>
      </c>
      <c r="G347" s="3">
        <f>MAX(0,H346+Clima!$F345-F347-Constantes!$D$11)</f>
        <v>0</v>
      </c>
      <c r="H347" s="3">
        <f>H346+Clima!$F345-F347-E347-G347</f>
        <v>25.50000000000011</v>
      </c>
      <c r="I347" s="17"/>
      <c r="J347" s="3">
        <v>342</v>
      </c>
      <c r="K347" s="3">
        <f>'Cálculos de ET'!$I345*((1-Constantes!$E$18)*'Cálculos de ET'!$K345+'Cálculos de ET'!$L345)</f>
        <v>2.0209187199742624</v>
      </c>
      <c r="L347" s="3">
        <f>MIN(K347*Constantes!$E$16,0.8*(O346+Clima!$F345-M347-N347-Constantes!$D$12))</f>
        <v>4.2064129956997933E-13</v>
      </c>
      <c r="M347" s="3">
        <f>IF(Clima!$F345&gt;0.05*Constantes!$E$17,((Clima!$F345-0.05*Constantes!$E$17)^2)/(Clima!$F345+0.95*Constantes!$E$17),0)</f>
        <v>0</v>
      </c>
      <c r="N347" s="3">
        <f>MAX(0,O346+Clima!$F345-M347-Constantes!$D$11)</f>
        <v>0</v>
      </c>
      <c r="O347" s="3">
        <f>O346+Clima!$F345-M347-L347-N347</f>
        <v>25.50000000000011</v>
      </c>
      <c r="P347" s="3">
        <f>P346+(Coeficientes!$D$20*N347-Q347)/Coeficientes!$D$21</f>
        <v>0</v>
      </c>
      <c r="Q347" s="3">
        <f>10*Coeficientes!$D$22*P346/Constantes!$E$27</f>
        <v>0</v>
      </c>
      <c r="R347" s="3">
        <f>10*Escenarios!$E$7*(M347+Q347)</f>
        <v>0</v>
      </c>
      <c r="S347" s="3">
        <f>0.001*Clima!F345*Escenarios!$E$8</f>
        <v>0</v>
      </c>
      <c r="T347" s="3">
        <f>MAX(0,W346+R347+S347-Constantes!$E$22)</f>
        <v>0</v>
      </c>
      <c r="U347" s="3">
        <f>MIN('Cálculos de ET'!M345*0.001*Escenarios!$E$8*(W346/Constantes!$E$22)^(2/3),W346+R347+S347-T347)</f>
        <v>1.316328346118788</v>
      </c>
      <c r="V347" s="3">
        <f>MIN(Constantes!$E$21*(W346/Constantes!$E$22)^(2/3),W346+R347+S347-U347-T347)</f>
        <v>2.1666781185292567</v>
      </c>
      <c r="W347" s="3">
        <f t="shared" si="10"/>
        <v>149.96092690766204</v>
      </c>
      <c r="X347" s="17"/>
      <c r="Y347" s="3">
        <v>342</v>
      </c>
      <c r="Z347" s="3">
        <f>'Cálculos de ET'!$I345*((1-Constantes!$F$18)*'Cálculos de ET'!$K345+'Cálculos de ET'!$L345)</f>
        <v>2.0209187199742624</v>
      </c>
      <c r="AA347" s="3">
        <f>MIN(Z347*Constantes!$F$16,0.8*(AD346+Clima!$F345-AB347-AC347-Constantes!$D$12))</f>
        <v>4.2064129956997933E-13</v>
      </c>
      <c r="AB347" s="3">
        <f>IF(Clima!$F345&gt;0.05*Constantes!$F$17,((Clima!$F345-0.05*Constantes!$F$17)^2)/(Clima!$F345+0.95*Constantes!$F$17),0)</f>
        <v>0</v>
      </c>
      <c r="AC347" s="3">
        <f>MAX(0,AD346+Clima!$F345-AB347-Constantes!$D$11)</f>
        <v>0</v>
      </c>
      <c r="AD347" s="3">
        <f>AD346+Clima!$F345-AB347-AA347-AC347</f>
        <v>25.50000000000011</v>
      </c>
      <c r="AE347" s="3">
        <f>AE346+(Coeficientes!$D$20*AC347-AF347)/Coeficientes!$D$21</f>
        <v>0</v>
      </c>
      <c r="AF347" s="3">
        <f>10*Coeficientes!$D$22*AE346/Constantes!$F$27</f>
        <v>0</v>
      </c>
      <c r="AG347" s="3">
        <f>10*Escenarios!$F$7*(AB347+AF347)</f>
        <v>0</v>
      </c>
      <c r="AH347" s="3">
        <f>0.001*Clima!F345*Escenarios!$F$8</f>
        <v>0</v>
      </c>
      <c r="AI347" s="3">
        <f>MAX(0,AL346+AG347+AH347-Constantes!$F$22)</f>
        <v>0</v>
      </c>
      <c r="AJ347" s="3">
        <f>MIN('Cálculos de ET'!M345*0.001*Escenarios!$F$8*(AL346/Constantes!$F$22)^(2/3),AL346+AG347+AH347-AI347)</f>
        <v>1.3572489783908483E-2</v>
      </c>
      <c r="AK347" s="3">
        <f>MIN(Constantes!$F$21*(AL346/Constantes!$F$22)^(2/3),AL346+AG347+AH347-AJ347-AI347)</f>
        <v>2.2340335308788244E-2</v>
      </c>
      <c r="AL347" s="3">
        <f t="shared" si="11"/>
        <v>2.0887087044219033E-2</v>
      </c>
      <c r="AM347" s="25"/>
    </row>
    <row r="348" spans="2:39" x14ac:dyDescent="0.25">
      <c r="B348" s="24"/>
      <c r="C348" s="3">
        <v>343</v>
      </c>
      <c r="D348" s="3">
        <f>'Cálculos de ET'!$I346*((1-Constantes!$D$18)*'Cálculos de ET'!$K346+'Cálculos de ET'!$L346)</f>
        <v>2.068891885704164</v>
      </c>
      <c r="E348" s="3">
        <f>MIN(D348*Constantes!$D$16,0.8*(H347+Clima!$F346-F348-G348-Constantes!$D$12))</f>
        <v>8.5265128291212022E-14</v>
      </c>
      <c r="F348" s="3">
        <f>IF(Clima!$F346&gt;0.05*Constantes!$D$17,((Clima!$F346-0.05*Constantes!$D$17)^2)/(Clima!$F346+0.95*Constantes!$D$17),0)</f>
        <v>0</v>
      </c>
      <c r="G348" s="3">
        <f>MAX(0,H347+Clima!$F346-F348-Constantes!$D$11)</f>
        <v>0</v>
      </c>
      <c r="H348" s="3">
        <f>H347+Clima!$F346-F348-E348-G348</f>
        <v>25.500000000000025</v>
      </c>
      <c r="I348" s="17"/>
      <c r="J348" s="3">
        <v>343</v>
      </c>
      <c r="K348" s="3">
        <f>'Cálculos de ET'!$I346*((1-Constantes!$E$18)*'Cálculos de ET'!$K346+'Cálculos de ET'!$L346)</f>
        <v>2.068891885704164</v>
      </c>
      <c r="L348" s="3">
        <f>MIN(K348*Constantes!$E$16,0.8*(O347+Clima!$F346-M348-N348-Constantes!$D$12))</f>
        <v>8.5265128291212022E-14</v>
      </c>
      <c r="M348" s="3">
        <f>IF(Clima!$F346&gt;0.05*Constantes!$E$17,((Clima!$F346-0.05*Constantes!$E$17)^2)/(Clima!$F346+0.95*Constantes!$E$17),0)</f>
        <v>0</v>
      </c>
      <c r="N348" s="3">
        <f>MAX(0,O347+Clima!$F346-M348-Constantes!$D$11)</f>
        <v>0</v>
      </c>
      <c r="O348" s="3">
        <f>O347+Clima!$F346-M348-L348-N348</f>
        <v>25.500000000000025</v>
      </c>
      <c r="P348" s="3">
        <f>P347+(Coeficientes!$D$20*N348-Q348)/Coeficientes!$D$21</f>
        <v>0</v>
      </c>
      <c r="Q348" s="3">
        <f>10*Coeficientes!$D$22*P347/Constantes!$E$27</f>
        <v>0</v>
      </c>
      <c r="R348" s="3">
        <f>10*Escenarios!$E$7*(M348+Q348)</f>
        <v>0</v>
      </c>
      <c r="S348" s="3">
        <f>0.001*Clima!F346*Escenarios!$E$8</f>
        <v>0</v>
      </c>
      <c r="T348" s="3">
        <f>MAX(0,W347+R348+S348-Constantes!$E$22)</f>
        <v>0</v>
      </c>
      <c r="U348" s="3">
        <f>MIN('Cálculos de ET'!M346*0.001*Escenarios!$E$8*(W347/Constantes!$E$22)^(2/3),W347+R348+S348-T348)</f>
        <v>1.3271368957555456</v>
      </c>
      <c r="V348" s="3">
        <f>MIN(Constantes!$E$21*(W347/Constantes!$E$22)^(2/3),W347+R348+S348-U348-T348)</f>
        <v>2.1337653564142411</v>
      </c>
      <c r="W348" s="3">
        <f t="shared" si="10"/>
        <v>146.50002465549224</v>
      </c>
      <c r="X348" s="17"/>
      <c r="Y348" s="3">
        <v>343</v>
      </c>
      <c r="Z348" s="3">
        <f>'Cálculos de ET'!$I346*((1-Constantes!$F$18)*'Cálculos de ET'!$K346+'Cálculos de ET'!$L346)</f>
        <v>2.068891885704164</v>
      </c>
      <c r="AA348" s="3">
        <f>MIN(Z348*Constantes!$F$16,0.8*(AD347+Clima!$F346-AB348-AC348-Constantes!$D$12))</f>
        <v>8.5265128291212022E-14</v>
      </c>
      <c r="AB348" s="3">
        <f>IF(Clima!$F346&gt;0.05*Constantes!$F$17,((Clima!$F346-0.05*Constantes!$F$17)^2)/(Clima!$F346+0.95*Constantes!$F$17),0)</f>
        <v>0</v>
      </c>
      <c r="AC348" s="3">
        <f>MAX(0,AD347+Clima!$F346-AB348-Constantes!$D$11)</f>
        <v>0</v>
      </c>
      <c r="AD348" s="3">
        <f>AD347+Clima!$F346-AB348-AA348-AC348</f>
        <v>25.500000000000025</v>
      </c>
      <c r="AE348" s="3">
        <f>AE347+(Coeficientes!$D$20*AC348-AF348)/Coeficientes!$D$21</f>
        <v>0</v>
      </c>
      <c r="AF348" s="3">
        <f>10*Coeficientes!$D$22*AE347/Constantes!$F$27</f>
        <v>0</v>
      </c>
      <c r="AG348" s="3">
        <f>10*Escenarios!$F$7*(AB348+AF348)</f>
        <v>0</v>
      </c>
      <c r="AH348" s="3">
        <f>0.001*Clima!F346*Escenarios!$F$8</f>
        <v>0</v>
      </c>
      <c r="AI348" s="3">
        <f>MAX(0,AL347+AG348+AH348-Constantes!$F$22)</f>
        <v>0</v>
      </c>
      <c r="AJ348" s="3">
        <f>MIN('Cálculos de ET'!M346*0.001*Escenarios!$F$8*(AL347/Constantes!$F$22)^(2/3),AL347+AG348+AH348-AI348)</f>
        <v>7.1320146372426414E-3</v>
      </c>
      <c r="AK348" s="3">
        <f>MIN(Constantes!$F$21*(AL347/Constantes!$F$22)^(2/3),AL347+AG348+AH348-AJ348-AI348)</f>
        <v>1.146682441205428E-2</v>
      </c>
      <c r="AL348" s="3">
        <f t="shared" si="11"/>
        <v>2.2882479949221119E-3</v>
      </c>
      <c r="AM348" s="25"/>
    </row>
    <row r="349" spans="2:39" x14ac:dyDescent="0.25">
      <c r="B349" s="24"/>
      <c r="C349" s="3">
        <v>344</v>
      </c>
      <c r="D349" s="3">
        <f>'Cálculos de ET'!$I347*((1-Constantes!$D$18)*'Cálculos de ET'!$K347+'Cálculos de ET'!$L347)</f>
        <v>2.037014219105588</v>
      </c>
      <c r="E349" s="3">
        <f>MIN(D349*Constantes!$D$16,0.8*(H348+Clima!$F347-F349-G349-Constantes!$D$12))</f>
        <v>1.7053025658242407E-14</v>
      </c>
      <c r="F349" s="3">
        <f>IF(Clima!$F347&gt;0.05*Constantes!$D$17,((Clima!$F347-0.05*Constantes!$D$17)^2)/(Clima!$F347+0.95*Constantes!$D$17),0)</f>
        <v>0</v>
      </c>
      <c r="G349" s="3">
        <f>MAX(0,H348+Clima!$F347-F349-Constantes!$D$11)</f>
        <v>0</v>
      </c>
      <c r="H349" s="3">
        <f>H348+Clima!$F347-F349-E349-G349</f>
        <v>25.500000000000007</v>
      </c>
      <c r="I349" s="17"/>
      <c r="J349" s="3">
        <v>344</v>
      </c>
      <c r="K349" s="3">
        <f>'Cálculos de ET'!$I347*((1-Constantes!$E$18)*'Cálculos de ET'!$K347+'Cálculos de ET'!$L347)</f>
        <v>2.037014219105588</v>
      </c>
      <c r="L349" s="3">
        <f>MIN(K349*Constantes!$E$16,0.8*(O348+Clima!$F347-M349-N349-Constantes!$D$12))</f>
        <v>1.7053025658242407E-14</v>
      </c>
      <c r="M349" s="3">
        <f>IF(Clima!$F347&gt;0.05*Constantes!$E$17,((Clima!$F347-0.05*Constantes!$E$17)^2)/(Clima!$F347+0.95*Constantes!$E$17),0)</f>
        <v>0</v>
      </c>
      <c r="N349" s="3">
        <f>MAX(0,O348+Clima!$F347-M349-Constantes!$D$11)</f>
        <v>0</v>
      </c>
      <c r="O349" s="3">
        <f>O348+Clima!$F347-M349-L349-N349</f>
        <v>25.500000000000007</v>
      </c>
      <c r="P349" s="3">
        <f>P348+(Coeficientes!$D$20*N349-Q349)/Coeficientes!$D$21</f>
        <v>0</v>
      </c>
      <c r="Q349" s="3">
        <f>10*Coeficientes!$D$22*P348/Constantes!$E$27</f>
        <v>0</v>
      </c>
      <c r="R349" s="3">
        <f>10*Escenarios!$E$7*(M349+Q349)</f>
        <v>0</v>
      </c>
      <c r="S349" s="3">
        <f>0.001*Clima!F347*Escenarios!$E$8</f>
        <v>0</v>
      </c>
      <c r="T349" s="3">
        <f>MAX(0,W348+R349+S349-Constantes!$E$22)</f>
        <v>0</v>
      </c>
      <c r="U349" s="3">
        <f>MIN('Cálculos de ET'!M347*0.001*Escenarios!$E$8*(W348/Constantes!$E$22)^(2/3),W348+R349+S349-T349)</f>
        <v>1.2864902550850987</v>
      </c>
      <c r="V349" s="3">
        <f>MIN(Constantes!$E$21*(W348/Constantes!$E$22)^(2/3),W348+R349+S349-U349-T349)</f>
        <v>2.1008080881576268</v>
      </c>
      <c r="W349" s="3">
        <f t="shared" si="10"/>
        <v>143.11272631224949</v>
      </c>
      <c r="X349" s="17"/>
      <c r="Y349" s="3">
        <v>344</v>
      </c>
      <c r="Z349" s="3">
        <f>'Cálculos de ET'!$I347*((1-Constantes!$F$18)*'Cálculos de ET'!$K347+'Cálculos de ET'!$L347)</f>
        <v>2.037014219105588</v>
      </c>
      <c r="AA349" s="3">
        <f>MIN(Z349*Constantes!$F$16,0.8*(AD348+Clima!$F347-AB349-AC349-Constantes!$D$12))</f>
        <v>1.7053025658242407E-14</v>
      </c>
      <c r="AB349" s="3">
        <f>IF(Clima!$F347&gt;0.05*Constantes!$F$17,((Clima!$F347-0.05*Constantes!$F$17)^2)/(Clima!$F347+0.95*Constantes!$F$17),0)</f>
        <v>0</v>
      </c>
      <c r="AC349" s="3">
        <f>MAX(0,AD348+Clima!$F347-AB349-Constantes!$D$11)</f>
        <v>0</v>
      </c>
      <c r="AD349" s="3">
        <f>AD348+Clima!$F347-AB349-AA349-AC349</f>
        <v>25.500000000000007</v>
      </c>
      <c r="AE349" s="3">
        <f>AE348+(Coeficientes!$D$20*AC349-AF349)/Coeficientes!$D$21</f>
        <v>0</v>
      </c>
      <c r="AF349" s="3">
        <f>10*Coeficientes!$D$22*AE348/Constantes!$F$27</f>
        <v>0</v>
      </c>
      <c r="AG349" s="3">
        <f>10*Escenarios!$F$7*(AB349+AF349)</f>
        <v>0</v>
      </c>
      <c r="AH349" s="3">
        <f>0.001*Clima!F347*Escenarios!$F$8</f>
        <v>0</v>
      </c>
      <c r="AI349" s="3">
        <f>MAX(0,AL348+AG349+AH349-Constantes!$F$22)</f>
        <v>0</v>
      </c>
      <c r="AJ349" s="3">
        <f>MIN('Cálculos de ET'!M347*0.001*Escenarios!$F$8*(AL348/Constantes!$F$22)^(2/3),AL348+AG349+AH349-AI349)</f>
        <v>1.6077311449579385E-3</v>
      </c>
      <c r="AK349" s="3">
        <f>MIN(Constantes!$F$21*(AL348/Constantes!$F$22)^(2/3),AL348+AG349+AH349-AJ349-AI349)</f>
        <v>6.8051684996417341E-4</v>
      </c>
      <c r="AL349" s="3">
        <f t="shared" si="11"/>
        <v>0</v>
      </c>
      <c r="AM349" s="25"/>
    </row>
    <row r="350" spans="2:39" x14ac:dyDescent="0.25">
      <c r="B350" s="24"/>
      <c r="C350" s="3">
        <v>345</v>
      </c>
      <c r="D350" s="3">
        <f>'Cálculos de ET'!$I348*((1-Constantes!$D$18)*'Cálculos de ET'!$K348+'Cálculos de ET'!$L348)</f>
        <v>2.1913119615754342</v>
      </c>
      <c r="E350" s="3">
        <f>MIN(D350*Constantes!$D$16,0.8*(H349+Clima!$F348-F350-G350-Constantes!$D$12))</f>
        <v>2.8421709430404009E-15</v>
      </c>
      <c r="F350" s="3">
        <f>IF(Clima!$F348&gt;0.05*Constantes!$D$17,((Clima!$F348-0.05*Constantes!$D$17)^2)/(Clima!$F348+0.95*Constantes!$D$17),0)</f>
        <v>0</v>
      </c>
      <c r="G350" s="3">
        <f>MAX(0,H349+Clima!$F348-F350-Constantes!$D$11)</f>
        <v>0</v>
      </c>
      <c r="H350" s="3">
        <f>H349+Clima!$F348-F350-E350-G350</f>
        <v>25.500000000000004</v>
      </c>
      <c r="I350" s="17"/>
      <c r="J350" s="3">
        <v>345</v>
      </c>
      <c r="K350" s="3">
        <f>'Cálculos de ET'!$I348*((1-Constantes!$E$18)*'Cálculos de ET'!$K348+'Cálculos de ET'!$L348)</f>
        <v>2.1913119615754342</v>
      </c>
      <c r="L350" s="3">
        <f>MIN(K350*Constantes!$E$16,0.8*(O349+Clima!$F348-M350-N350-Constantes!$D$12))</f>
        <v>2.8421709430404009E-15</v>
      </c>
      <c r="M350" s="3">
        <f>IF(Clima!$F348&gt;0.05*Constantes!$E$17,((Clima!$F348-0.05*Constantes!$E$17)^2)/(Clima!$F348+0.95*Constantes!$E$17),0)</f>
        <v>0</v>
      </c>
      <c r="N350" s="3">
        <f>MAX(0,O349+Clima!$F348-M350-Constantes!$D$11)</f>
        <v>0</v>
      </c>
      <c r="O350" s="3">
        <f>O349+Clima!$F348-M350-L350-N350</f>
        <v>25.500000000000004</v>
      </c>
      <c r="P350" s="3">
        <f>P349+(Coeficientes!$D$20*N350-Q350)/Coeficientes!$D$21</f>
        <v>0</v>
      </c>
      <c r="Q350" s="3">
        <f>10*Coeficientes!$D$22*P349/Constantes!$E$27</f>
        <v>0</v>
      </c>
      <c r="R350" s="3">
        <f>10*Escenarios!$E$7*(M350+Q350)</f>
        <v>0</v>
      </c>
      <c r="S350" s="3">
        <f>0.001*Clima!F348*Escenarios!$E$8</f>
        <v>0</v>
      </c>
      <c r="T350" s="3">
        <f>MAX(0,W349+R350+S350-Constantes!$E$22)</f>
        <v>0</v>
      </c>
      <c r="U350" s="3">
        <f>MIN('Cálculos de ET'!M348*0.001*Escenarios!$E$8*(W349/Constantes!$E$22)^(2/3),W349+R350+S350-T350)</f>
        <v>1.3622824649684464</v>
      </c>
      <c r="V350" s="3">
        <f>MIN(Constantes!$E$21*(W349/Constantes!$E$22)^(2/3),W349+R350+S350-U350-T350)</f>
        <v>2.0682994622599322</v>
      </c>
      <c r="W350" s="3">
        <f t="shared" si="10"/>
        <v>139.6821443850211</v>
      </c>
      <c r="X350" s="17"/>
      <c r="Y350" s="3">
        <v>345</v>
      </c>
      <c r="Z350" s="3">
        <f>'Cálculos de ET'!$I348*((1-Constantes!$F$18)*'Cálculos de ET'!$K348+'Cálculos de ET'!$L348)</f>
        <v>2.1913119615754342</v>
      </c>
      <c r="AA350" s="3">
        <f>MIN(Z350*Constantes!$F$16,0.8*(AD349+Clima!$F348-AB350-AC350-Constantes!$D$12))</f>
        <v>2.8421709430404009E-15</v>
      </c>
      <c r="AB350" s="3">
        <f>IF(Clima!$F348&gt;0.05*Constantes!$F$17,((Clima!$F348-0.05*Constantes!$F$17)^2)/(Clima!$F348+0.95*Constantes!$F$17),0)</f>
        <v>0</v>
      </c>
      <c r="AC350" s="3">
        <f>MAX(0,AD349+Clima!$F348-AB350-Constantes!$D$11)</f>
        <v>0</v>
      </c>
      <c r="AD350" s="3">
        <f>AD349+Clima!$F348-AB350-AA350-AC350</f>
        <v>25.500000000000004</v>
      </c>
      <c r="AE350" s="3">
        <f>AE349+(Coeficientes!$D$20*AC350-AF350)/Coeficientes!$D$21</f>
        <v>0</v>
      </c>
      <c r="AF350" s="3">
        <f>10*Coeficientes!$D$22*AE349/Constantes!$F$27</f>
        <v>0</v>
      </c>
      <c r="AG350" s="3">
        <f>10*Escenarios!$F$7*(AB350+AF350)</f>
        <v>0</v>
      </c>
      <c r="AH350" s="3">
        <f>0.001*Clima!F348*Escenarios!$F$8</f>
        <v>0</v>
      </c>
      <c r="AI350" s="3">
        <f>MAX(0,AL349+AG350+AH350-Constantes!$F$22)</f>
        <v>0</v>
      </c>
      <c r="AJ350" s="3">
        <f>MIN('Cálculos de ET'!M348*0.001*Escenarios!$F$8*(AL349/Constantes!$F$22)^(2/3),AL349+AG350+AH350-AI350)</f>
        <v>0</v>
      </c>
      <c r="AK350" s="3">
        <f>MIN(Constantes!$F$21*(AL349/Constantes!$F$22)^(2/3),AL349+AG350+AH350-AJ350-AI350)</f>
        <v>0</v>
      </c>
      <c r="AL350" s="3">
        <f t="shared" si="11"/>
        <v>0</v>
      </c>
      <c r="AM350" s="25"/>
    </row>
    <row r="351" spans="2:39" x14ac:dyDescent="0.25">
      <c r="B351" s="24"/>
      <c r="C351" s="3">
        <v>346</v>
      </c>
      <c r="D351" s="3">
        <f>'Cálculos de ET'!$I349*((1-Constantes!$D$18)*'Cálculos de ET'!$K349+'Cálculos de ET'!$L349)</f>
        <v>2.1116025169123187</v>
      </c>
      <c r="E351" s="3">
        <f>MIN(D351*Constantes!$D$16,0.8*(H350+Clima!$F349-F351-G351-Constantes!$D$12))</f>
        <v>0</v>
      </c>
      <c r="F351" s="3">
        <f>IF(Clima!$F349&gt;0.05*Constantes!$D$17,((Clima!$F349-0.05*Constantes!$D$17)^2)/(Clima!$F349+0.95*Constantes!$D$17),0)</f>
        <v>0</v>
      </c>
      <c r="G351" s="3">
        <f>MAX(0,H350+Clima!$F349-F351-Constantes!$D$11)</f>
        <v>0</v>
      </c>
      <c r="H351" s="3">
        <f>H350+Clima!$F349-F351-E351-G351</f>
        <v>25.500000000000004</v>
      </c>
      <c r="I351" s="17"/>
      <c r="J351" s="3">
        <v>346</v>
      </c>
      <c r="K351" s="3">
        <f>'Cálculos de ET'!$I349*((1-Constantes!$E$18)*'Cálculos de ET'!$K349+'Cálculos de ET'!$L349)</f>
        <v>2.1116025169123187</v>
      </c>
      <c r="L351" s="3">
        <f>MIN(K351*Constantes!$E$16,0.8*(O350+Clima!$F349-M351-N351-Constantes!$D$12))</f>
        <v>0</v>
      </c>
      <c r="M351" s="3">
        <f>IF(Clima!$F349&gt;0.05*Constantes!$E$17,((Clima!$F349-0.05*Constantes!$E$17)^2)/(Clima!$F349+0.95*Constantes!$E$17),0)</f>
        <v>0</v>
      </c>
      <c r="N351" s="3">
        <f>MAX(0,O350+Clima!$F349-M351-Constantes!$D$11)</f>
        <v>0</v>
      </c>
      <c r="O351" s="3">
        <f>O350+Clima!$F349-M351-L351-N351</f>
        <v>25.500000000000004</v>
      </c>
      <c r="P351" s="3">
        <f>P350+(Coeficientes!$D$20*N351-Q351)/Coeficientes!$D$21</f>
        <v>0</v>
      </c>
      <c r="Q351" s="3">
        <f>10*Coeficientes!$D$22*P350/Constantes!$E$27</f>
        <v>0</v>
      </c>
      <c r="R351" s="3">
        <f>10*Escenarios!$E$7*(M351+Q351)</f>
        <v>0</v>
      </c>
      <c r="S351" s="3">
        <f>0.001*Clima!F349*Escenarios!$E$8</f>
        <v>0</v>
      </c>
      <c r="T351" s="3">
        <f>MAX(0,W350+R351+S351-Constantes!$E$22)</f>
        <v>0</v>
      </c>
      <c r="U351" s="3">
        <f>MIN('Cálculos de ET'!M349*0.001*Escenarios!$E$8*(W350/Constantes!$E$22)^(2/3),W350+R351+S351-T351)</f>
        <v>1.291873977473678</v>
      </c>
      <c r="V351" s="3">
        <f>MIN(Constantes!$E$21*(W350/Constantes!$E$22)^(2/3),W350+R351+S351-U351-T351)</f>
        <v>2.0351129197176867</v>
      </c>
      <c r="W351" s="3">
        <f t="shared" si="10"/>
        <v>136.35515748782976</v>
      </c>
      <c r="X351" s="17"/>
      <c r="Y351" s="3">
        <v>346</v>
      </c>
      <c r="Z351" s="3">
        <f>'Cálculos de ET'!$I349*((1-Constantes!$F$18)*'Cálculos de ET'!$K349+'Cálculos de ET'!$L349)</f>
        <v>2.1116025169123187</v>
      </c>
      <c r="AA351" s="3">
        <f>MIN(Z351*Constantes!$F$16,0.8*(AD350+Clima!$F349-AB351-AC351-Constantes!$D$12))</f>
        <v>0</v>
      </c>
      <c r="AB351" s="3">
        <f>IF(Clima!$F349&gt;0.05*Constantes!$F$17,((Clima!$F349-0.05*Constantes!$F$17)^2)/(Clima!$F349+0.95*Constantes!$F$17),0)</f>
        <v>0</v>
      </c>
      <c r="AC351" s="3">
        <f>MAX(0,AD350+Clima!$F349-AB351-Constantes!$D$11)</f>
        <v>0</v>
      </c>
      <c r="AD351" s="3">
        <f>AD350+Clima!$F349-AB351-AA351-AC351</f>
        <v>25.500000000000004</v>
      </c>
      <c r="AE351" s="3">
        <f>AE350+(Coeficientes!$D$20*AC351-AF351)/Coeficientes!$D$21</f>
        <v>0</v>
      </c>
      <c r="AF351" s="3">
        <f>10*Coeficientes!$D$22*AE350/Constantes!$F$27</f>
        <v>0</v>
      </c>
      <c r="AG351" s="3">
        <f>10*Escenarios!$F$7*(AB351+AF351)</f>
        <v>0</v>
      </c>
      <c r="AH351" s="3">
        <f>0.001*Clima!F349*Escenarios!$F$8</f>
        <v>0</v>
      </c>
      <c r="AI351" s="3">
        <f>MAX(0,AL350+AG351+AH351-Constantes!$F$22)</f>
        <v>0</v>
      </c>
      <c r="AJ351" s="3">
        <f>MIN('Cálculos de ET'!M349*0.001*Escenarios!$F$8*(AL350/Constantes!$F$22)^(2/3),AL350+AG351+AH351-AI351)</f>
        <v>0</v>
      </c>
      <c r="AK351" s="3">
        <f>MIN(Constantes!$F$21*(AL350/Constantes!$F$22)^(2/3),AL350+AG351+AH351-AJ351-AI351)</f>
        <v>0</v>
      </c>
      <c r="AL351" s="3">
        <f t="shared" si="11"/>
        <v>0</v>
      </c>
      <c r="AM351" s="25"/>
    </row>
    <row r="352" spans="2:39" x14ac:dyDescent="0.25">
      <c r="B352" s="24"/>
      <c r="C352" s="3">
        <v>347</v>
      </c>
      <c r="D352" s="3">
        <f>'Cálculos de ET'!$I350*((1-Constantes!$D$18)*'Cálculos de ET'!$K350+'Cálculos de ET'!$L350)</f>
        <v>2.0477815435128419</v>
      </c>
      <c r="E352" s="3">
        <f>MIN(D352*Constantes!$D$16,0.8*(H351+Clima!$F350-F352-G352-Constantes!$D$12))</f>
        <v>0</v>
      </c>
      <c r="F352" s="3">
        <f>IF(Clima!$F350&gt;0.05*Constantes!$D$17,((Clima!$F350-0.05*Constantes!$D$17)^2)/(Clima!$F350+0.95*Constantes!$D$17),0)</f>
        <v>0</v>
      </c>
      <c r="G352" s="3">
        <f>MAX(0,H351+Clima!$F350-F352-Constantes!$D$11)</f>
        <v>0</v>
      </c>
      <c r="H352" s="3">
        <f>H351+Clima!$F350-F352-E352-G352</f>
        <v>25.500000000000004</v>
      </c>
      <c r="I352" s="17"/>
      <c r="J352" s="3">
        <v>347</v>
      </c>
      <c r="K352" s="3">
        <f>'Cálculos de ET'!$I350*((1-Constantes!$E$18)*'Cálculos de ET'!$K350+'Cálculos de ET'!$L350)</f>
        <v>2.0477815435128419</v>
      </c>
      <c r="L352" s="3">
        <f>MIN(K352*Constantes!$E$16,0.8*(O351+Clima!$F350-M352-N352-Constantes!$D$12))</f>
        <v>0</v>
      </c>
      <c r="M352" s="3">
        <f>IF(Clima!$F350&gt;0.05*Constantes!$E$17,((Clima!$F350-0.05*Constantes!$E$17)^2)/(Clima!$F350+0.95*Constantes!$E$17),0)</f>
        <v>0</v>
      </c>
      <c r="N352" s="3">
        <f>MAX(0,O351+Clima!$F350-M352-Constantes!$D$11)</f>
        <v>0</v>
      </c>
      <c r="O352" s="3">
        <f>O351+Clima!$F350-M352-L352-N352</f>
        <v>25.500000000000004</v>
      </c>
      <c r="P352" s="3">
        <f>P351+(Coeficientes!$D$20*N352-Q352)/Coeficientes!$D$21</f>
        <v>0</v>
      </c>
      <c r="Q352" s="3">
        <f>10*Coeficientes!$D$22*P351/Constantes!$E$27</f>
        <v>0</v>
      </c>
      <c r="R352" s="3">
        <f>10*Escenarios!$E$7*(M352+Q352)</f>
        <v>0</v>
      </c>
      <c r="S352" s="3">
        <f>0.001*Clima!F350*Escenarios!$E$8</f>
        <v>0</v>
      </c>
      <c r="T352" s="3">
        <f>MAX(0,W351+R352+S352-Constantes!$E$22)</f>
        <v>0</v>
      </c>
      <c r="U352" s="3">
        <f>MIN('Cálculos de ET'!M350*0.001*Escenarios!$E$8*(W351/Constantes!$E$22)^(2/3),W351+R352+S352-T352)</f>
        <v>1.2328782113063135</v>
      </c>
      <c r="V352" s="3">
        <f>MIN(Constantes!$E$21*(W351/Constantes!$E$22)^(2/3),W351+R352+S352-U352-T352)</f>
        <v>2.0026680156440597</v>
      </c>
      <c r="W352" s="3">
        <f t="shared" si="10"/>
        <v>133.1196112608794</v>
      </c>
      <c r="X352" s="17"/>
      <c r="Y352" s="3">
        <v>347</v>
      </c>
      <c r="Z352" s="3">
        <f>'Cálculos de ET'!$I350*((1-Constantes!$F$18)*'Cálculos de ET'!$K350+'Cálculos de ET'!$L350)</f>
        <v>2.0477815435128419</v>
      </c>
      <c r="AA352" s="3">
        <f>MIN(Z352*Constantes!$F$16,0.8*(AD351+Clima!$F350-AB352-AC352-Constantes!$D$12))</f>
        <v>0</v>
      </c>
      <c r="AB352" s="3">
        <f>IF(Clima!$F350&gt;0.05*Constantes!$F$17,((Clima!$F350-0.05*Constantes!$F$17)^2)/(Clima!$F350+0.95*Constantes!$F$17),0)</f>
        <v>0</v>
      </c>
      <c r="AC352" s="3">
        <f>MAX(0,AD351+Clima!$F350-AB352-Constantes!$D$11)</f>
        <v>0</v>
      </c>
      <c r="AD352" s="3">
        <f>AD351+Clima!$F350-AB352-AA352-AC352</f>
        <v>25.500000000000004</v>
      </c>
      <c r="AE352" s="3">
        <f>AE351+(Coeficientes!$D$20*AC352-AF352)/Coeficientes!$D$21</f>
        <v>0</v>
      </c>
      <c r="AF352" s="3">
        <f>10*Coeficientes!$D$22*AE351/Constantes!$F$27</f>
        <v>0</v>
      </c>
      <c r="AG352" s="3">
        <f>10*Escenarios!$F$7*(AB352+AF352)</f>
        <v>0</v>
      </c>
      <c r="AH352" s="3">
        <f>0.001*Clima!F350*Escenarios!$F$8</f>
        <v>0</v>
      </c>
      <c r="AI352" s="3">
        <f>MAX(0,AL351+AG352+AH352-Constantes!$F$22)</f>
        <v>0</v>
      </c>
      <c r="AJ352" s="3">
        <f>MIN('Cálculos de ET'!M350*0.001*Escenarios!$F$8*(AL351/Constantes!$F$22)^(2/3),AL351+AG352+AH352-AI352)</f>
        <v>0</v>
      </c>
      <c r="AK352" s="3">
        <f>MIN(Constantes!$F$21*(AL351/Constantes!$F$22)^(2/3),AL351+AG352+AH352-AJ352-AI352)</f>
        <v>0</v>
      </c>
      <c r="AL352" s="3">
        <f t="shared" si="11"/>
        <v>0</v>
      </c>
      <c r="AM352" s="25"/>
    </row>
    <row r="353" spans="2:39" x14ac:dyDescent="0.25">
      <c r="B353" s="24"/>
      <c r="C353" s="3">
        <v>348</v>
      </c>
      <c r="D353" s="3">
        <f>'Cálculos de ET'!$I351*((1-Constantes!$D$18)*'Cálculos de ET'!$K351+'Cálculos de ET'!$L351)</f>
        <v>2.0744207715207152</v>
      </c>
      <c r="E353" s="3">
        <f>MIN(D353*Constantes!$D$16,0.8*(H352+Clima!$F351-F353-G353-Constantes!$D$12))</f>
        <v>0</v>
      </c>
      <c r="F353" s="3">
        <f>IF(Clima!$F351&gt;0.05*Constantes!$D$17,((Clima!$F351-0.05*Constantes!$D$17)^2)/(Clima!$F351+0.95*Constantes!$D$17),0)</f>
        <v>0</v>
      </c>
      <c r="G353" s="3">
        <f>MAX(0,H352+Clima!$F351-F353-Constantes!$D$11)</f>
        <v>0</v>
      </c>
      <c r="H353" s="3">
        <f>H352+Clima!$F351-F353-E353-G353</f>
        <v>25.500000000000004</v>
      </c>
      <c r="I353" s="17"/>
      <c r="J353" s="3">
        <v>348</v>
      </c>
      <c r="K353" s="3">
        <f>'Cálculos de ET'!$I351*((1-Constantes!$E$18)*'Cálculos de ET'!$K351+'Cálculos de ET'!$L351)</f>
        <v>2.0744207715207152</v>
      </c>
      <c r="L353" s="3">
        <f>MIN(K353*Constantes!$E$16,0.8*(O352+Clima!$F351-M353-N353-Constantes!$D$12))</f>
        <v>0</v>
      </c>
      <c r="M353" s="3">
        <f>IF(Clima!$F351&gt;0.05*Constantes!$E$17,((Clima!$F351-0.05*Constantes!$E$17)^2)/(Clima!$F351+0.95*Constantes!$E$17),0)</f>
        <v>0</v>
      </c>
      <c r="N353" s="3">
        <f>MAX(0,O352+Clima!$F351-M353-Constantes!$D$11)</f>
        <v>0</v>
      </c>
      <c r="O353" s="3">
        <f>O352+Clima!$F351-M353-L353-N353</f>
        <v>25.500000000000004</v>
      </c>
      <c r="P353" s="3">
        <f>P352+(Coeficientes!$D$20*N353-Q353)/Coeficientes!$D$21</f>
        <v>0</v>
      </c>
      <c r="Q353" s="3">
        <f>10*Coeficientes!$D$22*P352/Constantes!$E$27</f>
        <v>0</v>
      </c>
      <c r="R353" s="3">
        <f>10*Escenarios!$E$7*(M353+Q353)</f>
        <v>0</v>
      </c>
      <c r="S353" s="3">
        <f>0.001*Clima!F351*Escenarios!$E$8</f>
        <v>0</v>
      </c>
      <c r="T353" s="3">
        <f>MAX(0,W352+R353+S353-Constantes!$E$22)</f>
        <v>0</v>
      </c>
      <c r="U353" s="3">
        <f>MIN('Cálculos de ET'!M351*0.001*Escenarios!$E$8*(W352/Constantes!$E$22)^(2/3),W352+R353+S353-T353)</f>
        <v>1.2290845829037997</v>
      </c>
      <c r="V353" s="3">
        <f>MIN(Constantes!$E$21*(W352/Constantes!$E$22)^(2/3),W352+R353+S353-U353-T353)</f>
        <v>1.970860759992815</v>
      </c>
      <c r="W353" s="3">
        <f t="shared" si="10"/>
        <v>129.9196659179828</v>
      </c>
      <c r="X353" s="17"/>
      <c r="Y353" s="3">
        <v>348</v>
      </c>
      <c r="Z353" s="3">
        <f>'Cálculos de ET'!$I351*((1-Constantes!$F$18)*'Cálculos de ET'!$K351+'Cálculos de ET'!$L351)</f>
        <v>2.0744207715207152</v>
      </c>
      <c r="AA353" s="3">
        <f>MIN(Z353*Constantes!$F$16,0.8*(AD352+Clima!$F351-AB353-AC353-Constantes!$D$12))</f>
        <v>0</v>
      </c>
      <c r="AB353" s="3">
        <f>IF(Clima!$F351&gt;0.05*Constantes!$F$17,((Clima!$F351-0.05*Constantes!$F$17)^2)/(Clima!$F351+0.95*Constantes!$F$17),0)</f>
        <v>0</v>
      </c>
      <c r="AC353" s="3">
        <f>MAX(0,AD352+Clima!$F351-AB353-Constantes!$D$11)</f>
        <v>0</v>
      </c>
      <c r="AD353" s="3">
        <f>AD352+Clima!$F351-AB353-AA353-AC353</f>
        <v>25.500000000000004</v>
      </c>
      <c r="AE353" s="3">
        <f>AE352+(Coeficientes!$D$20*AC353-AF353)/Coeficientes!$D$21</f>
        <v>0</v>
      </c>
      <c r="AF353" s="3">
        <f>10*Coeficientes!$D$22*AE352/Constantes!$F$27</f>
        <v>0</v>
      </c>
      <c r="AG353" s="3">
        <f>10*Escenarios!$F$7*(AB353+AF353)</f>
        <v>0</v>
      </c>
      <c r="AH353" s="3">
        <f>0.001*Clima!F351*Escenarios!$F$8</f>
        <v>0</v>
      </c>
      <c r="AI353" s="3">
        <f>MAX(0,AL352+AG353+AH353-Constantes!$F$22)</f>
        <v>0</v>
      </c>
      <c r="AJ353" s="3">
        <f>MIN('Cálculos de ET'!M351*0.001*Escenarios!$F$8*(AL352/Constantes!$F$22)^(2/3),AL352+AG353+AH353-AI353)</f>
        <v>0</v>
      </c>
      <c r="AK353" s="3">
        <f>MIN(Constantes!$F$21*(AL352/Constantes!$F$22)^(2/3),AL352+AG353+AH353-AJ353-AI353)</f>
        <v>0</v>
      </c>
      <c r="AL353" s="3">
        <f t="shared" si="11"/>
        <v>0</v>
      </c>
      <c r="AM353" s="25"/>
    </row>
    <row r="354" spans="2:39" x14ac:dyDescent="0.25">
      <c r="B354" s="24"/>
      <c r="C354" s="3">
        <v>349</v>
      </c>
      <c r="D354" s="3">
        <f>'Cálculos de ET'!$I352*((1-Constantes!$D$18)*'Cálculos de ET'!$K352+'Cálculos de ET'!$L352)</f>
        <v>1.9732736694580031</v>
      </c>
      <c r="E354" s="3">
        <f>MIN(D354*Constantes!$D$16,0.8*(H353+Clima!$F352-F354-G354-Constantes!$D$12))</f>
        <v>1.1675082771830658</v>
      </c>
      <c r="F354" s="3">
        <f>IF(Clima!$F352&gt;0.05*Constantes!$D$17,((Clima!$F352-0.05*Constantes!$D$17)^2)/(Clima!$F352+0.95*Constantes!$D$17),0)</f>
        <v>0.58814530835706935</v>
      </c>
      <c r="G354" s="3">
        <f>MAX(0,H353+Clima!$F352-F354-Constantes!$D$11)</f>
        <v>0</v>
      </c>
      <c r="H354" s="3">
        <f>H353+Clima!$F352-F354-E354-G354</f>
        <v>32.944346414459865</v>
      </c>
      <c r="I354" s="17"/>
      <c r="J354" s="3">
        <v>349</v>
      </c>
      <c r="K354" s="3">
        <f>'Cálculos de ET'!$I352*((1-Constantes!$E$18)*'Cálculos de ET'!$K352+'Cálculos de ET'!$L352)</f>
        <v>1.9732736694580031</v>
      </c>
      <c r="L354" s="3">
        <f>MIN(K354*Constantes!$E$16,0.8*(O353+Clima!$F352-M354-N354-Constantes!$D$12))</f>
        <v>1.1675082771830658</v>
      </c>
      <c r="M354" s="3">
        <f>IF(Clima!$F352&gt;0.05*Constantes!$E$17,((Clima!$F352-0.05*Constantes!$E$17)^2)/(Clima!$F352+0.95*Constantes!$E$17),0)</f>
        <v>0.58814530835706935</v>
      </c>
      <c r="N354" s="3">
        <f>MAX(0,O353+Clima!$F352-M354-Constantes!$D$11)</f>
        <v>0</v>
      </c>
      <c r="O354" s="3">
        <f>O353+Clima!$F352-M354-L354-N354</f>
        <v>32.944346414459865</v>
      </c>
      <c r="P354" s="3">
        <f>P353+(Coeficientes!$D$20*N354-Q354)/Coeficientes!$D$21</f>
        <v>0</v>
      </c>
      <c r="Q354" s="3">
        <f>10*Coeficientes!$D$22*P353/Constantes!$E$27</f>
        <v>0</v>
      </c>
      <c r="R354" s="3">
        <f>10*Escenarios!$E$7*(M354+Q354)</f>
        <v>57.050094910635728</v>
      </c>
      <c r="S354" s="3">
        <f>0.001*Clima!F352*Escenarios!$E$8</f>
        <v>27.599999999999998</v>
      </c>
      <c r="T354" s="3">
        <f>MAX(0,W353+R354+S354-Constantes!$E$22)</f>
        <v>0</v>
      </c>
      <c r="U354" s="3">
        <f>MIN('Cálculos de ET'!M352*0.001*Escenarios!$E$8*(W353/Constantes!$E$22)^(2/3),W353+R354+S354-T354)</f>
        <v>1.1502221216298469</v>
      </c>
      <c r="V354" s="3">
        <f>MIN(Constantes!$E$21*(W353/Constantes!$E$22)^(2/3),W353+R354+S354-U354-T354)</f>
        <v>1.9391489929450882</v>
      </c>
      <c r="W354" s="3">
        <f t="shared" si="10"/>
        <v>211.48038971404358</v>
      </c>
      <c r="X354" s="17"/>
      <c r="Y354" s="3">
        <v>349</v>
      </c>
      <c r="Z354" s="3">
        <f>'Cálculos de ET'!$I352*((1-Constantes!$F$18)*'Cálculos de ET'!$K352+'Cálculos de ET'!$L352)</f>
        <v>1.9732736694580031</v>
      </c>
      <c r="AA354" s="3">
        <f>MIN(Z354*Constantes!$F$16,0.8*(AD353+Clima!$F352-AB354-AC354-Constantes!$D$12))</f>
        <v>1.1675082771830658</v>
      </c>
      <c r="AB354" s="3">
        <f>IF(Clima!$F352&gt;0.05*Constantes!$F$17,((Clima!$F352-0.05*Constantes!$F$17)^2)/(Clima!$F352+0.95*Constantes!$F$17),0)</f>
        <v>0.58814530835706935</v>
      </c>
      <c r="AC354" s="3">
        <f>MAX(0,AD353+Clima!$F352-AB354-Constantes!$D$11)</f>
        <v>0</v>
      </c>
      <c r="AD354" s="3">
        <f>AD353+Clima!$F352-AB354-AA354-AC354</f>
        <v>32.944346414459865</v>
      </c>
      <c r="AE354" s="3">
        <f>AE353+(Coeficientes!$D$20*AC354-AF354)/Coeficientes!$D$21</f>
        <v>0</v>
      </c>
      <c r="AF354" s="3">
        <f>10*Coeficientes!$D$22*AE353/Constantes!$F$27</f>
        <v>0</v>
      </c>
      <c r="AG354" s="3">
        <f>10*Escenarios!$F$7*(AB354+AF354)</f>
        <v>55.285658985564517</v>
      </c>
      <c r="AH354" s="3">
        <f>0.001*Clima!F352*Escenarios!$F$8</f>
        <v>55.199999999999996</v>
      </c>
      <c r="AI354" s="3">
        <f>MAX(0,AL353+AG354+AH354-Constantes!$F$22)</f>
        <v>0</v>
      </c>
      <c r="AJ354" s="3">
        <f>MIN('Cálculos de ET'!M352*0.001*Escenarios!$F$8*(AL353/Constantes!$F$22)^(2/3),AL353+AG354+AH354-AI354)</f>
        <v>0</v>
      </c>
      <c r="AK354" s="3">
        <f>MIN(Constantes!$F$21*(AL353/Constantes!$F$22)^(2/3),AL353+AG354+AH354-AJ354-AI354)</f>
        <v>0</v>
      </c>
      <c r="AL354" s="3">
        <f t="shared" si="11"/>
        <v>110.48565898556451</v>
      </c>
      <c r="AM354" s="25"/>
    </row>
    <row r="355" spans="2:39" x14ac:dyDescent="0.25">
      <c r="B355" s="24"/>
      <c r="C355" s="3">
        <v>350</v>
      </c>
      <c r="D355" s="3">
        <f>'Cálculos de ET'!$I353*((1-Constantes!$D$18)*'Cálculos de ET'!$K353+'Cálculos de ET'!$L353)</f>
        <v>2.0159009536651094</v>
      </c>
      <c r="E355" s="3">
        <f>MIN(D355*Constantes!$D$16,0.8*(H354+Clima!$F353-F355-G355-Constantes!$D$12))</f>
        <v>1.1927291616026614</v>
      </c>
      <c r="F355" s="3">
        <f>IF(Clima!$F353&gt;0.05*Constantes!$D$17,((Clima!$F353-0.05*Constantes!$D$17)^2)/(Clima!$F353+0.95*Constantes!$D$17),0)</f>
        <v>2.9537826407575215E-3</v>
      </c>
      <c r="G355" s="3">
        <f>MAX(0,H354+Clima!$F353-F355-Constantes!$D$11)</f>
        <v>0</v>
      </c>
      <c r="H355" s="3">
        <f>H354+Clima!$F353-F355-E355-G355</f>
        <v>35.148663470216441</v>
      </c>
      <c r="I355" s="17"/>
      <c r="J355" s="3">
        <v>350</v>
      </c>
      <c r="K355" s="3">
        <f>'Cálculos de ET'!$I353*((1-Constantes!$E$18)*'Cálculos de ET'!$K353+'Cálculos de ET'!$L353)</f>
        <v>2.0159009536651094</v>
      </c>
      <c r="L355" s="3">
        <f>MIN(K355*Constantes!$E$16,0.8*(O354+Clima!$F353-M355-N355-Constantes!$D$12))</f>
        <v>1.1927291616026614</v>
      </c>
      <c r="M355" s="3">
        <f>IF(Clima!$F353&gt;0.05*Constantes!$E$17,((Clima!$F353-0.05*Constantes!$E$17)^2)/(Clima!$F353+0.95*Constantes!$E$17),0)</f>
        <v>2.9537826407575215E-3</v>
      </c>
      <c r="N355" s="3">
        <f>MAX(0,O354+Clima!$F353-M355-Constantes!$D$11)</f>
        <v>0</v>
      </c>
      <c r="O355" s="3">
        <f>O354+Clima!$F353-M355-L355-N355</f>
        <v>35.148663470216441</v>
      </c>
      <c r="P355" s="3">
        <f>P354+(Coeficientes!$D$20*N355-Q355)/Coeficientes!$D$21</f>
        <v>0</v>
      </c>
      <c r="Q355" s="3">
        <f>10*Coeficientes!$D$22*P354/Constantes!$E$27</f>
        <v>0</v>
      </c>
      <c r="R355" s="3">
        <f>10*Escenarios!$E$7*(M355+Q355)</f>
        <v>0.28651691615347957</v>
      </c>
      <c r="S355" s="3">
        <f>0.001*Clima!F353*Escenarios!$E$8</f>
        <v>10.199999999999999</v>
      </c>
      <c r="T355" s="3">
        <f>MAX(0,W354+R355+S355-Constantes!$E$22)</f>
        <v>0</v>
      </c>
      <c r="U355" s="3">
        <f>MIN('Cálculos de ET'!M353*0.001*Escenarios!$E$8*(W354/Constantes!$E$22)^(2/3),W354+R355+S355-T355)</f>
        <v>1.6261441954207698</v>
      </c>
      <c r="V355" s="3">
        <f>MIN(Constantes!$E$21*(W354/Constantes!$E$22)^(2/3),W354+R355+S355-U355-T355)</f>
        <v>2.683333485667561</v>
      </c>
      <c r="W355" s="3">
        <f t="shared" si="10"/>
        <v>217.65742894910872</v>
      </c>
      <c r="X355" s="17"/>
      <c r="Y355" s="3">
        <v>350</v>
      </c>
      <c r="Z355" s="3">
        <f>'Cálculos de ET'!$I353*((1-Constantes!$F$18)*'Cálculos de ET'!$K353+'Cálculos de ET'!$L353)</f>
        <v>2.0159009536651094</v>
      </c>
      <c r="AA355" s="3">
        <f>MIN(Z355*Constantes!$F$16,0.8*(AD354+Clima!$F353-AB355-AC355-Constantes!$D$12))</f>
        <v>1.1927291616026614</v>
      </c>
      <c r="AB355" s="3">
        <f>IF(Clima!$F353&gt;0.05*Constantes!$F$17,((Clima!$F353-0.05*Constantes!$F$17)^2)/(Clima!$F353+0.95*Constantes!$F$17),0)</f>
        <v>2.9537826407575215E-3</v>
      </c>
      <c r="AC355" s="3">
        <f>MAX(0,AD354+Clima!$F353-AB355-Constantes!$D$11)</f>
        <v>0</v>
      </c>
      <c r="AD355" s="3">
        <f>AD354+Clima!$F353-AB355-AA355-AC355</f>
        <v>35.148663470216441</v>
      </c>
      <c r="AE355" s="3">
        <f>AE354+(Coeficientes!$D$20*AC355-AF355)/Coeficientes!$D$21</f>
        <v>0</v>
      </c>
      <c r="AF355" s="3">
        <f>10*Coeficientes!$D$22*AE354/Constantes!$F$27</f>
        <v>0</v>
      </c>
      <c r="AG355" s="3">
        <f>10*Escenarios!$F$7*(AB355+AF355)</f>
        <v>0.27765556823120702</v>
      </c>
      <c r="AH355" s="3">
        <f>0.001*Clima!F353*Escenarios!$F$8</f>
        <v>20.399999999999999</v>
      </c>
      <c r="AI355" s="3">
        <f>MAX(0,AL354+AG355+AH355-Constantes!$F$22)</f>
        <v>0</v>
      </c>
      <c r="AJ355" s="3">
        <f>MIN('Cálculos de ET'!M353*0.001*Escenarios!$F$8*(AL354/Constantes!$F$22)^(2/3),AL354+AG355+AH355-AI355)</f>
        <v>2.1096621983812769</v>
      </c>
      <c r="AK355" s="3">
        <f>MIN(Constantes!$F$21*(AL354/Constantes!$F$22)^(2/3),AL354+AG355+AH355-AJ355-AI355)</f>
        <v>3.4811963393558338</v>
      </c>
      <c r="AL355" s="3">
        <f t="shared" si="11"/>
        <v>125.57245601605861</v>
      </c>
      <c r="AM355" s="25"/>
    </row>
    <row r="356" spans="2:39" x14ac:dyDescent="0.25">
      <c r="B356" s="24"/>
      <c r="C356" s="3">
        <v>351</v>
      </c>
      <c r="D356" s="3">
        <f>'Cálculos de ET'!$I354*((1-Constantes!$D$18)*'Cálculos de ET'!$K354+'Cálculos de ET'!$L354)</f>
        <v>1.9040334279180229</v>
      </c>
      <c r="E356" s="3">
        <f>MIN(D356*Constantes!$D$16,0.8*(H355+Clima!$F354-F356-G356-Constantes!$D$12))</f>
        <v>1.1265415545417581</v>
      </c>
      <c r="F356" s="3">
        <f>IF(Clima!$F354&gt;0.05*Constantes!$D$17,((Clima!$F354-0.05*Constantes!$D$17)^2)/(Clima!$F354+0.95*Constantes!$D$17),0)</f>
        <v>5.4005364232903474E-2</v>
      </c>
      <c r="G356" s="3">
        <f>MAX(0,H355+Clima!$F354-F356-Constantes!$D$11)</f>
        <v>0</v>
      </c>
      <c r="H356" s="3">
        <f>H355+Clima!$F354-F356-E356-G356</f>
        <v>38.768116551441778</v>
      </c>
      <c r="I356" s="17"/>
      <c r="J356" s="3">
        <v>351</v>
      </c>
      <c r="K356" s="3">
        <f>'Cálculos de ET'!$I354*((1-Constantes!$E$18)*'Cálculos de ET'!$K354+'Cálculos de ET'!$L354)</f>
        <v>1.9040334279180229</v>
      </c>
      <c r="L356" s="3">
        <f>MIN(K356*Constantes!$E$16,0.8*(O355+Clima!$F354-M356-N356-Constantes!$D$12))</f>
        <v>1.1265415545417581</v>
      </c>
      <c r="M356" s="3">
        <f>IF(Clima!$F354&gt;0.05*Constantes!$E$17,((Clima!$F354-0.05*Constantes!$E$17)^2)/(Clima!$F354+0.95*Constantes!$E$17),0)</f>
        <v>5.4005364232903474E-2</v>
      </c>
      <c r="N356" s="3">
        <f>MAX(0,O355+Clima!$F354-M356-Constantes!$D$11)</f>
        <v>0</v>
      </c>
      <c r="O356" s="3">
        <f>O355+Clima!$F354-M356-L356-N356</f>
        <v>38.768116551441778</v>
      </c>
      <c r="P356" s="3">
        <f>P355+(Coeficientes!$D$20*N356-Q356)/Coeficientes!$D$21</f>
        <v>0</v>
      </c>
      <c r="Q356" s="3">
        <f>10*Coeficientes!$D$22*P355/Constantes!$E$27</f>
        <v>0</v>
      </c>
      <c r="R356" s="3">
        <f>10*Escenarios!$E$7*(M356+Q356)</f>
        <v>5.238520330591637</v>
      </c>
      <c r="S356" s="3">
        <f>0.001*Clima!F354*Escenarios!$E$8</f>
        <v>14.399999999999999</v>
      </c>
      <c r="T356" s="3">
        <f>MAX(0,W355+R356+S356-Constantes!$E$22)</f>
        <v>0</v>
      </c>
      <c r="U356" s="3">
        <f>MIN('Cálculos de ET'!M354*0.001*Escenarios!$E$8*(W355/Constantes!$E$22)^(2/3),W355+R356+S356-T356)</f>
        <v>1.5652196818791233</v>
      </c>
      <c r="V356" s="3">
        <f>MIN(Constantes!$E$21*(W355/Constantes!$E$22)^(2/3),W355+R356+S356-U356-T356)</f>
        <v>2.7353332550591514</v>
      </c>
      <c r="W356" s="3">
        <f t="shared" si="10"/>
        <v>232.99539634276209</v>
      </c>
      <c r="X356" s="17"/>
      <c r="Y356" s="3">
        <v>351</v>
      </c>
      <c r="Z356" s="3">
        <f>'Cálculos de ET'!$I354*((1-Constantes!$F$18)*'Cálculos de ET'!$K354+'Cálculos de ET'!$L354)</f>
        <v>1.9040334279180229</v>
      </c>
      <c r="AA356" s="3">
        <f>MIN(Z356*Constantes!$F$16,0.8*(AD355+Clima!$F354-AB356-AC356-Constantes!$D$12))</f>
        <v>1.1265415545417581</v>
      </c>
      <c r="AB356" s="3">
        <f>IF(Clima!$F354&gt;0.05*Constantes!$F$17,((Clima!$F354-0.05*Constantes!$F$17)^2)/(Clima!$F354+0.95*Constantes!$F$17),0)</f>
        <v>5.4005364232903474E-2</v>
      </c>
      <c r="AC356" s="3">
        <f>MAX(0,AD355+Clima!$F354-AB356-Constantes!$D$11)</f>
        <v>0</v>
      </c>
      <c r="AD356" s="3">
        <f>AD355+Clima!$F354-AB356-AA356-AC356</f>
        <v>38.768116551441778</v>
      </c>
      <c r="AE356" s="3">
        <f>AE355+(Coeficientes!$D$20*AC356-AF356)/Coeficientes!$D$21</f>
        <v>0</v>
      </c>
      <c r="AF356" s="3">
        <f>10*Coeficientes!$D$22*AE355/Constantes!$F$27</f>
        <v>0</v>
      </c>
      <c r="AG356" s="3">
        <f>10*Escenarios!$F$7*(AB356+AF356)</f>
        <v>5.0765042378929266</v>
      </c>
      <c r="AH356" s="3">
        <f>0.001*Clima!F354*Escenarios!$F$8</f>
        <v>28.799999999999997</v>
      </c>
      <c r="AI356" s="3">
        <f>MAX(0,AL355+AG356+AH356-Constantes!$F$22)</f>
        <v>0</v>
      </c>
      <c r="AJ356" s="3">
        <f>MIN('Cálculos de ET'!M354*0.001*Escenarios!$F$8*(AL355/Constantes!$F$22)^(2/3),AL355+AG356+AH356-AI356)</f>
        <v>2.169464552342895</v>
      </c>
      <c r="AK356" s="3">
        <f>MIN(Constantes!$F$21*(AL355/Constantes!$F$22)^(2/3),AL355+AG356+AH356-AJ356-AI356)</f>
        <v>3.7912943495389904</v>
      </c>
      <c r="AL356" s="3">
        <f t="shared" si="11"/>
        <v>153.48820135206967</v>
      </c>
      <c r="AM356" s="25"/>
    </row>
    <row r="357" spans="2:39" x14ac:dyDescent="0.25">
      <c r="B357" s="24"/>
      <c r="C357" s="3">
        <v>352</v>
      </c>
      <c r="D357" s="3">
        <f>'Cálculos de ET'!$I355*((1-Constantes!$D$18)*'Cálculos de ET'!$K355+'Cálculos de ET'!$L355)</f>
        <v>2.0425468452889692</v>
      </c>
      <c r="E357" s="3">
        <f>MIN(D357*Constantes!$D$16,0.8*(H356+Clima!$F355-F357-G357-Constantes!$D$12))</f>
        <v>1.2084944857466378</v>
      </c>
      <c r="F357" s="3">
        <f>IF(Clima!$F355&gt;0.05*Constantes!$D$17,((Clima!$F355-0.05*Constantes!$D$17)^2)/(Clima!$F355+0.95*Constantes!$D$17),0)</f>
        <v>0</v>
      </c>
      <c r="G357" s="3">
        <f>MAX(0,H356+Clima!$F355-F357-Constantes!$D$11)</f>
        <v>0</v>
      </c>
      <c r="H357" s="3">
        <f>H356+Clima!$F355-F357-E357-G357</f>
        <v>37.559622065695137</v>
      </c>
      <c r="I357" s="17"/>
      <c r="J357" s="3">
        <v>352</v>
      </c>
      <c r="K357" s="3">
        <f>'Cálculos de ET'!$I355*((1-Constantes!$E$18)*'Cálculos de ET'!$K355+'Cálculos de ET'!$L355)</f>
        <v>2.0425468452889692</v>
      </c>
      <c r="L357" s="3">
        <f>MIN(K357*Constantes!$E$16,0.8*(O356+Clima!$F355-M357-N357-Constantes!$D$12))</f>
        <v>1.2084944857466378</v>
      </c>
      <c r="M357" s="3">
        <f>IF(Clima!$F355&gt;0.05*Constantes!$E$17,((Clima!$F355-0.05*Constantes!$E$17)^2)/(Clima!$F355+0.95*Constantes!$E$17),0)</f>
        <v>0</v>
      </c>
      <c r="N357" s="3">
        <f>MAX(0,O356+Clima!$F355-M357-Constantes!$D$11)</f>
        <v>0</v>
      </c>
      <c r="O357" s="3">
        <f>O356+Clima!$F355-M357-L357-N357</f>
        <v>37.559622065695137</v>
      </c>
      <c r="P357" s="3">
        <f>P356+(Coeficientes!$D$20*N357-Q357)/Coeficientes!$D$21</f>
        <v>0</v>
      </c>
      <c r="Q357" s="3">
        <f>10*Coeficientes!$D$22*P356/Constantes!$E$27</f>
        <v>0</v>
      </c>
      <c r="R357" s="3">
        <f>10*Escenarios!$E$7*(M357+Q357)</f>
        <v>0</v>
      </c>
      <c r="S357" s="3">
        <f>0.001*Clima!F355*Escenarios!$E$8</f>
        <v>0</v>
      </c>
      <c r="T357" s="3">
        <f>MAX(0,W356+R357+S357-Constantes!$E$22)</f>
        <v>0</v>
      </c>
      <c r="U357" s="3">
        <f>MIN('Cálculos de ET'!M355*0.001*Escenarios!$E$8*(W356/Constantes!$E$22)^(2/3),W356+R357+S357-T357)</f>
        <v>1.7576146418872896</v>
      </c>
      <c r="V357" s="3">
        <f>MIN(Constantes!$E$21*(W356/Constantes!$E$22)^(2/3),W356+R357+S357-U357-T357)</f>
        <v>2.8623724441253295</v>
      </c>
      <c r="W357" s="3">
        <f t="shared" si="10"/>
        <v>228.37540925674946</v>
      </c>
      <c r="X357" s="17"/>
      <c r="Y357" s="3">
        <v>352</v>
      </c>
      <c r="Z357" s="3">
        <f>'Cálculos de ET'!$I355*((1-Constantes!$F$18)*'Cálculos de ET'!$K355+'Cálculos de ET'!$L355)</f>
        <v>2.0425468452889692</v>
      </c>
      <c r="AA357" s="3">
        <f>MIN(Z357*Constantes!$F$16,0.8*(AD356+Clima!$F355-AB357-AC357-Constantes!$D$12))</f>
        <v>1.2084944857466378</v>
      </c>
      <c r="AB357" s="3">
        <f>IF(Clima!$F355&gt;0.05*Constantes!$F$17,((Clima!$F355-0.05*Constantes!$F$17)^2)/(Clima!$F355+0.95*Constantes!$F$17),0)</f>
        <v>0</v>
      </c>
      <c r="AC357" s="3">
        <f>MAX(0,AD356+Clima!$F355-AB357-Constantes!$D$11)</f>
        <v>0</v>
      </c>
      <c r="AD357" s="3">
        <f>AD356+Clima!$F355-AB357-AA357-AC357</f>
        <v>37.559622065695137</v>
      </c>
      <c r="AE357" s="3">
        <f>AE356+(Coeficientes!$D$20*AC357-AF357)/Coeficientes!$D$21</f>
        <v>0</v>
      </c>
      <c r="AF357" s="3">
        <f>10*Coeficientes!$D$22*AE356/Constantes!$F$27</f>
        <v>0</v>
      </c>
      <c r="AG357" s="3">
        <f>10*Escenarios!$F$7*(AB357+AF357)</f>
        <v>0</v>
      </c>
      <c r="AH357" s="3">
        <f>0.001*Clima!F355*Escenarios!$F$8</f>
        <v>0</v>
      </c>
      <c r="AI357" s="3">
        <f>MAX(0,AL356+AG357+AH357-Constantes!$F$22)</f>
        <v>0</v>
      </c>
      <c r="AJ357" s="3">
        <f>MIN('Cálculos de ET'!M355*0.001*Escenarios!$F$8*(AL356/Constantes!$F$22)^(2/3),AL356+AG357+AH357-AI357)</f>
        <v>2.6613710519008582</v>
      </c>
      <c r="AK357" s="3">
        <f>MIN(Constantes!$F$21*(AL356/Constantes!$F$22)^(2/3),AL356+AG357+AH357-AJ357-AI357)</f>
        <v>4.3341896346368554</v>
      </c>
      <c r="AL357" s="3">
        <f t="shared" si="11"/>
        <v>146.49264066553195</v>
      </c>
      <c r="AM357" s="25"/>
    </row>
    <row r="358" spans="2:39" x14ac:dyDescent="0.25">
      <c r="B358" s="24"/>
      <c r="C358" s="3">
        <v>353</v>
      </c>
      <c r="D358" s="3">
        <f>'Cálculos de ET'!$I356*((1-Constantes!$D$18)*'Cálculos de ET'!$K356+'Cálculos de ET'!$L356)</f>
        <v>2.0425541021519873</v>
      </c>
      <c r="E358" s="3">
        <f>MIN(D358*Constantes!$D$16,0.8*(H357+Clima!$F356-F358-G358-Constantes!$D$12))</f>
        <v>1.2084987793465429</v>
      </c>
      <c r="F358" s="3">
        <f>IF(Clima!$F356&gt;0.05*Constantes!$D$17,((Clima!$F356-0.05*Constantes!$D$17)^2)/(Clima!$F356+0.95*Constantes!$D$17),0)</f>
        <v>0</v>
      </c>
      <c r="G358" s="3">
        <f>MAX(0,H357+Clima!$F356-F358-Constantes!$D$11)</f>
        <v>0</v>
      </c>
      <c r="H358" s="3">
        <f>H357+Clima!$F356-F358-E358-G358</f>
        <v>36.351123286348596</v>
      </c>
      <c r="I358" s="17"/>
      <c r="J358" s="3">
        <v>353</v>
      </c>
      <c r="K358" s="3">
        <f>'Cálculos de ET'!$I356*((1-Constantes!$E$18)*'Cálculos de ET'!$K356+'Cálculos de ET'!$L356)</f>
        <v>2.0425541021519873</v>
      </c>
      <c r="L358" s="3">
        <f>MIN(K358*Constantes!$E$16,0.8*(O357+Clima!$F356-M358-N358-Constantes!$D$12))</f>
        <v>1.2084987793465429</v>
      </c>
      <c r="M358" s="3">
        <f>IF(Clima!$F356&gt;0.05*Constantes!$E$17,((Clima!$F356-0.05*Constantes!$E$17)^2)/(Clima!$F356+0.95*Constantes!$E$17),0)</f>
        <v>0</v>
      </c>
      <c r="N358" s="3">
        <f>MAX(0,O357+Clima!$F356-M358-Constantes!$D$11)</f>
        <v>0</v>
      </c>
      <c r="O358" s="3">
        <f>O357+Clima!$F356-M358-L358-N358</f>
        <v>36.351123286348596</v>
      </c>
      <c r="P358" s="3">
        <f>P357+(Coeficientes!$D$20*N358-Q358)/Coeficientes!$D$21</f>
        <v>0</v>
      </c>
      <c r="Q358" s="3">
        <f>10*Coeficientes!$D$22*P357/Constantes!$E$27</f>
        <v>0</v>
      </c>
      <c r="R358" s="3">
        <f>10*Escenarios!$E$7*(M358+Q358)</f>
        <v>0</v>
      </c>
      <c r="S358" s="3">
        <f>0.001*Clima!F356*Escenarios!$E$8</f>
        <v>0</v>
      </c>
      <c r="T358" s="3">
        <f>MAX(0,W357+R358+S358-Constantes!$E$22)</f>
        <v>0</v>
      </c>
      <c r="U358" s="3">
        <f>MIN('Cálculos de ET'!M356*0.001*Escenarios!$E$8*(W357/Constantes!$E$22)^(2/3),W357+R358+S358-T358)</f>
        <v>1.7343089493195254</v>
      </c>
      <c r="V358" s="3">
        <f>MIN(Constantes!$E$21*(W357/Constantes!$E$22)^(2/3),W357+R358+S358-U358-T358)</f>
        <v>2.8244082715211678</v>
      </c>
      <c r="W358" s="3">
        <f t="shared" si="10"/>
        <v>223.81669203590877</v>
      </c>
      <c r="X358" s="17"/>
      <c r="Y358" s="3">
        <v>353</v>
      </c>
      <c r="Z358" s="3">
        <f>'Cálculos de ET'!$I356*((1-Constantes!$F$18)*'Cálculos de ET'!$K356+'Cálculos de ET'!$L356)</f>
        <v>2.0425541021519873</v>
      </c>
      <c r="AA358" s="3">
        <f>MIN(Z358*Constantes!$F$16,0.8*(AD357+Clima!$F356-AB358-AC358-Constantes!$D$12))</f>
        <v>1.2084987793465429</v>
      </c>
      <c r="AB358" s="3">
        <f>IF(Clima!$F356&gt;0.05*Constantes!$F$17,((Clima!$F356-0.05*Constantes!$F$17)^2)/(Clima!$F356+0.95*Constantes!$F$17),0)</f>
        <v>0</v>
      </c>
      <c r="AC358" s="3">
        <f>MAX(0,AD357+Clima!$F356-AB358-Constantes!$D$11)</f>
        <v>0</v>
      </c>
      <c r="AD358" s="3">
        <f>AD357+Clima!$F356-AB358-AA358-AC358</f>
        <v>36.351123286348596</v>
      </c>
      <c r="AE358" s="3">
        <f>AE357+(Coeficientes!$D$20*AC358-AF358)/Coeficientes!$D$21</f>
        <v>0</v>
      </c>
      <c r="AF358" s="3">
        <f>10*Coeficientes!$D$22*AE357/Constantes!$F$27</f>
        <v>0</v>
      </c>
      <c r="AG358" s="3">
        <f>10*Escenarios!$F$7*(AB358+AF358)</f>
        <v>0</v>
      </c>
      <c r="AH358" s="3">
        <f>0.001*Clima!F356*Escenarios!$F$8</f>
        <v>0</v>
      </c>
      <c r="AI358" s="3">
        <f>MAX(0,AL357+AG358+AH358-Constantes!$F$22)</f>
        <v>0</v>
      </c>
      <c r="AJ358" s="3">
        <f>MIN('Cálculos de ET'!M356*0.001*Escenarios!$F$8*(AL357/Constantes!$F$22)^(2/3),AL357+AG358+AH358-AI358)</f>
        <v>2.5798875307286915</v>
      </c>
      <c r="AK358" s="3">
        <f>MIN(Constantes!$F$21*(AL357/Constantes!$F$22)^(2/3),AL357+AG358+AH358-AJ358-AI358)</f>
        <v>4.2014749933934397</v>
      </c>
      <c r="AL358" s="3">
        <f t="shared" si="11"/>
        <v>139.71127814140982</v>
      </c>
      <c r="AM358" s="25"/>
    </row>
    <row r="359" spans="2:39" x14ac:dyDescent="0.25">
      <c r="B359" s="24"/>
      <c r="C359" s="3">
        <v>354</v>
      </c>
      <c r="D359" s="3">
        <f>'Cálculos de ET'!$I357*((1-Constantes!$D$18)*'Cálculos de ET'!$K357+'Cálculos de ET'!$L357)</f>
        <v>1.9946321972429335</v>
      </c>
      <c r="E359" s="3">
        <f>MIN(D359*Constantes!$D$16,0.8*(H358+Clima!$F357-F359-G359-Constantes!$D$12))</f>
        <v>1.1801452764819009</v>
      </c>
      <c r="F359" s="3">
        <f>IF(Clima!$F357&gt;0.05*Constantes!$D$17,((Clima!$F357-0.05*Constantes!$D$17)^2)/(Clima!$F357+0.95*Constantes!$D$17),0)</f>
        <v>0</v>
      </c>
      <c r="G359" s="3">
        <f>MAX(0,H358+Clima!$F357-F359-Constantes!$D$11)</f>
        <v>0</v>
      </c>
      <c r="H359" s="3">
        <f>H358+Clima!$F357-F359-E359-G359</f>
        <v>35.170978009866694</v>
      </c>
      <c r="I359" s="17"/>
      <c r="J359" s="3">
        <v>354</v>
      </c>
      <c r="K359" s="3">
        <f>'Cálculos de ET'!$I357*((1-Constantes!$E$18)*'Cálculos de ET'!$K357+'Cálculos de ET'!$L357)</f>
        <v>1.9946321972429335</v>
      </c>
      <c r="L359" s="3">
        <f>MIN(K359*Constantes!$E$16,0.8*(O358+Clima!$F357-M359-N359-Constantes!$D$12))</f>
        <v>1.1801452764819009</v>
      </c>
      <c r="M359" s="3">
        <f>IF(Clima!$F357&gt;0.05*Constantes!$E$17,((Clima!$F357-0.05*Constantes!$E$17)^2)/(Clima!$F357+0.95*Constantes!$E$17),0)</f>
        <v>0</v>
      </c>
      <c r="N359" s="3">
        <f>MAX(0,O358+Clima!$F357-M359-Constantes!$D$11)</f>
        <v>0</v>
      </c>
      <c r="O359" s="3">
        <f>O358+Clima!$F357-M359-L359-N359</f>
        <v>35.170978009866694</v>
      </c>
      <c r="P359" s="3">
        <f>P358+(Coeficientes!$D$20*N359-Q359)/Coeficientes!$D$21</f>
        <v>0</v>
      </c>
      <c r="Q359" s="3">
        <f>10*Coeficientes!$D$22*P358/Constantes!$E$27</f>
        <v>0</v>
      </c>
      <c r="R359" s="3">
        <f>10*Escenarios!$E$7*(M359+Q359)</f>
        <v>0</v>
      </c>
      <c r="S359" s="3">
        <f>0.001*Clima!F357*Escenarios!$E$8</f>
        <v>0</v>
      </c>
      <c r="T359" s="3">
        <f>MAX(0,W358+R359+S359-Constantes!$E$22)</f>
        <v>0</v>
      </c>
      <c r="U359" s="3">
        <f>MIN('Cálculos de ET'!M357*0.001*Escenarios!$E$8*(W358/Constantes!$E$22)^(2/3),W358+R359+S359-T359)</f>
        <v>1.6709118030684069</v>
      </c>
      <c r="V359" s="3">
        <f>MIN(Constantes!$E$21*(W358/Constantes!$E$22)^(2/3),W358+R359+S359-U359-T359)</f>
        <v>2.786695806443475</v>
      </c>
      <c r="W359" s="3">
        <f t="shared" si="10"/>
        <v>219.35908442639689</v>
      </c>
      <c r="X359" s="17"/>
      <c r="Y359" s="3">
        <v>354</v>
      </c>
      <c r="Z359" s="3">
        <f>'Cálculos de ET'!$I357*((1-Constantes!$F$18)*'Cálculos de ET'!$K357+'Cálculos de ET'!$L357)</f>
        <v>1.9946321972429335</v>
      </c>
      <c r="AA359" s="3">
        <f>MIN(Z359*Constantes!$F$16,0.8*(AD358+Clima!$F357-AB359-AC359-Constantes!$D$12))</f>
        <v>1.1801452764819009</v>
      </c>
      <c r="AB359" s="3">
        <f>IF(Clima!$F357&gt;0.05*Constantes!$F$17,((Clima!$F357-0.05*Constantes!$F$17)^2)/(Clima!$F357+0.95*Constantes!$F$17),0)</f>
        <v>0</v>
      </c>
      <c r="AC359" s="3">
        <f>MAX(0,AD358+Clima!$F357-AB359-Constantes!$D$11)</f>
        <v>0</v>
      </c>
      <c r="AD359" s="3">
        <f>AD358+Clima!$F357-AB359-AA359-AC359</f>
        <v>35.170978009866694</v>
      </c>
      <c r="AE359" s="3">
        <f>AE358+(Coeficientes!$D$20*AC359-AF359)/Coeficientes!$D$21</f>
        <v>0</v>
      </c>
      <c r="AF359" s="3">
        <f>10*Coeficientes!$D$22*AE358/Constantes!$F$27</f>
        <v>0</v>
      </c>
      <c r="AG359" s="3">
        <f>10*Escenarios!$F$7*(AB359+AF359)</f>
        <v>0</v>
      </c>
      <c r="AH359" s="3">
        <f>0.001*Clima!F357*Escenarios!$F$8</f>
        <v>0</v>
      </c>
      <c r="AI359" s="3">
        <f>MAX(0,AL358+AG359+AH359-Constantes!$F$22)</f>
        <v>0</v>
      </c>
      <c r="AJ359" s="3">
        <f>MIN('Cálculos de ET'!M357*0.001*Escenarios!$F$8*(AL358/Constantes!$F$22)^(2/3),AL358+AG359+AH359-AI359)</f>
        <v>2.4408598924217295</v>
      </c>
      <c r="AK359" s="3">
        <f>MIN(Constantes!$F$21*(AL358/Constantes!$F$22)^(2/3),AL358+AG359+AH359-AJ359-AI359)</f>
        <v>4.0707917759853389</v>
      </c>
      <c r="AL359" s="3">
        <f t="shared" si="11"/>
        <v>133.19962647300275</v>
      </c>
      <c r="AM359" s="25"/>
    </row>
    <row r="360" spans="2:39" x14ac:dyDescent="0.25">
      <c r="B360" s="24"/>
      <c r="C360" s="3">
        <v>355</v>
      </c>
      <c r="D360" s="3">
        <f>'Cálculos de ET'!$I358*((1-Constantes!$D$18)*'Cálculos de ET'!$K358+'Cálculos de ET'!$L358)</f>
        <v>2.0478851701594132</v>
      </c>
      <c r="E360" s="3">
        <f>MIN(D360*Constantes!$D$16,0.8*(H359+Clima!$F358-F360-G360-Constantes!$D$12))</f>
        <v>1.2116529622261052</v>
      </c>
      <c r="F360" s="3">
        <f>IF(Clima!$F358&gt;0.05*Constantes!$D$17,((Clima!$F358-0.05*Constantes!$D$17)^2)/(Clima!$F358+0.95*Constantes!$D$17),0)</f>
        <v>0</v>
      </c>
      <c r="G360" s="3">
        <f>MAX(0,H359+Clima!$F358-F360-Constantes!$D$11)</f>
        <v>0</v>
      </c>
      <c r="H360" s="3">
        <f>H359+Clima!$F358-F360-E360-G360</f>
        <v>33.95932504764059</v>
      </c>
      <c r="I360" s="17"/>
      <c r="J360" s="3">
        <v>355</v>
      </c>
      <c r="K360" s="3">
        <f>'Cálculos de ET'!$I358*((1-Constantes!$E$18)*'Cálculos de ET'!$K358+'Cálculos de ET'!$L358)</f>
        <v>2.0478851701594132</v>
      </c>
      <c r="L360" s="3">
        <f>MIN(K360*Constantes!$E$16,0.8*(O359+Clima!$F358-M360-N360-Constantes!$D$12))</f>
        <v>1.2116529622261052</v>
      </c>
      <c r="M360" s="3">
        <f>IF(Clima!$F358&gt;0.05*Constantes!$E$17,((Clima!$F358-0.05*Constantes!$E$17)^2)/(Clima!$F358+0.95*Constantes!$E$17),0)</f>
        <v>0</v>
      </c>
      <c r="N360" s="3">
        <f>MAX(0,O359+Clima!$F358-M360-Constantes!$D$11)</f>
        <v>0</v>
      </c>
      <c r="O360" s="3">
        <f>O359+Clima!$F358-M360-L360-N360</f>
        <v>33.95932504764059</v>
      </c>
      <c r="P360" s="3">
        <f>P359+(Coeficientes!$D$20*N360-Q360)/Coeficientes!$D$21</f>
        <v>0</v>
      </c>
      <c r="Q360" s="3">
        <f>10*Coeficientes!$D$22*P359/Constantes!$E$27</f>
        <v>0</v>
      </c>
      <c r="R360" s="3">
        <f>10*Escenarios!$E$7*(M360+Q360)</f>
        <v>0</v>
      </c>
      <c r="S360" s="3">
        <f>0.001*Clima!F358*Escenarios!$E$8</f>
        <v>0</v>
      </c>
      <c r="T360" s="3">
        <f>MAX(0,W359+R360+S360-Constantes!$E$22)</f>
        <v>0</v>
      </c>
      <c r="U360" s="3">
        <f>MIN('Cálculos de ET'!M358*0.001*Escenarios!$E$8*(W359/Constantes!$E$22)^(2/3),W359+R360+S360-T360)</f>
        <v>1.6927669240772625</v>
      </c>
      <c r="V360" s="3">
        <f>MIN(Constantes!$E$21*(W359/Constantes!$E$22)^(2/3),W359+R360+S360-U360-T360)</f>
        <v>2.7495713809826254</v>
      </c>
      <c r="W360" s="3">
        <f t="shared" si="10"/>
        <v>214.91674612133701</v>
      </c>
      <c r="X360" s="17"/>
      <c r="Y360" s="3">
        <v>355</v>
      </c>
      <c r="Z360" s="3">
        <f>'Cálculos de ET'!$I358*((1-Constantes!$F$18)*'Cálculos de ET'!$K358+'Cálculos de ET'!$L358)</f>
        <v>2.0478851701594132</v>
      </c>
      <c r="AA360" s="3">
        <f>MIN(Z360*Constantes!$F$16,0.8*(AD359+Clima!$F358-AB360-AC360-Constantes!$D$12))</f>
        <v>1.2116529622261052</v>
      </c>
      <c r="AB360" s="3">
        <f>IF(Clima!$F358&gt;0.05*Constantes!$F$17,((Clima!$F358-0.05*Constantes!$F$17)^2)/(Clima!$F358+0.95*Constantes!$F$17),0)</f>
        <v>0</v>
      </c>
      <c r="AC360" s="3">
        <f>MAX(0,AD359+Clima!$F358-AB360-Constantes!$D$11)</f>
        <v>0</v>
      </c>
      <c r="AD360" s="3">
        <f>AD359+Clima!$F358-AB360-AA360-AC360</f>
        <v>33.95932504764059</v>
      </c>
      <c r="AE360" s="3">
        <f>AE359+(Coeficientes!$D$20*AC360-AF360)/Coeficientes!$D$21</f>
        <v>0</v>
      </c>
      <c r="AF360" s="3">
        <f>10*Coeficientes!$D$22*AE359/Constantes!$F$27</f>
        <v>0</v>
      </c>
      <c r="AG360" s="3">
        <f>10*Escenarios!$F$7*(AB360+AF360)</f>
        <v>0</v>
      </c>
      <c r="AH360" s="3">
        <f>0.001*Clima!F358*Escenarios!$F$8</f>
        <v>0</v>
      </c>
      <c r="AI360" s="3">
        <f>MAX(0,AL359+AG360+AH360-Constantes!$F$22)</f>
        <v>0</v>
      </c>
      <c r="AJ360" s="3">
        <f>MIN('Cálculos de ET'!M358*0.001*Escenarios!$F$8*(AL359/Constantes!$F$22)^(2/3),AL359+AG360+AH360-AI360)</f>
        <v>2.4276835840607398</v>
      </c>
      <c r="AK360" s="3">
        <f>MIN(Constantes!$F$21*(AL359/Constantes!$F$22)^(2/3),AL359+AG360+AH360-AJ360-AI360)</f>
        <v>3.943300882047521</v>
      </c>
      <c r="AL360" s="3">
        <f t="shared" si="11"/>
        <v>126.8286420068945</v>
      </c>
      <c r="AM360" s="25"/>
    </row>
    <row r="361" spans="2:39" x14ac:dyDescent="0.25">
      <c r="B361" s="24"/>
      <c r="C361" s="3">
        <v>356</v>
      </c>
      <c r="D361" s="3">
        <f>'Cálculos de ET'!$I359*((1-Constantes!$D$18)*'Cálculos de ET'!$K359+'Cálculos de ET'!$L359)</f>
        <v>2.0691770904031865</v>
      </c>
      <c r="E361" s="3">
        <f>MIN(D361*Constantes!$D$16,0.8*(H360+Clima!$F359-F361-G361-Constantes!$D$12))</f>
        <v>1.2242505524673792</v>
      </c>
      <c r="F361" s="3">
        <f>IF(Clima!$F359&gt;0.05*Constantes!$D$17,((Clima!$F359-0.05*Constantes!$D$17)^2)/(Clima!$F359+0.95*Constantes!$D$17),0)</f>
        <v>0</v>
      </c>
      <c r="G361" s="3">
        <f>MAX(0,H360+Clima!$F359-F361-Constantes!$D$11)</f>
        <v>0</v>
      </c>
      <c r="H361" s="3">
        <f>H360+Clima!$F359-F361-E361-G361</f>
        <v>32.735074495173208</v>
      </c>
      <c r="I361" s="17"/>
      <c r="J361" s="3">
        <v>356</v>
      </c>
      <c r="K361" s="3">
        <f>'Cálculos de ET'!$I359*((1-Constantes!$E$18)*'Cálculos de ET'!$K359+'Cálculos de ET'!$L359)</f>
        <v>2.0691770904031865</v>
      </c>
      <c r="L361" s="3">
        <f>MIN(K361*Constantes!$E$16,0.8*(O360+Clima!$F359-M361-N361-Constantes!$D$12))</f>
        <v>1.2242505524673792</v>
      </c>
      <c r="M361" s="3">
        <f>IF(Clima!$F359&gt;0.05*Constantes!$E$17,((Clima!$F359-0.05*Constantes!$E$17)^2)/(Clima!$F359+0.95*Constantes!$E$17),0)</f>
        <v>0</v>
      </c>
      <c r="N361" s="3">
        <f>MAX(0,O360+Clima!$F359-M361-Constantes!$D$11)</f>
        <v>0</v>
      </c>
      <c r="O361" s="3">
        <f>O360+Clima!$F359-M361-L361-N361</f>
        <v>32.735074495173208</v>
      </c>
      <c r="P361" s="3">
        <f>P360+(Coeficientes!$D$20*N361-Q361)/Coeficientes!$D$21</f>
        <v>0</v>
      </c>
      <c r="Q361" s="3">
        <f>10*Coeficientes!$D$22*P360/Constantes!$E$27</f>
        <v>0</v>
      </c>
      <c r="R361" s="3">
        <f>10*Escenarios!$E$7*(M361+Q361)</f>
        <v>0</v>
      </c>
      <c r="S361" s="3">
        <f>0.001*Clima!F359*Escenarios!$E$8</f>
        <v>0</v>
      </c>
      <c r="T361" s="3">
        <f>MAX(0,W360+R361+S361-Constantes!$E$22)</f>
        <v>0</v>
      </c>
      <c r="U361" s="3">
        <f>MIN('Cálculos de ET'!M359*0.001*Escenarios!$E$8*(W360/Constantes!$E$22)^(2/3),W360+R361+S361-T361)</f>
        <v>1.6872038282373498</v>
      </c>
      <c r="V361" s="3">
        <f>MIN(Constantes!$E$21*(W360/Constantes!$E$22)^(2/3),W360+R361+S361-U361-T361)</f>
        <v>2.7123230831981746</v>
      </c>
      <c r="W361" s="3">
        <f t="shared" si="10"/>
        <v>210.51721920990147</v>
      </c>
      <c r="X361" s="17"/>
      <c r="Y361" s="3">
        <v>356</v>
      </c>
      <c r="Z361" s="3">
        <f>'Cálculos de ET'!$I359*((1-Constantes!$F$18)*'Cálculos de ET'!$K359+'Cálculos de ET'!$L359)</f>
        <v>2.0691770904031865</v>
      </c>
      <c r="AA361" s="3">
        <f>MIN(Z361*Constantes!$F$16,0.8*(AD360+Clima!$F359-AB361-AC361-Constantes!$D$12))</f>
        <v>1.2242505524673792</v>
      </c>
      <c r="AB361" s="3">
        <f>IF(Clima!$F359&gt;0.05*Constantes!$F$17,((Clima!$F359-0.05*Constantes!$F$17)^2)/(Clima!$F359+0.95*Constantes!$F$17),0)</f>
        <v>0</v>
      </c>
      <c r="AC361" s="3">
        <f>MAX(0,AD360+Clima!$F359-AB361-Constantes!$D$11)</f>
        <v>0</v>
      </c>
      <c r="AD361" s="3">
        <f>AD360+Clima!$F359-AB361-AA361-AC361</f>
        <v>32.735074495173208</v>
      </c>
      <c r="AE361" s="3">
        <f>AE360+(Coeficientes!$D$20*AC361-AF361)/Coeficientes!$D$21</f>
        <v>0</v>
      </c>
      <c r="AF361" s="3">
        <f>10*Coeficientes!$D$22*AE360/Constantes!$F$27</f>
        <v>0</v>
      </c>
      <c r="AG361" s="3">
        <f>10*Escenarios!$F$7*(AB361+AF361)</f>
        <v>0</v>
      </c>
      <c r="AH361" s="3">
        <f>0.001*Clima!F359*Escenarios!$F$8</f>
        <v>0</v>
      </c>
      <c r="AI361" s="3">
        <f>MAX(0,AL360+AG361+AH361-Constantes!$F$22)</f>
        <v>0</v>
      </c>
      <c r="AJ361" s="3">
        <f>MIN('Cálculos de ET'!M359*0.001*Escenarios!$F$8*(AL360/Constantes!$F$22)^(2/3),AL360+AG361+AH361-AI361)</f>
        <v>2.3740813969109027</v>
      </c>
      <c r="AK361" s="3">
        <f>MIN(Constantes!$F$21*(AL360/Constantes!$F$22)^(2/3),AL360+AG361+AH361-AJ361-AI361)</f>
        <v>3.8165369627924735</v>
      </c>
      <c r="AL361" s="3">
        <f t="shared" si="11"/>
        <v>120.63802364719112</v>
      </c>
      <c r="AM361" s="25"/>
    </row>
    <row r="362" spans="2:39" x14ac:dyDescent="0.25">
      <c r="B362" s="24"/>
      <c r="C362" s="3">
        <v>357</v>
      </c>
      <c r="D362" s="3">
        <f>'Cálculos de ET'!$I360*((1-Constantes!$D$18)*'Cálculos de ET'!$K360+'Cálculos de ET'!$L360)</f>
        <v>1.9786531815535577</v>
      </c>
      <c r="E362" s="3">
        <f>MIN(D362*Constantes!$D$16,0.8*(H361+Clima!$F360-F362-G362-Constantes!$D$12))</f>
        <v>1.1706911225207282</v>
      </c>
      <c r="F362" s="3">
        <f>IF(Clima!$F360&gt;0.05*Constantes!$D$17,((Clima!$F360-0.05*Constantes!$D$17)^2)/(Clima!$F360+0.95*Constantes!$D$17),0)</f>
        <v>0</v>
      </c>
      <c r="G362" s="3">
        <f>MAX(0,H361+Clima!$F360-F362-Constantes!$D$11)</f>
        <v>0</v>
      </c>
      <c r="H362" s="3">
        <f>H361+Clima!$F360-F362-E362-G362</f>
        <v>31.564383372652479</v>
      </c>
      <c r="I362" s="17"/>
      <c r="J362" s="3">
        <v>357</v>
      </c>
      <c r="K362" s="3">
        <f>'Cálculos de ET'!$I360*((1-Constantes!$E$18)*'Cálculos de ET'!$K360+'Cálculos de ET'!$L360)</f>
        <v>1.9786531815535577</v>
      </c>
      <c r="L362" s="3">
        <f>MIN(K362*Constantes!$E$16,0.8*(O361+Clima!$F360-M362-N362-Constantes!$D$12))</f>
        <v>1.1706911225207282</v>
      </c>
      <c r="M362" s="3">
        <f>IF(Clima!$F360&gt;0.05*Constantes!$E$17,((Clima!$F360-0.05*Constantes!$E$17)^2)/(Clima!$F360+0.95*Constantes!$E$17),0)</f>
        <v>0</v>
      </c>
      <c r="N362" s="3">
        <f>MAX(0,O361+Clima!$F360-M362-Constantes!$D$11)</f>
        <v>0</v>
      </c>
      <c r="O362" s="3">
        <f>O361+Clima!$F360-M362-L362-N362</f>
        <v>31.564383372652479</v>
      </c>
      <c r="P362" s="3">
        <f>P361+(Coeficientes!$D$20*N362-Q362)/Coeficientes!$D$21</f>
        <v>0</v>
      </c>
      <c r="Q362" s="3">
        <f>10*Coeficientes!$D$22*P361/Constantes!$E$27</f>
        <v>0</v>
      </c>
      <c r="R362" s="3">
        <f>10*Escenarios!$E$7*(M362+Q362)</f>
        <v>0</v>
      </c>
      <c r="S362" s="3">
        <f>0.001*Clima!F360*Escenarios!$E$8</f>
        <v>0</v>
      </c>
      <c r="T362" s="3">
        <f>MAX(0,W361+R362+S362-Constantes!$E$22)</f>
        <v>0</v>
      </c>
      <c r="U362" s="3">
        <f>MIN('Cálculos de ET'!M360*0.001*Escenarios!$E$8*(W361/Constantes!$E$22)^(2/3),W361+R362+S362-T362)</f>
        <v>1.5911473850411184</v>
      </c>
      <c r="V362" s="3">
        <f>MIN(Constantes!$E$21*(W361/Constantes!$E$22)^(2/3),W361+R362+S362-U362-T362)</f>
        <v>2.6751799370144851</v>
      </c>
      <c r="W362" s="3">
        <f t="shared" si="10"/>
        <v>206.25089188784585</v>
      </c>
      <c r="X362" s="17"/>
      <c r="Y362" s="3">
        <v>357</v>
      </c>
      <c r="Z362" s="3">
        <f>'Cálculos de ET'!$I360*((1-Constantes!$F$18)*'Cálculos de ET'!$K360+'Cálculos de ET'!$L360)</f>
        <v>1.9786531815535577</v>
      </c>
      <c r="AA362" s="3">
        <f>MIN(Z362*Constantes!$F$16,0.8*(AD361+Clima!$F360-AB362-AC362-Constantes!$D$12))</f>
        <v>1.1706911225207282</v>
      </c>
      <c r="AB362" s="3">
        <f>IF(Clima!$F360&gt;0.05*Constantes!$F$17,((Clima!$F360-0.05*Constantes!$F$17)^2)/(Clima!$F360+0.95*Constantes!$F$17),0)</f>
        <v>0</v>
      </c>
      <c r="AC362" s="3">
        <f>MAX(0,AD361+Clima!$F360-AB362-Constantes!$D$11)</f>
        <v>0</v>
      </c>
      <c r="AD362" s="3">
        <f>AD361+Clima!$F360-AB362-AA362-AC362</f>
        <v>31.564383372652479</v>
      </c>
      <c r="AE362" s="3">
        <f>AE361+(Coeficientes!$D$20*AC362-AF362)/Coeficientes!$D$21</f>
        <v>0</v>
      </c>
      <c r="AF362" s="3">
        <f>10*Coeficientes!$D$22*AE361/Constantes!$F$27</f>
        <v>0</v>
      </c>
      <c r="AG362" s="3">
        <f>10*Escenarios!$F$7*(AB362+AF362)</f>
        <v>0</v>
      </c>
      <c r="AH362" s="3">
        <f>0.001*Clima!F360*Escenarios!$F$8</f>
        <v>0</v>
      </c>
      <c r="AI362" s="3">
        <f>MAX(0,AL361+AG362+AH362-Constantes!$F$22)</f>
        <v>0</v>
      </c>
      <c r="AJ362" s="3">
        <f>MIN('Cálculos de ET'!M360*0.001*Escenarios!$F$8*(AL361/Constantes!$F$22)^(2/3),AL361+AG362+AH362-AI362)</f>
        <v>2.1955237080857271</v>
      </c>
      <c r="AK362" s="3">
        <f>MIN(Constantes!$F$21*(AL361/Constantes!$F$22)^(2/3),AL361+AG362+AH362-AJ362-AI362)</f>
        <v>3.6913117102340607</v>
      </c>
      <c r="AL362" s="3">
        <f t="shared" si="11"/>
        <v>114.75118822887133</v>
      </c>
      <c r="AM362" s="25"/>
    </row>
    <row r="363" spans="2:39" x14ac:dyDescent="0.25">
      <c r="B363" s="24"/>
      <c r="C363" s="3">
        <v>358</v>
      </c>
      <c r="D363" s="3">
        <f>'Cálculos de ET'!$I361*((1-Constantes!$D$18)*'Cálculos de ET'!$K361+'Cálculos de ET'!$L361)</f>
        <v>1.9946301335612562</v>
      </c>
      <c r="E363" s="3">
        <f>MIN(D363*Constantes!$D$16,0.8*(H362+Clima!$F361-F363-G363-Constantes!$D$12))</f>
        <v>1.1801440554827678</v>
      </c>
      <c r="F363" s="3">
        <f>IF(Clima!$F361&gt;0.05*Constantes!$D$17,((Clima!$F361-0.05*Constantes!$D$17)^2)/(Clima!$F361+0.95*Constantes!$D$17),0)</f>
        <v>0</v>
      </c>
      <c r="G363" s="3">
        <f>MAX(0,H362+Clima!$F361-F363-Constantes!$D$11)</f>
        <v>0</v>
      </c>
      <c r="H363" s="3">
        <f>H362+Clima!$F361-F363-E363-G363</f>
        <v>30.384239317169712</v>
      </c>
      <c r="I363" s="17"/>
      <c r="J363" s="3">
        <v>358</v>
      </c>
      <c r="K363" s="3">
        <f>'Cálculos de ET'!$I361*((1-Constantes!$E$18)*'Cálculos de ET'!$K361+'Cálculos de ET'!$L361)</f>
        <v>1.9946301335612562</v>
      </c>
      <c r="L363" s="3">
        <f>MIN(K363*Constantes!$E$16,0.8*(O362+Clima!$F361-M363-N363-Constantes!$D$12))</f>
        <v>1.1801440554827678</v>
      </c>
      <c r="M363" s="3">
        <f>IF(Clima!$F361&gt;0.05*Constantes!$E$17,((Clima!$F361-0.05*Constantes!$E$17)^2)/(Clima!$F361+0.95*Constantes!$E$17),0)</f>
        <v>0</v>
      </c>
      <c r="N363" s="3">
        <f>MAX(0,O362+Clima!$F361-M363-Constantes!$D$11)</f>
        <v>0</v>
      </c>
      <c r="O363" s="3">
        <f>O362+Clima!$F361-M363-L363-N363</f>
        <v>30.384239317169712</v>
      </c>
      <c r="P363" s="3">
        <f>P362+(Coeficientes!$D$20*N363-Q363)/Coeficientes!$D$21</f>
        <v>0</v>
      </c>
      <c r="Q363" s="3">
        <f>10*Coeficientes!$D$22*P362/Constantes!$E$27</f>
        <v>0</v>
      </c>
      <c r="R363" s="3">
        <f>10*Escenarios!$E$7*(M363+Q363)</f>
        <v>0</v>
      </c>
      <c r="S363" s="3">
        <f>0.001*Clima!F361*Escenarios!$E$8</f>
        <v>0</v>
      </c>
      <c r="T363" s="3">
        <f>MAX(0,W362+R363+S363-Constantes!$E$22)</f>
        <v>0</v>
      </c>
      <c r="U363" s="3">
        <f>MIN('Cálculos de ET'!M361*0.001*Escenarios!$E$8*(W362/Constantes!$E$22)^(2/3),W362+R363+S363-T363)</f>
        <v>1.5822994368011434</v>
      </c>
      <c r="V363" s="3">
        <f>MIN(Constantes!$E$21*(W362/Constantes!$E$22)^(2/3),W362+R363+S363-U363-T363)</f>
        <v>2.6389134041634073</v>
      </c>
      <c r="W363" s="3">
        <f t="shared" si="10"/>
        <v>202.02967904688128</v>
      </c>
      <c r="X363" s="17"/>
      <c r="Y363" s="3">
        <v>358</v>
      </c>
      <c r="Z363" s="3">
        <f>'Cálculos de ET'!$I361*((1-Constantes!$F$18)*'Cálculos de ET'!$K361+'Cálculos de ET'!$L361)</f>
        <v>1.9946301335612562</v>
      </c>
      <c r="AA363" s="3">
        <f>MIN(Z363*Constantes!$F$16,0.8*(AD362+Clima!$F361-AB363-AC363-Constantes!$D$12))</f>
        <v>1.1801440554827678</v>
      </c>
      <c r="AB363" s="3">
        <f>IF(Clima!$F361&gt;0.05*Constantes!$F$17,((Clima!$F361-0.05*Constantes!$F$17)^2)/(Clima!$F361+0.95*Constantes!$F$17),0)</f>
        <v>0</v>
      </c>
      <c r="AC363" s="3">
        <f>MAX(0,AD362+Clima!$F361-AB363-Constantes!$D$11)</f>
        <v>0</v>
      </c>
      <c r="AD363" s="3">
        <f>AD362+Clima!$F361-AB363-AA363-AC363</f>
        <v>30.384239317169712</v>
      </c>
      <c r="AE363" s="3">
        <f>AE362+(Coeficientes!$D$20*AC363-AF363)/Coeficientes!$D$21</f>
        <v>0</v>
      </c>
      <c r="AF363" s="3">
        <f>10*Coeficientes!$D$22*AE362/Constantes!$F$27</f>
        <v>0</v>
      </c>
      <c r="AG363" s="3">
        <f>10*Escenarios!$F$7*(AB363+AF363)</f>
        <v>0</v>
      </c>
      <c r="AH363" s="3">
        <f>0.001*Clima!F361*Escenarios!$F$8</f>
        <v>0</v>
      </c>
      <c r="AI363" s="3">
        <f>MAX(0,AL362+AG363+AH363-Constantes!$F$22)</f>
        <v>0</v>
      </c>
      <c r="AJ363" s="3">
        <f>MIN('Cálculos de ET'!M361*0.001*Escenarios!$F$8*(AL362/Constantes!$F$22)^(2/3),AL362+AG363+AH363-AI363)</f>
        <v>2.1407185540051126</v>
      </c>
      <c r="AK363" s="3">
        <f>MIN(Constantes!$F$21*(AL362/Constantes!$F$22)^(2/3),AL362+AG363+AH363-AJ363-AI363)</f>
        <v>3.5702287160804707</v>
      </c>
      <c r="AL363" s="3">
        <f t="shared" si="11"/>
        <v>109.04024095878574</v>
      </c>
      <c r="AM363" s="25"/>
    </row>
    <row r="364" spans="2:39" x14ac:dyDescent="0.25">
      <c r="B364" s="24"/>
      <c r="C364" s="3">
        <v>359</v>
      </c>
      <c r="D364" s="3">
        <f>'Cálculos de ET'!$I362*((1-Constantes!$D$18)*'Cálculos de ET'!$K362+'Cálculos de ET'!$L362)</f>
        <v>1.9892977072453635</v>
      </c>
      <c r="E364" s="3">
        <f>MIN(D364*Constantes!$D$16,0.8*(H363+Clima!$F362-F364-G364-Constantes!$D$12))</f>
        <v>1.1769890689456073</v>
      </c>
      <c r="F364" s="3">
        <f>IF(Clima!$F362&gt;0.05*Constantes!$D$17,((Clima!$F362-0.05*Constantes!$D$17)^2)/(Clima!$F362+0.95*Constantes!$D$17),0)</f>
        <v>0</v>
      </c>
      <c r="G364" s="3">
        <f>MAX(0,H363+Clima!$F362-F364-Constantes!$D$11)</f>
        <v>0</v>
      </c>
      <c r="H364" s="3">
        <f>H363+Clima!$F362-F364-E364-G364</f>
        <v>29.207250248224106</v>
      </c>
      <c r="I364" s="17"/>
      <c r="J364" s="3">
        <v>359</v>
      </c>
      <c r="K364" s="3">
        <f>'Cálculos de ET'!$I362*((1-Constantes!$E$18)*'Cálculos de ET'!$K362+'Cálculos de ET'!$L362)</f>
        <v>1.9892977072453635</v>
      </c>
      <c r="L364" s="3">
        <f>MIN(K364*Constantes!$E$16,0.8*(O363+Clima!$F362-M364-N364-Constantes!$D$12))</f>
        <v>1.1769890689456073</v>
      </c>
      <c r="M364" s="3">
        <f>IF(Clima!$F362&gt;0.05*Constantes!$E$17,((Clima!$F362-0.05*Constantes!$E$17)^2)/(Clima!$F362+0.95*Constantes!$E$17),0)</f>
        <v>0</v>
      </c>
      <c r="N364" s="3">
        <f>MAX(0,O363+Clima!$F362-M364-Constantes!$D$11)</f>
        <v>0</v>
      </c>
      <c r="O364" s="3">
        <f>O363+Clima!$F362-M364-L364-N364</f>
        <v>29.207250248224106</v>
      </c>
      <c r="P364" s="3">
        <f>P363+(Coeficientes!$D$20*N364-Q364)/Coeficientes!$D$21</f>
        <v>0</v>
      </c>
      <c r="Q364" s="3">
        <f>10*Coeficientes!$D$22*P363/Constantes!$E$27</f>
        <v>0</v>
      </c>
      <c r="R364" s="3">
        <f>10*Escenarios!$E$7*(M364+Q364)</f>
        <v>0</v>
      </c>
      <c r="S364" s="3">
        <f>0.001*Clima!F362*Escenarios!$E$8</f>
        <v>0</v>
      </c>
      <c r="T364" s="3">
        <f>MAX(0,W363+R364+S364-Constantes!$E$22)</f>
        <v>0</v>
      </c>
      <c r="U364" s="3">
        <f>MIN('Cálculos de ET'!M362*0.001*Escenarios!$E$8*(W363/Constantes!$E$22)^(2/3),W363+R364+S364-T364)</f>
        <v>1.5564488874075511</v>
      </c>
      <c r="V364" s="3">
        <f>MIN(Constantes!$E$21*(W363/Constantes!$E$22)^(2/3),W363+R364+S364-U364-T364)</f>
        <v>2.6027834198093514</v>
      </c>
      <c r="W364" s="3">
        <f t="shared" si="10"/>
        <v>197.87044673966437</v>
      </c>
      <c r="X364" s="17"/>
      <c r="Y364" s="3">
        <v>359</v>
      </c>
      <c r="Z364" s="3">
        <f>'Cálculos de ET'!$I362*((1-Constantes!$F$18)*'Cálculos de ET'!$K362+'Cálculos de ET'!$L362)</f>
        <v>1.9892977072453635</v>
      </c>
      <c r="AA364" s="3">
        <f>MIN(Z364*Constantes!$F$16,0.8*(AD363+Clima!$F362-AB364-AC364-Constantes!$D$12))</f>
        <v>1.1769890689456073</v>
      </c>
      <c r="AB364" s="3">
        <f>IF(Clima!$F362&gt;0.05*Constantes!$F$17,((Clima!$F362-0.05*Constantes!$F$17)^2)/(Clima!$F362+0.95*Constantes!$F$17),0)</f>
        <v>0</v>
      </c>
      <c r="AC364" s="3">
        <f>MAX(0,AD363+Clima!$F362-AB364-Constantes!$D$11)</f>
        <v>0</v>
      </c>
      <c r="AD364" s="3">
        <f>AD363+Clima!$F362-AB364-AA364-AC364</f>
        <v>29.207250248224106</v>
      </c>
      <c r="AE364" s="3">
        <f>AE363+(Coeficientes!$D$20*AC364-AF364)/Coeficientes!$D$21</f>
        <v>0</v>
      </c>
      <c r="AF364" s="3">
        <f>10*Coeficientes!$D$22*AE363/Constantes!$F$27</f>
        <v>0</v>
      </c>
      <c r="AG364" s="3">
        <f>10*Escenarios!$F$7*(AB364+AF364)</f>
        <v>0</v>
      </c>
      <c r="AH364" s="3">
        <f>0.001*Clima!F362*Escenarios!$F$8</f>
        <v>0</v>
      </c>
      <c r="AI364" s="3">
        <f>MAX(0,AL363+AG364+AH364-Constantes!$F$22)</f>
        <v>0</v>
      </c>
      <c r="AJ364" s="3">
        <f>MIN('Cálculos de ET'!M362*0.001*Escenarios!$F$8*(AL363/Constantes!$F$22)^(2/3),AL363+AG364+AH364-AI364)</f>
        <v>2.0635386682211112</v>
      </c>
      <c r="AK364" s="3">
        <f>MIN(Constantes!$F$21*(AL363/Constantes!$F$22)^(2/3),AL363+AG364+AH364-AJ364-AI364)</f>
        <v>3.450768139728198</v>
      </c>
      <c r="AL364" s="3">
        <f t="shared" si="11"/>
        <v>103.52593415083643</v>
      </c>
      <c r="AM364" s="25"/>
    </row>
    <row r="365" spans="2:39" x14ac:dyDescent="0.25">
      <c r="B365" s="24"/>
      <c r="C365" s="3">
        <v>360</v>
      </c>
      <c r="D365" s="3">
        <f>'Cálculos de ET'!$I363*((1-Constantes!$D$18)*'Cálculos de ET'!$K363+'Cálculos de ET'!$L363)</f>
        <v>2.0318940019264957</v>
      </c>
      <c r="E365" s="3">
        <f>MIN(D365*Constantes!$D$16,0.8*(H364+Clima!$F363-F365-G365-Constantes!$D$12))</f>
        <v>1.2021916180837664</v>
      </c>
      <c r="F365" s="3">
        <f>IF(Clima!$F363&gt;0.05*Constantes!$D$17,((Clima!$F363-0.05*Constantes!$D$17)^2)/(Clima!$F363+0.95*Constantes!$D$17),0)</f>
        <v>0</v>
      </c>
      <c r="G365" s="3">
        <f>MAX(0,H364+Clima!$F363-F365-Constantes!$D$11)</f>
        <v>0</v>
      </c>
      <c r="H365" s="3">
        <f>H364+Clima!$F363-F365-E365-G365</f>
        <v>28.605058630140341</v>
      </c>
      <c r="I365" s="17"/>
      <c r="J365" s="3">
        <v>360</v>
      </c>
      <c r="K365" s="3">
        <f>'Cálculos de ET'!$I363*((1-Constantes!$E$18)*'Cálculos de ET'!$K363+'Cálculos de ET'!$L363)</f>
        <v>2.0318940019264957</v>
      </c>
      <c r="L365" s="3">
        <f>MIN(K365*Constantes!$E$16,0.8*(O364+Clima!$F363-M365-N365-Constantes!$D$12))</f>
        <v>1.2021916180837664</v>
      </c>
      <c r="M365" s="3">
        <f>IF(Clima!$F363&gt;0.05*Constantes!$E$17,((Clima!$F363-0.05*Constantes!$E$17)^2)/(Clima!$F363+0.95*Constantes!$E$17),0)</f>
        <v>0</v>
      </c>
      <c r="N365" s="3">
        <f>MAX(0,O364+Clima!$F363-M365-Constantes!$D$11)</f>
        <v>0</v>
      </c>
      <c r="O365" s="3">
        <f>O364+Clima!$F363-M365-L365-N365</f>
        <v>28.605058630140341</v>
      </c>
      <c r="P365" s="3">
        <f>P364+(Coeficientes!$D$20*N365-Q365)/Coeficientes!$D$21</f>
        <v>0</v>
      </c>
      <c r="Q365" s="3">
        <f>10*Coeficientes!$D$22*P364/Constantes!$E$27</f>
        <v>0</v>
      </c>
      <c r="R365" s="3">
        <f>10*Escenarios!$E$7*(M365+Q365)</f>
        <v>0</v>
      </c>
      <c r="S365" s="3">
        <f>0.001*Clima!F363*Escenarios!$E$8</f>
        <v>1.7999999999999998</v>
      </c>
      <c r="T365" s="3">
        <f>MAX(0,W364+R365+S365-Constantes!$E$22)</f>
        <v>0</v>
      </c>
      <c r="U365" s="3">
        <f>MIN('Cálculos de ET'!M363*0.001*Escenarios!$E$8*(W364/Constantes!$E$22)^(2/3),W364+R365+S365-T365)</f>
        <v>1.5679726182058367</v>
      </c>
      <c r="V365" s="3">
        <f>MIN(Constantes!$E$21*(W364/Constantes!$E$22)^(2/3),W364+R365+S365-U365-T365)</f>
        <v>2.566936971428464</v>
      </c>
      <c r="W365" s="3">
        <f t="shared" si="10"/>
        <v>195.53553715003008</v>
      </c>
      <c r="X365" s="17"/>
      <c r="Y365" s="3">
        <v>360</v>
      </c>
      <c r="Z365" s="3">
        <f>'Cálculos de ET'!$I363*((1-Constantes!$F$18)*'Cálculos de ET'!$K363+'Cálculos de ET'!$L363)</f>
        <v>2.0318940019264957</v>
      </c>
      <c r="AA365" s="3">
        <f>MIN(Z365*Constantes!$F$16,0.8*(AD364+Clima!$F363-AB365-AC365-Constantes!$D$12))</f>
        <v>1.2021916180837664</v>
      </c>
      <c r="AB365" s="3">
        <f>IF(Clima!$F363&gt;0.05*Constantes!$F$17,((Clima!$F363-0.05*Constantes!$F$17)^2)/(Clima!$F363+0.95*Constantes!$F$17),0)</f>
        <v>0</v>
      </c>
      <c r="AC365" s="3">
        <f>MAX(0,AD364+Clima!$F363-AB365-Constantes!$D$11)</f>
        <v>0</v>
      </c>
      <c r="AD365" s="3">
        <f>AD364+Clima!$F363-AB365-AA365-AC365</f>
        <v>28.605058630140341</v>
      </c>
      <c r="AE365" s="3">
        <f>AE364+(Coeficientes!$D$20*AC365-AF365)/Coeficientes!$D$21</f>
        <v>0</v>
      </c>
      <c r="AF365" s="3">
        <f>10*Coeficientes!$D$22*AE364/Constantes!$F$27</f>
        <v>0</v>
      </c>
      <c r="AG365" s="3">
        <f>10*Escenarios!$F$7*(AB365+AF365)</f>
        <v>0</v>
      </c>
      <c r="AH365" s="3">
        <f>0.001*Clima!F363*Escenarios!$F$8</f>
        <v>3.5999999999999996</v>
      </c>
      <c r="AI365" s="3">
        <f>MAX(0,AL364+AG365+AH365-Constantes!$F$22)</f>
        <v>0</v>
      </c>
      <c r="AJ365" s="3">
        <f>MIN('Cálculos de ET'!M363*0.001*Escenarios!$F$8*(AL364/Constantes!$F$22)^(2/3),AL364+AG365+AH365-AI365)</f>
        <v>2.0361696151365947</v>
      </c>
      <c r="AK365" s="3">
        <f>MIN(Constantes!$F$21*(AL364/Constantes!$F$22)^(2/3),AL364+AG365+AH365-AJ365-AI365)</f>
        <v>3.3334249619576268</v>
      </c>
      <c r="AL365" s="3">
        <f t="shared" si="11"/>
        <v>101.7563395737422</v>
      </c>
      <c r="AM365" s="25"/>
    </row>
    <row r="366" spans="2:39" x14ac:dyDescent="0.25">
      <c r="B366" s="24"/>
      <c r="C366" s="3">
        <v>361</v>
      </c>
      <c r="D366" s="3">
        <f>'Cálculos de ET'!$I364*((1-Constantes!$D$18)*'Cálculos de ET'!$K364+'Cálculos de ET'!$L364)</f>
        <v>2.1117113126458467</v>
      </c>
      <c r="E366" s="3">
        <f>MIN(D366*Constantes!$D$16,0.8*(H365+Clima!$F364-F366-G366-Constantes!$D$12))</f>
        <v>1.2494163757895389</v>
      </c>
      <c r="F366" s="3">
        <f>IF(Clima!$F364&gt;0.05*Constantes!$D$17,((Clima!$F364-0.05*Constantes!$D$17)^2)/(Clima!$F364+0.95*Constantes!$D$17),0)</f>
        <v>6.0001942952534443E-2</v>
      </c>
      <c r="G366" s="3">
        <f>MAX(0,H365+Clima!$F364-F366-Constantes!$D$11)</f>
        <v>0</v>
      </c>
      <c r="H366" s="3">
        <f>H365+Clima!$F364-F366-E366-G366</f>
        <v>32.195640311398272</v>
      </c>
      <c r="I366" s="17"/>
      <c r="J366" s="3">
        <v>361</v>
      </c>
      <c r="K366" s="3">
        <f>'Cálculos de ET'!$I364*((1-Constantes!$E$18)*'Cálculos de ET'!$K364+'Cálculos de ET'!$L364)</f>
        <v>2.1117113126458467</v>
      </c>
      <c r="L366" s="3">
        <f>MIN(K366*Constantes!$E$16,0.8*(O365+Clima!$F364-M366-N366-Constantes!$D$12))</f>
        <v>1.2494163757895389</v>
      </c>
      <c r="M366" s="3">
        <f>IF(Clima!$F364&gt;0.05*Constantes!$E$17,((Clima!$F364-0.05*Constantes!$E$17)^2)/(Clima!$F364+0.95*Constantes!$E$17),0)</f>
        <v>6.0001942952534443E-2</v>
      </c>
      <c r="N366" s="3">
        <f>MAX(0,O365+Clima!$F364-M366-Constantes!$D$11)</f>
        <v>0</v>
      </c>
      <c r="O366" s="3">
        <f>O365+Clima!$F364-M366-L366-N366</f>
        <v>32.195640311398272</v>
      </c>
      <c r="P366" s="3">
        <f>P365+(Coeficientes!$D$20*N366-Q366)/Coeficientes!$D$21</f>
        <v>0</v>
      </c>
      <c r="Q366" s="3">
        <f>10*Coeficientes!$D$22*P365/Constantes!$E$27</f>
        <v>0</v>
      </c>
      <c r="R366" s="3">
        <f>10*Escenarios!$E$7*(M366+Q366)</f>
        <v>5.820188466395841</v>
      </c>
      <c r="S366" s="3">
        <f>0.001*Clima!F364*Escenarios!$E$8</f>
        <v>14.700000000000003</v>
      </c>
      <c r="T366" s="3">
        <f>MAX(0,W365+R366+S366-Constantes!$E$22)</f>
        <v>0</v>
      </c>
      <c r="U366" s="3">
        <f>MIN('Cálculos de ET'!M364*0.001*Escenarios!$E$8*(W365/Constantes!$E$22)^(2/3),W365+R366+S366-T366)</f>
        <v>1.6167071206004631</v>
      </c>
      <c r="V366" s="3">
        <f>MIN(Constantes!$E$21*(W365/Constantes!$E$22)^(2/3),W365+R366+S366-U366-T366)</f>
        <v>2.5467034781235602</v>
      </c>
      <c r="W366" s="3">
        <f t="shared" si="10"/>
        <v>211.89231501770192</v>
      </c>
      <c r="X366" s="17"/>
      <c r="Y366" s="3">
        <v>361</v>
      </c>
      <c r="Z366" s="3">
        <f>'Cálculos de ET'!$I364*((1-Constantes!$F$18)*'Cálculos de ET'!$K364+'Cálculos de ET'!$L364)</f>
        <v>2.1117113126458467</v>
      </c>
      <c r="AA366" s="3">
        <f>MIN(Z366*Constantes!$F$16,0.8*(AD365+Clima!$F364-AB366-AC366-Constantes!$D$12))</f>
        <v>1.2494163757895389</v>
      </c>
      <c r="AB366" s="3">
        <f>IF(Clima!$F364&gt;0.05*Constantes!$F$17,((Clima!$F364-0.05*Constantes!$F$17)^2)/(Clima!$F364+0.95*Constantes!$F$17),0)</f>
        <v>6.0001942952534443E-2</v>
      </c>
      <c r="AC366" s="3">
        <f>MAX(0,AD365+Clima!$F364-AB366-Constantes!$D$11)</f>
        <v>0</v>
      </c>
      <c r="AD366" s="3">
        <f>AD365+Clima!$F364-AB366-AA366-AC366</f>
        <v>32.195640311398272</v>
      </c>
      <c r="AE366" s="3">
        <f>AE365+(Coeficientes!$D$20*AC366-AF366)/Coeficientes!$D$21</f>
        <v>0</v>
      </c>
      <c r="AF366" s="3">
        <f>10*Coeficientes!$D$22*AE365/Constantes!$F$27</f>
        <v>0</v>
      </c>
      <c r="AG366" s="3">
        <f>10*Escenarios!$F$7*(AB366+AF366)</f>
        <v>5.6401826375382376</v>
      </c>
      <c r="AH366" s="3">
        <f>0.001*Clima!F364*Escenarios!$F$8</f>
        <v>29.400000000000006</v>
      </c>
      <c r="AI366" s="3">
        <f>MAX(0,AL365+AG366+AH366-Constantes!$F$22)</f>
        <v>0</v>
      </c>
      <c r="AJ366" s="3">
        <f>MIN('Cálculos de ET'!M364*0.001*Escenarios!$F$8*(AL365/Constantes!$F$22)^(2/3),AL365+AG366+AH366-AI366)</f>
        <v>2.0919527202619417</v>
      </c>
      <c r="AK366" s="3">
        <f>MIN(Constantes!$F$21*(AL365/Constantes!$F$22)^(2/3),AL365+AG366+AH366-AJ366-AI366)</f>
        <v>3.2953298719822586</v>
      </c>
      <c r="AL366" s="3">
        <f t="shared" si="11"/>
        <v>131.40923961903624</v>
      </c>
      <c r="AM366" s="25"/>
    </row>
    <row r="367" spans="2:39" x14ac:dyDescent="0.25">
      <c r="B367" s="24"/>
      <c r="C367" s="3">
        <v>362</v>
      </c>
      <c r="D367" s="3">
        <f>'Cálculos de ET'!$I365*((1-Constantes!$D$18)*'Cálculos de ET'!$K365+'Cálculos de ET'!$L365)</f>
        <v>2.0318674202014049</v>
      </c>
      <c r="E367" s="3">
        <f>MIN(D367*Constantes!$D$16,0.8*(H366+Clima!$F365-F367-G367-Constantes!$D$12))</f>
        <v>1.2021758907244315</v>
      </c>
      <c r="F367" s="3">
        <f>IF(Clima!$F365&gt;0.05*Constantes!$D$17,((Clima!$F365-0.05*Constantes!$D$17)^2)/(Clima!$F365+0.95*Constantes!$D$17),0)</f>
        <v>0</v>
      </c>
      <c r="G367" s="3">
        <f>MAX(0,H366+Clima!$F365-F367-Constantes!$D$11)</f>
        <v>0</v>
      </c>
      <c r="H367" s="3">
        <f>H366+Clima!$F365-F367-E367-G367</f>
        <v>32.493464420673838</v>
      </c>
      <c r="I367" s="17"/>
      <c r="J367" s="3">
        <v>362</v>
      </c>
      <c r="K367" s="3">
        <f>'Cálculos de ET'!$I365*((1-Constantes!$E$18)*'Cálculos de ET'!$K365+'Cálculos de ET'!$L365)</f>
        <v>2.0318674202014049</v>
      </c>
      <c r="L367" s="3">
        <f>MIN(K367*Constantes!$E$16,0.8*(O366+Clima!$F365-M367-N367-Constantes!$D$12))</f>
        <v>1.2021758907244315</v>
      </c>
      <c r="M367" s="3">
        <f>IF(Clima!$F365&gt;0.05*Constantes!$E$17,((Clima!$F365-0.05*Constantes!$E$17)^2)/(Clima!$F365+0.95*Constantes!$E$17),0)</f>
        <v>0</v>
      </c>
      <c r="N367" s="3">
        <f>MAX(0,O366+Clima!$F365-M367-Constantes!$D$11)</f>
        <v>0</v>
      </c>
      <c r="O367" s="3">
        <f>O366+Clima!$F365-M367-L367-N367</f>
        <v>32.493464420673838</v>
      </c>
      <c r="P367" s="3">
        <f>P366+(Coeficientes!$D$20*N367-Q367)/Coeficientes!$D$21</f>
        <v>0</v>
      </c>
      <c r="Q367" s="3">
        <f>10*Coeficientes!$D$22*P366/Constantes!$E$27</f>
        <v>0</v>
      </c>
      <c r="R367" s="3">
        <f>10*Escenarios!$E$7*(M367+Q367)</f>
        <v>0</v>
      </c>
      <c r="S367" s="3">
        <f>0.001*Clima!F365*Escenarios!$E$8</f>
        <v>4.5</v>
      </c>
      <c r="T367" s="3">
        <f>MAX(0,W366+R367+S367-Constantes!$E$22)</f>
        <v>0</v>
      </c>
      <c r="U367" s="3">
        <f>MIN('Cálculos de ET'!M365*0.001*Escenarios!$E$8*(W366/Constantes!$E$22)^(2/3),W366+R367+S367-T367)</f>
        <v>1.6411788278402095</v>
      </c>
      <c r="V367" s="3">
        <f>MIN(Constantes!$E$21*(W366/Constantes!$E$22)^(2/3),W366+R367+S367-U367-T367)</f>
        <v>2.6868167855973142</v>
      </c>
      <c r="W367" s="3">
        <f t="shared" si="10"/>
        <v>212.06431940426441</v>
      </c>
      <c r="X367" s="17"/>
      <c r="Y367" s="3">
        <v>362</v>
      </c>
      <c r="Z367" s="3">
        <f>'Cálculos de ET'!$I365*((1-Constantes!$F$18)*'Cálculos de ET'!$K365+'Cálculos de ET'!$L365)</f>
        <v>2.0318674202014049</v>
      </c>
      <c r="AA367" s="3">
        <f>MIN(Z367*Constantes!$F$16,0.8*(AD366+Clima!$F365-AB367-AC367-Constantes!$D$12))</f>
        <v>1.2021758907244315</v>
      </c>
      <c r="AB367" s="3">
        <f>IF(Clima!$F365&gt;0.05*Constantes!$F$17,((Clima!$F365-0.05*Constantes!$F$17)^2)/(Clima!$F365+0.95*Constantes!$F$17),0)</f>
        <v>0</v>
      </c>
      <c r="AC367" s="3">
        <f>MAX(0,AD366+Clima!$F365-AB367-Constantes!$D$11)</f>
        <v>0</v>
      </c>
      <c r="AD367" s="3">
        <f>AD366+Clima!$F365-AB367-AA367-AC367</f>
        <v>32.493464420673838</v>
      </c>
      <c r="AE367" s="3">
        <f>AE366+(Coeficientes!$D$20*AC367-AF367)/Coeficientes!$D$21</f>
        <v>0</v>
      </c>
      <c r="AF367" s="3">
        <f>10*Coeficientes!$D$22*AE366/Constantes!$F$27</f>
        <v>0</v>
      </c>
      <c r="AG367" s="3">
        <f>10*Escenarios!$F$7*(AB367+AF367)</f>
        <v>0</v>
      </c>
      <c r="AH367" s="3">
        <f>0.001*Clima!F365*Escenarios!$F$8</f>
        <v>9</v>
      </c>
      <c r="AI367" s="3">
        <f>MAX(0,AL366+AG367+AH367-Constantes!$F$22)</f>
        <v>0</v>
      </c>
      <c r="AJ367" s="3">
        <f>MIN('Cálculos de ET'!M365*0.001*Escenarios!$F$8*(AL366/Constantes!$F$22)^(2/3),AL366+AG367+AH367-AI367)</f>
        <v>2.3870400130728218</v>
      </c>
      <c r="AK367" s="3">
        <f>MIN(Constantes!$F$21*(AL366/Constantes!$F$22)^(2/3),AL366+AG367+AH367-AJ367-AI367)</f>
        <v>3.9078856406261977</v>
      </c>
      <c r="AL367" s="3">
        <f t="shared" si="11"/>
        <v>134.1143139653372</v>
      </c>
      <c r="AM367" s="25"/>
    </row>
    <row r="368" spans="2:39" x14ac:dyDescent="0.25">
      <c r="B368" s="24"/>
      <c r="C368" s="3">
        <v>363</v>
      </c>
      <c r="D368" s="3">
        <f>'Cálculos de ET'!$I366*((1-Constantes!$D$18)*'Cálculos de ET'!$K366+'Cálculos de ET'!$L366)</f>
        <v>2.0850750035718049</v>
      </c>
      <c r="E368" s="3">
        <f>MIN(D368*Constantes!$D$16,0.8*(H367+Clima!$F366-F368-G368-Constantes!$D$12))</f>
        <v>1.2336567212627079</v>
      </c>
      <c r="F368" s="3">
        <f>IF(Clima!$F366&gt;0.05*Constantes!$D$17,((Clima!$F366-0.05*Constantes!$D$17)^2)/(Clima!$F366+0.95*Constantes!$D$17),0)</f>
        <v>0</v>
      </c>
      <c r="G368" s="3">
        <f>MAX(0,H367+Clima!$F366-F368-Constantes!$D$11)</f>
        <v>0</v>
      </c>
      <c r="H368" s="3">
        <f>H367+Clima!$F366-F368-E368-G368</f>
        <v>31.25980769941113</v>
      </c>
      <c r="I368" s="17"/>
      <c r="J368" s="3">
        <v>363</v>
      </c>
      <c r="K368" s="3">
        <f>'Cálculos de ET'!$I366*((1-Constantes!$E$18)*'Cálculos de ET'!$K366+'Cálculos de ET'!$L366)</f>
        <v>2.0850750035718049</v>
      </c>
      <c r="L368" s="3">
        <f>MIN(K368*Constantes!$E$16,0.8*(O367+Clima!$F366-M368-N368-Constantes!$D$12))</f>
        <v>1.2336567212627079</v>
      </c>
      <c r="M368" s="3">
        <f>IF(Clima!$F366&gt;0.05*Constantes!$E$17,((Clima!$F366-0.05*Constantes!$E$17)^2)/(Clima!$F366+0.95*Constantes!$E$17),0)</f>
        <v>0</v>
      </c>
      <c r="N368" s="3">
        <f>MAX(0,O367+Clima!$F366-M368-Constantes!$D$11)</f>
        <v>0</v>
      </c>
      <c r="O368" s="3">
        <f>O367+Clima!$F366-M368-L368-N368</f>
        <v>31.25980769941113</v>
      </c>
      <c r="P368" s="3">
        <f>P367+(Coeficientes!$D$20*N368-Q368)/Coeficientes!$D$21</f>
        <v>0</v>
      </c>
      <c r="Q368" s="3">
        <f>10*Coeficientes!$D$22*P367/Constantes!$E$27</f>
        <v>0</v>
      </c>
      <c r="R368" s="3">
        <f>10*Escenarios!$E$7*(M368+Q368)</f>
        <v>0</v>
      </c>
      <c r="S368" s="3">
        <f>0.001*Clima!F366*Escenarios!$E$8</f>
        <v>0</v>
      </c>
      <c r="T368" s="3">
        <f>MAX(0,W367+R368+S368-Constantes!$E$22)</f>
        <v>0</v>
      </c>
      <c r="U368" s="3">
        <f>MIN('Cálculos de ET'!M366*0.001*Escenarios!$E$8*(W367/Constantes!$E$22)^(2/3),W367+R368+S368-T368)</f>
        <v>1.6850861958328192</v>
      </c>
      <c r="V368" s="3">
        <f>MIN(Constantes!$E$21*(W367/Constantes!$E$22)^(2/3),W367+R368+S368-U368-T368)</f>
        <v>2.6882706113954509</v>
      </c>
      <c r="W368" s="3">
        <f t="shared" si="10"/>
        <v>207.69096259703616</v>
      </c>
      <c r="X368" s="17"/>
      <c r="Y368" s="3">
        <v>363</v>
      </c>
      <c r="Z368" s="3">
        <f>'Cálculos de ET'!$I366*((1-Constantes!$F$18)*'Cálculos de ET'!$K366+'Cálculos de ET'!$L366)</f>
        <v>2.0850750035718049</v>
      </c>
      <c r="AA368" s="3">
        <f>MIN(Z368*Constantes!$F$16,0.8*(AD367+Clima!$F366-AB368-AC368-Constantes!$D$12))</f>
        <v>1.2336567212627079</v>
      </c>
      <c r="AB368" s="3">
        <f>IF(Clima!$F366&gt;0.05*Constantes!$F$17,((Clima!$F366-0.05*Constantes!$F$17)^2)/(Clima!$F366+0.95*Constantes!$F$17),0)</f>
        <v>0</v>
      </c>
      <c r="AC368" s="3">
        <f>MAX(0,AD367+Clima!$F366-AB368-Constantes!$D$11)</f>
        <v>0</v>
      </c>
      <c r="AD368" s="3">
        <f>AD367+Clima!$F366-AB368-AA368-AC368</f>
        <v>31.25980769941113</v>
      </c>
      <c r="AE368" s="3">
        <f>AE367+(Coeficientes!$D$20*AC368-AF368)/Coeficientes!$D$21</f>
        <v>0</v>
      </c>
      <c r="AF368" s="3">
        <f>10*Coeficientes!$D$22*AE367/Constantes!$F$27</f>
        <v>0</v>
      </c>
      <c r="AG368" s="3">
        <f>10*Escenarios!$F$7*(AB368+AF368)</f>
        <v>0</v>
      </c>
      <c r="AH368" s="3">
        <f>0.001*Clima!F366*Escenarios!$F$8</f>
        <v>0</v>
      </c>
      <c r="AI368" s="3">
        <f>MAX(0,AL367+AG368+AH368-Constantes!$F$22)</f>
        <v>0</v>
      </c>
      <c r="AJ368" s="3">
        <f>MIN('Cálculos de ET'!M366*0.001*Escenarios!$F$8*(AL367/Constantes!$F$22)^(2/3),AL367+AG368+AH368-AI368)</f>
        <v>2.4830786138305201</v>
      </c>
      <c r="AK368" s="3">
        <f>MIN(Constantes!$F$21*(AL367/Constantes!$F$22)^(2/3),AL367+AG368+AH368-AJ368-AI368)</f>
        <v>3.9613328266843153</v>
      </c>
      <c r="AL368" s="3">
        <f t="shared" si="11"/>
        <v>127.66990252482238</v>
      </c>
      <c r="AM368" s="25"/>
    </row>
    <row r="369" spans="2:39" x14ac:dyDescent="0.25">
      <c r="B369" s="24"/>
      <c r="C369" s="3">
        <v>364</v>
      </c>
      <c r="D369" s="3">
        <f>'Cálculos de ET'!$I367*((1-Constantes!$D$18)*'Cálculos de ET'!$K367+'Cálculos de ET'!$L367)</f>
        <v>1.9572581231609829</v>
      </c>
      <c r="E369" s="3">
        <f>MIN(D369*Constantes!$D$16,0.8*(H368+Clima!$F367-F369-G369-Constantes!$D$12))</f>
        <v>1.1580325095007677</v>
      </c>
      <c r="F369" s="3">
        <f>IF(Clima!$F367&gt;0.05*Constantes!$D$17,((Clima!$F367-0.05*Constantes!$D$17)^2)/(Clima!$F367+0.95*Constantes!$D$17),0)</f>
        <v>0</v>
      </c>
      <c r="G369" s="3">
        <f>MAX(0,H368+Clima!$F367-F369-Constantes!$D$11)</f>
        <v>0</v>
      </c>
      <c r="H369" s="3">
        <f>H368+Clima!$F367-F369-E369-G369</f>
        <v>31.901775189910364</v>
      </c>
      <c r="I369" s="17"/>
      <c r="J369" s="3">
        <v>364</v>
      </c>
      <c r="K369" s="3">
        <f>'Cálculos de ET'!$I367*((1-Constantes!$E$18)*'Cálculos de ET'!$K367+'Cálculos de ET'!$L367)</f>
        <v>1.9572581231609829</v>
      </c>
      <c r="L369" s="3">
        <f>MIN(K369*Constantes!$E$16,0.8*(O368+Clima!$F367-M369-N369-Constantes!$D$12))</f>
        <v>1.1580325095007677</v>
      </c>
      <c r="M369" s="3">
        <f>IF(Clima!$F367&gt;0.05*Constantes!$E$17,((Clima!$F367-0.05*Constantes!$E$17)^2)/(Clima!$F367+0.95*Constantes!$E$17),0)</f>
        <v>0</v>
      </c>
      <c r="N369" s="3">
        <f>MAX(0,O368+Clima!$F367-M369-Constantes!$D$11)</f>
        <v>0</v>
      </c>
      <c r="O369" s="3">
        <f>O368+Clima!$F367-M369-L369-N369</f>
        <v>31.901775189910364</v>
      </c>
      <c r="P369" s="3">
        <f>P368+(Coeficientes!$D$20*N369-Q369)/Coeficientes!$D$21</f>
        <v>0</v>
      </c>
      <c r="Q369" s="3">
        <f>10*Coeficientes!$D$22*P368/Constantes!$E$27</f>
        <v>0</v>
      </c>
      <c r="R369" s="3">
        <f>10*Escenarios!$E$7*(M369+Q369)</f>
        <v>0</v>
      </c>
      <c r="S369" s="3">
        <f>0.001*Clima!F367*Escenarios!$E$8</f>
        <v>5.4</v>
      </c>
      <c r="T369" s="3">
        <f>MAX(0,W368+R369+S369-Constantes!$E$22)</f>
        <v>0</v>
      </c>
      <c r="U369" s="3">
        <f>MIN('Cálculos de ET'!M367*0.001*Escenarios!$E$8*(W368/Constantes!$E$22)^(2/3),W368+R369+S369-T369)</f>
        <v>1.5597478046040216</v>
      </c>
      <c r="V369" s="3">
        <f>MIN(Constantes!$E$21*(W368/Constantes!$E$22)^(2/3),W368+R369+S369-U369-T369)</f>
        <v>2.6511826465917512</v>
      </c>
      <c r="W369" s="3">
        <f t="shared" si="10"/>
        <v>208.88003214584037</v>
      </c>
      <c r="X369" s="17"/>
      <c r="Y369" s="3">
        <v>364</v>
      </c>
      <c r="Z369" s="3">
        <f>'Cálculos de ET'!$I367*((1-Constantes!$F$18)*'Cálculos de ET'!$K367+'Cálculos de ET'!$L367)</f>
        <v>1.9572581231609829</v>
      </c>
      <c r="AA369" s="3">
        <f>MIN(Z369*Constantes!$F$16,0.8*(AD368+Clima!$F367-AB369-AC369-Constantes!$D$12))</f>
        <v>1.1580325095007677</v>
      </c>
      <c r="AB369" s="3">
        <f>IF(Clima!$F367&gt;0.05*Constantes!$F$17,((Clima!$F367-0.05*Constantes!$F$17)^2)/(Clima!$F367+0.95*Constantes!$F$17),0)</f>
        <v>0</v>
      </c>
      <c r="AC369" s="3">
        <f>MAX(0,AD368+Clima!$F367-AB369-Constantes!$D$11)</f>
        <v>0</v>
      </c>
      <c r="AD369" s="3">
        <f>AD368+Clima!$F367-AB369-AA369-AC369</f>
        <v>31.901775189910364</v>
      </c>
      <c r="AE369" s="3">
        <f>AE368+(Coeficientes!$D$20*AC369-AF369)/Coeficientes!$D$21</f>
        <v>0</v>
      </c>
      <c r="AF369" s="3">
        <f>10*Coeficientes!$D$22*AE368/Constantes!$F$27</f>
        <v>0</v>
      </c>
      <c r="AG369" s="3">
        <f>10*Escenarios!$F$7*(AB369+AF369)</f>
        <v>0</v>
      </c>
      <c r="AH369" s="3">
        <f>0.001*Clima!F367*Escenarios!$F$8</f>
        <v>10.8</v>
      </c>
      <c r="AI369" s="3">
        <f>MAX(0,AL368+AG369+AH369-Constantes!$F$22)</f>
        <v>0</v>
      </c>
      <c r="AJ369" s="3">
        <f>MIN('Cálculos de ET'!M367*0.001*Escenarios!$F$8*(AL368/Constantes!$F$22)^(2/3),AL368+AG369+AH369-AI369)</f>
        <v>2.2552688967243837</v>
      </c>
      <c r="AK369" s="3">
        <f>MIN(Constantes!$F$21*(AL368/Constantes!$F$22)^(2/3),AL368+AG369+AH369-AJ369-AI369)</f>
        <v>3.8333952096260533</v>
      </c>
      <c r="AL369" s="3">
        <f t="shared" si="11"/>
        <v>132.38123841847195</v>
      </c>
      <c r="AM369" s="25"/>
    </row>
    <row r="370" spans="2:39" x14ac:dyDescent="0.25">
      <c r="B370" s="24"/>
      <c r="C370" s="3">
        <v>365</v>
      </c>
      <c r="D370" s="3">
        <f>'Cálculos de ET'!$I368*((1-Constantes!$D$18)*'Cálculos de ET'!$K368+'Cálculos de ET'!$L368)</f>
        <v>2.1063009610459078</v>
      </c>
      <c r="E370" s="3">
        <f>MIN(D370*Constantes!$D$16,0.8*(H369+Clima!$F368-F370-G370-Constantes!$D$12))</f>
        <v>1.2462152839323035</v>
      </c>
      <c r="F370" s="3">
        <f>IF(Clima!$F368&gt;0.05*Constantes!$D$17,((Clima!$F368-0.05*Constantes!$D$17)^2)/(Clima!$F368+0.95*Constantes!$D$17),0)</f>
        <v>0</v>
      </c>
      <c r="G370" s="3">
        <f>MAX(0,H369+Clima!$F368-F370-Constantes!$D$11)</f>
        <v>0</v>
      </c>
      <c r="H370" s="3">
        <f>H369+Clima!$F368-F370-E370-G370</f>
        <v>33.25555990597806</v>
      </c>
      <c r="I370" s="17"/>
      <c r="J370" s="3">
        <v>365</v>
      </c>
      <c r="K370" s="3">
        <f>'Cálculos de ET'!$I368*((1-Constantes!$E$18)*'Cálculos de ET'!$K368+'Cálculos de ET'!$L368)</f>
        <v>2.1063009610459078</v>
      </c>
      <c r="L370" s="3">
        <f>MIN(K370*Constantes!$E$16,0.8*(O369+Clima!$F368-M370-N370-Constantes!$D$12))</f>
        <v>1.2462152839323035</v>
      </c>
      <c r="M370" s="3">
        <f>IF(Clima!$F368&gt;0.05*Constantes!$E$17,((Clima!$F368-0.05*Constantes!$E$17)^2)/(Clima!$F368+0.95*Constantes!$E$17),0)</f>
        <v>0</v>
      </c>
      <c r="N370" s="3">
        <f>MAX(0,O369+Clima!$F368-M370-Constantes!$D$11)</f>
        <v>0</v>
      </c>
      <c r="O370" s="3">
        <f>O369+Clima!$F368-M370-L370-N370</f>
        <v>33.25555990597806</v>
      </c>
      <c r="P370" s="3">
        <f>P369+(Coeficientes!$D$20*N370-Q370)/Coeficientes!$D$21</f>
        <v>0</v>
      </c>
      <c r="Q370" s="3">
        <f>10*Coeficientes!$D$22*P369/Constantes!$E$27</f>
        <v>0</v>
      </c>
      <c r="R370" s="3">
        <f>10*Escenarios!$E$7*(M370+Q370)</f>
        <v>0</v>
      </c>
      <c r="S370" s="3">
        <f>0.001*Clima!F368*Escenarios!$E$8</f>
        <v>7.8000000000000007</v>
      </c>
      <c r="T370" s="3">
        <f>MAX(0,W369+R370+S370-Constantes!$E$22)</f>
        <v>0</v>
      </c>
      <c r="U370" s="3">
        <f>MIN('Cálculos de ET'!M368*0.001*Escenarios!$E$8*(W369/Constantes!$E$22)^(2/3),W369+R370+S370-T370)</f>
        <v>1.6851345561045177</v>
      </c>
      <c r="V370" s="3">
        <f>MIN(Constantes!$E$21*(W369/Constantes!$E$22)^(2/3),W369+R370+S370-U370-T370)</f>
        <v>2.6612920260620481</v>
      </c>
      <c r="W370" s="3">
        <f t="shared" si="10"/>
        <v>212.33360556367381</v>
      </c>
      <c r="X370" s="17"/>
      <c r="Y370" s="3">
        <v>365</v>
      </c>
      <c r="Z370" s="3">
        <f>'Cálculos de ET'!$I368*((1-Constantes!$F$18)*'Cálculos de ET'!$K368+'Cálculos de ET'!$L368)</f>
        <v>2.1063009610459078</v>
      </c>
      <c r="AA370" s="3">
        <f>MIN(Z370*Constantes!$F$16,0.8*(AD369+Clima!$F368-AB370-AC370-Constantes!$D$12))</f>
        <v>1.2462152839323035</v>
      </c>
      <c r="AB370" s="3">
        <f>IF(Clima!$F368&gt;0.05*Constantes!$F$17,((Clima!$F368-0.05*Constantes!$F$17)^2)/(Clima!$F368+0.95*Constantes!$F$17),0)</f>
        <v>0</v>
      </c>
      <c r="AC370" s="3">
        <f>MAX(0,AD369+Clima!$F368-AB370-Constantes!$D$11)</f>
        <v>0</v>
      </c>
      <c r="AD370" s="3">
        <f>AD369+Clima!$F368-AB370-AA370-AC370</f>
        <v>33.25555990597806</v>
      </c>
      <c r="AE370" s="3">
        <f>AE369+(Coeficientes!$D$20*AC370-AF370)/Coeficientes!$D$21</f>
        <v>0</v>
      </c>
      <c r="AF370" s="3">
        <f>10*Coeficientes!$D$22*AE369/Constantes!$F$27</f>
        <v>0</v>
      </c>
      <c r="AG370" s="3">
        <f>10*Escenarios!$F$7*(AB370+AF370)</f>
        <v>0</v>
      </c>
      <c r="AH370" s="3">
        <f>0.001*Clima!F368*Escenarios!$F$8</f>
        <v>15.600000000000001</v>
      </c>
      <c r="AI370" s="3">
        <f>MAX(0,AL369+AG370+AH370-Constantes!$F$22)</f>
        <v>0</v>
      </c>
      <c r="AJ370" s="3">
        <f>MIN('Cálculos de ET'!M368*0.001*Escenarios!$F$8*(AL369/Constantes!$F$22)^(2/3),AL369+AG370+AH370-AI370)</f>
        <v>2.4866667623402803</v>
      </c>
      <c r="AK370" s="3">
        <f>MIN(Constantes!$F$21*(AL369/Constantes!$F$22)^(2/3),AL369+AG370+AH370-AJ370-AI370)</f>
        <v>3.9271323480469076</v>
      </c>
      <c r="AL370" s="3">
        <f t="shared" si="11"/>
        <v>141.56743930808474</v>
      </c>
      <c r="AM370" s="25"/>
    </row>
    <row r="371" spans="2:39" s="4" customFormat="1" x14ac:dyDescent="0.25">
      <c r="B371" s="24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25"/>
    </row>
    <row r="372" spans="2:39" s="4" customFormat="1" x14ac:dyDescent="0.25">
      <c r="B372" s="24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25"/>
    </row>
    <row r="373" spans="2:39" s="4" customFormat="1" x14ac:dyDescent="0.25">
      <c r="B373" s="26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7"/>
    </row>
    <row r="374" spans="2:39" s="4" customFormat="1" x14ac:dyDescent="0.25"/>
    <row r="375" spans="2:39" s="4" customForma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Escenarios</vt:lpstr>
      <vt:lpstr>Coeficientes</vt:lpstr>
      <vt:lpstr>Clima</vt:lpstr>
      <vt:lpstr>Constantes</vt:lpstr>
      <vt:lpstr>Cálculos de ET</vt:lpstr>
      <vt:lpstr>Cálculos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Foster</dc:creator>
  <cp:lastModifiedBy>Gabriel Rojas</cp:lastModifiedBy>
  <dcterms:created xsi:type="dcterms:W3CDTF">2019-08-19T14:16:08Z</dcterms:created>
  <dcterms:modified xsi:type="dcterms:W3CDTF">2020-03-03T17:48:42Z</dcterms:modified>
</cp:coreProperties>
</file>