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jas\Documents\Forest trends\Productos\Primers 1er lote\Excel\"/>
    </mc:Choice>
  </mc:AlternateContent>
  <xr:revisionPtr revIDLastSave="0" documentId="13_ncr:1_{72EC94B8-95CC-4621-8054-3DCD4FBF675B}" xr6:coauthVersionLast="44" xr6:coauthVersionMax="45" xr10:uidLastSave="{00000000-0000-0000-0000-000000000000}"/>
  <bookViews>
    <workbookView xWindow="-120" yWindow="-120" windowWidth="20730" windowHeight="11160" xr2:uid="{9D49EF46-7918-4CF4-A6C7-B14DCD27E2D9}"/>
  </bookViews>
  <sheets>
    <sheet name="Instrucciones" sheetId="10" r:id="rId1"/>
    <sheet name="Escenarios" sheetId="9" r:id="rId2"/>
    <sheet name="Coeficientes" sheetId="6" r:id="rId3"/>
    <sheet name="Clima" sheetId="1" r:id="rId4"/>
    <sheet name="Constantes" sheetId="3" r:id="rId5"/>
    <sheet name="Cálculos de ET" sheetId="7" r:id="rId6"/>
    <sheet name="Cálculos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7" i="4" l="1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70" i="4"/>
  <c r="AK71" i="4"/>
  <c r="AK72" i="4"/>
  <c r="AK73" i="4"/>
  <c r="AK74" i="4"/>
  <c r="AK75" i="4"/>
  <c r="AK76" i="4"/>
  <c r="AK77" i="4"/>
  <c r="AK78" i="4"/>
  <c r="AK79" i="4"/>
  <c r="AK80" i="4"/>
  <c r="AK81" i="4"/>
  <c r="AK82" i="4"/>
  <c r="AK83" i="4"/>
  <c r="AK84" i="4"/>
  <c r="AK85" i="4"/>
  <c r="AK86" i="4"/>
  <c r="AK87" i="4"/>
  <c r="AK88" i="4"/>
  <c r="AK89" i="4"/>
  <c r="AK90" i="4"/>
  <c r="AK91" i="4"/>
  <c r="AK92" i="4"/>
  <c r="AK93" i="4"/>
  <c r="AK94" i="4"/>
  <c r="AK95" i="4"/>
  <c r="AK96" i="4"/>
  <c r="AK97" i="4"/>
  <c r="AK98" i="4"/>
  <c r="AK99" i="4"/>
  <c r="AK100" i="4"/>
  <c r="AK101" i="4"/>
  <c r="AK102" i="4"/>
  <c r="AK103" i="4"/>
  <c r="AK104" i="4"/>
  <c r="AK105" i="4"/>
  <c r="AK106" i="4"/>
  <c r="AK107" i="4"/>
  <c r="AK108" i="4"/>
  <c r="AK109" i="4"/>
  <c r="AK110" i="4"/>
  <c r="AK111" i="4"/>
  <c r="AK112" i="4"/>
  <c r="AK113" i="4"/>
  <c r="AK114" i="4"/>
  <c r="AK115" i="4"/>
  <c r="AK116" i="4"/>
  <c r="AK117" i="4"/>
  <c r="AK118" i="4"/>
  <c r="AK119" i="4"/>
  <c r="AK120" i="4"/>
  <c r="AK121" i="4"/>
  <c r="AK122" i="4"/>
  <c r="AK123" i="4"/>
  <c r="AK124" i="4"/>
  <c r="AK125" i="4"/>
  <c r="AK126" i="4"/>
  <c r="AK127" i="4"/>
  <c r="AK128" i="4"/>
  <c r="AK129" i="4"/>
  <c r="AK130" i="4"/>
  <c r="AK131" i="4"/>
  <c r="AK132" i="4"/>
  <c r="AK133" i="4"/>
  <c r="AK134" i="4"/>
  <c r="AK135" i="4"/>
  <c r="AK136" i="4"/>
  <c r="AK137" i="4"/>
  <c r="AK138" i="4"/>
  <c r="AK139" i="4"/>
  <c r="AK140" i="4"/>
  <c r="AK141" i="4"/>
  <c r="AK142" i="4"/>
  <c r="AK143" i="4"/>
  <c r="AK144" i="4"/>
  <c r="AK145" i="4"/>
  <c r="AK146" i="4"/>
  <c r="AK147" i="4"/>
  <c r="AK148" i="4"/>
  <c r="AK149" i="4"/>
  <c r="AK150" i="4"/>
  <c r="AK151" i="4"/>
  <c r="AK152" i="4"/>
  <c r="AK153" i="4"/>
  <c r="AK154" i="4"/>
  <c r="AK155" i="4"/>
  <c r="AK156" i="4"/>
  <c r="AK157" i="4"/>
  <c r="AK158" i="4"/>
  <c r="AK159" i="4"/>
  <c r="AK160" i="4"/>
  <c r="AK161" i="4"/>
  <c r="AK162" i="4"/>
  <c r="AK163" i="4"/>
  <c r="AK164" i="4"/>
  <c r="AK165" i="4"/>
  <c r="AK166" i="4"/>
  <c r="AK167" i="4"/>
  <c r="AK168" i="4"/>
  <c r="AK169" i="4"/>
  <c r="AK170" i="4"/>
  <c r="AK171" i="4"/>
  <c r="AK172" i="4"/>
  <c r="AK173" i="4"/>
  <c r="AK174" i="4"/>
  <c r="AK175" i="4"/>
  <c r="AK176" i="4"/>
  <c r="AK177" i="4"/>
  <c r="AK178" i="4"/>
  <c r="AK179" i="4"/>
  <c r="AK180" i="4"/>
  <c r="AK181" i="4"/>
  <c r="AK182" i="4"/>
  <c r="AK183" i="4"/>
  <c r="AK184" i="4"/>
  <c r="AK185" i="4"/>
  <c r="AK186" i="4"/>
  <c r="AK187" i="4"/>
  <c r="AK188" i="4"/>
  <c r="AK189" i="4"/>
  <c r="AK190" i="4"/>
  <c r="AK191" i="4"/>
  <c r="AK192" i="4"/>
  <c r="AK193" i="4"/>
  <c r="AK194" i="4"/>
  <c r="AK195" i="4"/>
  <c r="AK196" i="4"/>
  <c r="AK197" i="4"/>
  <c r="AK198" i="4"/>
  <c r="AK199" i="4"/>
  <c r="AK200" i="4"/>
  <c r="AK201" i="4"/>
  <c r="AK202" i="4"/>
  <c r="AK203" i="4"/>
  <c r="AK204" i="4"/>
  <c r="AK205" i="4"/>
  <c r="AK206" i="4"/>
  <c r="AK207" i="4"/>
  <c r="AK208" i="4"/>
  <c r="AK209" i="4"/>
  <c r="AK210" i="4"/>
  <c r="AK211" i="4"/>
  <c r="AK212" i="4"/>
  <c r="AK213" i="4"/>
  <c r="AK214" i="4"/>
  <c r="AK215" i="4"/>
  <c r="AK216" i="4"/>
  <c r="AK217" i="4"/>
  <c r="AK218" i="4"/>
  <c r="AK219" i="4"/>
  <c r="AK220" i="4"/>
  <c r="AK221" i="4"/>
  <c r="AK222" i="4"/>
  <c r="AK223" i="4"/>
  <c r="AK224" i="4"/>
  <c r="AK225" i="4"/>
  <c r="AK226" i="4"/>
  <c r="AK227" i="4"/>
  <c r="AK228" i="4"/>
  <c r="AK229" i="4"/>
  <c r="AK230" i="4"/>
  <c r="AK231" i="4"/>
  <c r="AK232" i="4"/>
  <c r="AK233" i="4"/>
  <c r="AK234" i="4"/>
  <c r="AK235" i="4"/>
  <c r="AK236" i="4"/>
  <c r="AK237" i="4"/>
  <c r="AK238" i="4"/>
  <c r="AK239" i="4"/>
  <c r="AK240" i="4"/>
  <c r="AK241" i="4"/>
  <c r="AK242" i="4"/>
  <c r="AK243" i="4"/>
  <c r="AK244" i="4"/>
  <c r="AK245" i="4"/>
  <c r="AK246" i="4"/>
  <c r="AK247" i="4"/>
  <c r="AK248" i="4"/>
  <c r="AK249" i="4"/>
  <c r="AK250" i="4"/>
  <c r="AK251" i="4"/>
  <c r="AK252" i="4"/>
  <c r="AK253" i="4"/>
  <c r="AK254" i="4"/>
  <c r="AK255" i="4"/>
  <c r="AK256" i="4"/>
  <c r="AK257" i="4"/>
  <c r="AK258" i="4"/>
  <c r="AK259" i="4"/>
  <c r="AK260" i="4"/>
  <c r="AK261" i="4"/>
  <c r="AK262" i="4"/>
  <c r="AK263" i="4"/>
  <c r="AK264" i="4"/>
  <c r="AK265" i="4"/>
  <c r="AK266" i="4"/>
  <c r="AK267" i="4"/>
  <c r="AK268" i="4"/>
  <c r="AK269" i="4"/>
  <c r="AK270" i="4"/>
  <c r="AK271" i="4"/>
  <c r="AK272" i="4"/>
  <c r="AK273" i="4"/>
  <c r="AK274" i="4"/>
  <c r="AK275" i="4"/>
  <c r="AK276" i="4"/>
  <c r="AK277" i="4"/>
  <c r="AK278" i="4"/>
  <c r="AK279" i="4"/>
  <c r="AK280" i="4"/>
  <c r="AK281" i="4"/>
  <c r="AK282" i="4"/>
  <c r="AK283" i="4"/>
  <c r="AK284" i="4"/>
  <c r="AK285" i="4"/>
  <c r="AK286" i="4"/>
  <c r="AK287" i="4"/>
  <c r="AK288" i="4"/>
  <c r="AK289" i="4"/>
  <c r="AK290" i="4"/>
  <c r="AK291" i="4"/>
  <c r="AK292" i="4"/>
  <c r="AK293" i="4"/>
  <c r="AK294" i="4"/>
  <c r="AK295" i="4"/>
  <c r="AK296" i="4"/>
  <c r="AK297" i="4"/>
  <c r="AK298" i="4"/>
  <c r="AK299" i="4"/>
  <c r="AK300" i="4"/>
  <c r="AK301" i="4"/>
  <c r="AK302" i="4"/>
  <c r="AK303" i="4"/>
  <c r="AK304" i="4"/>
  <c r="AK305" i="4"/>
  <c r="AK306" i="4"/>
  <c r="AK307" i="4"/>
  <c r="AK308" i="4"/>
  <c r="AK309" i="4"/>
  <c r="AK310" i="4"/>
  <c r="AK311" i="4"/>
  <c r="AK312" i="4"/>
  <c r="AK313" i="4"/>
  <c r="AK314" i="4"/>
  <c r="AK315" i="4"/>
  <c r="AK316" i="4"/>
  <c r="AK317" i="4"/>
  <c r="AK318" i="4"/>
  <c r="AK319" i="4"/>
  <c r="AK320" i="4"/>
  <c r="AK321" i="4"/>
  <c r="AK322" i="4"/>
  <c r="AK323" i="4"/>
  <c r="AK324" i="4"/>
  <c r="AK325" i="4"/>
  <c r="AK326" i="4"/>
  <c r="AK327" i="4"/>
  <c r="AK328" i="4"/>
  <c r="AK329" i="4"/>
  <c r="AK330" i="4"/>
  <c r="AK331" i="4"/>
  <c r="AK332" i="4"/>
  <c r="AK333" i="4"/>
  <c r="AK334" i="4"/>
  <c r="AK335" i="4"/>
  <c r="AK336" i="4"/>
  <c r="AK337" i="4"/>
  <c r="AK338" i="4"/>
  <c r="AK339" i="4"/>
  <c r="AK340" i="4"/>
  <c r="AK341" i="4"/>
  <c r="AK342" i="4"/>
  <c r="AK343" i="4"/>
  <c r="AK344" i="4"/>
  <c r="AK345" i="4"/>
  <c r="AK346" i="4"/>
  <c r="AK347" i="4"/>
  <c r="AK348" i="4"/>
  <c r="AK349" i="4"/>
  <c r="AK350" i="4"/>
  <c r="AK351" i="4"/>
  <c r="AK352" i="4"/>
  <c r="AK353" i="4"/>
  <c r="AK354" i="4"/>
  <c r="AK355" i="4"/>
  <c r="AK356" i="4"/>
  <c r="AK357" i="4"/>
  <c r="AK358" i="4"/>
  <c r="AK359" i="4"/>
  <c r="AK360" i="4"/>
  <c r="AK361" i="4"/>
  <c r="AK362" i="4"/>
  <c r="AK363" i="4"/>
  <c r="AK364" i="4"/>
  <c r="AK365" i="4"/>
  <c r="AK366" i="4"/>
  <c r="AK367" i="4"/>
  <c r="AK368" i="4"/>
  <c r="AK369" i="4"/>
  <c r="AK370" i="4"/>
  <c r="AK6" i="4"/>
  <c r="AP6" i="4"/>
  <c r="AL69" i="4" s="1"/>
  <c r="AM69" i="4" s="1"/>
  <c r="AP7" i="4" l="1"/>
  <c r="AL370" i="4"/>
  <c r="AM370" i="4" s="1"/>
  <c r="AL368" i="4"/>
  <c r="AM368" i="4" s="1"/>
  <c r="AL366" i="4"/>
  <c r="AM366" i="4" s="1"/>
  <c r="AL364" i="4"/>
  <c r="AM364" i="4" s="1"/>
  <c r="AL362" i="4"/>
  <c r="AM362" i="4" s="1"/>
  <c r="AL360" i="4"/>
  <c r="AM360" i="4" s="1"/>
  <c r="AL358" i="4"/>
  <c r="AM358" i="4" s="1"/>
  <c r="AL356" i="4"/>
  <c r="AM356" i="4" s="1"/>
  <c r="AL354" i="4"/>
  <c r="AM354" i="4" s="1"/>
  <c r="AL352" i="4"/>
  <c r="AM352" i="4" s="1"/>
  <c r="AL350" i="4"/>
  <c r="AM350" i="4" s="1"/>
  <c r="AL348" i="4"/>
  <c r="AM348" i="4" s="1"/>
  <c r="AL346" i="4"/>
  <c r="AM346" i="4" s="1"/>
  <c r="AL344" i="4"/>
  <c r="AM344" i="4" s="1"/>
  <c r="AL342" i="4"/>
  <c r="AM342" i="4" s="1"/>
  <c r="AL340" i="4"/>
  <c r="AM340" i="4" s="1"/>
  <c r="AL338" i="4"/>
  <c r="AM338" i="4" s="1"/>
  <c r="AL336" i="4"/>
  <c r="AM336" i="4" s="1"/>
  <c r="AL334" i="4"/>
  <c r="AM334" i="4" s="1"/>
  <c r="AL332" i="4"/>
  <c r="AM332" i="4" s="1"/>
  <c r="AL330" i="4"/>
  <c r="AM330" i="4" s="1"/>
  <c r="AL328" i="4"/>
  <c r="AM328" i="4" s="1"/>
  <c r="AL326" i="4"/>
  <c r="AM326" i="4" s="1"/>
  <c r="AL324" i="4"/>
  <c r="AM324" i="4" s="1"/>
  <c r="AL322" i="4"/>
  <c r="AM322" i="4" s="1"/>
  <c r="AL320" i="4"/>
  <c r="AM320" i="4" s="1"/>
  <c r="AL318" i="4"/>
  <c r="AM318" i="4" s="1"/>
  <c r="AL316" i="4"/>
  <c r="AM316" i="4" s="1"/>
  <c r="AL314" i="4"/>
  <c r="AM314" i="4" s="1"/>
  <c r="AL312" i="4"/>
  <c r="AM312" i="4" s="1"/>
  <c r="AL310" i="4"/>
  <c r="AM310" i="4" s="1"/>
  <c r="AL308" i="4"/>
  <c r="AM308" i="4" s="1"/>
  <c r="AL306" i="4"/>
  <c r="AM306" i="4" s="1"/>
  <c r="AL304" i="4"/>
  <c r="AM304" i="4" s="1"/>
  <c r="AL302" i="4"/>
  <c r="AM302" i="4" s="1"/>
  <c r="AL300" i="4"/>
  <c r="AM300" i="4" s="1"/>
  <c r="AL298" i="4"/>
  <c r="AM298" i="4" s="1"/>
  <c r="AL296" i="4"/>
  <c r="AM296" i="4" s="1"/>
  <c r="AL294" i="4"/>
  <c r="AM294" i="4" s="1"/>
  <c r="AL292" i="4"/>
  <c r="AM292" i="4" s="1"/>
  <c r="AL290" i="4"/>
  <c r="AM290" i="4" s="1"/>
  <c r="AL288" i="4"/>
  <c r="AM288" i="4" s="1"/>
  <c r="AL286" i="4"/>
  <c r="AM286" i="4" s="1"/>
  <c r="AL284" i="4"/>
  <c r="AM284" i="4" s="1"/>
  <c r="AL282" i="4"/>
  <c r="AM282" i="4" s="1"/>
  <c r="AL280" i="4"/>
  <c r="AM280" i="4" s="1"/>
  <c r="AL278" i="4"/>
  <c r="AM278" i="4" s="1"/>
  <c r="AL276" i="4"/>
  <c r="AM276" i="4" s="1"/>
  <c r="AL274" i="4"/>
  <c r="AM274" i="4" s="1"/>
  <c r="AL272" i="4"/>
  <c r="AM272" i="4" s="1"/>
  <c r="AL270" i="4"/>
  <c r="AM270" i="4" s="1"/>
  <c r="AL268" i="4"/>
  <c r="AM268" i="4" s="1"/>
  <c r="AL266" i="4"/>
  <c r="AM266" i="4" s="1"/>
  <c r="AL264" i="4"/>
  <c r="AM264" i="4" s="1"/>
  <c r="AL262" i="4"/>
  <c r="AM262" i="4" s="1"/>
  <c r="AL260" i="4"/>
  <c r="AM260" i="4" s="1"/>
  <c r="AL258" i="4"/>
  <c r="AM258" i="4" s="1"/>
  <c r="AL256" i="4"/>
  <c r="AM256" i="4" s="1"/>
  <c r="AL254" i="4"/>
  <c r="AM254" i="4" s="1"/>
  <c r="AL252" i="4"/>
  <c r="AM252" i="4" s="1"/>
  <c r="AL250" i="4"/>
  <c r="AM250" i="4" s="1"/>
  <c r="AL248" i="4"/>
  <c r="AM248" i="4" s="1"/>
  <c r="AL246" i="4"/>
  <c r="AM246" i="4" s="1"/>
  <c r="AL244" i="4"/>
  <c r="AM244" i="4" s="1"/>
  <c r="AL242" i="4"/>
  <c r="AM242" i="4" s="1"/>
  <c r="AL240" i="4"/>
  <c r="AM240" i="4" s="1"/>
  <c r="AL238" i="4"/>
  <c r="AM238" i="4" s="1"/>
  <c r="AL236" i="4"/>
  <c r="AM236" i="4" s="1"/>
  <c r="AL234" i="4"/>
  <c r="AM234" i="4" s="1"/>
  <c r="AL232" i="4"/>
  <c r="AM232" i="4" s="1"/>
  <c r="AL230" i="4"/>
  <c r="AM230" i="4" s="1"/>
  <c r="AL228" i="4"/>
  <c r="AM228" i="4" s="1"/>
  <c r="AL226" i="4"/>
  <c r="AM226" i="4" s="1"/>
  <c r="AL224" i="4"/>
  <c r="AM224" i="4" s="1"/>
  <c r="AL222" i="4"/>
  <c r="AM222" i="4" s="1"/>
  <c r="AL220" i="4"/>
  <c r="AM220" i="4" s="1"/>
  <c r="AL218" i="4"/>
  <c r="AM218" i="4" s="1"/>
  <c r="AL216" i="4"/>
  <c r="AM216" i="4" s="1"/>
  <c r="AL214" i="4"/>
  <c r="AM214" i="4" s="1"/>
  <c r="AL212" i="4"/>
  <c r="AM212" i="4" s="1"/>
  <c r="AL209" i="4"/>
  <c r="AM209" i="4" s="1"/>
  <c r="AL205" i="4"/>
  <c r="AM205" i="4" s="1"/>
  <c r="AL201" i="4"/>
  <c r="AM201" i="4" s="1"/>
  <c r="AL197" i="4"/>
  <c r="AM197" i="4" s="1"/>
  <c r="AL193" i="4"/>
  <c r="AM193" i="4" s="1"/>
  <c r="AL189" i="4"/>
  <c r="AM189" i="4" s="1"/>
  <c r="AL185" i="4"/>
  <c r="AM185" i="4" s="1"/>
  <c r="AL181" i="4"/>
  <c r="AM181" i="4" s="1"/>
  <c r="AL177" i="4"/>
  <c r="AM177" i="4" s="1"/>
  <c r="AL173" i="4"/>
  <c r="AM173" i="4" s="1"/>
  <c r="AL169" i="4"/>
  <c r="AM169" i="4" s="1"/>
  <c r="AL165" i="4"/>
  <c r="AM165" i="4" s="1"/>
  <c r="AL161" i="4"/>
  <c r="AM161" i="4" s="1"/>
  <c r="AL157" i="4"/>
  <c r="AM157" i="4" s="1"/>
  <c r="AL153" i="4"/>
  <c r="AM153" i="4" s="1"/>
  <c r="AL149" i="4"/>
  <c r="AM149" i="4" s="1"/>
  <c r="AL145" i="4"/>
  <c r="AM145" i="4" s="1"/>
  <c r="AL141" i="4"/>
  <c r="AM141" i="4" s="1"/>
  <c r="AL137" i="4"/>
  <c r="AM137" i="4" s="1"/>
  <c r="AL133" i="4"/>
  <c r="AM133" i="4" s="1"/>
  <c r="AL129" i="4"/>
  <c r="AM129" i="4" s="1"/>
  <c r="AL125" i="4"/>
  <c r="AM125" i="4" s="1"/>
  <c r="AL121" i="4"/>
  <c r="AM121" i="4" s="1"/>
  <c r="AL117" i="4"/>
  <c r="AM117" i="4" s="1"/>
  <c r="AL113" i="4"/>
  <c r="AM113" i="4" s="1"/>
  <c r="AL109" i="4"/>
  <c r="AM109" i="4" s="1"/>
  <c r="AL105" i="4"/>
  <c r="AM105" i="4" s="1"/>
  <c r="AL101" i="4"/>
  <c r="AM101" i="4" s="1"/>
  <c r="AL97" i="4"/>
  <c r="AM97" i="4" s="1"/>
  <c r="AL93" i="4"/>
  <c r="AM93" i="4" s="1"/>
  <c r="AL89" i="4"/>
  <c r="AM89" i="4" s="1"/>
  <c r="AL85" i="4"/>
  <c r="AM85" i="4" s="1"/>
  <c r="AL81" i="4"/>
  <c r="AM81" i="4" s="1"/>
  <c r="AL77" i="4"/>
  <c r="AM77" i="4" s="1"/>
  <c r="AL73" i="4"/>
  <c r="AM73" i="4" s="1"/>
  <c r="AL8" i="4"/>
  <c r="AM8" i="4" s="1"/>
  <c r="AL10" i="4"/>
  <c r="AM10" i="4" s="1"/>
  <c r="AL12" i="4"/>
  <c r="AM12" i="4" s="1"/>
  <c r="AL14" i="4"/>
  <c r="AM14" i="4" s="1"/>
  <c r="AL16" i="4"/>
  <c r="AM16" i="4" s="1"/>
  <c r="AL18" i="4"/>
  <c r="AM18" i="4" s="1"/>
  <c r="AL20" i="4"/>
  <c r="AM20" i="4" s="1"/>
  <c r="AL22" i="4"/>
  <c r="AM22" i="4" s="1"/>
  <c r="AL24" i="4"/>
  <c r="AM24" i="4" s="1"/>
  <c r="AL26" i="4"/>
  <c r="AM26" i="4" s="1"/>
  <c r="AL28" i="4"/>
  <c r="AM28" i="4" s="1"/>
  <c r="AL30" i="4"/>
  <c r="AM30" i="4" s="1"/>
  <c r="AL32" i="4"/>
  <c r="AM32" i="4" s="1"/>
  <c r="AL34" i="4"/>
  <c r="AM34" i="4" s="1"/>
  <c r="AL36" i="4"/>
  <c r="AM36" i="4" s="1"/>
  <c r="AL38" i="4"/>
  <c r="AM38" i="4" s="1"/>
  <c r="AL40" i="4"/>
  <c r="AM40" i="4" s="1"/>
  <c r="AL42" i="4"/>
  <c r="AM42" i="4" s="1"/>
  <c r="AL44" i="4"/>
  <c r="AM44" i="4" s="1"/>
  <c r="AL46" i="4"/>
  <c r="AM46" i="4" s="1"/>
  <c r="AL48" i="4"/>
  <c r="AM48" i="4" s="1"/>
  <c r="AL50" i="4"/>
  <c r="AM50" i="4" s="1"/>
  <c r="AL52" i="4"/>
  <c r="AM52" i="4" s="1"/>
  <c r="AL54" i="4"/>
  <c r="AM54" i="4" s="1"/>
  <c r="AL56" i="4"/>
  <c r="AM56" i="4" s="1"/>
  <c r="AL58" i="4"/>
  <c r="AM58" i="4" s="1"/>
  <c r="AL60" i="4"/>
  <c r="AM60" i="4" s="1"/>
  <c r="AL62" i="4"/>
  <c r="AM62" i="4" s="1"/>
  <c r="AL64" i="4"/>
  <c r="AM64" i="4" s="1"/>
  <c r="AL7" i="4"/>
  <c r="AM7" i="4" s="1"/>
  <c r="AL11" i="4"/>
  <c r="AM11" i="4" s="1"/>
  <c r="AL15" i="4"/>
  <c r="AM15" i="4" s="1"/>
  <c r="AL19" i="4"/>
  <c r="AM19" i="4" s="1"/>
  <c r="AL23" i="4"/>
  <c r="AM23" i="4" s="1"/>
  <c r="AL27" i="4"/>
  <c r="AM27" i="4" s="1"/>
  <c r="AL31" i="4"/>
  <c r="AM31" i="4" s="1"/>
  <c r="AL35" i="4"/>
  <c r="AM35" i="4" s="1"/>
  <c r="AL39" i="4"/>
  <c r="AM39" i="4" s="1"/>
  <c r="AL43" i="4"/>
  <c r="AM43" i="4" s="1"/>
  <c r="AL47" i="4"/>
  <c r="AM47" i="4" s="1"/>
  <c r="AL51" i="4"/>
  <c r="AM51" i="4" s="1"/>
  <c r="AL55" i="4"/>
  <c r="AM55" i="4" s="1"/>
  <c r="AL59" i="4"/>
  <c r="AM59" i="4" s="1"/>
  <c r="AL63" i="4"/>
  <c r="AM63" i="4" s="1"/>
  <c r="AL66" i="4"/>
  <c r="AM66" i="4" s="1"/>
  <c r="AL68" i="4"/>
  <c r="AM68" i="4" s="1"/>
  <c r="AL70" i="4"/>
  <c r="AM70" i="4" s="1"/>
  <c r="AL72" i="4"/>
  <c r="AM72" i="4" s="1"/>
  <c r="AL74" i="4"/>
  <c r="AM74" i="4" s="1"/>
  <c r="AL76" i="4"/>
  <c r="AM76" i="4" s="1"/>
  <c r="AL78" i="4"/>
  <c r="AM78" i="4" s="1"/>
  <c r="AL80" i="4"/>
  <c r="AM80" i="4" s="1"/>
  <c r="AL82" i="4"/>
  <c r="AM82" i="4" s="1"/>
  <c r="AL84" i="4"/>
  <c r="AM84" i="4" s="1"/>
  <c r="AL86" i="4"/>
  <c r="AM86" i="4" s="1"/>
  <c r="AL88" i="4"/>
  <c r="AM88" i="4" s="1"/>
  <c r="AL90" i="4"/>
  <c r="AM90" i="4" s="1"/>
  <c r="AL92" i="4"/>
  <c r="AM92" i="4" s="1"/>
  <c r="AL94" i="4"/>
  <c r="AM94" i="4" s="1"/>
  <c r="AL96" i="4"/>
  <c r="AM96" i="4" s="1"/>
  <c r="AL98" i="4"/>
  <c r="AM98" i="4" s="1"/>
  <c r="AL100" i="4"/>
  <c r="AM100" i="4" s="1"/>
  <c r="AL102" i="4"/>
  <c r="AM102" i="4" s="1"/>
  <c r="AL104" i="4"/>
  <c r="AM104" i="4" s="1"/>
  <c r="AL106" i="4"/>
  <c r="AM106" i="4" s="1"/>
  <c r="AL108" i="4"/>
  <c r="AM108" i="4" s="1"/>
  <c r="AL110" i="4"/>
  <c r="AM110" i="4" s="1"/>
  <c r="AL112" i="4"/>
  <c r="AM112" i="4" s="1"/>
  <c r="AL114" i="4"/>
  <c r="AM114" i="4" s="1"/>
  <c r="AL116" i="4"/>
  <c r="AM116" i="4" s="1"/>
  <c r="AL118" i="4"/>
  <c r="AM118" i="4" s="1"/>
  <c r="AL120" i="4"/>
  <c r="AM120" i="4" s="1"/>
  <c r="AL122" i="4"/>
  <c r="AM122" i="4" s="1"/>
  <c r="AL124" i="4"/>
  <c r="AM124" i="4" s="1"/>
  <c r="AL126" i="4"/>
  <c r="AM126" i="4" s="1"/>
  <c r="AL128" i="4"/>
  <c r="AM128" i="4" s="1"/>
  <c r="AL130" i="4"/>
  <c r="AM130" i="4" s="1"/>
  <c r="AL132" i="4"/>
  <c r="AM132" i="4" s="1"/>
  <c r="AL134" i="4"/>
  <c r="AM134" i="4" s="1"/>
  <c r="AL136" i="4"/>
  <c r="AM136" i="4" s="1"/>
  <c r="AL138" i="4"/>
  <c r="AM138" i="4" s="1"/>
  <c r="AL140" i="4"/>
  <c r="AM140" i="4" s="1"/>
  <c r="AL142" i="4"/>
  <c r="AM142" i="4" s="1"/>
  <c r="AL144" i="4"/>
  <c r="AM144" i="4" s="1"/>
  <c r="AL146" i="4"/>
  <c r="AM146" i="4" s="1"/>
  <c r="AL148" i="4"/>
  <c r="AM148" i="4" s="1"/>
  <c r="AL150" i="4"/>
  <c r="AM150" i="4" s="1"/>
  <c r="AL152" i="4"/>
  <c r="AM152" i="4" s="1"/>
  <c r="AL154" i="4"/>
  <c r="AM154" i="4" s="1"/>
  <c r="AL156" i="4"/>
  <c r="AM156" i="4" s="1"/>
  <c r="AL158" i="4"/>
  <c r="AM158" i="4" s="1"/>
  <c r="AL160" i="4"/>
  <c r="AM160" i="4" s="1"/>
  <c r="AL162" i="4"/>
  <c r="AM162" i="4" s="1"/>
  <c r="AL164" i="4"/>
  <c r="AM164" i="4" s="1"/>
  <c r="AL166" i="4"/>
  <c r="AM166" i="4" s="1"/>
  <c r="AL168" i="4"/>
  <c r="AM168" i="4" s="1"/>
  <c r="AL170" i="4"/>
  <c r="AM170" i="4" s="1"/>
  <c r="AL172" i="4"/>
  <c r="AM172" i="4" s="1"/>
  <c r="AL174" i="4"/>
  <c r="AM174" i="4" s="1"/>
  <c r="AL176" i="4"/>
  <c r="AM176" i="4" s="1"/>
  <c r="AL178" i="4"/>
  <c r="AM178" i="4" s="1"/>
  <c r="AL180" i="4"/>
  <c r="AM180" i="4" s="1"/>
  <c r="AL182" i="4"/>
  <c r="AM182" i="4" s="1"/>
  <c r="AL184" i="4"/>
  <c r="AM184" i="4" s="1"/>
  <c r="AL186" i="4"/>
  <c r="AM186" i="4" s="1"/>
  <c r="AL188" i="4"/>
  <c r="AM188" i="4" s="1"/>
  <c r="AL190" i="4"/>
  <c r="AM190" i="4" s="1"/>
  <c r="AL192" i="4"/>
  <c r="AM192" i="4" s="1"/>
  <c r="AL194" i="4"/>
  <c r="AM194" i="4" s="1"/>
  <c r="AL196" i="4"/>
  <c r="AM196" i="4" s="1"/>
  <c r="AL198" i="4"/>
  <c r="AM198" i="4" s="1"/>
  <c r="AL200" i="4"/>
  <c r="AM200" i="4" s="1"/>
  <c r="AL202" i="4"/>
  <c r="AM202" i="4" s="1"/>
  <c r="AL204" i="4"/>
  <c r="AM204" i="4" s="1"/>
  <c r="AL206" i="4"/>
  <c r="AM206" i="4" s="1"/>
  <c r="AL208" i="4"/>
  <c r="AM208" i="4" s="1"/>
  <c r="AL210" i="4"/>
  <c r="AM210" i="4" s="1"/>
  <c r="AL9" i="4"/>
  <c r="AM9" i="4" s="1"/>
  <c r="AL13" i="4"/>
  <c r="AM13" i="4" s="1"/>
  <c r="AL17" i="4"/>
  <c r="AM17" i="4" s="1"/>
  <c r="AL21" i="4"/>
  <c r="AM21" i="4" s="1"/>
  <c r="AL25" i="4"/>
  <c r="AM25" i="4" s="1"/>
  <c r="AL29" i="4"/>
  <c r="AM29" i="4" s="1"/>
  <c r="AL33" i="4"/>
  <c r="AM33" i="4" s="1"/>
  <c r="AL37" i="4"/>
  <c r="AM37" i="4" s="1"/>
  <c r="AL41" i="4"/>
  <c r="AM41" i="4" s="1"/>
  <c r="AL45" i="4"/>
  <c r="AM45" i="4" s="1"/>
  <c r="AL49" i="4"/>
  <c r="AM49" i="4" s="1"/>
  <c r="AL53" i="4"/>
  <c r="AM53" i="4" s="1"/>
  <c r="AL57" i="4"/>
  <c r="AM57" i="4" s="1"/>
  <c r="AL61" i="4"/>
  <c r="AM61" i="4" s="1"/>
  <c r="AL65" i="4"/>
  <c r="AM65" i="4" s="1"/>
  <c r="AL6" i="4"/>
  <c r="AM6" i="4" s="1"/>
  <c r="AL369" i="4"/>
  <c r="AM369" i="4" s="1"/>
  <c r="AL367" i="4"/>
  <c r="AM367" i="4" s="1"/>
  <c r="AL365" i="4"/>
  <c r="AM365" i="4" s="1"/>
  <c r="AL363" i="4"/>
  <c r="AM363" i="4" s="1"/>
  <c r="AL361" i="4"/>
  <c r="AM361" i="4" s="1"/>
  <c r="AL359" i="4"/>
  <c r="AM359" i="4" s="1"/>
  <c r="AL357" i="4"/>
  <c r="AM357" i="4" s="1"/>
  <c r="AL355" i="4"/>
  <c r="AM355" i="4" s="1"/>
  <c r="AL353" i="4"/>
  <c r="AM353" i="4" s="1"/>
  <c r="AL351" i="4"/>
  <c r="AM351" i="4" s="1"/>
  <c r="AL349" i="4"/>
  <c r="AM349" i="4" s="1"/>
  <c r="AL347" i="4"/>
  <c r="AM347" i="4" s="1"/>
  <c r="AL345" i="4"/>
  <c r="AM345" i="4" s="1"/>
  <c r="AL343" i="4"/>
  <c r="AM343" i="4" s="1"/>
  <c r="AL341" i="4"/>
  <c r="AM341" i="4" s="1"/>
  <c r="AL339" i="4"/>
  <c r="AM339" i="4" s="1"/>
  <c r="AL337" i="4"/>
  <c r="AM337" i="4" s="1"/>
  <c r="AL335" i="4"/>
  <c r="AM335" i="4" s="1"/>
  <c r="AL333" i="4"/>
  <c r="AM333" i="4" s="1"/>
  <c r="AL331" i="4"/>
  <c r="AM331" i="4" s="1"/>
  <c r="AL329" i="4"/>
  <c r="AM329" i="4" s="1"/>
  <c r="AL327" i="4"/>
  <c r="AM327" i="4" s="1"/>
  <c r="AL325" i="4"/>
  <c r="AM325" i="4" s="1"/>
  <c r="AL323" i="4"/>
  <c r="AM323" i="4" s="1"/>
  <c r="AL321" i="4"/>
  <c r="AM321" i="4" s="1"/>
  <c r="AL319" i="4"/>
  <c r="AM319" i="4" s="1"/>
  <c r="AL317" i="4"/>
  <c r="AM317" i="4" s="1"/>
  <c r="AL315" i="4"/>
  <c r="AM315" i="4" s="1"/>
  <c r="AL313" i="4"/>
  <c r="AM313" i="4" s="1"/>
  <c r="AL311" i="4"/>
  <c r="AM311" i="4" s="1"/>
  <c r="AL309" i="4"/>
  <c r="AM309" i="4" s="1"/>
  <c r="AL307" i="4"/>
  <c r="AM307" i="4" s="1"/>
  <c r="AL305" i="4"/>
  <c r="AM305" i="4" s="1"/>
  <c r="AL303" i="4"/>
  <c r="AM303" i="4" s="1"/>
  <c r="AL301" i="4"/>
  <c r="AM301" i="4" s="1"/>
  <c r="AL299" i="4"/>
  <c r="AM299" i="4" s="1"/>
  <c r="AL297" i="4"/>
  <c r="AM297" i="4" s="1"/>
  <c r="AL295" i="4"/>
  <c r="AM295" i="4" s="1"/>
  <c r="AL293" i="4"/>
  <c r="AM293" i="4" s="1"/>
  <c r="AL291" i="4"/>
  <c r="AM291" i="4" s="1"/>
  <c r="AL289" i="4"/>
  <c r="AM289" i="4" s="1"/>
  <c r="AL287" i="4"/>
  <c r="AM287" i="4" s="1"/>
  <c r="AL285" i="4"/>
  <c r="AM285" i="4" s="1"/>
  <c r="AL283" i="4"/>
  <c r="AM283" i="4" s="1"/>
  <c r="AL281" i="4"/>
  <c r="AM281" i="4" s="1"/>
  <c r="AL279" i="4"/>
  <c r="AM279" i="4" s="1"/>
  <c r="AL277" i="4"/>
  <c r="AM277" i="4" s="1"/>
  <c r="AL275" i="4"/>
  <c r="AM275" i="4" s="1"/>
  <c r="AL273" i="4"/>
  <c r="AM273" i="4" s="1"/>
  <c r="AL271" i="4"/>
  <c r="AM271" i="4" s="1"/>
  <c r="AL269" i="4"/>
  <c r="AM269" i="4" s="1"/>
  <c r="AL267" i="4"/>
  <c r="AM267" i="4" s="1"/>
  <c r="AL265" i="4"/>
  <c r="AM265" i="4" s="1"/>
  <c r="AL263" i="4"/>
  <c r="AM263" i="4" s="1"/>
  <c r="AL261" i="4"/>
  <c r="AM261" i="4" s="1"/>
  <c r="AL259" i="4"/>
  <c r="AM259" i="4" s="1"/>
  <c r="AL257" i="4"/>
  <c r="AM257" i="4" s="1"/>
  <c r="AL255" i="4"/>
  <c r="AM255" i="4" s="1"/>
  <c r="AL253" i="4"/>
  <c r="AM253" i="4" s="1"/>
  <c r="AL251" i="4"/>
  <c r="AM251" i="4" s="1"/>
  <c r="AL249" i="4"/>
  <c r="AM249" i="4" s="1"/>
  <c r="AL247" i="4"/>
  <c r="AM247" i="4" s="1"/>
  <c r="AL245" i="4"/>
  <c r="AM245" i="4" s="1"/>
  <c r="AL243" i="4"/>
  <c r="AM243" i="4" s="1"/>
  <c r="AL241" i="4"/>
  <c r="AM241" i="4" s="1"/>
  <c r="AL239" i="4"/>
  <c r="AM239" i="4" s="1"/>
  <c r="AL237" i="4"/>
  <c r="AM237" i="4" s="1"/>
  <c r="AL235" i="4"/>
  <c r="AM235" i="4" s="1"/>
  <c r="AL233" i="4"/>
  <c r="AM233" i="4" s="1"/>
  <c r="AL231" i="4"/>
  <c r="AM231" i="4" s="1"/>
  <c r="AL229" i="4"/>
  <c r="AM229" i="4" s="1"/>
  <c r="AL227" i="4"/>
  <c r="AM227" i="4" s="1"/>
  <c r="AL225" i="4"/>
  <c r="AM225" i="4" s="1"/>
  <c r="AL223" i="4"/>
  <c r="AM223" i="4" s="1"/>
  <c r="AL221" i="4"/>
  <c r="AM221" i="4" s="1"/>
  <c r="AL219" i="4"/>
  <c r="AM219" i="4" s="1"/>
  <c r="AL217" i="4"/>
  <c r="AM217" i="4" s="1"/>
  <c r="AL215" i="4"/>
  <c r="AM215" i="4" s="1"/>
  <c r="AL213" i="4"/>
  <c r="AM213" i="4" s="1"/>
  <c r="AL211" i="4"/>
  <c r="AM211" i="4" s="1"/>
  <c r="AL207" i="4"/>
  <c r="AM207" i="4" s="1"/>
  <c r="AL203" i="4"/>
  <c r="AM203" i="4" s="1"/>
  <c r="AL199" i="4"/>
  <c r="AM199" i="4" s="1"/>
  <c r="AL195" i="4"/>
  <c r="AM195" i="4" s="1"/>
  <c r="AL191" i="4"/>
  <c r="AM191" i="4" s="1"/>
  <c r="AL187" i="4"/>
  <c r="AM187" i="4" s="1"/>
  <c r="AL183" i="4"/>
  <c r="AM183" i="4" s="1"/>
  <c r="AL179" i="4"/>
  <c r="AM179" i="4" s="1"/>
  <c r="AL175" i="4"/>
  <c r="AM175" i="4" s="1"/>
  <c r="AL171" i="4"/>
  <c r="AM171" i="4" s="1"/>
  <c r="AL167" i="4"/>
  <c r="AM167" i="4" s="1"/>
  <c r="AL163" i="4"/>
  <c r="AM163" i="4" s="1"/>
  <c r="AL159" i="4"/>
  <c r="AM159" i="4" s="1"/>
  <c r="AL155" i="4"/>
  <c r="AM155" i="4" s="1"/>
  <c r="AL151" i="4"/>
  <c r="AM151" i="4" s="1"/>
  <c r="AL147" i="4"/>
  <c r="AM147" i="4" s="1"/>
  <c r="AL143" i="4"/>
  <c r="AM143" i="4" s="1"/>
  <c r="AL139" i="4"/>
  <c r="AM139" i="4" s="1"/>
  <c r="AL135" i="4"/>
  <c r="AM135" i="4" s="1"/>
  <c r="AL131" i="4"/>
  <c r="AM131" i="4" s="1"/>
  <c r="AL127" i="4"/>
  <c r="AM127" i="4" s="1"/>
  <c r="AL123" i="4"/>
  <c r="AM123" i="4" s="1"/>
  <c r="AL119" i="4"/>
  <c r="AM119" i="4" s="1"/>
  <c r="AL115" i="4"/>
  <c r="AM115" i="4" s="1"/>
  <c r="AL111" i="4"/>
  <c r="AM111" i="4" s="1"/>
  <c r="AL107" i="4"/>
  <c r="AM107" i="4" s="1"/>
  <c r="AL103" i="4"/>
  <c r="AM103" i="4" s="1"/>
  <c r="AL99" i="4"/>
  <c r="AM99" i="4" s="1"/>
  <c r="AL95" i="4"/>
  <c r="AM95" i="4" s="1"/>
  <c r="AL91" i="4"/>
  <c r="AM91" i="4" s="1"/>
  <c r="AL87" i="4"/>
  <c r="AM87" i="4" s="1"/>
  <c r="AL83" i="4"/>
  <c r="AM83" i="4" s="1"/>
  <c r="AL79" i="4"/>
  <c r="AM79" i="4" s="1"/>
  <c r="AL75" i="4"/>
  <c r="AM75" i="4" s="1"/>
  <c r="AL71" i="4"/>
  <c r="AM71" i="4" s="1"/>
  <c r="AL67" i="4"/>
  <c r="AM67" i="4" s="1"/>
  <c r="AP8" i="4" l="1"/>
  <c r="AP9" i="4" s="1"/>
  <c r="F16" i="6" s="1"/>
  <c r="E16" i="3"/>
  <c r="F16" i="3"/>
  <c r="D16" i="3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4" i="7"/>
  <c r="D4" i="3" l="1"/>
  <c r="F29" i="9" l="1"/>
  <c r="E29" i="9"/>
  <c r="F15" i="9" l="1"/>
  <c r="E15" i="9"/>
  <c r="D15" i="9"/>
  <c r="E17" i="3" l="1"/>
  <c r="F17" i="3"/>
  <c r="D17" i="3"/>
  <c r="E18" i="3"/>
  <c r="F18" i="3"/>
  <c r="D18" i="3"/>
  <c r="E21" i="3"/>
  <c r="E22" i="3" s="1"/>
  <c r="F21" i="3"/>
  <c r="F22" i="3" s="1"/>
  <c r="D21" i="3"/>
  <c r="D22" i="3" s="1"/>
  <c r="E23" i="3"/>
  <c r="F23" i="3"/>
  <c r="D23" i="3"/>
  <c r="D26" i="3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D12" i="3"/>
  <c r="D11" i="3"/>
  <c r="D27" i="3"/>
  <c r="D7" i="3"/>
  <c r="D6" i="3"/>
  <c r="D5" i="3"/>
  <c r="D10" i="3"/>
  <c r="E12" i="7" l="1"/>
  <c r="F12" i="7" s="1"/>
  <c r="G12" i="7"/>
  <c r="H12" i="7" s="1"/>
  <c r="G18" i="7"/>
  <c r="H18" i="7" s="1"/>
  <c r="E18" i="7"/>
  <c r="F18" i="7" s="1"/>
  <c r="G22" i="7"/>
  <c r="H22" i="7" s="1"/>
  <c r="E22" i="7"/>
  <c r="F22" i="7" s="1"/>
  <c r="G28" i="7"/>
  <c r="H28" i="7" s="1"/>
  <c r="E28" i="7"/>
  <c r="F28" i="7" s="1"/>
  <c r="I28" i="7" s="1"/>
  <c r="E36" i="7"/>
  <c r="F36" i="7" s="1"/>
  <c r="G36" i="7"/>
  <c r="H36" i="7" s="1"/>
  <c r="G42" i="7"/>
  <c r="H42" i="7" s="1"/>
  <c r="E42" i="7"/>
  <c r="F42" i="7" s="1"/>
  <c r="I42" i="7" s="1"/>
  <c r="E48" i="7"/>
  <c r="F48" i="7" s="1"/>
  <c r="G48" i="7"/>
  <c r="H48" i="7" s="1"/>
  <c r="E52" i="7"/>
  <c r="F52" i="7" s="1"/>
  <c r="G52" i="7"/>
  <c r="H52" i="7" s="1"/>
  <c r="E58" i="7"/>
  <c r="F58" i="7" s="1"/>
  <c r="G58" i="7"/>
  <c r="H58" i="7" s="1"/>
  <c r="E62" i="7"/>
  <c r="F62" i="7" s="1"/>
  <c r="G62" i="7"/>
  <c r="H62" i="7" s="1"/>
  <c r="G66" i="7"/>
  <c r="H66" i="7" s="1"/>
  <c r="E66" i="7"/>
  <c r="F66" i="7" s="1"/>
  <c r="E72" i="7"/>
  <c r="F72" i="7" s="1"/>
  <c r="G72" i="7"/>
  <c r="H72" i="7" s="1"/>
  <c r="E76" i="7"/>
  <c r="F76" i="7" s="1"/>
  <c r="G76" i="7"/>
  <c r="H76" i="7" s="1"/>
  <c r="E80" i="7"/>
  <c r="F80" i="7" s="1"/>
  <c r="G80" i="7"/>
  <c r="H80" i="7" s="1"/>
  <c r="G84" i="7"/>
  <c r="H84" i="7" s="1"/>
  <c r="E84" i="7"/>
  <c r="F84" i="7" s="1"/>
  <c r="G88" i="7"/>
  <c r="H88" i="7" s="1"/>
  <c r="E88" i="7"/>
  <c r="F88" i="7" s="1"/>
  <c r="I88" i="7" s="1"/>
  <c r="E90" i="7"/>
  <c r="F90" i="7" s="1"/>
  <c r="G90" i="7"/>
  <c r="H90" i="7" s="1"/>
  <c r="E94" i="7"/>
  <c r="F94" i="7" s="1"/>
  <c r="G94" i="7"/>
  <c r="H94" i="7" s="1"/>
  <c r="G98" i="7"/>
  <c r="H98" i="7" s="1"/>
  <c r="E98" i="7"/>
  <c r="F98" i="7" s="1"/>
  <c r="E104" i="7"/>
  <c r="F104" i="7" s="1"/>
  <c r="G104" i="7"/>
  <c r="H104" i="7" s="1"/>
  <c r="G106" i="7"/>
  <c r="H106" i="7" s="1"/>
  <c r="E106" i="7"/>
  <c r="F106" i="7" s="1"/>
  <c r="I106" i="7" s="1"/>
  <c r="G110" i="7"/>
  <c r="H110" i="7" s="1"/>
  <c r="E110" i="7"/>
  <c r="F110" i="7" s="1"/>
  <c r="I110" i="7" s="1"/>
  <c r="G114" i="7"/>
  <c r="H114" i="7" s="1"/>
  <c r="E114" i="7"/>
  <c r="F114" i="7" s="1"/>
  <c r="I114" i="7" s="1"/>
  <c r="E120" i="7"/>
  <c r="F120" i="7" s="1"/>
  <c r="G120" i="7"/>
  <c r="H120" i="7" s="1"/>
  <c r="E126" i="7"/>
  <c r="F126" i="7" s="1"/>
  <c r="G126" i="7"/>
  <c r="H126" i="7" s="1"/>
  <c r="G132" i="7"/>
  <c r="H132" i="7" s="1"/>
  <c r="E132" i="7"/>
  <c r="F132" i="7" s="1"/>
  <c r="I132" i="7" s="1"/>
  <c r="E136" i="7"/>
  <c r="F136" i="7" s="1"/>
  <c r="G136" i="7"/>
  <c r="H136" i="7" s="1"/>
  <c r="E140" i="7"/>
  <c r="F140" i="7" s="1"/>
  <c r="G140" i="7"/>
  <c r="H140" i="7" s="1"/>
  <c r="E144" i="7"/>
  <c r="F144" i="7" s="1"/>
  <c r="G144" i="7"/>
  <c r="H144" i="7" s="1"/>
  <c r="E148" i="7"/>
  <c r="F148" i="7" s="1"/>
  <c r="G148" i="7"/>
  <c r="H148" i="7" s="1"/>
  <c r="G152" i="7"/>
  <c r="H152" i="7" s="1"/>
  <c r="E152" i="7"/>
  <c r="F152" i="7" s="1"/>
  <c r="I152" i="7" s="1"/>
  <c r="G156" i="7"/>
  <c r="H156" i="7" s="1"/>
  <c r="E156" i="7"/>
  <c r="F156" i="7" s="1"/>
  <c r="I156" i="7" s="1"/>
  <c r="G160" i="7"/>
  <c r="H160" i="7" s="1"/>
  <c r="E160" i="7"/>
  <c r="F160" i="7" s="1"/>
  <c r="G164" i="7"/>
  <c r="H164" i="7" s="1"/>
  <c r="E164" i="7"/>
  <c r="F164" i="7" s="1"/>
  <c r="I164" i="7" s="1"/>
  <c r="G166" i="7"/>
  <c r="H166" i="7" s="1"/>
  <c r="E166" i="7"/>
  <c r="F166" i="7" s="1"/>
  <c r="G170" i="7"/>
  <c r="H170" i="7" s="1"/>
  <c r="E170" i="7"/>
  <c r="F170" i="7" s="1"/>
  <c r="I170" i="7" s="1"/>
  <c r="G174" i="7"/>
  <c r="H174" i="7" s="1"/>
  <c r="E174" i="7"/>
  <c r="F174" i="7" s="1"/>
  <c r="I174" i="7" s="1"/>
  <c r="G178" i="7"/>
  <c r="H178" i="7" s="1"/>
  <c r="E178" i="7"/>
  <c r="F178" i="7" s="1"/>
  <c r="I178" i="7" s="1"/>
  <c r="E182" i="7"/>
  <c r="F182" i="7" s="1"/>
  <c r="G182" i="7"/>
  <c r="H182" i="7" s="1"/>
  <c r="E186" i="7"/>
  <c r="F186" i="7" s="1"/>
  <c r="G186" i="7"/>
  <c r="H186" i="7" s="1"/>
  <c r="G190" i="7"/>
  <c r="H190" i="7" s="1"/>
  <c r="E190" i="7"/>
  <c r="F190" i="7" s="1"/>
  <c r="G194" i="7"/>
  <c r="H194" i="7" s="1"/>
  <c r="E194" i="7"/>
  <c r="F194" i="7" s="1"/>
  <c r="I194" i="7" s="1"/>
  <c r="E196" i="7"/>
  <c r="F196" i="7" s="1"/>
  <c r="G196" i="7"/>
  <c r="H196" i="7" s="1"/>
  <c r="G200" i="7"/>
  <c r="H200" i="7" s="1"/>
  <c r="E200" i="7"/>
  <c r="F200" i="7" s="1"/>
  <c r="I200" i="7" s="1"/>
  <c r="G206" i="7"/>
  <c r="H206" i="7" s="1"/>
  <c r="E206" i="7"/>
  <c r="F206" i="7" s="1"/>
  <c r="I206" i="7" s="1"/>
  <c r="E210" i="7"/>
  <c r="F210" i="7" s="1"/>
  <c r="G210" i="7"/>
  <c r="H210" i="7" s="1"/>
  <c r="G214" i="7"/>
  <c r="H214" i="7" s="1"/>
  <c r="E214" i="7"/>
  <c r="F214" i="7" s="1"/>
  <c r="I214" i="7" s="1"/>
  <c r="E218" i="7"/>
  <c r="F218" i="7" s="1"/>
  <c r="G218" i="7"/>
  <c r="H218" i="7" s="1"/>
  <c r="G222" i="7"/>
  <c r="H222" i="7" s="1"/>
  <c r="E222" i="7"/>
  <c r="F222" i="7" s="1"/>
  <c r="E226" i="7"/>
  <c r="F226" i="7" s="1"/>
  <c r="G226" i="7"/>
  <c r="H226" i="7" s="1"/>
  <c r="G228" i="7"/>
  <c r="H228" i="7" s="1"/>
  <c r="E228" i="7"/>
  <c r="F228" i="7" s="1"/>
  <c r="E232" i="7"/>
  <c r="F232" i="7" s="1"/>
  <c r="G232" i="7"/>
  <c r="H232" i="7" s="1"/>
  <c r="G236" i="7"/>
  <c r="H236" i="7" s="1"/>
  <c r="E236" i="7"/>
  <c r="F236" i="7" s="1"/>
  <c r="E240" i="7"/>
  <c r="F240" i="7" s="1"/>
  <c r="G240" i="7"/>
  <c r="H240" i="7" s="1"/>
  <c r="G244" i="7"/>
  <c r="H244" i="7" s="1"/>
  <c r="E244" i="7"/>
  <c r="F244" i="7" s="1"/>
  <c r="E248" i="7"/>
  <c r="F248" i="7" s="1"/>
  <c r="G248" i="7"/>
  <c r="H248" i="7" s="1"/>
  <c r="G252" i="7"/>
  <c r="H252" i="7" s="1"/>
  <c r="E252" i="7"/>
  <c r="F252" i="7" s="1"/>
  <c r="E256" i="7"/>
  <c r="F256" i="7" s="1"/>
  <c r="G256" i="7"/>
  <c r="H256" i="7" s="1"/>
  <c r="G260" i="7"/>
  <c r="H260" i="7" s="1"/>
  <c r="E260" i="7"/>
  <c r="F260" i="7" s="1"/>
  <c r="E264" i="7"/>
  <c r="F264" i="7" s="1"/>
  <c r="G264" i="7"/>
  <c r="H264" i="7" s="1"/>
  <c r="G268" i="7"/>
  <c r="H268" i="7" s="1"/>
  <c r="E268" i="7"/>
  <c r="F268" i="7" s="1"/>
  <c r="E272" i="7"/>
  <c r="F272" i="7" s="1"/>
  <c r="G272" i="7"/>
  <c r="H272" i="7" s="1"/>
  <c r="E276" i="7"/>
  <c r="F276" i="7" s="1"/>
  <c r="G276" i="7"/>
  <c r="H276" i="7" s="1"/>
  <c r="E280" i="7"/>
  <c r="F280" i="7" s="1"/>
  <c r="G280" i="7"/>
  <c r="H280" i="7" s="1"/>
  <c r="E282" i="7"/>
  <c r="F282" i="7" s="1"/>
  <c r="G282" i="7"/>
  <c r="H282" i="7" s="1"/>
  <c r="G286" i="7"/>
  <c r="H286" i="7" s="1"/>
  <c r="E286" i="7"/>
  <c r="F286" i="7" s="1"/>
  <c r="I286" i="7" s="1"/>
  <c r="E288" i="7"/>
  <c r="F288" i="7" s="1"/>
  <c r="G288" i="7"/>
  <c r="H288" i="7" s="1"/>
  <c r="E290" i="7"/>
  <c r="F290" i="7" s="1"/>
  <c r="G290" i="7"/>
  <c r="H290" i="7" s="1"/>
  <c r="G294" i="7"/>
  <c r="H294" i="7" s="1"/>
  <c r="E294" i="7"/>
  <c r="F294" i="7" s="1"/>
  <c r="I294" i="7" s="1"/>
  <c r="E296" i="7"/>
  <c r="F296" i="7" s="1"/>
  <c r="G296" i="7"/>
  <c r="H296" i="7" s="1"/>
  <c r="E298" i="7"/>
  <c r="F298" i="7" s="1"/>
  <c r="G298" i="7"/>
  <c r="H298" i="7" s="1"/>
  <c r="G300" i="7"/>
  <c r="H300" i="7" s="1"/>
  <c r="E300" i="7"/>
  <c r="F300" i="7" s="1"/>
  <c r="I300" i="7" s="1"/>
  <c r="G302" i="7"/>
  <c r="H302" i="7" s="1"/>
  <c r="E302" i="7"/>
  <c r="F302" i="7" s="1"/>
  <c r="E304" i="7"/>
  <c r="F304" i="7" s="1"/>
  <c r="G304" i="7"/>
  <c r="H304" i="7" s="1"/>
  <c r="E306" i="7"/>
  <c r="F306" i="7" s="1"/>
  <c r="G306" i="7"/>
  <c r="H306" i="7" s="1"/>
  <c r="G308" i="7"/>
  <c r="H308" i="7" s="1"/>
  <c r="E308" i="7"/>
  <c r="F308" i="7" s="1"/>
  <c r="I308" i="7" s="1"/>
  <c r="E312" i="7"/>
  <c r="F312" i="7" s="1"/>
  <c r="G312" i="7"/>
  <c r="H312" i="7" s="1"/>
  <c r="E314" i="7"/>
  <c r="F314" i="7" s="1"/>
  <c r="G314" i="7"/>
  <c r="H314" i="7" s="1"/>
  <c r="G316" i="7"/>
  <c r="H316" i="7" s="1"/>
  <c r="E316" i="7"/>
  <c r="F316" i="7" s="1"/>
  <c r="G318" i="7"/>
  <c r="H318" i="7" s="1"/>
  <c r="E318" i="7"/>
  <c r="F318" i="7" s="1"/>
  <c r="I318" i="7" s="1"/>
  <c r="E320" i="7"/>
  <c r="F320" i="7" s="1"/>
  <c r="G320" i="7"/>
  <c r="H320" i="7" s="1"/>
  <c r="E322" i="7"/>
  <c r="F322" i="7" s="1"/>
  <c r="G322" i="7"/>
  <c r="H322" i="7" s="1"/>
  <c r="G324" i="7"/>
  <c r="H324" i="7" s="1"/>
  <c r="E324" i="7"/>
  <c r="F324" i="7" s="1"/>
  <c r="G326" i="7"/>
  <c r="H326" i="7" s="1"/>
  <c r="E326" i="7"/>
  <c r="F326" i="7" s="1"/>
  <c r="I326" i="7" s="1"/>
  <c r="E328" i="7"/>
  <c r="F328" i="7" s="1"/>
  <c r="G328" i="7"/>
  <c r="H328" i="7" s="1"/>
  <c r="E330" i="7"/>
  <c r="F330" i="7" s="1"/>
  <c r="G330" i="7"/>
  <c r="H330" i="7" s="1"/>
  <c r="G332" i="7"/>
  <c r="H332" i="7" s="1"/>
  <c r="E332" i="7"/>
  <c r="F332" i="7" s="1"/>
  <c r="G334" i="7"/>
  <c r="H334" i="7" s="1"/>
  <c r="E334" i="7"/>
  <c r="F334" i="7" s="1"/>
  <c r="I334" i="7" s="1"/>
  <c r="E336" i="7"/>
  <c r="F336" i="7" s="1"/>
  <c r="G336" i="7"/>
  <c r="H336" i="7" s="1"/>
  <c r="E338" i="7"/>
  <c r="F338" i="7" s="1"/>
  <c r="G338" i="7"/>
  <c r="H338" i="7" s="1"/>
  <c r="E340" i="7"/>
  <c r="F340" i="7" s="1"/>
  <c r="G340" i="7"/>
  <c r="H340" i="7" s="1"/>
  <c r="G342" i="7"/>
  <c r="H342" i="7" s="1"/>
  <c r="E342" i="7"/>
  <c r="F342" i="7" s="1"/>
  <c r="I342" i="7" s="1"/>
  <c r="E344" i="7"/>
  <c r="F344" i="7" s="1"/>
  <c r="G344" i="7"/>
  <c r="H344" i="7" s="1"/>
  <c r="G346" i="7"/>
  <c r="H346" i="7" s="1"/>
  <c r="E346" i="7"/>
  <c r="F346" i="7" s="1"/>
  <c r="I346" i="7" s="1"/>
  <c r="E348" i="7"/>
  <c r="F348" i="7" s="1"/>
  <c r="G348" i="7"/>
  <c r="H348" i="7" s="1"/>
  <c r="E350" i="7"/>
  <c r="F350" i="7" s="1"/>
  <c r="G350" i="7"/>
  <c r="H350" i="7" s="1"/>
  <c r="G352" i="7"/>
  <c r="H352" i="7" s="1"/>
  <c r="E352" i="7"/>
  <c r="F352" i="7" s="1"/>
  <c r="G354" i="7"/>
  <c r="H354" i="7" s="1"/>
  <c r="E354" i="7"/>
  <c r="F354" i="7" s="1"/>
  <c r="I354" i="7" s="1"/>
  <c r="E356" i="7"/>
  <c r="F356" i="7" s="1"/>
  <c r="G356" i="7"/>
  <c r="H356" i="7" s="1"/>
  <c r="E358" i="7"/>
  <c r="F358" i="7" s="1"/>
  <c r="G358" i="7"/>
  <c r="H358" i="7" s="1"/>
  <c r="E360" i="7"/>
  <c r="F360" i="7" s="1"/>
  <c r="G360" i="7"/>
  <c r="H360" i="7" s="1"/>
  <c r="E362" i="7"/>
  <c r="F362" i="7" s="1"/>
  <c r="G362" i="7"/>
  <c r="H362" i="7" s="1"/>
  <c r="G364" i="7"/>
  <c r="H364" i="7" s="1"/>
  <c r="E364" i="7"/>
  <c r="F364" i="7" s="1"/>
  <c r="G366" i="7"/>
  <c r="H366" i="7" s="1"/>
  <c r="E366" i="7"/>
  <c r="F366" i="7" s="1"/>
  <c r="I366" i="7" s="1"/>
  <c r="E368" i="7"/>
  <c r="F368" i="7" s="1"/>
  <c r="G368" i="7"/>
  <c r="H368" i="7" s="1"/>
  <c r="E6" i="7"/>
  <c r="F6" i="7" s="1"/>
  <c r="G6" i="7"/>
  <c r="H6" i="7" s="1"/>
  <c r="G10" i="7"/>
  <c r="H10" i="7" s="1"/>
  <c r="E10" i="7"/>
  <c r="F10" i="7" s="1"/>
  <c r="E14" i="7"/>
  <c r="F14" i="7" s="1"/>
  <c r="G14" i="7"/>
  <c r="H14" i="7" s="1"/>
  <c r="E20" i="7"/>
  <c r="F20" i="7" s="1"/>
  <c r="G20" i="7"/>
  <c r="H20" i="7" s="1"/>
  <c r="E26" i="7"/>
  <c r="F26" i="7" s="1"/>
  <c r="G26" i="7"/>
  <c r="H26" i="7" s="1"/>
  <c r="E30" i="7"/>
  <c r="F30" i="7" s="1"/>
  <c r="G30" i="7"/>
  <c r="H30" i="7" s="1"/>
  <c r="G34" i="7"/>
  <c r="H34" i="7" s="1"/>
  <c r="E34" i="7"/>
  <c r="F34" i="7" s="1"/>
  <c r="I34" i="7" s="1"/>
  <c r="E38" i="7"/>
  <c r="F38" i="7" s="1"/>
  <c r="G38" i="7"/>
  <c r="H38" i="7" s="1"/>
  <c r="G46" i="7"/>
  <c r="H46" i="7" s="1"/>
  <c r="E46" i="7"/>
  <c r="F46" i="7" s="1"/>
  <c r="I46" i="7" s="1"/>
  <c r="E56" i="7"/>
  <c r="F56" i="7" s="1"/>
  <c r="G56" i="7"/>
  <c r="H56" i="7" s="1"/>
  <c r="E70" i="7"/>
  <c r="F70" i="7" s="1"/>
  <c r="G70" i="7"/>
  <c r="H70" i="7" s="1"/>
  <c r="E100" i="7"/>
  <c r="F100" i="7" s="1"/>
  <c r="G100" i="7"/>
  <c r="H100" i="7" s="1"/>
  <c r="E5" i="7"/>
  <c r="F5" i="7" s="1"/>
  <c r="G5" i="7"/>
  <c r="H5" i="7" s="1"/>
  <c r="E7" i="7"/>
  <c r="F7" i="7" s="1"/>
  <c r="G7" i="7"/>
  <c r="H7" i="7" s="1"/>
  <c r="G9" i="7"/>
  <c r="H9" i="7" s="1"/>
  <c r="E9" i="7"/>
  <c r="F9" i="7" s="1"/>
  <c r="I9" i="7" s="1"/>
  <c r="G11" i="7"/>
  <c r="H11" i="7" s="1"/>
  <c r="E11" i="7"/>
  <c r="F11" i="7" s="1"/>
  <c r="E13" i="7"/>
  <c r="F13" i="7" s="1"/>
  <c r="G13" i="7"/>
  <c r="H13" i="7" s="1"/>
  <c r="E15" i="7"/>
  <c r="F15" i="7" s="1"/>
  <c r="G15" i="7"/>
  <c r="H15" i="7" s="1"/>
  <c r="G17" i="7"/>
  <c r="H17" i="7" s="1"/>
  <c r="E17" i="7"/>
  <c r="F17" i="7" s="1"/>
  <c r="I17" i="7" s="1"/>
  <c r="G19" i="7"/>
  <c r="H19" i="7" s="1"/>
  <c r="E19" i="7"/>
  <c r="F19" i="7" s="1"/>
  <c r="G21" i="7"/>
  <c r="H21" i="7" s="1"/>
  <c r="E21" i="7"/>
  <c r="F21" i="7" s="1"/>
  <c r="G23" i="7"/>
  <c r="H23" i="7" s="1"/>
  <c r="E23" i="7"/>
  <c r="F23" i="7" s="1"/>
  <c r="E25" i="7"/>
  <c r="F25" i="7" s="1"/>
  <c r="G25" i="7"/>
  <c r="H25" i="7" s="1"/>
  <c r="G27" i="7"/>
  <c r="H27" i="7" s="1"/>
  <c r="E27" i="7"/>
  <c r="F27" i="7" s="1"/>
  <c r="E29" i="7"/>
  <c r="F29" i="7" s="1"/>
  <c r="G29" i="7"/>
  <c r="H29" i="7" s="1"/>
  <c r="E31" i="7"/>
  <c r="F31" i="7" s="1"/>
  <c r="G31" i="7"/>
  <c r="H31" i="7" s="1"/>
  <c r="G33" i="7"/>
  <c r="H33" i="7" s="1"/>
  <c r="E33" i="7"/>
  <c r="F33" i="7" s="1"/>
  <c r="I33" i="7" s="1"/>
  <c r="E35" i="7"/>
  <c r="F35" i="7" s="1"/>
  <c r="G35" i="7"/>
  <c r="H35" i="7" s="1"/>
  <c r="E37" i="7"/>
  <c r="F37" i="7" s="1"/>
  <c r="G37" i="7"/>
  <c r="H37" i="7" s="1"/>
  <c r="E39" i="7"/>
  <c r="F39" i="7" s="1"/>
  <c r="G39" i="7"/>
  <c r="H39" i="7" s="1"/>
  <c r="G41" i="7"/>
  <c r="H41" i="7" s="1"/>
  <c r="E41" i="7"/>
  <c r="F41" i="7" s="1"/>
  <c r="I41" i="7" s="1"/>
  <c r="G43" i="7"/>
  <c r="H43" i="7" s="1"/>
  <c r="E43" i="7"/>
  <c r="F43" i="7" s="1"/>
  <c r="E45" i="7"/>
  <c r="F45" i="7" s="1"/>
  <c r="G45" i="7"/>
  <c r="H45" i="7" s="1"/>
  <c r="G47" i="7"/>
  <c r="H47" i="7" s="1"/>
  <c r="E47" i="7"/>
  <c r="F47" i="7" s="1"/>
  <c r="E49" i="7"/>
  <c r="F49" i="7" s="1"/>
  <c r="G49" i="7"/>
  <c r="H49" i="7" s="1"/>
  <c r="G51" i="7"/>
  <c r="H51" i="7" s="1"/>
  <c r="E51" i="7"/>
  <c r="F51" i="7" s="1"/>
  <c r="G53" i="7"/>
  <c r="H53" i="7" s="1"/>
  <c r="E53" i="7"/>
  <c r="F53" i="7" s="1"/>
  <c r="G55" i="7"/>
  <c r="H55" i="7" s="1"/>
  <c r="E55" i="7"/>
  <c r="F55" i="7" s="1"/>
  <c r="E57" i="7"/>
  <c r="F57" i="7" s="1"/>
  <c r="G57" i="7"/>
  <c r="H57" i="7" s="1"/>
  <c r="G59" i="7"/>
  <c r="H59" i="7" s="1"/>
  <c r="E59" i="7"/>
  <c r="F59" i="7" s="1"/>
  <c r="E61" i="7"/>
  <c r="F61" i="7" s="1"/>
  <c r="G61" i="7"/>
  <c r="H61" i="7" s="1"/>
  <c r="E63" i="7"/>
  <c r="F63" i="7" s="1"/>
  <c r="G63" i="7"/>
  <c r="H63" i="7" s="1"/>
  <c r="G65" i="7"/>
  <c r="H65" i="7" s="1"/>
  <c r="E65" i="7"/>
  <c r="F65" i="7" s="1"/>
  <c r="I65" i="7" s="1"/>
  <c r="E67" i="7"/>
  <c r="F67" i="7" s="1"/>
  <c r="G67" i="7"/>
  <c r="H67" i="7" s="1"/>
  <c r="E69" i="7"/>
  <c r="F69" i="7" s="1"/>
  <c r="G69" i="7"/>
  <c r="H69" i="7" s="1"/>
  <c r="E71" i="7"/>
  <c r="F71" i="7" s="1"/>
  <c r="G71" i="7"/>
  <c r="H71" i="7" s="1"/>
  <c r="G73" i="7"/>
  <c r="H73" i="7" s="1"/>
  <c r="E73" i="7"/>
  <c r="F73" i="7" s="1"/>
  <c r="I73" i="7" s="1"/>
  <c r="E75" i="7"/>
  <c r="F75" i="7" s="1"/>
  <c r="G75" i="7"/>
  <c r="H75" i="7" s="1"/>
  <c r="G77" i="7"/>
  <c r="H77" i="7" s="1"/>
  <c r="E77" i="7"/>
  <c r="F77" i="7" s="1"/>
  <c r="I77" i="7" s="1"/>
  <c r="G79" i="7"/>
  <c r="H79" i="7" s="1"/>
  <c r="E79" i="7"/>
  <c r="F79" i="7" s="1"/>
  <c r="E81" i="7"/>
  <c r="F81" i="7" s="1"/>
  <c r="G81" i="7"/>
  <c r="H81" i="7" s="1"/>
  <c r="G83" i="7"/>
  <c r="H83" i="7" s="1"/>
  <c r="E83" i="7"/>
  <c r="F83" i="7" s="1"/>
  <c r="G85" i="7"/>
  <c r="H85" i="7" s="1"/>
  <c r="E85" i="7"/>
  <c r="F85" i="7" s="1"/>
  <c r="G87" i="7"/>
  <c r="H87" i="7" s="1"/>
  <c r="E87" i="7"/>
  <c r="F87" i="7" s="1"/>
  <c r="E89" i="7"/>
  <c r="F89" i="7" s="1"/>
  <c r="G89" i="7"/>
  <c r="H89" i="7" s="1"/>
  <c r="G91" i="7"/>
  <c r="H91" i="7" s="1"/>
  <c r="E91" i="7"/>
  <c r="F91" i="7" s="1"/>
  <c r="E93" i="7"/>
  <c r="F93" i="7" s="1"/>
  <c r="G93" i="7"/>
  <c r="H93" i="7" s="1"/>
  <c r="E95" i="7"/>
  <c r="F95" i="7" s="1"/>
  <c r="G95" i="7"/>
  <c r="H95" i="7" s="1"/>
  <c r="G97" i="7"/>
  <c r="H97" i="7" s="1"/>
  <c r="E97" i="7"/>
  <c r="F97" i="7" s="1"/>
  <c r="I97" i="7" s="1"/>
  <c r="E99" i="7"/>
  <c r="F99" i="7" s="1"/>
  <c r="G99" i="7"/>
  <c r="H99" i="7" s="1"/>
  <c r="E101" i="7"/>
  <c r="F101" i="7" s="1"/>
  <c r="G101" i="7"/>
  <c r="H101" i="7" s="1"/>
  <c r="E103" i="7"/>
  <c r="F103" i="7" s="1"/>
  <c r="G103" i="7"/>
  <c r="H103" i="7" s="1"/>
  <c r="G105" i="7"/>
  <c r="H105" i="7" s="1"/>
  <c r="E105" i="7"/>
  <c r="F105" i="7" s="1"/>
  <c r="I105" i="7" s="1"/>
  <c r="E107" i="7"/>
  <c r="F107" i="7" s="1"/>
  <c r="G107" i="7"/>
  <c r="H107" i="7" s="1"/>
  <c r="E109" i="7"/>
  <c r="F109" i="7" s="1"/>
  <c r="G109" i="7"/>
  <c r="H109" i="7" s="1"/>
  <c r="E111" i="7"/>
  <c r="F111" i="7" s="1"/>
  <c r="G111" i="7"/>
  <c r="H111" i="7" s="1"/>
  <c r="G113" i="7"/>
  <c r="H113" i="7" s="1"/>
  <c r="E113" i="7"/>
  <c r="F113" i="7" s="1"/>
  <c r="I113" i="7" s="1"/>
  <c r="G115" i="7"/>
  <c r="H115" i="7" s="1"/>
  <c r="E115" i="7"/>
  <c r="F115" i="7" s="1"/>
  <c r="E117" i="7"/>
  <c r="F117" i="7" s="1"/>
  <c r="G117" i="7"/>
  <c r="H117" i="7" s="1"/>
  <c r="G119" i="7"/>
  <c r="H119" i="7" s="1"/>
  <c r="E119" i="7"/>
  <c r="F119" i="7" s="1"/>
  <c r="E121" i="7"/>
  <c r="F121" i="7" s="1"/>
  <c r="G121" i="7"/>
  <c r="H121" i="7" s="1"/>
  <c r="E123" i="7"/>
  <c r="F123" i="7" s="1"/>
  <c r="G123" i="7"/>
  <c r="H123" i="7" s="1"/>
  <c r="E125" i="7"/>
  <c r="F125" i="7" s="1"/>
  <c r="G125" i="7"/>
  <c r="H125" i="7" s="1"/>
  <c r="E127" i="7"/>
  <c r="F127" i="7" s="1"/>
  <c r="G127" i="7"/>
  <c r="H127" i="7" s="1"/>
  <c r="E129" i="7"/>
  <c r="F129" i="7" s="1"/>
  <c r="G129" i="7"/>
  <c r="H129" i="7" s="1"/>
  <c r="E131" i="7"/>
  <c r="F131" i="7" s="1"/>
  <c r="G131" i="7"/>
  <c r="H131" i="7" s="1"/>
  <c r="G133" i="7"/>
  <c r="H133" i="7" s="1"/>
  <c r="E133" i="7"/>
  <c r="F133" i="7" s="1"/>
  <c r="E135" i="7"/>
  <c r="F135" i="7" s="1"/>
  <c r="G135" i="7"/>
  <c r="H135" i="7" s="1"/>
  <c r="E137" i="7"/>
  <c r="F137" i="7" s="1"/>
  <c r="G137" i="7"/>
  <c r="H137" i="7" s="1"/>
  <c r="E139" i="7"/>
  <c r="F139" i="7" s="1"/>
  <c r="G139" i="7"/>
  <c r="H139" i="7" s="1"/>
  <c r="E141" i="7"/>
  <c r="F141" i="7" s="1"/>
  <c r="G141" i="7"/>
  <c r="H141" i="7" s="1"/>
  <c r="E143" i="7"/>
  <c r="F143" i="7" s="1"/>
  <c r="G143" i="7"/>
  <c r="H143" i="7" s="1"/>
  <c r="E145" i="7"/>
  <c r="F145" i="7" s="1"/>
  <c r="G145" i="7"/>
  <c r="H145" i="7" s="1"/>
  <c r="G147" i="7"/>
  <c r="H147" i="7" s="1"/>
  <c r="E147" i="7"/>
  <c r="F147" i="7" s="1"/>
  <c r="E149" i="7"/>
  <c r="F149" i="7" s="1"/>
  <c r="G149" i="7"/>
  <c r="H149" i="7" s="1"/>
  <c r="E151" i="7"/>
  <c r="F151" i="7" s="1"/>
  <c r="G151" i="7"/>
  <c r="H151" i="7" s="1"/>
  <c r="E153" i="7"/>
  <c r="F153" i="7" s="1"/>
  <c r="G153" i="7"/>
  <c r="H153" i="7" s="1"/>
  <c r="E155" i="7"/>
  <c r="F155" i="7" s="1"/>
  <c r="G155" i="7"/>
  <c r="H155" i="7" s="1"/>
  <c r="E157" i="7"/>
  <c r="F157" i="7" s="1"/>
  <c r="G157" i="7"/>
  <c r="H157" i="7" s="1"/>
  <c r="E159" i="7"/>
  <c r="F159" i="7" s="1"/>
  <c r="G159" i="7"/>
  <c r="H159" i="7" s="1"/>
  <c r="E161" i="7"/>
  <c r="F161" i="7" s="1"/>
  <c r="G161" i="7"/>
  <c r="H161" i="7" s="1"/>
  <c r="E163" i="7"/>
  <c r="F163" i="7" s="1"/>
  <c r="G163" i="7"/>
  <c r="H163" i="7" s="1"/>
  <c r="G165" i="7"/>
  <c r="H165" i="7" s="1"/>
  <c r="E165" i="7"/>
  <c r="F165" i="7" s="1"/>
  <c r="E167" i="7"/>
  <c r="F167" i="7" s="1"/>
  <c r="G167" i="7"/>
  <c r="H167" i="7" s="1"/>
  <c r="E169" i="7"/>
  <c r="F169" i="7" s="1"/>
  <c r="G169" i="7"/>
  <c r="H169" i="7" s="1"/>
  <c r="E171" i="7"/>
  <c r="F171" i="7" s="1"/>
  <c r="G171" i="7"/>
  <c r="H171" i="7" s="1"/>
  <c r="E173" i="7"/>
  <c r="F173" i="7" s="1"/>
  <c r="G173" i="7"/>
  <c r="H173" i="7" s="1"/>
  <c r="E175" i="7"/>
  <c r="F175" i="7" s="1"/>
  <c r="G175" i="7"/>
  <c r="H175" i="7" s="1"/>
  <c r="E177" i="7"/>
  <c r="F177" i="7" s="1"/>
  <c r="G177" i="7"/>
  <c r="H177" i="7" s="1"/>
  <c r="G179" i="7"/>
  <c r="H179" i="7" s="1"/>
  <c r="E179" i="7"/>
  <c r="F179" i="7" s="1"/>
  <c r="E181" i="7"/>
  <c r="F181" i="7" s="1"/>
  <c r="G181" i="7"/>
  <c r="H181" i="7" s="1"/>
  <c r="E183" i="7"/>
  <c r="F183" i="7" s="1"/>
  <c r="G183" i="7"/>
  <c r="H183" i="7" s="1"/>
  <c r="E185" i="7"/>
  <c r="F185" i="7" s="1"/>
  <c r="G185" i="7"/>
  <c r="H185" i="7" s="1"/>
  <c r="E187" i="7"/>
  <c r="F187" i="7" s="1"/>
  <c r="G187" i="7"/>
  <c r="H187" i="7" s="1"/>
  <c r="E189" i="7"/>
  <c r="F189" i="7" s="1"/>
  <c r="G189" i="7"/>
  <c r="H189" i="7" s="1"/>
  <c r="E191" i="7"/>
  <c r="F191" i="7" s="1"/>
  <c r="G191" i="7"/>
  <c r="H191" i="7" s="1"/>
  <c r="E193" i="7"/>
  <c r="F193" i="7" s="1"/>
  <c r="G193" i="7"/>
  <c r="H193" i="7" s="1"/>
  <c r="G195" i="7"/>
  <c r="H195" i="7" s="1"/>
  <c r="E195" i="7"/>
  <c r="F195" i="7" s="1"/>
  <c r="E197" i="7"/>
  <c r="F197" i="7" s="1"/>
  <c r="G197" i="7"/>
  <c r="H197" i="7" s="1"/>
  <c r="G199" i="7"/>
  <c r="H199" i="7" s="1"/>
  <c r="E199" i="7"/>
  <c r="F199" i="7" s="1"/>
  <c r="E201" i="7"/>
  <c r="F201" i="7" s="1"/>
  <c r="G201" i="7"/>
  <c r="H201" i="7" s="1"/>
  <c r="E203" i="7"/>
  <c r="F203" i="7" s="1"/>
  <c r="G203" i="7"/>
  <c r="H203" i="7" s="1"/>
  <c r="G205" i="7"/>
  <c r="H205" i="7" s="1"/>
  <c r="E205" i="7"/>
  <c r="F205" i="7" s="1"/>
  <c r="I205" i="7" s="1"/>
  <c r="E207" i="7"/>
  <c r="F207" i="7" s="1"/>
  <c r="G207" i="7"/>
  <c r="H207" i="7" s="1"/>
  <c r="E209" i="7"/>
  <c r="F209" i="7" s="1"/>
  <c r="G209" i="7"/>
  <c r="H209" i="7" s="1"/>
  <c r="G211" i="7"/>
  <c r="H211" i="7" s="1"/>
  <c r="E211" i="7"/>
  <c r="F211" i="7" s="1"/>
  <c r="G213" i="7"/>
  <c r="H213" i="7" s="1"/>
  <c r="E213" i="7"/>
  <c r="F213" i="7" s="1"/>
  <c r="E215" i="7"/>
  <c r="F215" i="7" s="1"/>
  <c r="G215" i="7"/>
  <c r="H215" i="7" s="1"/>
  <c r="E217" i="7"/>
  <c r="F217" i="7" s="1"/>
  <c r="G217" i="7"/>
  <c r="H217" i="7" s="1"/>
  <c r="G219" i="7"/>
  <c r="H219" i="7" s="1"/>
  <c r="E219" i="7"/>
  <c r="F219" i="7" s="1"/>
  <c r="G221" i="7"/>
  <c r="H221" i="7" s="1"/>
  <c r="E221" i="7"/>
  <c r="F221" i="7" s="1"/>
  <c r="I221" i="7" s="1"/>
  <c r="E223" i="7"/>
  <c r="F223" i="7" s="1"/>
  <c r="G223" i="7"/>
  <c r="H223" i="7" s="1"/>
  <c r="E225" i="7"/>
  <c r="F225" i="7" s="1"/>
  <c r="G225" i="7"/>
  <c r="H225" i="7" s="1"/>
  <c r="G227" i="7"/>
  <c r="H227" i="7" s="1"/>
  <c r="E227" i="7"/>
  <c r="F227" i="7" s="1"/>
  <c r="G229" i="7"/>
  <c r="H229" i="7" s="1"/>
  <c r="E229" i="7"/>
  <c r="F229" i="7" s="1"/>
  <c r="E231" i="7"/>
  <c r="F231" i="7" s="1"/>
  <c r="G231" i="7"/>
  <c r="H231" i="7" s="1"/>
  <c r="E233" i="7"/>
  <c r="F233" i="7" s="1"/>
  <c r="G233" i="7"/>
  <c r="H233" i="7" s="1"/>
  <c r="G235" i="7"/>
  <c r="H235" i="7" s="1"/>
  <c r="E235" i="7"/>
  <c r="F235" i="7" s="1"/>
  <c r="G237" i="7"/>
  <c r="H237" i="7" s="1"/>
  <c r="E237" i="7"/>
  <c r="F237" i="7" s="1"/>
  <c r="I237" i="7" s="1"/>
  <c r="E239" i="7"/>
  <c r="F239" i="7" s="1"/>
  <c r="G239" i="7"/>
  <c r="H239" i="7" s="1"/>
  <c r="E241" i="7"/>
  <c r="F241" i="7" s="1"/>
  <c r="G241" i="7"/>
  <c r="H241" i="7" s="1"/>
  <c r="G243" i="7"/>
  <c r="H243" i="7" s="1"/>
  <c r="E243" i="7"/>
  <c r="F243" i="7" s="1"/>
  <c r="G245" i="7"/>
  <c r="H245" i="7" s="1"/>
  <c r="E245" i="7"/>
  <c r="F245" i="7" s="1"/>
  <c r="E247" i="7"/>
  <c r="F247" i="7" s="1"/>
  <c r="G247" i="7"/>
  <c r="H247" i="7" s="1"/>
  <c r="E249" i="7"/>
  <c r="F249" i="7" s="1"/>
  <c r="G249" i="7"/>
  <c r="H249" i="7" s="1"/>
  <c r="G251" i="7"/>
  <c r="H251" i="7" s="1"/>
  <c r="E251" i="7"/>
  <c r="F251" i="7" s="1"/>
  <c r="G253" i="7"/>
  <c r="H253" i="7" s="1"/>
  <c r="E253" i="7"/>
  <c r="F253" i="7" s="1"/>
  <c r="I253" i="7" s="1"/>
  <c r="E255" i="7"/>
  <c r="F255" i="7" s="1"/>
  <c r="G255" i="7"/>
  <c r="H255" i="7" s="1"/>
  <c r="E257" i="7"/>
  <c r="F257" i="7" s="1"/>
  <c r="G257" i="7"/>
  <c r="H257" i="7" s="1"/>
  <c r="G259" i="7"/>
  <c r="H259" i="7" s="1"/>
  <c r="E259" i="7"/>
  <c r="F259" i="7" s="1"/>
  <c r="G261" i="7"/>
  <c r="H261" i="7" s="1"/>
  <c r="E261" i="7"/>
  <c r="F261" i="7" s="1"/>
  <c r="E263" i="7"/>
  <c r="F263" i="7" s="1"/>
  <c r="G263" i="7"/>
  <c r="H263" i="7" s="1"/>
  <c r="E265" i="7"/>
  <c r="F265" i="7" s="1"/>
  <c r="G265" i="7"/>
  <c r="H265" i="7" s="1"/>
  <c r="G267" i="7"/>
  <c r="H267" i="7" s="1"/>
  <c r="E267" i="7"/>
  <c r="F267" i="7" s="1"/>
  <c r="G269" i="7"/>
  <c r="H269" i="7" s="1"/>
  <c r="E269" i="7"/>
  <c r="F269" i="7" s="1"/>
  <c r="I269" i="7" s="1"/>
  <c r="E271" i="7"/>
  <c r="F271" i="7" s="1"/>
  <c r="G271" i="7"/>
  <c r="H271" i="7" s="1"/>
  <c r="E273" i="7"/>
  <c r="F273" i="7" s="1"/>
  <c r="G273" i="7"/>
  <c r="H273" i="7" s="1"/>
  <c r="G275" i="7"/>
  <c r="H275" i="7" s="1"/>
  <c r="E275" i="7"/>
  <c r="F275" i="7" s="1"/>
  <c r="G277" i="7"/>
  <c r="H277" i="7" s="1"/>
  <c r="E277" i="7"/>
  <c r="F277" i="7" s="1"/>
  <c r="E279" i="7"/>
  <c r="F279" i="7" s="1"/>
  <c r="G279" i="7"/>
  <c r="H279" i="7" s="1"/>
  <c r="E281" i="7"/>
  <c r="F281" i="7" s="1"/>
  <c r="G281" i="7"/>
  <c r="H281" i="7" s="1"/>
  <c r="G283" i="7"/>
  <c r="H283" i="7" s="1"/>
  <c r="E283" i="7"/>
  <c r="F283" i="7" s="1"/>
  <c r="G285" i="7"/>
  <c r="H285" i="7" s="1"/>
  <c r="E285" i="7"/>
  <c r="F285" i="7" s="1"/>
  <c r="I285" i="7" s="1"/>
  <c r="E287" i="7"/>
  <c r="F287" i="7" s="1"/>
  <c r="G287" i="7"/>
  <c r="H287" i="7" s="1"/>
  <c r="E289" i="7"/>
  <c r="F289" i="7" s="1"/>
  <c r="G289" i="7"/>
  <c r="H289" i="7" s="1"/>
  <c r="G291" i="7"/>
  <c r="H291" i="7" s="1"/>
  <c r="E291" i="7"/>
  <c r="F291" i="7" s="1"/>
  <c r="G293" i="7"/>
  <c r="H293" i="7" s="1"/>
  <c r="E293" i="7"/>
  <c r="F293" i="7" s="1"/>
  <c r="E295" i="7"/>
  <c r="F295" i="7" s="1"/>
  <c r="G295" i="7"/>
  <c r="H295" i="7" s="1"/>
  <c r="E297" i="7"/>
  <c r="F297" i="7" s="1"/>
  <c r="G297" i="7"/>
  <c r="H297" i="7" s="1"/>
  <c r="G299" i="7"/>
  <c r="H299" i="7" s="1"/>
  <c r="E299" i="7"/>
  <c r="F299" i="7" s="1"/>
  <c r="G301" i="7"/>
  <c r="H301" i="7" s="1"/>
  <c r="E301" i="7"/>
  <c r="F301" i="7" s="1"/>
  <c r="I301" i="7" s="1"/>
  <c r="E303" i="7"/>
  <c r="F303" i="7" s="1"/>
  <c r="G303" i="7"/>
  <c r="H303" i="7" s="1"/>
  <c r="E305" i="7"/>
  <c r="F305" i="7" s="1"/>
  <c r="G305" i="7"/>
  <c r="H305" i="7" s="1"/>
  <c r="G307" i="7"/>
  <c r="H307" i="7" s="1"/>
  <c r="E307" i="7"/>
  <c r="F307" i="7" s="1"/>
  <c r="G309" i="7"/>
  <c r="H309" i="7" s="1"/>
  <c r="E309" i="7"/>
  <c r="F309" i="7" s="1"/>
  <c r="E311" i="7"/>
  <c r="F311" i="7" s="1"/>
  <c r="G311" i="7"/>
  <c r="H311" i="7" s="1"/>
  <c r="E313" i="7"/>
  <c r="F313" i="7" s="1"/>
  <c r="G313" i="7"/>
  <c r="H313" i="7" s="1"/>
  <c r="G315" i="7"/>
  <c r="H315" i="7" s="1"/>
  <c r="E315" i="7"/>
  <c r="F315" i="7" s="1"/>
  <c r="G317" i="7"/>
  <c r="H317" i="7" s="1"/>
  <c r="E317" i="7"/>
  <c r="F317" i="7" s="1"/>
  <c r="I317" i="7" s="1"/>
  <c r="E319" i="7"/>
  <c r="F319" i="7" s="1"/>
  <c r="G319" i="7"/>
  <c r="H319" i="7" s="1"/>
  <c r="E321" i="7"/>
  <c r="F321" i="7" s="1"/>
  <c r="G321" i="7"/>
  <c r="H321" i="7" s="1"/>
  <c r="G323" i="7"/>
  <c r="H323" i="7" s="1"/>
  <c r="E323" i="7"/>
  <c r="F323" i="7" s="1"/>
  <c r="G325" i="7"/>
  <c r="H325" i="7" s="1"/>
  <c r="E325" i="7"/>
  <c r="F325" i="7" s="1"/>
  <c r="E327" i="7"/>
  <c r="F327" i="7" s="1"/>
  <c r="G327" i="7"/>
  <c r="H327" i="7" s="1"/>
  <c r="E329" i="7"/>
  <c r="F329" i="7" s="1"/>
  <c r="G329" i="7"/>
  <c r="H329" i="7" s="1"/>
  <c r="G331" i="7"/>
  <c r="H331" i="7" s="1"/>
  <c r="E331" i="7"/>
  <c r="F331" i="7" s="1"/>
  <c r="G333" i="7"/>
  <c r="H333" i="7" s="1"/>
  <c r="E333" i="7"/>
  <c r="F333" i="7" s="1"/>
  <c r="I333" i="7" s="1"/>
  <c r="E335" i="7"/>
  <c r="F335" i="7" s="1"/>
  <c r="G335" i="7"/>
  <c r="H335" i="7" s="1"/>
  <c r="E337" i="7"/>
  <c r="F337" i="7" s="1"/>
  <c r="G337" i="7"/>
  <c r="H337" i="7" s="1"/>
  <c r="E339" i="7"/>
  <c r="F339" i="7" s="1"/>
  <c r="G339" i="7"/>
  <c r="H339" i="7" s="1"/>
  <c r="G341" i="7"/>
  <c r="H341" i="7" s="1"/>
  <c r="E341" i="7"/>
  <c r="F341" i="7" s="1"/>
  <c r="G343" i="7"/>
  <c r="H343" i="7" s="1"/>
  <c r="E343" i="7"/>
  <c r="F343" i="7" s="1"/>
  <c r="G345" i="7"/>
  <c r="H345" i="7" s="1"/>
  <c r="E345" i="7"/>
  <c r="F345" i="7" s="1"/>
  <c r="I345" i="7" s="1"/>
  <c r="E347" i="7"/>
  <c r="F347" i="7" s="1"/>
  <c r="G347" i="7"/>
  <c r="H347" i="7" s="1"/>
  <c r="E349" i="7"/>
  <c r="F349" i="7" s="1"/>
  <c r="G349" i="7"/>
  <c r="H349" i="7" s="1"/>
  <c r="G351" i="7"/>
  <c r="H351" i="7" s="1"/>
  <c r="E351" i="7"/>
  <c r="F351" i="7" s="1"/>
  <c r="G353" i="7"/>
  <c r="H353" i="7" s="1"/>
  <c r="E353" i="7"/>
  <c r="F353" i="7" s="1"/>
  <c r="I353" i="7" s="1"/>
  <c r="G355" i="7"/>
  <c r="H355" i="7" s="1"/>
  <c r="E355" i="7"/>
  <c r="F355" i="7" s="1"/>
  <c r="E357" i="7"/>
  <c r="F357" i="7" s="1"/>
  <c r="G357" i="7"/>
  <c r="H357" i="7" s="1"/>
  <c r="E359" i="7"/>
  <c r="F359" i="7" s="1"/>
  <c r="G359" i="7"/>
  <c r="H359" i="7" s="1"/>
  <c r="E361" i="7"/>
  <c r="F361" i="7" s="1"/>
  <c r="G361" i="7"/>
  <c r="H361" i="7" s="1"/>
  <c r="G363" i="7"/>
  <c r="H363" i="7" s="1"/>
  <c r="E363" i="7"/>
  <c r="F363" i="7" s="1"/>
  <c r="G365" i="7"/>
  <c r="H365" i="7" s="1"/>
  <c r="E365" i="7"/>
  <c r="F365" i="7" s="1"/>
  <c r="I365" i="7" s="1"/>
  <c r="E367" i="7"/>
  <c r="F367" i="7" s="1"/>
  <c r="G367" i="7"/>
  <c r="H367" i="7" s="1"/>
  <c r="E8" i="7"/>
  <c r="F8" i="7" s="1"/>
  <c r="G8" i="7"/>
  <c r="H8" i="7" s="1"/>
  <c r="E16" i="7"/>
  <c r="F16" i="7" s="1"/>
  <c r="G16" i="7"/>
  <c r="H16" i="7" s="1"/>
  <c r="E24" i="7"/>
  <c r="F24" i="7" s="1"/>
  <c r="G24" i="7"/>
  <c r="H24" i="7" s="1"/>
  <c r="E32" i="7"/>
  <c r="F32" i="7" s="1"/>
  <c r="G32" i="7"/>
  <c r="H32" i="7" s="1"/>
  <c r="E40" i="7"/>
  <c r="F40" i="7" s="1"/>
  <c r="G40" i="7"/>
  <c r="H40" i="7" s="1"/>
  <c r="E44" i="7"/>
  <c r="F44" i="7" s="1"/>
  <c r="G44" i="7"/>
  <c r="H44" i="7" s="1"/>
  <c r="E50" i="7"/>
  <c r="F50" i="7" s="1"/>
  <c r="G50" i="7"/>
  <c r="H50" i="7" s="1"/>
  <c r="G54" i="7"/>
  <c r="H54" i="7" s="1"/>
  <c r="E54" i="7"/>
  <c r="F54" i="7" s="1"/>
  <c r="G60" i="7"/>
  <c r="H60" i="7" s="1"/>
  <c r="E60" i="7"/>
  <c r="F60" i="7" s="1"/>
  <c r="I60" i="7" s="1"/>
  <c r="E64" i="7"/>
  <c r="F64" i="7" s="1"/>
  <c r="G64" i="7"/>
  <c r="H64" i="7" s="1"/>
  <c r="E68" i="7"/>
  <c r="F68" i="7" s="1"/>
  <c r="G68" i="7"/>
  <c r="H68" i="7" s="1"/>
  <c r="G74" i="7"/>
  <c r="H74" i="7" s="1"/>
  <c r="E74" i="7"/>
  <c r="F74" i="7" s="1"/>
  <c r="G78" i="7"/>
  <c r="H78" i="7" s="1"/>
  <c r="E78" i="7"/>
  <c r="F78" i="7" s="1"/>
  <c r="I78" i="7" s="1"/>
  <c r="E82" i="7"/>
  <c r="F82" i="7" s="1"/>
  <c r="G82" i="7"/>
  <c r="H82" i="7" s="1"/>
  <c r="G86" i="7"/>
  <c r="H86" i="7" s="1"/>
  <c r="E86" i="7"/>
  <c r="F86" i="7" s="1"/>
  <c r="I86" i="7" s="1"/>
  <c r="G92" i="7"/>
  <c r="H92" i="7" s="1"/>
  <c r="E92" i="7"/>
  <c r="F92" i="7" s="1"/>
  <c r="E96" i="7"/>
  <c r="F96" i="7" s="1"/>
  <c r="G96" i="7"/>
  <c r="H96" i="7" s="1"/>
  <c r="E102" i="7"/>
  <c r="F102" i="7" s="1"/>
  <c r="G102" i="7"/>
  <c r="H102" i="7" s="1"/>
  <c r="G108" i="7"/>
  <c r="H108" i="7" s="1"/>
  <c r="E108" i="7"/>
  <c r="F108" i="7" s="1"/>
  <c r="E112" i="7"/>
  <c r="F112" i="7" s="1"/>
  <c r="G112" i="7"/>
  <c r="H112" i="7" s="1"/>
  <c r="E116" i="7"/>
  <c r="F116" i="7" s="1"/>
  <c r="G116" i="7"/>
  <c r="H116" i="7" s="1"/>
  <c r="E118" i="7"/>
  <c r="F118" i="7" s="1"/>
  <c r="G118" i="7"/>
  <c r="H118" i="7" s="1"/>
  <c r="E122" i="7"/>
  <c r="F122" i="7" s="1"/>
  <c r="G122" i="7"/>
  <c r="H122" i="7" s="1"/>
  <c r="G124" i="7"/>
  <c r="H124" i="7" s="1"/>
  <c r="E124" i="7"/>
  <c r="F124" i="7" s="1"/>
  <c r="G128" i="7"/>
  <c r="H128" i="7" s="1"/>
  <c r="E128" i="7"/>
  <c r="F128" i="7" s="1"/>
  <c r="I128" i="7" s="1"/>
  <c r="E130" i="7"/>
  <c r="F130" i="7" s="1"/>
  <c r="G130" i="7"/>
  <c r="H130" i="7" s="1"/>
  <c r="G134" i="7"/>
  <c r="H134" i="7" s="1"/>
  <c r="E134" i="7"/>
  <c r="F134" i="7" s="1"/>
  <c r="G138" i="7"/>
  <c r="H138" i="7" s="1"/>
  <c r="E138" i="7"/>
  <c r="F138" i="7" s="1"/>
  <c r="G142" i="7"/>
  <c r="H142" i="7" s="1"/>
  <c r="E142" i="7"/>
  <c r="F142" i="7" s="1"/>
  <c r="I142" i="7" s="1"/>
  <c r="G146" i="7"/>
  <c r="H146" i="7" s="1"/>
  <c r="E146" i="7"/>
  <c r="F146" i="7" s="1"/>
  <c r="E150" i="7"/>
  <c r="F150" i="7" s="1"/>
  <c r="G150" i="7"/>
  <c r="H150" i="7" s="1"/>
  <c r="E154" i="7"/>
  <c r="F154" i="7" s="1"/>
  <c r="G154" i="7"/>
  <c r="H154" i="7" s="1"/>
  <c r="E158" i="7"/>
  <c r="F158" i="7" s="1"/>
  <c r="G158" i="7"/>
  <c r="H158" i="7" s="1"/>
  <c r="E162" i="7"/>
  <c r="F162" i="7" s="1"/>
  <c r="G162" i="7"/>
  <c r="H162" i="7" s="1"/>
  <c r="E168" i="7"/>
  <c r="F168" i="7" s="1"/>
  <c r="G168" i="7"/>
  <c r="H168" i="7" s="1"/>
  <c r="E172" i="7"/>
  <c r="F172" i="7" s="1"/>
  <c r="G172" i="7"/>
  <c r="H172" i="7" s="1"/>
  <c r="E176" i="7"/>
  <c r="F176" i="7" s="1"/>
  <c r="G176" i="7"/>
  <c r="H176" i="7" s="1"/>
  <c r="G180" i="7"/>
  <c r="H180" i="7" s="1"/>
  <c r="E180" i="7"/>
  <c r="F180" i="7" s="1"/>
  <c r="G184" i="7"/>
  <c r="H184" i="7" s="1"/>
  <c r="E184" i="7"/>
  <c r="F184" i="7" s="1"/>
  <c r="I184" i="7" s="1"/>
  <c r="E188" i="7"/>
  <c r="F188" i="7" s="1"/>
  <c r="G188" i="7"/>
  <c r="H188" i="7" s="1"/>
  <c r="E192" i="7"/>
  <c r="F192" i="7" s="1"/>
  <c r="G192" i="7"/>
  <c r="H192" i="7" s="1"/>
  <c r="G198" i="7"/>
  <c r="H198" i="7" s="1"/>
  <c r="E198" i="7"/>
  <c r="F198" i="7" s="1"/>
  <c r="E202" i="7"/>
  <c r="F202" i="7" s="1"/>
  <c r="G202" i="7"/>
  <c r="H202" i="7" s="1"/>
  <c r="G204" i="7"/>
  <c r="H204" i="7" s="1"/>
  <c r="E204" i="7"/>
  <c r="F204" i="7" s="1"/>
  <c r="E208" i="7"/>
  <c r="F208" i="7" s="1"/>
  <c r="G208" i="7"/>
  <c r="H208" i="7" s="1"/>
  <c r="G212" i="7"/>
  <c r="H212" i="7" s="1"/>
  <c r="E212" i="7"/>
  <c r="F212" i="7" s="1"/>
  <c r="E216" i="7"/>
  <c r="F216" i="7" s="1"/>
  <c r="G216" i="7"/>
  <c r="H216" i="7" s="1"/>
  <c r="G220" i="7"/>
  <c r="H220" i="7" s="1"/>
  <c r="E220" i="7"/>
  <c r="F220" i="7" s="1"/>
  <c r="E224" i="7"/>
  <c r="F224" i="7" s="1"/>
  <c r="G224" i="7"/>
  <c r="H224" i="7" s="1"/>
  <c r="G230" i="7"/>
  <c r="H230" i="7" s="1"/>
  <c r="E230" i="7"/>
  <c r="F230" i="7" s="1"/>
  <c r="E234" i="7"/>
  <c r="F234" i="7" s="1"/>
  <c r="G234" i="7"/>
  <c r="H234" i="7" s="1"/>
  <c r="G238" i="7"/>
  <c r="H238" i="7" s="1"/>
  <c r="E238" i="7"/>
  <c r="F238" i="7" s="1"/>
  <c r="E242" i="7"/>
  <c r="F242" i="7" s="1"/>
  <c r="G242" i="7"/>
  <c r="H242" i="7" s="1"/>
  <c r="G246" i="7"/>
  <c r="H246" i="7" s="1"/>
  <c r="E246" i="7"/>
  <c r="F246" i="7" s="1"/>
  <c r="E250" i="7"/>
  <c r="F250" i="7" s="1"/>
  <c r="G250" i="7"/>
  <c r="H250" i="7" s="1"/>
  <c r="G254" i="7"/>
  <c r="H254" i="7" s="1"/>
  <c r="E254" i="7"/>
  <c r="F254" i="7" s="1"/>
  <c r="E258" i="7"/>
  <c r="F258" i="7" s="1"/>
  <c r="G258" i="7"/>
  <c r="H258" i="7" s="1"/>
  <c r="G262" i="7"/>
  <c r="H262" i="7" s="1"/>
  <c r="E262" i="7"/>
  <c r="F262" i="7" s="1"/>
  <c r="E266" i="7"/>
  <c r="F266" i="7" s="1"/>
  <c r="G266" i="7"/>
  <c r="H266" i="7" s="1"/>
  <c r="G270" i="7"/>
  <c r="H270" i="7" s="1"/>
  <c r="E270" i="7"/>
  <c r="F270" i="7" s="1"/>
  <c r="E274" i="7"/>
  <c r="F274" i="7" s="1"/>
  <c r="G274" i="7"/>
  <c r="H274" i="7" s="1"/>
  <c r="G278" i="7"/>
  <c r="H278" i="7" s="1"/>
  <c r="E278" i="7"/>
  <c r="F278" i="7" s="1"/>
  <c r="G284" i="7"/>
  <c r="H284" i="7" s="1"/>
  <c r="E284" i="7"/>
  <c r="F284" i="7" s="1"/>
  <c r="I284" i="7" s="1"/>
  <c r="G292" i="7"/>
  <c r="H292" i="7" s="1"/>
  <c r="E292" i="7"/>
  <c r="F292" i="7" s="1"/>
  <c r="G310" i="7"/>
  <c r="H310" i="7" s="1"/>
  <c r="E310" i="7"/>
  <c r="F310" i="7" s="1"/>
  <c r="I310" i="7" s="1"/>
  <c r="G4" i="7"/>
  <c r="H4" i="7" s="1"/>
  <c r="E4" i="7"/>
  <c r="F4" i="7" s="1"/>
  <c r="AF5" i="4"/>
  <c r="U5" i="4"/>
  <c r="J5" i="4"/>
  <c r="AB12" i="4"/>
  <c r="AC12" i="4" s="1"/>
  <c r="AD12" i="4" s="1"/>
  <c r="AG12" i="4" s="1"/>
  <c r="AB14" i="4"/>
  <c r="AC14" i="4" s="1"/>
  <c r="AD14" i="4" s="1"/>
  <c r="AG14" i="4" s="1"/>
  <c r="AB24" i="4"/>
  <c r="AC24" i="4" s="1"/>
  <c r="AD24" i="4" s="1"/>
  <c r="AG24" i="4" s="1"/>
  <c r="AB27" i="4"/>
  <c r="AC27" i="4" s="1"/>
  <c r="AD27" i="4" s="1"/>
  <c r="AG27" i="4" s="1"/>
  <c r="AB32" i="4"/>
  <c r="AC32" i="4" s="1"/>
  <c r="AD32" i="4" s="1"/>
  <c r="AG32" i="4" s="1"/>
  <c r="AB35" i="4"/>
  <c r="AC35" i="4" s="1"/>
  <c r="AD35" i="4" s="1"/>
  <c r="AG35" i="4" s="1"/>
  <c r="AB40" i="4"/>
  <c r="AC40" i="4" s="1"/>
  <c r="AD40" i="4" s="1"/>
  <c r="AG40" i="4" s="1"/>
  <c r="AB43" i="4"/>
  <c r="AC43" i="4" s="1"/>
  <c r="AD43" i="4" s="1"/>
  <c r="AG43" i="4" s="1"/>
  <c r="AB48" i="4"/>
  <c r="AC48" i="4" s="1"/>
  <c r="AD48" i="4" s="1"/>
  <c r="AG48" i="4" s="1"/>
  <c r="AB51" i="4"/>
  <c r="AC51" i="4" s="1"/>
  <c r="AD51" i="4" s="1"/>
  <c r="AG51" i="4" s="1"/>
  <c r="AB55" i="4"/>
  <c r="AC55" i="4" s="1"/>
  <c r="AD55" i="4" s="1"/>
  <c r="AG55" i="4" s="1"/>
  <c r="AB59" i="4"/>
  <c r="AC59" i="4" s="1"/>
  <c r="AD59" i="4" s="1"/>
  <c r="AG59" i="4" s="1"/>
  <c r="AB63" i="4"/>
  <c r="AC63" i="4" s="1"/>
  <c r="AD63" i="4" s="1"/>
  <c r="AG63" i="4" s="1"/>
  <c r="AB67" i="4"/>
  <c r="AC67" i="4" s="1"/>
  <c r="AD67" i="4" s="1"/>
  <c r="AG67" i="4" s="1"/>
  <c r="AB71" i="4"/>
  <c r="AC71" i="4" s="1"/>
  <c r="AD71" i="4" s="1"/>
  <c r="AG71" i="4" s="1"/>
  <c r="AB75" i="4"/>
  <c r="AC75" i="4" s="1"/>
  <c r="AD75" i="4" s="1"/>
  <c r="AG75" i="4" s="1"/>
  <c r="AB77" i="4"/>
  <c r="AC77" i="4" s="1"/>
  <c r="AD77" i="4" s="1"/>
  <c r="AG77" i="4" s="1"/>
  <c r="AB79" i="4"/>
  <c r="AC79" i="4" s="1"/>
  <c r="AD79" i="4" s="1"/>
  <c r="AG79" i="4" s="1"/>
  <c r="AB82" i="4"/>
  <c r="AC82" i="4" s="1"/>
  <c r="AD82" i="4" s="1"/>
  <c r="AG82" i="4" s="1"/>
  <c r="AB85" i="4"/>
  <c r="AC85" i="4" s="1"/>
  <c r="AD85" i="4" s="1"/>
  <c r="AG85" i="4" s="1"/>
  <c r="AB87" i="4"/>
  <c r="AC87" i="4" s="1"/>
  <c r="AD87" i="4" s="1"/>
  <c r="AG87" i="4" s="1"/>
  <c r="AB90" i="4"/>
  <c r="AC90" i="4" s="1"/>
  <c r="AD90" i="4" s="1"/>
  <c r="AG90" i="4" s="1"/>
  <c r="AB95" i="4"/>
  <c r="AC95" i="4" s="1"/>
  <c r="AD95" i="4" s="1"/>
  <c r="AG95" i="4" s="1"/>
  <c r="AB98" i="4"/>
  <c r="AC98" i="4" s="1"/>
  <c r="AD98" i="4" s="1"/>
  <c r="AG98" i="4" s="1"/>
  <c r="AB103" i="4"/>
  <c r="AC103" i="4" s="1"/>
  <c r="AD103" i="4" s="1"/>
  <c r="AG103" i="4" s="1"/>
  <c r="AB106" i="4"/>
  <c r="AC106" i="4" s="1"/>
  <c r="AD106" i="4" s="1"/>
  <c r="AG106" i="4" s="1"/>
  <c r="AB111" i="4"/>
  <c r="AC111" i="4" s="1"/>
  <c r="AD111" i="4" s="1"/>
  <c r="AG111" i="4" s="1"/>
  <c r="AB114" i="4"/>
  <c r="AC114" i="4" s="1"/>
  <c r="AD114" i="4" s="1"/>
  <c r="AG114" i="4" s="1"/>
  <c r="AB119" i="4"/>
  <c r="AC119" i="4" s="1"/>
  <c r="AD119" i="4" s="1"/>
  <c r="AG119" i="4" s="1"/>
  <c r="AB122" i="4"/>
  <c r="AC122" i="4" s="1"/>
  <c r="AD122" i="4" s="1"/>
  <c r="AG122" i="4" s="1"/>
  <c r="AB127" i="4"/>
  <c r="AC127" i="4" s="1"/>
  <c r="AD127" i="4" s="1"/>
  <c r="AG127" i="4" s="1"/>
  <c r="AB130" i="4"/>
  <c r="AC130" i="4" s="1"/>
  <c r="AD130" i="4" s="1"/>
  <c r="AG130" i="4" s="1"/>
  <c r="AB135" i="4"/>
  <c r="AC135" i="4" s="1"/>
  <c r="AD135" i="4" s="1"/>
  <c r="AG135" i="4" s="1"/>
  <c r="AB138" i="4"/>
  <c r="AC138" i="4" s="1"/>
  <c r="AD138" i="4" s="1"/>
  <c r="AG138" i="4" s="1"/>
  <c r="AB143" i="4"/>
  <c r="AC143" i="4" s="1"/>
  <c r="AD143" i="4" s="1"/>
  <c r="AG143" i="4" s="1"/>
  <c r="AB146" i="4"/>
  <c r="AC146" i="4" s="1"/>
  <c r="AD146" i="4" s="1"/>
  <c r="AG146" i="4" s="1"/>
  <c r="AB149" i="4"/>
  <c r="AC149" i="4" s="1"/>
  <c r="AD149" i="4" s="1"/>
  <c r="AG149" i="4" s="1"/>
  <c r="AB153" i="4"/>
  <c r="AC153" i="4" s="1"/>
  <c r="AD153" i="4" s="1"/>
  <c r="AG153" i="4" s="1"/>
  <c r="AB157" i="4"/>
  <c r="AC157" i="4" s="1"/>
  <c r="AD157" i="4" s="1"/>
  <c r="AG157" i="4" s="1"/>
  <c r="AB161" i="4"/>
  <c r="AC161" i="4" s="1"/>
  <c r="AD161" i="4" s="1"/>
  <c r="AG161" i="4" s="1"/>
  <c r="AB165" i="4"/>
  <c r="AC165" i="4" s="1"/>
  <c r="AD165" i="4" s="1"/>
  <c r="AG165" i="4" s="1"/>
  <c r="AB166" i="4"/>
  <c r="AC166" i="4" s="1"/>
  <c r="AD166" i="4" s="1"/>
  <c r="AG166" i="4" s="1"/>
  <c r="AB171" i="4"/>
  <c r="AC171" i="4" s="1"/>
  <c r="AD171" i="4" s="1"/>
  <c r="AG171" i="4" s="1"/>
  <c r="AB180" i="4"/>
  <c r="AC180" i="4" s="1"/>
  <c r="AD180" i="4" s="1"/>
  <c r="AG180" i="4" s="1"/>
  <c r="AB181" i="4"/>
  <c r="AC181" i="4" s="1"/>
  <c r="AD181" i="4" s="1"/>
  <c r="AG181" i="4" s="1"/>
  <c r="AB182" i="4"/>
  <c r="AC182" i="4" s="1"/>
  <c r="AD182" i="4" s="1"/>
  <c r="AG182" i="4" s="1"/>
  <c r="AB187" i="4"/>
  <c r="AC187" i="4" s="1"/>
  <c r="AD187" i="4" s="1"/>
  <c r="AG187" i="4" s="1"/>
  <c r="AB7" i="4"/>
  <c r="AC7" i="4" s="1"/>
  <c r="AD7" i="4" s="1"/>
  <c r="AG7" i="4" s="1"/>
  <c r="AB10" i="4"/>
  <c r="AC10" i="4" s="1"/>
  <c r="AD10" i="4" s="1"/>
  <c r="AG10" i="4" s="1"/>
  <c r="AB17" i="4"/>
  <c r="AC17" i="4" s="1"/>
  <c r="AD17" i="4" s="1"/>
  <c r="AG17" i="4" s="1"/>
  <c r="AB19" i="4"/>
  <c r="AC19" i="4" s="1"/>
  <c r="AD19" i="4" s="1"/>
  <c r="AG19" i="4" s="1"/>
  <c r="AB22" i="4"/>
  <c r="AC22" i="4" s="1"/>
  <c r="AD22" i="4" s="1"/>
  <c r="AG22" i="4" s="1"/>
  <c r="AB25" i="4"/>
  <c r="AC25" i="4" s="1"/>
  <c r="AD25" i="4" s="1"/>
  <c r="AG25" i="4" s="1"/>
  <c r="AB30" i="4"/>
  <c r="AC30" i="4" s="1"/>
  <c r="AD30" i="4" s="1"/>
  <c r="AG30" i="4" s="1"/>
  <c r="AB33" i="4"/>
  <c r="AC33" i="4" s="1"/>
  <c r="AD33" i="4" s="1"/>
  <c r="AG33" i="4" s="1"/>
  <c r="AB38" i="4"/>
  <c r="AC38" i="4" s="1"/>
  <c r="AD38" i="4" s="1"/>
  <c r="AG38" i="4" s="1"/>
  <c r="AB41" i="4"/>
  <c r="AC41" i="4" s="1"/>
  <c r="AD41" i="4" s="1"/>
  <c r="AG41" i="4" s="1"/>
  <c r="AB46" i="4"/>
  <c r="AC46" i="4" s="1"/>
  <c r="AD46" i="4" s="1"/>
  <c r="AG46" i="4" s="1"/>
  <c r="AB49" i="4"/>
  <c r="AC49" i="4" s="1"/>
  <c r="AD49" i="4" s="1"/>
  <c r="AG49" i="4" s="1"/>
  <c r="AB52" i="4"/>
  <c r="AC52" i="4" s="1"/>
  <c r="AD52" i="4" s="1"/>
  <c r="AG52" i="4" s="1"/>
  <c r="AB56" i="4"/>
  <c r="AC56" i="4" s="1"/>
  <c r="AD56" i="4" s="1"/>
  <c r="AG56" i="4" s="1"/>
  <c r="AB60" i="4"/>
  <c r="AC60" i="4" s="1"/>
  <c r="AD60" i="4" s="1"/>
  <c r="AG60" i="4" s="1"/>
  <c r="AB64" i="4"/>
  <c r="AC64" i="4" s="1"/>
  <c r="AD64" i="4" s="1"/>
  <c r="AG64" i="4" s="1"/>
  <c r="AB68" i="4"/>
  <c r="AC68" i="4" s="1"/>
  <c r="AD68" i="4" s="1"/>
  <c r="AG68" i="4" s="1"/>
  <c r="AB72" i="4"/>
  <c r="AC72" i="4" s="1"/>
  <c r="AD72" i="4" s="1"/>
  <c r="AG72" i="4" s="1"/>
  <c r="AB76" i="4"/>
  <c r="AC76" i="4" s="1"/>
  <c r="AD76" i="4" s="1"/>
  <c r="AG76" i="4" s="1"/>
  <c r="AB84" i="4"/>
  <c r="AC84" i="4" s="1"/>
  <c r="AD84" i="4" s="1"/>
  <c r="AG84" i="4" s="1"/>
  <c r="AB88" i="4"/>
  <c r="AC88" i="4" s="1"/>
  <c r="AD88" i="4" s="1"/>
  <c r="AG88" i="4" s="1"/>
  <c r="AB93" i="4"/>
  <c r="AC93" i="4" s="1"/>
  <c r="AD93" i="4" s="1"/>
  <c r="AG93" i="4" s="1"/>
  <c r="AB96" i="4"/>
  <c r="AC96" i="4" s="1"/>
  <c r="AD96" i="4" s="1"/>
  <c r="AG96" i="4" s="1"/>
  <c r="AB101" i="4"/>
  <c r="AC101" i="4" s="1"/>
  <c r="AD101" i="4" s="1"/>
  <c r="AG101" i="4" s="1"/>
  <c r="AB104" i="4"/>
  <c r="AC104" i="4" s="1"/>
  <c r="AD104" i="4" s="1"/>
  <c r="AG104" i="4" s="1"/>
  <c r="AB109" i="4"/>
  <c r="AC109" i="4" s="1"/>
  <c r="AD109" i="4" s="1"/>
  <c r="AG109" i="4" s="1"/>
  <c r="AB112" i="4"/>
  <c r="AC112" i="4" s="1"/>
  <c r="AD112" i="4" s="1"/>
  <c r="AG112" i="4" s="1"/>
  <c r="AB117" i="4"/>
  <c r="AC117" i="4" s="1"/>
  <c r="AD117" i="4" s="1"/>
  <c r="AG117" i="4" s="1"/>
  <c r="AB120" i="4"/>
  <c r="AC120" i="4" s="1"/>
  <c r="AD120" i="4" s="1"/>
  <c r="AG120" i="4" s="1"/>
  <c r="AB125" i="4"/>
  <c r="AC125" i="4" s="1"/>
  <c r="AD125" i="4" s="1"/>
  <c r="AG125" i="4" s="1"/>
  <c r="AB128" i="4"/>
  <c r="AC128" i="4" s="1"/>
  <c r="AD128" i="4" s="1"/>
  <c r="AG128" i="4" s="1"/>
  <c r="AB133" i="4"/>
  <c r="AC133" i="4" s="1"/>
  <c r="AD133" i="4" s="1"/>
  <c r="AG133" i="4" s="1"/>
  <c r="AB136" i="4"/>
  <c r="AC136" i="4" s="1"/>
  <c r="AD136" i="4" s="1"/>
  <c r="AG136" i="4" s="1"/>
  <c r="AB141" i="4"/>
  <c r="AC141" i="4" s="1"/>
  <c r="AD141" i="4" s="1"/>
  <c r="AG141" i="4" s="1"/>
  <c r="AB144" i="4"/>
  <c r="AC144" i="4" s="1"/>
  <c r="AD144" i="4" s="1"/>
  <c r="AG144" i="4" s="1"/>
  <c r="AB148" i="4"/>
  <c r="AC148" i="4" s="1"/>
  <c r="AD148" i="4" s="1"/>
  <c r="AG148" i="4" s="1"/>
  <c r="AB152" i="4"/>
  <c r="AC152" i="4" s="1"/>
  <c r="AD152" i="4" s="1"/>
  <c r="AG152" i="4" s="1"/>
  <c r="AB156" i="4"/>
  <c r="AC156" i="4" s="1"/>
  <c r="AD156" i="4" s="1"/>
  <c r="AG156" i="4" s="1"/>
  <c r="AB160" i="4"/>
  <c r="AC160" i="4" s="1"/>
  <c r="AD160" i="4" s="1"/>
  <c r="AG160" i="4" s="1"/>
  <c r="AB164" i="4"/>
  <c r="AC164" i="4" s="1"/>
  <c r="AD164" i="4" s="1"/>
  <c r="AG164" i="4" s="1"/>
  <c r="AB168" i="4"/>
  <c r="AC168" i="4" s="1"/>
  <c r="AD168" i="4" s="1"/>
  <c r="AG168" i="4" s="1"/>
  <c r="AB169" i="4"/>
  <c r="AC169" i="4" s="1"/>
  <c r="AD169" i="4" s="1"/>
  <c r="AG169" i="4" s="1"/>
  <c r="AB170" i="4"/>
  <c r="AC170" i="4" s="1"/>
  <c r="AD170" i="4" s="1"/>
  <c r="AG170" i="4" s="1"/>
  <c r="AB175" i="4"/>
  <c r="AC175" i="4" s="1"/>
  <c r="AD175" i="4" s="1"/>
  <c r="AG175" i="4" s="1"/>
  <c r="AB184" i="4"/>
  <c r="AC184" i="4" s="1"/>
  <c r="AD184" i="4" s="1"/>
  <c r="AG184" i="4" s="1"/>
  <c r="AB185" i="4"/>
  <c r="AC185" i="4" s="1"/>
  <c r="AD185" i="4" s="1"/>
  <c r="AG185" i="4" s="1"/>
  <c r="AB186" i="4"/>
  <c r="AC186" i="4" s="1"/>
  <c r="AD186" i="4" s="1"/>
  <c r="AG186" i="4" s="1"/>
  <c r="AB8" i="4"/>
  <c r="AC8" i="4" s="1"/>
  <c r="AD8" i="4" s="1"/>
  <c r="AG8" i="4" s="1"/>
  <c r="AB13" i="4"/>
  <c r="AC13" i="4" s="1"/>
  <c r="AD13" i="4" s="1"/>
  <c r="AG13" i="4" s="1"/>
  <c r="AB15" i="4"/>
  <c r="AC15" i="4" s="1"/>
  <c r="AD15" i="4" s="1"/>
  <c r="AG15" i="4" s="1"/>
  <c r="AB20" i="4"/>
  <c r="AC20" i="4" s="1"/>
  <c r="AD20" i="4" s="1"/>
  <c r="AG20" i="4" s="1"/>
  <c r="AB23" i="4"/>
  <c r="AC23" i="4" s="1"/>
  <c r="AD23" i="4" s="1"/>
  <c r="AG23" i="4" s="1"/>
  <c r="AB28" i="4"/>
  <c r="AC28" i="4" s="1"/>
  <c r="AD28" i="4" s="1"/>
  <c r="AG28" i="4" s="1"/>
  <c r="AB31" i="4"/>
  <c r="AC31" i="4" s="1"/>
  <c r="AD31" i="4" s="1"/>
  <c r="AG31" i="4" s="1"/>
  <c r="AB36" i="4"/>
  <c r="AC36" i="4" s="1"/>
  <c r="AD36" i="4" s="1"/>
  <c r="AG36" i="4" s="1"/>
  <c r="AB39" i="4"/>
  <c r="AC39" i="4" s="1"/>
  <c r="AD39" i="4" s="1"/>
  <c r="AG39" i="4" s="1"/>
  <c r="AB44" i="4"/>
  <c r="AC44" i="4" s="1"/>
  <c r="AD44" i="4" s="1"/>
  <c r="AG44" i="4" s="1"/>
  <c r="AB47" i="4"/>
  <c r="AC47" i="4" s="1"/>
  <c r="AD47" i="4" s="1"/>
  <c r="AG47" i="4" s="1"/>
  <c r="AB9" i="4"/>
  <c r="AC9" i="4" s="1"/>
  <c r="AD9" i="4" s="1"/>
  <c r="AG9" i="4" s="1"/>
  <c r="AB18" i="4"/>
  <c r="AC18" i="4" s="1"/>
  <c r="AD18" i="4" s="1"/>
  <c r="AG18" i="4" s="1"/>
  <c r="AB29" i="4"/>
  <c r="AC29" i="4" s="1"/>
  <c r="AD29" i="4" s="1"/>
  <c r="AG29" i="4" s="1"/>
  <c r="AB50" i="4"/>
  <c r="AC50" i="4" s="1"/>
  <c r="AD50" i="4" s="1"/>
  <c r="AG50" i="4" s="1"/>
  <c r="AB58" i="4"/>
  <c r="AC58" i="4" s="1"/>
  <c r="AD58" i="4" s="1"/>
  <c r="AG58" i="4" s="1"/>
  <c r="AB66" i="4"/>
  <c r="AC66" i="4" s="1"/>
  <c r="AD66" i="4" s="1"/>
  <c r="AG66" i="4" s="1"/>
  <c r="AB74" i="4"/>
  <c r="AC74" i="4" s="1"/>
  <c r="AD74" i="4" s="1"/>
  <c r="AG74" i="4" s="1"/>
  <c r="AB89" i="4"/>
  <c r="AC89" i="4" s="1"/>
  <c r="AD89" i="4" s="1"/>
  <c r="AG89" i="4" s="1"/>
  <c r="AB100" i="4"/>
  <c r="AC100" i="4" s="1"/>
  <c r="AD100" i="4" s="1"/>
  <c r="AG100" i="4" s="1"/>
  <c r="AB105" i="4"/>
  <c r="AC105" i="4" s="1"/>
  <c r="AD105" i="4" s="1"/>
  <c r="AG105" i="4" s="1"/>
  <c r="AB116" i="4"/>
  <c r="AC116" i="4" s="1"/>
  <c r="AD116" i="4" s="1"/>
  <c r="AG116" i="4" s="1"/>
  <c r="AB121" i="4"/>
  <c r="AC121" i="4" s="1"/>
  <c r="AD121" i="4" s="1"/>
  <c r="AG121" i="4" s="1"/>
  <c r="AB132" i="4"/>
  <c r="AC132" i="4" s="1"/>
  <c r="AD132" i="4" s="1"/>
  <c r="AG132" i="4" s="1"/>
  <c r="AB137" i="4"/>
  <c r="AC137" i="4" s="1"/>
  <c r="AD137" i="4" s="1"/>
  <c r="AG137" i="4" s="1"/>
  <c r="AB150" i="4"/>
  <c r="AC150" i="4" s="1"/>
  <c r="AD150" i="4" s="1"/>
  <c r="AG150" i="4" s="1"/>
  <c r="AB158" i="4"/>
  <c r="AC158" i="4" s="1"/>
  <c r="AD158" i="4" s="1"/>
  <c r="AG158" i="4" s="1"/>
  <c r="AB176" i="4"/>
  <c r="AC176" i="4" s="1"/>
  <c r="AD176" i="4" s="1"/>
  <c r="AG176" i="4" s="1"/>
  <c r="AB178" i="4"/>
  <c r="AC178" i="4" s="1"/>
  <c r="AD178" i="4" s="1"/>
  <c r="AG178" i="4" s="1"/>
  <c r="AB183" i="4"/>
  <c r="AC183" i="4" s="1"/>
  <c r="AD183" i="4" s="1"/>
  <c r="AG183" i="4" s="1"/>
  <c r="AB192" i="4"/>
  <c r="AC192" i="4" s="1"/>
  <c r="AD192" i="4" s="1"/>
  <c r="AG192" i="4" s="1"/>
  <c r="AB193" i="4"/>
  <c r="AC193" i="4" s="1"/>
  <c r="AD193" i="4" s="1"/>
  <c r="AG193" i="4" s="1"/>
  <c r="AB194" i="4"/>
  <c r="AC194" i="4" s="1"/>
  <c r="AD194" i="4" s="1"/>
  <c r="AG194" i="4" s="1"/>
  <c r="AB199" i="4"/>
  <c r="AC199" i="4" s="1"/>
  <c r="AD199" i="4" s="1"/>
  <c r="AG199" i="4" s="1"/>
  <c r="AB11" i="4"/>
  <c r="AC11" i="4" s="1"/>
  <c r="AD11" i="4" s="1"/>
  <c r="AG11" i="4" s="1"/>
  <c r="AB21" i="4"/>
  <c r="AC21" i="4" s="1"/>
  <c r="AD21" i="4" s="1"/>
  <c r="AG21" i="4" s="1"/>
  <c r="AB42" i="4"/>
  <c r="AC42" i="4" s="1"/>
  <c r="AD42" i="4" s="1"/>
  <c r="AG42" i="4" s="1"/>
  <c r="AB53" i="4"/>
  <c r="AC53" i="4" s="1"/>
  <c r="AD53" i="4" s="1"/>
  <c r="AG53" i="4" s="1"/>
  <c r="AB61" i="4"/>
  <c r="AC61" i="4" s="1"/>
  <c r="AD61" i="4" s="1"/>
  <c r="AG61" i="4" s="1"/>
  <c r="AB69" i="4"/>
  <c r="AC69" i="4" s="1"/>
  <c r="AD69" i="4" s="1"/>
  <c r="AG69" i="4" s="1"/>
  <c r="AB83" i="4"/>
  <c r="AC83" i="4" s="1"/>
  <c r="AD83" i="4" s="1"/>
  <c r="AG83" i="4" s="1"/>
  <c r="AB86" i="4"/>
  <c r="AC86" i="4" s="1"/>
  <c r="AD86" i="4" s="1"/>
  <c r="AG86" i="4" s="1"/>
  <c r="AB91" i="4"/>
  <c r="AC91" i="4" s="1"/>
  <c r="AD91" i="4" s="1"/>
  <c r="AG91" i="4" s="1"/>
  <c r="AB102" i="4"/>
  <c r="AC102" i="4" s="1"/>
  <c r="AD102" i="4" s="1"/>
  <c r="AG102" i="4" s="1"/>
  <c r="AB107" i="4"/>
  <c r="AC107" i="4" s="1"/>
  <c r="AD107" i="4" s="1"/>
  <c r="AG107" i="4" s="1"/>
  <c r="AB118" i="4"/>
  <c r="AC118" i="4" s="1"/>
  <c r="AD118" i="4" s="1"/>
  <c r="AG118" i="4" s="1"/>
  <c r="AB123" i="4"/>
  <c r="AC123" i="4" s="1"/>
  <c r="AD123" i="4" s="1"/>
  <c r="AG123" i="4" s="1"/>
  <c r="AB134" i="4"/>
  <c r="AC134" i="4" s="1"/>
  <c r="AD134" i="4" s="1"/>
  <c r="AG134" i="4" s="1"/>
  <c r="AB139" i="4"/>
  <c r="AC139" i="4" s="1"/>
  <c r="AD139" i="4" s="1"/>
  <c r="AG139" i="4" s="1"/>
  <c r="AB151" i="4"/>
  <c r="AC151" i="4" s="1"/>
  <c r="AD151" i="4" s="1"/>
  <c r="AG151" i="4" s="1"/>
  <c r="AB159" i="4"/>
  <c r="AC159" i="4" s="1"/>
  <c r="AD159" i="4" s="1"/>
  <c r="AG159" i="4" s="1"/>
  <c r="AB172" i="4"/>
  <c r="AC172" i="4" s="1"/>
  <c r="AD172" i="4" s="1"/>
  <c r="AG172" i="4" s="1"/>
  <c r="AB174" i="4"/>
  <c r="AC174" i="4" s="1"/>
  <c r="AD174" i="4" s="1"/>
  <c r="AG174" i="4" s="1"/>
  <c r="AB179" i="4"/>
  <c r="AC179" i="4" s="1"/>
  <c r="AD179" i="4" s="1"/>
  <c r="AG179" i="4" s="1"/>
  <c r="AB196" i="4"/>
  <c r="AC196" i="4" s="1"/>
  <c r="AD196" i="4" s="1"/>
  <c r="AG196" i="4" s="1"/>
  <c r="AB197" i="4"/>
  <c r="AC197" i="4" s="1"/>
  <c r="AD197" i="4" s="1"/>
  <c r="AG197" i="4" s="1"/>
  <c r="AB198" i="4"/>
  <c r="AC198" i="4" s="1"/>
  <c r="AD198" i="4" s="1"/>
  <c r="AG198" i="4" s="1"/>
  <c r="AB203" i="4"/>
  <c r="AC203" i="4" s="1"/>
  <c r="AD203" i="4" s="1"/>
  <c r="AG203" i="4" s="1"/>
  <c r="AB212" i="4"/>
  <c r="AC212" i="4" s="1"/>
  <c r="AD212" i="4" s="1"/>
  <c r="AG212" i="4" s="1"/>
  <c r="AB213" i="4"/>
  <c r="AC213" i="4" s="1"/>
  <c r="AD213" i="4" s="1"/>
  <c r="AG213" i="4" s="1"/>
  <c r="AB214" i="4"/>
  <c r="AC214" i="4" s="1"/>
  <c r="AD214" i="4" s="1"/>
  <c r="AG214" i="4" s="1"/>
  <c r="AB219" i="4"/>
  <c r="AC219" i="4" s="1"/>
  <c r="AD219" i="4" s="1"/>
  <c r="AG219" i="4" s="1"/>
  <c r="AB222" i="4"/>
  <c r="AC222" i="4" s="1"/>
  <c r="AD222" i="4" s="1"/>
  <c r="AG222" i="4" s="1"/>
  <c r="AB226" i="4"/>
  <c r="AC226" i="4" s="1"/>
  <c r="AD226" i="4" s="1"/>
  <c r="AG226" i="4" s="1"/>
  <c r="AB230" i="4"/>
  <c r="AC230" i="4" s="1"/>
  <c r="AD230" i="4" s="1"/>
  <c r="AG230" i="4" s="1"/>
  <c r="AB234" i="4"/>
  <c r="AC234" i="4" s="1"/>
  <c r="AD234" i="4" s="1"/>
  <c r="AG234" i="4" s="1"/>
  <c r="AB238" i="4"/>
  <c r="AC238" i="4" s="1"/>
  <c r="AD238" i="4" s="1"/>
  <c r="AG238" i="4" s="1"/>
  <c r="AB242" i="4"/>
  <c r="AC242" i="4" s="1"/>
  <c r="AD242" i="4" s="1"/>
  <c r="AG242" i="4" s="1"/>
  <c r="AB34" i="4"/>
  <c r="AC34" i="4" s="1"/>
  <c r="AD34" i="4" s="1"/>
  <c r="AG34" i="4" s="1"/>
  <c r="AB54" i="4"/>
  <c r="AC54" i="4" s="1"/>
  <c r="AD54" i="4" s="1"/>
  <c r="AG54" i="4" s="1"/>
  <c r="AB70" i="4"/>
  <c r="AC70" i="4" s="1"/>
  <c r="AD70" i="4" s="1"/>
  <c r="AG70" i="4" s="1"/>
  <c r="AB80" i="4"/>
  <c r="AC80" i="4" s="1"/>
  <c r="AD80" i="4" s="1"/>
  <c r="AG80" i="4" s="1"/>
  <c r="AB97" i="4"/>
  <c r="AC97" i="4" s="1"/>
  <c r="AD97" i="4" s="1"/>
  <c r="AG97" i="4" s="1"/>
  <c r="AB108" i="4"/>
  <c r="AC108" i="4" s="1"/>
  <c r="AD108" i="4" s="1"/>
  <c r="AG108" i="4" s="1"/>
  <c r="AB129" i="4"/>
  <c r="AC129" i="4" s="1"/>
  <c r="AD129" i="4" s="1"/>
  <c r="AG129" i="4" s="1"/>
  <c r="AB140" i="4"/>
  <c r="AC140" i="4" s="1"/>
  <c r="AD140" i="4" s="1"/>
  <c r="AG140" i="4" s="1"/>
  <c r="AB154" i="4"/>
  <c r="AC154" i="4" s="1"/>
  <c r="AD154" i="4" s="1"/>
  <c r="AG154" i="4" s="1"/>
  <c r="AB191" i="4"/>
  <c r="AC191" i="4" s="1"/>
  <c r="AD191" i="4" s="1"/>
  <c r="AG191" i="4" s="1"/>
  <c r="AB201" i="4"/>
  <c r="AC201" i="4" s="1"/>
  <c r="AD201" i="4" s="1"/>
  <c r="AG201" i="4" s="1"/>
  <c r="AB207" i="4"/>
  <c r="AC207" i="4" s="1"/>
  <c r="AD207" i="4" s="1"/>
  <c r="AG207" i="4" s="1"/>
  <c r="AB210" i="4"/>
  <c r="AC210" i="4" s="1"/>
  <c r="AD210" i="4" s="1"/>
  <c r="AG210" i="4" s="1"/>
  <c r="AB215" i="4"/>
  <c r="AC215" i="4" s="1"/>
  <c r="AD215" i="4" s="1"/>
  <c r="AG215" i="4" s="1"/>
  <c r="AB217" i="4"/>
  <c r="AC217" i="4" s="1"/>
  <c r="AD217" i="4" s="1"/>
  <c r="AG217" i="4" s="1"/>
  <c r="AB224" i="4"/>
  <c r="AC224" i="4" s="1"/>
  <c r="AD224" i="4" s="1"/>
  <c r="AG224" i="4" s="1"/>
  <c r="AB231" i="4"/>
  <c r="AC231" i="4" s="1"/>
  <c r="AD231" i="4" s="1"/>
  <c r="AG231" i="4" s="1"/>
  <c r="AB233" i="4"/>
  <c r="AC233" i="4" s="1"/>
  <c r="AD233" i="4" s="1"/>
  <c r="AG233" i="4" s="1"/>
  <c r="AB240" i="4"/>
  <c r="AC240" i="4" s="1"/>
  <c r="AD240" i="4" s="1"/>
  <c r="AG240" i="4" s="1"/>
  <c r="AB244" i="4"/>
  <c r="AC244" i="4" s="1"/>
  <c r="AD244" i="4" s="1"/>
  <c r="AG244" i="4" s="1"/>
  <c r="AB246" i="4"/>
  <c r="AC246" i="4" s="1"/>
  <c r="AD246" i="4" s="1"/>
  <c r="AG246" i="4" s="1"/>
  <c r="AB248" i="4"/>
  <c r="AC248" i="4" s="1"/>
  <c r="AD248" i="4" s="1"/>
  <c r="AG248" i="4" s="1"/>
  <c r="AB252" i="4"/>
  <c r="AC252" i="4" s="1"/>
  <c r="AD252" i="4" s="1"/>
  <c r="AG252" i="4" s="1"/>
  <c r="AB253" i="4"/>
  <c r="AC253" i="4" s="1"/>
  <c r="AD253" i="4" s="1"/>
  <c r="AG253" i="4" s="1"/>
  <c r="AB254" i="4"/>
  <c r="AC254" i="4" s="1"/>
  <c r="AD254" i="4" s="1"/>
  <c r="AG254" i="4" s="1"/>
  <c r="AB259" i="4"/>
  <c r="AC259" i="4" s="1"/>
  <c r="AD259" i="4" s="1"/>
  <c r="AG259" i="4" s="1"/>
  <c r="AB268" i="4"/>
  <c r="AC268" i="4" s="1"/>
  <c r="AD268" i="4" s="1"/>
  <c r="AG268" i="4" s="1"/>
  <c r="AB16" i="4"/>
  <c r="AC16" i="4" s="1"/>
  <c r="AD16" i="4" s="1"/>
  <c r="AG16" i="4" s="1"/>
  <c r="AB37" i="4"/>
  <c r="AC37" i="4" s="1"/>
  <c r="AD37" i="4" s="1"/>
  <c r="AG37" i="4" s="1"/>
  <c r="AB57" i="4"/>
  <c r="AC57" i="4" s="1"/>
  <c r="AD57" i="4" s="1"/>
  <c r="AG57" i="4" s="1"/>
  <c r="AB73" i="4"/>
  <c r="AC73" i="4" s="1"/>
  <c r="AD73" i="4" s="1"/>
  <c r="AG73" i="4" s="1"/>
  <c r="AB81" i="4"/>
  <c r="AC81" i="4" s="1"/>
  <c r="AD81" i="4" s="1"/>
  <c r="AG81" i="4" s="1"/>
  <c r="AB99" i="4"/>
  <c r="AC99" i="4" s="1"/>
  <c r="AD99" i="4" s="1"/>
  <c r="AG99" i="4" s="1"/>
  <c r="AB110" i="4"/>
  <c r="AC110" i="4" s="1"/>
  <c r="AD110" i="4" s="1"/>
  <c r="AG110" i="4" s="1"/>
  <c r="AB131" i="4"/>
  <c r="AC131" i="4" s="1"/>
  <c r="AD131" i="4" s="1"/>
  <c r="AG131" i="4" s="1"/>
  <c r="AB142" i="4"/>
  <c r="AC142" i="4" s="1"/>
  <c r="AD142" i="4" s="1"/>
  <c r="AG142" i="4" s="1"/>
  <c r="AB155" i="4"/>
  <c r="AC155" i="4" s="1"/>
  <c r="AD155" i="4" s="1"/>
  <c r="AG155" i="4" s="1"/>
  <c r="AB189" i="4"/>
  <c r="AC189" i="4" s="1"/>
  <c r="AD189" i="4" s="1"/>
  <c r="AG189" i="4" s="1"/>
  <c r="AB204" i="4"/>
  <c r="AC204" i="4" s="1"/>
  <c r="AD204" i="4" s="1"/>
  <c r="AG204" i="4" s="1"/>
  <c r="AB209" i="4"/>
  <c r="AC209" i="4" s="1"/>
  <c r="AD209" i="4" s="1"/>
  <c r="AG209" i="4" s="1"/>
  <c r="AB216" i="4"/>
  <c r="AC216" i="4" s="1"/>
  <c r="AD216" i="4" s="1"/>
  <c r="AG216" i="4" s="1"/>
  <c r="AB221" i="4"/>
  <c r="AC221" i="4" s="1"/>
  <c r="AD221" i="4" s="1"/>
  <c r="AG221" i="4" s="1"/>
  <c r="AB228" i="4"/>
  <c r="AC228" i="4" s="1"/>
  <c r="AD228" i="4" s="1"/>
  <c r="AG228" i="4" s="1"/>
  <c r="AB235" i="4"/>
  <c r="AC235" i="4" s="1"/>
  <c r="AD235" i="4" s="1"/>
  <c r="AG235" i="4" s="1"/>
  <c r="AB237" i="4"/>
  <c r="AC237" i="4" s="1"/>
  <c r="AD237" i="4" s="1"/>
  <c r="AG237" i="4" s="1"/>
  <c r="AB256" i="4"/>
  <c r="AC256" i="4" s="1"/>
  <c r="AD256" i="4" s="1"/>
  <c r="AG256" i="4" s="1"/>
  <c r="AB257" i="4"/>
  <c r="AC257" i="4" s="1"/>
  <c r="AD257" i="4" s="1"/>
  <c r="AG257" i="4" s="1"/>
  <c r="AB258" i="4"/>
  <c r="AC258" i="4" s="1"/>
  <c r="AD258" i="4" s="1"/>
  <c r="AG258" i="4" s="1"/>
  <c r="AB263" i="4"/>
  <c r="AC263" i="4" s="1"/>
  <c r="AD263" i="4" s="1"/>
  <c r="AG263" i="4" s="1"/>
  <c r="AB272" i="4"/>
  <c r="AC272" i="4" s="1"/>
  <c r="AD272" i="4" s="1"/>
  <c r="AG272" i="4" s="1"/>
  <c r="AB273" i="4"/>
  <c r="AC273" i="4" s="1"/>
  <c r="AD273" i="4" s="1"/>
  <c r="AG273" i="4" s="1"/>
  <c r="AB274" i="4"/>
  <c r="AC274" i="4" s="1"/>
  <c r="AD274" i="4" s="1"/>
  <c r="AG274" i="4" s="1"/>
  <c r="AB279" i="4"/>
  <c r="AC279" i="4" s="1"/>
  <c r="AD279" i="4" s="1"/>
  <c r="AG279" i="4" s="1"/>
  <c r="AB288" i="4"/>
  <c r="AC288" i="4" s="1"/>
  <c r="AD288" i="4" s="1"/>
  <c r="AG288" i="4" s="1"/>
  <c r="AB289" i="4"/>
  <c r="AC289" i="4" s="1"/>
  <c r="AD289" i="4" s="1"/>
  <c r="AG289" i="4" s="1"/>
  <c r="AB290" i="4"/>
  <c r="AC290" i="4" s="1"/>
  <c r="AD290" i="4" s="1"/>
  <c r="AG290" i="4" s="1"/>
  <c r="AB295" i="4"/>
  <c r="AC295" i="4" s="1"/>
  <c r="AD295" i="4" s="1"/>
  <c r="AG295" i="4" s="1"/>
  <c r="AB304" i="4"/>
  <c r="AC304" i="4" s="1"/>
  <c r="AD304" i="4" s="1"/>
  <c r="AG304" i="4" s="1"/>
  <c r="AB305" i="4"/>
  <c r="AC305" i="4" s="1"/>
  <c r="AD305" i="4" s="1"/>
  <c r="AG305" i="4" s="1"/>
  <c r="AB306" i="4"/>
  <c r="AC306" i="4" s="1"/>
  <c r="AD306" i="4" s="1"/>
  <c r="AG306" i="4" s="1"/>
  <c r="AB311" i="4"/>
  <c r="AC311" i="4" s="1"/>
  <c r="AD311" i="4" s="1"/>
  <c r="AG311" i="4" s="1"/>
  <c r="AB320" i="4"/>
  <c r="AC320" i="4" s="1"/>
  <c r="AD320" i="4" s="1"/>
  <c r="AG320" i="4" s="1"/>
  <c r="AB321" i="4"/>
  <c r="AC321" i="4" s="1"/>
  <c r="AD321" i="4" s="1"/>
  <c r="AG321" i="4" s="1"/>
  <c r="AB322" i="4"/>
  <c r="AC322" i="4" s="1"/>
  <c r="AD322" i="4" s="1"/>
  <c r="AG322" i="4" s="1"/>
  <c r="AB327" i="4"/>
  <c r="AC327" i="4" s="1"/>
  <c r="AD327" i="4" s="1"/>
  <c r="AG327" i="4" s="1"/>
  <c r="AB62" i="4"/>
  <c r="AC62" i="4" s="1"/>
  <c r="AD62" i="4" s="1"/>
  <c r="AG62" i="4" s="1"/>
  <c r="AB124" i="4"/>
  <c r="AC124" i="4" s="1"/>
  <c r="AD124" i="4" s="1"/>
  <c r="AG124" i="4" s="1"/>
  <c r="AB145" i="4"/>
  <c r="AC145" i="4" s="1"/>
  <c r="AD145" i="4" s="1"/>
  <c r="AG145" i="4" s="1"/>
  <c r="AB167" i="4"/>
  <c r="AC167" i="4" s="1"/>
  <c r="AD167" i="4" s="1"/>
  <c r="AG167" i="4" s="1"/>
  <c r="AB177" i="4"/>
  <c r="AC177" i="4" s="1"/>
  <c r="AD177" i="4" s="1"/>
  <c r="AG177" i="4" s="1"/>
  <c r="AB202" i="4"/>
  <c r="AC202" i="4" s="1"/>
  <c r="AD202" i="4" s="1"/>
  <c r="AG202" i="4" s="1"/>
  <c r="AB206" i="4"/>
  <c r="AC206" i="4" s="1"/>
  <c r="AD206" i="4" s="1"/>
  <c r="AG206" i="4" s="1"/>
  <c r="AB223" i="4"/>
  <c r="AC223" i="4" s="1"/>
  <c r="AD223" i="4" s="1"/>
  <c r="AG223" i="4" s="1"/>
  <c r="AB241" i="4"/>
  <c r="AC241" i="4" s="1"/>
  <c r="AD241" i="4" s="1"/>
  <c r="AG241" i="4" s="1"/>
  <c r="AB245" i="4"/>
  <c r="AC245" i="4" s="1"/>
  <c r="AD245" i="4" s="1"/>
  <c r="AG245" i="4" s="1"/>
  <c r="AB251" i="4"/>
  <c r="AC251" i="4" s="1"/>
  <c r="AD251" i="4" s="1"/>
  <c r="AG251" i="4" s="1"/>
  <c r="AB261" i="4"/>
  <c r="AC261" i="4" s="1"/>
  <c r="AD261" i="4" s="1"/>
  <c r="AG261" i="4" s="1"/>
  <c r="AB278" i="4"/>
  <c r="AC278" i="4" s="1"/>
  <c r="AD278" i="4" s="1"/>
  <c r="AG278" i="4" s="1"/>
  <c r="AB280" i="4"/>
  <c r="AC280" i="4" s="1"/>
  <c r="AD280" i="4" s="1"/>
  <c r="AG280" i="4" s="1"/>
  <c r="AB283" i="4"/>
  <c r="AC283" i="4" s="1"/>
  <c r="AD283" i="4" s="1"/>
  <c r="AG283" i="4" s="1"/>
  <c r="AB286" i="4"/>
  <c r="AC286" i="4" s="1"/>
  <c r="AD286" i="4" s="1"/>
  <c r="AG286" i="4" s="1"/>
  <c r="AB291" i="4"/>
  <c r="AC291" i="4" s="1"/>
  <c r="AD291" i="4" s="1"/>
  <c r="AG291" i="4" s="1"/>
  <c r="AB293" i="4"/>
  <c r="AC293" i="4" s="1"/>
  <c r="AD293" i="4" s="1"/>
  <c r="AG293" i="4" s="1"/>
  <c r="AB301" i="4"/>
  <c r="AC301" i="4" s="1"/>
  <c r="AD301" i="4" s="1"/>
  <c r="AG301" i="4" s="1"/>
  <c r="AB308" i="4"/>
  <c r="AC308" i="4" s="1"/>
  <c r="AD308" i="4" s="1"/>
  <c r="AG308" i="4" s="1"/>
  <c r="AB314" i="4"/>
  <c r="AC314" i="4" s="1"/>
  <c r="AD314" i="4" s="1"/>
  <c r="AG314" i="4" s="1"/>
  <c r="AB316" i="4"/>
  <c r="AC316" i="4" s="1"/>
  <c r="AD316" i="4" s="1"/>
  <c r="AG316" i="4" s="1"/>
  <c r="AB319" i="4"/>
  <c r="AC319" i="4" s="1"/>
  <c r="AD319" i="4" s="1"/>
  <c r="AG319" i="4" s="1"/>
  <c r="AB329" i="4"/>
  <c r="AC329" i="4" s="1"/>
  <c r="AD329" i="4" s="1"/>
  <c r="AG329" i="4" s="1"/>
  <c r="AB336" i="4"/>
  <c r="AC336" i="4" s="1"/>
  <c r="AD336" i="4" s="1"/>
  <c r="AG336" i="4" s="1"/>
  <c r="AB341" i="4"/>
  <c r="AC341" i="4" s="1"/>
  <c r="AD341" i="4" s="1"/>
  <c r="AG341" i="4" s="1"/>
  <c r="AB344" i="4"/>
  <c r="AC344" i="4" s="1"/>
  <c r="AD344" i="4" s="1"/>
  <c r="AG344" i="4" s="1"/>
  <c r="AB349" i="4"/>
  <c r="AC349" i="4" s="1"/>
  <c r="AD349" i="4" s="1"/>
  <c r="AG349" i="4" s="1"/>
  <c r="AB352" i="4"/>
  <c r="AC352" i="4" s="1"/>
  <c r="AD352" i="4" s="1"/>
  <c r="AG352" i="4" s="1"/>
  <c r="AB357" i="4"/>
  <c r="AC357" i="4" s="1"/>
  <c r="AD357" i="4" s="1"/>
  <c r="AG357" i="4" s="1"/>
  <c r="AB360" i="4"/>
  <c r="AC360" i="4" s="1"/>
  <c r="AD360" i="4" s="1"/>
  <c r="AG360" i="4" s="1"/>
  <c r="AB365" i="4"/>
  <c r="AC365" i="4" s="1"/>
  <c r="AD365" i="4" s="1"/>
  <c r="AG365" i="4" s="1"/>
  <c r="AB368" i="4"/>
  <c r="AC368" i="4" s="1"/>
  <c r="AD368" i="4" s="1"/>
  <c r="AG368" i="4" s="1"/>
  <c r="AB370" i="4"/>
  <c r="AC370" i="4" s="1"/>
  <c r="AD370" i="4" s="1"/>
  <c r="AG370" i="4" s="1"/>
  <c r="AB6" i="4"/>
  <c r="AC6" i="4" s="1"/>
  <c r="AD6" i="4" s="1"/>
  <c r="AE6" i="4" s="1"/>
  <c r="AB26" i="4"/>
  <c r="AC26" i="4" s="1"/>
  <c r="AD26" i="4" s="1"/>
  <c r="AG26" i="4" s="1"/>
  <c r="AB65" i="4"/>
  <c r="AC65" i="4" s="1"/>
  <c r="AD65" i="4" s="1"/>
  <c r="AG65" i="4" s="1"/>
  <c r="AB126" i="4"/>
  <c r="AC126" i="4" s="1"/>
  <c r="AD126" i="4" s="1"/>
  <c r="AG126" i="4" s="1"/>
  <c r="AB147" i="4"/>
  <c r="AC147" i="4" s="1"/>
  <c r="AD147" i="4" s="1"/>
  <c r="AG147" i="4" s="1"/>
  <c r="AB188" i="4"/>
  <c r="AC188" i="4" s="1"/>
  <c r="AD188" i="4" s="1"/>
  <c r="AG188" i="4" s="1"/>
  <c r="AB220" i="4"/>
  <c r="AC220" i="4" s="1"/>
  <c r="AD220" i="4" s="1"/>
  <c r="AG220" i="4" s="1"/>
  <c r="AB227" i="4"/>
  <c r="AC227" i="4" s="1"/>
  <c r="AD227" i="4" s="1"/>
  <c r="AG227" i="4" s="1"/>
  <c r="AB249" i="4"/>
  <c r="AC249" i="4" s="1"/>
  <c r="AD249" i="4" s="1"/>
  <c r="AG249" i="4" s="1"/>
  <c r="AB264" i="4"/>
  <c r="AC264" i="4" s="1"/>
  <c r="AD264" i="4" s="1"/>
  <c r="AG264" i="4" s="1"/>
  <c r="AB266" i="4"/>
  <c r="AC266" i="4" s="1"/>
  <c r="AD266" i="4" s="1"/>
  <c r="AG266" i="4" s="1"/>
  <c r="AB270" i="4"/>
  <c r="AC270" i="4" s="1"/>
  <c r="AD270" i="4" s="1"/>
  <c r="AG270" i="4" s="1"/>
  <c r="AB275" i="4"/>
  <c r="AC275" i="4" s="1"/>
  <c r="AD275" i="4" s="1"/>
  <c r="AG275" i="4" s="1"/>
  <c r="AB277" i="4"/>
  <c r="AC277" i="4" s="1"/>
  <c r="AD277" i="4" s="1"/>
  <c r="AG277" i="4" s="1"/>
  <c r="AB285" i="4"/>
  <c r="AC285" i="4" s="1"/>
  <c r="AD285" i="4" s="1"/>
  <c r="AG285" i="4" s="1"/>
  <c r="AB292" i="4"/>
  <c r="AC292" i="4" s="1"/>
  <c r="AD292" i="4" s="1"/>
  <c r="AG292" i="4" s="1"/>
  <c r="AB298" i="4"/>
  <c r="AC298" i="4" s="1"/>
  <c r="AD298" i="4" s="1"/>
  <c r="AG298" i="4" s="1"/>
  <c r="AB300" i="4"/>
  <c r="AC300" i="4" s="1"/>
  <c r="AD300" i="4" s="1"/>
  <c r="AG300" i="4" s="1"/>
  <c r="AB303" i="4"/>
  <c r="AC303" i="4" s="1"/>
  <c r="AD303" i="4" s="1"/>
  <c r="AG303" i="4" s="1"/>
  <c r="AB313" i="4"/>
  <c r="AC313" i="4" s="1"/>
  <c r="AD313" i="4" s="1"/>
  <c r="AG313" i="4" s="1"/>
  <c r="AB326" i="4"/>
  <c r="AC326" i="4" s="1"/>
  <c r="AD326" i="4" s="1"/>
  <c r="AG326" i="4" s="1"/>
  <c r="AB328" i="4"/>
  <c r="AC328" i="4" s="1"/>
  <c r="AD328" i="4" s="1"/>
  <c r="AG328" i="4" s="1"/>
  <c r="AB331" i="4"/>
  <c r="AC331" i="4" s="1"/>
  <c r="AD331" i="4" s="1"/>
  <c r="AG331" i="4" s="1"/>
  <c r="AB334" i="4"/>
  <c r="AC334" i="4" s="1"/>
  <c r="AD334" i="4" s="1"/>
  <c r="AG334" i="4" s="1"/>
  <c r="AB339" i="4"/>
  <c r="AC339" i="4" s="1"/>
  <c r="AD339" i="4" s="1"/>
  <c r="AG339" i="4" s="1"/>
  <c r="AB342" i="4"/>
  <c r="AC342" i="4" s="1"/>
  <c r="AD342" i="4" s="1"/>
  <c r="AG342" i="4" s="1"/>
  <c r="AB347" i="4"/>
  <c r="AC347" i="4" s="1"/>
  <c r="AD347" i="4" s="1"/>
  <c r="AG347" i="4" s="1"/>
  <c r="AB350" i="4"/>
  <c r="AC350" i="4" s="1"/>
  <c r="AD350" i="4" s="1"/>
  <c r="AG350" i="4" s="1"/>
  <c r="AB355" i="4"/>
  <c r="AC355" i="4" s="1"/>
  <c r="AD355" i="4" s="1"/>
  <c r="AG355" i="4" s="1"/>
  <c r="AB358" i="4"/>
  <c r="AC358" i="4" s="1"/>
  <c r="AD358" i="4" s="1"/>
  <c r="AG358" i="4" s="1"/>
  <c r="AB363" i="4"/>
  <c r="AC363" i="4" s="1"/>
  <c r="AD363" i="4" s="1"/>
  <c r="AG363" i="4" s="1"/>
  <c r="AB366" i="4"/>
  <c r="AC366" i="4" s="1"/>
  <c r="AD366" i="4" s="1"/>
  <c r="AG366" i="4" s="1"/>
  <c r="AB45" i="4"/>
  <c r="AC45" i="4" s="1"/>
  <c r="AD45" i="4" s="1"/>
  <c r="AG45" i="4" s="1"/>
  <c r="AB92" i="4"/>
  <c r="AC92" i="4" s="1"/>
  <c r="AD92" i="4" s="1"/>
  <c r="AG92" i="4" s="1"/>
  <c r="AB162" i="4"/>
  <c r="AC162" i="4" s="1"/>
  <c r="AD162" i="4" s="1"/>
  <c r="AG162" i="4" s="1"/>
  <c r="AB211" i="4"/>
  <c r="AC211" i="4" s="1"/>
  <c r="AD211" i="4" s="1"/>
  <c r="AG211" i="4" s="1"/>
  <c r="AB225" i="4"/>
  <c r="AC225" i="4" s="1"/>
  <c r="AD225" i="4" s="1"/>
  <c r="AG225" i="4" s="1"/>
  <c r="AB232" i="4"/>
  <c r="AC232" i="4" s="1"/>
  <c r="AD232" i="4" s="1"/>
  <c r="AG232" i="4" s="1"/>
  <c r="AB239" i="4"/>
  <c r="AC239" i="4" s="1"/>
  <c r="AD239" i="4" s="1"/>
  <c r="AG239" i="4" s="1"/>
  <c r="AB247" i="4"/>
  <c r="AC247" i="4" s="1"/>
  <c r="AD247" i="4" s="1"/>
  <c r="AG247" i="4" s="1"/>
  <c r="AB262" i="4"/>
  <c r="AC262" i="4" s="1"/>
  <c r="AD262" i="4" s="1"/>
  <c r="AG262" i="4" s="1"/>
  <c r="AB267" i="4"/>
  <c r="AC267" i="4" s="1"/>
  <c r="AD267" i="4" s="1"/>
  <c r="AG267" i="4" s="1"/>
  <c r="AB284" i="4"/>
  <c r="AC284" i="4" s="1"/>
  <c r="AD284" i="4" s="1"/>
  <c r="AG284" i="4" s="1"/>
  <c r="AB287" i="4"/>
  <c r="AC287" i="4" s="1"/>
  <c r="AD287" i="4" s="1"/>
  <c r="AG287" i="4" s="1"/>
  <c r="AB297" i="4"/>
  <c r="AC297" i="4" s="1"/>
  <c r="AD297" i="4" s="1"/>
  <c r="AG297" i="4" s="1"/>
  <c r="AB310" i="4"/>
  <c r="AC310" i="4" s="1"/>
  <c r="AD310" i="4" s="1"/>
  <c r="AG310" i="4" s="1"/>
  <c r="AB323" i="4"/>
  <c r="AC323" i="4" s="1"/>
  <c r="AD323" i="4" s="1"/>
  <c r="AG323" i="4" s="1"/>
  <c r="AB333" i="4"/>
  <c r="AC333" i="4" s="1"/>
  <c r="AD333" i="4" s="1"/>
  <c r="AG333" i="4" s="1"/>
  <c r="AB337" i="4"/>
  <c r="AC337" i="4" s="1"/>
  <c r="AD337" i="4" s="1"/>
  <c r="AG337" i="4" s="1"/>
  <c r="AB348" i="4"/>
  <c r="AC348" i="4" s="1"/>
  <c r="AD348" i="4" s="1"/>
  <c r="AG348" i="4" s="1"/>
  <c r="AB353" i="4"/>
  <c r="AC353" i="4" s="1"/>
  <c r="AD353" i="4" s="1"/>
  <c r="AG353" i="4" s="1"/>
  <c r="AB364" i="4"/>
  <c r="AC364" i="4" s="1"/>
  <c r="AD364" i="4" s="1"/>
  <c r="AG364" i="4" s="1"/>
  <c r="AB369" i="4"/>
  <c r="AC369" i="4" s="1"/>
  <c r="AD369" i="4" s="1"/>
  <c r="AG369" i="4" s="1"/>
  <c r="AB113" i="4"/>
  <c r="AC113" i="4" s="1"/>
  <c r="AD113" i="4" s="1"/>
  <c r="AG113" i="4" s="1"/>
  <c r="AB200" i="4"/>
  <c r="AC200" i="4" s="1"/>
  <c r="AD200" i="4" s="1"/>
  <c r="AG200" i="4" s="1"/>
  <c r="AB208" i="4"/>
  <c r="AC208" i="4" s="1"/>
  <c r="AD208" i="4" s="1"/>
  <c r="AG208" i="4" s="1"/>
  <c r="AB260" i="4"/>
  <c r="AC260" i="4" s="1"/>
  <c r="AD260" i="4" s="1"/>
  <c r="AG260" i="4" s="1"/>
  <c r="AB269" i="4"/>
  <c r="AC269" i="4" s="1"/>
  <c r="AD269" i="4" s="1"/>
  <c r="AG269" i="4" s="1"/>
  <c r="AB276" i="4"/>
  <c r="AC276" i="4" s="1"/>
  <c r="AD276" i="4" s="1"/>
  <c r="AG276" i="4" s="1"/>
  <c r="AB282" i="4"/>
  <c r="AC282" i="4" s="1"/>
  <c r="AD282" i="4" s="1"/>
  <c r="AG282" i="4" s="1"/>
  <c r="AB312" i="4"/>
  <c r="AC312" i="4" s="1"/>
  <c r="AD312" i="4" s="1"/>
  <c r="AG312" i="4" s="1"/>
  <c r="AB315" i="4"/>
  <c r="AC315" i="4" s="1"/>
  <c r="AD315" i="4" s="1"/>
  <c r="AG315" i="4" s="1"/>
  <c r="AB318" i="4"/>
  <c r="AC318" i="4" s="1"/>
  <c r="AD318" i="4" s="1"/>
  <c r="AG318" i="4" s="1"/>
  <c r="AB325" i="4"/>
  <c r="AC325" i="4" s="1"/>
  <c r="AD325" i="4" s="1"/>
  <c r="AG325" i="4" s="1"/>
  <c r="AB340" i="4"/>
  <c r="AC340" i="4" s="1"/>
  <c r="AD340" i="4" s="1"/>
  <c r="AG340" i="4" s="1"/>
  <c r="AB345" i="4"/>
  <c r="AC345" i="4" s="1"/>
  <c r="AD345" i="4" s="1"/>
  <c r="AG345" i="4" s="1"/>
  <c r="AB356" i="4"/>
  <c r="AC356" i="4" s="1"/>
  <c r="AD356" i="4" s="1"/>
  <c r="AG356" i="4" s="1"/>
  <c r="AB361" i="4"/>
  <c r="AC361" i="4" s="1"/>
  <c r="AD361" i="4" s="1"/>
  <c r="AG361" i="4" s="1"/>
  <c r="AB243" i="4"/>
  <c r="AC243" i="4" s="1"/>
  <c r="AD243" i="4" s="1"/>
  <c r="AG243" i="4" s="1"/>
  <c r="AB299" i="4"/>
  <c r="AC299" i="4" s="1"/>
  <c r="AD299" i="4" s="1"/>
  <c r="AG299" i="4" s="1"/>
  <c r="AB332" i="4"/>
  <c r="AC332" i="4" s="1"/>
  <c r="AD332" i="4" s="1"/>
  <c r="AG332" i="4" s="1"/>
  <c r="AB351" i="4"/>
  <c r="AC351" i="4" s="1"/>
  <c r="AD351" i="4" s="1"/>
  <c r="AG351" i="4" s="1"/>
  <c r="AB367" i="4"/>
  <c r="AC367" i="4" s="1"/>
  <c r="AD367" i="4" s="1"/>
  <c r="AG367" i="4" s="1"/>
  <c r="AB94" i="4"/>
  <c r="AC94" i="4" s="1"/>
  <c r="AD94" i="4" s="1"/>
  <c r="AG94" i="4" s="1"/>
  <c r="AB163" i="4"/>
  <c r="AC163" i="4" s="1"/>
  <c r="AD163" i="4" s="1"/>
  <c r="AG163" i="4" s="1"/>
  <c r="AB195" i="4"/>
  <c r="AC195" i="4" s="1"/>
  <c r="AD195" i="4" s="1"/>
  <c r="AG195" i="4" s="1"/>
  <c r="AB205" i="4"/>
  <c r="AC205" i="4" s="1"/>
  <c r="AD205" i="4" s="1"/>
  <c r="AG205" i="4" s="1"/>
  <c r="AB218" i="4"/>
  <c r="AC218" i="4" s="1"/>
  <c r="AD218" i="4" s="1"/>
  <c r="AG218" i="4" s="1"/>
  <c r="AB271" i="4"/>
  <c r="AC271" i="4" s="1"/>
  <c r="AD271" i="4" s="1"/>
  <c r="AG271" i="4" s="1"/>
  <c r="AB281" i="4"/>
  <c r="AC281" i="4" s="1"/>
  <c r="AD281" i="4" s="1"/>
  <c r="AG281" i="4" s="1"/>
  <c r="AB294" i="4"/>
  <c r="AC294" i="4" s="1"/>
  <c r="AD294" i="4" s="1"/>
  <c r="AG294" i="4" s="1"/>
  <c r="AB307" i="4"/>
  <c r="AC307" i="4" s="1"/>
  <c r="AD307" i="4" s="1"/>
  <c r="AG307" i="4" s="1"/>
  <c r="AB317" i="4"/>
  <c r="AC317" i="4" s="1"/>
  <c r="AD317" i="4" s="1"/>
  <c r="AG317" i="4" s="1"/>
  <c r="AB324" i="4"/>
  <c r="AC324" i="4" s="1"/>
  <c r="AD324" i="4" s="1"/>
  <c r="AG324" i="4" s="1"/>
  <c r="AB330" i="4"/>
  <c r="AC330" i="4" s="1"/>
  <c r="AD330" i="4" s="1"/>
  <c r="AG330" i="4" s="1"/>
  <c r="AB338" i="4"/>
  <c r="AC338" i="4" s="1"/>
  <c r="AD338" i="4" s="1"/>
  <c r="AG338" i="4" s="1"/>
  <c r="AB343" i="4"/>
  <c r="AC343" i="4" s="1"/>
  <c r="AD343" i="4" s="1"/>
  <c r="AG343" i="4" s="1"/>
  <c r="AB354" i="4"/>
  <c r="AC354" i="4" s="1"/>
  <c r="AD354" i="4" s="1"/>
  <c r="AG354" i="4" s="1"/>
  <c r="AB359" i="4"/>
  <c r="AC359" i="4" s="1"/>
  <c r="AD359" i="4" s="1"/>
  <c r="AG359" i="4" s="1"/>
  <c r="AB78" i="4"/>
  <c r="AC78" i="4" s="1"/>
  <c r="AD78" i="4" s="1"/>
  <c r="AG78" i="4" s="1"/>
  <c r="AB115" i="4"/>
  <c r="AC115" i="4" s="1"/>
  <c r="AD115" i="4" s="1"/>
  <c r="AG115" i="4" s="1"/>
  <c r="AB173" i="4"/>
  <c r="AC173" i="4" s="1"/>
  <c r="AD173" i="4" s="1"/>
  <c r="AG173" i="4" s="1"/>
  <c r="AB190" i="4"/>
  <c r="AC190" i="4" s="1"/>
  <c r="AD190" i="4" s="1"/>
  <c r="AG190" i="4" s="1"/>
  <c r="AB229" i="4"/>
  <c r="AC229" i="4" s="1"/>
  <c r="AD229" i="4" s="1"/>
  <c r="AG229" i="4" s="1"/>
  <c r="AB236" i="4"/>
  <c r="AC236" i="4" s="1"/>
  <c r="AD236" i="4" s="1"/>
  <c r="AG236" i="4" s="1"/>
  <c r="AB250" i="4"/>
  <c r="AC250" i="4" s="1"/>
  <c r="AD250" i="4" s="1"/>
  <c r="AG250" i="4" s="1"/>
  <c r="AB255" i="4"/>
  <c r="AC255" i="4" s="1"/>
  <c r="AD255" i="4" s="1"/>
  <c r="AG255" i="4" s="1"/>
  <c r="AB265" i="4"/>
  <c r="AC265" i="4" s="1"/>
  <c r="AD265" i="4" s="1"/>
  <c r="AG265" i="4" s="1"/>
  <c r="AB296" i="4"/>
  <c r="AC296" i="4" s="1"/>
  <c r="AD296" i="4" s="1"/>
  <c r="AG296" i="4" s="1"/>
  <c r="AB302" i="4"/>
  <c r="AC302" i="4" s="1"/>
  <c r="AD302" i="4" s="1"/>
  <c r="AG302" i="4" s="1"/>
  <c r="AB309" i="4"/>
  <c r="AC309" i="4" s="1"/>
  <c r="AD309" i="4" s="1"/>
  <c r="AG309" i="4" s="1"/>
  <c r="AB335" i="4"/>
  <c r="AC335" i="4" s="1"/>
  <c r="AD335" i="4" s="1"/>
  <c r="AG335" i="4" s="1"/>
  <c r="AB346" i="4"/>
  <c r="AC346" i="4" s="1"/>
  <c r="AD346" i="4" s="1"/>
  <c r="AG346" i="4" s="1"/>
  <c r="AB362" i="4"/>
  <c r="AC362" i="4" s="1"/>
  <c r="AD362" i="4" s="1"/>
  <c r="AG362" i="4" s="1"/>
  <c r="F9" i="4"/>
  <c r="G9" i="4" s="1"/>
  <c r="F13" i="4"/>
  <c r="G13" i="4" s="1"/>
  <c r="F17" i="4"/>
  <c r="G17" i="4" s="1"/>
  <c r="F21" i="4"/>
  <c r="G21" i="4" s="1"/>
  <c r="F25" i="4"/>
  <c r="G25" i="4" s="1"/>
  <c r="F29" i="4"/>
  <c r="G29" i="4" s="1"/>
  <c r="F33" i="4"/>
  <c r="G33" i="4" s="1"/>
  <c r="F37" i="4"/>
  <c r="G37" i="4" s="1"/>
  <c r="F41" i="4"/>
  <c r="G41" i="4" s="1"/>
  <c r="F45" i="4"/>
  <c r="G45" i="4" s="1"/>
  <c r="F49" i="4"/>
  <c r="G49" i="4" s="1"/>
  <c r="F53" i="4"/>
  <c r="G53" i="4" s="1"/>
  <c r="F57" i="4"/>
  <c r="G57" i="4" s="1"/>
  <c r="F61" i="4"/>
  <c r="G61" i="4" s="1"/>
  <c r="F65" i="4"/>
  <c r="G65" i="4" s="1"/>
  <c r="F69" i="4"/>
  <c r="G69" i="4" s="1"/>
  <c r="F73" i="4"/>
  <c r="G73" i="4" s="1"/>
  <c r="F77" i="4"/>
  <c r="G77" i="4" s="1"/>
  <c r="F81" i="4"/>
  <c r="G81" i="4" s="1"/>
  <c r="F85" i="4"/>
  <c r="G85" i="4" s="1"/>
  <c r="F89" i="4"/>
  <c r="G89" i="4" s="1"/>
  <c r="F93" i="4"/>
  <c r="G93" i="4" s="1"/>
  <c r="F97" i="4"/>
  <c r="G97" i="4" s="1"/>
  <c r="F101" i="4"/>
  <c r="G101" i="4" s="1"/>
  <c r="F105" i="4"/>
  <c r="G105" i="4" s="1"/>
  <c r="F109" i="4"/>
  <c r="G109" i="4" s="1"/>
  <c r="F113" i="4"/>
  <c r="G113" i="4" s="1"/>
  <c r="F117" i="4"/>
  <c r="F121" i="4"/>
  <c r="G121" i="4" s="1"/>
  <c r="F125" i="4"/>
  <c r="G125" i="4" s="1"/>
  <c r="F129" i="4"/>
  <c r="G129" i="4" s="1"/>
  <c r="F133" i="4"/>
  <c r="G133" i="4" s="1"/>
  <c r="F137" i="4"/>
  <c r="G137" i="4" s="1"/>
  <c r="F141" i="4"/>
  <c r="G141" i="4" s="1"/>
  <c r="F145" i="4"/>
  <c r="G145" i="4" s="1"/>
  <c r="F149" i="4"/>
  <c r="G149" i="4" s="1"/>
  <c r="F153" i="4"/>
  <c r="G153" i="4" s="1"/>
  <c r="F157" i="4"/>
  <c r="G157" i="4" s="1"/>
  <c r="F161" i="4"/>
  <c r="G161" i="4" s="1"/>
  <c r="F165" i="4"/>
  <c r="G165" i="4" s="1"/>
  <c r="F169" i="4"/>
  <c r="G169" i="4" s="1"/>
  <c r="F173" i="4"/>
  <c r="G173" i="4" s="1"/>
  <c r="F177" i="4"/>
  <c r="G177" i="4" s="1"/>
  <c r="F181" i="4"/>
  <c r="G181" i="4" s="1"/>
  <c r="F185" i="4"/>
  <c r="G185" i="4" s="1"/>
  <c r="F189" i="4"/>
  <c r="G189" i="4" s="1"/>
  <c r="F193" i="4"/>
  <c r="G193" i="4" s="1"/>
  <c r="F197" i="4"/>
  <c r="G197" i="4" s="1"/>
  <c r="F201" i="4"/>
  <c r="G201" i="4" s="1"/>
  <c r="F205" i="4"/>
  <c r="G205" i="4" s="1"/>
  <c r="F209" i="4"/>
  <c r="G209" i="4" s="1"/>
  <c r="F213" i="4"/>
  <c r="G213" i="4" s="1"/>
  <c r="F217" i="4"/>
  <c r="G217" i="4" s="1"/>
  <c r="F221" i="4"/>
  <c r="G221" i="4" s="1"/>
  <c r="F225" i="4"/>
  <c r="G225" i="4" s="1"/>
  <c r="F229" i="4"/>
  <c r="G229" i="4" s="1"/>
  <c r="F233" i="4"/>
  <c r="G233" i="4" s="1"/>
  <c r="F237" i="4"/>
  <c r="G237" i="4" s="1"/>
  <c r="F241" i="4"/>
  <c r="G241" i="4" s="1"/>
  <c r="F245" i="4"/>
  <c r="G245" i="4" s="1"/>
  <c r="F249" i="4"/>
  <c r="G249" i="4" s="1"/>
  <c r="F253" i="4"/>
  <c r="G253" i="4" s="1"/>
  <c r="F257" i="4"/>
  <c r="G257" i="4" s="1"/>
  <c r="F261" i="4"/>
  <c r="G261" i="4" s="1"/>
  <c r="F265" i="4"/>
  <c r="G265" i="4" s="1"/>
  <c r="F269" i="4"/>
  <c r="G269" i="4" s="1"/>
  <c r="F273" i="4"/>
  <c r="G273" i="4" s="1"/>
  <c r="F277" i="4"/>
  <c r="G277" i="4" s="1"/>
  <c r="F281" i="4"/>
  <c r="G281" i="4" s="1"/>
  <c r="F285" i="4"/>
  <c r="G285" i="4" s="1"/>
  <c r="F289" i="4"/>
  <c r="G289" i="4" s="1"/>
  <c r="F293" i="4"/>
  <c r="G293" i="4" s="1"/>
  <c r="F297" i="4"/>
  <c r="G297" i="4" s="1"/>
  <c r="F301" i="4"/>
  <c r="G301" i="4" s="1"/>
  <c r="F305" i="4"/>
  <c r="G305" i="4" s="1"/>
  <c r="F309" i="4"/>
  <c r="G309" i="4" s="1"/>
  <c r="F313" i="4"/>
  <c r="G313" i="4" s="1"/>
  <c r="F317" i="4"/>
  <c r="G317" i="4" s="1"/>
  <c r="F321" i="4"/>
  <c r="G321" i="4" s="1"/>
  <c r="F325" i="4"/>
  <c r="G325" i="4" s="1"/>
  <c r="F329" i="4"/>
  <c r="G329" i="4" s="1"/>
  <c r="F333" i="4"/>
  <c r="G333" i="4" s="1"/>
  <c r="F337" i="4"/>
  <c r="G337" i="4" s="1"/>
  <c r="F341" i="4"/>
  <c r="G341" i="4" s="1"/>
  <c r="F345" i="4"/>
  <c r="G345" i="4" s="1"/>
  <c r="F349" i="4"/>
  <c r="G349" i="4" s="1"/>
  <c r="F353" i="4"/>
  <c r="G353" i="4" s="1"/>
  <c r="F357" i="4"/>
  <c r="G357" i="4" s="1"/>
  <c r="F361" i="4"/>
  <c r="G361" i="4" s="1"/>
  <c r="F365" i="4"/>
  <c r="G365" i="4" s="1"/>
  <c r="F369" i="4"/>
  <c r="G369" i="4" s="1"/>
  <c r="F7" i="4"/>
  <c r="G7" i="4" s="1"/>
  <c r="F15" i="4"/>
  <c r="G15" i="4" s="1"/>
  <c r="F23" i="4"/>
  <c r="G23" i="4" s="1"/>
  <c r="F27" i="4"/>
  <c r="G27" i="4" s="1"/>
  <c r="F35" i="4"/>
  <c r="G35" i="4" s="1"/>
  <c r="F43" i="4"/>
  <c r="G43" i="4" s="1"/>
  <c r="F51" i="4"/>
  <c r="G51" i="4" s="1"/>
  <c r="F59" i="4"/>
  <c r="G59" i="4" s="1"/>
  <c r="F67" i="4"/>
  <c r="G67" i="4" s="1"/>
  <c r="F75" i="4"/>
  <c r="G75" i="4" s="1"/>
  <c r="F83" i="4"/>
  <c r="G83" i="4" s="1"/>
  <c r="F91" i="4"/>
  <c r="G91" i="4" s="1"/>
  <c r="F103" i="4"/>
  <c r="G103" i="4" s="1"/>
  <c r="F111" i="4"/>
  <c r="G111" i="4" s="1"/>
  <c r="F119" i="4"/>
  <c r="G119" i="4" s="1"/>
  <c r="F127" i="4"/>
  <c r="G127" i="4" s="1"/>
  <c r="F135" i="4"/>
  <c r="G135" i="4" s="1"/>
  <c r="F143" i="4"/>
  <c r="G143" i="4" s="1"/>
  <c r="F151" i="4"/>
  <c r="G151" i="4" s="1"/>
  <c r="F159" i="4"/>
  <c r="G159" i="4" s="1"/>
  <c r="F167" i="4"/>
  <c r="G167" i="4" s="1"/>
  <c r="F175" i="4"/>
  <c r="G175" i="4" s="1"/>
  <c r="F183" i="4"/>
  <c r="G183" i="4" s="1"/>
  <c r="F191" i="4"/>
  <c r="G191" i="4" s="1"/>
  <c r="F199" i="4"/>
  <c r="G199" i="4" s="1"/>
  <c r="F207" i="4"/>
  <c r="G207" i="4" s="1"/>
  <c r="F215" i="4"/>
  <c r="G215" i="4" s="1"/>
  <c r="F219" i="4"/>
  <c r="G219" i="4" s="1"/>
  <c r="F227" i="4"/>
  <c r="G227" i="4" s="1"/>
  <c r="F235" i="4"/>
  <c r="G235" i="4" s="1"/>
  <c r="F243" i="4"/>
  <c r="G243" i="4" s="1"/>
  <c r="F247" i="4"/>
  <c r="G247" i="4" s="1"/>
  <c r="F255" i="4"/>
  <c r="G255" i="4" s="1"/>
  <c r="F259" i="4"/>
  <c r="G259" i="4" s="1"/>
  <c r="F267" i="4"/>
  <c r="G267" i="4" s="1"/>
  <c r="F275" i="4"/>
  <c r="G275" i="4" s="1"/>
  <c r="F279" i="4"/>
  <c r="G279" i="4" s="1"/>
  <c r="F287" i="4"/>
  <c r="G287" i="4" s="1"/>
  <c r="F291" i="4"/>
  <c r="G291" i="4" s="1"/>
  <c r="F299" i="4"/>
  <c r="G299" i="4" s="1"/>
  <c r="F307" i="4"/>
  <c r="G307" i="4" s="1"/>
  <c r="F315" i="4"/>
  <c r="G315" i="4" s="1"/>
  <c r="F323" i="4"/>
  <c r="G323" i="4" s="1"/>
  <c r="F331" i="4"/>
  <c r="G331" i="4" s="1"/>
  <c r="F335" i="4"/>
  <c r="G335" i="4" s="1"/>
  <c r="F343" i="4"/>
  <c r="G343" i="4" s="1"/>
  <c r="F347" i="4"/>
  <c r="G347" i="4" s="1"/>
  <c r="F355" i="4"/>
  <c r="G355" i="4" s="1"/>
  <c r="F359" i="4"/>
  <c r="G359" i="4" s="1"/>
  <c r="F367" i="4"/>
  <c r="G367" i="4" s="1"/>
  <c r="F10" i="4"/>
  <c r="G10" i="4" s="1"/>
  <c r="F14" i="4"/>
  <c r="G14" i="4" s="1"/>
  <c r="F18" i="4"/>
  <c r="G18" i="4" s="1"/>
  <c r="F22" i="4"/>
  <c r="G22" i="4" s="1"/>
  <c r="F26" i="4"/>
  <c r="G26" i="4" s="1"/>
  <c r="F30" i="4"/>
  <c r="G30" i="4" s="1"/>
  <c r="F34" i="4"/>
  <c r="G34" i="4" s="1"/>
  <c r="F38" i="4"/>
  <c r="G38" i="4" s="1"/>
  <c r="F42" i="4"/>
  <c r="G42" i="4" s="1"/>
  <c r="F46" i="4"/>
  <c r="G46" i="4" s="1"/>
  <c r="F50" i="4"/>
  <c r="G50" i="4" s="1"/>
  <c r="F54" i="4"/>
  <c r="G54" i="4" s="1"/>
  <c r="F58" i="4"/>
  <c r="G58" i="4" s="1"/>
  <c r="F62" i="4"/>
  <c r="G62" i="4" s="1"/>
  <c r="F66" i="4"/>
  <c r="G66" i="4" s="1"/>
  <c r="F70" i="4"/>
  <c r="G70" i="4" s="1"/>
  <c r="F74" i="4"/>
  <c r="G74" i="4" s="1"/>
  <c r="F78" i="4"/>
  <c r="G78" i="4" s="1"/>
  <c r="F82" i="4"/>
  <c r="G82" i="4" s="1"/>
  <c r="F86" i="4"/>
  <c r="G86" i="4" s="1"/>
  <c r="F90" i="4"/>
  <c r="G90" i="4" s="1"/>
  <c r="F94" i="4"/>
  <c r="G94" i="4" s="1"/>
  <c r="F98" i="4"/>
  <c r="G98" i="4" s="1"/>
  <c r="F102" i="4"/>
  <c r="G102" i="4" s="1"/>
  <c r="F106" i="4"/>
  <c r="G106" i="4" s="1"/>
  <c r="F110" i="4"/>
  <c r="G110" i="4" s="1"/>
  <c r="F114" i="4"/>
  <c r="G114" i="4" s="1"/>
  <c r="F118" i="4"/>
  <c r="G118" i="4" s="1"/>
  <c r="F122" i="4"/>
  <c r="G122" i="4" s="1"/>
  <c r="F126" i="4"/>
  <c r="G126" i="4" s="1"/>
  <c r="F130" i="4"/>
  <c r="G130" i="4" s="1"/>
  <c r="F134" i="4"/>
  <c r="G134" i="4" s="1"/>
  <c r="F138" i="4"/>
  <c r="G138" i="4" s="1"/>
  <c r="F142" i="4"/>
  <c r="G142" i="4" s="1"/>
  <c r="F146" i="4"/>
  <c r="G146" i="4" s="1"/>
  <c r="F150" i="4"/>
  <c r="G150" i="4" s="1"/>
  <c r="F154" i="4"/>
  <c r="G154" i="4" s="1"/>
  <c r="F158" i="4"/>
  <c r="G158" i="4" s="1"/>
  <c r="F162" i="4"/>
  <c r="G162" i="4" s="1"/>
  <c r="F166" i="4"/>
  <c r="G166" i="4" s="1"/>
  <c r="F170" i="4"/>
  <c r="G170" i="4" s="1"/>
  <c r="F174" i="4"/>
  <c r="G174" i="4" s="1"/>
  <c r="F178" i="4"/>
  <c r="G178" i="4" s="1"/>
  <c r="F182" i="4"/>
  <c r="G182" i="4" s="1"/>
  <c r="F186" i="4"/>
  <c r="G186" i="4" s="1"/>
  <c r="F190" i="4"/>
  <c r="G190" i="4" s="1"/>
  <c r="F194" i="4"/>
  <c r="G194" i="4" s="1"/>
  <c r="F198" i="4"/>
  <c r="G198" i="4" s="1"/>
  <c r="F202" i="4"/>
  <c r="G202" i="4" s="1"/>
  <c r="F206" i="4"/>
  <c r="G206" i="4" s="1"/>
  <c r="F210" i="4"/>
  <c r="G210" i="4" s="1"/>
  <c r="F214" i="4"/>
  <c r="G214" i="4" s="1"/>
  <c r="F218" i="4"/>
  <c r="G218" i="4" s="1"/>
  <c r="F222" i="4"/>
  <c r="G222" i="4" s="1"/>
  <c r="F226" i="4"/>
  <c r="G226" i="4" s="1"/>
  <c r="F230" i="4"/>
  <c r="G230" i="4" s="1"/>
  <c r="F234" i="4"/>
  <c r="G234" i="4" s="1"/>
  <c r="F238" i="4"/>
  <c r="G238" i="4" s="1"/>
  <c r="F242" i="4"/>
  <c r="G242" i="4" s="1"/>
  <c r="F246" i="4"/>
  <c r="G246" i="4" s="1"/>
  <c r="F250" i="4"/>
  <c r="G250" i="4" s="1"/>
  <c r="F254" i="4"/>
  <c r="G254" i="4" s="1"/>
  <c r="F258" i="4"/>
  <c r="G258" i="4" s="1"/>
  <c r="F262" i="4"/>
  <c r="G262" i="4" s="1"/>
  <c r="F266" i="4"/>
  <c r="G266" i="4" s="1"/>
  <c r="F270" i="4"/>
  <c r="G270" i="4" s="1"/>
  <c r="F274" i="4"/>
  <c r="G274" i="4" s="1"/>
  <c r="F278" i="4"/>
  <c r="G278" i="4" s="1"/>
  <c r="F282" i="4"/>
  <c r="G282" i="4" s="1"/>
  <c r="F286" i="4"/>
  <c r="G286" i="4" s="1"/>
  <c r="F290" i="4"/>
  <c r="G290" i="4" s="1"/>
  <c r="F294" i="4"/>
  <c r="G294" i="4" s="1"/>
  <c r="F298" i="4"/>
  <c r="G298" i="4" s="1"/>
  <c r="F302" i="4"/>
  <c r="G302" i="4" s="1"/>
  <c r="F306" i="4"/>
  <c r="G306" i="4" s="1"/>
  <c r="F310" i="4"/>
  <c r="G310" i="4" s="1"/>
  <c r="F314" i="4"/>
  <c r="G314" i="4" s="1"/>
  <c r="F318" i="4"/>
  <c r="G318" i="4" s="1"/>
  <c r="F322" i="4"/>
  <c r="G322" i="4" s="1"/>
  <c r="F326" i="4"/>
  <c r="G326" i="4" s="1"/>
  <c r="F330" i="4"/>
  <c r="G330" i="4" s="1"/>
  <c r="F334" i="4"/>
  <c r="G334" i="4" s="1"/>
  <c r="F338" i="4"/>
  <c r="G338" i="4" s="1"/>
  <c r="F342" i="4"/>
  <c r="G342" i="4" s="1"/>
  <c r="F346" i="4"/>
  <c r="G346" i="4" s="1"/>
  <c r="F350" i="4"/>
  <c r="G350" i="4" s="1"/>
  <c r="F354" i="4"/>
  <c r="G354" i="4" s="1"/>
  <c r="F358" i="4"/>
  <c r="G358" i="4" s="1"/>
  <c r="F362" i="4"/>
  <c r="G362" i="4" s="1"/>
  <c r="F366" i="4"/>
  <c r="G366" i="4" s="1"/>
  <c r="F370" i="4"/>
  <c r="G370" i="4" s="1"/>
  <c r="F11" i="4"/>
  <c r="G11" i="4" s="1"/>
  <c r="F19" i="4"/>
  <c r="G19" i="4" s="1"/>
  <c r="F31" i="4"/>
  <c r="G31" i="4" s="1"/>
  <c r="F39" i="4"/>
  <c r="G39" i="4" s="1"/>
  <c r="F47" i="4"/>
  <c r="G47" i="4" s="1"/>
  <c r="F55" i="4"/>
  <c r="G55" i="4" s="1"/>
  <c r="F63" i="4"/>
  <c r="G63" i="4" s="1"/>
  <c r="F71" i="4"/>
  <c r="G71" i="4" s="1"/>
  <c r="F79" i="4"/>
  <c r="G79" i="4" s="1"/>
  <c r="F87" i="4"/>
  <c r="G87" i="4" s="1"/>
  <c r="F95" i="4"/>
  <c r="G95" i="4" s="1"/>
  <c r="F99" i="4"/>
  <c r="G99" i="4" s="1"/>
  <c r="F107" i="4"/>
  <c r="G107" i="4" s="1"/>
  <c r="F115" i="4"/>
  <c r="G115" i="4" s="1"/>
  <c r="F123" i="4"/>
  <c r="G123" i="4" s="1"/>
  <c r="F131" i="4"/>
  <c r="G131" i="4" s="1"/>
  <c r="F139" i="4"/>
  <c r="G139" i="4" s="1"/>
  <c r="F147" i="4"/>
  <c r="G147" i="4" s="1"/>
  <c r="F155" i="4"/>
  <c r="G155" i="4" s="1"/>
  <c r="F163" i="4"/>
  <c r="G163" i="4" s="1"/>
  <c r="F171" i="4"/>
  <c r="G171" i="4" s="1"/>
  <c r="F179" i="4"/>
  <c r="G179" i="4" s="1"/>
  <c r="F187" i="4"/>
  <c r="G187" i="4" s="1"/>
  <c r="F195" i="4"/>
  <c r="G195" i="4" s="1"/>
  <c r="F203" i="4"/>
  <c r="G203" i="4" s="1"/>
  <c r="F211" i="4"/>
  <c r="G211" i="4" s="1"/>
  <c r="F223" i="4"/>
  <c r="G223" i="4" s="1"/>
  <c r="F231" i="4"/>
  <c r="G231" i="4" s="1"/>
  <c r="F239" i="4"/>
  <c r="G239" i="4" s="1"/>
  <c r="F251" i="4"/>
  <c r="G251" i="4" s="1"/>
  <c r="F263" i="4"/>
  <c r="G263" i="4" s="1"/>
  <c r="F271" i="4"/>
  <c r="G271" i="4" s="1"/>
  <c r="F283" i="4"/>
  <c r="G283" i="4" s="1"/>
  <c r="F295" i="4"/>
  <c r="G295" i="4" s="1"/>
  <c r="F303" i="4"/>
  <c r="G303" i="4" s="1"/>
  <c r="F311" i="4"/>
  <c r="G311" i="4" s="1"/>
  <c r="F319" i="4"/>
  <c r="G319" i="4" s="1"/>
  <c r="F327" i="4"/>
  <c r="G327" i="4" s="1"/>
  <c r="F339" i="4"/>
  <c r="G339" i="4" s="1"/>
  <c r="F351" i="4"/>
  <c r="G351" i="4" s="1"/>
  <c r="F363" i="4"/>
  <c r="G363" i="4" s="1"/>
  <c r="F6" i="4"/>
  <c r="G6" i="4" s="1"/>
  <c r="F12" i="4"/>
  <c r="G12" i="4" s="1"/>
  <c r="F28" i="4"/>
  <c r="G28" i="4" s="1"/>
  <c r="F44" i="4"/>
  <c r="G44" i="4" s="1"/>
  <c r="F60" i="4"/>
  <c r="G60" i="4" s="1"/>
  <c r="F76" i="4"/>
  <c r="G76" i="4" s="1"/>
  <c r="F92" i="4"/>
  <c r="G92" i="4" s="1"/>
  <c r="F108" i="4"/>
  <c r="G108" i="4" s="1"/>
  <c r="F124" i="4"/>
  <c r="G124" i="4" s="1"/>
  <c r="F140" i="4"/>
  <c r="G140" i="4" s="1"/>
  <c r="F156" i="4"/>
  <c r="G156" i="4" s="1"/>
  <c r="F172" i="4"/>
  <c r="G172" i="4" s="1"/>
  <c r="F188" i="4"/>
  <c r="G188" i="4" s="1"/>
  <c r="F204" i="4"/>
  <c r="G204" i="4" s="1"/>
  <c r="F220" i="4"/>
  <c r="G220" i="4" s="1"/>
  <c r="F236" i="4"/>
  <c r="G236" i="4" s="1"/>
  <c r="F252" i="4"/>
  <c r="G252" i="4" s="1"/>
  <c r="F268" i="4"/>
  <c r="G268" i="4" s="1"/>
  <c r="F284" i="4"/>
  <c r="G284" i="4" s="1"/>
  <c r="F300" i="4"/>
  <c r="G300" i="4" s="1"/>
  <c r="F316" i="4"/>
  <c r="G316" i="4" s="1"/>
  <c r="F332" i="4"/>
  <c r="G332" i="4" s="1"/>
  <c r="F348" i="4"/>
  <c r="G348" i="4" s="1"/>
  <c r="F364" i="4"/>
  <c r="G364" i="4" s="1"/>
  <c r="F212" i="4"/>
  <c r="G212" i="4" s="1"/>
  <c r="F244" i="4"/>
  <c r="G244" i="4" s="1"/>
  <c r="F276" i="4"/>
  <c r="G276" i="4" s="1"/>
  <c r="F340" i="4"/>
  <c r="G340" i="4" s="1"/>
  <c r="F24" i="4"/>
  <c r="G24" i="4" s="1"/>
  <c r="F72" i="4"/>
  <c r="G72" i="4" s="1"/>
  <c r="F120" i="4"/>
  <c r="G120" i="4" s="1"/>
  <c r="F152" i="4"/>
  <c r="G152" i="4" s="1"/>
  <c r="F200" i="4"/>
  <c r="G200" i="4" s="1"/>
  <c r="F248" i="4"/>
  <c r="G248" i="4" s="1"/>
  <c r="F280" i="4"/>
  <c r="G280" i="4" s="1"/>
  <c r="F312" i="4"/>
  <c r="G312" i="4" s="1"/>
  <c r="F360" i="4"/>
  <c r="G360" i="4" s="1"/>
  <c r="F16" i="4"/>
  <c r="G16" i="4" s="1"/>
  <c r="F32" i="4"/>
  <c r="G32" i="4" s="1"/>
  <c r="F48" i="4"/>
  <c r="G48" i="4" s="1"/>
  <c r="F64" i="4"/>
  <c r="G64" i="4" s="1"/>
  <c r="F80" i="4"/>
  <c r="G80" i="4" s="1"/>
  <c r="F96" i="4"/>
  <c r="G96" i="4" s="1"/>
  <c r="F112" i="4"/>
  <c r="G112" i="4" s="1"/>
  <c r="F128" i="4"/>
  <c r="G128" i="4" s="1"/>
  <c r="F144" i="4"/>
  <c r="G144" i="4" s="1"/>
  <c r="F160" i="4"/>
  <c r="G160" i="4" s="1"/>
  <c r="F176" i="4"/>
  <c r="G176" i="4" s="1"/>
  <c r="F192" i="4"/>
  <c r="G192" i="4" s="1"/>
  <c r="F208" i="4"/>
  <c r="G208" i="4" s="1"/>
  <c r="F224" i="4"/>
  <c r="G224" i="4" s="1"/>
  <c r="F240" i="4"/>
  <c r="G240" i="4" s="1"/>
  <c r="F256" i="4"/>
  <c r="G256" i="4" s="1"/>
  <c r="F272" i="4"/>
  <c r="G272" i="4" s="1"/>
  <c r="F288" i="4"/>
  <c r="F304" i="4"/>
  <c r="G304" i="4" s="1"/>
  <c r="F320" i="4"/>
  <c r="G320" i="4" s="1"/>
  <c r="F336" i="4"/>
  <c r="G336" i="4" s="1"/>
  <c r="F352" i="4"/>
  <c r="G352" i="4" s="1"/>
  <c r="F368" i="4"/>
  <c r="G368" i="4" s="1"/>
  <c r="F20" i="4"/>
  <c r="G20" i="4" s="1"/>
  <c r="F36" i="4"/>
  <c r="G36" i="4" s="1"/>
  <c r="F52" i="4"/>
  <c r="G52" i="4" s="1"/>
  <c r="F68" i="4"/>
  <c r="G68" i="4" s="1"/>
  <c r="F84" i="4"/>
  <c r="G84" i="4" s="1"/>
  <c r="F100" i="4"/>
  <c r="G100" i="4" s="1"/>
  <c r="F116" i="4"/>
  <c r="G116" i="4" s="1"/>
  <c r="F132" i="4"/>
  <c r="G132" i="4" s="1"/>
  <c r="F148" i="4"/>
  <c r="G148" i="4" s="1"/>
  <c r="F164" i="4"/>
  <c r="G164" i="4" s="1"/>
  <c r="F180" i="4"/>
  <c r="G180" i="4" s="1"/>
  <c r="F196" i="4"/>
  <c r="G196" i="4" s="1"/>
  <c r="F228" i="4"/>
  <c r="G228" i="4" s="1"/>
  <c r="F260" i="4"/>
  <c r="G260" i="4" s="1"/>
  <c r="F292" i="4"/>
  <c r="G292" i="4" s="1"/>
  <c r="F308" i="4"/>
  <c r="G308" i="4" s="1"/>
  <c r="F324" i="4"/>
  <c r="G324" i="4" s="1"/>
  <c r="F356" i="4"/>
  <c r="G356" i="4" s="1"/>
  <c r="F8" i="4"/>
  <c r="G8" i="4" s="1"/>
  <c r="F40" i="4"/>
  <c r="G40" i="4" s="1"/>
  <c r="F56" i="4"/>
  <c r="G56" i="4" s="1"/>
  <c r="F88" i="4"/>
  <c r="G88" i="4" s="1"/>
  <c r="F104" i="4"/>
  <c r="G104" i="4" s="1"/>
  <c r="F136" i="4"/>
  <c r="G136" i="4" s="1"/>
  <c r="F168" i="4"/>
  <c r="G168" i="4" s="1"/>
  <c r="F184" i="4"/>
  <c r="G184" i="4" s="1"/>
  <c r="F216" i="4"/>
  <c r="G216" i="4" s="1"/>
  <c r="F232" i="4"/>
  <c r="G232" i="4" s="1"/>
  <c r="F264" i="4"/>
  <c r="G264" i="4" s="1"/>
  <c r="F296" i="4"/>
  <c r="G296" i="4" s="1"/>
  <c r="F328" i="4"/>
  <c r="G328" i="4" s="1"/>
  <c r="F344" i="4"/>
  <c r="G344" i="4" s="1"/>
  <c r="Q7" i="4"/>
  <c r="R7" i="4" s="1"/>
  <c r="S7" i="4" s="1"/>
  <c r="V7" i="4" s="1"/>
  <c r="Q11" i="4"/>
  <c r="R11" i="4" s="1"/>
  <c r="S11" i="4" s="1"/>
  <c r="V11" i="4" s="1"/>
  <c r="Q15" i="4"/>
  <c r="R15" i="4" s="1"/>
  <c r="S15" i="4" s="1"/>
  <c r="V15" i="4" s="1"/>
  <c r="Q19" i="4"/>
  <c r="R19" i="4" s="1"/>
  <c r="S19" i="4" s="1"/>
  <c r="V19" i="4" s="1"/>
  <c r="Q23" i="4"/>
  <c r="R23" i="4" s="1"/>
  <c r="S23" i="4" s="1"/>
  <c r="V23" i="4" s="1"/>
  <c r="Q27" i="4"/>
  <c r="R27" i="4" s="1"/>
  <c r="S27" i="4" s="1"/>
  <c r="V27" i="4" s="1"/>
  <c r="Q31" i="4"/>
  <c r="R31" i="4" s="1"/>
  <c r="S31" i="4" s="1"/>
  <c r="V31" i="4" s="1"/>
  <c r="Q35" i="4"/>
  <c r="R35" i="4" s="1"/>
  <c r="S35" i="4" s="1"/>
  <c r="V35" i="4" s="1"/>
  <c r="Q39" i="4"/>
  <c r="R39" i="4" s="1"/>
  <c r="S39" i="4" s="1"/>
  <c r="V39" i="4" s="1"/>
  <c r="Q43" i="4"/>
  <c r="R43" i="4" s="1"/>
  <c r="S43" i="4" s="1"/>
  <c r="V43" i="4" s="1"/>
  <c r="Q47" i="4"/>
  <c r="R47" i="4" s="1"/>
  <c r="S47" i="4" s="1"/>
  <c r="V47" i="4" s="1"/>
  <c r="Q51" i="4"/>
  <c r="R51" i="4" s="1"/>
  <c r="S51" i="4" s="1"/>
  <c r="V51" i="4" s="1"/>
  <c r="Q55" i="4"/>
  <c r="R55" i="4" s="1"/>
  <c r="S55" i="4" s="1"/>
  <c r="V55" i="4" s="1"/>
  <c r="Q59" i="4"/>
  <c r="R59" i="4" s="1"/>
  <c r="S59" i="4" s="1"/>
  <c r="V59" i="4" s="1"/>
  <c r="Q63" i="4"/>
  <c r="R63" i="4" s="1"/>
  <c r="S63" i="4" s="1"/>
  <c r="V63" i="4" s="1"/>
  <c r="Q67" i="4"/>
  <c r="R67" i="4" s="1"/>
  <c r="S67" i="4" s="1"/>
  <c r="V67" i="4" s="1"/>
  <c r="Q71" i="4"/>
  <c r="R71" i="4" s="1"/>
  <c r="S71" i="4" s="1"/>
  <c r="V71" i="4" s="1"/>
  <c r="Q75" i="4"/>
  <c r="R75" i="4" s="1"/>
  <c r="S75" i="4" s="1"/>
  <c r="V75" i="4" s="1"/>
  <c r="Q79" i="4"/>
  <c r="R79" i="4" s="1"/>
  <c r="S79" i="4" s="1"/>
  <c r="V79" i="4" s="1"/>
  <c r="Q83" i="4"/>
  <c r="R83" i="4" s="1"/>
  <c r="S83" i="4" s="1"/>
  <c r="V83" i="4" s="1"/>
  <c r="Q87" i="4"/>
  <c r="R87" i="4" s="1"/>
  <c r="S87" i="4" s="1"/>
  <c r="V87" i="4" s="1"/>
  <c r="Q91" i="4"/>
  <c r="R91" i="4" s="1"/>
  <c r="S91" i="4" s="1"/>
  <c r="V91" i="4" s="1"/>
  <c r="Q95" i="4"/>
  <c r="R95" i="4" s="1"/>
  <c r="S95" i="4" s="1"/>
  <c r="V95" i="4" s="1"/>
  <c r="Q99" i="4"/>
  <c r="R99" i="4" s="1"/>
  <c r="S99" i="4" s="1"/>
  <c r="V99" i="4" s="1"/>
  <c r="Q103" i="4"/>
  <c r="R103" i="4" s="1"/>
  <c r="S103" i="4" s="1"/>
  <c r="V103" i="4" s="1"/>
  <c r="Q107" i="4"/>
  <c r="R107" i="4" s="1"/>
  <c r="S107" i="4" s="1"/>
  <c r="V107" i="4" s="1"/>
  <c r="Q111" i="4"/>
  <c r="R111" i="4" s="1"/>
  <c r="S111" i="4" s="1"/>
  <c r="V111" i="4" s="1"/>
  <c r="Q115" i="4"/>
  <c r="R115" i="4" s="1"/>
  <c r="S115" i="4" s="1"/>
  <c r="V115" i="4" s="1"/>
  <c r="Q119" i="4"/>
  <c r="R119" i="4" s="1"/>
  <c r="S119" i="4" s="1"/>
  <c r="V119" i="4" s="1"/>
  <c r="Q123" i="4"/>
  <c r="R123" i="4" s="1"/>
  <c r="S123" i="4" s="1"/>
  <c r="V123" i="4" s="1"/>
  <c r="Q10" i="4"/>
  <c r="R10" i="4" s="1"/>
  <c r="S10" i="4" s="1"/>
  <c r="V10" i="4" s="1"/>
  <c r="Q16" i="4"/>
  <c r="R16" i="4" s="1"/>
  <c r="S16" i="4" s="1"/>
  <c r="V16" i="4" s="1"/>
  <c r="Q21" i="4"/>
  <c r="R21" i="4" s="1"/>
  <c r="S21" i="4" s="1"/>
  <c r="V21" i="4" s="1"/>
  <c r="Q26" i="4"/>
  <c r="R26" i="4" s="1"/>
  <c r="S26" i="4" s="1"/>
  <c r="V26" i="4" s="1"/>
  <c r="Q32" i="4"/>
  <c r="R32" i="4" s="1"/>
  <c r="S32" i="4" s="1"/>
  <c r="V32" i="4" s="1"/>
  <c r="Q37" i="4"/>
  <c r="R37" i="4" s="1"/>
  <c r="S37" i="4" s="1"/>
  <c r="V37" i="4" s="1"/>
  <c r="Q42" i="4"/>
  <c r="R42" i="4" s="1"/>
  <c r="S42" i="4" s="1"/>
  <c r="V42" i="4" s="1"/>
  <c r="Q48" i="4"/>
  <c r="R48" i="4" s="1"/>
  <c r="S48" i="4" s="1"/>
  <c r="V48" i="4" s="1"/>
  <c r="Q53" i="4"/>
  <c r="R53" i="4" s="1"/>
  <c r="S53" i="4" s="1"/>
  <c r="V53" i="4" s="1"/>
  <c r="Q58" i="4"/>
  <c r="R58" i="4" s="1"/>
  <c r="S58" i="4" s="1"/>
  <c r="V58" i="4" s="1"/>
  <c r="Q64" i="4"/>
  <c r="R64" i="4" s="1"/>
  <c r="S64" i="4" s="1"/>
  <c r="V64" i="4" s="1"/>
  <c r="Q69" i="4"/>
  <c r="R69" i="4" s="1"/>
  <c r="S69" i="4" s="1"/>
  <c r="V69" i="4" s="1"/>
  <c r="Q74" i="4"/>
  <c r="R74" i="4" s="1"/>
  <c r="S74" i="4" s="1"/>
  <c r="V74" i="4" s="1"/>
  <c r="Q80" i="4"/>
  <c r="R80" i="4" s="1"/>
  <c r="S80" i="4" s="1"/>
  <c r="V80" i="4" s="1"/>
  <c r="Q85" i="4"/>
  <c r="R85" i="4" s="1"/>
  <c r="S85" i="4" s="1"/>
  <c r="V85" i="4" s="1"/>
  <c r="Q90" i="4"/>
  <c r="R90" i="4" s="1"/>
  <c r="S90" i="4" s="1"/>
  <c r="V90" i="4" s="1"/>
  <c r="Q96" i="4"/>
  <c r="R96" i="4" s="1"/>
  <c r="S96" i="4" s="1"/>
  <c r="V96" i="4" s="1"/>
  <c r="Q101" i="4"/>
  <c r="R101" i="4" s="1"/>
  <c r="S101" i="4" s="1"/>
  <c r="V101" i="4" s="1"/>
  <c r="Q106" i="4"/>
  <c r="R106" i="4" s="1"/>
  <c r="S106" i="4" s="1"/>
  <c r="V106" i="4" s="1"/>
  <c r="Q112" i="4"/>
  <c r="R112" i="4" s="1"/>
  <c r="S112" i="4" s="1"/>
  <c r="V112" i="4" s="1"/>
  <c r="Q117" i="4"/>
  <c r="R117" i="4" s="1"/>
  <c r="S117" i="4" s="1"/>
  <c r="V117" i="4" s="1"/>
  <c r="Q122" i="4"/>
  <c r="R122" i="4" s="1"/>
  <c r="S122" i="4" s="1"/>
  <c r="V122" i="4" s="1"/>
  <c r="Q127" i="4"/>
  <c r="R127" i="4" s="1"/>
  <c r="S127" i="4" s="1"/>
  <c r="V127" i="4" s="1"/>
  <c r="Q131" i="4"/>
  <c r="R131" i="4" s="1"/>
  <c r="S131" i="4" s="1"/>
  <c r="V131" i="4" s="1"/>
  <c r="Q135" i="4"/>
  <c r="R135" i="4" s="1"/>
  <c r="S135" i="4" s="1"/>
  <c r="V135" i="4" s="1"/>
  <c r="Q139" i="4"/>
  <c r="R139" i="4" s="1"/>
  <c r="S139" i="4" s="1"/>
  <c r="V139" i="4" s="1"/>
  <c r="Q143" i="4"/>
  <c r="R143" i="4" s="1"/>
  <c r="S143" i="4" s="1"/>
  <c r="V143" i="4" s="1"/>
  <c r="Q147" i="4"/>
  <c r="R147" i="4" s="1"/>
  <c r="S147" i="4" s="1"/>
  <c r="V147" i="4" s="1"/>
  <c r="Q151" i="4"/>
  <c r="R151" i="4" s="1"/>
  <c r="S151" i="4" s="1"/>
  <c r="V151" i="4" s="1"/>
  <c r="Q155" i="4"/>
  <c r="R155" i="4" s="1"/>
  <c r="S155" i="4" s="1"/>
  <c r="V155" i="4" s="1"/>
  <c r="Q159" i="4"/>
  <c r="R159" i="4" s="1"/>
  <c r="S159" i="4" s="1"/>
  <c r="V159" i="4" s="1"/>
  <c r="Q163" i="4"/>
  <c r="R163" i="4" s="1"/>
  <c r="S163" i="4" s="1"/>
  <c r="V163" i="4" s="1"/>
  <c r="Q167" i="4"/>
  <c r="R167" i="4" s="1"/>
  <c r="S167" i="4" s="1"/>
  <c r="V167" i="4" s="1"/>
  <c r="Q171" i="4"/>
  <c r="R171" i="4" s="1"/>
  <c r="S171" i="4" s="1"/>
  <c r="V171" i="4" s="1"/>
  <c r="Q175" i="4"/>
  <c r="R175" i="4" s="1"/>
  <c r="S175" i="4" s="1"/>
  <c r="V175" i="4" s="1"/>
  <c r="Q179" i="4"/>
  <c r="R179" i="4" s="1"/>
  <c r="S179" i="4" s="1"/>
  <c r="V179" i="4" s="1"/>
  <c r="Q183" i="4"/>
  <c r="R183" i="4" s="1"/>
  <c r="S183" i="4" s="1"/>
  <c r="V183" i="4" s="1"/>
  <c r="Q187" i="4"/>
  <c r="R187" i="4" s="1"/>
  <c r="S187" i="4" s="1"/>
  <c r="V187" i="4" s="1"/>
  <c r="Q191" i="4"/>
  <c r="R191" i="4" s="1"/>
  <c r="S191" i="4" s="1"/>
  <c r="V191" i="4" s="1"/>
  <c r="Q195" i="4"/>
  <c r="R195" i="4" s="1"/>
  <c r="S195" i="4" s="1"/>
  <c r="V195" i="4" s="1"/>
  <c r="Q199" i="4"/>
  <c r="R199" i="4" s="1"/>
  <c r="S199" i="4" s="1"/>
  <c r="V199" i="4" s="1"/>
  <c r="Q203" i="4"/>
  <c r="R203" i="4" s="1"/>
  <c r="S203" i="4" s="1"/>
  <c r="V203" i="4" s="1"/>
  <c r="Q207" i="4"/>
  <c r="R207" i="4" s="1"/>
  <c r="S207" i="4" s="1"/>
  <c r="V207" i="4" s="1"/>
  <c r="Q211" i="4"/>
  <c r="R211" i="4" s="1"/>
  <c r="S211" i="4" s="1"/>
  <c r="V211" i="4" s="1"/>
  <c r="Q215" i="4"/>
  <c r="R215" i="4" s="1"/>
  <c r="S215" i="4" s="1"/>
  <c r="V215" i="4" s="1"/>
  <c r="Q219" i="4"/>
  <c r="R219" i="4" s="1"/>
  <c r="S219" i="4" s="1"/>
  <c r="V219" i="4" s="1"/>
  <c r="Q223" i="4"/>
  <c r="R223" i="4" s="1"/>
  <c r="S223" i="4" s="1"/>
  <c r="V223" i="4" s="1"/>
  <c r="Q227" i="4"/>
  <c r="R227" i="4" s="1"/>
  <c r="S227" i="4" s="1"/>
  <c r="V227" i="4" s="1"/>
  <c r="Q231" i="4"/>
  <c r="R231" i="4" s="1"/>
  <c r="S231" i="4" s="1"/>
  <c r="V231" i="4" s="1"/>
  <c r="Q235" i="4"/>
  <c r="R235" i="4" s="1"/>
  <c r="S235" i="4" s="1"/>
  <c r="V235" i="4" s="1"/>
  <c r="Q239" i="4"/>
  <c r="R239" i="4" s="1"/>
  <c r="S239" i="4" s="1"/>
  <c r="V239" i="4" s="1"/>
  <c r="Q243" i="4"/>
  <c r="R243" i="4" s="1"/>
  <c r="S243" i="4" s="1"/>
  <c r="V243" i="4" s="1"/>
  <c r="Q247" i="4"/>
  <c r="R247" i="4" s="1"/>
  <c r="S247" i="4" s="1"/>
  <c r="V247" i="4" s="1"/>
  <c r="Q251" i="4"/>
  <c r="R251" i="4" s="1"/>
  <c r="S251" i="4" s="1"/>
  <c r="V251" i="4" s="1"/>
  <c r="Q255" i="4"/>
  <c r="R255" i="4" s="1"/>
  <c r="S255" i="4" s="1"/>
  <c r="V255" i="4" s="1"/>
  <c r="Q259" i="4"/>
  <c r="R259" i="4" s="1"/>
  <c r="S259" i="4" s="1"/>
  <c r="V259" i="4" s="1"/>
  <c r="Q263" i="4"/>
  <c r="R263" i="4" s="1"/>
  <c r="S263" i="4" s="1"/>
  <c r="V263" i="4" s="1"/>
  <c r="Q267" i="4"/>
  <c r="R267" i="4" s="1"/>
  <c r="S267" i="4" s="1"/>
  <c r="V267" i="4" s="1"/>
  <c r="Q271" i="4"/>
  <c r="R271" i="4" s="1"/>
  <c r="S271" i="4" s="1"/>
  <c r="V271" i="4" s="1"/>
  <c r="Q275" i="4"/>
  <c r="R275" i="4" s="1"/>
  <c r="S275" i="4" s="1"/>
  <c r="V275" i="4" s="1"/>
  <c r="Q279" i="4"/>
  <c r="R279" i="4" s="1"/>
  <c r="S279" i="4" s="1"/>
  <c r="V279" i="4" s="1"/>
  <c r="Q283" i="4"/>
  <c r="R283" i="4" s="1"/>
  <c r="S283" i="4" s="1"/>
  <c r="V283" i="4" s="1"/>
  <c r="Q287" i="4"/>
  <c r="R287" i="4" s="1"/>
  <c r="S287" i="4" s="1"/>
  <c r="V287" i="4" s="1"/>
  <c r="Q291" i="4"/>
  <c r="R291" i="4" s="1"/>
  <c r="S291" i="4" s="1"/>
  <c r="V291" i="4" s="1"/>
  <c r="Q295" i="4"/>
  <c r="R295" i="4" s="1"/>
  <c r="S295" i="4" s="1"/>
  <c r="V295" i="4" s="1"/>
  <c r="Q299" i="4"/>
  <c r="R299" i="4" s="1"/>
  <c r="S299" i="4" s="1"/>
  <c r="V299" i="4" s="1"/>
  <c r="Q303" i="4"/>
  <c r="R303" i="4" s="1"/>
  <c r="S303" i="4" s="1"/>
  <c r="V303" i="4" s="1"/>
  <c r="Q307" i="4"/>
  <c r="R307" i="4" s="1"/>
  <c r="S307" i="4" s="1"/>
  <c r="V307" i="4" s="1"/>
  <c r="Q311" i="4"/>
  <c r="R311" i="4" s="1"/>
  <c r="S311" i="4" s="1"/>
  <c r="V311" i="4" s="1"/>
  <c r="Q315" i="4"/>
  <c r="R315" i="4" s="1"/>
  <c r="S315" i="4" s="1"/>
  <c r="V315" i="4" s="1"/>
  <c r="Q319" i="4"/>
  <c r="R319" i="4" s="1"/>
  <c r="S319" i="4" s="1"/>
  <c r="V319" i="4" s="1"/>
  <c r="Q323" i="4"/>
  <c r="R323" i="4" s="1"/>
  <c r="S323" i="4" s="1"/>
  <c r="V323" i="4" s="1"/>
  <c r="Q327" i="4"/>
  <c r="R327" i="4" s="1"/>
  <c r="S327" i="4" s="1"/>
  <c r="V327" i="4" s="1"/>
  <c r="Q331" i="4"/>
  <c r="R331" i="4" s="1"/>
  <c r="S331" i="4" s="1"/>
  <c r="V331" i="4" s="1"/>
  <c r="Q335" i="4"/>
  <c r="R335" i="4" s="1"/>
  <c r="S335" i="4" s="1"/>
  <c r="V335" i="4" s="1"/>
  <c r="Q339" i="4"/>
  <c r="R339" i="4" s="1"/>
  <c r="S339" i="4" s="1"/>
  <c r="V339" i="4" s="1"/>
  <c r="Q343" i="4"/>
  <c r="R343" i="4" s="1"/>
  <c r="S343" i="4" s="1"/>
  <c r="V343" i="4" s="1"/>
  <c r="Q347" i="4"/>
  <c r="R347" i="4" s="1"/>
  <c r="S347" i="4" s="1"/>
  <c r="V347" i="4" s="1"/>
  <c r="Q351" i="4"/>
  <c r="R351" i="4" s="1"/>
  <c r="S351" i="4" s="1"/>
  <c r="V351" i="4" s="1"/>
  <c r="Q355" i="4"/>
  <c r="R355" i="4" s="1"/>
  <c r="S355" i="4" s="1"/>
  <c r="V355" i="4" s="1"/>
  <c r="Q359" i="4"/>
  <c r="R359" i="4" s="1"/>
  <c r="S359" i="4" s="1"/>
  <c r="V359" i="4" s="1"/>
  <c r="Q12" i="4"/>
  <c r="R12" i="4" s="1"/>
  <c r="S12" i="4" s="1"/>
  <c r="V12" i="4" s="1"/>
  <c r="Q17" i="4"/>
  <c r="R17" i="4" s="1"/>
  <c r="S17" i="4" s="1"/>
  <c r="V17" i="4" s="1"/>
  <c r="Q22" i="4"/>
  <c r="R22" i="4" s="1"/>
  <c r="S22" i="4" s="1"/>
  <c r="V22" i="4" s="1"/>
  <c r="Q28" i="4"/>
  <c r="R28" i="4" s="1"/>
  <c r="S28" i="4" s="1"/>
  <c r="V28" i="4" s="1"/>
  <c r="Q33" i="4"/>
  <c r="R33" i="4" s="1"/>
  <c r="S33" i="4" s="1"/>
  <c r="V33" i="4" s="1"/>
  <c r="Q38" i="4"/>
  <c r="R38" i="4" s="1"/>
  <c r="S38" i="4" s="1"/>
  <c r="V38" i="4" s="1"/>
  <c r="Q44" i="4"/>
  <c r="R44" i="4" s="1"/>
  <c r="S44" i="4" s="1"/>
  <c r="V44" i="4" s="1"/>
  <c r="Q49" i="4"/>
  <c r="R49" i="4" s="1"/>
  <c r="S49" i="4" s="1"/>
  <c r="V49" i="4" s="1"/>
  <c r="Q54" i="4"/>
  <c r="R54" i="4" s="1"/>
  <c r="S54" i="4" s="1"/>
  <c r="V54" i="4" s="1"/>
  <c r="Q60" i="4"/>
  <c r="R60" i="4" s="1"/>
  <c r="S60" i="4" s="1"/>
  <c r="V60" i="4" s="1"/>
  <c r="Q65" i="4"/>
  <c r="R65" i="4" s="1"/>
  <c r="S65" i="4" s="1"/>
  <c r="V65" i="4" s="1"/>
  <c r="Q70" i="4"/>
  <c r="R70" i="4" s="1"/>
  <c r="S70" i="4" s="1"/>
  <c r="V70" i="4" s="1"/>
  <c r="Q76" i="4"/>
  <c r="R76" i="4" s="1"/>
  <c r="S76" i="4" s="1"/>
  <c r="V76" i="4" s="1"/>
  <c r="Q81" i="4"/>
  <c r="R81" i="4" s="1"/>
  <c r="S81" i="4" s="1"/>
  <c r="V81" i="4" s="1"/>
  <c r="Q86" i="4"/>
  <c r="R86" i="4" s="1"/>
  <c r="S86" i="4" s="1"/>
  <c r="V86" i="4" s="1"/>
  <c r="Q92" i="4"/>
  <c r="R92" i="4" s="1"/>
  <c r="S92" i="4" s="1"/>
  <c r="V92" i="4" s="1"/>
  <c r="Q97" i="4"/>
  <c r="R97" i="4" s="1"/>
  <c r="S97" i="4" s="1"/>
  <c r="V97" i="4" s="1"/>
  <c r="Q102" i="4"/>
  <c r="R102" i="4" s="1"/>
  <c r="S102" i="4" s="1"/>
  <c r="V102" i="4" s="1"/>
  <c r="Q108" i="4"/>
  <c r="R108" i="4" s="1"/>
  <c r="S108" i="4" s="1"/>
  <c r="V108" i="4" s="1"/>
  <c r="Q113" i="4"/>
  <c r="R113" i="4" s="1"/>
  <c r="S113" i="4" s="1"/>
  <c r="V113" i="4" s="1"/>
  <c r="Q118" i="4"/>
  <c r="R118" i="4" s="1"/>
  <c r="S118" i="4" s="1"/>
  <c r="V118" i="4" s="1"/>
  <c r="Q124" i="4"/>
  <c r="R124" i="4" s="1"/>
  <c r="S124" i="4" s="1"/>
  <c r="V124" i="4" s="1"/>
  <c r="Q128" i="4"/>
  <c r="R128" i="4" s="1"/>
  <c r="S128" i="4" s="1"/>
  <c r="V128" i="4" s="1"/>
  <c r="Q132" i="4"/>
  <c r="R132" i="4" s="1"/>
  <c r="S132" i="4" s="1"/>
  <c r="V132" i="4" s="1"/>
  <c r="Q136" i="4"/>
  <c r="R136" i="4" s="1"/>
  <c r="S136" i="4" s="1"/>
  <c r="V136" i="4" s="1"/>
  <c r="Q140" i="4"/>
  <c r="R140" i="4" s="1"/>
  <c r="S140" i="4" s="1"/>
  <c r="V140" i="4" s="1"/>
  <c r="Q144" i="4"/>
  <c r="R144" i="4" s="1"/>
  <c r="S144" i="4" s="1"/>
  <c r="V144" i="4" s="1"/>
  <c r="Q148" i="4"/>
  <c r="R148" i="4" s="1"/>
  <c r="S148" i="4" s="1"/>
  <c r="V148" i="4" s="1"/>
  <c r="Q152" i="4"/>
  <c r="R152" i="4" s="1"/>
  <c r="S152" i="4" s="1"/>
  <c r="V152" i="4" s="1"/>
  <c r="Q156" i="4"/>
  <c r="R156" i="4" s="1"/>
  <c r="S156" i="4" s="1"/>
  <c r="V156" i="4" s="1"/>
  <c r="Q160" i="4"/>
  <c r="R160" i="4" s="1"/>
  <c r="S160" i="4" s="1"/>
  <c r="V160" i="4" s="1"/>
  <c r="Q164" i="4"/>
  <c r="R164" i="4" s="1"/>
  <c r="S164" i="4" s="1"/>
  <c r="V164" i="4" s="1"/>
  <c r="Q168" i="4"/>
  <c r="R168" i="4" s="1"/>
  <c r="S168" i="4" s="1"/>
  <c r="V168" i="4" s="1"/>
  <c r="Q172" i="4"/>
  <c r="R172" i="4" s="1"/>
  <c r="S172" i="4" s="1"/>
  <c r="V172" i="4" s="1"/>
  <c r="Q176" i="4"/>
  <c r="R176" i="4" s="1"/>
  <c r="S176" i="4" s="1"/>
  <c r="V176" i="4" s="1"/>
  <c r="Q180" i="4"/>
  <c r="R180" i="4" s="1"/>
  <c r="S180" i="4" s="1"/>
  <c r="V180" i="4" s="1"/>
  <c r="Q184" i="4"/>
  <c r="R184" i="4" s="1"/>
  <c r="S184" i="4" s="1"/>
  <c r="V184" i="4" s="1"/>
  <c r="Q188" i="4"/>
  <c r="R188" i="4" s="1"/>
  <c r="S188" i="4" s="1"/>
  <c r="V188" i="4" s="1"/>
  <c r="Q192" i="4"/>
  <c r="R192" i="4" s="1"/>
  <c r="S192" i="4" s="1"/>
  <c r="V192" i="4" s="1"/>
  <c r="Q196" i="4"/>
  <c r="R196" i="4" s="1"/>
  <c r="S196" i="4" s="1"/>
  <c r="V196" i="4" s="1"/>
  <c r="Q200" i="4"/>
  <c r="R200" i="4" s="1"/>
  <c r="S200" i="4" s="1"/>
  <c r="V200" i="4" s="1"/>
  <c r="Q204" i="4"/>
  <c r="R204" i="4" s="1"/>
  <c r="S204" i="4" s="1"/>
  <c r="V204" i="4" s="1"/>
  <c r="Q208" i="4"/>
  <c r="R208" i="4" s="1"/>
  <c r="S208" i="4" s="1"/>
  <c r="V208" i="4" s="1"/>
  <c r="Q212" i="4"/>
  <c r="R212" i="4" s="1"/>
  <c r="S212" i="4" s="1"/>
  <c r="V212" i="4" s="1"/>
  <c r="Q216" i="4"/>
  <c r="R216" i="4" s="1"/>
  <c r="S216" i="4" s="1"/>
  <c r="V216" i="4" s="1"/>
  <c r="Q220" i="4"/>
  <c r="R220" i="4" s="1"/>
  <c r="S220" i="4" s="1"/>
  <c r="V220" i="4" s="1"/>
  <c r="Q224" i="4"/>
  <c r="R224" i="4" s="1"/>
  <c r="S224" i="4" s="1"/>
  <c r="V224" i="4" s="1"/>
  <c r="Q228" i="4"/>
  <c r="R228" i="4" s="1"/>
  <c r="S228" i="4" s="1"/>
  <c r="V228" i="4" s="1"/>
  <c r="Q232" i="4"/>
  <c r="R232" i="4" s="1"/>
  <c r="S232" i="4" s="1"/>
  <c r="V232" i="4" s="1"/>
  <c r="Q236" i="4"/>
  <c r="R236" i="4" s="1"/>
  <c r="S236" i="4" s="1"/>
  <c r="V236" i="4" s="1"/>
  <c r="Q240" i="4"/>
  <c r="R240" i="4" s="1"/>
  <c r="S240" i="4" s="1"/>
  <c r="V240" i="4" s="1"/>
  <c r="Q244" i="4"/>
  <c r="R244" i="4" s="1"/>
  <c r="S244" i="4" s="1"/>
  <c r="V244" i="4" s="1"/>
  <c r="Q248" i="4"/>
  <c r="R248" i="4" s="1"/>
  <c r="S248" i="4" s="1"/>
  <c r="V248" i="4" s="1"/>
  <c r="Q252" i="4"/>
  <c r="R252" i="4" s="1"/>
  <c r="S252" i="4" s="1"/>
  <c r="V252" i="4" s="1"/>
  <c r="Q256" i="4"/>
  <c r="R256" i="4" s="1"/>
  <c r="S256" i="4" s="1"/>
  <c r="V256" i="4" s="1"/>
  <c r="Q260" i="4"/>
  <c r="R260" i="4" s="1"/>
  <c r="S260" i="4" s="1"/>
  <c r="V260" i="4" s="1"/>
  <c r="Q264" i="4"/>
  <c r="R264" i="4" s="1"/>
  <c r="S264" i="4" s="1"/>
  <c r="V264" i="4" s="1"/>
  <c r="Q268" i="4"/>
  <c r="R268" i="4" s="1"/>
  <c r="S268" i="4" s="1"/>
  <c r="V268" i="4" s="1"/>
  <c r="Q272" i="4"/>
  <c r="R272" i="4" s="1"/>
  <c r="S272" i="4" s="1"/>
  <c r="V272" i="4" s="1"/>
  <c r="Q276" i="4"/>
  <c r="R276" i="4" s="1"/>
  <c r="S276" i="4" s="1"/>
  <c r="V276" i="4" s="1"/>
  <c r="Q280" i="4"/>
  <c r="R280" i="4" s="1"/>
  <c r="S280" i="4" s="1"/>
  <c r="V280" i="4" s="1"/>
  <c r="Q284" i="4"/>
  <c r="R284" i="4" s="1"/>
  <c r="S284" i="4" s="1"/>
  <c r="V284" i="4" s="1"/>
  <c r="Q288" i="4"/>
  <c r="R288" i="4" s="1"/>
  <c r="S288" i="4" s="1"/>
  <c r="V288" i="4" s="1"/>
  <c r="Q292" i="4"/>
  <c r="R292" i="4" s="1"/>
  <c r="S292" i="4" s="1"/>
  <c r="V292" i="4" s="1"/>
  <c r="Q296" i="4"/>
  <c r="R296" i="4" s="1"/>
  <c r="S296" i="4" s="1"/>
  <c r="V296" i="4" s="1"/>
  <c r="Q300" i="4"/>
  <c r="R300" i="4" s="1"/>
  <c r="S300" i="4" s="1"/>
  <c r="V300" i="4" s="1"/>
  <c r="Q304" i="4"/>
  <c r="R304" i="4" s="1"/>
  <c r="S304" i="4" s="1"/>
  <c r="V304" i="4" s="1"/>
  <c r="Q308" i="4"/>
  <c r="R308" i="4" s="1"/>
  <c r="S308" i="4" s="1"/>
  <c r="V308" i="4" s="1"/>
  <c r="Q312" i="4"/>
  <c r="R312" i="4" s="1"/>
  <c r="S312" i="4" s="1"/>
  <c r="V312" i="4" s="1"/>
  <c r="Q316" i="4"/>
  <c r="R316" i="4" s="1"/>
  <c r="S316" i="4" s="1"/>
  <c r="V316" i="4" s="1"/>
  <c r="Q320" i="4"/>
  <c r="R320" i="4" s="1"/>
  <c r="S320" i="4" s="1"/>
  <c r="V320" i="4" s="1"/>
  <c r="Q324" i="4"/>
  <c r="R324" i="4" s="1"/>
  <c r="S324" i="4" s="1"/>
  <c r="V324" i="4" s="1"/>
  <c r="Q328" i="4"/>
  <c r="R328" i="4" s="1"/>
  <c r="S328" i="4" s="1"/>
  <c r="V328" i="4" s="1"/>
  <c r="Q332" i="4"/>
  <c r="R332" i="4" s="1"/>
  <c r="S332" i="4" s="1"/>
  <c r="V332" i="4" s="1"/>
  <c r="Q336" i="4"/>
  <c r="R336" i="4" s="1"/>
  <c r="S336" i="4" s="1"/>
  <c r="V336" i="4" s="1"/>
  <c r="Q340" i="4"/>
  <c r="R340" i="4" s="1"/>
  <c r="S340" i="4" s="1"/>
  <c r="V340" i="4" s="1"/>
  <c r="Q344" i="4"/>
  <c r="R344" i="4" s="1"/>
  <c r="S344" i="4" s="1"/>
  <c r="V344" i="4" s="1"/>
  <c r="Q14" i="4"/>
  <c r="R14" i="4" s="1"/>
  <c r="S14" i="4" s="1"/>
  <c r="V14" i="4" s="1"/>
  <c r="Q25" i="4"/>
  <c r="R25" i="4" s="1"/>
  <c r="S25" i="4" s="1"/>
  <c r="V25" i="4" s="1"/>
  <c r="Q36" i="4"/>
  <c r="R36" i="4" s="1"/>
  <c r="S36" i="4" s="1"/>
  <c r="V36" i="4" s="1"/>
  <c r="Q46" i="4"/>
  <c r="R46" i="4" s="1"/>
  <c r="S46" i="4" s="1"/>
  <c r="V46" i="4" s="1"/>
  <c r="Q57" i="4"/>
  <c r="R57" i="4" s="1"/>
  <c r="S57" i="4" s="1"/>
  <c r="V57" i="4" s="1"/>
  <c r="Q68" i="4"/>
  <c r="R68" i="4" s="1"/>
  <c r="S68" i="4" s="1"/>
  <c r="V68" i="4" s="1"/>
  <c r="Q78" i="4"/>
  <c r="R78" i="4" s="1"/>
  <c r="S78" i="4" s="1"/>
  <c r="V78" i="4" s="1"/>
  <c r="Q89" i="4"/>
  <c r="R89" i="4" s="1"/>
  <c r="S89" i="4" s="1"/>
  <c r="V89" i="4" s="1"/>
  <c r="Q100" i="4"/>
  <c r="R100" i="4" s="1"/>
  <c r="S100" i="4" s="1"/>
  <c r="V100" i="4" s="1"/>
  <c r="Q110" i="4"/>
  <c r="R110" i="4" s="1"/>
  <c r="S110" i="4" s="1"/>
  <c r="V110" i="4" s="1"/>
  <c r="Q121" i="4"/>
  <c r="R121" i="4" s="1"/>
  <c r="S121" i="4" s="1"/>
  <c r="V121" i="4" s="1"/>
  <c r="Q130" i="4"/>
  <c r="R130" i="4" s="1"/>
  <c r="S130" i="4" s="1"/>
  <c r="V130" i="4" s="1"/>
  <c r="Q138" i="4"/>
  <c r="R138" i="4" s="1"/>
  <c r="S138" i="4" s="1"/>
  <c r="V138" i="4" s="1"/>
  <c r="Q146" i="4"/>
  <c r="R146" i="4" s="1"/>
  <c r="S146" i="4" s="1"/>
  <c r="V146" i="4" s="1"/>
  <c r="Q154" i="4"/>
  <c r="R154" i="4" s="1"/>
  <c r="S154" i="4" s="1"/>
  <c r="V154" i="4" s="1"/>
  <c r="Q162" i="4"/>
  <c r="R162" i="4" s="1"/>
  <c r="S162" i="4" s="1"/>
  <c r="V162" i="4" s="1"/>
  <c r="Q170" i="4"/>
  <c r="R170" i="4" s="1"/>
  <c r="S170" i="4" s="1"/>
  <c r="V170" i="4" s="1"/>
  <c r="Q178" i="4"/>
  <c r="R178" i="4" s="1"/>
  <c r="S178" i="4" s="1"/>
  <c r="V178" i="4" s="1"/>
  <c r="Q186" i="4"/>
  <c r="R186" i="4" s="1"/>
  <c r="S186" i="4" s="1"/>
  <c r="V186" i="4" s="1"/>
  <c r="Q194" i="4"/>
  <c r="R194" i="4" s="1"/>
  <c r="S194" i="4" s="1"/>
  <c r="V194" i="4" s="1"/>
  <c r="Q202" i="4"/>
  <c r="R202" i="4" s="1"/>
  <c r="S202" i="4" s="1"/>
  <c r="V202" i="4" s="1"/>
  <c r="Q210" i="4"/>
  <c r="R210" i="4" s="1"/>
  <c r="S210" i="4" s="1"/>
  <c r="V210" i="4" s="1"/>
  <c r="Q218" i="4"/>
  <c r="R218" i="4" s="1"/>
  <c r="S218" i="4" s="1"/>
  <c r="V218" i="4" s="1"/>
  <c r="Q226" i="4"/>
  <c r="R226" i="4" s="1"/>
  <c r="S226" i="4" s="1"/>
  <c r="V226" i="4" s="1"/>
  <c r="Q234" i="4"/>
  <c r="R234" i="4" s="1"/>
  <c r="S234" i="4" s="1"/>
  <c r="V234" i="4" s="1"/>
  <c r="Q242" i="4"/>
  <c r="R242" i="4" s="1"/>
  <c r="S242" i="4" s="1"/>
  <c r="V242" i="4" s="1"/>
  <c r="Q250" i="4"/>
  <c r="R250" i="4" s="1"/>
  <c r="S250" i="4" s="1"/>
  <c r="V250" i="4" s="1"/>
  <c r="Q258" i="4"/>
  <c r="R258" i="4" s="1"/>
  <c r="S258" i="4" s="1"/>
  <c r="V258" i="4" s="1"/>
  <c r="Q266" i="4"/>
  <c r="R266" i="4" s="1"/>
  <c r="S266" i="4" s="1"/>
  <c r="V266" i="4" s="1"/>
  <c r="Q274" i="4"/>
  <c r="R274" i="4" s="1"/>
  <c r="S274" i="4" s="1"/>
  <c r="V274" i="4" s="1"/>
  <c r="Q282" i="4"/>
  <c r="R282" i="4" s="1"/>
  <c r="S282" i="4" s="1"/>
  <c r="V282" i="4" s="1"/>
  <c r="Q290" i="4"/>
  <c r="R290" i="4" s="1"/>
  <c r="S290" i="4" s="1"/>
  <c r="V290" i="4" s="1"/>
  <c r="Q298" i="4"/>
  <c r="R298" i="4" s="1"/>
  <c r="S298" i="4" s="1"/>
  <c r="V298" i="4" s="1"/>
  <c r="Q306" i="4"/>
  <c r="R306" i="4" s="1"/>
  <c r="S306" i="4" s="1"/>
  <c r="V306" i="4" s="1"/>
  <c r="Q314" i="4"/>
  <c r="R314" i="4" s="1"/>
  <c r="S314" i="4" s="1"/>
  <c r="V314" i="4" s="1"/>
  <c r="Q322" i="4"/>
  <c r="R322" i="4" s="1"/>
  <c r="S322" i="4" s="1"/>
  <c r="V322" i="4" s="1"/>
  <c r="Q330" i="4"/>
  <c r="R330" i="4" s="1"/>
  <c r="S330" i="4" s="1"/>
  <c r="V330" i="4" s="1"/>
  <c r="Q338" i="4"/>
  <c r="R338" i="4" s="1"/>
  <c r="S338" i="4" s="1"/>
  <c r="V338" i="4" s="1"/>
  <c r="Q346" i="4"/>
  <c r="R346" i="4" s="1"/>
  <c r="S346" i="4" s="1"/>
  <c r="V346" i="4" s="1"/>
  <c r="Q352" i="4"/>
  <c r="R352" i="4" s="1"/>
  <c r="S352" i="4" s="1"/>
  <c r="V352" i="4" s="1"/>
  <c r="Q357" i="4"/>
  <c r="R357" i="4" s="1"/>
  <c r="S357" i="4" s="1"/>
  <c r="V357" i="4" s="1"/>
  <c r="Q362" i="4"/>
  <c r="R362" i="4" s="1"/>
  <c r="S362" i="4" s="1"/>
  <c r="V362" i="4" s="1"/>
  <c r="Q366" i="4"/>
  <c r="R366" i="4" s="1"/>
  <c r="S366" i="4" s="1"/>
  <c r="V366" i="4" s="1"/>
  <c r="Q370" i="4"/>
  <c r="R370" i="4" s="1"/>
  <c r="S370" i="4" s="1"/>
  <c r="V370" i="4" s="1"/>
  <c r="Q9" i="4"/>
  <c r="R9" i="4" s="1"/>
  <c r="S9" i="4" s="1"/>
  <c r="V9" i="4" s="1"/>
  <c r="Q20" i="4"/>
  <c r="R20" i="4" s="1"/>
  <c r="S20" i="4" s="1"/>
  <c r="V20" i="4" s="1"/>
  <c r="Q30" i="4"/>
  <c r="R30" i="4" s="1"/>
  <c r="S30" i="4" s="1"/>
  <c r="V30" i="4" s="1"/>
  <c r="Q41" i="4"/>
  <c r="R41" i="4" s="1"/>
  <c r="S41" i="4" s="1"/>
  <c r="V41" i="4" s="1"/>
  <c r="Q62" i="4"/>
  <c r="R62" i="4" s="1"/>
  <c r="S62" i="4" s="1"/>
  <c r="V62" i="4" s="1"/>
  <c r="Q73" i="4"/>
  <c r="R73" i="4" s="1"/>
  <c r="S73" i="4" s="1"/>
  <c r="V73" i="4" s="1"/>
  <c r="Q84" i="4"/>
  <c r="R84" i="4" s="1"/>
  <c r="S84" i="4" s="1"/>
  <c r="V84" i="4" s="1"/>
  <c r="Q94" i="4"/>
  <c r="R94" i="4" s="1"/>
  <c r="S94" i="4" s="1"/>
  <c r="V94" i="4" s="1"/>
  <c r="Q105" i="4"/>
  <c r="R105" i="4" s="1"/>
  <c r="S105" i="4" s="1"/>
  <c r="V105" i="4" s="1"/>
  <c r="Q116" i="4"/>
  <c r="R116" i="4" s="1"/>
  <c r="S116" i="4" s="1"/>
  <c r="V116" i="4" s="1"/>
  <c r="Q126" i="4"/>
  <c r="R126" i="4" s="1"/>
  <c r="S126" i="4" s="1"/>
  <c r="V126" i="4" s="1"/>
  <c r="Q134" i="4"/>
  <c r="R134" i="4" s="1"/>
  <c r="S134" i="4" s="1"/>
  <c r="V134" i="4" s="1"/>
  <c r="Q142" i="4"/>
  <c r="R142" i="4" s="1"/>
  <c r="S142" i="4" s="1"/>
  <c r="V142" i="4" s="1"/>
  <c r="Q150" i="4"/>
  <c r="R150" i="4" s="1"/>
  <c r="S150" i="4" s="1"/>
  <c r="V150" i="4" s="1"/>
  <c r="Q158" i="4"/>
  <c r="R158" i="4" s="1"/>
  <c r="S158" i="4" s="1"/>
  <c r="V158" i="4" s="1"/>
  <c r="Q166" i="4"/>
  <c r="R166" i="4" s="1"/>
  <c r="S166" i="4" s="1"/>
  <c r="V166" i="4" s="1"/>
  <c r="Q174" i="4"/>
  <c r="R174" i="4" s="1"/>
  <c r="S174" i="4" s="1"/>
  <c r="V174" i="4" s="1"/>
  <c r="Q182" i="4"/>
  <c r="R182" i="4" s="1"/>
  <c r="S182" i="4" s="1"/>
  <c r="V182" i="4" s="1"/>
  <c r="Q190" i="4"/>
  <c r="R190" i="4" s="1"/>
  <c r="S190" i="4" s="1"/>
  <c r="V190" i="4" s="1"/>
  <c r="Q198" i="4"/>
  <c r="R198" i="4" s="1"/>
  <c r="S198" i="4" s="1"/>
  <c r="V198" i="4" s="1"/>
  <c r="Q206" i="4"/>
  <c r="R206" i="4" s="1"/>
  <c r="S206" i="4" s="1"/>
  <c r="V206" i="4" s="1"/>
  <c r="Q214" i="4"/>
  <c r="R214" i="4" s="1"/>
  <c r="S214" i="4" s="1"/>
  <c r="V214" i="4" s="1"/>
  <c r="Q222" i="4"/>
  <c r="R222" i="4" s="1"/>
  <c r="S222" i="4" s="1"/>
  <c r="V222" i="4" s="1"/>
  <c r="Q238" i="4"/>
  <c r="R238" i="4" s="1"/>
  <c r="S238" i="4" s="1"/>
  <c r="V238" i="4" s="1"/>
  <c r="Q246" i="4"/>
  <c r="R246" i="4" s="1"/>
  <c r="S246" i="4" s="1"/>
  <c r="V246" i="4" s="1"/>
  <c r="Q254" i="4"/>
  <c r="R254" i="4" s="1"/>
  <c r="S254" i="4" s="1"/>
  <c r="V254" i="4" s="1"/>
  <c r="Q262" i="4"/>
  <c r="R262" i="4" s="1"/>
  <c r="S262" i="4" s="1"/>
  <c r="V262" i="4" s="1"/>
  <c r="Q270" i="4"/>
  <c r="R270" i="4" s="1"/>
  <c r="S270" i="4" s="1"/>
  <c r="V270" i="4" s="1"/>
  <c r="Q278" i="4"/>
  <c r="R278" i="4" s="1"/>
  <c r="S278" i="4" s="1"/>
  <c r="V278" i="4" s="1"/>
  <c r="Q286" i="4"/>
  <c r="R286" i="4" s="1"/>
  <c r="S286" i="4" s="1"/>
  <c r="V286" i="4" s="1"/>
  <c r="Q294" i="4"/>
  <c r="R294" i="4" s="1"/>
  <c r="S294" i="4" s="1"/>
  <c r="V294" i="4" s="1"/>
  <c r="Q302" i="4"/>
  <c r="R302" i="4" s="1"/>
  <c r="S302" i="4" s="1"/>
  <c r="V302" i="4" s="1"/>
  <c r="Q318" i="4"/>
  <c r="R318" i="4" s="1"/>
  <c r="S318" i="4" s="1"/>
  <c r="V318" i="4" s="1"/>
  <c r="Q326" i="4"/>
  <c r="R326" i="4" s="1"/>
  <c r="S326" i="4" s="1"/>
  <c r="V326" i="4" s="1"/>
  <c r="Q334" i="4"/>
  <c r="R334" i="4" s="1"/>
  <c r="S334" i="4" s="1"/>
  <c r="V334" i="4" s="1"/>
  <c r="Q342" i="4"/>
  <c r="R342" i="4" s="1"/>
  <c r="S342" i="4" s="1"/>
  <c r="V342" i="4" s="1"/>
  <c r="Q354" i="4"/>
  <c r="R354" i="4" s="1"/>
  <c r="S354" i="4" s="1"/>
  <c r="V354" i="4" s="1"/>
  <c r="Q360" i="4"/>
  <c r="R360" i="4" s="1"/>
  <c r="S360" i="4" s="1"/>
  <c r="V360" i="4" s="1"/>
  <c r="Q364" i="4"/>
  <c r="R364" i="4" s="1"/>
  <c r="S364" i="4" s="1"/>
  <c r="V364" i="4" s="1"/>
  <c r="Q13" i="4"/>
  <c r="R13" i="4" s="1"/>
  <c r="S13" i="4" s="1"/>
  <c r="V13" i="4" s="1"/>
  <c r="Q34" i="4"/>
  <c r="R34" i="4" s="1"/>
  <c r="S34" i="4" s="1"/>
  <c r="V34" i="4" s="1"/>
  <c r="Q56" i="4"/>
  <c r="R56" i="4" s="1"/>
  <c r="S56" i="4" s="1"/>
  <c r="V56" i="4" s="1"/>
  <c r="Q77" i="4"/>
  <c r="R77" i="4" s="1"/>
  <c r="S77" i="4" s="1"/>
  <c r="V77" i="4" s="1"/>
  <c r="Q109" i="4"/>
  <c r="R109" i="4" s="1"/>
  <c r="S109" i="4" s="1"/>
  <c r="V109" i="4" s="1"/>
  <c r="Q137" i="4"/>
  <c r="R137" i="4" s="1"/>
  <c r="S137" i="4" s="1"/>
  <c r="V137" i="4" s="1"/>
  <c r="Q153" i="4"/>
  <c r="R153" i="4" s="1"/>
  <c r="S153" i="4" s="1"/>
  <c r="V153" i="4" s="1"/>
  <c r="Q169" i="4"/>
  <c r="R169" i="4" s="1"/>
  <c r="S169" i="4" s="1"/>
  <c r="V169" i="4" s="1"/>
  <c r="Q185" i="4"/>
  <c r="R185" i="4" s="1"/>
  <c r="S185" i="4" s="1"/>
  <c r="V185" i="4" s="1"/>
  <c r="Q201" i="4"/>
  <c r="R201" i="4" s="1"/>
  <c r="S201" i="4" s="1"/>
  <c r="V201" i="4" s="1"/>
  <c r="Q217" i="4"/>
  <c r="R217" i="4" s="1"/>
  <c r="S217" i="4" s="1"/>
  <c r="V217" i="4" s="1"/>
  <c r="Q233" i="4"/>
  <c r="R233" i="4" s="1"/>
  <c r="S233" i="4" s="1"/>
  <c r="V233" i="4" s="1"/>
  <c r="Q8" i="4"/>
  <c r="R8" i="4" s="1"/>
  <c r="S8" i="4" s="1"/>
  <c r="V8" i="4" s="1"/>
  <c r="Q18" i="4"/>
  <c r="R18" i="4" s="1"/>
  <c r="S18" i="4" s="1"/>
  <c r="V18" i="4" s="1"/>
  <c r="Q29" i="4"/>
  <c r="R29" i="4" s="1"/>
  <c r="S29" i="4" s="1"/>
  <c r="V29" i="4" s="1"/>
  <c r="Q40" i="4"/>
  <c r="R40" i="4" s="1"/>
  <c r="S40" i="4" s="1"/>
  <c r="V40" i="4" s="1"/>
  <c r="Q50" i="4"/>
  <c r="R50" i="4" s="1"/>
  <c r="S50" i="4" s="1"/>
  <c r="V50" i="4" s="1"/>
  <c r="Q61" i="4"/>
  <c r="R61" i="4" s="1"/>
  <c r="S61" i="4" s="1"/>
  <c r="V61" i="4" s="1"/>
  <c r="Q72" i="4"/>
  <c r="R72" i="4" s="1"/>
  <c r="S72" i="4" s="1"/>
  <c r="V72" i="4" s="1"/>
  <c r="Q82" i="4"/>
  <c r="R82" i="4" s="1"/>
  <c r="S82" i="4" s="1"/>
  <c r="V82" i="4" s="1"/>
  <c r="Q93" i="4"/>
  <c r="R93" i="4" s="1"/>
  <c r="S93" i="4" s="1"/>
  <c r="V93" i="4" s="1"/>
  <c r="Q104" i="4"/>
  <c r="R104" i="4" s="1"/>
  <c r="S104" i="4" s="1"/>
  <c r="V104" i="4" s="1"/>
  <c r="Q114" i="4"/>
  <c r="R114" i="4" s="1"/>
  <c r="S114" i="4" s="1"/>
  <c r="V114" i="4" s="1"/>
  <c r="Q125" i="4"/>
  <c r="R125" i="4" s="1"/>
  <c r="S125" i="4" s="1"/>
  <c r="V125" i="4" s="1"/>
  <c r="Q133" i="4"/>
  <c r="R133" i="4" s="1"/>
  <c r="S133" i="4" s="1"/>
  <c r="V133" i="4" s="1"/>
  <c r="Q141" i="4"/>
  <c r="R141" i="4" s="1"/>
  <c r="S141" i="4" s="1"/>
  <c r="V141" i="4" s="1"/>
  <c r="Q149" i="4"/>
  <c r="R149" i="4" s="1"/>
  <c r="S149" i="4" s="1"/>
  <c r="V149" i="4" s="1"/>
  <c r="Q157" i="4"/>
  <c r="R157" i="4" s="1"/>
  <c r="S157" i="4" s="1"/>
  <c r="V157" i="4" s="1"/>
  <c r="Q165" i="4"/>
  <c r="R165" i="4" s="1"/>
  <c r="S165" i="4" s="1"/>
  <c r="V165" i="4" s="1"/>
  <c r="Q173" i="4"/>
  <c r="R173" i="4" s="1"/>
  <c r="S173" i="4" s="1"/>
  <c r="V173" i="4" s="1"/>
  <c r="Q181" i="4"/>
  <c r="R181" i="4" s="1"/>
  <c r="S181" i="4" s="1"/>
  <c r="V181" i="4" s="1"/>
  <c r="Q189" i="4"/>
  <c r="R189" i="4" s="1"/>
  <c r="S189" i="4" s="1"/>
  <c r="V189" i="4" s="1"/>
  <c r="Q197" i="4"/>
  <c r="R197" i="4" s="1"/>
  <c r="S197" i="4" s="1"/>
  <c r="V197" i="4" s="1"/>
  <c r="Q205" i="4"/>
  <c r="R205" i="4" s="1"/>
  <c r="S205" i="4" s="1"/>
  <c r="V205" i="4" s="1"/>
  <c r="Q213" i="4"/>
  <c r="R213" i="4" s="1"/>
  <c r="S213" i="4" s="1"/>
  <c r="V213" i="4" s="1"/>
  <c r="Q221" i="4"/>
  <c r="R221" i="4" s="1"/>
  <c r="S221" i="4" s="1"/>
  <c r="V221" i="4" s="1"/>
  <c r="Q229" i="4"/>
  <c r="R229" i="4" s="1"/>
  <c r="S229" i="4" s="1"/>
  <c r="V229" i="4" s="1"/>
  <c r="Q237" i="4"/>
  <c r="R237" i="4" s="1"/>
  <c r="S237" i="4" s="1"/>
  <c r="V237" i="4" s="1"/>
  <c r="Q245" i="4"/>
  <c r="R245" i="4" s="1"/>
  <c r="S245" i="4" s="1"/>
  <c r="V245" i="4" s="1"/>
  <c r="Q253" i="4"/>
  <c r="R253" i="4" s="1"/>
  <c r="S253" i="4" s="1"/>
  <c r="V253" i="4" s="1"/>
  <c r="Q261" i="4"/>
  <c r="R261" i="4" s="1"/>
  <c r="S261" i="4" s="1"/>
  <c r="V261" i="4" s="1"/>
  <c r="Q269" i="4"/>
  <c r="R269" i="4" s="1"/>
  <c r="S269" i="4" s="1"/>
  <c r="V269" i="4" s="1"/>
  <c r="Q277" i="4"/>
  <c r="R277" i="4" s="1"/>
  <c r="S277" i="4" s="1"/>
  <c r="V277" i="4" s="1"/>
  <c r="Q285" i="4"/>
  <c r="R285" i="4" s="1"/>
  <c r="S285" i="4" s="1"/>
  <c r="V285" i="4" s="1"/>
  <c r="Q293" i="4"/>
  <c r="R293" i="4" s="1"/>
  <c r="S293" i="4" s="1"/>
  <c r="V293" i="4" s="1"/>
  <c r="Q301" i="4"/>
  <c r="R301" i="4" s="1"/>
  <c r="S301" i="4" s="1"/>
  <c r="V301" i="4" s="1"/>
  <c r="Q309" i="4"/>
  <c r="R309" i="4" s="1"/>
  <c r="S309" i="4" s="1"/>
  <c r="V309" i="4" s="1"/>
  <c r="Q317" i="4"/>
  <c r="R317" i="4" s="1"/>
  <c r="S317" i="4" s="1"/>
  <c r="V317" i="4" s="1"/>
  <c r="Q325" i="4"/>
  <c r="R325" i="4" s="1"/>
  <c r="S325" i="4" s="1"/>
  <c r="V325" i="4" s="1"/>
  <c r="Q333" i="4"/>
  <c r="R333" i="4" s="1"/>
  <c r="S333" i="4" s="1"/>
  <c r="V333" i="4" s="1"/>
  <c r="Q341" i="4"/>
  <c r="R341" i="4" s="1"/>
  <c r="S341" i="4" s="1"/>
  <c r="V341" i="4" s="1"/>
  <c r="Q348" i="4"/>
  <c r="R348" i="4" s="1"/>
  <c r="S348" i="4" s="1"/>
  <c r="V348" i="4" s="1"/>
  <c r="Q353" i="4"/>
  <c r="R353" i="4" s="1"/>
  <c r="S353" i="4" s="1"/>
  <c r="V353" i="4" s="1"/>
  <c r="Q358" i="4"/>
  <c r="R358" i="4" s="1"/>
  <c r="S358" i="4" s="1"/>
  <c r="V358" i="4" s="1"/>
  <c r="Q363" i="4"/>
  <c r="R363" i="4" s="1"/>
  <c r="S363" i="4" s="1"/>
  <c r="V363" i="4" s="1"/>
  <c r="Q367" i="4"/>
  <c r="R367" i="4" s="1"/>
  <c r="S367" i="4" s="1"/>
  <c r="V367" i="4" s="1"/>
  <c r="Q6" i="4"/>
  <c r="R6" i="4" s="1"/>
  <c r="S6" i="4" s="1"/>
  <c r="Q52" i="4"/>
  <c r="R52" i="4" s="1"/>
  <c r="S52" i="4" s="1"/>
  <c r="V52" i="4" s="1"/>
  <c r="Q230" i="4"/>
  <c r="R230" i="4" s="1"/>
  <c r="S230" i="4" s="1"/>
  <c r="V230" i="4" s="1"/>
  <c r="Q310" i="4"/>
  <c r="R310" i="4" s="1"/>
  <c r="S310" i="4" s="1"/>
  <c r="V310" i="4" s="1"/>
  <c r="Q349" i="4"/>
  <c r="R349" i="4" s="1"/>
  <c r="S349" i="4" s="1"/>
  <c r="V349" i="4" s="1"/>
  <c r="Q368" i="4"/>
  <c r="R368" i="4" s="1"/>
  <c r="S368" i="4" s="1"/>
  <c r="V368" i="4" s="1"/>
  <c r="Q24" i="4"/>
  <c r="R24" i="4" s="1"/>
  <c r="S24" i="4" s="1"/>
  <c r="V24" i="4" s="1"/>
  <c r="Q45" i="4"/>
  <c r="R45" i="4" s="1"/>
  <c r="S45" i="4" s="1"/>
  <c r="V45" i="4" s="1"/>
  <c r="Q66" i="4"/>
  <c r="R66" i="4" s="1"/>
  <c r="S66" i="4" s="1"/>
  <c r="V66" i="4" s="1"/>
  <c r="Q88" i="4"/>
  <c r="R88" i="4" s="1"/>
  <c r="S88" i="4" s="1"/>
  <c r="V88" i="4" s="1"/>
  <c r="Q98" i="4"/>
  <c r="R98" i="4" s="1"/>
  <c r="S98" i="4" s="1"/>
  <c r="V98" i="4" s="1"/>
  <c r="Q120" i="4"/>
  <c r="R120" i="4" s="1"/>
  <c r="S120" i="4" s="1"/>
  <c r="V120" i="4" s="1"/>
  <c r="Q129" i="4"/>
  <c r="R129" i="4" s="1"/>
  <c r="S129" i="4" s="1"/>
  <c r="V129" i="4" s="1"/>
  <c r="Q145" i="4"/>
  <c r="R145" i="4" s="1"/>
  <c r="S145" i="4" s="1"/>
  <c r="V145" i="4" s="1"/>
  <c r="Q161" i="4"/>
  <c r="R161" i="4" s="1"/>
  <c r="S161" i="4" s="1"/>
  <c r="V161" i="4" s="1"/>
  <c r="Q177" i="4"/>
  <c r="R177" i="4" s="1"/>
  <c r="S177" i="4" s="1"/>
  <c r="V177" i="4" s="1"/>
  <c r="Q193" i="4"/>
  <c r="R193" i="4" s="1"/>
  <c r="S193" i="4" s="1"/>
  <c r="V193" i="4" s="1"/>
  <c r="Q209" i="4"/>
  <c r="R209" i="4" s="1"/>
  <c r="S209" i="4" s="1"/>
  <c r="V209" i="4" s="1"/>
  <c r="Q225" i="4"/>
  <c r="R225" i="4" s="1"/>
  <c r="S225" i="4" s="1"/>
  <c r="V225" i="4" s="1"/>
  <c r="Q241" i="4"/>
  <c r="R241" i="4" s="1"/>
  <c r="S241" i="4" s="1"/>
  <c r="V241" i="4" s="1"/>
  <c r="Q273" i="4"/>
  <c r="R273" i="4" s="1"/>
  <c r="S273" i="4" s="1"/>
  <c r="V273" i="4" s="1"/>
  <c r="Q305" i="4"/>
  <c r="R305" i="4" s="1"/>
  <c r="S305" i="4" s="1"/>
  <c r="V305" i="4" s="1"/>
  <c r="Q337" i="4"/>
  <c r="R337" i="4" s="1"/>
  <c r="S337" i="4" s="1"/>
  <c r="V337" i="4" s="1"/>
  <c r="Q361" i="4"/>
  <c r="R361" i="4" s="1"/>
  <c r="S361" i="4" s="1"/>
  <c r="V361" i="4" s="1"/>
  <c r="Q249" i="4"/>
  <c r="R249" i="4" s="1"/>
  <c r="S249" i="4" s="1"/>
  <c r="V249" i="4" s="1"/>
  <c r="Q281" i="4"/>
  <c r="R281" i="4" s="1"/>
  <c r="S281" i="4" s="1"/>
  <c r="V281" i="4" s="1"/>
  <c r="Q313" i="4"/>
  <c r="R313" i="4" s="1"/>
  <c r="S313" i="4" s="1"/>
  <c r="V313" i="4" s="1"/>
  <c r="Q345" i="4"/>
  <c r="R345" i="4" s="1"/>
  <c r="S345" i="4" s="1"/>
  <c r="V345" i="4" s="1"/>
  <c r="Q365" i="4"/>
  <c r="R365" i="4" s="1"/>
  <c r="S365" i="4" s="1"/>
  <c r="V365" i="4" s="1"/>
  <c r="Q257" i="4"/>
  <c r="R257" i="4" s="1"/>
  <c r="S257" i="4" s="1"/>
  <c r="V257" i="4" s="1"/>
  <c r="Q289" i="4"/>
  <c r="R289" i="4" s="1"/>
  <c r="S289" i="4" s="1"/>
  <c r="V289" i="4" s="1"/>
  <c r="Q321" i="4"/>
  <c r="R321" i="4" s="1"/>
  <c r="S321" i="4" s="1"/>
  <c r="V321" i="4" s="1"/>
  <c r="Q350" i="4"/>
  <c r="R350" i="4" s="1"/>
  <c r="S350" i="4" s="1"/>
  <c r="V350" i="4" s="1"/>
  <c r="Q369" i="4"/>
  <c r="R369" i="4" s="1"/>
  <c r="S369" i="4" s="1"/>
  <c r="V369" i="4" s="1"/>
  <c r="Q265" i="4"/>
  <c r="R265" i="4" s="1"/>
  <c r="S265" i="4" s="1"/>
  <c r="V265" i="4" s="1"/>
  <c r="Q297" i="4"/>
  <c r="R297" i="4" s="1"/>
  <c r="S297" i="4" s="1"/>
  <c r="V297" i="4" s="1"/>
  <c r="Q329" i="4"/>
  <c r="R329" i="4" s="1"/>
  <c r="S329" i="4" s="1"/>
  <c r="V329" i="4" s="1"/>
  <c r="Q356" i="4"/>
  <c r="R356" i="4" s="1"/>
  <c r="S356" i="4" s="1"/>
  <c r="V356" i="4" s="1"/>
  <c r="G288" i="4"/>
  <c r="G117" i="4"/>
  <c r="K357" i="7"/>
  <c r="K6" i="7"/>
  <c r="K10" i="7"/>
  <c r="K14" i="7"/>
  <c r="K18" i="7"/>
  <c r="L28" i="7"/>
  <c r="L32" i="7"/>
  <c r="L36" i="7"/>
  <c r="L40" i="7"/>
  <c r="K42" i="7"/>
  <c r="L48" i="7"/>
  <c r="L57" i="7"/>
  <c r="K61" i="7"/>
  <c r="K66" i="7"/>
  <c r="L71" i="7"/>
  <c r="K85" i="7"/>
  <c r="L97" i="7"/>
  <c r="K107" i="7"/>
  <c r="K111" i="7"/>
  <c r="L121" i="7"/>
  <c r="L124" i="7"/>
  <c r="K128" i="7"/>
  <c r="L131" i="7"/>
  <c r="K151" i="7"/>
  <c r="K179" i="7"/>
  <c r="K196" i="7"/>
  <c r="K229" i="7"/>
  <c r="L267" i="7"/>
  <c r="K301" i="7"/>
  <c r="K5" i="7"/>
  <c r="K9" i="7"/>
  <c r="K13" i="7"/>
  <c r="K17" i="7"/>
  <c r="K21" i="7"/>
  <c r="K25" i="7"/>
  <c r="K29" i="7"/>
  <c r="K33" i="7"/>
  <c r="K37" i="7"/>
  <c r="K41" i="7"/>
  <c r="K45" i="7"/>
  <c r="K49" i="7"/>
  <c r="K52" i="7"/>
  <c r="L54" i="7"/>
  <c r="K55" i="7"/>
  <c r="K60" i="7"/>
  <c r="L62" i="7"/>
  <c r="K63" i="7"/>
  <c r="L67" i="7"/>
  <c r="K68" i="7"/>
  <c r="K72" i="7"/>
  <c r="K73" i="7"/>
  <c r="L75" i="7"/>
  <c r="L79" i="7"/>
  <c r="K82" i="7"/>
  <c r="L85" i="7"/>
  <c r="L88" i="7"/>
  <c r="K89" i="7"/>
  <c r="L91" i="7"/>
  <c r="L95" i="7"/>
  <c r="K98" i="7"/>
  <c r="L101" i="7"/>
  <c r="L104" i="7"/>
  <c r="K105" i="7"/>
  <c r="L107" i="7"/>
  <c r="L111" i="7"/>
  <c r="K114" i="7"/>
  <c r="K115" i="7"/>
  <c r="K118" i="7"/>
  <c r="K119" i="7"/>
  <c r="K122" i="7"/>
  <c r="K123" i="7"/>
  <c r="L125" i="7"/>
  <c r="L128" i="7"/>
  <c r="K129" i="7"/>
  <c r="K132" i="7"/>
  <c r="K133" i="7"/>
  <c r="L137" i="7"/>
  <c r="K150" i="7"/>
  <c r="K161" i="7"/>
  <c r="K166" i="7"/>
  <c r="K187" i="7"/>
  <c r="K207" i="7"/>
  <c r="K228" i="7"/>
  <c r="L234" i="7"/>
  <c r="L308" i="7"/>
  <c r="L332" i="7"/>
  <c r="L4" i="7"/>
  <c r="L16" i="7"/>
  <c r="L24" i="7"/>
  <c r="K26" i="7"/>
  <c r="K53" i="7"/>
  <c r="K58" i="7"/>
  <c r="L65" i="7"/>
  <c r="L68" i="7"/>
  <c r="K69" i="7"/>
  <c r="L74" i="7"/>
  <c r="K78" i="7"/>
  <c r="L81" i="7"/>
  <c r="L90" i="7"/>
  <c r="K94" i="7"/>
  <c r="K95" i="7"/>
  <c r="K104" i="7"/>
  <c r="K125" i="7"/>
  <c r="L167" i="7"/>
  <c r="L188" i="7"/>
  <c r="L202" i="7"/>
  <c r="K218" i="7"/>
  <c r="K259" i="7"/>
  <c r="K4" i="7"/>
  <c r="L6" i="7"/>
  <c r="K8" i="7"/>
  <c r="L10" i="7"/>
  <c r="K12" i="7"/>
  <c r="L14" i="7"/>
  <c r="K16" i="7"/>
  <c r="L18" i="7"/>
  <c r="K20" i="7"/>
  <c r="K24" i="7"/>
  <c r="L26" i="7"/>
  <c r="K28" i="7"/>
  <c r="K32" i="7"/>
  <c r="K36" i="7"/>
  <c r="K40" i="7"/>
  <c r="K44" i="7"/>
  <c r="K48" i="7"/>
  <c r="L53" i="7"/>
  <c r="K54" i="7"/>
  <c r="K57" i="7"/>
  <c r="L61" i="7"/>
  <c r="K62" i="7"/>
  <c r="K65" i="7"/>
  <c r="L69" i="7"/>
  <c r="K70" i="7"/>
  <c r="L72" i="7"/>
  <c r="K76" i="7"/>
  <c r="K77" i="7"/>
  <c r="K80" i="7"/>
  <c r="L82" i="7"/>
  <c r="K83" i="7"/>
  <c r="K86" i="7"/>
  <c r="K87" i="7"/>
  <c r="L89" i="7"/>
  <c r="K92" i="7"/>
  <c r="K93" i="7"/>
  <c r="K96" i="7"/>
  <c r="L98" i="7"/>
  <c r="K99" i="7"/>
  <c r="K102" i="7"/>
  <c r="K103" i="7"/>
  <c r="L105" i="7"/>
  <c r="K108" i="7"/>
  <c r="K109" i="7"/>
  <c r="K112" i="7"/>
  <c r="L115" i="7"/>
  <c r="L119" i="7"/>
  <c r="L123" i="7"/>
  <c r="K126" i="7"/>
  <c r="K127" i="7"/>
  <c r="L129" i="7"/>
  <c r="L133" i="7"/>
  <c r="K140" i="7"/>
  <c r="K147" i="7"/>
  <c r="L160" i="7"/>
  <c r="L165" i="7"/>
  <c r="K181" i="7"/>
  <c r="L199" i="7"/>
  <c r="L201" i="7"/>
  <c r="K206" i="7"/>
  <c r="L211" i="7"/>
  <c r="L221" i="7"/>
  <c r="K239" i="7"/>
  <c r="L255" i="7"/>
  <c r="L293" i="7"/>
  <c r="K344" i="7"/>
  <c r="K366" i="7"/>
  <c r="K354" i="7"/>
  <c r="K353" i="7"/>
  <c r="K349" i="7"/>
  <c r="K345" i="7"/>
  <c r="L341" i="7"/>
  <c r="K322" i="7"/>
  <c r="K350" i="7"/>
  <c r="K346" i="7"/>
  <c r="K342" i="7"/>
  <c r="K341" i="7"/>
  <c r="L337" i="7"/>
  <c r="K362" i="7"/>
  <c r="K338" i="7"/>
  <c r="L325" i="7"/>
  <c r="L321" i="7"/>
  <c r="K302" i="7"/>
  <c r="K298" i="7"/>
  <c r="K294" i="7"/>
  <c r="K293" i="7"/>
  <c r="L289" i="7"/>
  <c r="K281" i="7"/>
  <c r="L277" i="7"/>
  <c r="L276" i="7"/>
  <c r="K274" i="7"/>
  <c r="K271" i="7"/>
  <c r="L260" i="7"/>
  <c r="K258" i="7"/>
  <c r="K257" i="7"/>
  <c r="K245" i="7"/>
  <c r="K241" i="7"/>
  <c r="K240" i="7"/>
  <c r="K329" i="7"/>
  <c r="K326" i="7"/>
  <c r="K325" i="7"/>
  <c r="K321" i="7"/>
  <c r="K317" i="7"/>
  <c r="K313" i="7"/>
  <c r="L309" i="7"/>
  <c r="K290" i="7"/>
  <c r="K289" i="7"/>
  <c r="K285" i="7"/>
  <c r="K278" i="7"/>
  <c r="K277" i="7"/>
  <c r="L262" i="7"/>
  <c r="K261" i="7"/>
  <c r="K237" i="7"/>
  <c r="L357" i="7"/>
  <c r="L353" i="7"/>
  <c r="K333" i="7"/>
  <c r="K330" i="7"/>
  <c r="K318" i="7"/>
  <c r="K314" i="7"/>
  <c r="K310" i="7"/>
  <c r="K309" i="7"/>
  <c r="L305" i="7"/>
  <c r="K286" i="7"/>
  <c r="K269" i="7"/>
  <c r="K265" i="7"/>
  <c r="L264" i="7"/>
  <c r="K262" i="7"/>
  <c r="K252" i="7"/>
  <c r="L248" i="7"/>
  <c r="K361" i="7"/>
  <c r="K358" i="7"/>
  <c r="K273" i="7"/>
  <c r="L240" i="7"/>
  <c r="K233" i="7"/>
  <c r="L232" i="7"/>
  <c r="K231" i="7"/>
  <c r="K221" i="7"/>
  <c r="K220" i="7"/>
  <c r="K211" i="7"/>
  <c r="K208" i="7"/>
  <c r="K201" i="7"/>
  <c r="L200" i="7"/>
  <c r="K199" i="7"/>
  <c r="K188" i="7"/>
  <c r="K180" i="7"/>
  <c r="K171" i="7"/>
  <c r="L170" i="7"/>
  <c r="K169" i="7"/>
  <c r="L168" i="7"/>
  <c r="K167" i="7"/>
  <c r="K164" i="7"/>
  <c r="K143" i="7"/>
  <c r="K337" i="7"/>
  <c r="K334" i="7"/>
  <c r="K305" i="7"/>
  <c r="K297" i="7"/>
  <c r="L274" i="7"/>
  <c r="L257" i="7"/>
  <c r="K244" i="7"/>
  <c r="K232" i="7"/>
  <c r="K225" i="7"/>
  <c r="L224" i="7"/>
  <c r="K223" i="7"/>
  <c r="K213" i="7"/>
  <c r="K212" i="7"/>
  <c r="K203" i="7"/>
  <c r="K200" i="7"/>
  <c r="K193" i="7"/>
  <c r="L192" i="7"/>
  <c r="K191" i="7"/>
  <c r="K185" i="7"/>
  <c r="L184" i="7"/>
  <c r="K183" i="7"/>
  <c r="K177" i="7"/>
  <c r="L176" i="7"/>
  <c r="K175" i="7"/>
  <c r="K172" i="7"/>
  <c r="K155" i="7"/>
  <c r="L154" i="7"/>
  <c r="K153" i="7"/>
  <c r="K149" i="7"/>
  <c r="K145" i="7"/>
  <c r="L144" i="7"/>
  <c r="K139" i="7"/>
  <c r="K135" i="7"/>
  <c r="K306" i="7"/>
  <c r="K275" i="7"/>
  <c r="L258" i="7"/>
  <c r="K253" i="7"/>
  <c r="K248" i="7"/>
  <c r="K235" i="7"/>
  <c r="K227" i="7"/>
  <c r="K224" i="7"/>
  <c r="K217" i="7"/>
  <c r="L216" i="7"/>
  <c r="K215" i="7"/>
  <c r="K205" i="7"/>
  <c r="K204" i="7"/>
  <c r="K195" i="7"/>
  <c r="K192" i="7"/>
  <c r="K184" i="7"/>
  <c r="K176" i="7"/>
  <c r="K159" i="7"/>
  <c r="K156" i="7"/>
  <c r="K141" i="7"/>
  <c r="L140" i="7"/>
  <c r="L8" i="7"/>
  <c r="L12" i="7"/>
  <c r="L20" i="7"/>
  <c r="K22" i="7"/>
  <c r="K30" i="7"/>
  <c r="K34" i="7"/>
  <c r="K38" i="7"/>
  <c r="L44" i="7"/>
  <c r="K46" i="7"/>
  <c r="K50" i="7"/>
  <c r="K75" i="7"/>
  <c r="K79" i="7"/>
  <c r="K84" i="7"/>
  <c r="K88" i="7"/>
  <c r="K91" i="7"/>
  <c r="K100" i="7"/>
  <c r="K101" i="7"/>
  <c r="L106" i="7"/>
  <c r="K110" i="7"/>
  <c r="L113" i="7"/>
  <c r="L117" i="7"/>
  <c r="K136" i="7"/>
  <c r="L162" i="7"/>
  <c r="L208" i="7"/>
  <c r="K216" i="7"/>
  <c r="L222" i="7"/>
  <c r="L5" i="7"/>
  <c r="K7" i="7"/>
  <c r="L9" i="7"/>
  <c r="K11" i="7"/>
  <c r="L13" i="7"/>
  <c r="K15" i="7"/>
  <c r="L17" i="7"/>
  <c r="K19" i="7"/>
  <c r="L21" i="7"/>
  <c r="K23" i="7"/>
  <c r="L25" i="7"/>
  <c r="K27" i="7"/>
  <c r="L29" i="7"/>
  <c r="K31" i="7"/>
  <c r="L33" i="7"/>
  <c r="K35" i="7"/>
  <c r="L37" i="7"/>
  <c r="K39" i="7"/>
  <c r="L41" i="7"/>
  <c r="K43" i="7"/>
  <c r="L45" i="7"/>
  <c r="K47" i="7"/>
  <c r="L49" i="7"/>
  <c r="K51" i="7"/>
  <c r="K56" i="7"/>
  <c r="L58" i="7"/>
  <c r="K59" i="7"/>
  <c r="K64" i="7"/>
  <c r="K67" i="7"/>
  <c r="L70" i="7"/>
  <c r="K71" i="7"/>
  <c r="K74" i="7"/>
  <c r="L77" i="7"/>
  <c r="L80" i="7"/>
  <c r="K81" i="7"/>
  <c r="L83" i="7"/>
  <c r="L87" i="7"/>
  <c r="K90" i="7"/>
  <c r="L93" i="7"/>
  <c r="L96" i="7"/>
  <c r="K97" i="7"/>
  <c r="L99" i="7"/>
  <c r="L103" i="7"/>
  <c r="K106" i="7"/>
  <c r="L109" i="7"/>
  <c r="L112" i="7"/>
  <c r="K113" i="7"/>
  <c r="K116" i="7"/>
  <c r="K117" i="7"/>
  <c r="K120" i="7"/>
  <c r="K121" i="7"/>
  <c r="K124" i="7"/>
  <c r="L127" i="7"/>
  <c r="K130" i="7"/>
  <c r="K131" i="7"/>
  <c r="K137" i="7"/>
  <c r="L143" i="7"/>
  <c r="K146" i="7"/>
  <c r="K157" i="7"/>
  <c r="K163" i="7"/>
  <c r="L169" i="7"/>
  <c r="L171" i="7"/>
  <c r="L180" i="7"/>
  <c r="K189" i="7"/>
  <c r="K197" i="7"/>
  <c r="K209" i="7"/>
  <c r="K219" i="7"/>
  <c r="L231" i="7"/>
  <c r="L233" i="7"/>
  <c r="K236" i="7"/>
  <c r="K249" i="7"/>
  <c r="K280" i="7"/>
  <c r="K144" i="7"/>
  <c r="L147" i="7"/>
  <c r="L151" i="7"/>
  <c r="K154" i="7"/>
  <c r="L161" i="7"/>
  <c r="L163" i="7"/>
  <c r="K173" i="7"/>
  <c r="K178" i="7"/>
  <c r="L181" i="7"/>
  <c r="L182" i="7"/>
  <c r="K186" i="7"/>
  <c r="L189" i="7"/>
  <c r="L190" i="7"/>
  <c r="K194" i="7"/>
  <c r="L197" i="7"/>
  <c r="L198" i="7"/>
  <c r="L207" i="7"/>
  <c r="L209" i="7"/>
  <c r="L210" i="7"/>
  <c r="K214" i="7"/>
  <c r="L219" i="7"/>
  <c r="K226" i="7"/>
  <c r="L229" i="7"/>
  <c r="L230" i="7"/>
  <c r="K238" i="7"/>
  <c r="L246" i="7"/>
  <c r="L271" i="7"/>
  <c r="K292" i="7"/>
  <c r="L299" i="7"/>
  <c r="L355" i="7"/>
  <c r="K134" i="7"/>
  <c r="K138" i="7"/>
  <c r="L141" i="7"/>
  <c r="K148" i="7"/>
  <c r="K152" i="7"/>
  <c r="L157" i="7"/>
  <c r="K158" i="7"/>
  <c r="K165" i="7"/>
  <c r="K168" i="7"/>
  <c r="K170" i="7"/>
  <c r="L195" i="7"/>
  <c r="K202" i="7"/>
  <c r="L205" i="7"/>
  <c r="L206" i="7"/>
  <c r="L215" i="7"/>
  <c r="L217" i="7"/>
  <c r="L218" i="7"/>
  <c r="K222" i="7"/>
  <c r="L227" i="7"/>
  <c r="K234" i="7"/>
  <c r="L242" i="7"/>
  <c r="K247" i="7"/>
  <c r="K283" i="7"/>
  <c r="K287" i="7"/>
  <c r="K351" i="7"/>
  <c r="L363" i="7"/>
  <c r="L135" i="7"/>
  <c r="L139" i="7"/>
  <c r="K142" i="7"/>
  <c r="L145" i="7"/>
  <c r="L149" i="7"/>
  <c r="L153" i="7"/>
  <c r="L155" i="7"/>
  <c r="K160" i="7"/>
  <c r="K162" i="7"/>
  <c r="L173" i="7"/>
  <c r="K174" i="7"/>
  <c r="L177" i="7"/>
  <c r="L178" i="7"/>
  <c r="K182" i="7"/>
  <c r="L185" i="7"/>
  <c r="L186" i="7"/>
  <c r="K190" i="7"/>
  <c r="L193" i="7"/>
  <c r="L194" i="7"/>
  <c r="K198" i="7"/>
  <c r="L203" i="7"/>
  <c r="K210" i="7"/>
  <c r="L213" i="7"/>
  <c r="L214" i="7"/>
  <c r="L223" i="7"/>
  <c r="L225" i="7"/>
  <c r="L226" i="7"/>
  <c r="K230" i="7"/>
  <c r="L235" i="7"/>
  <c r="L238" i="7"/>
  <c r="K243" i="7"/>
  <c r="L251" i="7"/>
  <c r="K256" i="7"/>
  <c r="K264" i="7"/>
  <c r="L295" i="7"/>
  <c r="L303" i="7"/>
  <c r="K311" i="7"/>
  <c r="K315" i="7"/>
  <c r="K319" i="7"/>
  <c r="K323" i="7"/>
  <c r="L250" i="7"/>
  <c r="L254" i="7"/>
  <c r="L259" i="7"/>
  <c r="K263" i="7"/>
  <c r="K268" i="7"/>
  <c r="K272" i="7"/>
  <c r="L275" i="7"/>
  <c r="K279" i="7"/>
  <c r="K282" i="7"/>
  <c r="L284" i="7"/>
  <c r="L288" i="7"/>
  <c r="K291" i="7"/>
  <c r="K296" i="7"/>
  <c r="K300" i="7"/>
  <c r="K304" i="7"/>
  <c r="L307" i="7"/>
  <c r="L312" i="7"/>
  <c r="L316" i="7"/>
  <c r="L320" i="7"/>
  <c r="L328" i="7"/>
  <c r="L335" i="7"/>
  <c r="K339" i="7"/>
  <c r="K348" i="7"/>
  <c r="K356" i="7"/>
  <c r="L359" i="7"/>
  <c r="L367" i="7"/>
  <c r="L239" i="7"/>
  <c r="K242" i="7"/>
  <c r="K246" i="7"/>
  <c r="K251" i="7"/>
  <c r="K255" i="7"/>
  <c r="K260" i="7"/>
  <c r="L265" i="7"/>
  <c r="K267" i="7"/>
  <c r="L269" i="7"/>
  <c r="K276" i="7"/>
  <c r="L280" i="7"/>
  <c r="L283" i="7"/>
  <c r="L287" i="7"/>
  <c r="L292" i="7"/>
  <c r="K295" i="7"/>
  <c r="K299" i="7"/>
  <c r="K303" i="7"/>
  <c r="K308" i="7"/>
  <c r="L311" i="7"/>
  <c r="L315" i="7"/>
  <c r="L319" i="7"/>
  <c r="L323" i="7"/>
  <c r="L331" i="7"/>
  <c r="L340" i="7"/>
  <c r="K343" i="7"/>
  <c r="K352" i="7"/>
  <c r="L364" i="7"/>
  <c r="K365" i="7"/>
  <c r="L243" i="7"/>
  <c r="L247" i="7"/>
  <c r="K250" i="7"/>
  <c r="K254" i="7"/>
  <c r="L263" i="7"/>
  <c r="K266" i="7"/>
  <c r="L268" i="7"/>
  <c r="K270" i="7"/>
  <c r="L279" i="7"/>
  <c r="K284" i="7"/>
  <c r="K288" i="7"/>
  <c r="L291" i="7"/>
  <c r="L296" i="7"/>
  <c r="L300" i="7"/>
  <c r="L304" i="7"/>
  <c r="K307" i="7"/>
  <c r="K312" i="7"/>
  <c r="K316" i="7"/>
  <c r="K320" i="7"/>
  <c r="K324" i="7"/>
  <c r="L327" i="7"/>
  <c r="L336" i="7"/>
  <c r="K347" i="7"/>
  <c r="L360" i="7"/>
  <c r="K368" i="7"/>
  <c r="K328" i="7"/>
  <c r="K332" i="7"/>
  <c r="K336" i="7"/>
  <c r="L339" i="7"/>
  <c r="L344" i="7"/>
  <c r="L348" i="7"/>
  <c r="L352" i="7"/>
  <c r="K355" i="7"/>
  <c r="K360" i="7"/>
  <c r="K364" i="7"/>
  <c r="K367" i="7"/>
  <c r="L324" i="7"/>
  <c r="K327" i="7"/>
  <c r="K331" i="7"/>
  <c r="K335" i="7"/>
  <c r="K340" i="7"/>
  <c r="L343" i="7"/>
  <c r="L347" i="7"/>
  <c r="L351" i="7"/>
  <c r="L356" i="7"/>
  <c r="K359" i="7"/>
  <c r="K363" i="7"/>
  <c r="L368" i="7"/>
  <c r="L22" i="7"/>
  <c r="L30" i="7"/>
  <c r="L34" i="7"/>
  <c r="L38" i="7"/>
  <c r="L42" i="7"/>
  <c r="L46" i="7"/>
  <c r="L50" i="7"/>
  <c r="L7" i="7"/>
  <c r="L11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73" i="7"/>
  <c r="L270" i="7"/>
  <c r="L273" i="7"/>
  <c r="L166" i="7"/>
  <c r="L204" i="7"/>
  <c r="L236" i="7"/>
  <c r="L52" i="7"/>
  <c r="L56" i="7"/>
  <c r="L60" i="7"/>
  <c r="L64" i="7"/>
  <c r="L78" i="7"/>
  <c r="L86" i="7"/>
  <c r="L94" i="7"/>
  <c r="L102" i="7"/>
  <c r="L110" i="7"/>
  <c r="L116" i="7"/>
  <c r="L132" i="7"/>
  <c r="L148" i="7"/>
  <c r="L164" i="7"/>
  <c r="L220" i="7"/>
  <c r="L252" i="7"/>
  <c r="L66" i="7"/>
  <c r="L76" i="7"/>
  <c r="L84" i="7"/>
  <c r="L92" i="7"/>
  <c r="L100" i="7"/>
  <c r="L108" i="7"/>
  <c r="L120" i="7"/>
  <c r="L136" i="7"/>
  <c r="L152" i="7"/>
  <c r="L156" i="7"/>
  <c r="L158" i="7"/>
  <c r="L172" i="7"/>
  <c r="L174" i="7"/>
  <c r="L196" i="7"/>
  <c r="L212" i="7"/>
  <c r="L228" i="7"/>
  <c r="L244" i="7"/>
  <c r="L256" i="7"/>
  <c r="L301" i="7"/>
  <c r="L333" i="7"/>
  <c r="L365" i="7"/>
  <c r="L114" i="7"/>
  <c r="L118" i="7"/>
  <c r="L122" i="7"/>
  <c r="L126" i="7"/>
  <c r="L130" i="7"/>
  <c r="L134" i="7"/>
  <c r="L138" i="7"/>
  <c r="L142" i="7"/>
  <c r="L146" i="7"/>
  <c r="L150" i="7"/>
  <c r="L159" i="7"/>
  <c r="L175" i="7"/>
  <c r="L179" i="7"/>
  <c r="L183" i="7"/>
  <c r="L187" i="7"/>
  <c r="L191" i="7"/>
  <c r="L272" i="7"/>
  <c r="L285" i="7"/>
  <c r="L317" i="7"/>
  <c r="L349" i="7"/>
  <c r="L237" i="7"/>
  <c r="L241" i="7"/>
  <c r="L245" i="7"/>
  <c r="L249" i="7"/>
  <c r="L253" i="7"/>
  <c r="L261" i="7"/>
  <c r="L266" i="7"/>
  <c r="L281" i="7"/>
  <c r="L297" i="7"/>
  <c r="L313" i="7"/>
  <c r="L329" i="7"/>
  <c r="L345" i="7"/>
  <c r="L361" i="7"/>
  <c r="L278" i="7"/>
  <c r="L282" i="7"/>
  <c r="L286" i="7"/>
  <c r="L290" i="7"/>
  <c r="L294" i="7"/>
  <c r="L298" i="7"/>
  <c r="L302" i="7"/>
  <c r="L306" i="7"/>
  <c r="L310" i="7"/>
  <c r="L314" i="7"/>
  <c r="L318" i="7"/>
  <c r="L322" i="7"/>
  <c r="L326" i="7"/>
  <c r="L330" i="7"/>
  <c r="L334" i="7"/>
  <c r="L338" i="7"/>
  <c r="L342" i="7"/>
  <c r="L346" i="7"/>
  <c r="L350" i="7"/>
  <c r="L354" i="7"/>
  <c r="L358" i="7"/>
  <c r="L362" i="7"/>
  <c r="L366" i="7"/>
  <c r="I4" i="7" l="1"/>
  <c r="I270" i="7"/>
  <c r="I204" i="7"/>
  <c r="O206" i="4" s="1"/>
  <c r="I138" i="7"/>
  <c r="Z140" i="4" s="1"/>
  <c r="I74" i="7"/>
  <c r="I355" i="7"/>
  <c r="I211" i="7"/>
  <c r="Z213" i="4" s="1"/>
  <c r="I199" i="7"/>
  <c r="D201" i="4" s="1"/>
  <c r="I238" i="7"/>
  <c r="I195" i="7"/>
  <c r="I18" i="7"/>
  <c r="Z20" i="4" s="1"/>
  <c r="I262" i="7"/>
  <c r="Z264" i="4" s="1"/>
  <c r="I230" i="7"/>
  <c r="O232" i="4" s="1"/>
  <c r="I198" i="7"/>
  <c r="Z200" i="4" s="1"/>
  <c r="I119" i="7"/>
  <c r="O121" i="4" s="1"/>
  <c r="I115" i="7"/>
  <c r="Z117" i="4" s="1"/>
  <c r="I87" i="7"/>
  <c r="O89" i="4" s="1"/>
  <c r="I83" i="7"/>
  <c r="Z85" i="4" s="1"/>
  <c r="I55" i="7"/>
  <c r="Z57" i="4" s="1"/>
  <c r="I51" i="7"/>
  <c r="O53" i="4" s="1"/>
  <c r="I23" i="7"/>
  <c r="Z25" i="4" s="1"/>
  <c r="I19" i="7"/>
  <c r="O21" i="4" s="1"/>
  <c r="I364" i="7"/>
  <c r="Z366" i="4" s="1"/>
  <c r="I332" i="7"/>
  <c r="Z334" i="4" s="1"/>
  <c r="I316" i="7"/>
  <c r="D318" i="4" s="1"/>
  <c r="I244" i="7"/>
  <c r="Z246" i="4" s="1"/>
  <c r="I84" i="7"/>
  <c r="Z86" i="4" s="1"/>
  <c r="I268" i="7"/>
  <c r="D270" i="4" s="1"/>
  <c r="I343" i="7"/>
  <c r="D345" i="4" s="1"/>
  <c r="I323" i="7"/>
  <c r="O325" i="4" s="1"/>
  <c r="I307" i="7"/>
  <c r="Z309" i="4" s="1"/>
  <c r="I291" i="7"/>
  <c r="D293" i="4" s="1"/>
  <c r="I275" i="7"/>
  <c r="D277" i="4" s="1"/>
  <c r="I259" i="7"/>
  <c r="O261" i="4" s="1"/>
  <c r="I243" i="7"/>
  <c r="O245" i="4" s="1"/>
  <c r="I227" i="7"/>
  <c r="O229" i="4" s="1"/>
  <c r="I236" i="7"/>
  <c r="D238" i="4" s="1"/>
  <c r="I134" i="7"/>
  <c r="O136" i="4" s="1"/>
  <c r="I108" i="7"/>
  <c r="Z110" i="4" s="1"/>
  <c r="I341" i="7"/>
  <c r="D343" i="4" s="1"/>
  <c r="I325" i="7"/>
  <c r="Z327" i="4" s="1"/>
  <c r="I309" i="7"/>
  <c r="Z311" i="4" s="1"/>
  <c r="I293" i="7"/>
  <c r="D295" i="4" s="1"/>
  <c r="I277" i="7"/>
  <c r="Z279" i="4" s="1"/>
  <c r="I261" i="7"/>
  <c r="D263" i="4" s="1"/>
  <c r="I245" i="7"/>
  <c r="Z247" i="4" s="1"/>
  <c r="I229" i="7"/>
  <c r="D231" i="4" s="1"/>
  <c r="I213" i="7"/>
  <c r="Z215" i="4" s="1"/>
  <c r="I165" i="7"/>
  <c r="O167" i="4" s="1"/>
  <c r="I133" i="7"/>
  <c r="Z135" i="4" s="1"/>
  <c r="I85" i="7"/>
  <c r="O87" i="4" s="1"/>
  <c r="I53" i="7"/>
  <c r="D55" i="4" s="1"/>
  <c r="I21" i="7"/>
  <c r="Z23" i="4" s="1"/>
  <c r="I179" i="7"/>
  <c r="D181" i="4" s="1"/>
  <c r="I147" i="7"/>
  <c r="Z149" i="4" s="1"/>
  <c r="I292" i="7"/>
  <c r="O294" i="4" s="1"/>
  <c r="I254" i="7"/>
  <c r="D256" i="4" s="1"/>
  <c r="I220" i="7"/>
  <c r="O222" i="4" s="1"/>
  <c r="I124" i="7"/>
  <c r="O126" i="4" s="1"/>
  <c r="I92" i="7"/>
  <c r="D94" i="4" s="1"/>
  <c r="I54" i="7"/>
  <c r="D56" i="4" s="1"/>
  <c r="I351" i="7"/>
  <c r="D353" i="4" s="1"/>
  <c r="I79" i="7"/>
  <c r="Z81" i="4" s="1"/>
  <c r="I47" i="7"/>
  <c r="Z49" i="4" s="1"/>
  <c r="I10" i="7"/>
  <c r="D12" i="4" s="1"/>
  <c r="I324" i="7"/>
  <c r="O326" i="4" s="1"/>
  <c r="I260" i="7"/>
  <c r="Z262" i="4" s="1"/>
  <c r="I228" i="7"/>
  <c r="Z230" i="4" s="1"/>
  <c r="I166" i="7"/>
  <c r="D168" i="4" s="1"/>
  <c r="I98" i="7"/>
  <c r="D100" i="4" s="1"/>
  <c r="I66" i="7"/>
  <c r="Z68" i="4" s="1"/>
  <c r="I22" i="7"/>
  <c r="Z24" i="4" s="1"/>
  <c r="I278" i="7"/>
  <c r="D280" i="4" s="1"/>
  <c r="I246" i="7"/>
  <c r="D248" i="4" s="1"/>
  <c r="I212" i="7"/>
  <c r="Z214" i="4" s="1"/>
  <c r="I180" i="7"/>
  <c r="O182" i="4" s="1"/>
  <c r="I146" i="7"/>
  <c r="D148" i="4" s="1"/>
  <c r="I363" i="7"/>
  <c r="D365" i="4" s="1"/>
  <c r="I331" i="7"/>
  <c r="Z333" i="4" s="1"/>
  <c r="I315" i="7"/>
  <c r="D317" i="4" s="1"/>
  <c r="I299" i="7"/>
  <c r="Z301" i="4" s="1"/>
  <c r="I283" i="7"/>
  <c r="O285" i="4" s="1"/>
  <c r="I267" i="7"/>
  <c r="Z269" i="4" s="1"/>
  <c r="I251" i="7"/>
  <c r="Z253" i="4" s="1"/>
  <c r="I235" i="7"/>
  <c r="Z237" i="4" s="1"/>
  <c r="I219" i="7"/>
  <c r="D221" i="4" s="1"/>
  <c r="I91" i="7"/>
  <c r="Z93" i="4" s="1"/>
  <c r="I59" i="7"/>
  <c r="Z61" i="4" s="1"/>
  <c r="I43" i="7"/>
  <c r="D45" i="4" s="1"/>
  <c r="I27" i="7"/>
  <c r="Z29" i="4" s="1"/>
  <c r="I11" i="7"/>
  <c r="Z13" i="4" s="1"/>
  <c r="I352" i="7"/>
  <c r="D354" i="4" s="1"/>
  <c r="I302" i="7"/>
  <c r="Z304" i="4" s="1"/>
  <c r="I252" i="7"/>
  <c r="O254" i="4" s="1"/>
  <c r="I222" i="7"/>
  <c r="D224" i="4" s="1"/>
  <c r="I190" i="7"/>
  <c r="O192" i="4" s="1"/>
  <c r="I160" i="7"/>
  <c r="O162" i="4" s="1"/>
  <c r="I274" i="7"/>
  <c r="Z276" i="4" s="1"/>
  <c r="I266" i="7"/>
  <c r="Z268" i="4" s="1"/>
  <c r="I258" i="7"/>
  <c r="Z260" i="4" s="1"/>
  <c r="I250" i="7"/>
  <c r="D252" i="4" s="1"/>
  <c r="I242" i="7"/>
  <c r="Z244" i="4" s="1"/>
  <c r="I234" i="7"/>
  <c r="Z236" i="4" s="1"/>
  <c r="I224" i="7"/>
  <c r="Z226" i="4" s="1"/>
  <c r="I216" i="7"/>
  <c r="D218" i="4" s="1"/>
  <c r="I208" i="7"/>
  <c r="Z210" i="4" s="1"/>
  <c r="I202" i="7"/>
  <c r="O204" i="4" s="1"/>
  <c r="I192" i="7"/>
  <c r="Z194" i="4" s="1"/>
  <c r="I176" i="7"/>
  <c r="Z178" i="4" s="1"/>
  <c r="I168" i="7"/>
  <c r="Z170" i="4" s="1"/>
  <c r="I158" i="7"/>
  <c r="D160" i="4" s="1"/>
  <c r="I150" i="7"/>
  <c r="O152" i="4" s="1"/>
  <c r="I122" i="7"/>
  <c r="Z124" i="4" s="1"/>
  <c r="I116" i="7"/>
  <c r="O118" i="4" s="1"/>
  <c r="I96" i="7"/>
  <c r="D98" i="4" s="1"/>
  <c r="I68" i="7"/>
  <c r="Z70" i="4" s="1"/>
  <c r="I50" i="7"/>
  <c r="Z52" i="4" s="1"/>
  <c r="I40" i="7"/>
  <c r="Z42" i="4" s="1"/>
  <c r="I24" i="7"/>
  <c r="D26" i="4" s="1"/>
  <c r="I8" i="7"/>
  <c r="O10" i="4" s="1"/>
  <c r="I361" i="7"/>
  <c r="D363" i="4" s="1"/>
  <c r="I357" i="7"/>
  <c r="Z359" i="4" s="1"/>
  <c r="I349" i="7"/>
  <c r="Z351" i="4" s="1"/>
  <c r="I337" i="7"/>
  <c r="D339" i="4" s="1"/>
  <c r="I188" i="7"/>
  <c r="Z190" i="4" s="1"/>
  <c r="I172" i="7"/>
  <c r="Z174" i="4" s="1"/>
  <c r="I162" i="7"/>
  <c r="Z164" i="4" s="1"/>
  <c r="I154" i="7"/>
  <c r="Z156" i="4" s="1"/>
  <c r="I130" i="7"/>
  <c r="Z132" i="4" s="1"/>
  <c r="I118" i="7"/>
  <c r="O120" i="4" s="1"/>
  <c r="I112" i="7"/>
  <c r="Z114" i="4" s="1"/>
  <c r="I102" i="7"/>
  <c r="O104" i="4" s="1"/>
  <c r="I82" i="7"/>
  <c r="O84" i="4" s="1"/>
  <c r="I64" i="7"/>
  <c r="O66" i="4" s="1"/>
  <c r="I44" i="7"/>
  <c r="Z46" i="4" s="1"/>
  <c r="I32" i="7"/>
  <c r="D34" i="4" s="1"/>
  <c r="I16" i="7"/>
  <c r="Z18" i="4" s="1"/>
  <c r="I329" i="7"/>
  <c r="Z331" i="4" s="1"/>
  <c r="I321" i="7"/>
  <c r="Z323" i="4" s="1"/>
  <c r="I313" i="7"/>
  <c r="Z315" i="4" s="1"/>
  <c r="I305" i="7"/>
  <c r="D307" i="4" s="1"/>
  <c r="I297" i="7"/>
  <c r="Z299" i="4" s="1"/>
  <c r="I289" i="7"/>
  <c r="Z291" i="4" s="1"/>
  <c r="I281" i="7"/>
  <c r="Z283" i="4" s="1"/>
  <c r="I273" i="7"/>
  <c r="Z275" i="4" s="1"/>
  <c r="I265" i="7"/>
  <c r="O267" i="4" s="1"/>
  <c r="I257" i="7"/>
  <c r="O259" i="4" s="1"/>
  <c r="I249" i="7"/>
  <c r="Z251" i="4" s="1"/>
  <c r="I241" i="7"/>
  <c r="Z243" i="4" s="1"/>
  <c r="I233" i="7"/>
  <c r="D235" i="4" s="1"/>
  <c r="I225" i="7"/>
  <c r="Z227" i="4" s="1"/>
  <c r="I217" i="7"/>
  <c r="O219" i="4" s="1"/>
  <c r="I209" i="7"/>
  <c r="O211" i="4" s="1"/>
  <c r="I201" i="7"/>
  <c r="O203" i="4" s="1"/>
  <c r="I197" i="7"/>
  <c r="Z199" i="4" s="1"/>
  <c r="I193" i="7"/>
  <c r="Z195" i="4" s="1"/>
  <c r="I189" i="7"/>
  <c r="Z191" i="4" s="1"/>
  <c r="I185" i="7"/>
  <c r="Z187" i="4" s="1"/>
  <c r="I181" i="7"/>
  <c r="Z183" i="4" s="1"/>
  <c r="I177" i="7"/>
  <c r="Z179" i="4" s="1"/>
  <c r="I173" i="7"/>
  <c r="O175" i="4" s="1"/>
  <c r="I169" i="7"/>
  <c r="O171" i="4" s="1"/>
  <c r="I161" i="7"/>
  <c r="D163" i="4" s="1"/>
  <c r="I157" i="7"/>
  <c r="O159" i="4" s="1"/>
  <c r="I153" i="7"/>
  <c r="D155" i="4" s="1"/>
  <c r="I149" i="7"/>
  <c r="O151" i="4" s="1"/>
  <c r="I145" i="7"/>
  <c r="O147" i="4" s="1"/>
  <c r="I141" i="7"/>
  <c r="Z143" i="4" s="1"/>
  <c r="I137" i="7"/>
  <c r="D139" i="4" s="1"/>
  <c r="I129" i="7"/>
  <c r="Z131" i="4" s="1"/>
  <c r="I125" i="7"/>
  <c r="D127" i="4" s="1"/>
  <c r="I121" i="7"/>
  <c r="Z123" i="4" s="1"/>
  <c r="I117" i="7"/>
  <c r="O119" i="4" s="1"/>
  <c r="I109" i="7"/>
  <c r="Z111" i="4" s="1"/>
  <c r="I101" i="7"/>
  <c r="Z103" i="4" s="1"/>
  <c r="I93" i="7"/>
  <c r="D95" i="4" s="1"/>
  <c r="I89" i="7"/>
  <c r="D91" i="4" s="1"/>
  <c r="I81" i="7"/>
  <c r="Z83" i="4" s="1"/>
  <c r="I69" i="7"/>
  <c r="Z71" i="4" s="1"/>
  <c r="I61" i="7"/>
  <c r="O63" i="4" s="1"/>
  <c r="I57" i="7"/>
  <c r="Z59" i="4" s="1"/>
  <c r="I49" i="7"/>
  <c r="O51" i="4" s="1"/>
  <c r="I45" i="7"/>
  <c r="Z47" i="4" s="1"/>
  <c r="I37" i="7"/>
  <c r="O39" i="4" s="1"/>
  <c r="I29" i="7"/>
  <c r="Z31" i="4" s="1"/>
  <c r="I25" i="7"/>
  <c r="D27" i="4" s="1"/>
  <c r="I13" i="7"/>
  <c r="D15" i="4" s="1"/>
  <c r="I5" i="7"/>
  <c r="D7" i="4" s="1"/>
  <c r="I70" i="7"/>
  <c r="O72" i="4" s="1"/>
  <c r="I26" i="7"/>
  <c r="Z28" i="4" s="1"/>
  <c r="I14" i="7"/>
  <c r="O16" i="4" s="1"/>
  <c r="I6" i="7"/>
  <c r="Z8" i="4" s="1"/>
  <c r="I362" i="7"/>
  <c r="O364" i="4" s="1"/>
  <c r="I358" i="7"/>
  <c r="Z360" i="4" s="1"/>
  <c r="I350" i="7"/>
  <c r="Z352" i="4" s="1"/>
  <c r="I338" i="7"/>
  <c r="Z340" i="4" s="1"/>
  <c r="I330" i="7"/>
  <c r="Z332" i="4" s="1"/>
  <c r="I322" i="7"/>
  <c r="Z324" i="4" s="1"/>
  <c r="I314" i="7"/>
  <c r="D316" i="4" s="1"/>
  <c r="I304" i="7"/>
  <c r="Z306" i="4" s="1"/>
  <c r="I296" i="7"/>
  <c r="Z298" i="4" s="1"/>
  <c r="I290" i="7"/>
  <c r="D292" i="4" s="1"/>
  <c r="I280" i="7"/>
  <c r="D282" i="4" s="1"/>
  <c r="I272" i="7"/>
  <c r="O274" i="4" s="1"/>
  <c r="I264" i="7"/>
  <c r="D266" i="4" s="1"/>
  <c r="I256" i="7"/>
  <c r="Z258" i="4" s="1"/>
  <c r="I248" i="7"/>
  <c r="Z250" i="4" s="1"/>
  <c r="I240" i="7"/>
  <c r="D242" i="4" s="1"/>
  <c r="I232" i="7"/>
  <c r="Z234" i="4" s="1"/>
  <c r="I226" i="7"/>
  <c r="O228" i="4" s="1"/>
  <c r="I218" i="7"/>
  <c r="D220" i="4" s="1"/>
  <c r="I210" i="7"/>
  <c r="D212" i="4" s="1"/>
  <c r="I186" i="7"/>
  <c r="Z188" i="4" s="1"/>
  <c r="I148" i="7"/>
  <c r="O150" i="4" s="1"/>
  <c r="I140" i="7"/>
  <c r="D142" i="4" s="1"/>
  <c r="I120" i="7"/>
  <c r="Z122" i="4" s="1"/>
  <c r="I104" i="7"/>
  <c r="D106" i="4" s="1"/>
  <c r="I94" i="7"/>
  <c r="D96" i="4" s="1"/>
  <c r="I80" i="7"/>
  <c r="Z82" i="4" s="1"/>
  <c r="I72" i="7"/>
  <c r="Z74" i="4" s="1"/>
  <c r="I62" i="7"/>
  <c r="Z64" i="4" s="1"/>
  <c r="I52" i="7"/>
  <c r="Z54" i="4" s="1"/>
  <c r="I367" i="7"/>
  <c r="O369" i="4" s="1"/>
  <c r="I359" i="7"/>
  <c r="Z361" i="4" s="1"/>
  <c r="I347" i="7"/>
  <c r="D349" i="4" s="1"/>
  <c r="I339" i="7"/>
  <c r="O341" i="4" s="1"/>
  <c r="I335" i="7"/>
  <c r="D337" i="4" s="1"/>
  <c r="I327" i="7"/>
  <c r="O329" i="4" s="1"/>
  <c r="I319" i="7"/>
  <c r="D321" i="4" s="1"/>
  <c r="I311" i="7"/>
  <c r="O313" i="4" s="1"/>
  <c r="I303" i="7"/>
  <c r="Z305" i="4" s="1"/>
  <c r="I295" i="7"/>
  <c r="D297" i="4" s="1"/>
  <c r="I287" i="7"/>
  <c r="D289" i="4" s="1"/>
  <c r="I279" i="7"/>
  <c r="Z281" i="4" s="1"/>
  <c r="I271" i="7"/>
  <c r="Z273" i="4" s="1"/>
  <c r="I263" i="7"/>
  <c r="Z265" i="4" s="1"/>
  <c r="I255" i="7"/>
  <c r="Z257" i="4" s="1"/>
  <c r="I247" i="7"/>
  <c r="O249" i="4" s="1"/>
  <c r="I239" i="7"/>
  <c r="Z241" i="4" s="1"/>
  <c r="I231" i="7"/>
  <c r="Z233" i="4" s="1"/>
  <c r="I223" i="7"/>
  <c r="O225" i="4" s="1"/>
  <c r="I215" i="7"/>
  <c r="D217" i="4" s="1"/>
  <c r="I207" i="7"/>
  <c r="Z209" i="4" s="1"/>
  <c r="I203" i="7"/>
  <c r="Z205" i="4" s="1"/>
  <c r="I191" i="7"/>
  <c r="Z193" i="4" s="1"/>
  <c r="I187" i="7"/>
  <c r="D189" i="4" s="1"/>
  <c r="I183" i="7"/>
  <c r="D185" i="4" s="1"/>
  <c r="I175" i="7"/>
  <c r="O177" i="4" s="1"/>
  <c r="I171" i="7"/>
  <c r="Z173" i="4" s="1"/>
  <c r="I167" i="7"/>
  <c r="O169" i="4" s="1"/>
  <c r="I163" i="7"/>
  <c r="D165" i="4" s="1"/>
  <c r="I159" i="7"/>
  <c r="D161" i="4" s="1"/>
  <c r="I155" i="7"/>
  <c r="O157" i="4" s="1"/>
  <c r="I151" i="7"/>
  <c r="D153" i="4" s="1"/>
  <c r="I143" i="7"/>
  <c r="O145" i="4" s="1"/>
  <c r="I139" i="7"/>
  <c r="D141" i="4" s="1"/>
  <c r="I135" i="7"/>
  <c r="D137" i="4" s="1"/>
  <c r="I131" i="7"/>
  <c r="D133" i="4" s="1"/>
  <c r="I127" i="7"/>
  <c r="Z129" i="4" s="1"/>
  <c r="I123" i="7"/>
  <c r="D125" i="4" s="1"/>
  <c r="I111" i="7"/>
  <c r="Z113" i="4" s="1"/>
  <c r="I107" i="7"/>
  <c r="Z109" i="4" s="1"/>
  <c r="I103" i="7"/>
  <c r="Z105" i="4" s="1"/>
  <c r="I99" i="7"/>
  <c r="O101" i="4" s="1"/>
  <c r="I95" i="7"/>
  <c r="Z97" i="4" s="1"/>
  <c r="I75" i="7"/>
  <c r="O77" i="4" s="1"/>
  <c r="I71" i="7"/>
  <c r="D73" i="4" s="1"/>
  <c r="I67" i="7"/>
  <c r="O69" i="4" s="1"/>
  <c r="I63" i="7"/>
  <c r="O65" i="4" s="1"/>
  <c r="I39" i="7"/>
  <c r="Z41" i="4" s="1"/>
  <c r="I35" i="7"/>
  <c r="Z37" i="4" s="1"/>
  <c r="I31" i="7"/>
  <c r="O33" i="4" s="1"/>
  <c r="I15" i="7"/>
  <c r="O17" i="4" s="1"/>
  <c r="I7" i="7"/>
  <c r="Z9" i="4" s="1"/>
  <c r="I100" i="7"/>
  <c r="Z102" i="4" s="1"/>
  <c r="I56" i="7"/>
  <c r="Z58" i="4" s="1"/>
  <c r="I38" i="7"/>
  <c r="Z40" i="4" s="1"/>
  <c r="I30" i="7"/>
  <c r="Z32" i="4" s="1"/>
  <c r="I20" i="7"/>
  <c r="O22" i="4" s="1"/>
  <c r="I368" i="7"/>
  <c r="D370" i="4" s="1"/>
  <c r="I360" i="7"/>
  <c r="O362" i="4" s="1"/>
  <c r="I356" i="7"/>
  <c r="Z358" i="4" s="1"/>
  <c r="I348" i="7"/>
  <c r="D350" i="4" s="1"/>
  <c r="I344" i="7"/>
  <c r="D346" i="4" s="1"/>
  <c r="I340" i="7"/>
  <c r="O342" i="4" s="1"/>
  <c r="I336" i="7"/>
  <c r="Z338" i="4" s="1"/>
  <c r="I328" i="7"/>
  <c r="O330" i="4" s="1"/>
  <c r="I320" i="7"/>
  <c r="D322" i="4" s="1"/>
  <c r="I312" i="7"/>
  <c r="D314" i="4" s="1"/>
  <c r="I306" i="7"/>
  <c r="O308" i="4" s="1"/>
  <c r="I298" i="7"/>
  <c r="Z300" i="4" s="1"/>
  <c r="I288" i="7"/>
  <c r="Z290" i="4" s="1"/>
  <c r="I282" i="7"/>
  <c r="Z284" i="4" s="1"/>
  <c r="I276" i="7"/>
  <c r="D278" i="4" s="1"/>
  <c r="I196" i="7"/>
  <c r="D198" i="4" s="1"/>
  <c r="I182" i="7"/>
  <c r="Z184" i="4" s="1"/>
  <c r="I144" i="7"/>
  <c r="Z146" i="4" s="1"/>
  <c r="I136" i="7"/>
  <c r="D138" i="4" s="1"/>
  <c r="I126" i="7"/>
  <c r="O128" i="4" s="1"/>
  <c r="I90" i="7"/>
  <c r="Z92" i="4" s="1"/>
  <c r="I76" i="7"/>
  <c r="O78" i="4" s="1"/>
  <c r="I58" i="7"/>
  <c r="Z60" i="4" s="1"/>
  <c r="I48" i="7"/>
  <c r="Z50" i="4" s="1"/>
  <c r="I36" i="7"/>
  <c r="Z38" i="4" s="1"/>
  <c r="I12" i="7"/>
  <c r="D14" i="4" s="1"/>
  <c r="O365" i="4"/>
  <c r="D366" i="4"/>
  <c r="Z192" i="4"/>
  <c r="Z207" i="4"/>
  <c r="O207" i="4"/>
  <c r="D207" i="4"/>
  <c r="O339" i="4"/>
  <c r="Z355" i="4"/>
  <c r="O355" i="4"/>
  <c r="D355" i="4"/>
  <c r="Z121" i="4"/>
  <c r="Z62" i="4"/>
  <c r="O62" i="4"/>
  <c r="D62" i="4"/>
  <c r="Z303" i="4"/>
  <c r="O303" i="4"/>
  <c r="D303" i="4"/>
  <c r="Z272" i="4"/>
  <c r="O272" i="4"/>
  <c r="D272" i="4"/>
  <c r="Z367" i="4"/>
  <c r="O367" i="4"/>
  <c r="D367" i="4"/>
  <c r="Z302" i="4"/>
  <c r="O302" i="4"/>
  <c r="D302" i="4"/>
  <c r="O317" i="4"/>
  <c r="Z196" i="4"/>
  <c r="O196" i="4"/>
  <c r="D196" i="4"/>
  <c r="Z206" i="4"/>
  <c r="Z336" i="4"/>
  <c r="O336" i="4"/>
  <c r="D336" i="4"/>
  <c r="Z320" i="4"/>
  <c r="O320" i="4"/>
  <c r="D320" i="4"/>
  <c r="Z116" i="4"/>
  <c r="O116" i="4"/>
  <c r="D116" i="4"/>
  <c r="Z130" i="4"/>
  <c r="O130" i="4"/>
  <c r="D130" i="4"/>
  <c r="Z44" i="4"/>
  <c r="D44" i="4"/>
  <c r="O44" i="4"/>
  <c r="O248" i="4"/>
  <c r="Z285" i="4"/>
  <c r="Z99" i="4"/>
  <c r="O99" i="4"/>
  <c r="D99" i="4"/>
  <c r="Z223" i="4"/>
  <c r="O223" i="4"/>
  <c r="D223" i="4"/>
  <c r="Z239" i="4"/>
  <c r="O239" i="4"/>
  <c r="D239" i="4"/>
  <c r="Z296" i="4"/>
  <c r="O296" i="4"/>
  <c r="D296" i="4"/>
  <c r="Z6" i="4"/>
  <c r="AA6" i="4" s="1"/>
  <c r="O6" i="4"/>
  <c r="D6" i="4"/>
  <c r="Z80" i="4"/>
  <c r="O80" i="4"/>
  <c r="D80" i="4"/>
  <c r="Z19" i="4"/>
  <c r="O19" i="4"/>
  <c r="D19" i="4"/>
  <c r="Z162" i="4"/>
  <c r="Z172" i="4"/>
  <c r="O172" i="4"/>
  <c r="D172" i="4"/>
  <c r="Z216" i="4"/>
  <c r="O216" i="4"/>
  <c r="D216" i="4"/>
  <c r="Z180" i="4"/>
  <c r="O180" i="4"/>
  <c r="D180" i="4"/>
  <c r="Z108" i="4"/>
  <c r="O108" i="4"/>
  <c r="D108" i="4"/>
  <c r="Z76" i="4"/>
  <c r="O76" i="4"/>
  <c r="D76" i="4"/>
  <c r="Z90" i="4"/>
  <c r="O90" i="4"/>
  <c r="D90" i="4"/>
  <c r="Z36" i="4"/>
  <c r="O36" i="4"/>
  <c r="D36" i="4"/>
  <c r="Z158" i="4"/>
  <c r="O158" i="4"/>
  <c r="D158" i="4"/>
  <c r="Z271" i="4"/>
  <c r="O271" i="4"/>
  <c r="D271" i="4"/>
  <c r="Z312" i="4"/>
  <c r="O312" i="4"/>
  <c r="D312" i="4"/>
  <c r="Z335" i="4"/>
  <c r="O335" i="4"/>
  <c r="D335" i="4"/>
  <c r="Z287" i="4"/>
  <c r="O287" i="4"/>
  <c r="D287" i="4"/>
  <c r="Z328" i="4"/>
  <c r="D328" i="4"/>
  <c r="O328" i="4"/>
  <c r="Z344" i="4"/>
  <c r="D344" i="4"/>
  <c r="O344" i="4"/>
  <c r="Z356" i="4"/>
  <c r="O356" i="4"/>
  <c r="D356" i="4"/>
  <c r="Z208" i="4"/>
  <c r="O208" i="4"/>
  <c r="D208" i="4"/>
  <c r="Z88" i="4"/>
  <c r="O88" i="4"/>
  <c r="D88" i="4"/>
  <c r="Z79" i="4"/>
  <c r="O79" i="4"/>
  <c r="D79" i="4"/>
  <c r="Z30" i="4"/>
  <c r="O30" i="4"/>
  <c r="D30" i="4"/>
  <c r="Z240" i="4"/>
  <c r="O240" i="4"/>
  <c r="D240" i="4"/>
  <c r="Z112" i="4"/>
  <c r="O112" i="4"/>
  <c r="D112" i="4"/>
  <c r="Z186" i="4"/>
  <c r="O186" i="4"/>
  <c r="D186" i="4"/>
  <c r="Z255" i="4"/>
  <c r="O255" i="4"/>
  <c r="D255" i="4"/>
  <c r="Z35" i="4"/>
  <c r="O35" i="4"/>
  <c r="D35" i="4"/>
  <c r="Z286" i="4"/>
  <c r="O286" i="4"/>
  <c r="D286" i="4"/>
  <c r="Z310" i="4"/>
  <c r="O310" i="4"/>
  <c r="D310" i="4"/>
  <c r="Z357" i="4"/>
  <c r="O357" i="4"/>
  <c r="D357" i="4"/>
  <c r="Z176" i="4"/>
  <c r="O176" i="4"/>
  <c r="D176" i="4"/>
  <c r="Z144" i="4"/>
  <c r="O144" i="4"/>
  <c r="D144" i="4"/>
  <c r="Z154" i="4"/>
  <c r="O154" i="4"/>
  <c r="D154" i="4"/>
  <c r="Z115" i="4"/>
  <c r="O115" i="4"/>
  <c r="D115" i="4"/>
  <c r="Z48" i="4"/>
  <c r="O48" i="4"/>
  <c r="D48" i="4"/>
  <c r="Z197" i="4"/>
  <c r="O197" i="4"/>
  <c r="D197" i="4"/>
  <c r="Z202" i="4"/>
  <c r="O202" i="4"/>
  <c r="D202" i="4"/>
  <c r="Z166" i="4"/>
  <c r="O166" i="4"/>
  <c r="D166" i="4"/>
  <c r="D213" i="4"/>
  <c r="Z288" i="4"/>
  <c r="O288" i="4"/>
  <c r="D288" i="4"/>
  <c r="Z319" i="4"/>
  <c r="O319" i="4"/>
  <c r="D319" i="4"/>
  <c r="Z348" i="4"/>
  <c r="O348" i="4"/>
  <c r="D348" i="4"/>
  <c r="Z347" i="4"/>
  <c r="O347" i="4"/>
  <c r="D347" i="4"/>
  <c r="Z368" i="4"/>
  <c r="O368" i="4"/>
  <c r="D368" i="4"/>
  <c r="Z67" i="4"/>
  <c r="O67" i="4"/>
  <c r="D67" i="4"/>
  <c r="Z134" i="4"/>
  <c r="D134" i="4"/>
  <c r="O134" i="4"/>
  <c r="Z107" i="4"/>
  <c r="O107" i="4"/>
  <c r="D107" i="4"/>
  <c r="Z75" i="4"/>
  <c r="O75" i="4"/>
  <c r="D75" i="4"/>
  <c r="Z43" i="4"/>
  <c r="O43" i="4"/>
  <c r="D43" i="4"/>
  <c r="Z11" i="4"/>
  <c r="O11" i="4"/>
  <c r="D11" i="4"/>
  <c r="H116" i="4"/>
  <c r="K116" i="4" s="1"/>
  <c r="H82" i="4"/>
  <c r="K82" i="4" s="1"/>
  <c r="H284" i="4"/>
  <c r="K284" i="4" s="1"/>
  <c r="H79" i="4"/>
  <c r="K79" i="4" s="1"/>
  <c r="H56" i="4"/>
  <c r="K56" i="4" s="1"/>
  <c r="H148" i="4"/>
  <c r="K148" i="4" s="1"/>
  <c r="H192" i="4"/>
  <c r="K192" i="4" s="1"/>
  <c r="H360" i="4"/>
  <c r="K360" i="4" s="1"/>
  <c r="H252" i="4"/>
  <c r="K252" i="4" s="1"/>
  <c r="H6" i="4"/>
  <c r="I6" i="4" s="1"/>
  <c r="H211" i="4"/>
  <c r="K211" i="4" s="1"/>
  <c r="H87" i="4"/>
  <c r="K87" i="4" s="1"/>
  <c r="H362" i="4"/>
  <c r="K362" i="4" s="1"/>
  <c r="H314" i="4"/>
  <c r="K314" i="4" s="1"/>
  <c r="H250" i="4"/>
  <c r="K250" i="4" s="1"/>
  <c r="H202" i="4"/>
  <c r="K202" i="4" s="1"/>
  <c r="H154" i="4"/>
  <c r="K154" i="4" s="1"/>
  <c r="H90" i="4"/>
  <c r="K90" i="4" s="1"/>
  <c r="H42" i="4"/>
  <c r="K42" i="4" s="1"/>
  <c r="H291" i="4"/>
  <c r="K291" i="4" s="1"/>
  <c r="H183" i="4"/>
  <c r="K183" i="4" s="1"/>
  <c r="H83" i="4"/>
  <c r="K83" i="4" s="1"/>
  <c r="H23" i="4"/>
  <c r="K23" i="4" s="1"/>
  <c r="H317" i="4"/>
  <c r="K317" i="4" s="1"/>
  <c r="H269" i="4"/>
  <c r="K269" i="4" s="1"/>
  <c r="H221" i="4"/>
  <c r="K221" i="4" s="1"/>
  <c r="H157" i="4"/>
  <c r="K157" i="4" s="1"/>
  <c r="H77" i="4"/>
  <c r="K77" i="4" s="1"/>
  <c r="H180" i="4"/>
  <c r="K180" i="4" s="1"/>
  <c r="H213" i="4"/>
  <c r="K213" i="4" s="1"/>
  <c r="H311" i="4"/>
  <c r="K311" i="4" s="1"/>
  <c r="H130" i="4"/>
  <c r="K130" i="4" s="1"/>
  <c r="H50" i="4"/>
  <c r="K50" i="4" s="1"/>
  <c r="H292" i="4"/>
  <c r="K292" i="4" s="1"/>
  <c r="H309" i="4"/>
  <c r="K309" i="4" s="1"/>
  <c r="H194" i="4"/>
  <c r="K194" i="4" s="1"/>
  <c r="H344" i="4"/>
  <c r="K344" i="4" s="1"/>
  <c r="H232" i="4"/>
  <c r="K232" i="4" s="1"/>
  <c r="H136" i="4"/>
  <c r="K136" i="4" s="1"/>
  <c r="H40" i="4"/>
  <c r="K40" i="4" s="1"/>
  <c r="H308" i="4"/>
  <c r="K308" i="4" s="1"/>
  <c r="H196" i="4"/>
  <c r="K196" i="4" s="1"/>
  <c r="H132" i="4"/>
  <c r="K132" i="4" s="1"/>
  <c r="H68" i="4"/>
  <c r="K68" i="4" s="1"/>
  <c r="H368" i="4"/>
  <c r="K368" i="4" s="1"/>
  <c r="H304" i="4"/>
  <c r="K304" i="4" s="1"/>
  <c r="H240" i="4"/>
  <c r="K240" i="4" s="1"/>
  <c r="H176" i="4"/>
  <c r="K176" i="4" s="1"/>
  <c r="H112" i="4"/>
  <c r="K112" i="4" s="1"/>
  <c r="H48" i="4"/>
  <c r="K48" i="4" s="1"/>
  <c r="H312" i="4"/>
  <c r="K312" i="4" s="1"/>
  <c r="H152" i="4"/>
  <c r="K152" i="4" s="1"/>
  <c r="H340" i="4"/>
  <c r="K340" i="4" s="1"/>
  <c r="H364" i="4"/>
  <c r="K364" i="4" s="1"/>
  <c r="H300" i="4"/>
  <c r="K300" i="4" s="1"/>
  <c r="H236" i="4"/>
  <c r="K236" i="4" s="1"/>
  <c r="H172" i="4"/>
  <c r="K172" i="4" s="1"/>
  <c r="H108" i="4"/>
  <c r="K108" i="4" s="1"/>
  <c r="H44" i="4"/>
  <c r="K44" i="4" s="1"/>
  <c r="H363" i="4"/>
  <c r="K363" i="4" s="1"/>
  <c r="H319" i="4"/>
  <c r="K319" i="4" s="1"/>
  <c r="H283" i="4"/>
  <c r="K283" i="4" s="1"/>
  <c r="H239" i="4"/>
  <c r="K239" i="4" s="1"/>
  <c r="H203" i="4"/>
  <c r="K203" i="4" s="1"/>
  <c r="H171" i="4"/>
  <c r="K171" i="4" s="1"/>
  <c r="H139" i="4"/>
  <c r="K139" i="4" s="1"/>
  <c r="H107" i="4"/>
  <c r="K107" i="4" s="1"/>
  <c r="H47" i="4"/>
  <c r="K47" i="4" s="1"/>
  <c r="H11" i="4"/>
  <c r="K11" i="4" s="1"/>
  <c r="H358" i="4"/>
  <c r="K358" i="4" s="1"/>
  <c r="H342" i="4"/>
  <c r="K342" i="4" s="1"/>
  <c r="H326" i="4"/>
  <c r="K326" i="4" s="1"/>
  <c r="H310" i="4"/>
  <c r="K310" i="4" s="1"/>
  <c r="H294" i="4"/>
  <c r="K294" i="4" s="1"/>
  <c r="H278" i="4"/>
  <c r="K278" i="4" s="1"/>
  <c r="H262" i="4"/>
  <c r="K262" i="4" s="1"/>
  <c r="H246" i="4"/>
  <c r="K246" i="4" s="1"/>
  <c r="H230" i="4"/>
  <c r="K230" i="4" s="1"/>
  <c r="H214" i="4"/>
  <c r="K214" i="4" s="1"/>
  <c r="H198" i="4"/>
  <c r="K198" i="4" s="1"/>
  <c r="H182" i="4"/>
  <c r="K182" i="4" s="1"/>
  <c r="H166" i="4"/>
  <c r="K166" i="4" s="1"/>
  <c r="H150" i="4"/>
  <c r="K150" i="4" s="1"/>
  <c r="H134" i="4"/>
  <c r="K134" i="4" s="1"/>
  <c r="H118" i="4"/>
  <c r="K118" i="4" s="1"/>
  <c r="H102" i="4"/>
  <c r="K102" i="4" s="1"/>
  <c r="H86" i="4"/>
  <c r="K86" i="4" s="1"/>
  <c r="H70" i="4"/>
  <c r="K70" i="4" s="1"/>
  <c r="H54" i="4"/>
  <c r="K54" i="4" s="1"/>
  <c r="H38" i="4"/>
  <c r="K38" i="4" s="1"/>
  <c r="H22" i="4"/>
  <c r="K22" i="4" s="1"/>
  <c r="H367" i="4"/>
  <c r="K367" i="4" s="1"/>
  <c r="H343" i="4"/>
  <c r="K343" i="4" s="1"/>
  <c r="H315" i="4"/>
  <c r="K315" i="4" s="1"/>
  <c r="H287" i="4"/>
  <c r="K287" i="4" s="1"/>
  <c r="H259" i="4"/>
  <c r="K259" i="4" s="1"/>
  <c r="H235" i="4"/>
  <c r="K235" i="4" s="1"/>
  <c r="H207" i="4"/>
  <c r="K207" i="4" s="1"/>
  <c r="H175" i="4"/>
  <c r="K175" i="4" s="1"/>
  <c r="H143" i="4"/>
  <c r="K143" i="4" s="1"/>
  <c r="H111" i="4"/>
  <c r="K111" i="4" s="1"/>
  <c r="H75" i="4"/>
  <c r="K75" i="4" s="1"/>
  <c r="H43" i="4"/>
  <c r="K43" i="4" s="1"/>
  <c r="H15" i="4"/>
  <c r="K15" i="4" s="1"/>
  <c r="H361" i="4"/>
  <c r="K361" i="4" s="1"/>
  <c r="H345" i="4"/>
  <c r="K345" i="4" s="1"/>
  <c r="H329" i="4"/>
  <c r="K329" i="4" s="1"/>
  <c r="H313" i="4"/>
  <c r="K313" i="4" s="1"/>
  <c r="H297" i="4"/>
  <c r="K297" i="4" s="1"/>
  <c r="H281" i="4"/>
  <c r="K281" i="4" s="1"/>
  <c r="H265" i="4"/>
  <c r="K265" i="4" s="1"/>
  <c r="H249" i="4"/>
  <c r="K249" i="4" s="1"/>
  <c r="H233" i="4"/>
  <c r="K233" i="4" s="1"/>
  <c r="H217" i="4"/>
  <c r="K217" i="4" s="1"/>
  <c r="H201" i="4"/>
  <c r="K201" i="4" s="1"/>
  <c r="H185" i="4"/>
  <c r="K185" i="4" s="1"/>
  <c r="H169" i="4"/>
  <c r="K169" i="4" s="1"/>
  <c r="H153" i="4"/>
  <c r="K153" i="4" s="1"/>
  <c r="H121" i="4"/>
  <c r="K121" i="4" s="1"/>
  <c r="H105" i="4"/>
  <c r="K105" i="4" s="1"/>
  <c r="H89" i="4"/>
  <c r="K89" i="4" s="1"/>
  <c r="H73" i="4"/>
  <c r="K73" i="4" s="1"/>
  <c r="H57" i="4"/>
  <c r="K57" i="4" s="1"/>
  <c r="H41" i="4"/>
  <c r="K41" i="4" s="1"/>
  <c r="H25" i="4"/>
  <c r="K25" i="4" s="1"/>
  <c r="H9" i="4"/>
  <c r="K9" i="4" s="1"/>
  <c r="H133" i="4"/>
  <c r="K133" i="4" s="1"/>
  <c r="H7" i="4"/>
  <c r="K7" i="4" s="1"/>
  <c r="H34" i="4"/>
  <c r="K34" i="4" s="1"/>
  <c r="H264" i="4"/>
  <c r="K264" i="4" s="1"/>
  <c r="H168" i="4"/>
  <c r="K168" i="4" s="1"/>
  <c r="H228" i="4"/>
  <c r="K228" i="4" s="1"/>
  <c r="H20" i="4"/>
  <c r="K20" i="4" s="1"/>
  <c r="H256" i="4"/>
  <c r="K256" i="4" s="1"/>
  <c r="H64" i="4"/>
  <c r="K64" i="4" s="1"/>
  <c r="H200" i="4"/>
  <c r="K200" i="4" s="1"/>
  <c r="H316" i="4"/>
  <c r="K316" i="4" s="1"/>
  <c r="H60" i="4"/>
  <c r="K60" i="4" s="1"/>
  <c r="H295" i="4"/>
  <c r="K295" i="4" s="1"/>
  <c r="H147" i="4"/>
  <c r="K147" i="4" s="1"/>
  <c r="H55" i="4"/>
  <c r="K55" i="4" s="1"/>
  <c r="H346" i="4"/>
  <c r="K346" i="4" s="1"/>
  <c r="H298" i="4"/>
  <c r="K298" i="4" s="1"/>
  <c r="H234" i="4"/>
  <c r="K234" i="4" s="1"/>
  <c r="H170" i="4"/>
  <c r="K170" i="4" s="1"/>
  <c r="H122" i="4"/>
  <c r="K122" i="4" s="1"/>
  <c r="H74" i="4"/>
  <c r="K74" i="4" s="1"/>
  <c r="H26" i="4"/>
  <c r="K26" i="4" s="1"/>
  <c r="H323" i="4"/>
  <c r="K323" i="4" s="1"/>
  <c r="H243" i="4"/>
  <c r="K243" i="4" s="1"/>
  <c r="H151" i="4"/>
  <c r="K151" i="4" s="1"/>
  <c r="H365" i="4"/>
  <c r="K365" i="4" s="1"/>
  <c r="H333" i="4"/>
  <c r="K333" i="4" s="1"/>
  <c r="H285" i="4"/>
  <c r="K285" i="4" s="1"/>
  <c r="H237" i="4"/>
  <c r="K237" i="4" s="1"/>
  <c r="H173" i="4"/>
  <c r="K173" i="4" s="1"/>
  <c r="H125" i="4"/>
  <c r="K125" i="4" s="1"/>
  <c r="H93" i="4"/>
  <c r="K93" i="4" s="1"/>
  <c r="H45" i="4"/>
  <c r="K45" i="4" s="1"/>
  <c r="H13" i="4"/>
  <c r="K13" i="4" s="1"/>
  <c r="H357" i="4"/>
  <c r="K357" i="4" s="1"/>
  <c r="H117" i="4"/>
  <c r="K117" i="4" s="1"/>
  <c r="H231" i="4"/>
  <c r="K231" i="4" s="1"/>
  <c r="H137" i="4"/>
  <c r="K137" i="4" s="1"/>
  <c r="H227" i="4"/>
  <c r="K227" i="4" s="1"/>
  <c r="H197" i="4"/>
  <c r="K197" i="4" s="1"/>
  <c r="H96" i="4"/>
  <c r="K96" i="4" s="1"/>
  <c r="H325" i="4"/>
  <c r="K325" i="4" s="1"/>
  <c r="H101" i="4"/>
  <c r="K101" i="4" s="1"/>
  <c r="H104" i="4"/>
  <c r="K104" i="4" s="1"/>
  <c r="H8" i="4"/>
  <c r="K8" i="4" s="1"/>
  <c r="H52" i="4"/>
  <c r="K52" i="4" s="1"/>
  <c r="H352" i="4"/>
  <c r="K352" i="4" s="1"/>
  <c r="H224" i="4"/>
  <c r="K224" i="4" s="1"/>
  <c r="H160" i="4"/>
  <c r="K160" i="4" s="1"/>
  <c r="H32" i="4"/>
  <c r="K32" i="4" s="1"/>
  <c r="H280" i="4"/>
  <c r="K280" i="4" s="1"/>
  <c r="H120" i="4"/>
  <c r="K120" i="4" s="1"/>
  <c r="H348" i="4"/>
  <c r="K348" i="4" s="1"/>
  <c r="H220" i="4"/>
  <c r="K220" i="4" s="1"/>
  <c r="H156" i="4"/>
  <c r="K156" i="4" s="1"/>
  <c r="H92" i="4"/>
  <c r="K92" i="4" s="1"/>
  <c r="H351" i="4"/>
  <c r="K351" i="4" s="1"/>
  <c r="H195" i="4"/>
  <c r="K195" i="4" s="1"/>
  <c r="H163" i="4"/>
  <c r="K163" i="4" s="1"/>
  <c r="H131" i="4"/>
  <c r="K131" i="4" s="1"/>
  <c r="H99" i="4"/>
  <c r="K99" i="4" s="1"/>
  <c r="H71" i="4"/>
  <c r="K71" i="4" s="1"/>
  <c r="H39" i="4"/>
  <c r="K39" i="4" s="1"/>
  <c r="H370" i="4"/>
  <c r="K370" i="4" s="1"/>
  <c r="H338" i="4"/>
  <c r="K338" i="4" s="1"/>
  <c r="H322" i="4"/>
  <c r="K322" i="4" s="1"/>
  <c r="H306" i="4"/>
  <c r="K306" i="4" s="1"/>
  <c r="H290" i="4"/>
  <c r="K290" i="4" s="1"/>
  <c r="H274" i="4"/>
  <c r="K274" i="4" s="1"/>
  <c r="H258" i="4"/>
  <c r="K258" i="4" s="1"/>
  <c r="H242" i="4"/>
  <c r="K242" i="4" s="1"/>
  <c r="H226" i="4"/>
  <c r="K226" i="4" s="1"/>
  <c r="H210" i="4"/>
  <c r="K210" i="4" s="1"/>
  <c r="H178" i="4"/>
  <c r="K178" i="4" s="1"/>
  <c r="H162" i="4"/>
  <c r="K162" i="4" s="1"/>
  <c r="H146" i="4"/>
  <c r="K146" i="4" s="1"/>
  <c r="H114" i="4"/>
  <c r="K114" i="4" s="1"/>
  <c r="H98" i="4"/>
  <c r="K98" i="4" s="1"/>
  <c r="H66" i="4"/>
  <c r="K66" i="4" s="1"/>
  <c r="H18" i="4"/>
  <c r="K18" i="4" s="1"/>
  <c r="H359" i="4"/>
  <c r="K359" i="4" s="1"/>
  <c r="H335" i="4"/>
  <c r="K335" i="4" s="1"/>
  <c r="H279" i="4"/>
  <c r="K279" i="4" s="1"/>
  <c r="H255" i="4"/>
  <c r="K255" i="4" s="1"/>
  <c r="H199" i="4"/>
  <c r="K199" i="4" s="1"/>
  <c r="H167" i="4"/>
  <c r="K167" i="4" s="1"/>
  <c r="H135" i="4"/>
  <c r="K135" i="4" s="1"/>
  <c r="H103" i="4"/>
  <c r="K103" i="4" s="1"/>
  <c r="H67" i="4"/>
  <c r="K67" i="4" s="1"/>
  <c r="H35" i="4"/>
  <c r="K35" i="4" s="1"/>
  <c r="H341" i="4"/>
  <c r="K341" i="4" s="1"/>
  <c r="H293" i="4"/>
  <c r="K293" i="4" s="1"/>
  <c r="H277" i="4"/>
  <c r="K277" i="4" s="1"/>
  <c r="H245" i="4"/>
  <c r="K245" i="4" s="1"/>
  <c r="H229" i="4"/>
  <c r="K229" i="4" s="1"/>
  <c r="H181" i="4"/>
  <c r="K181" i="4" s="1"/>
  <c r="H165" i="4"/>
  <c r="K165" i="4" s="1"/>
  <c r="H85" i="4"/>
  <c r="K85" i="4" s="1"/>
  <c r="H69" i="4"/>
  <c r="K69" i="4" s="1"/>
  <c r="H53" i="4"/>
  <c r="K53" i="4" s="1"/>
  <c r="H37" i="4"/>
  <c r="K37" i="4" s="1"/>
  <c r="H21" i="4"/>
  <c r="K21" i="4" s="1"/>
  <c r="H28" i="4"/>
  <c r="K28" i="4" s="1"/>
  <c r="H324" i="4"/>
  <c r="K324" i="4" s="1"/>
  <c r="H84" i="4"/>
  <c r="K84" i="4" s="1"/>
  <c r="H320" i="4"/>
  <c r="K320" i="4" s="1"/>
  <c r="H128" i="4"/>
  <c r="K128" i="4" s="1"/>
  <c r="H24" i="4"/>
  <c r="K24" i="4" s="1"/>
  <c r="H212" i="4"/>
  <c r="K212" i="4" s="1"/>
  <c r="H188" i="4"/>
  <c r="K188" i="4" s="1"/>
  <c r="H124" i="4"/>
  <c r="K124" i="4" s="1"/>
  <c r="H327" i="4"/>
  <c r="K327" i="4" s="1"/>
  <c r="H251" i="4"/>
  <c r="K251" i="4" s="1"/>
  <c r="H179" i="4"/>
  <c r="K179" i="4" s="1"/>
  <c r="H115" i="4"/>
  <c r="K115" i="4" s="1"/>
  <c r="H19" i="4"/>
  <c r="K19" i="4" s="1"/>
  <c r="H330" i="4"/>
  <c r="K330" i="4" s="1"/>
  <c r="H282" i="4"/>
  <c r="K282" i="4" s="1"/>
  <c r="H266" i="4"/>
  <c r="K266" i="4" s="1"/>
  <c r="H218" i="4"/>
  <c r="K218" i="4" s="1"/>
  <c r="H186" i="4"/>
  <c r="K186" i="4" s="1"/>
  <c r="H138" i="4"/>
  <c r="K138" i="4" s="1"/>
  <c r="H106" i="4"/>
  <c r="K106" i="4" s="1"/>
  <c r="H58" i="4"/>
  <c r="K58" i="4" s="1"/>
  <c r="H10" i="4"/>
  <c r="K10" i="4" s="1"/>
  <c r="H347" i="4"/>
  <c r="K347" i="4" s="1"/>
  <c r="H267" i="4"/>
  <c r="K267" i="4" s="1"/>
  <c r="H215" i="4"/>
  <c r="K215" i="4" s="1"/>
  <c r="H119" i="4"/>
  <c r="K119" i="4" s="1"/>
  <c r="H51" i="4"/>
  <c r="K51" i="4" s="1"/>
  <c r="H349" i="4"/>
  <c r="K349" i="4" s="1"/>
  <c r="H301" i="4"/>
  <c r="K301" i="4" s="1"/>
  <c r="H253" i="4"/>
  <c r="K253" i="4" s="1"/>
  <c r="H205" i="4"/>
  <c r="K205" i="4" s="1"/>
  <c r="H189" i="4"/>
  <c r="K189" i="4" s="1"/>
  <c r="H141" i="4"/>
  <c r="K141" i="4" s="1"/>
  <c r="H109" i="4"/>
  <c r="K109" i="4" s="1"/>
  <c r="H61" i="4"/>
  <c r="K61" i="4" s="1"/>
  <c r="H29" i="4"/>
  <c r="K29" i="4" s="1"/>
  <c r="H261" i="4"/>
  <c r="K261" i="4" s="1"/>
  <c r="H354" i="4"/>
  <c r="K354" i="4" s="1"/>
  <c r="H149" i="4"/>
  <c r="K149" i="4" s="1"/>
  <c r="H216" i="4"/>
  <c r="K216" i="4" s="1"/>
  <c r="H307" i="4"/>
  <c r="K307" i="4" s="1"/>
  <c r="H288" i="4"/>
  <c r="K288" i="4" s="1"/>
  <c r="H271" i="4"/>
  <c r="K271" i="4" s="1"/>
  <c r="H276" i="4"/>
  <c r="K276" i="4" s="1"/>
  <c r="H328" i="4"/>
  <c r="K328" i="4" s="1"/>
  <c r="H296" i="4"/>
  <c r="K296" i="4" s="1"/>
  <c r="H184" i="4"/>
  <c r="K184" i="4" s="1"/>
  <c r="H88" i="4"/>
  <c r="K88" i="4" s="1"/>
  <c r="H356" i="4"/>
  <c r="K356" i="4" s="1"/>
  <c r="H260" i="4"/>
  <c r="K260" i="4" s="1"/>
  <c r="H164" i="4"/>
  <c r="K164" i="4" s="1"/>
  <c r="H100" i="4"/>
  <c r="K100" i="4" s="1"/>
  <c r="H36" i="4"/>
  <c r="K36" i="4" s="1"/>
  <c r="H336" i="4"/>
  <c r="K336" i="4" s="1"/>
  <c r="H272" i="4"/>
  <c r="K272" i="4" s="1"/>
  <c r="H208" i="4"/>
  <c r="K208" i="4" s="1"/>
  <c r="H144" i="4"/>
  <c r="K144" i="4" s="1"/>
  <c r="H80" i="4"/>
  <c r="K80" i="4" s="1"/>
  <c r="H16" i="4"/>
  <c r="K16" i="4" s="1"/>
  <c r="H248" i="4"/>
  <c r="K248" i="4" s="1"/>
  <c r="H72" i="4"/>
  <c r="K72" i="4" s="1"/>
  <c r="H244" i="4"/>
  <c r="K244" i="4" s="1"/>
  <c r="H332" i="4"/>
  <c r="K332" i="4" s="1"/>
  <c r="H268" i="4"/>
  <c r="K268" i="4" s="1"/>
  <c r="H204" i="4"/>
  <c r="K204" i="4" s="1"/>
  <c r="H140" i="4"/>
  <c r="K140" i="4" s="1"/>
  <c r="H76" i="4"/>
  <c r="K76" i="4" s="1"/>
  <c r="H12" i="4"/>
  <c r="K12" i="4" s="1"/>
  <c r="H339" i="4"/>
  <c r="K339" i="4" s="1"/>
  <c r="H303" i="4"/>
  <c r="K303" i="4" s="1"/>
  <c r="H263" i="4"/>
  <c r="K263" i="4" s="1"/>
  <c r="H223" i="4"/>
  <c r="K223" i="4" s="1"/>
  <c r="H187" i="4"/>
  <c r="K187" i="4" s="1"/>
  <c r="H155" i="4"/>
  <c r="K155" i="4" s="1"/>
  <c r="H123" i="4"/>
  <c r="K123" i="4" s="1"/>
  <c r="H95" i="4"/>
  <c r="K95" i="4" s="1"/>
  <c r="H63" i="4"/>
  <c r="K63" i="4" s="1"/>
  <c r="H31" i="4"/>
  <c r="K31" i="4" s="1"/>
  <c r="H366" i="4"/>
  <c r="K366" i="4" s="1"/>
  <c r="H350" i="4"/>
  <c r="K350" i="4" s="1"/>
  <c r="H334" i="4"/>
  <c r="K334" i="4" s="1"/>
  <c r="H318" i="4"/>
  <c r="K318" i="4" s="1"/>
  <c r="H302" i="4"/>
  <c r="K302" i="4" s="1"/>
  <c r="H286" i="4"/>
  <c r="K286" i="4" s="1"/>
  <c r="H270" i="4"/>
  <c r="K270" i="4" s="1"/>
  <c r="H254" i="4"/>
  <c r="K254" i="4" s="1"/>
  <c r="H238" i="4"/>
  <c r="K238" i="4" s="1"/>
  <c r="H222" i="4"/>
  <c r="K222" i="4" s="1"/>
  <c r="H206" i="4"/>
  <c r="K206" i="4" s="1"/>
  <c r="H190" i="4"/>
  <c r="K190" i="4" s="1"/>
  <c r="H174" i="4"/>
  <c r="K174" i="4" s="1"/>
  <c r="H158" i="4"/>
  <c r="K158" i="4" s="1"/>
  <c r="H142" i="4"/>
  <c r="K142" i="4" s="1"/>
  <c r="H126" i="4"/>
  <c r="K126" i="4" s="1"/>
  <c r="H110" i="4"/>
  <c r="K110" i="4" s="1"/>
  <c r="H94" i="4"/>
  <c r="K94" i="4" s="1"/>
  <c r="H78" i="4"/>
  <c r="K78" i="4" s="1"/>
  <c r="H62" i="4"/>
  <c r="K62" i="4" s="1"/>
  <c r="H46" i="4"/>
  <c r="K46" i="4" s="1"/>
  <c r="H30" i="4"/>
  <c r="K30" i="4" s="1"/>
  <c r="H14" i="4"/>
  <c r="K14" i="4" s="1"/>
  <c r="H355" i="4"/>
  <c r="K355" i="4" s="1"/>
  <c r="H331" i="4"/>
  <c r="K331" i="4" s="1"/>
  <c r="H299" i="4"/>
  <c r="K299" i="4" s="1"/>
  <c r="H275" i="4"/>
  <c r="K275" i="4" s="1"/>
  <c r="H247" i="4"/>
  <c r="K247" i="4" s="1"/>
  <c r="H219" i="4"/>
  <c r="K219" i="4" s="1"/>
  <c r="H191" i="4"/>
  <c r="K191" i="4" s="1"/>
  <c r="H159" i="4"/>
  <c r="K159" i="4" s="1"/>
  <c r="H127" i="4"/>
  <c r="K127" i="4" s="1"/>
  <c r="H91" i="4"/>
  <c r="K91" i="4" s="1"/>
  <c r="H59" i="4"/>
  <c r="K59" i="4" s="1"/>
  <c r="H27" i="4"/>
  <c r="K27" i="4" s="1"/>
  <c r="H369" i="4"/>
  <c r="K369" i="4" s="1"/>
  <c r="H353" i="4"/>
  <c r="K353" i="4" s="1"/>
  <c r="H337" i="4"/>
  <c r="K337" i="4" s="1"/>
  <c r="H321" i="4"/>
  <c r="K321" i="4" s="1"/>
  <c r="H305" i="4"/>
  <c r="K305" i="4" s="1"/>
  <c r="H289" i="4"/>
  <c r="K289" i="4" s="1"/>
  <c r="H273" i="4"/>
  <c r="K273" i="4" s="1"/>
  <c r="H257" i="4"/>
  <c r="K257" i="4" s="1"/>
  <c r="H241" i="4"/>
  <c r="K241" i="4" s="1"/>
  <c r="H225" i="4"/>
  <c r="K225" i="4" s="1"/>
  <c r="H209" i="4"/>
  <c r="K209" i="4" s="1"/>
  <c r="H193" i="4"/>
  <c r="K193" i="4" s="1"/>
  <c r="H177" i="4"/>
  <c r="K177" i="4" s="1"/>
  <c r="H161" i="4"/>
  <c r="K161" i="4" s="1"/>
  <c r="H145" i="4"/>
  <c r="K145" i="4" s="1"/>
  <c r="H129" i="4"/>
  <c r="K129" i="4" s="1"/>
  <c r="H113" i="4"/>
  <c r="K113" i="4" s="1"/>
  <c r="H97" i="4"/>
  <c r="K97" i="4" s="1"/>
  <c r="H81" i="4"/>
  <c r="K81" i="4" s="1"/>
  <c r="H65" i="4"/>
  <c r="K65" i="4" s="1"/>
  <c r="H49" i="4"/>
  <c r="K49" i="4" s="1"/>
  <c r="H33" i="4"/>
  <c r="K33" i="4" s="1"/>
  <c r="H17" i="4"/>
  <c r="K17" i="4" s="1"/>
  <c r="T6" i="4"/>
  <c r="E16" i="9"/>
  <c r="F16" i="9"/>
  <c r="AG6" i="4"/>
  <c r="V6" i="4"/>
  <c r="O213" i="4" l="1"/>
  <c r="O201" i="4"/>
  <c r="O140" i="4"/>
  <c r="D206" i="4"/>
  <c r="Z201" i="4"/>
  <c r="D140" i="4"/>
  <c r="Z171" i="4"/>
  <c r="O86" i="4"/>
  <c r="D57" i="4"/>
  <c r="D46" i="4"/>
  <c r="D20" i="4"/>
  <c r="Z22" i="4"/>
  <c r="D195" i="4"/>
  <c r="O334" i="4"/>
  <c r="O127" i="4"/>
  <c r="Z101" i="4"/>
  <c r="O73" i="4"/>
  <c r="O316" i="4"/>
  <c r="O370" i="4"/>
  <c r="Z294" i="4"/>
  <c r="O293" i="4"/>
  <c r="O270" i="4"/>
  <c r="D149" i="4"/>
  <c r="Z159" i="4"/>
  <c r="Z270" i="4"/>
  <c r="O117" i="4"/>
  <c r="O163" i="4"/>
  <c r="D251" i="4"/>
  <c r="D182" i="4"/>
  <c r="O20" i="4"/>
  <c r="O160" i="4"/>
  <c r="D279" i="4"/>
  <c r="D117" i="4"/>
  <c r="D264" i="4"/>
  <c r="D194" i="4"/>
  <c r="O34" i="4"/>
  <c r="D260" i="4"/>
  <c r="O55" i="4"/>
  <c r="D16" i="4"/>
  <c r="Z53" i="4"/>
  <c r="D334" i="4"/>
  <c r="D74" i="4"/>
  <c r="Z152" i="4"/>
  <c r="O212" i="4"/>
  <c r="Z10" i="4"/>
  <c r="O343" i="4"/>
  <c r="D119" i="4"/>
  <c r="D177" i="4"/>
  <c r="D53" i="4"/>
  <c r="O354" i="4"/>
  <c r="O264" i="4"/>
  <c r="D230" i="4"/>
  <c r="O56" i="4"/>
  <c r="O94" i="4"/>
  <c r="D61" i="4"/>
  <c r="O350" i="4"/>
  <c r="D327" i="4"/>
  <c r="O15" i="4"/>
  <c r="Z104" i="4"/>
  <c r="Z229" i="4"/>
  <c r="Z329" i="4"/>
  <c r="O297" i="4"/>
  <c r="O346" i="4"/>
  <c r="O81" i="4"/>
  <c r="Z204" i="4"/>
  <c r="D65" i="4"/>
  <c r="O280" i="4"/>
  <c r="O263" i="4"/>
  <c r="D124" i="4"/>
  <c r="D17" i="4"/>
  <c r="O14" i="4"/>
  <c r="Z12" i="4"/>
  <c r="O345" i="4"/>
  <c r="O318" i="4"/>
  <c r="Z148" i="4"/>
  <c r="D18" i="4"/>
  <c r="Z364" i="4"/>
  <c r="O307" i="4"/>
  <c r="O277" i="4"/>
  <c r="O218" i="4"/>
  <c r="Z175" i="4"/>
  <c r="Z342" i="4"/>
  <c r="O275" i="4"/>
  <c r="Z65" i="4"/>
  <c r="O18" i="4"/>
  <c r="Z56" i="4"/>
  <c r="D78" i="4"/>
  <c r="D304" i="4"/>
  <c r="Z307" i="4"/>
  <c r="Z277" i="4"/>
  <c r="Z218" i="4"/>
  <c r="O257" i="4"/>
  <c r="Z345" i="4"/>
  <c r="Z318" i="4"/>
  <c r="O327" i="4"/>
  <c r="Z280" i="4"/>
  <c r="Z119" i="4"/>
  <c r="D31" i="4"/>
  <c r="Z263" i="4"/>
  <c r="D190" i="4"/>
  <c r="O139" i="4"/>
  <c r="D232" i="4"/>
  <c r="O137" i="4"/>
  <c r="D25" i="4"/>
  <c r="O238" i="4"/>
  <c r="Z89" i="4"/>
  <c r="O12" i="4"/>
  <c r="Z78" i="4"/>
  <c r="D364" i="4"/>
  <c r="O304" i="4"/>
  <c r="D225" i="4"/>
  <c r="O237" i="4"/>
  <c r="Z161" i="4"/>
  <c r="D175" i="4"/>
  <c r="O321" i="4"/>
  <c r="D257" i="4"/>
  <c r="O314" i="4"/>
  <c r="Z362" i="4"/>
  <c r="D146" i="4"/>
  <c r="O322" i="4"/>
  <c r="O31" i="4"/>
  <c r="O95" i="4"/>
  <c r="O190" i="4"/>
  <c r="O141" i="4"/>
  <c r="O45" i="4"/>
  <c r="Z232" i="4"/>
  <c r="D143" i="4"/>
  <c r="O7" i="4"/>
  <c r="D64" i="4"/>
  <c r="O242" i="4"/>
  <c r="Z157" i="4"/>
  <c r="D33" i="4"/>
  <c r="Z238" i="4"/>
  <c r="Z167" i="4"/>
  <c r="Z274" i="4"/>
  <c r="D301" i="4"/>
  <c r="O256" i="4"/>
  <c r="O125" i="4"/>
  <c r="Z225" i="4"/>
  <c r="D123" i="4"/>
  <c r="D306" i="4"/>
  <c r="Z314" i="4"/>
  <c r="D275" i="4"/>
  <c r="Z45" i="4"/>
  <c r="D162" i="4"/>
  <c r="Z72" i="4"/>
  <c r="Z39" i="4"/>
  <c r="Z219" i="4"/>
  <c r="O148" i="4"/>
  <c r="Z256" i="4"/>
  <c r="Z63" i="4"/>
  <c r="O97" i="4"/>
  <c r="D247" i="4"/>
  <c r="Z133" i="4"/>
  <c r="D135" i="4"/>
  <c r="O210" i="4"/>
  <c r="Z267" i="4"/>
  <c r="O235" i="4"/>
  <c r="D205" i="4"/>
  <c r="Z203" i="4"/>
  <c r="D360" i="4"/>
  <c r="Z96" i="4"/>
  <c r="D118" i="4"/>
  <c r="O278" i="4"/>
  <c r="D331" i="4"/>
  <c r="Z136" i="4"/>
  <c r="D170" i="4"/>
  <c r="D174" i="4"/>
  <c r="Z69" i="4"/>
  <c r="D38" i="4"/>
  <c r="D85" i="4"/>
  <c r="O331" i="4"/>
  <c r="D246" i="4"/>
  <c r="D187" i="4"/>
  <c r="D83" i="4"/>
  <c r="O170" i="4"/>
  <c r="O181" i="4"/>
  <c r="O100" i="4"/>
  <c r="D60" i="4"/>
  <c r="Z261" i="4"/>
  <c r="D299" i="4"/>
  <c r="O217" i="4"/>
  <c r="O138" i="4"/>
  <c r="Z66" i="4"/>
  <c r="Z249" i="4"/>
  <c r="D200" i="4"/>
  <c r="Z325" i="4"/>
  <c r="Z51" i="4"/>
  <c r="Z222" i="4"/>
  <c r="Z308" i="4"/>
  <c r="D41" i="4"/>
  <c r="D150" i="4"/>
  <c r="Z326" i="4"/>
  <c r="O27" i="4"/>
  <c r="O246" i="4"/>
  <c r="O32" i="4"/>
  <c r="O83" i="4"/>
  <c r="O221" i="4"/>
  <c r="O353" i="4"/>
  <c r="D342" i="4"/>
  <c r="D362" i="4"/>
  <c r="Z181" i="4"/>
  <c r="D311" i="4"/>
  <c r="O146" i="4"/>
  <c r="O153" i="4"/>
  <c r="Z100" i="4"/>
  <c r="O60" i="4"/>
  <c r="D111" i="4"/>
  <c r="D234" i="4"/>
  <c r="O155" i="4"/>
  <c r="Z217" i="4"/>
  <c r="Z21" i="4"/>
  <c r="Z139" i="4"/>
  <c r="Z77" i="4"/>
  <c r="O292" i="4"/>
  <c r="D173" i="4"/>
  <c r="D178" i="4"/>
  <c r="O25" i="4"/>
  <c r="D132" i="4"/>
  <c r="Z211" i="4"/>
  <c r="D167" i="4"/>
  <c r="O301" i="4"/>
  <c r="D359" i="4"/>
  <c r="D89" i="4"/>
  <c r="Z151" i="4"/>
  <c r="Z27" i="4"/>
  <c r="D42" i="4"/>
  <c r="D276" i="4"/>
  <c r="D32" i="4"/>
  <c r="O133" i="4"/>
  <c r="Z221" i="4"/>
  <c r="Z353" i="4"/>
  <c r="Z313" i="4"/>
  <c r="Z153" i="4"/>
  <c r="Z120" i="4"/>
  <c r="O96" i="4"/>
  <c r="Z254" i="4"/>
  <c r="D210" i="4"/>
  <c r="O234" i="4"/>
  <c r="D191" i="4"/>
  <c r="D244" i="4"/>
  <c r="O106" i="4"/>
  <c r="O363" i="4"/>
  <c r="Z169" i="4"/>
  <c r="O266" i="4"/>
  <c r="O189" i="4"/>
  <c r="O42" i="4"/>
  <c r="O85" i="4"/>
  <c r="O276" i="4"/>
  <c r="O360" i="4"/>
  <c r="O187" i="4"/>
  <c r="D136" i="4"/>
  <c r="O311" i="4"/>
  <c r="O174" i="4"/>
  <c r="D313" i="4"/>
  <c r="D120" i="4"/>
  <c r="O135" i="4"/>
  <c r="D261" i="4"/>
  <c r="O111" i="4"/>
  <c r="O247" i="4"/>
  <c r="D254" i="4"/>
  <c r="D171" i="4"/>
  <c r="O299" i="4"/>
  <c r="Z138" i="4"/>
  <c r="D29" i="4"/>
  <c r="Z118" i="4"/>
  <c r="O200" i="4"/>
  <c r="D281" i="4"/>
  <c r="D358" i="4"/>
  <c r="O244" i="4"/>
  <c r="Z278" i="4"/>
  <c r="D324" i="4"/>
  <c r="D258" i="4"/>
  <c r="Z248" i="4"/>
  <c r="D109" i="4"/>
  <c r="O54" i="4"/>
  <c r="D131" i="4"/>
  <c r="O28" i="4"/>
  <c r="Z292" i="4"/>
  <c r="Z235" i="4"/>
  <c r="O41" i="4"/>
  <c r="Z150" i="4"/>
  <c r="Z341" i="4"/>
  <c r="D338" i="4"/>
  <c r="O359" i="4"/>
  <c r="Z189" i="4"/>
  <c r="D21" i="4"/>
  <c r="O29" i="4"/>
  <c r="D66" i="4"/>
  <c r="D249" i="4"/>
  <c r="D325" i="4"/>
  <c r="O281" i="4"/>
  <c r="O358" i="4"/>
  <c r="D51" i="4"/>
  <c r="O324" i="4"/>
  <c r="D267" i="4"/>
  <c r="D77" i="4"/>
  <c r="D285" i="4"/>
  <c r="O258" i="4"/>
  <c r="O109" i="4"/>
  <c r="D54" i="4"/>
  <c r="O131" i="4"/>
  <c r="D28" i="4"/>
  <c r="D222" i="4"/>
  <c r="D169" i="4"/>
  <c r="D308" i="4"/>
  <c r="Z228" i="4"/>
  <c r="D326" i="4"/>
  <c r="O338" i="4"/>
  <c r="D203" i="4"/>
  <c r="D151" i="4"/>
  <c r="Z365" i="4"/>
  <c r="D86" i="4"/>
  <c r="Z245" i="4"/>
  <c r="D105" i="4"/>
  <c r="O57" i="4"/>
  <c r="O273" i="4"/>
  <c r="D13" i="4"/>
  <c r="O165" i="4"/>
  <c r="O224" i="4"/>
  <c r="Z128" i="4"/>
  <c r="D227" i="4"/>
  <c r="O26" i="4"/>
  <c r="D92" i="4"/>
  <c r="D184" i="4"/>
  <c r="O366" i="4"/>
  <c r="O231" i="4"/>
  <c r="O241" i="4"/>
  <c r="Z330" i="4"/>
  <c r="O142" i="4"/>
  <c r="D145" i="4"/>
  <c r="Z126" i="4"/>
  <c r="O185" i="4"/>
  <c r="Z198" i="4"/>
  <c r="D351" i="4"/>
  <c r="D323" i="4"/>
  <c r="Z147" i="4"/>
  <c r="D250" i="4"/>
  <c r="D121" i="4"/>
  <c r="D199" i="4"/>
  <c r="D71" i="4"/>
  <c r="D291" i="4"/>
  <c r="D103" i="4"/>
  <c r="D333" i="4"/>
  <c r="O282" i="4"/>
  <c r="O295" i="4"/>
  <c r="Z231" i="4"/>
  <c r="Z163" i="4"/>
  <c r="O71" i="4"/>
  <c r="Z127" i="4"/>
  <c r="D110" i="4"/>
  <c r="D241" i="4"/>
  <c r="Z259" i="4"/>
  <c r="O291" i="4"/>
  <c r="Z316" i="4"/>
  <c r="O103" i="4"/>
  <c r="Z73" i="4"/>
  <c r="Z350" i="4"/>
  <c r="O305" i="4"/>
  <c r="D82" i="4"/>
  <c r="O105" i="4"/>
  <c r="Z142" i="4"/>
  <c r="O214" i="4"/>
  <c r="D164" i="4"/>
  <c r="O333" i="4"/>
  <c r="Z16" i="4"/>
  <c r="Z15" i="4"/>
  <c r="D47" i="4"/>
  <c r="O46" i="4"/>
  <c r="D273" i="4"/>
  <c r="Z145" i="4"/>
  <c r="O13" i="4"/>
  <c r="D37" i="4"/>
  <c r="Z165" i="4"/>
  <c r="Z282" i="4"/>
  <c r="Z224" i="4"/>
  <c r="O98" i="4"/>
  <c r="O227" i="4"/>
  <c r="Z185" i="4"/>
  <c r="Z160" i="4"/>
  <c r="D68" i="4"/>
  <c r="Z26" i="4"/>
  <c r="O149" i="4"/>
  <c r="O351" i="4"/>
  <c r="Z295" i="4"/>
  <c r="O323" i="4"/>
  <c r="O250" i="4"/>
  <c r="D81" i="4"/>
  <c r="O236" i="4"/>
  <c r="D309" i="4"/>
  <c r="D183" i="4"/>
  <c r="D93" i="4"/>
  <c r="O199" i="4"/>
  <c r="O220" i="4"/>
  <c r="O110" i="4"/>
  <c r="D245" i="4"/>
  <c r="D305" i="4"/>
  <c r="D330" i="4"/>
  <c r="D22" i="4"/>
  <c r="O82" i="4"/>
  <c r="D214" i="4"/>
  <c r="O164" i="4"/>
  <c r="D87" i="4"/>
  <c r="O47" i="4"/>
  <c r="O37" i="4"/>
  <c r="D126" i="4"/>
  <c r="D128" i="4"/>
  <c r="O68" i="4"/>
  <c r="O198" i="4"/>
  <c r="D147" i="4"/>
  <c r="D204" i="4"/>
  <c r="D236" i="4"/>
  <c r="O309" i="4"/>
  <c r="D369" i="4"/>
  <c r="O183" i="4"/>
  <c r="O93" i="4"/>
  <c r="Z220" i="4"/>
  <c r="Z87" i="4"/>
  <c r="D300" i="4"/>
  <c r="O337" i="4"/>
  <c r="O70" i="4"/>
  <c r="Z125" i="4"/>
  <c r="O230" i="4"/>
  <c r="Z55" i="4"/>
  <c r="Z94" i="4"/>
  <c r="O61" i="4"/>
  <c r="O123" i="4"/>
  <c r="O251" i="4"/>
  <c r="O306" i="4"/>
  <c r="D70" i="4"/>
  <c r="Z343" i="4"/>
  <c r="Z182" i="4"/>
  <c r="D58" i="4"/>
  <c r="Z322" i="4"/>
  <c r="Z95" i="4"/>
  <c r="D340" i="4"/>
  <c r="D283" i="4"/>
  <c r="D315" i="4"/>
  <c r="D233" i="4"/>
  <c r="D215" i="4"/>
  <c r="O195" i="4"/>
  <c r="Z177" i="4"/>
  <c r="Z141" i="4"/>
  <c r="O194" i="4"/>
  <c r="D156" i="4"/>
  <c r="D265" i="4"/>
  <c r="Z293" i="4"/>
  <c r="Z354" i="4"/>
  <c r="D361" i="4"/>
  <c r="Z34" i="4"/>
  <c r="D226" i="4"/>
  <c r="O143" i="4"/>
  <c r="Z297" i="4"/>
  <c r="D8" i="4"/>
  <c r="Z7" i="4"/>
  <c r="O74" i="4"/>
  <c r="O38" i="4"/>
  <c r="Z346" i="4"/>
  <c r="O260" i="4"/>
  <c r="Z242" i="4"/>
  <c r="O279" i="4"/>
  <c r="D179" i="4"/>
  <c r="D24" i="4"/>
  <c r="Z33" i="4"/>
  <c r="O49" i="4"/>
  <c r="D122" i="4"/>
  <c r="O184" i="4"/>
  <c r="Z212" i="4"/>
  <c r="Z317" i="4"/>
  <c r="D253" i="4"/>
  <c r="Z339" i="4"/>
  <c r="D101" i="4"/>
  <c r="D159" i="4"/>
  <c r="Z370" i="4"/>
  <c r="O58" i="4"/>
  <c r="D104" i="4"/>
  <c r="O340" i="4"/>
  <c r="O283" i="4"/>
  <c r="O315" i="4"/>
  <c r="O233" i="4"/>
  <c r="O215" i="4"/>
  <c r="D229" i="4"/>
  <c r="O156" i="4"/>
  <c r="D294" i="4"/>
  <c r="O265" i="4"/>
  <c r="D329" i="4"/>
  <c r="O361" i="4"/>
  <c r="O226" i="4"/>
  <c r="D69" i="4"/>
  <c r="O8" i="4"/>
  <c r="D39" i="4"/>
  <c r="D152" i="4"/>
  <c r="O179" i="4"/>
  <c r="D219" i="4"/>
  <c r="O24" i="4"/>
  <c r="D49" i="4"/>
  <c r="O122" i="4"/>
  <c r="D274" i="4"/>
  <c r="O253" i="4"/>
  <c r="D63" i="4"/>
  <c r="D192" i="4"/>
  <c r="D10" i="4"/>
  <c r="O161" i="4"/>
  <c r="K6" i="4"/>
  <c r="D237" i="4"/>
  <c r="Z321" i="4"/>
  <c r="Z155" i="4"/>
  <c r="Z98" i="4"/>
  <c r="Z84" i="4"/>
  <c r="Z337" i="4"/>
  <c r="D268" i="4"/>
  <c r="O284" i="4"/>
  <c r="D52" i="4"/>
  <c r="O268" i="4"/>
  <c r="D269" i="4"/>
  <c r="D284" i="4"/>
  <c r="O52" i="4"/>
  <c r="D23" i="4"/>
  <c r="O269" i="4"/>
  <c r="O23" i="4"/>
  <c r="D352" i="4"/>
  <c r="D188" i="4"/>
  <c r="O352" i="4"/>
  <c r="D50" i="4"/>
  <c r="O113" i="4"/>
  <c r="E6" i="4"/>
  <c r="J6" i="4" s="1"/>
  <c r="O50" i="4"/>
  <c r="O188" i="4"/>
  <c r="D113" i="4"/>
  <c r="P6" i="4"/>
  <c r="U6" i="4" s="1"/>
  <c r="D262" i="4"/>
  <c r="O129" i="4"/>
  <c r="D102" i="4"/>
  <c r="O262" i="4"/>
  <c r="D129" i="4"/>
  <c r="O102" i="4"/>
  <c r="D290" i="4"/>
  <c r="D40" i="4"/>
  <c r="O168" i="4"/>
  <c r="O300" i="4"/>
  <c r="O252" i="4"/>
  <c r="O209" i="4"/>
  <c r="O290" i="4"/>
  <c r="O40" i="4"/>
  <c r="Z168" i="4"/>
  <c r="D59" i="4"/>
  <c r="D209" i="4"/>
  <c r="O205" i="4"/>
  <c r="D9" i="4"/>
  <c r="Z289" i="4"/>
  <c r="Z369" i="4"/>
  <c r="D114" i="4"/>
  <c r="O349" i="4"/>
  <c r="D259" i="4"/>
  <c r="O59" i="4"/>
  <c r="O9" i="4"/>
  <c r="O92" i="4"/>
  <c r="D228" i="4"/>
  <c r="D341" i="4"/>
  <c r="O91" i="4"/>
  <c r="O114" i="4"/>
  <c r="O193" i="4"/>
  <c r="D243" i="4"/>
  <c r="Z137" i="4"/>
  <c r="Z252" i="4"/>
  <c r="O124" i="4"/>
  <c r="Z106" i="4"/>
  <c r="O64" i="4"/>
  <c r="Z363" i="4"/>
  <c r="O173" i="4"/>
  <c r="D193" i="4"/>
  <c r="O178" i="4"/>
  <c r="Z17" i="4"/>
  <c r="O132" i="4"/>
  <c r="Z266" i="4"/>
  <c r="Z91" i="4"/>
  <c r="D97" i="4"/>
  <c r="Z14" i="4"/>
  <c r="D332" i="4"/>
  <c r="D298" i="4"/>
  <c r="Z349" i="4"/>
  <c r="O191" i="4"/>
  <c r="D72" i="4"/>
  <c r="O243" i="4"/>
  <c r="D84" i="4"/>
  <c r="D157" i="4"/>
  <c r="D211" i="4"/>
  <c r="O289" i="4"/>
  <c r="O332" i="4"/>
  <c r="O298" i="4"/>
  <c r="D16" i="9"/>
  <c r="E22" i="9" s="1"/>
  <c r="AF6" i="4"/>
  <c r="D28" i="3"/>
  <c r="F22" i="9" l="1"/>
  <c r="T7" i="4"/>
  <c r="I7" i="4"/>
  <c r="E7" i="4" s="1"/>
  <c r="AE7" i="4"/>
  <c r="E32" i="9"/>
  <c r="F32" i="9"/>
  <c r="E29" i="3"/>
  <c r="D29" i="3"/>
  <c r="F29" i="3"/>
  <c r="P7" i="4" l="1"/>
  <c r="U7" i="4" s="1"/>
  <c r="T8" i="4" s="1"/>
  <c r="P8" i="4" s="1"/>
  <c r="AA7" i="4"/>
  <c r="AF7" i="4" s="1"/>
  <c r="J7" i="4"/>
  <c r="L65" i="4"/>
  <c r="L223" i="4"/>
  <c r="L280" i="4"/>
  <c r="L16" i="4"/>
  <c r="L279" i="4"/>
  <c r="L182" i="4"/>
  <c r="L172" i="4"/>
  <c r="L108" i="4"/>
  <c r="L24" i="4"/>
  <c r="L86" i="4"/>
  <c r="L83" i="4"/>
  <c r="L332" i="4"/>
  <c r="L144" i="4"/>
  <c r="L59" i="4"/>
  <c r="L355" i="4"/>
  <c r="L364" i="4"/>
  <c r="L209" i="4"/>
  <c r="L264" i="4"/>
  <c r="L237" i="4"/>
  <c r="L312" i="4"/>
  <c r="L343" i="4"/>
  <c r="L275" i="4"/>
  <c r="L142" i="4"/>
  <c r="L133" i="4"/>
  <c r="L84" i="4"/>
  <c r="L300" i="4"/>
  <c r="L169" i="4"/>
  <c r="L105" i="4"/>
  <c r="L98" i="4"/>
  <c r="L111" i="4"/>
  <c r="L361" i="4"/>
  <c r="L155" i="4"/>
  <c r="L71" i="4"/>
  <c r="L367" i="4"/>
  <c r="L360" i="4"/>
  <c r="L221" i="4"/>
  <c r="L13" i="4"/>
  <c r="L334" i="4"/>
  <c r="L52" i="4"/>
  <c r="L339" i="4"/>
  <c r="L240" i="4"/>
  <c r="L173" i="4"/>
  <c r="L93" i="4"/>
  <c r="L150" i="4"/>
  <c r="L147" i="4"/>
  <c r="L9" i="4"/>
  <c r="L225" i="4"/>
  <c r="L129" i="4"/>
  <c r="L138" i="4"/>
  <c r="L135" i="4"/>
  <c r="L165" i="4"/>
  <c r="L220" i="4"/>
  <c r="L158" i="4"/>
  <c r="L290" i="4"/>
  <c r="L297" i="4"/>
  <c r="L121" i="4"/>
  <c r="L156" i="4"/>
  <c r="L64" i="4"/>
  <c r="L107" i="4"/>
  <c r="L94" i="4"/>
  <c r="L370" i="4"/>
  <c r="L49" i="4"/>
  <c r="L263" i="4"/>
  <c r="L174" i="4"/>
  <c r="L161" i="4"/>
  <c r="L273" i="4"/>
  <c r="L37" i="4"/>
  <c r="L241" i="4"/>
  <c r="L141" i="4"/>
  <c r="L134" i="4"/>
  <c r="L131" i="4"/>
  <c r="L329" i="4"/>
  <c r="L337" i="4"/>
  <c r="L213" i="4"/>
  <c r="L68" i="4"/>
  <c r="L188" i="4"/>
  <c r="L127" i="4"/>
  <c r="L53" i="4"/>
  <c r="L266" i="4"/>
  <c r="L245" i="4"/>
  <c r="L233" i="4"/>
  <c r="L201" i="4"/>
  <c r="L15" i="4"/>
  <c r="L303" i="4"/>
  <c r="L205" i="4"/>
  <c r="L217" i="4"/>
  <c r="L80" i="4"/>
  <c r="L206" i="4"/>
  <c r="L167" i="4"/>
  <c r="L35" i="4"/>
  <c r="L157" i="4"/>
  <c r="L55" i="4"/>
  <c r="L285" i="4"/>
  <c r="L286" i="4"/>
  <c r="L274" i="4"/>
  <c r="L168" i="4"/>
  <c r="L123" i="4"/>
  <c r="L232" i="4"/>
  <c r="L39" i="4"/>
  <c r="L327" i="4"/>
  <c r="L269" i="4"/>
  <c r="L251" i="4"/>
  <c r="L345" i="4"/>
  <c r="L27" i="4"/>
  <c r="L314" i="4"/>
  <c r="L226" i="4"/>
  <c r="L211" i="4"/>
  <c r="L348" i="4"/>
  <c r="L60" i="4"/>
  <c r="L287" i="4"/>
  <c r="L181" i="4"/>
  <c r="L189" i="4"/>
  <c r="L305" i="4"/>
  <c r="L254" i="4"/>
  <c r="L192" i="4"/>
  <c r="L51" i="4"/>
  <c r="L316" i="4"/>
  <c r="L120" i="4"/>
  <c r="L349" i="4"/>
  <c r="L18" i="4"/>
  <c r="L43" i="4"/>
  <c r="L330" i="4"/>
  <c r="L320" i="4"/>
  <c r="L310" i="4"/>
  <c r="L54" i="4"/>
  <c r="L78" i="4"/>
  <c r="L366" i="4"/>
  <c r="L293" i="4"/>
  <c r="L299" i="4"/>
  <c r="L26" i="4"/>
  <c r="L57" i="4"/>
  <c r="L328" i="4"/>
  <c r="L338" i="4"/>
  <c r="L148" i="4"/>
  <c r="L187" i="4"/>
  <c r="L114" i="4"/>
  <c r="L184" i="4"/>
  <c r="L207" i="4"/>
  <c r="L224" i="4"/>
  <c r="L270" i="4"/>
  <c r="L104" i="4"/>
  <c r="L36" i="4"/>
  <c r="L333" i="4"/>
  <c r="L323" i="4"/>
  <c r="L69" i="4"/>
  <c r="L92" i="4"/>
  <c r="L8" i="4"/>
  <c r="L304" i="4"/>
  <c r="L294" i="4"/>
  <c r="L38" i="4"/>
  <c r="L62" i="4"/>
  <c r="L351" i="4"/>
  <c r="L277" i="4"/>
  <c r="L283" i="4"/>
  <c r="L10" i="4"/>
  <c r="L179" i="4"/>
  <c r="L258" i="4"/>
  <c r="L183" i="4"/>
  <c r="L202" i="4"/>
  <c r="L45" i="4"/>
  <c r="L249" i="4"/>
  <c r="L231" i="4"/>
  <c r="L215" i="4"/>
  <c r="L203" i="4"/>
  <c r="L58" i="4"/>
  <c r="L272" i="4"/>
  <c r="L73" i="4"/>
  <c r="L12" i="4"/>
  <c r="L87" i="4"/>
  <c r="L246" i="4"/>
  <c r="L79" i="4"/>
  <c r="L204" i="4"/>
  <c r="L261" i="4"/>
  <c r="L243" i="4"/>
  <c r="L7" i="4"/>
  <c r="L137" i="4"/>
  <c r="L143" i="4"/>
  <c r="L124" i="4"/>
  <c r="L336" i="4"/>
  <c r="L292" i="4"/>
  <c r="L319" i="4"/>
  <c r="L153" i="4"/>
  <c r="L271" i="4"/>
  <c r="L247" i="4"/>
  <c r="L180" i="4"/>
  <c r="L298" i="4"/>
  <c r="L171" i="4"/>
  <c r="L170" i="4"/>
  <c r="L199" i="4"/>
  <c r="L122" i="4"/>
  <c r="L369" i="4"/>
  <c r="L81" i="4"/>
  <c r="L250" i="4"/>
  <c r="L32" i="4"/>
  <c r="L296" i="4"/>
  <c r="L70" i="4"/>
  <c r="L356" i="4"/>
  <c r="L346" i="4"/>
  <c r="L193" i="4"/>
  <c r="L229" i="4"/>
  <c r="L289" i="4"/>
  <c r="L208" i="4"/>
  <c r="L195" i="4"/>
  <c r="L302" i="4"/>
  <c r="L139" i="4"/>
  <c r="L301" i="4"/>
  <c r="L308" i="4"/>
  <c r="L178" i="4"/>
  <c r="L365" i="4"/>
  <c r="L145" i="4"/>
  <c r="L42" i="4"/>
  <c r="L117" i="4"/>
  <c r="L132" i="4"/>
  <c r="L30" i="4"/>
  <c r="L175" i="4"/>
  <c r="L88" i="4"/>
  <c r="L20" i="4"/>
  <c r="L317" i="4"/>
  <c r="L307" i="4"/>
  <c r="L50" i="4"/>
  <c r="L74" i="4"/>
  <c r="L362" i="4"/>
  <c r="L288" i="4"/>
  <c r="L278" i="4"/>
  <c r="L22" i="4"/>
  <c r="L47" i="4"/>
  <c r="L335" i="4"/>
  <c r="L253" i="4"/>
  <c r="L267" i="4"/>
  <c r="L313" i="4"/>
  <c r="L198" i="4"/>
  <c r="L163" i="4"/>
  <c r="L44" i="4"/>
  <c r="L347" i="4"/>
  <c r="L214" i="4"/>
  <c r="L228" i="4"/>
  <c r="L260" i="4"/>
  <c r="L116" i="4"/>
  <c r="L324" i="4"/>
  <c r="L67" i="4"/>
  <c r="L190" i="4"/>
  <c r="L109" i="4"/>
  <c r="L25" i="4"/>
  <c r="L90" i="4"/>
  <c r="L276" i="4"/>
  <c r="L238" i="4"/>
  <c r="L126" i="4"/>
  <c r="L354" i="4"/>
  <c r="L136" i="4"/>
  <c r="L130" i="4"/>
  <c r="L72" i="4"/>
  <c r="L164" i="4"/>
  <c r="L31" i="4"/>
  <c r="L309" i="4"/>
  <c r="L357" i="4"/>
  <c r="L76" i="4"/>
  <c r="L63" i="4"/>
  <c r="L19" i="4"/>
  <c r="L46" i="4"/>
  <c r="L151" i="4"/>
  <c r="L89" i="4"/>
  <c r="L82" i="4"/>
  <c r="L95" i="4"/>
  <c r="L321" i="4"/>
  <c r="L140" i="4"/>
  <c r="L56" i="4"/>
  <c r="L352" i="4"/>
  <c r="L342" i="4"/>
  <c r="L176" i="4"/>
  <c r="L112" i="4"/>
  <c r="L28" i="4"/>
  <c r="L325" i="4"/>
  <c r="L331" i="4"/>
  <c r="L61" i="4"/>
  <c r="L262" i="4"/>
  <c r="L244" i="4"/>
  <c r="L101" i="4"/>
  <c r="L268" i="4"/>
  <c r="L113" i="4"/>
  <c r="L119" i="4"/>
  <c r="L236" i="4"/>
  <c r="L255" i="4"/>
  <c r="L212" i="4"/>
  <c r="L344" i="4"/>
  <c r="L110" i="4"/>
  <c r="L216" i="4"/>
  <c r="L257" i="4"/>
  <c r="L102" i="4"/>
  <c r="L96" i="4"/>
  <c r="L239" i="4"/>
  <c r="L230" i="4"/>
  <c r="L194" i="4"/>
  <c r="L100" i="4"/>
  <c r="L29" i="4"/>
  <c r="L295" i="4"/>
  <c r="L291" i="4"/>
  <c r="L282" i="4"/>
  <c r="L259" i="4"/>
  <c r="L159" i="4"/>
  <c r="L315" i="4"/>
  <c r="L322" i="4"/>
  <c r="L368" i="4"/>
  <c r="L359" i="4"/>
  <c r="L306" i="4"/>
  <c r="L33" i="4"/>
  <c r="L235" i="4"/>
  <c r="L152" i="4"/>
  <c r="L146" i="4"/>
  <c r="L162" i="4"/>
  <c r="L21" i="4"/>
  <c r="L219" i="4"/>
  <c r="L125" i="4"/>
  <c r="L118" i="4"/>
  <c r="L115" i="4"/>
  <c r="L265" i="4"/>
  <c r="L177" i="4"/>
  <c r="L97" i="4"/>
  <c r="L106" i="4"/>
  <c r="L103" i="4"/>
  <c r="L353" i="4"/>
  <c r="L248" i="4"/>
  <c r="L196" i="4"/>
  <c r="L186" i="4"/>
  <c r="L128" i="4"/>
  <c r="L341" i="4"/>
  <c r="L77" i="4"/>
  <c r="L210" i="4"/>
  <c r="L166" i="4"/>
  <c r="L91" i="4"/>
  <c r="L66" i="4"/>
  <c r="L17" i="4"/>
  <c r="L363" i="4"/>
  <c r="L191" i="4"/>
  <c r="L326" i="4"/>
  <c r="L234" i="4"/>
  <c r="L256" i="4"/>
  <c r="L252" i="4"/>
  <c r="L48" i="4"/>
  <c r="L85" i="4"/>
  <c r="L358" i="4"/>
  <c r="L34" i="4"/>
  <c r="L40" i="4"/>
  <c r="L99" i="4"/>
  <c r="L75" i="4"/>
  <c r="L154" i="4"/>
  <c r="L14" i="4"/>
  <c r="L318" i="4"/>
  <c r="L149" i="4"/>
  <c r="L23" i="4"/>
  <c r="L311" i="4"/>
  <c r="L242" i="4"/>
  <c r="L227" i="4"/>
  <c r="L281" i="4"/>
  <c r="L11" i="4"/>
  <c r="L197" i="4"/>
  <c r="L185" i="4"/>
  <c r="L284" i="4"/>
  <c r="L41" i="4"/>
  <c r="L160" i="4"/>
  <c r="L218" i="4"/>
  <c r="L340" i="4"/>
  <c r="L200" i="4"/>
  <c r="L222" i="4"/>
  <c r="L350" i="4"/>
  <c r="L6" i="4"/>
  <c r="W17" i="4"/>
  <c r="W27" i="4"/>
  <c r="W51" i="4"/>
  <c r="W59" i="4"/>
  <c r="W67" i="4"/>
  <c r="W75" i="4"/>
  <c r="W83" i="4"/>
  <c r="W91" i="4"/>
  <c r="W92" i="4"/>
  <c r="W132" i="4"/>
  <c r="W134" i="4"/>
  <c r="W148" i="4"/>
  <c r="W150" i="4"/>
  <c r="W11" i="4"/>
  <c r="W43" i="4"/>
  <c r="W49" i="4"/>
  <c r="W55" i="4"/>
  <c r="W61" i="4"/>
  <c r="W81" i="4"/>
  <c r="W87" i="4"/>
  <c r="W140" i="4"/>
  <c r="W35" i="4"/>
  <c r="W53" i="4"/>
  <c r="W73" i="4"/>
  <c r="W79" i="4"/>
  <c r="W85" i="4"/>
  <c r="W107" i="4"/>
  <c r="W108" i="4"/>
  <c r="W295" i="4"/>
  <c r="W303" i="4"/>
  <c r="W311" i="4"/>
  <c r="W319" i="4"/>
  <c r="W327" i="4"/>
  <c r="W9" i="4"/>
  <c r="W19" i="4"/>
  <c r="W25" i="4"/>
  <c r="W41" i="4"/>
  <c r="W65" i="4"/>
  <c r="W71" i="4"/>
  <c r="W77" i="4"/>
  <c r="W124" i="4"/>
  <c r="W126" i="4"/>
  <c r="W195" i="4"/>
  <c r="W6" i="4"/>
  <c r="W57" i="4"/>
  <c r="W305" i="4"/>
  <c r="W203" i="4"/>
  <c r="W297" i="4"/>
  <c r="W329" i="4"/>
  <c r="W69" i="4"/>
  <c r="W321" i="4"/>
  <c r="W63" i="4"/>
  <c r="W89" i="4"/>
  <c r="W95" i="4"/>
  <c r="W96" i="4"/>
  <c r="W142" i="4"/>
  <c r="W313" i="4"/>
  <c r="W185" i="4"/>
  <c r="W137" i="4"/>
  <c r="W62" i="4"/>
  <c r="W370" i="4"/>
  <c r="W354" i="4"/>
  <c r="W318" i="4"/>
  <c r="W283" i="4"/>
  <c r="W267" i="4"/>
  <c r="W251" i="4"/>
  <c r="W235" i="4"/>
  <c r="W219" i="4"/>
  <c r="W204" i="4"/>
  <c r="W182" i="4"/>
  <c r="W166" i="4"/>
  <c r="W154" i="4"/>
  <c r="W68" i="4"/>
  <c r="W361" i="4"/>
  <c r="W345" i="4"/>
  <c r="W323" i="4"/>
  <c r="W282" i="4"/>
  <c r="W266" i="4"/>
  <c r="W250" i="4"/>
  <c r="W234" i="4"/>
  <c r="W218" i="4"/>
  <c r="W202" i="4"/>
  <c r="W114" i="4"/>
  <c r="W363" i="4"/>
  <c r="W347" i="4"/>
  <c r="W331" i="4"/>
  <c r="W15" i="4"/>
  <c r="W360" i="4"/>
  <c r="W344" i="4"/>
  <c r="W330" i="4"/>
  <c r="W320" i="4"/>
  <c r="W309" i="4"/>
  <c r="W298" i="4"/>
  <c r="W285" i="4"/>
  <c r="W269" i="4"/>
  <c r="W253" i="4"/>
  <c r="W237" i="4"/>
  <c r="W221" i="4"/>
  <c r="W205" i="4"/>
  <c r="W192" i="4"/>
  <c r="W176" i="4"/>
  <c r="W160" i="4"/>
  <c r="W117" i="4"/>
  <c r="W98" i="4"/>
  <c r="W64" i="4"/>
  <c r="W31" i="4"/>
  <c r="W18" i="4"/>
  <c r="W338" i="4"/>
  <c r="W316" i="4"/>
  <c r="W288" i="4"/>
  <c r="W272" i="4"/>
  <c r="W256" i="4"/>
  <c r="W240" i="4"/>
  <c r="W224" i="4"/>
  <c r="W208" i="4"/>
  <c r="W186" i="4"/>
  <c r="W170" i="4"/>
  <c r="W157" i="4"/>
  <c r="W136" i="4"/>
  <c r="W116" i="4"/>
  <c r="W102" i="4"/>
  <c r="W72" i="4"/>
  <c r="W34" i="4"/>
  <c r="W310" i="4"/>
  <c r="W180" i="4"/>
  <c r="W94" i="4"/>
  <c r="W20" i="4"/>
  <c r="W367" i="4"/>
  <c r="W351" i="4"/>
  <c r="W315" i="4"/>
  <c r="W279" i="4"/>
  <c r="W263" i="4"/>
  <c r="W247" i="4"/>
  <c r="W231" i="4"/>
  <c r="W215" i="4"/>
  <c r="W199" i="4"/>
  <c r="W179" i="4"/>
  <c r="W163" i="4"/>
  <c r="W152" i="4"/>
  <c r="W356" i="4"/>
  <c r="W340" i="4"/>
  <c r="W294" i="4"/>
  <c r="W278" i="4"/>
  <c r="W262" i="4"/>
  <c r="W246" i="4"/>
  <c r="W230" i="4"/>
  <c r="W214" i="4"/>
  <c r="W196" i="4"/>
  <c r="W110" i="4"/>
  <c r="W358" i="4"/>
  <c r="W342" i="4"/>
  <c r="W302" i="4"/>
  <c r="W13" i="4"/>
  <c r="W357" i="4"/>
  <c r="W341" i="4"/>
  <c r="W328" i="4"/>
  <c r="W317" i="4"/>
  <c r="W306" i="4"/>
  <c r="W296" i="4"/>
  <c r="W281" i="4"/>
  <c r="W265" i="4"/>
  <c r="W249" i="4"/>
  <c r="W233" i="4"/>
  <c r="W217" i="4"/>
  <c r="W200" i="4"/>
  <c r="W189" i="4"/>
  <c r="W173" i="4"/>
  <c r="W151" i="4"/>
  <c r="W113" i="4"/>
  <c r="W97" i="4"/>
  <c r="W47" i="4"/>
  <c r="W29" i="4"/>
  <c r="W8" i="4"/>
  <c r="W335" i="4"/>
  <c r="W308" i="4"/>
  <c r="W284" i="4"/>
  <c r="W268" i="4"/>
  <c r="W252" i="4"/>
  <c r="W236" i="4"/>
  <c r="W220" i="4"/>
  <c r="W201" i="4"/>
  <c r="W183" i="4"/>
  <c r="W167" i="4"/>
  <c r="W155" i="4"/>
  <c r="W133" i="4"/>
  <c r="W112" i="4"/>
  <c r="W101" i="4"/>
  <c r="W52" i="4"/>
  <c r="W21" i="4"/>
  <c r="W138" i="4"/>
  <c r="W60" i="4"/>
  <c r="W307" i="4"/>
  <c r="W193" i="4"/>
  <c r="W177" i="4"/>
  <c r="W93" i="4"/>
  <c r="W362" i="4"/>
  <c r="W346" i="4"/>
  <c r="W291" i="4"/>
  <c r="W275" i="4"/>
  <c r="W259" i="4"/>
  <c r="W243" i="4"/>
  <c r="W227" i="4"/>
  <c r="W211" i="4"/>
  <c r="W190" i="4"/>
  <c r="W174" i="4"/>
  <c r="W158" i="4"/>
  <c r="W149" i="4"/>
  <c r="W369" i="4"/>
  <c r="W353" i="4"/>
  <c r="W337" i="4"/>
  <c r="W290" i="4"/>
  <c r="W274" i="4"/>
  <c r="W258" i="4"/>
  <c r="W242" i="4"/>
  <c r="W226" i="4"/>
  <c r="W210" i="4"/>
  <c r="W122" i="4"/>
  <c r="W355" i="4"/>
  <c r="W339" i="4"/>
  <c r="W299" i="4"/>
  <c r="W368" i="4"/>
  <c r="W352" i="4"/>
  <c r="W336" i="4"/>
  <c r="W325" i="4"/>
  <c r="W314" i="4"/>
  <c r="W304" i="4"/>
  <c r="W293" i="4"/>
  <c r="W277" i="4"/>
  <c r="W261" i="4"/>
  <c r="W245" i="4"/>
  <c r="W229" i="4"/>
  <c r="W213" i="4"/>
  <c r="W198" i="4"/>
  <c r="W184" i="4"/>
  <c r="W168" i="4"/>
  <c r="W131" i="4"/>
  <c r="W104" i="4"/>
  <c r="W76" i="4"/>
  <c r="W40" i="4"/>
  <c r="W24" i="4"/>
  <c r="W332" i="4"/>
  <c r="W300" i="4"/>
  <c r="W280" i="4"/>
  <c r="W264" i="4"/>
  <c r="W248" i="4"/>
  <c r="W232" i="4"/>
  <c r="W216" i="4"/>
  <c r="W197" i="4"/>
  <c r="W178" i="4"/>
  <c r="W162" i="4"/>
  <c r="W153" i="4"/>
  <c r="W128" i="4"/>
  <c r="W106" i="4"/>
  <c r="W84" i="4"/>
  <c r="W44" i="4"/>
  <c r="W135" i="4"/>
  <c r="W54" i="4"/>
  <c r="W39" i="4"/>
  <c r="W14" i="4"/>
  <c r="W169" i="4"/>
  <c r="W143" i="4"/>
  <c r="W127" i="4"/>
  <c r="W115" i="4"/>
  <c r="W99" i="4"/>
  <c r="W66" i="4"/>
  <c r="W33" i="4"/>
  <c r="W16" i="4"/>
  <c r="W129" i="4"/>
  <c r="W188" i="4"/>
  <c r="W343" i="4"/>
  <c r="W239" i="4"/>
  <c r="W171" i="4"/>
  <c r="W286" i="4"/>
  <c r="W222" i="4"/>
  <c r="W56" i="4"/>
  <c r="W333" i="4"/>
  <c r="W289" i="4"/>
  <c r="W225" i="4"/>
  <c r="W165" i="4"/>
  <c r="W36" i="4"/>
  <c r="W276" i="4"/>
  <c r="W212" i="4"/>
  <c r="W145" i="4"/>
  <c r="W38" i="4"/>
  <c r="W46" i="4"/>
  <c r="W28" i="4"/>
  <c r="W146" i="4"/>
  <c r="W125" i="4"/>
  <c r="W109" i="4"/>
  <c r="W74" i="4"/>
  <c r="W30" i="4"/>
  <c r="W147" i="4"/>
  <c r="W287" i="4"/>
  <c r="W223" i="4"/>
  <c r="W156" i="4"/>
  <c r="W364" i="4"/>
  <c r="W270" i="4"/>
  <c r="W206" i="4"/>
  <c r="W366" i="4"/>
  <c r="W322" i="4"/>
  <c r="W273" i="4"/>
  <c r="W209" i="4"/>
  <c r="W121" i="4"/>
  <c r="W22" i="4"/>
  <c r="W260" i="4"/>
  <c r="W191" i="4"/>
  <c r="W120" i="4"/>
  <c r="W86" i="4"/>
  <c r="W42" i="4"/>
  <c r="W10" i="4"/>
  <c r="W172" i="4"/>
  <c r="W141" i="4"/>
  <c r="W123" i="4"/>
  <c r="W103" i="4"/>
  <c r="W58" i="4"/>
  <c r="W26" i="4"/>
  <c r="W88" i="4"/>
  <c r="W271" i="4"/>
  <c r="W207" i="4"/>
  <c r="W144" i="4"/>
  <c r="W348" i="4"/>
  <c r="W254" i="4"/>
  <c r="W118" i="4"/>
  <c r="W350" i="4"/>
  <c r="W365" i="4"/>
  <c r="W312" i="4"/>
  <c r="W257" i="4"/>
  <c r="W194" i="4"/>
  <c r="W100" i="4"/>
  <c r="W324" i="4"/>
  <c r="W244" i="4"/>
  <c r="W175" i="4"/>
  <c r="W105" i="4"/>
  <c r="W80" i="4"/>
  <c r="W37" i="4"/>
  <c r="W164" i="4"/>
  <c r="W139" i="4"/>
  <c r="W119" i="4"/>
  <c r="W90" i="4"/>
  <c r="W50" i="4"/>
  <c r="W23" i="4"/>
  <c r="W255" i="4"/>
  <c r="W326" i="4"/>
  <c r="W301" i="4"/>
  <c r="W78" i="4"/>
  <c r="W161" i="4"/>
  <c r="W45" i="4"/>
  <c r="W359" i="4"/>
  <c r="W187" i="4"/>
  <c r="W238" i="4"/>
  <c r="W334" i="4"/>
  <c r="W241" i="4"/>
  <c r="W292" i="4"/>
  <c r="W130" i="4"/>
  <c r="W12" i="4"/>
  <c r="W181" i="4"/>
  <c r="W228" i="4"/>
  <c r="W48" i="4"/>
  <c r="W111" i="4"/>
  <c r="W349" i="4"/>
  <c r="W70" i="4"/>
  <c r="W159" i="4"/>
  <c r="W32" i="4"/>
  <c r="W82" i="4"/>
  <c r="W7" i="4"/>
  <c r="AH10" i="4"/>
  <c r="AH14" i="4"/>
  <c r="AH248" i="4"/>
  <c r="AH256" i="4"/>
  <c r="AH264" i="4"/>
  <c r="AH272" i="4"/>
  <c r="AH280" i="4"/>
  <c r="AH288" i="4"/>
  <c r="AH296" i="4"/>
  <c r="AH304" i="4"/>
  <c r="AH312" i="4"/>
  <c r="AH320" i="4"/>
  <c r="AH328" i="4"/>
  <c r="AH18" i="4"/>
  <c r="AH168" i="4"/>
  <c r="AH176" i="4"/>
  <c r="AH184" i="4"/>
  <c r="AH192" i="4"/>
  <c r="AH200" i="4"/>
  <c r="AH208" i="4"/>
  <c r="AH216" i="4"/>
  <c r="AH17" i="4"/>
  <c r="AH188" i="4"/>
  <c r="AH268" i="4"/>
  <c r="AH300" i="4"/>
  <c r="AH332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292" i="4"/>
  <c r="AH316" i="4"/>
  <c r="AH212" i="4"/>
  <c r="AH260" i="4"/>
  <c r="AH284" i="4"/>
  <c r="AH308" i="4"/>
  <c r="AH180" i="4"/>
  <c r="AH204" i="4"/>
  <c r="AH252" i="4"/>
  <c r="AH276" i="4"/>
  <c r="AH172" i="4"/>
  <c r="AH324" i="4"/>
  <c r="AH6" i="4"/>
  <c r="AH196" i="4"/>
  <c r="AH239" i="4"/>
  <c r="AH223" i="4"/>
  <c r="AH173" i="4"/>
  <c r="AH282" i="4"/>
  <c r="AH253" i="4"/>
  <c r="AH181" i="4"/>
  <c r="AH309" i="4"/>
  <c r="AH266" i="4"/>
  <c r="AH369" i="4"/>
  <c r="AH235" i="4"/>
  <c r="AH219" i="4"/>
  <c r="AH277" i="4"/>
  <c r="AH205" i="4"/>
  <c r="AH174" i="4"/>
  <c r="AH295" i="4"/>
  <c r="AH261" i="4"/>
  <c r="AH197" i="4"/>
  <c r="AH330" i="4"/>
  <c r="AH250" i="4"/>
  <c r="AH231" i="4"/>
  <c r="AH303" i="4"/>
  <c r="AH370" i="4"/>
  <c r="AH263" i="4"/>
  <c r="AH198" i="4"/>
  <c r="AH171" i="4"/>
  <c r="AH319" i="4"/>
  <c r="AH290" i="4"/>
  <c r="AH213" i="4"/>
  <c r="AH364" i="4"/>
  <c r="AH356" i="4"/>
  <c r="AH348" i="4"/>
  <c r="AH327" i="4"/>
  <c r="AH293" i="4"/>
  <c r="AH144" i="4"/>
  <c r="AH128" i="4"/>
  <c r="AH112" i="4"/>
  <c r="AH96" i="4"/>
  <c r="AH73" i="4"/>
  <c r="AH363" i="4"/>
  <c r="AH355" i="4"/>
  <c r="AH347" i="4"/>
  <c r="AH339" i="4"/>
  <c r="AH311" i="4"/>
  <c r="AH274" i="4"/>
  <c r="AH242" i="4"/>
  <c r="AH226" i="4"/>
  <c r="AH189" i="4"/>
  <c r="AH57" i="4"/>
  <c r="AH41" i="4"/>
  <c r="AH25" i="4"/>
  <c r="AH141" i="4"/>
  <c r="AH125" i="4"/>
  <c r="AH109" i="4"/>
  <c r="AH93" i="4"/>
  <c r="AH80" i="4"/>
  <c r="AH64" i="4"/>
  <c r="AH46" i="4"/>
  <c r="AH30" i="4"/>
  <c r="AH12" i="4"/>
  <c r="AH334" i="4"/>
  <c r="AH318" i="4"/>
  <c r="AH302" i="4"/>
  <c r="AH286" i="4"/>
  <c r="AH270" i="4"/>
  <c r="AH254" i="4"/>
  <c r="AH240" i="4"/>
  <c r="AH224" i="4"/>
  <c r="AH201" i="4"/>
  <c r="AH169" i="4"/>
  <c r="AH132" i="4"/>
  <c r="AH116" i="4"/>
  <c r="AH100" i="4"/>
  <c r="AH83" i="4"/>
  <c r="AH63" i="4"/>
  <c r="AH48" i="4"/>
  <c r="AH32" i="4"/>
  <c r="AH15" i="4"/>
  <c r="AH329" i="4"/>
  <c r="AH297" i="4"/>
  <c r="AH265" i="4"/>
  <c r="AH237" i="4"/>
  <c r="AH221" i="4"/>
  <c r="AH207" i="4"/>
  <c r="AH191" i="4"/>
  <c r="AH175" i="4"/>
  <c r="AH142" i="4"/>
  <c r="AH126" i="4"/>
  <c r="AH110" i="4"/>
  <c r="AH94" i="4"/>
  <c r="AH81" i="4"/>
  <c r="AH70" i="4"/>
  <c r="AH54" i="4"/>
  <c r="AH39" i="4"/>
  <c r="AH23" i="4"/>
  <c r="AH227" i="4"/>
  <c r="AH195" i="4"/>
  <c r="AH203" i="4"/>
  <c r="AH362" i="4"/>
  <c r="AH352" i="4"/>
  <c r="AH342" i="4"/>
  <c r="AH271" i="4"/>
  <c r="AH136" i="4"/>
  <c r="AH115" i="4"/>
  <c r="AH91" i="4"/>
  <c r="AH65" i="4"/>
  <c r="AH367" i="4"/>
  <c r="AH357" i="4"/>
  <c r="AH345" i="4"/>
  <c r="AH335" i="4"/>
  <c r="AH279" i="4"/>
  <c r="AH238" i="4"/>
  <c r="AH214" i="4"/>
  <c r="AH61" i="4"/>
  <c r="AH36" i="4"/>
  <c r="AH8" i="4"/>
  <c r="AH130" i="4"/>
  <c r="AH106" i="4"/>
  <c r="AH85" i="4"/>
  <c r="AH68" i="4"/>
  <c r="AH43" i="4"/>
  <c r="AH22" i="4"/>
  <c r="AH336" i="4"/>
  <c r="AH315" i="4"/>
  <c r="AH294" i="4"/>
  <c r="AH275" i="4"/>
  <c r="AH251" i="4"/>
  <c r="AH232" i="4"/>
  <c r="AH209" i="4"/>
  <c r="AH143" i="4"/>
  <c r="AH124" i="4"/>
  <c r="AH103" i="4"/>
  <c r="AH75" i="4"/>
  <c r="AH55" i="4"/>
  <c r="AH37" i="4"/>
  <c r="AH13" i="4"/>
  <c r="AH313" i="4"/>
  <c r="AH273" i="4"/>
  <c r="AH233" i="4"/>
  <c r="AH215" i="4"/>
  <c r="AH194" i="4"/>
  <c r="AH170" i="4"/>
  <c r="AH134" i="4"/>
  <c r="AH113" i="4"/>
  <c r="AH89" i="4"/>
  <c r="AH76" i="4"/>
  <c r="AH58" i="4"/>
  <c r="AH34" i="4"/>
  <c r="AH255" i="4"/>
  <c r="AH16" i="4"/>
  <c r="AH314" i="4"/>
  <c r="AH360" i="4"/>
  <c r="AH350" i="4"/>
  <c r="AH322" i="4"/>
  <c r="AH187" i="4"/>
  <c r="AH131" i="4"/>
  <c r="AH107" i="4"/>
  <c r="AH88" i="4"/>
  <c r="AH365" i="4"/>
  <c r="AH353" i="4"/>
  <c r="AH343" i="4"/>
  <c r="AH333" i="4"/>
  <c r="AH269" i="4"/>
  <c r="AH234" i="4"/>
  <c r="AH211" i="4"/>
  <c r="AH53" i="4"/>
  <c r="AH33" i="4"/>
  <c r="AH166" i="4"/>
  <c r="AH122" i="4"/>
  <c r="AH101" i="4"/>
  <c r="AH82" i="4"/>
  <c r="AH60" i="4"/>
  <c r="AH38" i="4"/>
  <c r="AH19" i="4"/>
  <c r="AH331" i="4"/>
  <c r="AH310" i="4"/>
  <c r="AH291" i="4"/>
  <c r="AH267" i="4"/>
  <c r="AH246" i="4"/>
  <c r="AH228" i="4"/>
  <c r="AH193" i="4"/>
  <c r="AH140" i="4"/>
  <c r="AH119" i="4"/>
  <c r="AH95" i="4"/>
  <c r="AH71" i="4"/>
  <c r="AH51" i="4"/>
  <c r="AH29" i="4"/>
  <c r="AH11" i="4"/>
  <c r="AH305" i="4"/>
  <c r="AH257" i="4"/>
  <c r="AH229" i="4"/>
  <c r="AH210" i="4"/>
  <c r="AH186" i="4"/>
  <c r="AH167" i="4"/>
  <c r="AH129" i="4"/>
  <c r="AH105" i="4"/>
  <c r="AH86" i="4"/>
  <c r="AH74" i="4"/>
  <c r="AH50" i="4"/>
  <c r="AH31" i="4"/>
  <c r="AH287" i="4"/>
  <c r="AH285" i="4"/>
  <c r="AH368" i="4"/>
  <c r="AH358" i="4"/>
  <c r="AH346" i="4"/>
  <c r="AH317" i="4"/>
  <c r="AH165" i="4"/>
  <c r="AH123" i="4"/>
  <c r="AH104" i="4"/>
  <c r="AH79" i="4"/>
  <c r="AH361" i="4"/>
  <c r="AH351" i="4"/>
  <c r="AH341" i="4"/>
  <c r="AH306" i="4"/>
  <c r="AH247" i="4"/>
  <c r="AH230" i="4"/>
  <c r="AH182" i="4"/>
  <c r="AH49" i="4"/>
  <c r="AH28" i="4"/>
  <c r="AH138" i="4"/>
  <c r="AH117" i="4"/>
  <c r="AH98" i="4"/>
  <c r="AH77" i="4"/>
  <c r="AH56" i="4"/>
  <c r="AH35" i="4"/>
  <c r="AH340" i="4"/>
  <c r="AH326" i="4"/>
  <c r="AH307" i="4"/>
  <c r="AH283" i="4"/>
  <c r="AH262" i="4"/>
  <c r="AH243" i="4"/>
  <c r="AH220" i="4"/>
  <c r="AH185" i="4"/>
  <c r="AH135" i="4"/>
  <c r="AH111" i="4"/>
  <c r="AH92" i="4"/>
  <c r="AH67" i="4"/>
  <c r="AH45" i="4"/>
  <c r="AH24" i="4"/>
  <c r="AH9" i="4"/>
  <c r="AH289" i="4"/>
  <c r="AH249" i="4"/>
  <c r="AH225" i="4"/>
  <c r="AH202" i="4"/>
  <c r="AH183" i="4"/>
  <c r="AH145" i="4"/>
  <c r="AH121" i="4"/>
  <c r="AH102" i="4"/>
  <c r="AH84" i="4"/>
  <c r="AH66" i="4"/>
  <c r="AH47" i="4"/>
  <c r="AH26" i="4"/>
  <c r="AH258" i="4"/>
  <c r="AH366" i="4"/>
  <c r="AH139" i="4"/>
  <c r="AH337" i="4"/>
  <c r="AH179" i="4"/>
  <c r="AH114" i="4"/>
  <c r="AH27" i="4"/>
  <c r="AH278" i="4"/>
  <c r="AH177" i="4"/>
  <c r="AH59" i="4"/>
  <c r="AH281" i="4"/>
  <c r="AH178" i="4"/>
  <c r="AH78" i="4"/>
  <c r="AH87" i="4"/>
  <c r="AH206" i="4"/>
  <c r="AH354" i="4"/>
  <c r="AH120" i="4"/>
  <c r="AH301" i="4"/>
  <c r="AH44" i="4"/>
  <c r="AH90" i="4"/>
  <c r="AH338" i="4"/>
  <c r="AH259" i="4"/>
  <c r="AH127" i="4"/>
  <c r="AH40" i="4"/>
  <c r="AH241" i="4"/>
  <c r="AH137" i="4"/>
  <c r="AH62" i="4"/>
  <c r="AH299" i="4"/>
  <c r="AH190" i="4"/>
  <c r="AH325" i="4"/>
  <c r="AH245" i="4"/>
  <c r="AH344" i="4"/>
  <c r="AH99" i="4"/>
  <c r="AH359" i="4"/>
  <c r="AH244" i="4"/>
  <c r="AH20" i="4"/>
  <c r="AH72" i="4"/>
  <c r="AH323" i="4"/>
  <c r="AH236" i="4"/>
  <c r="AH108" i="4"/>
  <c r="AH21" i="4"/>
  <c r="AH218" i="4"/>
  <c r="AH118" i="4"/>
  <c r="AH42" i="4"/>
  <c r="AH298" i="4"/>
  <c r="AH69" i="4"/>
  <c r="AH349" i="4"/>
  <c r="AH222" i="4"/>
  <c r="AH133" i="4"/>
  <c r="AH52" i="4"/>
  <c r="AH217" i="4"/>
  <c r="AH321" i="4"/>
  <c r="AH199" i="4"/>
  <c r="AH97" i="4"/>
  <c r="AH7" i="4"/>
  <c r="AE8" i="4" l="1"/>
  <c r="AA8" i="4" s="1"/>
  <c r="AF8" i="4" s="1"/>
  <c r="U8" i="4"/>
  <c r="E19" i="9"/>
  <c r="I8" i="4"/>
  <c r="E8" i="4" s="1"/>
  <c r="D19" i="9"/>
  <c r="F19" i="9"/>
  <c r="E24" i="9" l="1"/>
  <c r="E34" i="9" s="1"/>
  <c r="T9" i="4"/>
  <c r="AE9" i="4"/>
  <c r="AA9" i="4" s="1"/>
  <c r="F24" i="9"/>
  <c r="J8" i="4"/>
  <c r="P9" i="4" l="1"/>
  <c r="U9" i="4" s="1"/>
  <c r="I9" i="4"/>
  <c r="E9" i="4" s="1"/>
  <c r="F34" i="9"/>
  <c r="AF9" i="4"/>
  <c r="T10" i="4" l="1"/>
  <c r="P10" i="4" s="1"/>
  <c r="U10" i="4" s="1"/>
  <c r="AE10" i="4"/>
  <c r="AA10" i="4" s="1"/>
  <c r="J9" i="4"/>
  <c r="I10" i="4" l="1"/>
  <c r="E10" i="4" s="1"/>
  <c r="T11" i="4"/>
  <c r="P11" i="4" s="1"/>
  <c r="AF10" i="4"/>
  <c r="AE11" i="4" l="1"/>
  <c r="AA11" i="4" s="1"/>
  <c r="U11" i="4"/>
  <c r="J10" i="4"/>
  <c r="T12" i="4" l="1"/>
  <c r="P12" i="4" s="1"/>
  <c r="I11" i="4"/>
  <c r="E11" i="4" s="1"/>
  <c r="AF11" i="4"/>
  <c r="U12" i="4" l="1"/>
  <c r="J11" i="4"/>
  <c r="AE12" i="4"/>
  <c r="AA12" i="4" s="1"/>
  <c r="I12" i="4" l="1"/>
  <c r="E12" i="4" s="1"/>
  <c r="J12" i="4" s="1"/>
  <c r="AF12" i="4"/>
  <c r="T13" i="4"/>
  <c r="P13" i="4" s="1"/>
  <c r="AE13" i="4" l="1"/>
  <c r="AA13" i="4" s="1"/>
  <c r="U13" i="4"/>
  <c r="I13" i="4"/>
  <c r="E13" i="4" s="1"/>
  <c r="AF13" i="4" l="1"/>
  <c r="T14" i="4"/>
  <c r="J13" i="4"/>
  <c r="P14" i="4" l="1"/>
  <c r="U14" i="4" s="1"/>
  <c r="AE14" i="4"/>
  <c r="I14" i="4"/>
  <c r="E14" i="4" s="1"/>
  <c r="AA14" i="4" l="1"/>
  <c r="AF14" i="4" s="1"/>
  <c r="T15" i="4"/>
  <c r="P15" i="4" s="1"/>
  <c r="J14" i="4"/>
  <c r="AE15" i="4" l="1"/>
  <c r="AA15" i="4" s="1"/>
  <c r="AF15" i="4" s="1"/>
  <c r="U15" i="4"/>
  <c r="I15" i="4"/>
  <c r="E15" i="4" s="1"/>
  <c r="T16" i="4" l="1"/>
  <c r="P16" i="4" s="1"/>
  <c r="U16" i="4" s="1"/>
  <c r="AE16" i="4"/>
  <c r="J15" i="4"/>
  <c r="AA16" i="4" l="1"/>
  <c r="AF16" i="4" s="1"/>
  <c r="T17" i="4"/>
  <c r="P17" i="4" s="1"/>
  <c r="U17" i="4" s="1"/>
  <c r="I16" i="4"/>
  <c r="E16" i="4" s="1"/>
  <c r="AE17" i="4" l="1"/>
  <c r="AA17" i="4" s="1"/>
  <c r="AF17" i="4" s="1"/>
  <c r="T18" i="4"/>
  <c r="P18" i="4" s="1"/>
  <c r="U18" i="4" s="1"/>
  <c r="J16" i="4"/>
  <c r="AE18" i="4" l="1"/>
  <c r="T19" i="4"/>
  <c r="P19" i="4" s="1"/>
  <c r="I17" i="4"/>
  <c r="AA18" i="4" l="1"/>
  <c r="AF18" i="4" s="1"/>
  <c r="E17" i="4"/>
  <c r="J17" i="4" s="1"/>
  <c r="U19" i="4"/>
  <c r="AE19" i="4" l="1"/>
  <c r="I18" i="4"/>
  <c r="T20" i="4"/>
  <c r="P20" i="4" s="1"/>
  <c r="AA19" i="4" l="1"/>
  <c r="AF19" i="4" s="1"/>
  <c r="E18" i="4"/>
  <c r="J18" i="4" s="1"/>
  <c r="U20" i="4"/>
  <c r="AE20" i="4" l="1"/>
  <c r="I19" i="4"/>
  <c r="E19" i="4" s="1"/>
  <c r="J19" i="4" s="1"/>
  <c r="T21" i="4"/>
  <c r="P21" i="4" s="1"/>
  <c r="AA20" i="4" l="1"/>
  <c r="AF20" i="4" s="1"/>
  <c r="I20" i="4"/>
  <c r="E20" i="4" s="1"/>
  <c r="J20" i="4" s="1"/>
  <c r="U21" i="4"/>
  <c r="AE21" i="4" l="1"/>
  <c r="T22" i="4"/>
  <c r="P22" i="4" s="1"/>
  <c r="I21" i="4"/>
  <c r="E21" i="4" s="1"/>
  <c r="AA21" i="4" l="1"/>
  <c r="AF21" i="4" s="1"/>
  <c r="U22" i="4"/>
  <c r="J21" i="4"/>
  <c r="AE22" i="4" l="1"/>
  <c r="AA22" i="4" s="1"/>
  <c r="AF22" i="4" s="1"/>
  <c r="T23" i="4"/>
  <c r="P23" i="4" s="1"/>
  <c r="I22" i="4"/>
  <c r="AE23" i="4" l="1"/>
  <c r="AA23" i="4" s="1"/>
  <c r="E22" i="4"/>
  <c r="J22" i="4" s="1"/>
  <c r="U23" i="4"/>
  <c r="AF23" i="4" l="1"/>
  <c r="I23" i="4"/>
  <c r="E23" i="4" s="1"/>
  <c r="J23" i="4" s="1"/>
  <c r="T24" i="4"/>
  <c r="P24" i="4" s="1"/>
  <c r="AE24" i="4" l="1"/>
  <c r="AA24" i="4" s="1"/>
  <c r="AF24" i="4" s="1"/>
  <c r="U24" i="4"/>
  <c r="I24" i="4"/>
  <c r="E24" i="4" s="1"/>
  <c r="AE25" i="4" l="1"/>
  <c r="AA25" i="4" s="1"/>
  <c r="T25" i="4"/>
  <c r="P25" i="4" s="1"/>
  <c r="J24" i="4"/>
  <c r="AF25" i="4" l="1"/>
  <c r="U25" i="4"/>
  <c r="I25" i="4"/>
  <c r="AE26" i="4" l="1"/>
  <c r="AA26" i="4" s="1"/>
  <c r="AF26" i="4" s="1"/>
  <c r="E25" i="4"/>
  <c r="J25" i="4" s="1"/>
  <c r="T26" i="4"/>
  <c r="P26" i="4" s="1"/>
  <c r="AE27" i="4" l="1"/>
  <c r="AA27" i="4" s="1"/>
  <c r="AF27" i="4" s="1"/>
  <c r="I26" i="4"/>
  <c r="E26" i="4" s="1"/>
  <c r="J26" i="4" s="1"/>
  <c r="U26" i="4"/>
  <c r="AE28" i="4" l="1"/>
  <c r="AA28" i="4" s="1"/>
  <c r="AF28" i="4" s="1"/>
  <c r="T27" i="4"/>
  <c r="P27" i="4" s="1"/>
  <c r="I27" i="4"/>
  <c r="E27" i="4" s="1"/>
  <c r="AE29" i="4" l="1"/>
  <c r="U27" i="4"/>
  <c r="J27" i="4"/>
  <c r="AA29" i="4" l="1"/>
  <c r="AF29" i="4" s="1"/>
  <c r="T28" i="4"/>
  <c r="P28" i="4" s="1"/>
  <c r="I28" i="4"/>
  <c r="E28" i="4" s="1"/>
  <c r="AE30" i="4" l="1"/>
  <c r="AA30" i="4" s="1"/>
  <c r="AF30" i="4" s="1"/>
  <c r="U28" i="4"/>
  <c r="T29" i="4" s="1"/>
  <c r="J28" i="4"/>
  <c r="AE31" i="4" l="1"/>
  <c r="P29" i="4"/>
  <c r="U29" i="4" s="1"/>
  <c r="I29" i="4"/>
  <c r="E29" i="4" s="1"/>
  <c r="AA31" i="4" l="1"/>
  <c r="AF31" i="4" s="1"/>
  <c r="T30" i="4"/>
  <c r="P30" i="4" s="1"/>
  <c r="U30" i="4" s="1"/>
  <c r="J29" i="4"/>
  <c r="AE32" i="4" l="1"/>
  <c r="AA32" i="4" s="1"/>
  <c r="AF32" i="4" s="1"/>
  <c r="T31" i="4"/>
  <c r="P31" i="4" s="1"/>
  <c r="I30" i="4"/>
  <c r="AE33" i="4" l="1"/>
  <c r="AA33" i="4" s="1"/>
  <c r="AF33" i="4" s="1"/>
  <c r="U31" i="4"/>
  <c r="E30" i="4"/>
  <c r="J30" i="4" s="1"/>
  <c r="T32" i="4" l="1"/>
  <c r="P32" i="4" s="1"/>
  <c r="U32" i="4" s="1"/>
  <c r="I31" i="4"/>
  <c r="E31" i="4" s="1"/>
  <c r="J31" i="4" s="1"/>
  <c r="AE34" i="4"/>
  <c r="AA34" i="4" l="1"/>
  <c r="AF34" i="4" s="1"/>
  <c r="T33" i="4"/>
  <c r="I32" i="4"/>
  <c r="AE35" i="4" l="1"/>
  <c r="AA35" i="4" s="1"/>
  <c r="AF35" i="4" s="1"/>
  <c r="P33" i="4"/>
  <c r="U33" i="4" s="1"/>
  <c r="E32" i="4"/>
  <c r="J32" i="4" s="1"/>
  <c r="T34" i="4" l="1"/>
  <c r="P34" i="4" s="1"/>
  <c r="U34" i="4" s="1"/>
  <c r="I33" i="4"/>
  <c r="E33" i="4" s="1"/>
  <c r="J33" i="4" s="1"/>
  <c r="AE36" i="4"/>
  <c r="AA36" i="4" s="1"/>
  <c r="AF36" i="4" l="1"/>
  <c r="T35" i="4"/>
  <c r="P35" i="4" s="1"/>
  <c r="I34" i="4"/>
  <c r="E34" i="4" s="1"/>
  <c r="AE37" i="4" l="1"/>
  <c r="AA37" i="4" s="1"/>
  <c r="U35" i="4"/>
  <c r="J34" i="4"/>
  <c r="AF37" i="4" l="1"/>
  <c r="T36" i="4"/>
  <c r="I35" i="4"/>
  <c r="E35" i="4" s="1"/>
  <c r="P36" i="4" l="1"/>
  <c r="U36" i="4" s="1"/>
  <c r="AE38" i="4"/>
  <c r="AA38" i="4" s="1"/>
  <c r="J35" i="4"/>
  <c r="T37" i="4" l="1"/>
  <c r="AF38" i="4"/>
  <c r="I36" i="4"/>
  <c r="E36" i="4" s="1"/>
  <c r="P37" i="4" l="1"/>
  <c r="U37" i="4" s="1"/>
  <c r="AE39" i="4"/>
  <c r="AA39" i="4" s="1"/>
  <c r="J36" i="4"/>
  <c r="AF39" i="4" l="1"/>
  <c r="T38" i="4"/>
  <c r="I37" i="4"/>
  <c r="E37" i="4" s="1"/>
  <c r="AE40" i="4" l="1"/>
  <c r="AA40" i="4" s="1"/>
  <c r="AF40" i="4" s="1"/>
  <c r="P38" i="4"/>
  <c r="U38" i="4" s="1"/>
  <c r="J37" i="4"/>
  <c r="T39" i="4" l="1"/>
  <c r="AE41" i="4"/>
  <c r="AA41" i="4" s="1"/>
  <c r="I38" i="4"/>
  <c r="P39" i="4" l="1"/>
  <c r="U39" i="4" s="1"/>
  <c r="E38" i="4"/>
  <c r="J38" i="4" s="1"/>
  <c r="AF41" i="4"/>
  <c r="T40" i="4" l="1"/>
  <c r="P40" i="4" s="1"/>
  <c r="U40" i="4" s="1"/>
  <c r="I39" i="4"/>
  <c r="AE42" i="4"/>
  <c r="AA42" i="4" s="1"/>
  <c r="AF42" i="4" l="1"/>
  <c r="AE43" i="4" s="1"/>
  <c r="T41" i="4"/>
  <c r="P41" i="4" s="1"/>
  <c r="U41" i="4" s="1"/>
  <c r="E39" i="4"/>
  <c r="J39" i="4" s="1"/>
  <c r="AA43" i="4" l="1"/>
  <c r="AF43" i="4" s="1"/>
  <c r="T42" i="4"/>
  <c r="P42" i="4" s="1"/>
  <c r="U42" i="4" s="1"/>
  <c r="I40" i="4"/>
  <c r="E40" i="4" s="1"/>
  <c r="J40" i="4" s="1"/>
  <c r="AE44" i="4" l="1"/>
  <c r="AA44" i="4" s="1"/>
  <c r="AF44" i="4" s="1"/>
  <c r="T43" i="4"/>
  <c r="P43" i="4" s="1"/>
  <c r="U43" i="4" s="1"/>
  <c r="I41" i="4"/>
  <c r="E41" i="4" s="1"/>
  <c r="J41" i="4" s="1"/>
  <c r="AE45" i="4" l="1"/>
  <c r="AA45" i="4" s="1"/>
  <c r="T44" i="4"/>
  <c r="P44" i="4" s="1"/>
  <c r="I42" i="4"/>
  <c r="E42" i="4" s="1"/>
  <c r="AF45" i="4" l="1"/>
  <c r="U44" i="4"/>
  <c r="J42" i="4"/>
  <c r="AE46" i="4" l="1"/>
  <c r="AA46" i="4" s="1"/>
  <c r="T45" i="4"/>
  <c r="P45" i="4" s="1"/>
  <c r="I43" i="4"/>
  <c r="E43" i="4" l="1"/>
  <c r="J43" i="4" s="1"/>
  <c r="AF46" i="4"/>
  <c r="U45" i="4"/>
  <c r="I44" i="4" l="1"/>
  <c r="E44" i="4" s="1"/>
  <c r="J44" i="4" s="1"/>
  <c r="AE47" i="4"/>
  <c r="AA47" i="4" s="1"/>
  <c r="T46" i="4"/>
  <c r="P46" i="4" s="1"/>
  <c r="AF47" i="4" l="1"/>
  <c r="U46" i="4"/>
  <c r="I45" i="4"/>
  <c r="E45" i="4" l="1"/>
  <c r="J45" i="4" s="1"/>
  <c r="AE48" i="4"/>
  <c r="AA48" i="4" s="1"/>
  <c r="T47" i="4"/>
  <c r="P47" i="4" s="1"/>
  <c r="I46" i="4" l="1"/>
  <c r="E46" i="4" s="1"/>
  <c r="J46" i="4" s="1"/>
  <c r="AF48" i="4"/>
  <c r="U47" i="4"/>
  <c r="AE49" i="4" l="1"/>
  <c r="AA49" i="4" s="1"/>
  <c r="T48" i="4"/>
  <c r="P48" i="4" s="1"/>
  <c r="I47" i="4"/>
  <c r="E47" i="4" l="1"/>
  <c r="J47" i="4" s="1"/>
  <c r="AF49" i="4"/>
  <c r="U48" i="4"/>
  <c r="I48" i="4" l="1"/>
  <c r="AE50" i="4"/>
  <c r="AA50" i="4" s="1"/>
  <c r="T49" i="4"/>
  <c r="P49" i="4" s="1"/>
  <c r="E48" i="4" l="1"/>
  <c r="J48" i="4" s="1"/>
  <c r="AF50" i="4"/>
  <c r="U49" i="4"/>
  <c r="I49" i="4" l="1"/>
  <c r="E49" i="4" s="1"/>
  <c r="J49" i="4" s="1"/>
  <c r="AE51" i="4"/>
  <c r="AA51" i="4" s="1"/>
  <c r="T50" i="4"/>
  <c r="P50" i="4" s="1"/>
  <c r="I50" i="4" l="1"/>
  <c r="AF51" i="4"/>
  <c r="U50" i="4"/>
  <c r="E50" i="4" l="1"/>
  <c r="J50" i="4" s="1"/>
  <c r="AE52" i="4"/>
  <c r="AA52" i="4" s="1"/>
  <c r="T51" i="4"/>
  <c r="P51" i="4" s="1"/>
  <c r="I51" i="4" l="1"/>
  <c r="AF52" i="4"/>
  <c r="U51" i="4"/>
  <c r="E51" i="4" l="1"/>
  <c r="J51" i="4" s="1"/>
  <c r="AE53" i="4"/>
  <c r="AA53" i="4" s="1"/>
  <c r="T52" i="4"/>
  <c r="P52" i="4" s="1"/>
  <c r="I52" i="4" l="1"/>
  <c r="E52" i="4" s="1"/>
  <c r="J52" i="4" s="1"/>
  <c r="AF53" i="4"/>
  <c r="U52" i="4"/>
  <c r="I53" i="4" l="1"/>
  <c r="E53" i="4" s="1"/>
  <c r="J53" i="4" s="1"/>
  <c r="AE54" i="4"/>
  <c r="T53" i="4"/>
  <c r="P53" i="4" s="1"/>
  <c r="AA54" i="4" l="1"/>
  <c r="AF54" i="4" s="1"/>
  <c r="U53" i="4"/>
  <c r="T54" i="4" s="1"/>
  <c r="I54" i="4"/>
  <c r="E54" i="4" s="1"/>
  <c r="J54" i="4" s="1"/>
  <c r="AE55" i="4" l="1"/>
  <c r="AA55" i="4" s="1"/>
  <c r="AF55" i="4" s="1"/>
  <c r="P54" i="4"/>
  <c r="U54" i="4" s="1"/>
  <c r="I55" i="4"/>
  <c r="E55" i="4" s="1"/>
  <c r="AE56" i="4" l="1"/>
  <c r="AA56" i="4" s="1"/>
  <c r="T55" i="4"/>
  <c r="P55" i="4" s="1"/>
  <c r="J55" i="4"/>
  <c r="AF56" i="4" l="1"/>
  <c r="U55" i="4"/>
  <c r="I56" i="4"/>
  <c r="E56" i="4" l="1"/>
  <c r="J56" i="4" s="1"/>
  <c r="AE57" i="4"/>
  <c r="T56" i="4"/>
  <c r="P56" i="4" s="1"/>
  <c r="AA57" i="4" l="1"/>
  <c r="AF57" i="4" s="1"/>
  <c r="I57" i="4"/>
  <c r="E57" i="4" s="1"/>
  <c r="J57" i="4" s="1"/>
  <c r="U56" i="4"/>
  <c r="AE58" i="4" l="1"/>
  <c r="AA58" i="4" s="1"/>
  <c r="AF58" i="4" s="1"/>
  <c r="T57" i="4"/>
  <c r="P57" i="4" s="1"/>
  <c r="I58" i="4"/>
  <c r="U57" i="4" l="1"/>
  <c r="E58" i="4"/>
  <c r="J58" i="4" s="1"/>
  <c r="AE59" i="4"/>
  <c r="AA59" i="4" l="1"/>
  <c r="AF59" i="4" s="1"/>
  <c r="T58" i="4"/>
  <c r="P58" i="4" s="1"/>
  <c r="I59" i="4"/>
  <c r="AE60" i="4" l="1"/>
  <c r="AA60" i="4" s="1"/>
  <c r="AF60" i="4" s="1"/>
  <c r="U58" i="4"/>
  <c r="E59" i="4"/>
  <c r="J59" i="4" s="1"/>
  <c r="T59" i="4" l="1"/>
  <c r="P59" i="4" s="1"/>
  <c r="U59" i="4" s="1"/>
  <c r="I60" i="4"/>
  <c r="AE61" i="4"/>
  <c r="AA61" i="4" s="1"/>
  <c r="T60" i="4" l="1"/>
  <c r="P60" i="4" s="1"/>
  <c r="E60" i="4"/>
  <c r="J60" i="4" s="1"/>
  <c r="AF61" i="4"/>
  <c r="U60" i="4" l="1"/>
  <c r="I61" i="4"/>
  <c r="AE62" i="4"/>
  <c r="AA62" i="4" l="1"/>
  <c r="AF62" i="4" s="1"/>
  <c r="T61" i="4"/>
  <c r="P61" i="4" s="1"/>
  <c r="U61" i="4" s="1"/>
  <c r="E61" i="4"/>
  <c r="J61" i="4" s="1"/>
  <c r="AE63" i="4" l="1"/>
  <c r="AA63" i="4" s="1"/>
  <c r="AF63" i="4" s="1"/>
  <c r="T62" i="4"/>
  <c r="P62" i="4" s="1"/>
  <c r="U62" i="4" s="1"/>
  <c r="I62" i="4"/>
  <c r="E62" i="4" l="1"/>
  <c r="J62" i="4" s="1"/>
  <c r="AE64" i="4"/>
  <c r="T63" i="4"/>
  <c r="P63" i="4" s="1"/>
  <c r="AA64" i="4" l="1"/>
  <c r="AF64" i="4" s="1"/>
  <c r="U63" i="4"/>
  <c r="I63" i="4"/>
  <c r="E63" i="4" s="1"/>
  <c r="J63" i="4" s="1"/>
  <c r="T64" i="4" l="1"/>
  <c r="P64" i="4" s="1"/>
  <c r="U64" i="4" s="1"/>
  <c r="AE65" i="4"/>
  <c r="I64" i="4"/>
  <c r="E64" i="4" s="1"/>
  <c r="J64" i="4" s="1"/>
  <c r="AA65" i="4" l="1"/>
  <c r="AF65" i="4" s="1"/>
  <c r="T65" i="4"/>
  <c r="I65" i="4"/>
  <c r="AE66" i="4" l="1"/>
  <c r="AA66" i="4" s="1"/>
  <c r="AF66" i="4" s="1"/>
  <c r="P65" i="4"/>
  <c r="U65" i="4" s="1"/>
  <c r="E65" i="4"/>
  <c r="J65" i="4" s="1"/>
  <c r="AE67" i="4" l="1"/>
  <c r="AA67" i="4" s="1"/>
  <c r="AF67" i="4" s="1"/>
  <c r="T66" i="4"/>
  <c r="P66" i="4" s="1"/>
  <c r="U66" i="4" s="1"/>
  <c r="I66" i="4"/>
  <c r="T67" i="4" l="1"/>
  <c r="P67" i="4" s="1"/>
  <c r="E66" i="4"/>
  <c r="J66" i="4" s="1"/>
  <c r="AE68" i="4"/>
  <c r="AA68" i="4" s="1"/>
  <c r="U67" i="4" l="1"/>
  <c r="I67" i="4"/>
  <c r="E67" i="4" s="1"/>
  <c r="J67" i="4" s="1"/>
  <c r="AF68" i="4"/>
  <c r="T68" i="4" l="1"/>
  <c r="P68" i="4" s="1"/>
  <c r="I68" i="4"/>
  <c r="E68" i="4" s="1"/>
  <c r="J68" i="4" s="1"/>
  <c r="AE69" i="4"/>
  <c r="AA69" i="4" s="1"/>
  <c r="U68" i="4" l="1"/>
  <c r="I69" i="4"/>
  <c r="AF69" i="4"/>
  <c r="T69" i="4" l="1"/>
  <c r="P69" i="4" s="1"/>
  <c r="E69" i="4"/>
  <c r="J69" i="4" s="1"/>
  <c r="AE70" i="4"/>
  <c r="AA70" i="4" s="1"/>
  <c r="U69" i="4" l="1"/>
  <c r="I70" i="4"/>
  <c r="E70" i="4" s="1"/>
  <c r="J70" i="4" s="1"/>
  <c r="AF70" i="4"/>
  <c r="T70" i="4" l="1"/>
  <c r="I71" i="4"/>
  <c r="E71" i="4" s="1"/>
  <c r="J71" i="4" s="1"/>
  <c r="AE71" i="4"/>
  <c r="AA71" i="4" s="1"/>
  <c r="P70" i="4" l="1"/>
  <c r="U70" i="4" s="1"/>
  <c r="I72" i="4"/>
  <c r="E72" i="4" s="1"/>
  <c r="J72" i="4" s="1"/>
  <c r="AF71" i="4"/>
  <c r="T71" i="4" l="1"/>
  <c r="P71" i="4" s="1"/>
  <c r="U71" i="4" s="1"/>
  <c r="I73" i="4"/>
  <c r="AE72" i="4"/>
  <c r="AA72" i="4" s="1"/>
  <c r="T72" i="4" l="1"/>
  <c r="P72" i="4" s="1"/>
  <c r="E73" i="4"/>
  <c r="J73" i="4" s="1"/>
  <c r="AF72" i="4"/>
  <c r="U72" i="4" l="1"/>
  <c r="I74" i="4"/>
  <c r="E74" i="4" s="1"/>
  <c r="J74" i="4" s="1"/>
  <c r="AE73" i="4"/>
  <c r="AA73" i="4" l="1"/>
  <c r="AF73" i="4" s="1"/>
  <c r="T73" i="4"/>
  <c r="P73" i="4" s="1"/>
  <c r="I75" i="4"/>
  <c r="AE74" i="4" l="1"/>
  <c r="AA74" i="4" s="1"/>
  <c r="AF74" i="4" s="1"/>
  <c r="U73" i="4"/>
  <c r="E75" i="4"/>
  <c r="J75" i="4" s="1"/>
  <c r="T74" i="4" l="1"/>
  <c r="I76" i="4"/>
  <c r="AE75" i="4"/>
  <c r="AA75" i="4" s="1"/>
  <c r="AF75" i="4" l="1"/>
  <c r="P74" i="4"/>
  <c r="U74" i="4" s="1"/>
  <c r="E76" i="4"/>
  <c r="J76" i="4" s="1"/>
  <c r="AE76" i="4" l="1"/>
  <c r="T75" i="4"/>
  <c r="P75" i="4" s="1"/>
  <c r="U75" i="4" s="1"/>
  <c r="I77" i="4"/>
  <c r="AA76" i="4" l="1"/>
  <c r="AF76" i="4" s="1"/>
  <c r="T76" i="4"/>
  <c r="P76" i="4" s="1"/>
  <c r="E77" i="4"/>
  <c r="J77" i="4" s="1"/>
  <c r="AE77" i="4" l="1"/>
  <c r="AA77" i="4" s="1"/>
  <c r="AF77" i="4" s="1"/>
  <c r="U76" i="4"/>
  <c r="I78" i="4"/>
  <c r="E78" i="4" s="1"/>
  <c r="J78" i="4" s="1"/>
  <c r="AE78" i="4" l="1"/>
  <c r="T77" i="4"/>
  <c r="P77" i="4" s="1"/>
  <c r="U77" i="4" s="1"/>
  <c r="I79" i="4"/>
  <c r="AA78" i="4" l="1"/>
  <c r="AF78" i="4" s="1"/>
  <c r="T78" i="4"/>
  <c r="P78" i="4" s="1"/>
  <c r="U78" i="4" s="1"/>
  <c r="E79" i="4"/>
  <c r="J79" i="4" s="1"/>
  <c r="AE79" i="4" l="1"/>
  <c r="AA79" i="4" s="1"/>
  <c r="AF79" i="4" s="1"/>
  <c r="T79" i="4"/>
  <c r="P79" i="4" s="1"/>
  <c r="U79" i="4" s="1"/>
  <c r="I80" i="4"/>
  <c r="E80" i="4" s="1"/>
  <c r="J80" i="4" s="1"/>
  <c r="AE80" i="4" l="1"/>
  <c r="T80" i="4"/>
  <c r="P80" i="4" s="1"/>
  <c r="U80" i="4" s="1"/>
  <c r="I81" i="4"/>
  <c r="E81" i="4" s="1"/>
  <c r="J81" i="4" s="1"/>
  <c r="AA80" i="4" l="1"/>
  <c r="AF80" i="4" s="1"/>
  <c r="T81" i="4"/>
  <c r="P81" i="4" s="1"/>
  <c r="U81" i="4" s="1"/>
  <c r="I82" i="4"/>
  <c r="AE81" i="4" l="1"/>
  <c r="T82" i="4"/>
  <c r="P82" i="4" s="1"/>
  <c r="E82" i="4"/>
  <c r="J82" i="4" s="1"/>
  <c r="AA81" i="4" l="1"/>
  <c r="AF81" i="4" s="1"/>
  <c r="U82" i="4"/>
  <c r="I83" i="4"/>
  <c r="E83" i="4" s="1"/>
  <c r="J83" i="4" s="1"/>
  <c r="AE82" i="4" l="1"/>
  <c r="AA82" i="4" s="1"/>
  <c r="AF82" i="4" s="1"/>
  <c r="T83" i="4"/>
  <c r="P83" i="4" s="1"/>
  <c r="I84" i="4"/>
  <c r="AE83" i="4" l="1"/>
  <c r="U83" i="4"/>
  <c r="E84" i="4"/>
  <c r="J84" i="4" s="1"/>
  <c r="AA83" i="4" l="1"/>
  <c r="AF83" i="4" s="1"/>
  <c r="T84" i="4"/>
  <c r="P84" i="4" s="1"/>
  <c r="I85" i="4"/>
  <c r="E85" i="4" s="1"/>
  <c r="J85" i="4" s="1"/>
  <c r="AE84" i="4" l="1"/>
  <c r="AA84" i="4" s="1"/>
  <c r="U84" i="4"/>
  <c r="I86" i="4"/>
  <c r="E86" i="4" s="1"/>
  <c r="J86" i="4" s="1"/>
  <c r="AF84" i="4" l="1"/>
  <c r="T85" i="4"/>
  <c r="P85" i="4" s="1"/>
  <c r="U85" i="4" s="1"/>
  <c r="I87" i="4"/>
  <c r="E87" i="4" s="1"/>
  <c r="J87" i="4" s="1"/>
  <c r="AE85" i="4" l="1"/>
  <c r="T86" i="4"/>
  <c r="P86" i="4" s="1"/>
  <c r="U86" i="4" s="1"/>
  <c r="I88" i="4"/>
  <c r="E88" i="4" s="1"/>
  <c r="AA85" i="4" l="1"/>
  <c r="AF85" i="4" s="1"/>
  <c r="T87" i="4"/>
  <c r="P87" i="4" s="1"/>
  <c r="U87" i="4" s="1"/>
  <c r="J88" i="4"/>
  <c r="AE86" i="4" l="1"/>
  <c r="AA86" i="4" s="1"/>
  <c r="AF86" i="4" s="1"/>
  <c r="T88" i="4"/>
  <c r="P88" i="4" s="1"/>
  <c r="U88" i="4" s="1"/>
  <c r="I89" i="4"/>
  <c r="AE87" i="4" l="1"/>
  <c r="AA87" i="4" s="1"/>
  <c r="AF87" i="4" s="1"/>
  <c r="T89" i="4"/>
  <c r="P89" i="4" s="1"/>
  <c r="E89" i="4"/>
  <c r="J89" i="4" s="1"/>
  <c r="AE88" i="4" l="1"/>
  <c r="AA88" i="4" s="1"/>
  <c r="AF88" i="4" s="1"/>
  <c r="U89" i="4"/>
  <c r="I90" i="4"/>
  <c r="E90" i="4" s="1"/>
  <c r="J90" i="4" s="1"/>
  <c r="AE89" i="4" l="1"/>
  <c r="AA89" i="4" s="1"/>
  <c r="AF89" i="4" s="1"/>
  <c r="T90" i="4"/>
  <c r="P90" i="4" s="1"/>
  <c r="U90" i="4" s="1"/>
  <c r="I91" i="4"/>
  <c r="AE90" i="4" l="1"/>
  <c r="AA90" i="4" s="1"/>
  <c r="AF90" i="4" s="1"/>
  <c r="T91" i="4"/>
  <c r="P91" i="4" s="1"/>
  <c r="U91" i="4" s="1"/>
  <c r="E91" i="4"/>
  <c r="J91" i="4" s="1"/>
  <c r="I92" i="4" l="1"/>
  <c r="AE91" i="4"/>
  <c r="AA91" i="4" s="1"/>
  <c r="T92" i="4"/>
  <c r="P92" i="4" s="1"/>
  <c r="E92" i="4" l="1"/>
  <c r="J92" i="4" s="1"/>
  <c r="AF91" i="4"/>
  <c r="U92" i="4"/>
  <c r="I93" i="4" l="1"/>
  <c r="E93" i="4" s="1"/>
  <c r="J93" i="4" s="1"/>
  <c r="AE92" i="4"/>
  <c r="AA92" i="4" s="1"/>
  <c r="T93" i="4"/>
  <c r="P93" i="4" l="1"/>
  <c r="U93" i="4" s="1"/>
  <c r="I94" i="4"/>
  <c r="E94" i="4" s="1"/>
  <c r="J94" i="4" s="1"/>
  <c r="AF92" i="4"/>
  <c r="T94" i="4" l="1"/>
  <c r="P94" i="4" s="1"/>
  <c r="U94" i="4" s="1"/>
  <c r="AE93" i="4"/>
  <c r="AA93" i="4" s="1"/>
  <c r="I95" i="4"/>
  <c r="E95" i="4" l="1"/>
  <c r="J95" i="4" s="1"/>
  <c r="AF93" i="4"/>
  <c r="T95" i="4"/>
  <c r="P95" i="4" s="1"/>
  <c r="I96" i="4" l="1"/>
  <c r="AE94" i="4"/>
  <c r="AA94" i="4" s="1"/>
  <c r="U95" i="4"/>
  <c r="E96" i="4" l="1"/>
  <c r="J96" i="4" s="1"/>
  <c r="AF94" i="4"/>
  <c r="T96" i="4"/>
  <c r="P96" i="4" s="1"/>
  <c r="U96" i="4" l="1"/>
  <c r="I97" i="4"/>
  <c r="E97" i="4" s="1"/>
  <c r="J97" i="4" s="1"/>
  <c r="AE95" i="4"/>
  <c r="AA95" i="4" s="1"/>
  <c r="T97" i="4" l="1"/>
  <c r="P97" i="4" s="1"/>
  <c r="I98" i="4"/>
  <c r="E98" i="4" s="1"/>
  <c r="J98" i="4" s="1"/>
  <c r="AF95" i="4"/>
  <c r="U97" i="4" l="1"/>
  <c r="AE96" i="4"/>
  <c r="AA96" i="4" s="1"/>
  <c r="I99" i="4"/>
  <c r="E99" i="4" s="1"/>
  <c r="T98" i="4" l="1"/>
  <c r="P98" i="4" s="1"/>
  <c r="AF96" i="4"/>
  <c r="J99" i="4"/>
  <c r="U98" i="4" l="1"/>
  <c r="AE97" i="4"/>
  <c r="AA97" i="4" s="1"/>
  <c r="I100" i="4"/>
  <c r="T99" i="4" l="1"/>
  <c r="P99" i="4" s="1"/>
  <c r="U99" i="4" s="1"/>
  <c r="E100" i="4"/>
  <c r="J100" i="4" s="1"/>
  <c r="AF97" i="4"/>
  <c r="T100" i="4" l="1"/>
  <c r="I101" i="4"/>
  <c r="AE98" i="4"/>
  <c r="AA98" i="4" l="1"/>
  <c r="AF98" i="4" s="1"/>
  <c r="P100" i="4"/>
  <c r="U100" i="4" s="1"/>
  <c r="E101" i="4"/>
  <c r="J101" i="4" s="1"/>
  <c r="AE99" i="4" l="1"/>
  <c r="AA99" i="4" s="1"/>
  <c r="AF99" i="4" s="1"/>
  <c r="T101" i="4"/>
  <c r="P101" i="4" s="1"/>
  <c r="U101" i="4" s="1"/>
  <c r="I102" i="4"/>
  <c r="T102" i="4" l="1"/>
  <c r="P102" i="4" s="1"/>
  <c r="E102" i="4"/>
  <c r="J102" i="4" s="1"/>
  <c r="AE100" i="4"/>
  <c r="AA100" i="4" s="1"/>
  <c r="U102" i="4" l="1"/>
  <c r="I103" i="4"/>
  <c r="E103" i="4" s="1"/>
  <c r="J103" i="4" s="1"/>
  <c r="AF100" i="4"/>
  <c r="T103" i="4" l="1"/>
  <c r="P103" i="4" s="1"/>
  <c r="U103" i="4" s="1"/>
  <c r="I104" i="4"/>
  <c r="E104" i="4" s="1"/>
  <c r="J104" i="4" s="1"/>
  <c r="AE101" i="4"/>
  <c r="AA101" i="4" s="1"/>
  <c r="T104" i="4" l="1"/>
  <c r="P104" i="4" s="1"/>
  <c r="I105" i="4"/>
  <c r="E105" i="4" s="1"/>
  <c r="J105" i="4" s="1"/>
  <c r="AF101" i="4"/>
  <c r="U104" i="4" l="1"/>
  <c r="AE102" i="4"/>
  <c r="AA102" i="4" s="1"/>
  <c r="I106" i="4"/>
  <c r="E106" i="4" s="1"/>
  <c r="T105" i="4" l="1"/>
  <c r="AF102" i="4"/>
  <c r="J106" i="4"/>
  <c r="P105" i="4" l="1"/>
  <c r="U105" i="4" s="1"/>
  <c r="AE103" i="4"/>
  <c r="AA103" i="4" s="1"/>
  <c r="I107" i="4"/>
  <c r="E107" i="4" s="1"/>
  <c r="T106" i="4" l="1"/>
  <c r="P106" i="4" s="1"/>
  <c r="U106" i="4" s="1"/>
  <c r="AF103" i="4"/>
  <c r="J107" i="4"/>
  <c r="T107" i="4" l="1"/>
  <c r="P107" i="4" s="1"/>
  <c r="U107" i="4" s="1"/>
  <c r="AE104" i="4"/>
  <c r="I108" i="4"/>
  <c r="AA104" i="4" l="1"/>
  <c r="AF104" i="4" s="1"/>
  <c r="T108" i="4"/>
  <c r="P108" i="4" s="1"/>
  <c r="E108" i="4"/>
  <c r="J108" i="4" s="1"/>
  <c r="AE105" i="4" l="1"/>
  <c r="AA105" i="4" s="1"/>
  <c r="AF105" i="4" s="1"/>
  <c r="U108" i="4"/>
  <c r="I109" i="4"/>
  <c r="E109" i="4" s="1"/>
  <c r="J109" i="4" s="1"/>
  <c r="T109" i="4" l="1"/>
  <c r="AE106" i="4"/>
  <c r="AA106" i="4" s="1"/>
  <c r="I110" i="4"/>
  <c r="P109" i="4" l="1"/>
  <c r="U109" i="4" s="1"/>
  <c r="E110" i="4"/>
  <c r="J110" i="4" s="1"/>
  <c r="AF106" i="4"/>
  <c r="T110" i="4" l="1"/>
  <c r="P110" i="4" s="1"/>
  <c r="U110" i="4" s="1"/>
  <c r="I111" i="4"/>
  <c r="AE107" i="4"/>
  <c r="AA107" i="4" s="1"/>
  <c r="T111" i="4" l="1"/>
  <c r="P111" i="4" s="1"/>
  <c r="U111" i="4" s="1"/>
  <c r="E111" i="4"/>
  <c r="J111" i="4" s="1"/>
  <c r="AF107" i="4"/>
  <c r="T112" i="4" l="1"/>
  <c r="P112" i="4" s="1"/>
  <c r="U112" i="4" s="1"/>
  <c r="I112" i="4"/>
  <c r="E112" i="4" s="1"/>
  <c r="J112" i="4" s="1"/>
  <c r="AE108" i="4"/>
  <c r="AA108" i="4" l="1"/>
  <c r="AF108" i="4" s="1"/>
  <c r="T113" i="4"/>
  <c r="P113" i="4" s="1"/>
  <c r="I113" i="4"/>
  <c r="AE109" i="4" l="1"/>
  <c r="AA109" i="4" s="1"/>
  <c r="AF109" i="4" s="1"/>
  <c r="U113" i="4"/>
  <c r="E113" i="4"/>
  <c r="J113" i="4" s="1"/>
  <c r="T114" i="4" l="1"/>
  <c r="P114" i="4" s="1"/>
  <c r="U114" i="4" s="1"/>
  <c r="I114" i="4"/>
  <c r="E114" i="4" s="1"/>
  <c r="J114" i="4" s="1"/>
  <c r="AE110" i="4"/>
  <c r="AA110" i="4" s="1"/>
  <c r="T115" i="4" l="1"/>
  <c r="P115" i="4" s="1"/>
  <c r="I115" i="4"/>
  <c r="AF110" i="4"/>
  <c r="U115" i="4" l="1"/>
  <c r="E115" i="4"/>
  <c r="J115" i="4" s="1"/>
  <c r="AE111" i="4"/>
  <c r="AA111" i="4" s="1"/>
  <c r="T116" i="4" l="1"/>
  <c r="P116" i="4" s="1"/>
  <c r="U116" i="4" s="1"/>
  <c r="I116" i="4"/>
  <c r="E116" i="4" s="1"/>
  <c r="J116" i="4" s="1"/>
  <c r="AF111" i="4"/>
  <c r="T117" i="4" l="1"/>
  <c r="P117" i="4" s="1"/>
  <c r="I117" i="4"/>
  <c r="E117" i="4" s="1"/>
  <c r="J117" i="4" s="1"/>
  <c r="AE112" i="4"/>
  <c r="AA112" i="4" s="1"/>
  <c r="U117" i="4" l="1"/>
  <c r="AF112" i="4"/>
  <c r="I118" i="4"/>
  <c r="E118" i="4" s="1"/>
  <c r="T118" i="4" l="1"/>
  <c r="P118" i="4" s="1"/>
  <c r="AE113" i="4"/>
  <c r="AA113" i="4" s="1"/>
  <c r="J118" i="4"/>
  <c r="U118" i="4" l="1"/>
  <c r="AF113" i="4"/>
  <c r="I119" i="4"/>
  <c r="T119" i="4" l="1"/>
  <c r="P119" i="4" s="1"/>
  <c r="U119" i="4" s="1"/>
  <c r="E119" i="4"/>
  <c r="J119" i="4" s="1"/>
  <c r="AE114" i="4"/>
  <c r="AA114" i="4" s="1"/>
  <c r="T120" i="4" l="1"/>
  <c r="P120" i="4" s="1"/>
  <c r="U120" i="4" s="1"/>
  <c r="I120" i="4"/>
  <c r="E120" i="4" s="1"/>
  <c r="J120" i="4" s="1"/>
  <c r="AF114" i="4"/>
  <c r="T121" i="4" l="1"/>
  <c r="P121" i="4" s="1"/>
  <c r="AE115" i="4"/>
  <c r="AA115" i="4" s="1"/>
  <c r="I121" i="4"/>
  <c r="E121" i="4" s="1"/>
  <c r="U121" i="4" l="1"/>
  <c r="AF115" i="4"/>
  <c r="J121" i="4"/>
  <c r="T122" i="4" l="1"/>
  <c r="P122" i="4" s="1"/>
  <c r="U122" i="4" s="1"/>
  <c r="AE116" i="4"/>
  <c r="AA116" i="4" s="1"/>
  <c r="I122" i="4"/>
  <c r="T123" i="4" l="1"/>
  <c r="P123" i="4" s="1"/>
  <c r="U123" i="4" s="1"/>
  <c r="E122" i="4"/>
  <c r="J122" i="4" s="1"/>
  <c r="AF116" i="4"/>
  <c r="I123" i="4" l="1"/>
  <c r="E123" i="4" s="1"/>
  <c r="J123" i="4" s="1"/>
  <c r="AE117" i="4"/>
  <c r="AA117" i="4" s="1"/>
  <c r="T124" i="4"/>
  <c r="P124" i="4" s="1"/>
  <c r="U124" i="4" l="1"/>
  <c r="AF117" i="4"/>
  <c r="I124" i="4"/>
  <c r="T125" i="4" l="1"/>
  <c r="P125" i="4" s="1"/>
  <c r="U125" i="4" s="1"/>
  <c r="E124" i="4"/>
  <c r="J124" i="4" s="1"/>
  <c r="AE118" i="4"/>
  <c r="AA118" i="4" s="1"/>
  <c r="I125" i="4" l="1"/>
  <c r="E125" i="4" s="1"/>
  <c r="J125" i="4" s="1"/>
  <c r="AF118" i="4"/>
  <c r="T126" i="4"/>
  <c r="P126" i="4" s="1"/>
  <c r="AE119" i="4" l="1"/>
  <c r="U126" i="4"/>
  <c r="I126" i="4"/>
  <c r="AA119" i="4" l="1"/>
  <c r="AF119" i="4" s="1"/>
  <c r="AE120" i="4" s="1"/>
  <c r="E126" i="4"/>
  <c r="J126" i="4" s="1"/>
  <c r="T127" i="4"/>
  <c r="AA120" i="4" l="1"/>
  <c r="AF120" i="4" s="1"/>
  <c r="P127" i="4"/>
  <c r="U127" i="4" s="1"/>
  <c r="T128" i="4" s="1"/>
  <c r="I127" i="4"/>
  <c r="E127" i="4" s="1"/>
  <c r="J127" i="4" s="1"/>
  <c r="AE121" i="4" l="1"/>
  <c r="AA121" i="4" s="1"/>
  <c r="AF121" i="4" s="1"/>
  <c r="P128" i="4"/>
  <c r="U128" i="4" s="1"/>
  <c r="I128" i="4"/>
  <c r="E128" i="4" s="1"/>
  <c r="AE122" i="4" l="1"/>
  <c r="AA122" i="4" s="1"/>
  <c r="T129" i="4"/>
  <c r="P129" i="4" s="1"/>
  <c r="J128" i="4"/>
  <c r="AF122" i="4" l="1"/>
  <c r="U129" i="4"/>
  <c r="I129" i="4"/>
  <c r="E129" i="4" s="1"/>
  <c r="AE123" i="4" l="1"/>
  <c r="AA123" i="4" s="1"/>
  <c r="T130" i="4"/>
  <c r="P130" i="4" s="1"/>
  <c r="J129" i="4"/>
  <c r="AF123" i="4" l="1"/>
  <c r="U130" i="4"/>
  <c r="I130" i="4"/>
  <c r="E130" i="4" s="1"/>
  <c r="AE124" i="4" l="1"/>
  <c r="AA124" i="4" s="1"/>
  <c r="T131" i="4"/>
  <c r="J130" i="4"/>
  <c r="P131" i="4" l="1"/>
  <c r="U131" i="4" s="1"/>
  <c r="T132" i="4" s="1"/>
  <c r="AF124" i="4"/>
  <c r="I131" i="4"/>
  <c r="P132" i="4" l="1"/>
  <c r="U132" i="4" s="1"/>
  <c r="E131" i="4"/>
  <c r="J131" i="4" s="1"/>
  <c r="AE125" i="4"/>
  <c r="AA125" i="4" s="1"/>
  <c r="AF125" i="4" l="1"/>
  <c r="I132" i="4"/>
  <c r="E132" i="4" s="1"/>
  <c r="J132" i="4" s="1"/>
  <c r="T133" i="4"/>
  <c r="P133" i="4" s="1"/>
  <c r="AE126" i="4" l="1"/>
  <c r="AA126" i="4" s="1"/>
  <c r="AF126" i="4" s="1"/>
  <c r="U133" i="4"/>
  <c r="I133" i="4"/>
  <c r="E133" i="4" s="1"/>
  <c r="AE127" i="4" l="1"/>
  <c r="AA127" i="4" s="1"/>
  <c r="T134" i="4"/>
  <c r="P134" i="4" s="1"/>
  <c r="J133" i="4"/>
  <c r="AF127" i="4" l="1"/>
  <c r="U134" i="4"/>
  <c r="I134" i="4"/>
  <c r="E134" i="4" l="1"/>
  <c r="J134" i="4" s="1"/>
  <c r="AE128" i="4"/>
  <c r="AA128" i="4" s="1"/>
  <c r="T135" i="4"/>
  <c r="P135" i="4" s="1"/>
  <c r="I135" i="4" l="1"/>
  <c r="E135" i="4" s="1"/>
  <c r="J135" i="4" s="1"/>
  <c r="AF128" i="4"/>
  <c r="U135" i="4"/>
  <c r="AE129" i="4" l="1"/>
  <c r="AA129" i="4" s="1"/>
  <c r="T136" i="4"/>
  <c r="I136" i="4"/>
  <c r="E136" i="4" s="1"/>
  <c r="P136" i="4" l="1"/>
  <c r="U136" i="4" s="1"/>
  <c r="AF129" i="4"/>
  <c r="J136" i="4"/>
  <c r="T137" i="4" l="1"/>
  <c r="AE130" i="4"/>
  <c r="I137" i="4"/>
  <c r="AA130" i="4" l="1"/>
  <c r="AF130" i="4" s="1"/>
  <c r="P137" i="4"/>
  <c r="U137" i="4" s="1"/>
  <c r="E137" i="4"/>
  <c r="J137" i="4" s="1"/>
  <c r="AE131" i="4" l="1"/>
  <c r="AA131" i="4" s="1"/>
  <c r="AF131" i="4" s="1"/>
  <c r="T138" i="4"/>
  <c r="P138" i="4" s="1"/>
  <c r="U138" i="4" s="1"/>
  <c r="I138" i="4"/>
  <c r="E138" i="4" s="1"/>
  <c r="J138" i="4" s="1"/>
  <c r="T139" i="4" l="1"/>
  <c r="P139" i="4" s="1"/>
  <c r="U139" i="4" s="1"/>
  <c r="AE132" i="4"/>
  <c r="AA132" i="4" s="1"/>
  <c r="I139" i="4"/>
  <c r="E139" i="4" l="1"/>
  <c r="J139" i="4" s="1"/>
  <c r="AF132" i="4"/>
  <c r="T140" i="4"/>
  <c r="P140" i="4" s="1"/>
  <c r="I140" i="4" l="1"/>
  <c r="E140" i="4" s="1"/>
  <c r="J140" i="4" s="1"/>
  <c r="AE133" i="4"/>
  <c r="AA133" i="4" s="1"/>
  <c r="U140" i="4"/>
  <c r="AF133" i="4" l="1"/>
  <c r="AE134" i="4" s="1"/>
  <c r="T141" i="4"/>
  <c r="P141" i="4" s="1"/>
  <c r="I141" i="4"/>
  <c r="E141" i="4" s="1"/>
  <c r="AA134" i="4" l="1"/>
  <c r="AF134" i="4" s="1"/>
  <c r="U141" i="4"/>
  <c r="J141" i="4"/>
  <c r="AE135" i="4" l="1"/>
  <c r="AA135" i="4" s="1"/>
  <c r="T142" i="4"/>
  <c r="P142" i="4" s="1"/>
  <c r="I142" i="4"/>
  <c r="E142" i="4" l="1"/>
  <c r="J142" i="4" s="1"/>
  <c r="AF135" i="4"/>
  <c r="U142" i="4"/>
  <c r="I143" i="4" l="1"/>
  <c r="E143" i="4" s="1"/>
  <c r="J143" i="4" s="1"/>
  <c r="AE136" i="4"/>
  <c r="AA136" i="4" s="1"/>
  <c r="T143" i="4"/>
  <c r="P143" i="4" s="1"/>
  <c r="AF136" i="4" l="1"/>
  <c r="U143" i="4"/>
  <c r="I144" i="4"/>
  <c r="E144" i="4" l="1"/>
  <c r="J144" i="4" s="1"/>
  <c r="AE137" i="4"/>
  <c r="T144" i="4"/>
  <c r="P144" i="4" s="1"/>
  <c r="AA137" i="4" l="1"/>
  <c r="AF137" i="4" s="1"/>
  <c r="U144" i="4"/>
  <c r="I145" i="4"/>
  <c r="AE138" i="4" l="1"/>
  <c r="AA138" i="4" s="1"/>
  <c r="AF138" i="4" s="1"/>
  <c r="T145" i="4"/>
  <c r="P145" i="4" s="1"/>
  <c r="E145" i="4"/>
  <c r="J145" i="4" s="1"/>
  <c r="U145" i="4" l="1"/>
  <c r="I146" i="4"/>
  <c r="E146" i="4" s="1"/>
  <c r="J146" i="4" s="1"/>
  <c r="AE139" i="4"/>
  <c r="AA139" i="4" s="1"/>
  <c r="T146" i="4" l="1"/>
  <c r="P146" i="4" s="1"/>
  <c r="U146" i="4" s="1"/>
  <c r="I147" i="4"/>
  <c r="AF139" i="4"/>
  <c r="T147" i="4" l="1"/>
  <c r="P147" i="4" s="1"/>
  <c r="U147" i="4" s="1"/>
  <c r="E147" i="4"/>
  <c r="J147" i="4" s="1"/>
  <c r="AE140" i="4"/>
  <c r="AA140" i="4" s="1"/>
  <c r="I148" i="4" l="1"/>
  <c r="AF140" i="4"/>
  <c r="T148" i="4"/>
  <c r="P148" i="4" s="1"/>
  <c r="U148" i="4" l="1"/>
  <c r="E148" i="4"/>
  <c r="J148" i="4" s="1"/>
  <c r="AE141" i="4"/>
  <c r="AA141" i="4" s="1"/>
  <c r="T149" i="4" l="1"/>
  <c r="I149" i="4"/>
  <c r="E149" i="4" s="1"/>
  <c r="J149" i="4" s="1"/>
  <c r="AF141" i="4"/>
  <c r="P149" i="4" l="1"/>
  <c r="U149" i="4" s="1"/>
  <c r="I150" i="4"/>
  <c r="E150" i="4" s="1"/>
  <c r="J150" i="4" s="1"/>
  <c r="AE142" i="4"/>
  <c r="AA142" i="4" s="1"/>
  <c r="T150" i="4" l="1"/>
  <c r="P150" i="4" s="1"/>
  <c r="U150" i="4" s="1"/>
  <c r="I151" i="4"/>
  <c r="AF142" i="4"/>
  <c r="T151" i="4" l="1"/>
  <c r="P151" i="4" s="1"/>
  <c r="U151" i="4" s="1"/>
  <c r="E151" i="4"/>
  <c r="J151" i="4" s="1"/>
  <c r="AE143" i="4"/>
  <c r="AA143" i="4" s="1"/>
  <c r="I152" i="4" l="1"/>
  <c r="E152" i="4" s="1"/>
  <c r="J152" i="4" s="1"/>
  <c r="AF143" i="4"/>
  <c r="T152" i="4"/>
  <c r="P152" i="4" s="1"/>
  <c r="I153" i="4" l="1"/>
  <c r="E153" i="4" s="1"/>
  <c r="J153" i="4" s="1"/>
  <c r="AE144" i="4"/>
  <c r="U152" i="4"/>
  <c r="AA144" i="4" l="1"/>
  <c r="AF144" i="4" s="1"/>
  <c r="T153" i="4"/>
  <c r="P153" i="4" s="1"/>
  <c r="I154" i="4"/>
  <c r="AE145" i="4" l="1"/>
  <c r="AA145" i="4" s="1"/>
  <c r="AF145" i="4" s="1"/>
  <c r="E154" i="4"/>
  <c r="J154" i="4" s="1"/>
  <c r="U153" i="4"/>
  <c r="I155" i="4" l="1"/>
  <c r="AE146" i="4"/>
  <c r="AA146" i="4" s="1"/>
  <c r="T154" i="4"/>
  <c r="P154" i="4" s="1"/>
  <c r="E155" i="4" l="1"/>
  <c r="J155" i="4" s="1"/>
  <c r="AF146" i="4"/>
  <c r="U154" i="4"/>
  <c r="I156" i="4" l="1"/>
  <c r="E156" i="4" s="1"/>
  <c r="J156" i="4" s="1"/>
  <c r="AE147" i="4"/>
  <c r="AA147" i="4" s="1"/>
  <c r="T155" i="4"/>
  <c r="P155" i="4" l="1"/>
  <c r="U155" i="4" s="1"/>
  <c r="I157" i="4"/>
  <c r="E157" i="4" s="1"/>
  <c r="J157" i="4" s="1"/>
  <c r="AF147" i="4"/>
  <c r="T156" i="4" l="1"/>
  <c r="P156" i="4" s="1"/>
  <c r="U156" i="4" s="1"/>
  <c r="AE148" i="4"/>
  <c r="I158" i="4"/>
  <c r="E158" i="4" s="1"/>
  <c r="AA148" i="4" l="1"/>
  <c r="AF148" i="4" s="1"/>
  <c r="T157" i="4"/>
  <c r="J158" i="4"/>
  <c r="AE149" i="4" l="1"/>
  <c r="P157" i="4"/>
  <c r="U157" i="4" s="1"/>
  <c r="I159" i="4"/>
  <c r="E159" i="4" s="1"/>
  <c r="AA149" i="4" l="1"/>
  <c r="AF149" i="4" s="1"/>
  <c r="T158" i="4"/>
  <c r="P158" i="4" s="1"/>
  <c r="U158" i="4" s="1"/>
  <c r="J159" i="4"/>
  <c r="AE150" i="4" l="1"/>
  <c r="AA150" i="4" s="1"/>
  <c r="AF150" i="4" s="1"/>
  <c r="T159" i="4"/>
  <c r="I160" i="4"/>
  <c r="AE151" i="4" l="1"/>
  <c r="P159" i="4"/>
  <c r="U159" i="4" s="1"/>
  <c r="E160" i="4"/>
  <c r="J160" i="4" s="1"/>
  <c r="AA151" i="4" l="1"/>
  <c r="AF151" i="4" s="1"/>
  <c r="T160" i="4"/>
  <c r="P160" i="4" s="1"/>
  <c r="U160" i="4" s="1"/>
  <c r="I161" i="4"/>
  <c r="AE152" i="4" l="1"/>
  <c r="AA152" i="4" s="1"/>
  <c r="AF152" i="4" s="1"/>
  <c r="E161" i="4"/>
  <c r="J161" i="4" s="1"/>
  <c r="T161" i="4"/>
  <c r="P161" i="4" s="1"/>
  <c r="AE153" i="4" l="1"/>
  <c r="AA153" i="4" s="1"/>
  <c r="AF153" i="4" s="1"/>
  <c r="I162" i="4"/>
  <c r="U161" i="4"/>
  <c r="E162" i="4" l="1"/>
  <c r="J162" i="4" s="1"/>
  <c r="AE154" i="4"/>
  <c r="AA154" i="4" s="1"/>
  <c r="T162" i="4"/>
  <c r="P162" i="4" s="1"/>
  <c r="I163" i="4" l="1"/>
  <c r="E163" i="4" s="1"/>
  <c r="J163" i="4" s="1"/>
  <c r="AF154" i="4"/>
  <c r="U162" i="4"/>
  <c r="I164" i="4" l="1"/>
  <c r="E164" i="4" s="1"/>
  <c r="J164" i="4" s="1"/>
  <c r="AE155" i="4"/>
  <c r="AA155" i="4" s="1"/>
  <c r="T163" i="4"/>
  <c r="P163" i="4" s="1"/>
  <c r="I165" i="4" l="1"/>
  <c r="E165" i="4" s="1"/>
  <c r="J165" i="4" s="1"/>
  <c r="AF155" i="4"/>
  <c r="U163" i="4"/>
  <c r="AE156" i="4" l="1"/>
  <c r="AA156" i="4" s="1"/>
  <c r="T164" i="4"/>
  <c r="P164" i="4" s="1"/>
  <c r="I166" i="4"/>
  <c r="E166" i="4" s="1"/>
  <c r="AF156" i="4" l="1"/>
  <c r="U164" i="4"/>
  <c r="J166" i="4"/>
  <c r="AE157" i="4" l="1"/>
  <c r="AA157" i="4" s="1"/>
  <c r="T165" i="4"/>
  <c r="P165" i="4" s="1"/>
  <c r="I167" i="4"/>
  <c r="E167" i="4" s="1"/>
  <c r="AF157" i="4" l="1"/>
  <c r="U165" i="4"/>
  <c r="J167" i="4"/>
  <c r="AE158" i="4" l="1"/>
  <c r="AA158" i="4" s="1"/>
  <c r="T166" i="4"/>
  <c r="P166" i="4" s="1"/>
  <c r="I168" i="4"/>
  <c r="E168" i="4" s="1"/>
  <c r="U166" i="4" l="1"/>
  <c r="T167" i="4" s="1"/>
  <c r="AF158" i="4"/>
  <c r="J168" i="4"/>
  <c r="P167" i="4" l="1"/>
  <c r="U167" i="4" s="1"/>
  <c r="AE159" i="4"/>
  <c r="AA159" i="4" s="1"/>
  <c r="I169" i="4"/>
  <c r="E169" i="4" s="1"/>
  <c r="AF159" i="4" l="1"/>
  <c r="T168" i="4"/>
  <c r="P168" i="4" s="1"/>
  <c r="J169" i="4"/>
  <c r="AE160" i="4" l="1"/>
  <c r="AA160" i="4" s="1"/>
  <c r="U168" i="4"/>
  <c r="I170" i="4"/>
  <c r="E170" i="4" s="1"/>
  <c r="AF160" i="4" l="1"/>
  <c r="T169" i="4"/>
  <c r="P169" i="4" s="1"/>
  <c r="J170" i="4"/>
  <c r="AE161" i="4" l="1"/>
  <c r="U169" i="4"/>
  <c r="I171" i="4"/>
  <c r="E171" i="4" s="1"/>
  <c r="AA161" i="4" l="1"/>
  <c r="AF161" i="4" s="1"/>
  <c r="T170" i="4"/>
  <c r="P170" i="4" s="1"/>
  <c r="J171" i="4"/>
  <c r="AE162" i="4" l="1"/>
  <c r="AA162" i="4" s="1"/>
  <c r="AF162" i="4" s="1"/>
  <c r="U170" i="4"/>
  <c r="I172" i="4"/>
  <c r="E172" i="4" s="1"/>
  <c r="AE163" i="4" l="1"/>
  <c r="AA163" i="4" s="1"/>
  <c r="T171" i="4"/>
  <c r="P171" i="4" s="1"/>
  <c r="J172" i="4"/>
  <c r="AF163" i="4" l="1"/>
  <c r="U171" i="4"/>
  <c r="I173" i="4"/>
  <c r="E173" i="4" s="1"/>
  <c r="AE164" i="4" l="1"/>
  <c r="AA164" i="4" s="1"/>
  <c r="T172" i="4"/>
  <c r="J173" i="4"/>
  <c r="P172" i="4" l="1"/>
  <c r="U172" i="4" s="1"/>
  <c r="AF164" i="4"/>
  <c r="I174" i="4"/>
  <c r="E174" i="4" s="1"/>
  <c r="T173" i="4" l="1"/>
  <c r="P173" i="4" s="1"/>
  <c r="U173" i="4" s="1"/>
  <c r="AE165" i="4"/>
  <c r="AA165" i="4" s="1"/>
  <c r="J174" i="4"/>
  <c r="AF165" i="4" l="1"/>
  <c r="T174" i="4"/>
  <c r="I175" i="4"/>
  <c r="P174" i="4" l="1"/>
  <c r="U174" i="4" s="1"/>
  <c r="E175" i="4"/>
  <c r="J175" i="4" s="1"/>
  <c r="AE166" i="4"/>
  <c r="AA166" i="4" l="1"/>
  <c r="AF166" i="4" s="1"/>
  <c r="T175" i="4"/>
  <c r="I176" i="4"/>
  <c r="E176" i="4" s="1"/>
  <c r="J176" i="4" s="1"/>
  <c r="AE167" i="4" l="1"/>
  <c r="AA167" i="4" s="1"/>
  <c r="AF167" i="4" s="1"/>
  <c r="P175" i="4"/>
  <c r="U175" i="4" s="1"/>
  <c r="I177" i="4"/>
  <c r="E177" i="4" s="1"/>
  <c r="T176" i="4" l="1"/>
  <c r="P176" i="4" s="1"/>
  <c r="U176" i="4" s="1"/>
  <c r="AE168" i="4"/>
  <c r="AA168" i="4" s="1"/>
  <c r="J177" i="4"/>
  <c r="T177" i="4" l="1"/>
  <c r="P177" i="4" s="1"/>
  <c r="U177" i="4" s="1"/>
  <c r="AF168" i="4"/>
  <c r="I178" i="4"/>
  <c r="E178" i="4" s="1"/>
  <c r="AE169" i="4" l="1"/>
  <c r="AA169" i="4" s="1"/>
  <c r="T178" i="4"/>
  <c r="P178" i="4" s="1"/>
  <c r="J178" i="4"/>
  <c r="AF169" i="4" l="1"/>
  <c r="U178" i="4"/>
  <c r="I179" i="4"/>
  <c r="E179" i="4" s="1"/>
  <c r="AE170" i="4" l="1"/>
  <c r="AA170" i="4" s="1"/>
  <c r="T179" i="4"/>
  <c r="P179" i="4" s="1"/>
  <c r="J179" i="4"/>
  <c r="AF170" i="4" l="1"/>
  <c r="U179" i="4"/>
  <c r="I180" i="4"/>
  <c r="E180" i="4" s="1"/>
  <c r="AE171" i="4" l="1"/>
  <c r="AA171" i="4" s="1"/>
  <c r="T180" i="4"/>
  <c r="P180" i="4" s="1"/>
  <c r="J180" i="4"/>
  <c r="AF171" i="4" l="1"/>
  <c r="U180" i="4"/>
  <c r="I181" i="4"/>
  <c r="E181" i="4" s="1"/>
  <c r="AE172" i="4" l="1"/>
  <c r="AA172" i="4" s="1"/>
  <c r="T181" i="4"/>
  <c r="P181" i="4" s="1"/>
  <c r="J181" i="4"/>
  <c r="AF172" i="4" l="1"/>
  <c r="AE173" i="4" s="1"/>
  <c r="U181" i="4"/>
  <c r="I182" i="4"/>
  <c r="E182" i="4" s="1"/>
  <c r="AA173" i="4" l="1"/>
  <c r="AF173" i="4" s="1"/>
  <c r="T182" i="4"/>
  <c r="P182" i="4" s="1"/>
  <c r="J182" i="4"/>
  <c r="AE174" i="4" l="1"/>
  <c r="U182" i="4"/>
  <c r="I183" i="4"/>
  <c r="E183" i="4" s="1"/>
  <c r="AA174" i="4" l="1"/>
  <c r="AF174" i="4" s="1"/>
  <c r="T183" i="4"/>
  <c r="P183" i="4" s="1"/>
  <c r="J183" i="4"/>
  <c r="AE175" i="4" l="1"/>
  <c r="U183" i="4"/>
  <c r="I184" i="4"/>
  <c r="E184" i="4" s="1"/>
  <c r="AA175" i="4" l="1"/>
  <c r="AF175" i="4" s="1"/>
  <c r="T184" i="4"/>
  <c r="J184" i="4"/>
  <c r="AE176" i="4" l="1"/>
  <c r="AA176" i="4" s="1"/>
  <c r="AF176" i="4" s="1"/>
  <c r="P184" i="4"/>
  <c r="U184" i="4" s="1"/>
  <c r="I185" i="4"/>
  <c r="AE177" i="4" l="1"/>
  <c r="T185" i="4"/>
  <c r="P185" i="4" s="1"/>
  <c r="U185" i="4" s="1"/>
  <c r="E185" i="4"/>
  <c r="J185" i="4" s="1"/>
  <c r="AA177" i="4" l="1"/>
  <c r="AF177" i="4" s="1"/>
  <c r="I186" i="4"/>
  <c r="T186" i="4"/>
  <c r="P186" i="4" s="1"/>
  <c r="AE178" i="4" l="1"/>
  <c r="E186" i="4"/>
  <c r="J186" i="4" s="1"/>
  <c r="U186" i="4"/>
  <c r="AA178" i="4" l="1"/>
  <c r="AF178" i="4" s="1"/>
  <c r="I187" i="4"/>
  <c r="E187" i="4" s="1"/>
  <c r="J187" i="4" s="1"/>
  <c r="T187" i="4"/>
  <c r="P187" i="4" s="1"/>
  <c r="AE179" i="4" l="1"/>
  <c r="AA179" i="4" s="1"/>
  <c r="AF179" i="4" s="1"/>
  <c r="I188" i="4"/>
  <c r="U187" i="4"/>
  <c r="AE180" i="4" l="1"/>
  <c r="AA180" i="4" s="1"/>
  <c r="AF180" i="4" s="1"/>
  <c r="E188" i="4"/>
  <c r="J188" i="4" s="1"/>
  <c r="T188" i="4"/>
  <c r="P188" i="4" s="1"/>
  <c r="AE181" i="4" l="1"/>
  <c r="I189" i="4"/>
  <c r="U188" i="4"/>
  <c r="AA181" i="4" l="1"/>
  <c r="AF181" i="4" s="1"/>
  <c r="E189" i="4"/>
  <c r="J189" i="4" s="1"/>
  <c r="T189" i="4"/>
  <c r="P189" i="4" s="1"/>
  <c r="AE182" i="4" l="1"/>
  <c r="AA182" i="4" s="1"/>
  <c r="AF182" i="4" s="1"/>
  <c r="I190" i="4"/>
  <c r="E190" i="4" s="1"/>
  <c r="J190" i="4" s="1"/>
  <c r="U189" i="4"/>
  <c r="AE183" i="4" l="1"/>
  <c r="AA183" i="4" s="1"/>
  <c r="AF183" i="4" s="1"/>
  <c r="I191" i="4"/>
  <c r="T190" i="4"/>
  <c r="P190" i="4" l="1"/>
  <c r="U190" i="4" s="1"/>
  <c r="E191" i="4"/>
  <c r="J191" i="4" s="1"/>
  <c r="AE184" i="4"/>
  <c r="AA184" i="4" s="1"/>
  <c r="T191" i="4" l="1"/>
  <c r="P191" i="4" s="1"/>
  <c r="U191" i="4" s="1"/>
  <c r="I192" i="4"/>
  <c r="E192" i="4" s="1"/>
  <c r="J192" i="4" s="1"/>
  <c r="AF184" i="4"/>
  <c r="I193" i="4" l="1"/>
  <c r="AE185" i="4"/>
  <c r="AA185" i="4" s="1"/>
  <c r="T192" i="4"/>
  <c r="P192" i="4" s="1"/>
  <c r="AF185" i="4" l="1"/>
  <c r="E193" i="4"/>
  <c r="J193" i="4" s="1"/>
  <c r="U192" i="4"/>
  <c r="AE186" i="4" l="1"/>
  <c r="AA186" i="4" s="1"/>
  <c r="I194" i="4"/>
  <c r="E194" i="4" s="1"/>
  <c r="J194" i="4" s="1"/>
  <c r="T193" i="4"/>
  <c r="P193" i="4" s="1"/>
  <c r="AF186" i="4" l="1"/>
  <c r="I195" i="4"/>
  <c r="E195" i="4" s="1"/>
  <c r="J195" i="4" s="1"/>
  <c r="U193" i="4"/>
  <c r="AE187" i="4" l="1"/>
  <c r="AA187" i="4" s="1"/>
  <c r="AF187" i="4" s="1"/>
  <c r="I196" i="4"/>
  <c r="T194" i="4"/>
  <c r="P194" i="4" s="1"/>
  <c r="AE188" i="4" l="1"/>
  <c r="AA188" i="4" s="1"/>
  <c r="AF188" i="4" s="1"/>
  <c r="E196" i="4"/>
  <c r="J196" i="4" s="1"/>
  <c r="U194" i="4"/>
  <c r="I197" i="4" l="1"/>
  <c r="AE189" i="4"/>
  <c r="AA189" i="4" s="1"/>
  <c r="T195" i="4"/>
  <c r="P195" i="4" s="1"/>
  <c r="E197" i="4" l="1"/>
  <c r="J197" i="4" s="1"/>
  <c r="AF189" i="4"/>
  <c r="U195" i="4"/>
  <c r="I198" i="4" l="1"/>
  <c r="E198" i="4" s="1"/>
  <c r="J198" i="4" s="1"/>
  <c r="AE190" i="4"/>
  <c r="AA190" i="4" s="1"/>
  <c r="T196" i="4"/>
  <c r="P196" i="4" s="1"/>
  <c r="I199" i="4" l="1"/>
  <c r="E199" i="4" s="1"/>
  <c r="J199" i="4" s="1"/>
  <c r="AF190" i="4"/>
  <c r="U196" i="4"/>
  <c r="I200" i="4" l="1"/>
  <c r="E200" i="4" s="1"/>
  <c r="J200" i="4" s="1"/>
  <c r="AE191" i="4"/>
  <c r="AA191" i="4" s="1"/>
  <c r="T197" i="4"/>
  <c r="P197" i="4" s="1"/>
  <c r="AF191" i="4" l="1"/>
  <c r="U197" i="4"/>
  <c r="I201" i="4"/>
  <c r="E201" i="4" s="1"/>
  <c r="AE192" i="4" l="1"/>
  <c r="T198" i="4"/>
  <c r="P198" i="4" s="1"/>
  <c r="J201" i="4"/>
  <c r="AA192" i="4" l="1"/>
  <c r="AF192" i="4" s="1"/>
  <c r="U198" i="4"/>
  <c r="I202" i="4"/>
  <c r="AE193" i="4" l="1"/>
  <c r="AA193" i="4" s="1"/>
  <c r="E202" i="4"/>
  <c r="J202" i="4" s="1"/>
  <c r="T199" i="4"/>
  <c r="P199" i="4" s="1"/>
  <c r="AF193" i="4" l="1"/>
  <c r="I203" i="4"/>
  <c r="E203" i="4" s="1"/>
  <c r="J203" i="4" s="1"/>
  <c r="U199" i="4"/>
  <c r="AE194" i="4" l="1"/>
  <c r="AA194" i="4" s="1"/>
  <c r="AF194" i="4" s="1"/>
  <c r="T200" i="4"/>
  <c r="P200" i="4" s="1"/>
  <c r="I204" i="4"/>
  <c r="E204" i="4" s="1"/>
  <c r="AE195" i="4" l="1"/>
  <c r="AA195" i="4" s="1"/>
  <c r="AF195" i="4" s="1"/>
  <c r="U200" i="4"/>
  <c r="J204" i="4"/>
  <c r="AE196" i="4" l="1"/>
  <c r="T201" i="4"/>
  <c r="P201" i="4" s="1"/>
  <c r="I205" i="4"/>
  <c r="E205" i="4" s="1"/>
  <c r="AA196" i="4" l="1"/>
  <c r="AF196" i="4" s="1"/>
  <c r="U201" i="4"/>
  <c r="J205" i="4"/>
  <c r="AE197" i="4" l="1"/>
  <c r="AA197" i="4" s="1"/>
  <c r="AF197" i="4" s="1"/>
  <c r="T202" i="4"/>
  <c r="P202" i="4" s="1"/>
  <c r="I206" i="4"/>
  <c r="E206" i="4" s="1"/>
  <c r="AE198" i="4" l="1"/>
  <c r="U202" i="4"/>
  <c r="J206" i="4"/>
  <c r="AA198" i="4" l="1"/>
  <c r="AF198" i="4" s="1"/>
  <c r="T203" i="4"/>
  <c r="P203" i="4" s="1"/>
  <c r="I207" i="4"/>
  <c r="E207" i="4" s="1"/>
  <c r="AE199" i="4" l="1"/>
  <c r="AA199" i="4" s="1"/>
  <c r="AF199" i="4" s="1"/>
  <c r="U203" i="4"/>
  <c r="J207" i="4"/>
  <c r="AE200" i="4" l="1"/>
  <c r="AA200" i="4" s="1"/>
  <c r="T204" i="4"/>
  <c r="P204" i="4" s="1"/>
  <c r="I208" i="4"/>
  <c r="E208" i="4" s="1"/>
  <c r="AF200" i="4" l="1"/>
  <c r="U204" i="4"/>
  <c r="J208" i="4"/>
  <c r="AE201" i="4" l="1"/>
  <c r="T205" i="4"/>
  <c r="I209" i="4"/>
  <c r="AA201" i="4" l="1"/>
  <c r="AF201" i="4" s="1"/>
  <c r="P205" i="4"/>
  <c r="U205" i="4" s="1"/>
  <c r="E209" i="4"/>
  <c r="J209" i="4" s="1"/>
  <c r="AE202" i="4" l="1"/>
  <c r="T206" i="4"/>
  <c r="P206" i="4" s="1"/>
  <c r="U206" i="4" s="1"/>
  <c r="I210" i="4"/>
  <c r="AA202" i="4" l="1"/>
  <c r="AF202" i="4" s="1"/>
  <c r="E210" i="4"/>
  <c r="J210" i="4" s="1"/>
  <c r="T207" i="4"/>
  <c r="P207" i="4" s="1"/>
  <c r="AE203" i="4" l="1"/>
  <c r="I211" i="4"/>
  <c r="U207" i="4"/>
  <c r="AA203" i="4" l="1"/>
  <c r="AF203" i="4" s="1"/>
  <c r="E211" i="4"/>
  <c r="J211" i="4" s="1"/>
  <c r="T208" i="4"/>
  <c r="AE204" i="4" l="1"/>
  <c r="AA204" i="4" s="1"/>
  <c r="AF204" i="4" s="1"/>
  <c r="P208" i="4"/>
  <c r="U208" i="4" s="1"/>
  <c r="I212" i="4"/>
  <c r="E212" i="4" s="1"/>
  <c r="J212" i="4" s="1"/>
  <c r="AE205" i="4" l="1"/>
  <c r="AA205" i="4" s="1"/>
  <c r="AF205" i="4" s="1"/>
  <c r="T209" i="4"/>
  <c r="P209" i="4" s="1"/>
  <c r="U209" i="4" s="1"/>
  <c r="I213" i="4"/>
  <c r="E213" i="4" s="1"/>
  <c r="J213" i="4" s="1"/>
  <c r="AE206" i="4" l="1"/>
  <c r="AA206" i="4" s="1"/>
  <c r="AF206" i="4" s="1"/>
  <c r="I214" i="4"/>
  <c r="E214" i="4" s="1"/>
  <c r="J214" i="4" s="1"/>
  <c r="T210" i="4"/>
  <c r="P210" i="4" s="1"/>
  <c r="AE207" i="4" l="1"/>
  <c r="AA207" i="4" s="1"/>
  <c r="U210" i="4"/>
  <c r="I215" i="4"/>
  <c r="E215" i="4" s="1"/>
  <c r="AF207" i="4" l="1"/>
  <c r="T211" i="4"/>
  <c r="J215" i="4"/>
  <c r="P211" i="4" l="1"/>
  <c r="U211" i="4" s="1"/>
  <c r="AE208" i="4"/>
  <c r="AA208" i="4" s="1"/>
  <c r="I216" i="4"/>
  <c r="E216" i="4" s="1"/>
  <c r="T212" i="4" l="1"/>
  <c r="P212" i="4" s="1"/>
  <c r="U212" i="4" s="1"/>
  <c r="AF208" i="4"/>
  <c r="J216" i="4"/>
  <c r="AE209" i="4" l="1"/>
  <c r="AA209" i="4" s="1"/>
  <c r="T213" i="4"/>
  <c r="P213" i="4" s="1"/>
  <c r="I217" i="4"/>
  <c r="E217" i="4" s="1"/>
  <c r="AF209" i="4" l="1"/>
  <c r="U213" i="4"/>
  <c r="J217" i="4"/>
  <c r="AE210" i="4" l="1"/>
  <c r="T214" i="4"/>
  <c r="I218" i="4"/>
  <c r="AA210" i="4" l="1"/>
  <c r="AF210" i="4" s="1"/>
  <c r="P214" i="4"/>
  <c r="U214" i="4" s="1"/>
  <c r="E218" i="4"/>
  <c r="J218" i="4" s="1"/>
  <c r="AE211" i="4" l="1"/>
  <c r="AA211" i="4" s="1"/>
  <c r="AF211" i="4" s="1"/>
  <c r="T215" i="4"/>
  <c r="P215" i="4" s="1"/>
  <c r="U215" i="4" s="1"/>
  <c r="I219" i="4"/>
  <c r="E219" i="4" l="1"/>
  <c r="J219" i="4" s="1"/>
  <c r="AE212" i="4"/>
  <c r="AA212" i="4" s="1"/>
  <c r="T216" i="4"/>
  <c r="AF212" i="4" l="1"/>
  <c r="AE213" i="4" s="1"/>
  <c r="P216" i="4"/>
  <c r="U216" i="4" s="1"/>
  <c r="T217" i="4" s="1"/>
  <c r="I220" i="4"/>
  <c r="E220" i="4" s="1"/>
  <c r="J220" i="4" s="1"/>
  <c r="AA213" i="4" l="1"/>
  <c r="AF213" i="4" s="1"/>
  <c r="P217" i="4"/>
  <c r="U217" i="4" s="1"/>
  <c r="I221" i="4"/>
  <c r="E221" i="4" s="1"/>
  <c r="J221" i="4" s="1"/>
  <c r="AE214" i="4" l="1"/>
  <c r="AA214" i="4" s="1"/>
  <c r="AF214" i="4" s="1"/>
  <c r="T218" i="4"/>
  <c r="P218" i="4" s="1"/>
  <c r="I222" i="4"/>
  <c r="U218" i="4" l="1"/>
  <c r="T219" i="4" s="1"/>
  <c r="E222" i="4"/>
  <c r="J222" i="4" s="1"/>
  <c r="AE215" i="4"/>
  <c r="AA215" i="4" s="1"/>
  <c r="P219" i="4" l="1"/>
  <c r="U219" i="4" s="1"/>
  <c r="I223" i="4"/>
  <c r="AF215" i="4"/>
  <c r="T220" i="4" l="1"/>
  <c r="P220" i="4" s="1"/>
  <c r="U220" i="4" s="1"/>
  <c r="E223" i="4"/>
  <c r="J223" i="4" s="1"/>
  <c r="AE216" i="4"/>
  <c r="AA216" i="4" s="1"/>
  <c r="AF216" i="4" l="1"/>
  <c r="AE217" i="4" s="1"/>
  <c r="I224" i="4"/>
  <c r="T221" i="4"/>
  <c r="P221" i="4" s="1"/>
  <c r="AA217" i="4" l="1"/>
  <c r="AF217" i="4" s="1"/>
  <c r="E224" i="4"/>
  <c r="J224" i="4" s="1"/>
  <c r="U221" i="4"/>
  <c r="AE218" i="4" l="1"/>
  <c r="I225" i="4"/>
  <c r="E225" i="4" s="1"/>
  <c r="J225" i="4" s="1"/>
  <c r="T222" i="4"/>
  <c r="AA218" i="4" l="1"/>
  <c r="AF218" i="4" s="1"/>
  <c r="P222" i="4"/>
  <c r="U222" i="4" s="1"/>
  <c r="I226" i="4"/>
  <c r="E226" i="4" s="1"/>
  <c r="J226" i="4" s="1"/>
  <c r="AE219" i="4" l="1"/>
  <c r="T223" i="4"/>
  <c r="P223" i="4" s="1"/>
  <c r="U223" i="4" s="1"/>
  <c r="I227" i="4"/>
  <c r="AA219" i="4" l="1"/>
  <c r="AF219" i="4" s="1"/>
  <c r="E227" i="4"/>
  <c r="J227" i="4" s="1"/>
  <c r="T224" i="4"/>
  <c r="AE220" i="4" l="1"/>
  <c r="AA220" i="4" s="1"/>
  <c r="AF220" i="4" s="1"/>
  <c r="P224" i="4"/>
  <c r="U224" i="4" s="1"/>
  <c r="I228" i="4"/>
  <c r="AE221" i="4" l="1"/>
  <c r="AA221" i="4" s="1"/>
  <c r="AF221" i="4" s="1"/>
  <c r="T225" i="4"/>
  <c r="E228" i="4"/>
  <c r="J228" i="4" s="1"/>
  <c r="AE222" i="4" l="1"/>
  <c r="AA222" i="4" s="1"/>
  <c r="AF222" i="4" s="1"/>
  <c r="P225" i="4"/>
  <c r="U225" i="4" s="1"/>
  <c r="I229" i="4"/>
  <c r="E229" i="4" s="1"/>
  <c r="J229" i="4" s="1"/>
  <c r="T226" i="4" l="1"/>
  <c r="I230" i="4"/>
  <c r="E230" i="4" s="1"/>
  <c r="J230" i="4" s="1"/>
  <c r="AE223" i="4"/>
  <c r="AA223" i="4" s="1"/>
  <c r="P226" i="4" l="1"/>
  <c r="U226" i="4" s="1"/>
  <c r="I231" i="4"/>
  <c r="AF223" i="4"/>
  <c r="T227" i="4" l="1"/>
  <c r="E231" i="4"/>
  <c r="J231" i="4" s="1"/>
  <c r="AE224" i="4"/>
  <c r="AA224" i="4" s="1"/>
  <c r="P227" i="4" l="1"/>
  <c r="U227" i="4" s="1"/>
  <c r="I232" i="4"/>
  <c r="E232" i="4" s="1"/>
  <c r="J232" i="4" s="1"/>
  <c r="AF224" i="4"/>
  <c r="T228" i="4" l="1"/>
  <c r="I233" i="4"/>
  <c r="AE225" i="4"/>
  <c r="AA225" i="4" s="1"/>
  <c r="P228" i="4" l="1"/>
  <c r="U228" i="4" s="1"/>
  <c r="E233" i="4"/>
  <c r="J233" i="4" s="1"/>
  <c r="AF225" i="4"/>
  <c r="T229" i="4" l="1"/>
  <c r="P229" i="4" s="1"/>
  <c r="U229" i="4" s="1"/>
  <c r="I234" i="4"/>
  <c r="E234" i="4" s="1"/>
  <c r="J234" i="4" s="1"/>
  <c r="AE226" i="4"/>
  <c r="AA226" i="4" s="1"/>
  <c r="T230" i="4" l="1"/>
  <c r="P230" i="4" s="1"/>
  <c r="U230" i="4" s="1"/>
  <c r="I235" i="4"/>
  <c r="E235" i="4" s="1"/>
  <c r="J235" i="4" s="1"/>
  <c r="AF226" i="4"/>
  <c r="T231" i="4" l="1"/>
  <c r="AE227" i="4"/>
  <c r="I236" i="4"/>
  <c r="E236" i="4" s="1"/>
  <c r="AA227" i="4" l="1"/>
  <c r="AF227" i="4" s="1"/>
  <c r="P231" i="4"/>
  <c r="U231" i="4" s="1"/>
  <c r="J236" i="4"/>
  <c r="AE228" i="4" l="1"/>
  <c r="AA228" i="4" s="1"/>
  <c r="AF228" i="4" s="1"/>
  <c r="T232" i="4"/>
  <c r="P232" i="4" s="1"/>
  <c r="U232" i="4" s="1"/>
  <c r="I237" i="4"/>
  <c r="E237" i="4" s="1"/>
  <c r="T233" i="4" l="1"/>
  <c r="P233" i="4" s="1"/>
  <c r="AE229" i="4"/>
  <c r="AA229" i="4" s="1"/>
  <c r="J237" i="4"/>
  <c r="U233" i="4" l="1"/>
  <c r="AF229" i="4"/>
  <c r="I238" i="4"/>
  <c r="E238" i="4" s="1"/>
  <c r="T234" i="4" l="1"/>
  <c r="P234" i="4" s="1"/>
  <c r="AE230" i="4"/>
  <c r="J238" i="4"/>
  <c r="AA230" i="4" l="1"/>
  <c r="AF230" i="4" s="1"/>
  <c r="U234" i="4"/>
  <c r="I239" i="4"/>
  <c r="E239" i="4" s="1"/>
  <c r="AE231" i="4" l="1"/>
  <c r="AA231" i="4" s="1"/>
  <c r="AF231" i="4" s="1"/>
  <c r="T235" i="4"/>
  <c r="J239" i="4"/>
  <c r="P235" i="4" l="1"/>
  <c r="U235" i="4" s="1"/>
  <c r="AE232" i="4"/>
  <c r="AA232" i="4" s="1"/>
  <c r="I240" i="4"/>
  <c r="E240" i="4" s="1"/>
  <c r="T236" i="4" l="1"/>
  <c r="P236" i="4" s="1"/>
  <c r="U236" i="4" s="1"/>
  <c r="AF232" i="4"/>
  <c r="J240" i="4"/>
  <c r="T237" i="4" l="1"/>
  <c r="AE233" i="4"/>
  <c r="AA233" i="4" s="1"/>
  <c r="I241" i="4"/>
  <c r="E241" i="4" s="1"/>
  <c r="P237" i="4" l="1"/>
  <c r="U237" i="4" s="1"/>
  <c r="AF233" i="4"/>
  <c r="J241" i="4"/>
  <c r="T238" i="4" l="1"/>
  <c r="P238" i="4" s="1"/>
  <c r="AE234" i="4"/>
  <c r="I242" i="4"/>
  <c r="AA234" i="4" l="1"/>
  <c r="AF234" i="4" s="1"/>
  <c r="U238" i="4"/>
  <c r="E242" i="4"/>
  <c r="J242" i="4" s="1"/>
  <c r="AE235" i="4" l="1"/>
  <c r="AA235" i="4" s="1"/>
  <c r="T239" i="4"/>
  <c r="P239" i="4" s="1"/>
  <c r="I243" i="4"/>
  <c r="E243" i="4" s="1"/>
  <c r="J243" i="4" s="1"/>
  <c r="AF235" i="4" l="1"/>
  <c r="U239" i="4"/>
  <c r="I244" i="4"/>
  <c r="E244" i="4" s="1"/>
  <c r="AE236" i="4" l="1"/>
  <c r="AA236" i="4" s="1"/>
  <c r="AF236" i="4" s="1"/>
  <c r="T240" i="4"/>
  <c r="J244" i="4"/>
  <c r="AE237" i="4" l="1"/>
  <c r="AA237" i="4" s="1"/>
  <c r="AF237" i="4" s="1"/>
  <c r="P240" i="4"/>
  <c r="U240" i="4" s="1"/>
  <c r="I245" i="4"/>
  <c r="E245" i="4" s="1"/>
  <c r="T241" i="4" l="1"/>
  <c r="P241" i="4" s="1"/>
  <c r="U241" i="4" s="1"/>
  <c r="AE238" i="4"/>
  <c r="J245" i="4"/>
  <c r="AA238" i="4" l="1"/>
  <c r="AF238" i="4" s="1"/>
  <c r="T242" i="4"/>
  <c r="P242" i="4" s="1"/>
  <c r="I246" i="4"/>
  <c r="E246" i="4" s="1"/>
  <c r="AE239" i="4" l="1"/>
  <c r="AA239" i="4" s="1"/>
  <c r="U242" i="4"/>
  <c r="J246" i="4"/>
  <c r="AF239" i="4" l="1"/>
  <c r="T243" i="4"/>
  <c r="P243" i="4" s="1"/>
  <c r="U243" i="4" s="1"/>
  <c r="I247" i="4"/>
  <c r="E247" i="4" s="1"/>
  <c r="AE240" i="4" l="1"/>
  <c r="T244" i="4"/>
  <c r="P244" i="4" s="1"/>
  <c r="U244" i="4" s="1"/>
  <c r="J247" i="4"/>
  <c r="AA240" i="4" l="1"/>
  <c r="AF240" i="4" s="1"/>
  <c r="T245" i="4"/>
  <c r="I248" i="4"/>
  <c r="E248" i="4" s="1"/>
  <c r="AE241" i="4" l="1"/>
  <c r="AA241" i="4" s="1"/>
  <c r="AF241" i="4" s="1"/>
  <c r="P245" i="4"/>
  <c r="U245" i="4" s="1"/>
  <c r="J248" i="4"/>
  <c r="AE242" i="4" l="1"/>
  <c r="AA242" i="4" s="1"/>
  <c r="AF242" i="4" s="1"/>
  <c r="T246" i="4"/>
  <c r="I249" i="4"/>
  <c r="E249" i="4" s="1"/>
  <c r="AE243" i="4" l="1"/>
  <c r="AA243" i="4" s="1"/>
  <c r="AF243" i="4" s="1"/>
  <c r="P246" i="4"/>
  <c r="U246" i="4" s="1"/>
  <c r="J249" i="4"/>
  <c r="T247" i="4" l="1"/>
  <c r="AE244" i="4"/>
  <c r="AA244" i="4" s="1"/>
  <c r="I250" i="4"/>
  <c r="E250" i="4" s="1"/>
  <c r="P247" i="4" l="1"/>
  <c r="U247" i="4" s="1"/>
  <c r="AF244" i="4"/>
  <c r="J250" i="4"/>
  <c r="T248" i="4" l="1"/>
  <c r="AE245" i="4"/>
  <c r="AA245" i="4" s="1"/>
  <c r="I251" i="4"/>
  <c r="E251" i="4" s="1"/>
  <c r="P248" i="4" l="1"/>
  <c r="U248" i="4" s="1"/>
  <c r="AF245" i="4"/>
  <c r="J251" i="4"/>
  <c r="T249" i="4" l="1"/>
  <c r="AE246" i="4"/>
  <c r="AA246" i="4" s="1"/>
  <c r="I252" i="4"/>
  <c r="E252" i="4" s="1"/>
  <c r="P249" i="4" l="1"/>
  <c r="U249" i="4" s="1"/>
  <c r="AF246" i="4"/>
  <c r="J252" i="4"/>
  <c r="T250" i="4" l="1"/>
  <c r="AE247" i="4"/>
  <c r="AA247" i="4" s="1"/>
  <c r="I253" i="4"/>
  <c r="E253" i="4" s="1"/>
  <c r="P250" i="4" l="1"/>
  <c r="U250" i="4" s="1"/>
  <c r="AF247" i="4"/>
  <c r="J253" i="4"/>
  <c r="T251" i="4" l="1"/>
  <c r="AE248" i="4"/>
  <c r="AA248" i="4" s="1"/>
  <c r="I254" i="4"/>
  <c r="P251" i="4" l="1"/>
  <c r="U251" i="4" s="1"/>
  <c r="E254" i="4"/>
  <c r="J254" i="4" s="1"/>
  <c r="AF248" i="4"/>
  <c r="T252" i="4" l="1"/>
  <c r="P252" i="4" s="1"/>
  <c r="U252" i="4" s="1"/>
  <c r="I255" i="4"/>
  <c r="E255" i="4" s="1"/>
  <c r="J255" i="4" s="1"/>
  <c r="AE249" i="4"/>
  <c r="AA249" i="4" s="1"/>
  <c r="T253" i="4" l="1"/>
  <c r="AF249" i="4"/>
  <c r="I256" i="4"/>
  <c r="E256" i="4" s="1"/>
  <c r="P253" i="4" l="1"/>
  <c r="U253" i="4" s="1"/>
  <c r="AE250" i="4"/>
  <c r="AA250" i="4" s="1"/>
  <c r="J256" i="4"/>
  <c r="T254" i="4" l="1"/>
  <c r="AF250" i="4"/>
  <c r="I257" i="4"/>
  <c r="E257" i="4" s="1"/>
  <c r="P254" i="4" l="1"/>
  <c r="U254" i="4" s="1"/>
  <c r="AE251" i="4"/>
  <c r="AA251" i="4" s="1"/>
  <c r="J257" i="4"/>
  <c r="T255" i="4" l="1"/>
  <c r="AF251" i="4"/>
  <c r="I258" i="4"/>
  <c r="E258" i="4" s="1"/>
  <c r="P255" i="4" l="1"/>
  <c r="U255" i="4" s="1"/>
  <c r="AE252" i="4"/>
  <c r="AA252" i="4" s="1"/>
  <c r="J258" i="4"/>
  <c r="T256" i="4" l="1"/>
  <c r="AF252" i="4"/>
  <c r="I259" i="4"/>
  <c r="E259" i="4" s="1"/>
  <c r="P256" i="4" l="1"/>
  <c r="U256" i="4" s="1"/>
  <c r="AE253" i="4"/>
  <c r="AA253" i="4" s="1"/>
  <c r="J259" i="4"/>
  <c r="AF253" i="4" l="1"/>
  <c r="T257" i="4"/>
  <c r="I260" i="4"/>
  <c r="E260" i="4" s="1"/>
  <c r="AE254" i="4" l="1"/>
  <c r="AA254" i="4" s="1"/>
  <c r="AF254" i="4" s="1"/>
  <c r="P257" i="4"/>
  <c r="U257" i="4" s="1"/>
  <c r="J260" i="4"/>
  <c r="T258" i="4" l="1"/>
  <c r="AE255" i="4"/>
  <c r="AA255" i="4" s="1"/>
  <c r="I261" i="4"/>
  <c r="E261" i="4" s="1"/>
  <c r="P258" i="4" l="1"/>
  <c r="U258" i="4" s="1"/>
  <c r="AF255" i="4"/>
  <c r="J261" i="4"/>
  <c r="T259" i="4" l="1"/>
  <c r="P259" i="4" s="1"/>
  <c r="AE256" i="4"/>
  <c r="I262" i="4"/>
  <c r="E262" i="4" s="1"/>
  <c r="AA256" i="4" l="1"/>
  <c r="AF256" i="4" s="1"/>
  <c r="AE257" i="4" s="1"/>
  <c r="U259" i="4"/>
  <c r="J262" i="4"/>
  <c r="AA257" i="4" l="1"/>
  <c r="AF257" i="4" s="1"/>
  <c r="T260" i="4"/>
  <c r="I263" i="4"/>
  <c r="E263" i="4" s="1"/>
  <c r="P260" i="4" l="1"/>
  <c r="U260" i="4" s="1"/>
  <c r="AE258" i="4"/>
  <c r="AA258" i="4" s="1"/>
  <c r="J263" i="4"/>
  <c r="T261" i="4" l="1"/>
  <c r="AF258" i="4"/>
  <c r="I264" i="4"/>
  <c r="P261" i="4" l="1"/>
  <c r="U261" i="4" s="1"/>
  <c r="E264" i="4"/>
  <c r="J264" i="4" s="1"/>
  <c r="AE259" i="4"/>
  <c r="AA259" i="4" s="1"/>
  <c r="T262" i="4" l="1"/>
  <c r="I265" i="4"/>
  <c r="E265" i="4" s="1"/>
  <c r="J265" i="4" s="1"/>
  <c r="AF259" i="4"/>
  <c r="P262" i="4" l="1"/>
  <c r="U262" i="4" s="1"/>
  <c r="AE260" i="4"/>
  <c r="AA260" i="4" s="1"/>
  <c r="I266" i="4"/>
  <c r="E266" i="4" s="1"/>
  <c r="T263" i="4" l="1"/>
  <c r="P263" i="4" s="1"/>
  <c r="U263" i="4" s="1"/>
  <c r="AF260" i="4"/>
  <c r="J266" i="4"/>
  <c r="T264" i="4" l="1"/>
  <c r="AE261" i="4"/>
  <c r="AA261" i="4" s="1"/>
  <c r="I267" i="4"/>
  <c r="E267" i="4" s="1"/>
  <c r="P264" i="4" l="1"/>
  <c r="U264" i="4" s="1"/>
  <c r="AF261" i="4"/>
  <c r="J267" i="4"/>
  <c r="T265" i="4" l="1"/>
  <c r="AE262" i="4"/>
  <c r="AA262" i="4" s="1"/>
  <c r="I268" i="4"/>
  <c r="E268" i="4" s="1"/>
  <c r="P265" i="4" l="1"/>
  <c r="U265" i="4" s="1"/>
  <c r="AF262" i="4"/>
  <c r="J268" i="4"/>
  <c r="T266" i="4" l="1"/>
  <c r="AE263" i="4"/>
  <c r="AA263" i="4" s="1"/>
  <c r="I269" i="4"/>
  <c r="E269" i="4" s="1"/>
  <c r="P266" i="4" l="1"/>
  <c r="U266" i="4" s="1"/>
  <c r="AF263" i="4"/>
  <c r="J269" i="4"/>
  <c r="T267" i="4" l="1"/>
  <c r="AE264" i="4"/>
  <c r="AA264" i="4" s="1"/>
  <c r="I270" i="4"/>
  <c r="E270" i="4" s="1"/>
  <c r="P267" i="4" l="1"/>
  <c r="U267" i="4" s="1"/>
  <c r="J270" i="4"/>
  <c r="AF264" i="4"/>
  <c r="T268" i="4" l="1"/>
  <c r="I271" i="4"/>
  <c r="AE265" i="4"/>
  <c r="AA265" i="4" s="1"/>
  <c r="P268" i="4" l="1"/>
  <c r="U268" i="4" s="1"/>
  <c r="E271" i="4"/>
  <c r="J271" i="4" s="1"/>
  <c r="AF265" i="4"/>
  <c r="T269" i="4" l="1"/>
  <c r="I272" i="4"/>
  <c r="E272" i="4" s="1"/>
  <c r="J272" i="4" s="1"/>
  <c r="AE266" i="4"/>
  <c r="AA266" i="4" s="1"/>
  <c r="P269" i="4" l="1"/>
  <c r="U269" i="4" s="1"/>
  <c r="I273" i="4"/>
  <c r="E273" i="4" s="1"/>
  <c r="J273" i="4" s="1"/>
  <c r="AF266" i="4"/>
  <c r="T270" i="4" l="1"/>
  <c r="AE267" i="4"/>
  <c r="AA267" i="4" s="1"/>
  <c r="I274" i="4"/>
  <c r="E274" i="4" s="1"/>
  <c r="P270" i="4" l="1"/>
  <c r="U270" i="4" s="1"/>
  <c r="AF267" i="4"/>
  <c r="J274" i="4"/>
  <c r="T271" i="4" l="1"/>
  <c r="P271" i="4" s="1"/>
  <c r="AE268" i="4"/>
  <c r="AA268" i="4" s="1"/>
  <c r="I275" i="4"/>
  <c r="E275" i="4" s="1"/>
  <c r="U271" i="4" l="1"/>
  <c r="J275" i="4"/>
  <c r="I276" i="4" s="1"/>
  <c r="AF268" i="4"/>
  <c r="T272" i="4" l="1"/>
  <c r="E276" i="4"/>
  <c r="J276" i="4" s="1"/>
  <c r="AE269" i="4"/>
  <c r="AA269" i="4" s="1"/>
  <c r="P272" i="4" l="1"/>
  <c r="U272" i="4" s="1"/>
  <c r="AF269" i="4"/>
  <c r="I277" i="4"/>
  <c r="E277" i="4" s="1"/>
  <c r="T273" i="4" l="1"/>
  <c r="AE270" i="4"/>
  <c r="J277" i="4"/>
  <c r="AA270" i="4" l="1"/>
  <c r="AF270" i="4" s="1"/>
  <c r="AE271" i="4" s="1"/>
  <c r="P273" i="4"/>
  <c r="U273" i="4" s="1"/>
  <c r="I278" i="4"/>
  <c r="E278" i="4" s="1"/>
  <c r="AA271" i="4" l="1"/>
  <c r="AF271" i="4" s="1"/>
  <c r="T274" i="4"/>
  <c r="J278" i="4"/>
  <c r="P274" i="4" l="1"/>
  <c r="U274" i="4" s="1"/>
  <c r="AE272" i="4"/>
  <c r="AA272" i="4" s="1"/>
  <c r="I279" i="4"/>
  <c r="T275" i="4" l="1"/>
  <c r="E279" i="4"/>
  <c r="J279" i="4" s="1"/>
  <c r="AF272" i="4"/>
  <c r="P275" i="4" l="1"/>
  <c r="U275" i="4" s="1"/>
  <c r="I280" i="4"/>
  <c r="E280" i="4" s="1"/>
  <c r="J280" i="4" s="1"/>
  <c r="AE273" i="4"/>
  <c r="AA273" i="4" s="1"/>
  <c r="T276" i="4" l="1"/>
  <c r="I281" i="4"/>
  <c r="E281" i="4" s="1"/>
  <c r="P276" i="4" l="1"/>
  <c r="U276" i="4" s="1"/>
  <c r="AF273" i="4"/>
  <c r="J281" i="4"/>
  <c r="T277" i="4" l="1"/>
  <c r="AE274" i="4"/>
  <c r="AA274" i="4" s="1"/>
  <c r="I282" i="4"/>
  <c r="E282" i="4" s="1"/>
  <c r="P277" i="4" l="1"/>
  <c r="U277" i="4" s="1"/>
  <c r="AF274" i="4"/>
  <c r="J282" i="4"/>
  <c r="T278" i="4" l="1"/>
  <c r="AE275" i="4"/>
  <c r="I283" i="4"/>
  <c r="E283" i="4" s="1"/>
  <c r="AA275" i="4" l="1"/>
  <c r="AF275" i="4" s="1"/>
  <c r="AE276" i="4" s="1"/>
  <c r="P278" i="4"/>
  <c r="U278" i="4" s="1"/>
  <c r="J283" i="4"/>
  <c r="AA276" i="4" l="1"/>
  <c r="AF276" i="4" s="1"/>
  <c r="T279" i="4"/>
  <c r="P279" i="4" s="1"/>
  <c r="U279" i="4" s="1"/>
  <c r="I284" i="4"/>
  <c r="T280" i="4" l="1"/>
  <c r="P280" i="4" s="1"/>
  <c r="U280" i="4" s="1"/>
  <c r="E284" i="4"/>
  <c r="J284" i="4" s="1"/>
  <c r="AE277" i="4"/>
  <c r="AA277" i="4" s="1"/>
  <c r="T281" i="4" l="1"/>
  <c r="P281" i="4" s="1"/>
  <c r="U281" i="4" s="1"/>
  <c r="I285" i="4"/>
  <c r="E285" i="4" s="1"/>
  <c r="J285" i="4" s="1"/>
  <c r="AF277" i="4"/>
  <c r="T282" i="4" l="1"/>
  <c r="AE278" i="4"/>
  <c r="AA278" i="4" s="1"/>
  <c r="I286" i="4"/>
  <c r="E286" i="4" s="1"/>
  <c r="P282" i="4" l="1"/>
  <c r="U282" i="4" s="1"/>
  <c r="AF278" i="4"/>
  <c r="J286" i="4"/>
  <c r="T283" i="4" l="1"/>
  <c r="AE279" i="4"/>
  <c r="AA279" i="4" s="1"/>
  <c r="I287" i="4"/>
  <c r="E287" i="4" s="1"/>
  <c r="P283" i="4" l="1"/>
  <c r="U283" i="4" s="1"/>
  <c r="AF279" i="4"/>
  <c r="J287" i="4"/>
  <c r="T284" i="4" l="1"/>
  <c r="AE280" i="4"/>
  <c r="AA280" i="4" s="1"/>
  <c r="I288" i="4"/>
  <c r="E288" i="4" s="1"/>
  <c r="P284" i="4" l="1"/>
  <c r="U284" i="4" s="1"/>
  <c r="AF280" i="4"/>
  <c r="J288" i="4"/>
  <c r="T285" i="4" l="1"/>
  <c r="P285" i="4" s="1"/>
  <c r="U285" i="4" s="1"/>
  <c r="AE281" i="4"/>
  <c r="AA281" i="4" s="1"/>
  <c r="I289" i="4"/>
  <c r="E289" i="4" s="1"/>
  <c r="T286" i="4" l="1"/>
  <c r="P286" i="4" s="1"/>
  <c r="U286" i="4" s="1"/>
  <c r="AF281" i="4"/>
  <c r="J289" i="4"/>
  <c r="T287" i="4" l="1"/>
  <c r="AE282" i="4"/>
  <c r="AA282" i="4" s="1"/>
  <c r="I290" i="4"/>
  <c r="E290" i="4" s="1"/>
  <c r="P287" i="4" l="1"/>
  <c r="U287" i="4" s="1"/>
  <c r="AF282" i="4"/>
  <c r="J290" i="4"/>
  <c r="T288" i="4" l="1"/>
  <c r="P288" i="4" s="1"/>
  <c r="U288" i="4" s="1"/>
  <c r="AE283" i="4"/>
  <c r="AA283" i="4" s="1"/>
  <c r="I291" i="4"/>
  <c r="E291" i="4" s="1"/>
  <c r="T289" i="4" l="1"/>
  <c r="P289" i="4" s="1"/>
  <c r="U289" i="4" s="1"/>
  <c r="AF283" i="4"/>
  <c r="J291" i="4"/>
  <c r="T290" i="4" l="1"/>
  <c r="P290" i="4" s="1"/>
  <c r="U290" i="4" s="1"/>
  <c r="AE284" i="4"/>
  <c r="AA284" i="4" s="1"/>
  <c r="I292" i="4"/>
  <c r="E292" i="4" s="1"/>
  <c r="T291" i="4" l="1"/>
  <c r="AF284" i="4"/>
  <c r="J292" i="4"/>
  <c r="P291" i="4" l="1"/>
  <c r="U291" i="4" s="1"/>
  <c r="AE285" i="4"/>
  <c r="AA285" i="4" s="1"/>
  <c r="I293" i="4"/>
  <c r="E293" i="4" s="1"/>
  <c r="T292" i="4" l="1"/>
  <c r="P292" i="4" s="1"/>
  <c r="U292" i="4" s="1"/>
  <c r="AF285" i="4"/>
  <c r="J293" i="4"/>
  <c r="T293" i="4" l="1"/>
  <c r="P293" i="4" s="1"/>
  <c r="U293" i="4" s="1"/>
  <c r="AE286" i="4"/>
  <c r="AA286" i="4" s="1"/>
  <c r="I294" i="4"/>
  <c r="T294" i="4" l="1"/>
  <c r="E294" i="4"/>
  <c r="J294" i="4" s="1"/>
  <c r="AF286" i="4"/>
  <c r="P294" i="4" l="1"/>
  <c r="U294" i="4" s="1"/>
  <c r="I295" i="4"/>
  <c r="E295" i="4" s="1"/>
  <c r="J295" i="4" s="1"/>
  <c r="AE287" i="4"/>
  <c r="AA287" i="4" s="1"/>
  <c r="T295" i="4" l="1"/>
  <c r="P295" i="4" s="1"/>
  <c r="U295" i="4" s="1"/>
  <c r="AF287" i="4"/>
  <c r="I296" i="4"/>
  <c r="E296" i="4" s="1"/>
  <c r="T296" i="4" l="1"/>
  <c r="AE288" i="4"/>
  <c r="AA288" i="4" s="1"/>
  <c r="P296" i="4" l="1"/>
  <c r="U296" i="4" s="1"/>
  <c r="AF288" i="4"/>
  <c r="J296" i="4"/>
  <c r="T297" i="4" l="1"/>
  <c r="P297" i="4" s="1"/>
  <c r="U297" i="4" s="1"/>
  <c r="AE289" i="4"/>
  <c r="AA289" i="4" s="1"/>
  <c r="I297" i="4"/>
  <c r="E297" i="4" s="1"/>
  <c r="T298" i="4" l="1"/>
  <c r="AF289" i="4"/>
  <c r="J297" i="4"/>
  <c r="P298" i="4" l="1"/>
  <c r="U298" i="4" s="1"/>
  <c r="AE290" i="4"/>
  <c r="AA290" i="4" s="1"/>
  <c r="I298" i="4"/>
  <c r="E298" i="4" s="1"/>
  <c r="AF290" i="4" l="1"/>
  <c r="T299" i="4"/>
  <c r="J298" i="4"/>
  <c r="AE291" i="4" l="1"/>
  <c r="AA291" i="4" s="1"/>
  <c r="AF291" i="4" s="1"/>
  <c r="P299" i="4"/>
  <c r="U299" i="4" s="1"/>
  <c r="I299" i="4"/>
  <c r="E299" i="4" s="1"/>
  <c r="T300" i="4" l="1"/>
  <c r="AE292" i="4"/>
  <c r="AA292" i="4" s="1"/>
  <c r="J299" i="4"/>
  <c r="P300" i="4" l="1"/>
  <c r="U300" i="4" s="1"/>
  <c r="AF292" i="4"/>
  <c r="I300" i="4"/>
  <c r="E300" i="4" s="1"/>
  <c r="T301" i="4" l="1"/>
  <c r="AE293" i="4"/>
  <c r="AA293" i="4" s="1"/>
  <c r="J300" i="4"/>
  <c r="P301" i="4" l="1"/>
  <c r="U301" i="4" s="1"/>
  <c r="AF293" i="4"/>
  <c r="I301" i="4"/>
  <c r="E301" i="4" s="1"/>
  <c r="T302" i="4" l="1"/>
  <c r="AE294" i="4"/>
  <c r="AA294" i="4" s="1"/>
  <c r="J301" i="4"/>
  <c r="P302" i="4" l="1"/>
  <c r="U302" i="4" s="1"/>
  <c r="AF294" i="4"/>
  <c r="I302" i="4"/>
  <c r="E302" i="4" s="1"/>
  <c r="T303" i="4" l="1"/>
  <c r="AE295" i="4"/>
  <c r="AA295" i="4" s="1"/>
  <c r="J302" i="4"/>
  <c r="P303" i="4" l="1"/>
  <c r="U303" i="4" s="1"/>
  <c r="AF295" i="4"/>
  <c r="I303" i="4"/>
  <c r="T304" i="4" l="1"/>
  <c r="P304" i="4" s="1"/>
  <c r="U304" i="4" s="1"/>
  <c r="E303" i="4"/>
  <c r="J303" i="4" s="1"/>
  <c r="AE296" i="4"/>
  <c r="AA296" i="4" s="1"/>
  <c r="T305" i="4" l="1"/>
  <c r="I304" i="4"/>
  <c r="E304" i="4" s="1"/>
  <c r="J304" i="4" s="1"/>
  <c r="AF296" i="4"/>
  <c r="P305" i="4" l="1"/>
  <c r="U305" i="4" s="1"/>
  <c r="AE297" i="4"/>
  <c r="AA297" i="4" s="1"/>
  <c r="I305" i="4"/>
  <c r="E305" i="4" s="1"/>
  <c r="T306" i="4" l="1"/>
  <c r="AF297" i="4"/>
  <c r="J305" i="4"/>
  <c r="P306" i="4" l="1"/>
  <c r="U306" i="4" s="1"/>
  <c r="AE298" i="4"/>
  <c r="AA298" i="4" s="1"/>
  <c r="I306" i="4"/>
  <c r="T307" i="4" l="1"/>
  <c r="E306" i="4"/>
  <c r="J306" i="4" s="1"/>
  <c r="AF298" i="4"/>
  <c r="P307" i="4" l="1"/>
  <c r="U307" i="4" s="1"/>
  <c r="I307" i="4"/>
  <c r="E307" i="4" s="1"/>
  <c r="J307" i="4" s="1"/>
  <c r="AE299" i="4"/>
  <c r="AA299" i="4" s="1"/>
  <c r="T308" i="4" l="1"/>
  <c r="P308" i="4" s="1"/>
  <c r="U308" i="4" s="1"/>
  <c r="AF299" i="4"/>
  <c r="I308" i="4"/>
  <c r="E308" i="4" s="1"/>
  <c r="T309" i="4" l="1"/>
  <c r="P309" i="4" s="1"/>
  <c r="U309" i="4" s="1"/>
  <c r="AE300" i="4"/>
  <c r="AA300" i="4" s="1"/>
  <c r="J308" i="4"/>
  <c r="T310" i="4" l="1"/>
  <c r="AF300" i="4"/>
  <c r="I309" i="4"/>
  <c r="P310" i="4" l="1"/>
  <c r="U310" i="4" s="1"/>
  <c r="E309" i="4"/>
  <c r="J309" i="4" s="1"/>
  <c r="AE301" i="4"/>
  <c r="AA301" i="4" s="1"/>
  <c r="T311" i="4" l="1"/>
  <c r="P311" i="4" s="1"/>
  <c r="U311" i="4" s="1"/>
  <c r="I310" i="4"/>
  <c r="E310" i="4" s="1"/>
  <c r="AF301" i="4"/>
  <c r="T312" i="4" l="1"/>
  <c r="P312" i="4" s="1"/>
  <c r="U312" i="4" s="1"/>
  <c r="J310" i="4"/>
  <c r="AE302" i="4"/>
  <c r="AA302" i="4" s="1"/>
  <c r="T313" i="4" l="1"/>
  <c r="P313" i="4" s="1"/>
  <c r="U313" i="4" s="1"/>
  <c r="I311" i="4"/>
  <c r="E311" i="4" s="1"/>
  <c r="J311" i="4" s="1"/>
  <c r="AF302" i="4"/>
  <c r="T314" i="4" l="1"/>
  <c r="P314" i="4" s="1"/>
  <c r="U314" i="4" s="1"/>
  <c r="I312" i="4"/>
  <c r="E312" i="4" s="1"/>
  <c r="J312" i="4" s="1"/>
  <c r="AE303" i="4"/>
  <c r="AA303" i="4" s="1"/>
  <c r="T315" i="4" l="1"/>
  <c r="P315" i="4" s="1"/>
  <c r="U315" i="4" s="1"/>
  <c r="AF303" i="4"/>
  <c r="I313" i="4"/>
  <c r="E313" i="4" s="1"/>
  <c r="T316" i="4" l="1"/>
  <c r="AE304" i="4"/>
  <c r="AA304" i="4" s="1"/>
  <c r="J313" i="4"/>
  <c r="P316" i="4" l="1"/>
  <c r="U316" i="4" s="1"/>
  <c r="AF304" i="4"/>
  <c r="I314" i="4"/>
  <c r="E314" i="4" s="1"/>
  <c r="T317" i="4" l="1"/>
  <c r="P317" i="4" s="1"/>
  <c r="U317" i="4" s="1"/>
  <c r="AE305" i="4"/>
  <c r="AA305" i="4" s="1"/>
  <c r="J314" i="4"/>
  <c r="T318" i="4" l="1"/>
  <c r="P318" i="4" s="1"/>
  <c r="U318" i="4" s="1"/>
  <c r="AF305" i="4"/>
  <c r="I315" i="4"/>
  <c r="E315" i="4" s="1"/>
  <c r="T319" i="4" l="1"/>
  <c r="AE306" i="4"/>
  <c r="AA306" i="4" s="1"/>
  <c r="J315" i="4"/>
  <c r="P319" i="4" l="1"/>
  <c r="U319" i="4" s="1"/>
  <c r="AF306" i="4"/>
  <c r="I316" i="4"/>
  <c r="T320" i="4" l="1"/>
  <c r="P320" i="4" s="1"/>
  <c r="U320" i="4" s="1"/>
  <c r="E316" i="4"/>
  <c r="J316" i="4" s="1"/>
  <c r="AE307" i="4"/>
  <c r="AA307" i="4" s="1"/>
  <c r="T321" i="4" l="1"/>
  <c r="P321" i="4" s="1"/>
  <c r="U321" i="4" s="1"/>
  <c r="I317" i="4"/>
  <c r="E317" i="4" s="1"/>
  <c r="J317" i="4" s="1"/>
  <c r="AF307" i="4"/>
  <c r="T322" i="4" l="1"/>
  <c r="P322" i="4" s="1"/>
  <c r="U322" i="4" s="1"/>
  <c r="AE308" i="4"/>
  <c r="AA308" i="4" s="1"/>
  <c r="I318" i="4"/>
  <c r="E318" i="4" s="1"/>
  <c r="T323" i="4" l="1"/>
  <c r="AF308" i="4"/>
  <c r="J318" i="4"/>
  <c r="P323" i="4" l="1"/>
  <c r="U323" i="4" s="1"/>
  <c r="AE309" i="4"/>
  <c r="AA309" i="4" s="1"/>
  <c r="I319" i="4"/>
  <c r="T324" i="4" l="1"/>
  <c r="P324" i="4" s="1"/>
  <c r="U324" i="4" s="1"/>
  <c r="E319" i="4"/>
  <c r="J319" i="4" s="1"/>
  <c r="AF309" i="4"/>
  <c r="T325" i="4" l="1"/>
  <c r="I320" i="4"/>
  <c r="E320" i="4" s="1"/>
  <c r="J320" i="4" s="1"/>
  <c r="AE310" i="4"/>
  <c r="AA310" i="4" l="1"/>
  <c r="AF310" i="4" s="1"/>
  <c r="AE311" i="4" s="1"/>
  <c r="P325" i="4"/>
  <c r="U325" i="4" s="1"/>
  <c r="I321" i="4"/>
  <c r="E321" i="4" s="1"/>
  <c r="AA311" i="4" l="1"/>
  <c r="AF311" i="4" s="1"/>
  <c r="T326" i="4"/>
  <c r="P326" i="4" s="1"/>
  <c r="U326" i="4" s="1"/>
  <c r="J321" i="4"/>
  <c r="T327" i="4" l="1"/>
  <c r="AE312" i="4"/>
  <c r="AA312" i="4" s="1"/>
  <c r="I322" i="4"/>
  <c r="P327" i="4" l="1"/>
  <c r="U327" i="4" s="1"/>
  <c r="E322" i="4"/>
  <c r="J322" i="4" s="1"/>
  <c r="AF312" i="4"/>
  <c r="T328" i="4" l="1"/>
  <c r="P328" i="4" s="1"/>
  <c r="U328" i="4" s="1"/>
  <c r="I323" i="4"/>
  <c r="E323" i="4" s="1"/>
  <c r="J323" i="4" s="1"/>
  <c r="AE313" i="4"/>
  <c r="AA313" i="4" s="1"/>
  <c r="T329" i="4" l="1"/>
  <c r="P329" i="4" s="1"/>
  <c r="U329" i="4" s="1"/>
  <c r="AF313" i="4"/>
  <c r="I324" i="4"/>
  <c r="E324" i="4" s="1"/>
  <c r="T330" i="4" l="1"/>
  <c r="AE314" i="4"/>
  <c r="AA314" i="4" s="1"/>
  <c r="J324" i="4"/>
  <c r="P330" i="4" l="1"/>
  <c r="U330" i="4" s="1"/>
  <c r="AF314" i="4"/>
  <c r="I325" i="4"/>
  <c r="T331" i="4" l="1"/>
  <c r="E325" i="4"/>
  <c r="J325" i="4" s="1"/>
  <c r="AE315" i="4"/>
  <c r="AA315" i="4" s="1"/>
  <c r="P331" i="4" l="1"/>
  <c r="U331" i="4" s="1"/>
  <c r="I326" i="4"/>
  <c r="E326" i="4" s="1"/>
  <c r="J326" i="4" s="1"/>
  <c r="AF315" i="4"/>
  <c r="T332" i="4" l="1"/>
  <c r="P332" i="4" s="1"/>
  <c r="U332" i="4" s="1"/>
  <c r="AE316" i="4"/>
  <c r="I327" i="4"/>
  <c r="E327" i="4" s="1"/>
  <c r="AA316" i="4" l="1"/>
  <c r="AF316" i="4" s="1"/>
  <c r="AE317" i="4" s="1"/>
  <c r="T333" i="4"/>
  <c r="P333" i="4" s="1"/>
  <c r="U333" i="4" s="1"/>
  <c r="J327" i="4"/>
  <c r="AA317" i="4" l="1"/>
  <c r="AF317" i="4" s="1"/>
  <c r="T334" i="4"/>
  <c r="I328" i="4"/>
  <c r="P334" i="4" l="1"/>
  <c r="U334" i="4" s="1"/>
  <c r="E328" i="4"/>
  <c r="J328" i="4" s="1"/>
  <c r="AE318" i="4"/>
  <c r="AA318" i="4" s="1"/>
  <c r="T335" i="4" l="1"/>
  <c r="P335" i="4" s="1"/>
  <c r="U335" i="4" s="1"/>
  <c r="I329" i="4"/>
  <c r="AF318" i="4"/>
  <c r="T336" i="4" l="1"/>
  <c r="E329" i="4"/>
  <c r="J329" i="4" s="1"/>
  <c r="AE319" i="4"/>
  <c r="AA319" i="4" s="1"/>
  <c r="P336" i="4" l="1"/>
  <c r="U336" i="4" s="1"/>
  <c r="I330" i="4"/>
  <c r="AF319" i="4"/>
  <c r="T337" i="4" l="1"/>
  <c r="P337" i="4" s="1"/>
  <c r="U337" i="4" s="1"/>
  <c r="E330" i="4"/>
  <c r="J330" i="4" s="1"/>
  <c r="AE320" i="4"/>
  <c r="AA320" i="4" s="1"/>
  <c r="T338" i="4" l="1"/>
  <c r="P338" i="4" s="1"/>
  <c r="U338" i="4" s="1"/>
  <c r="I331" i="4"/>
  <c r="AF320" i="4"/>
  <c r="T339" i="4" l="1"/>
  <c r="P339" i="4" s="1"/>
  <c r="U339" i="4" s="1"/>
  <c r="E331" i="4"/>
  <c r="J331" i="4" s="1"/>
  <c r="AE321" i="4"/>
  <c r="AA321" i="4" s="1"/>
  <c r="T340" i="4" l="1"/>
  <c r="P340" i="4" s="1"/>
  <c r="U340" i="4" s="1"/>
  <c r="I332" i="4"/>
  <c r="AF321" i="4"/>
  <c r="T341" i="4" l="1"/>
  <c r="P341" i="4" s="1"/>
  <c r="U341" i="4" s="1"/>
  <c r="E332" i="4"/>
  <c r="J332" i="4" s="1"/>
  <c r="AE322" i="4"/>
  <c r="AA322" i="4" s="1"/>
  <c r="T342" i="4" l="1"/>
  <c r="I333" i="4"/>
  <c r="E333" i="4" s="1"/>
  <c r="J333" i="4" s="1"/>
  <c r="AF322" i="4"/>
  <c r="P342" i="4" l="1"/>
  <c r="U342" i="4" s="1"/>
  <c r="I334" i="4"/>
  <c r="E334" i="4" s="1"/>
  <c r="J334" i="4" s="1"/>
  <c r="AE323" i="4"/>
  <c r="AA323" i="4" s="1"/>
  <c r="T343" i="4" l="1"/>
  <c r="P343" i="4" s="1"/>
  <c r="U343" i="4" s="1"/>
  <c r="I335" i="4"/>
  <c r="E335" i="4" s="1"/>
  <c r="J335" i="4" s="1"/>
  <c r="AF323" i="4"/>
  <c r="T344" i="4" l="1"/>
  <c r="I336" i="4"/>
  <c r="E336" i="4" s="1"/>
  <c r="J336" i="4" s="1"/>
  <c r="AE324" i="4"/>
  <c r="AA324" i="4" s="1"/>
  <c r="P344" i="4" l="1"/>
  <c r="U344" i="4" s="1"/>
  <c r="I337" i="4"/>
  <c r="AF324" i="4"/>
  <c r="T345" i="4" l="1"/>
  <c r="P345" i="4" s="1"/>
  <c r="U345" i="4" s="1"/>
  <c r="E337" i="4"/>
  <c r="J337" i="4" s="1"/>
  <c r="AE325" i="4"/>
  <c r="AA325" i="4" s="1"/>
  <c r="T346" i="4" l="1"/>
  <c r="P346" i="4" s="1"/>
  <c r="U346" i="4" s="1"/>
  <c r="I338" i="4"/>
  <c r="E338" i="4" s="1"/>
  <c r="J338" i="4" s="1"/>
  <c r="AF325" i="4"/>
  <c r="T347" i="4" l="1"/>
  <c r="P347" i="4" s="1"/>
  <c r="U347" i="4" s="1"/>
  <c r="I339" i="4"/>
  <c r="E339" i="4" s="1"/>
  <c r="J339" i="4" s="1"/>
  <c r="AE326" i="4"/>
  <c r="AA326" i="4" s="1"/>
  <c r="T348" i="4" l="1"/>
  <c r="P348" i="4" s="1"/>
  <c r="U348" i="4" s="1"/>
  <c r="AF326" i="4"/>
  <c r="I340" i="4"/>
  <c r="E340" i="4" s="1"/>
  <c r="T349" i="4" l="1"/>
  <c r="P349" i="4" s="1"/>
  <c r="U349" i="4" s="1"/>
  <c r="AE327" i="4"/>
  <c r="AA327" i="4" s="1"/>
  <c r="J340" i="4"/>
  <c r="T350" i="4" l="1"/>
  <c r="AF327" i="4"/>
  <c r="I341" i="4"/>
  <c r="P350" i="4" l="1"/>
  <c r="U350" i="4" s="1"/>
  <c r="E341" i="4"/>
  <c r="J341" i="4" s="1"/>
  <c r="AE328" i="4"/>
  <c r="AA328" i="4" s="1"/>
  <c r="T351" i="4" l="1"/>
  <c r="P351" i="4" s="1"/>
  <c r="U351" i="4" s="1"/>
  <c r="I342" i="4"/>
  <c r="E342" i="4" s="1"/>
  <c r="J342" i="4" s="1"/>
  <c r="AF328" i="4"/>
  <c r="T352" i="4" l="1"/>
  <c r="P352" i="4" s="1"/>
  <c r="U352" i="4" s="1"/>
  <c r="AE329" i="4"/>
  <c r="AA329" i="4" s="1"/>
  <c r="I343" i="4"/>
  <c r="E343" i="4" s="1"/>
  <c r="T353" i="4" l="1"/>
  <c r="P353" i="4" s="1"/>
  <c r="U353" i="4" s="1"/>
  <c r="AF329" i="4"/>
  <c r="J343" i="4"/>
  <c r="T354" i="4" l="1"/>
  <c r="P354" i="4" s="1"/>
  <c r="U354" i="4" s="1"/>
  <c r="AE330" i="4"/>
  <c r="AA330" i="4" s="1"/>
  <c r="I344" i="4"/>
  <c r="E344" i="4" s="1"/>
  <c r="T355" i="4" l="1"/>
  <c r="AF330" i="4"/>
  <c r="J344" i="4"/>
  <c r="P355" i="4" l="1"/>
  <c r="U355" i="4" s="1"/>
  <c r="AE331" i="4"/>
  <c r="AA331" i="4" s="1"/>
  <c r="I345" i="4"/>
  <c r="E345" i="4" s="1"/>
  <c r="T356" i="4" l="1"/>
  <c r="P356" i="4" s="1"/>
  <c r="U356" i="4" s="1"/>
  <c r="AF331" i="4"/>
  <c r="J345" i="4"/>
  <c r="T357" i="4" l="1"/>
  <c r="AE332" i="4"/>
  <c r="AA332" i="4" s="1"/>
  <c r="I346" i="4"/>
  <c r="E346" i="4" s="1"/>
  <c r="P357" i="4" l="1"/>
  <c r="U357" i="4" s="1"/>
  <c r="AF332" i="4"/>
  <c r="J346" i="4"/>
  <c r="T358" i="4" l="1"/>
  <c r="AE333" i="4"/>
  <c r="AA333" i="4" s="1"/>
  <c r="I347" i="4"/>
  <c r="E347" i="4" s="1"/>
  <c r="P358" i="4" l="1"/>
  <c r="U358" i="4" s="1"/>
  <c r="AF333" i="4"/>
  <c r="J347" i="4"/>
  <c r="T359" i="4" l="1"/>
  <c r="P359" i="4" s="1"/>
  <c r="U359" i="4" s="1"/>
  <c r="AE334" i="4"/>
  <c r="AA334" i="4" s="1"/>
  <c r="I348" i="4"/>
  <c r="E348" i="4" s="1"/>
  <c r="AF334" i="4" l="1"/>
  <c r="AE335" i="4" s="1"/>
  <c r="T360" i="4"/>
  <c r="P360" i="4" s="1"/>
  <c r="U360" i="4" s="1"/>
  <c r="J348" i="4"/>
  <c r="AA335" i="4" l="1"/>
  <c r="AF335" i="4" s="1"/>
  <c r="T361" i="4"/>
  <c r="I349" i="4"/>
  <c r="E349" i="4" s="1"/>
  <c r="P361" i="4" l="1"/>
  <c r="AE336" i="4"/>
  <c r="AA336" i="4" s="1"/>
  <c r="J349" i="4"/>
  <c r="U361" i="4" l="1"/>
  <c r="AF336" i="4"/>
  <c r="I350" i="4"/>
  <c r="T362" i="4" l="1"/>
  <c r="E350" i="4"/>
  <c r="J350" i="4" s="1"/>
  <c r="AE337" i="4"/>
  <c r="AA337" i="4" s="1"/>
  <c r="P362" i="4" l="1"/>
  <c r="I351" i="4"/>
  <c r="E351" i="4" s="1"/>
  <c r="J351" i="4" s="1"/>
  <c r="AF337" i="4"/>
  <c r="U362" i="4" l="1"/>
  <c r="AE338" i="4"/>
  <c r="AA338" i="4" s="1"/>
  <c r="I352" i="4"/>
  <c r="E352" i="4" s="1"/>
  <c r="AF338" i="4" l="1"/>
  <c r="T363" i="4"/>
  <c r="J352" i="4"/>
  <c r="AE339" i="4" l="1"/>
  <c r="AA339" i="4" s="1"/>
  <c r="AF339" i="4" s="1"/>
  <c r="P363" i="4"/>
  <c r="I353" i="4"/>
  <c r="E353" i="4" s="1"/>
  <c r="U363" i="4" l="1"/>
  <c r="AE340" i="4"/>
  <c r="AA340" i="4" s="1"/>
  <c r="J353" i="4"/>
  <c r="T364" i="4" l="1"/>
  <c r="AF340" i="4"/>
  <c r="I354" i="4"/>
  <c r="E354" i="4" s="1"/>
  <c r="P364" i="4" l="1"/>
  <c r="AE341" i="4"/>
  <c r="J354" i="4"/>
  <c r="AA341" i="4" l="1"/>
  <c r="AF341" i="4" s="1"/>
  <c r="AE342" i="4" s="1"/>
  <c r="U364" i="4"/>
  <c r="I355" i="4"/>
  <c r="E355" i="4" s="1"/>
  <c r="AA342" i="4" l="1"/>
  <c r="AF342" i="4" s="1"/>
  <c r="T365" i="4"/>
  <c r="P365" i="4" s="1"/>
  <c r="U365" i="4" s="1"/>
  <c r="J355" i="4"/>
  <c r="T366" i="4" l="1"/>
  <c r="AE343" i="4"/>
  <c r="AA343" i="4" s="1"/>
  <c r="I356" i="4"/>
  <c r="E356" i="4" s="1"/>
  <c r="P366" i="4" l="1"/>
  <c r="U366" i="4" s="1"/>
  <c r="AF343" i="4"/>
  <c r="J356" i="4"/>
  <c r="T367" i="4" l="1"/>
  <c r="AE344" i="4"/>
  <c r="AA344" i="4" s="1"/>
  <c r="I357" i="4"/>
  <c r="E357" i="4" s="1"/>
  <c r="P367" i="4" l="1"/>
  <c r="U367" i="4" s="1"/>
  <c r="AF344" i="4"/>
  <c r="J357" i="4"/>
  <c r="T368" i="4" l="1"/>
  <c r="P368" i="4" s="1"/>
  <c r="U368" i="4" s="1"/>
  <c r="AE345" i="4"/>
  <c r="AA345" i="4" s="1"/>
  <c r="I358" i="4"/>
  <c r="E358" i="4" s="1"/>
  <c r="T369" i="4" l="1"/>
  <c r="P369" i="4" s="1"/>
  <c r="U369" i="4" s="1"/>
  <c r="AF345" i="4"/>
  <c r="J358" i="4"/>
  <c r="T370" i="4" l="1"/>
  <c r="E18" i="9" s="1"/>
  <c r="AE346" i="4"/>
  <c r="AA346" i="4" s="1"/>
  <c r="I359" i="4"/>
  <c r="P370" i="4" l="1"/>
  <c r="E359" i="4"/>
  <c r="J359" i="4" s="1"/>
  <c r="AF346" i="4"/>
  <c r="E17" i="9" l="1"/>
  <c r="U370" i="4"/>
  <c r="I360" i="4"/>
  <c r="E360" i="4" s="1"/>
  <c r="J360" i="4" s="1"/>
  <c r="AE347" i="4"/>
  <c r="AA347" i="4" l="1"/>
  <c r="AF347" i="4" s="1"/>
  <c r="I361" i="4"/>
  <c r="E361" i="4" s="1"/>
  <c r="AE348" i="4" l="1"/>
  <c r="AA348" i="4" s="1"/>
  <c r="AF348" i="4" s="1"/>
  <c r="J361" i="4"/>
  <c r="AE349" i="4" l="1"/>
  <c r="AA349" i="4" s="1"/>
  <c r="I362" i="4"/>
  <c r="E362" i="4" l="1"/>
  <c r="J362" i="4" s="1"/>
  <c r="AF349" i="4"/>
  <c r="I363" i="4" l="1"/>
  <c r="AE350" i="4"/>
  <c r="AA350" i="4" s="1"/>
  <c r="E363" i="4" l="1"/>
  <c r="J363" i="4" s="1"/>
  <c r="AF350" i="4"/>
  <c r="I364" i="4" l="1"/>
  <c r="E364" i="4" s="1"/>
  <c r="J364" i="4" s="1"/>
  <c r="AE351" i="4"/>
  <c r="AA351" i="4" s="1"/>
  <c r="I365" i="4" l="1"/>
  <c r="E365" i="4" s="1"/>
  <c r="J365" i="4" s="1"/>
  <c r="AF351" i="4"/>
  <c r="AE352" i="4" l="1"/>
  <c r="AA352" i="4" s="1"/>
  <c r="I366" i="4"/>
  <c r="E366" i="4" s="1"/>
  <c r="AF352" i="4" l="1"/>
  <c r="J366" i="4"/>
  <c r="AE353" i="4" l="1"/>
  <c r="I367" i="4"/>
  <c r="E367" i="4" s="1"/>
  <c r="AA353" i="4" l="1"/>
  <c r="AF353" i="4" s="1"/>
  <c r="J367" i="4"/>
  <c r="AE354" i="4" l="1"/>
  <c r="AA354" i="4" s="1"/>
  <c r="AF354" i="4" s="1"/>
  <c r="I368" i="4"/>
  <c r="E368" i="4" l="1"/>
  <c r="J368" i="4" s="1"/>
  <c r="AE355" i="4"/>
  <c r="AA355" i="4" l="1"/>
  <c r="AF355" i="4" s="1"/>
  <c r="AE356" i="4" s="1"/>
  <c r="I369" i="4"/>
  <c r="E369" i="4" s="1"/>
  <c r="J369" i="4" s="1"/>
  <c r="AA356" i="4" l="1"/>
  <c r="AF356" i="4" s="1"/>
  <c r="I370" i="4"/>
  <c r="E370" i="4" s="1"/>
  <c r="AE357" i="4" l="1"/>
  <c r="AA357" i="4" s="1"/>
  <c r="D18" i="9"/>
  <c r="D17" i="9"/>
  <c r="AF357" i="4" l="1"/>
  <c r="J370" i="4"/>
  <c r="E23" i="9"/>
  <c r="AE358" i="4" l="1"/>
  <c r="AA358" i="4" s="1"/>
  <c r="AF358" i="4" s="1"/>
  <c r="AE359" i="4" s="1"/>
  <c r="E33" i="9"/>
  <c r="AA359" i="4" l="1"/>
  <c r="AF359" i="4" s="1"/>
  <c r="AE360" i="4" l="1"/>
  <c r="AA360" i="4" s="1"/>
  <c r="AF360" i="4" l="1"/>
  <c r="AE361" i="4" l="1"/>
  <c r="AA361" i="4" s="1"/>
  <c r="AF361" i="4" l="1"/>
  <c r="AE362" i="4" l="1"/>
  <c r="AA362" i="4" s="1"/>
  <c r="AF362" i="4" l="1"/>
  <c r="AE363" i="4" l="1"/>
  <c r="AA363" i="4" s="1"/>
  <c r="AF363" i="4" l="1"/>
  <c r="AE364" i="4" l="1"/>
  <c r="AA364" i="4" s="1"/>
  <c r="AF364" i="4" l="1"/>
  <c r="AE365" i="4" l="1"/>
  <c r="AA365" i="4" s="1"/>
  <c r="AF365" i="4" l="1"/>
  <c r="AE366" i="4" l="1"/>
  <c r="AA366" i="4" s="1"/>
  <c r="AF366" i="4" l="1"/>
  <c r="AE367" i="4" l="1"/>
  <c r="AA367" i="4" s="1"/>
  <c r="AF367" i="4" l="1"/>
  <c r="AE368" i="4" l="1"/>
  <c r="AA368" i="4" s="1"/>
  <c r="AF368" i="4" l="1"/>
  <c r="AE369" i="4" l="1"/>
  <c r="AA369" i="4" s="1"/>
  <c r="AF369" i="4" l="1"/>
  <c r="AE370" i="4" l="1"/>
  <c r="F18" i="9" s="1"/>
  <c r="AA370" i="4" l="1"/>
  <c r="F23" i="9"/>
  <c r="F17" i="9" l="1"/>
  <c r="AF370" i="4"/>
  <c r="F33" i="9"/>
</calcChain>
</file>

<file path=xl/sharedStrings.xml><?xml version="1.0" encoding="utf-8"?>
<sst xmlns="http://schemas.openxmlformats.org/spreadsheetml/2006/main" count="186" uniqueCount="139">
  <si>
    <t>Albedo</t>
  </si>
  <si>
    <t>a</t>
  </si>
  <si>
    <t>b</t>
  </si>
  <si>
    <t>LAIr</t>
  </si>
  <si>
    <t>ET</t>
  </si>
  <si>
    <t>S</t>
  </si>
  <si>
    <t>Ad</t>
  </si>
  <si>
    <t>K (met)</t>
  </si>
  <si>
    <t>LS</t>
  </si>
  <si>
    <t>theta</t>
  </si>
  <si>
    <t>KLSC</t>
  </si>
  <si>
    <t>CN</t>
  </si>
  <si>
    <t>Veg</t>
  </si>
  <si>
    <t>IT1</t>
  </si>
  <si>
    <t>IT2</t>
  </si>
  <si>
    <t>IT3</t>
  </si>
  <si>
    <t>Default</t>
  </si>
  <si>
    <t>75 - 1000</t>
  </si>
  <si>
    <t>1 - 10</t>
  </si>
  <si>
    <t>0 - 1</t>
  </si>
  <si>
    <t>0.1 - 0.5</t>
  </si>
  <si>
    <t>d</t>
  </si>
  <si>
    <t>L</t>
  </si>
  <si>
    <t>Wu</t>
  </si>
  <si>
    <t>Sum R</t>
  </si>
  <si>
    <t>Sum Rum</t>
  </si>
  <si>
    <t>Ratio</t>
  </si>
  <si>
    <t>0.1-0.8</t>
  </si>
  <si>
    <t>LAI (m2/m2)</t>
  </si>
  <si>
    <t>Instrucciones:</t>
  </si>
  <si>
    <t>Vegetación</t>
  </si>
  <si>
    <t>Valores para diferentes usos/condiciones de cobertura de suelo</t>
  </si>
  <si>
    <t>Valores para diferentes texturas de suelo</t>
  </si>
  <si>
    <t>Condición de la vegetación</t>
  </si>
  <si>
    <t>Número de curva</t>
  </si>
  <si>
    <t>Textura del suelo</t>
  </si>
  <si>
    <t>Capacidad de campo (mm/mm)</t>
  </si>
  <si>
    <t>Punto de marchitez (mm/mm)</t>
  </si>
  <si>
    <t>Albedo (fracción)</t>
  </si>
  <si>
    <t>Suelo tipo B</t>
  </si>
  <si>
    <t>Suelo tipo C</t>
  </si>
  <si>
    <t>Arena</t>
  </si>
  <si>
    <t>Arena arcillosa</t>
  </si>
  <si>
    <t>Franco arenoso</t>
  </si>
  <si>
    <t>Franco arcilloso arenoso</t>
  </si>
  <si>
    <t>Marga</t>
  </si>
  <si>
    <t>Arcilla arenosa</t>
  </si>
  <si>
    <t>Franco limosa</t>
  </si>
  <si>
    <t>Limo</t>
  </si>
  <si>
    <t>Franco arcilloso</t>
  </si>
  <si>
    <t>Franco arcillo limoso</t>
  </si>
  <si>
    <t>Arcilla limosa</t>
  </si>
  <si>
    <t>Arcilla</t>
  </si>
  <si>
    <t>Entradas</t>
  </si>
  <si>
    <t>Número de curva (sin unidades)</t>
  </si>
  <si>
    <t>Índice de área foliar LAI (m2/m2)</t>
  </si>
  <si>
    <t>Factor USLE C (sin unidades)</t>
  </si>
  <si>
    <t>Longitud pediente arriba (m)</t>
  </si>
  <si>
    <t>Ancho de zanja, Superior (m)</t>
  </si>
  <si>
    <t>Ancho de zanja, Fondo (m)</t>
  </si>
  <si>
    <t>Altura de zanja (m)</t>
  </si>
  <si>
    <t>Área de Intervención (ha)</t>
  </si>
  <si>
    <t>Línea base</t>
  </si>
  <si>
    <t>Escenario 1</t>
  </si>
  <si>
    <t>Escenario 2</t>
  </si>
  <si>
    <t>Salidas</t>
  </si>
  <si>
    <t>Precipitación (mm)</t>
  </si>
  <si>
    <t>Escorrentía (mm)</t>
  </si>
  <si>
    <t>Evapotranspiración (mm)</t>
  </si>
  <si>
    <t>Percolación (mm)</t>
  </si>
  <si>
    <t>Pérdidad de sedimentos (t/ha)</t>
  </si>
  <si>
    <t>Beneficios calculados</t>
  </si>
  <si>
    <t>Reducción de escorrentía (ML)</t>
  </si>
  <si>
    <t>Aumento de percolación (ML)</t>
  </si>
  <si>
    <t>Reducción de carga de sedimentos  (t)</t>
  </si>
  <si>
    <t>Costos</t>
  </si>
  <si>
    <t>Costo de vegetación (USD/ha)</t>
  </si>
  <si>
    <t>Costo de excavación (USD/m3)</t>
  </si>
  <si>
    <t>Costo total (USD)</t>
  </si>
  <si>
    <t>Costo eficiencia</t>
  </si>
  <si>
    <t>Reducción de escorrentía (USD por ML)</t>
  </si>
  <si>
    <t>Aumento de percolación (USD por ML)</t>
  </si>
  <si>
    <t>Reducción de carga de sedimentos (USD por ton )</t>
  </si>
  <si>
    <t>Entradas del sitio</t>
  </si>
  <si>
    <t>Altitud (m)</t>
  </si>
  <si>
    <t>Latitud</t>
  </si>
  <si>
    <t>Pendiente (m/m)</t>
  </si>
  <si>
    <t>Entradas del suelo</t>
  </si>
  <si>
    <t>Capacidad de campo (%)</t>
  </si>
  <si>
    <t>Punto de marchitez (%)</t>
  </si>
  <si>
    <t>Factor USLE K</t>
  </si>
  <si>
    <t>Coeficientes del modelo</t>
  </si>
  <si>
    <t>Profundidad del suelo (mm)</t>
  </si>
  <si>
    <t>Coeficiente C (sin unidades)</t>
  </si>
  <si>
    <t>Ajuste K</t>
  </si>
  <si>
    <t>Rango</t>
  </si>
  <si>
    <t>Día</t>
  </si>
  <si>
    <t>Temperatura máxima (C)</t>
  </si>
  <si>
    <t>Temperatura mínima (C)</t>
  </si>
  <si>
    <t>Nube</t>
  </si>
  <si>
    <t>Punto de marchitez (mm)</t>
  </si>
  <si>
    <t>Capacidad de campo (mm)</t>
  </si>
  <si>
    <t>Escenario</t>
  </si>
  <si>
    <t>Zanja</t>
  </si>
  <si>
    <t>Erosión</t>
  </si>
  <si>
    <t>Zanja de infiltración 1</t>
  </si>
  <si>
    <t>Zanja de infiltración 2</t>
  </si>
  <si>
    <t>Zanja de infiltración 3</t>
  </si>
  <si>
    <t>Pradera</t>
  </si>
  <si>
    <t>Matorral</t>
  </si>
  <si>
    <t>Pastizales arbolados</t>
  </si>
  <si>
    <t>Bosque</t>
  </si>
  <si>
    <t>Temperatura promedio (°C)</t>
  </si>
  <si>
    <t>Pendiente de la curva Temperatura-Presión de saturación  - Δ (kPa/°C)</t>
  </si>
  <si>
    <t>Calor latente de vaporización - λ (MJ/kg)</t>
  </si>
  <si>
    <t>Constante psicrométrica - γ (kPa/°C)</t>
  </si>
  <si>
    <t>Declinación solar - δ</t>
  </si>
  <si>
    <t>Radiación de onda corta - Hsw</t>
  </si>
  <si>
    <t>Radiación de onda larga - Hlw</t>
  </si>
  <si>
    <t>Evapotranspiración real - ET (mm/día)</t>
  </si>
  <si>
    <r>
      <t>Escorrentía pendiente arriba - Q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(mm)</t>
    </r>
  </si>
  <si>
    <r>
      <t>Área de escorrentía - Aq (m</t>
    </r>
    <r>
      <rPr>
        <b/>
        <vertAlign val="super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)</t>
    </r>
  </si>
  <si>
    <t>Escorrentía despues de la intercepción de la zanja - Q (mm)</t>
  </si>
  <si>
    <t>Percolación - p (mm)</t>
  </si>
  <si>
    <t>Balance de agua - Rt (mm)</t>
  </si>
  <si>
    <t>Factor  R (USLE) - RUM (MJ*mm/ha*h)</t>
  </si>
  <si>
    <t>Pérdida de suelo - A (Ton/ha)</t>
  </si>
  <si>
    <t>Factor R</t>
  </si>
  <si>
    <t>Escorrentía Q</t>
  </si>
  <si>
    <t>Factor Rum</t>
  </si>
  <si>
    <t>Presión atmosférica</t>
  </si>
  <si>
    <r>
      <t>Evapotranspiración potencial - E</t>
    </r>
    <r>
      <rPr>
        <vertAlign val="subscript"/>
        <sz val="11"/>
        <color theme="0"/>
        <rFont val="Calibri"/>
        <family val="2"/>
        <scheme val="minor"/>
      </rPr>
      <t>0</t>
    </r>
    <r>
      <rPr>
        <sz val="11"/>
        <color theme="0"/>
        <rFont val="Calibri"/>
        <family val="2"/>
        <scheme val="minor"/>
      </rPr>
      <t xml:space="preserve"> (mm/día)</t>
    </r>
  </si>
  <si>
    <r>
      <t>Presión de vapor de saturación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(kPa)</t>
    </r>
  </si>
  <si>
    <r>
      <rPr>
        <b/>
        <sz val="11"/>
        <color theme="0"/>
        <rFont val="Calibri"/>
        <family val="2"/>
      </rPr>
      <t>(α</t>
    </r>
    <r>
      <rPr>
        <b/>
        <vertAlign val="subscript"/>
        <sz val="11"/>
        <color theme="0"/>
        <rFont val="Calibri"/>
        <family val="2"/>
      </rPr>
      <t>pet</t>
    </r>
    <r>
      <rPr>
        <b/>
        <sz val="11"/>
        <color theme="0"/>
        <rFont val="Calibri"/>
        <family val="2"/>
      </rPr>
      <t>*</t>
    </r>
    <r>
      <rPr>
        <b/>
        <sz val="11"/>
        <color theme="0"/>
        <rFont val="Calibri"/>
        <family val="2"/>
        <scheme val="minor"/>
      </rPr>
      <t>Δ)/(λ(Δ+γ))</t>
    </r>
  </si>
  <si>
    <t>Factor C de USLE</t>
  </si>
  <si>
    <t>Poor</t>
  </si>
  <si>
    <t>Fair</t>
  </si>
  <si>
    <t>Good</t>
  </si>
  <si>
    <t>Factor K de USLE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</si>
</sst>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F57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93F57"/>
      </left>
      <right style="thin">
        <color rgb="FF193F57"/>
      </right>
      <top style="thin">
        <color rgb="FF193F57"/>
      </top>
      <bottom style="thin">
        <color rgb="FF193F57"/>
      </bottom>
      <diagonal/>
    </border>
    <border>
      <left style="thin">
        <color rgb="FF193F57"/>
      </left>
      <right/>
      <top style="thin">
        <color rgb="FF193F57"/>
      </top>
      <bottom/>
      <diagonal/>
    </border>
    <border>
      <left/>
      <right/>
      <top style="thin">
        <color rgb="FF193F57"/>
      </top>
      <bottom/>
      <diagonal/>
    </border>
    <border>
      <left/>
      <right style="thin">
        <color rgb="FF193F57"/>
      </right>
      <top style="thin">
        <color rgb="FF193F57"/>
      </top>
      <bottom/>
      <diagonal/>
    </border>
    <border>
      <left style="thin">
        <color rgb="FF193F57"/>
      </left>
      <right/>
      <top/>
      <bottom/>
      <diagonal/>
    </border>
    <border>
      <left/>
      <right style="thin">
        <color rgb="FF193F57"/>
      </right>
      <top/>
      <bottom/>
      <diagonal/>
    </border>
    <border>
      <left style="thin">
        <color rgb="FF193F57"/>
      </left>
      <right/>
      <top/>
      <bottom style="thin">
        <color rgb="FF193F57"/>
      </bottom>
      <diagonal/>
    </border>
    <border>
      <left/>
      <right/>
      <top/>
      <bottom style="thin">
        <color rgb="FF193F57"/>
      </bottom>
      <diagonal/>
    </border>
    <border>
      <left/>
      <right style="thin">
        <color rgb="FF193F57"/>
      </right>
      <top/>
      <bottom style="thin">
        <color rgb="FF193F57"/>
      </bottom>
      <diagonal/>
    </border>
    <border>
      <left style="thin">
        <color rgb="FF193F57"/>
      </left>
      <right style="thin">
        <color rgb="FF193F57"/>
      </right>
      <top/>
      <bottom style="thin">
        <color rgb="FF193F5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0" borderId="2" applyNumberFormat="0" applyFill="0" applyAlignment="0" applyProtection="0"/>
    <xf numFmtId="0" fontId="4" fillId="6" borderId="1" applyNumberFormat="0" applyAlignment="0" applyProtection="0"/>
  </cellStyleXfs>
  <cellXfs count="65">
    <xf numFmtId="0" fontId="0" fillId="0" borderId="0" xfId="0"/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3" xfId="0" quotePrefix="1" applyBorder="1" applyAlignment="1">
      <alignment horizontal="center" vertical="center" wrapText="1"/>
    </xf>
    <xf numFmtId="0" fontId="0" fillId="9" borderId="0" xfId="0" applyFill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0" xfId="0" applyFill="1" applyBorder="1"/>
    <xf numFmtId="0" fontId="0" fillId="9" borderId="9" xfId="0" applyFill="1" applyBorder="1"/>
    <xf numFmtId="0" fontId="0" fillId="0" borderId="0" xfId="0" applyBorder="1"/>
    <xf numFmtId="0" fontId="0" fillId="0" borderId="9" xfId="0" applyBorder="1"/>
    <xf numFmtId="0" fontId="5" fillId="10" borderId="0" xfId="0" applyFont="1" applyFill="1" applyBorder="1"/>
    <xf numFmtId="0" fontId="6" fillId="10" borderId="0" xfId="0" applyFont="1" applyFill="1" applyBorder="1"/>
    <xf numFmtId="0" fontId="5" fillId="10" borderId="9" xfId="0" applyFont="1" applyFill="1" applyBorder="1"/>
    <xf numFmtId="0" fontId="5" fillId="10" borderId="0" xfId="0" applyFont="1" applyFill="1" applyBorder="1" applyAlignment="1">
      <alignment horizontal="center"/>
    </xf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1" fillId="2" borderId="1" xfId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0" xfId="0" quotePrefix="1" applyFont="1" applyFill="1" applyBorder="1"/>
    <xf numFmtId="0" fontId="0" fillId="4" borderId="0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65" fontId="4" fillId="6" borderId="1" xfId="3" applyNumberFormat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5" fillId="10" borderId="2" xfId="2" applyFont="1" applyFill="1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5" fillId="10" borderId="4" xfId="0" applyFont="1" applyFill="1" applyBorder="1"/>
    <xf numFmtId="0" fontId="0" fillId="10" borderId="4" xfId="0" applyFill="1" applyBorder="1"/>
    <xf numFmtId="0" fontId="0" fillId="0" borderId="4" xfId="0" applyFont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5" fillId="1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10" borderId="0" xfId="0" applyFont="1" applyFill="1" applyAlignment="1">
      <alignment horizontal="center" vertical="center" wrapText="1"/>
    </xf>
    <xf numFmtId="0" fontId="0" fillId="10" borderId="4" xfId="0" applyFill="1" applyBorder="1" applyAlignment="1">
      <alignment horizontal="center"/>
    </xf>
    <xf numFmtId="0" fontId="0" fillId="10" borderId="0" xfId="0" applyFill="1"/>
    <xf numFmtId="0" fontId="5" fillId="10" borderId="3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10" borderId="0" xfId="0" applyFont="1" applyFill="1"/>
    <xf numFmtId="0" fontId="6" fillId="10" borderId="0" xfId="0" applyFont="1" applyFill="1"/>
    <xf numFmtId="0" fontId="0" fillId="9" borderId="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6" fillId="10" borderId="3" xfId="0" applyFont="1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4">
    <cellStyle name="Cálculo" xfId="3" builtinId="22"/>
    <cellStyle name="Entrada" xfId="1" builtinId="20"/>
    <cellStyle name="Normal" xfId="0" builtinId="0"/>
    <cellStyle name="Título 3" xfId="2" builtinId="18"/>
  </cellStyles>
  <dxfs count="0"/>
  <tableStyles count="0" defaultTableStyle="TableStyleMedium2" defaultPivotStyle="PivotStyleLight16"/>
  <colors>
    <mruColors>
      <color rgb="FF193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476249</xdr:colOff>
      <xdr:row>14</xdr:row>
      <xdr:rowOff>95251</xdr:rowOff>
    </xdr:from>
    <xdr:to>
      <xdr:col>12</xdr:col>
      <xdr:colOff>428625</xdr:colOff>
      <xdr:row>25</xdr:row>
      <xdr:rowOff>104775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8A186CE-29A4-4DD6-ABFC-3BD32CC5B6F0}"/>
            </a:ext>
          </a:extLst>
        </xdr:cNvPr>
        <xdr:cNvSpPr txBox="1"/>
      </xdr:nvSpPr>
      <xdr:spPr>
        <a:xfrm>
          <a:off x="1247774" y="2905126"/>
          <a:ext cx="7991476" cy="2105024"/>
        </a:xfrm>
        <a:prstGeom prst="rect">
          <a:avLst/>
        </a:prstGeom>
        <a:solidFill>
          <a:srgbClr val="193F5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La pestaña </a:t>
          </a:r>
          <a:r>
            <a:rPr lang="en-US" sz="1100" b="1">
              <a:solidFill>
                <a:schemeClr val="bg1"/>
              </a:solidFill>
            </a:rPr>
            <a:t>Escenarios</a:t>
          </a:r>
          <a:r>
            <a:rPr lang="en-US" sz="1100">
              <a:solidFill>
                <a:schemeClr val="bg1"/>
              </a:solidFill>
            </a:rPr>
            <a:t> se puede usar para cuantificar los beneficios calculados y la eficiencia de costos para diferentes escenarios de intervención. En esta pestaña, ingrese las entradas (cuadros naranja) para la condición de línea de base y hasta 2 escenarios de intervención. Los valores del ejemplo para el número de curva (CN), el índice de área foliar (LAI), el factor USLE C (C) y el albedo se pueden ver en la tabla a continuación. Si se conocen los costos para la implementación de la práctica, ingréselos cuando corresponda.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En la pestaña </a:t>
          </a:r>
          <a:r>
            <a:rPr lang="en-US" sz="1100" b="1">
              <a:solidFill>
                <a:schemeClr val="bg1"/>
              </a:solidFill>
            </a:rPr>
            <a:t>Coeficientes</a:t>
          </a:r>
          <a:r>
            <a:rPr lang="en-US" sz="1100">
              <a:solidFill>
                <a:schemeClr val="bg1"/>
              </a:solidFill>
            </a:rPr>
            <a:t>, ingrese las entradas para las condiciones del sitio comunes en todos los escenarios. La tabla de abajo contiene los valores aproximados de la capacidad de campo y el puntos de marchitez para texturas comunes de suelo.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La pestaña </a:t>
          </a:r>
          <a:r>
            <a:rPr lang="en-US" sz="1100" b="1">
              <a:solidFill>
                <a:schemeClr val="bg1"/>
              </a:solidFill>
            </a:rPr>
            <a:t>Clima</a:t>
          </a:r>
          <a:r>
            <a:rPr lang="en-US" sz="1100">
              <a:solidFill>
                <a:schemeClr val="bg1"/>
              </a:solidFill>
            </a:rPr>
            <a:t> contiene temperaturas máximas y mínimas (°C) y la precipitación diaria (mm) durante 365 días. Los valores predeterminados son para Cusco</a:t>
          </a:r>
          <a:r>
            <a:rPr lang="en-US" sz="1100" baseline="0">
              <a:solidFill>
                <a:schemeClr val="bg1"/>
              </a:solidFill>
            </a:rPr>
            <a:t> (</a:t>
          </a:r>
          <a:r>
            <a:rPr lang="en-US" sz="1100">
              <a:solidFill>
                <a:schemeClr val="bg1"/>
              </a:solidFill>
            </a:rPr>
            <a:t>Perú) en el 2018. Se pueden ingresar datos alternativos en lugar de los datos predeterminados para una región o año diferente.</a:t>
          </a:r>
          <a:endParaRPr lang="en-US" sz="1100" baseline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</xdr:col>
      <xdr:colOff>247650</xdr:colOff>
      <xdr:row>4</xdr:row>
      <xdr:rowOff>114300</xdr:rowOff>
    </xdr:from>
    <xdr:to>
      <xdr:col>15</xdr:col>
      <xdr:colOff>66675</xdr:colOff>
      <xdr:row>7</xdr:row>
      <xdr:rowOff>156634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C8488A-DEC6-4720-8550-0A8CE53748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01"/>
        <a:stretch/>
      </xdr:blipFill>
      <xdr:spPr>
        <a:xfrm>
          <a:off x="1019175" y="1019175"/>
          <a:ext cx="10058400" cy="613834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45</xdr:row>
      <xdr:rowOff>95250</xdr:rowOff>
    </xdr:from>
    <xdr:to>
      <xdr:col>15</xdr:col>
      <xdr:colOff>66675</xdr:colOff>
      <xdr:row>49</xdr:row>
      <xdr:rowOff>174801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377F5-63DF-4E20-B50B-DF58572D83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23"/>
        <a:stretch/>
      </xdr:blipFill>
      <xdr:spPr>
        <a:xfrm>
          <a:off x="1019175" y="9020175"/>
          <a:ext cx="10058400" cy="841551"/>
        </a:xfrm>
        <a:prstGeom prst="rect">
          <a:avLst/>
        </a:prstGeom>
      </xdr:spPr>
    </xdr:pic>
    <xdr:clientData/>
  </xdr:twoCellAnchor>
  <xdr:twoCellAnchor editAs="oneCell">
    <xdr:from>
      <xdr:col>8</xdr:col>
      <xdr:colOff>95247</xdr:colOff>
      <xdr:row>51</xdr:row>
      <xdr:rowOff>19048</xdr:rowOff>
    </xdr:from>
    <xdr:to>
      <xdr:col>10</xdr:col>
      <xdr:colOff>369193</xdr:colOff>
      <xdr:row>53</xdr:row>
      <xdr:rowOff>8465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2BA55B24-055C-4D70-A2E4-394D39281EB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14947" y="10086973"/>
          <a:ext cx="2074171" cy="370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4</xdr:row>
      <xdr:rowOff>161925</xdr:rowOff>
    </xdr:from>
    <xdr:to>
      <xdr:col>13</xdr:col>
      <xdr:colOff>333375</xdr:colOff>
      <xdr:row>18</xdr:row>
      <xdr:rowOff>94405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80A3BE-E488-420C-93CB-04A9E47A1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33450"/>
          <a:ext cx="3657600" cy="2609005"/>
        </a:xfrm>
        <a:prstGeom prst="rect">
          <a:avLst/>
        </a:prstGeom>
        <a:solidFill>
          <a:srgbClr val="193F57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8875-EFEE-4FFB-95FC-2C2422E9E442}">
  <dimension ref="A1:S67"/>
  <sheetViews>
    <sheetView tabSelected="1" topLeftCell="A28" workbookViewId="0">
      <selection activeCell="K30" sqref="K30:N44"/>
    </sheetView>
  </sheetViews>
  <sheetFormatPr baseColWidth="10" defaultColWidth="8.85546875" defaultRowHeight="15" x14ac:dyDescent="0.25"/>
  <cols>
    <col min="1" max="1" width="8.85546875" style="4"/>
    <col min="2" max="2" width="2.7109375" customWidth="1"/>
    <col min="3" max="3" width="19" customWidth="1"/>
    <col min="4" max="4" width="11" customWidth="1"/>
    <col min="8" max="8" width="10.140625" customWidth="1"/>
    <col min="10" max="10" width="18.140625" customWidth="1"/>
    <col min="11" max="11" width="17.7109375" customWidth="1"/>
    <col min="12" max="12" width="10.85546875" customWidth="1"/>
    <col min="14" max="14" width="13.5703125" customWidth="1"/>
    <col min="15" max="19" width="8.85546875" style="4"/>
  </cols>
  <sheetData>
    <row r="1" spans="2:14" s="4" customFormat="1" x14ac:dyDescent="0.25"/>
    <row r="2" spans="2:14" s="4" customFormat="1" ht="11.2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2:14" s="4" customFormat="1" x14ac:dyDescent="0.2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2:14" s="4" customFormat="1" x14ac:dyDescent="0.2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s="4" customFormat="1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2:14" s="4" customFormat="1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2:14" s="4" customFormat="1" x14ac:dyDescent="0.2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2:14" s="4" customFormat="1" x14ac:dyDescent="0.2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2:14" s="4" customFormat="1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2:14" s="4" customFormat="1" x14ac:dyDescent="0.2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2:14" s="4" customFormat="1" x14ac:dyDescent="0.2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2:14" x14ac:dyDescent="0.25">
      <c r="B12" s="48" t="s">
        <v>29</v>
      </c>
      <c r="C12" s="49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5"/>
    </row>
    <row r="13" spans="2:14" x14ac:dyDescent="0.25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2:14" x14ac:dyDescent="0.2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2:14" x14ac:dyDescent="0.25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2:14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2:14" x14ac:dyDescent="0.25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2:14" x14ac:dyDescent="0.25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2:14" x14ac:dyDescent="0.25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2:14" x14ac:dyDescent="0.25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2:14" x14ac:dyDescent="0.25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2:14" x14ac:dyDescent="0.25"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2:14" x14ac:dyDescent="0.25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2:14" x14ac:dyDescent="0.25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2:14" x14ac:dyDescent="0.25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2:14" x14ac:dyDescent="0.25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2:14" x14ac:dyDescent="0.25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2:14" x14ac:dyDescent="0.25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2:14" x14ac:dyDescent="0.2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2:14" x14ac:dyDescent="0.25">
      <c r="B30" s="8"/>
      <c r="C30" s="54" t="s">
        <v>31</v>
      </c>
      <c r="D30" s="55"/>
      <c r="E30" s="55"/>
      <c r="F30" s="55"/>
      <c r="G30" s="55"/>
      <c r="H30" s="55"/>
      <c r="I30" s="55"/>
      <c r="K30" s="54" t="s">
        <v>32</v>
      </c>
      <c r="L30" s="55"/>
      <c r="M30" s="55"/>
      <c r="N30" s="62"/>
    </row>
    <row r="31" spans="2:14" ht="15" customHeight="1" x14ac:dyDescent="0.25">
      <c r="B31" s="8"/>
      <c r="C31" s="56" t="s">
        <v>30</v>
      </c>
      <c r="D31" s="51" t="s">
        <v>33</v>
      </c>
      <c r="E31" s="53" t="s">
        <v>34</v>
      </c>
      <c r="F31" s="53"/>
      <c r="G31" s="50" t="s">
        <v>28</v>
      </c>
      <c r="H31" s="50" t="s">
        <v>38</v>
      </c>
      <c r="I31" s="57" t="s">
        <v>134</v>
      </c>
      <c r="K31" s="52" t="s">
        <v>35</v>
      </c>
      <c r="L31" s="51" t="s">
        <v>36</v>
      </c>
      <c r="M31" s="63" t="s">
        <v>37</v>
      </c>
      <c r="N31" s="51" t="s">
        <v>138</v>
      </c>
    </row>
    <row r="32" spans="2:14" ht="31.5" customHeight="1" x14ac:dyDescent="0.25">
      <c r="B32" s="8"/>
      <c r="C32" s="56"/>
      <c r="D32" s="51"/>
      <c r="E32" s="3" t="s">
        <v>39</v>
      </c>
      <c r="F32" s="3" t="s">
        <v>40</v>
      </c>
      <c r="G32" s="50"/>
      <c r="H32" s="50"/>
      <c r="I32" s="58"/>
      <c r="K32" s="52"/>
      <c r="L32" s="51"/>
      <c r="M32" s="64"/>
      <c r="N32" s="51"/>
    </row>
    <row r="33" spans="2:14" x14ac:dyDescent="0.25">
      <c r="B33" s="8"/>
      <c r="C33" s="59" t="s">
        <v>108</v>
      </c>
      <c r="D33" s="1" t="s">
        <v>135</v>
      </c>
      <c r="E33" s="1">
        <v>77</v>
      </c>
      <c r="F33" s="1">
        <v>85</v>
      </c>
      <c r="G33" s="1">
        <v>1</v>
      </c>
      <c r="H33" s="1">
        <v>0.21</v>
      </c>
      <c r="I33" s="1">
        <v>0.1</v>
      </c>
      <c r="K33" s="43" t="s">
        <v>41</v>
      </c>
      <c r="L33" s="1">
        <v>0.1</v>
      </c>
      <c r="M33" s="61">
        <v>0.05</v>
      </c>
      <c r="N33" s="1">
        <v>0.02</v>
      </c>
    </row>
    <row r="34" spans="2:14" x14ac:dyDescent="0.25">
      <c r="B34" s="8"/>
      <c r="C34" s="59"/>
      <c r="D34" s="2" t="s">
        <v>136</v>
      </c>
      <c r="E34" s="2">
        <v>73</v>
      </c>
      <c r="F34" s="2">
        <v>81</v>
      </c>
      <c r="G34" s="2">
        <v>1.5</v>
      </c>
      <c r="H34" s="2">
        <v>0.18</v>
      </c>
      <c r="I34" s="2">
        <v>4.2000000000000003E-2</v>
      </c>
      <c r="K34" s="43" t="s">
        <v>42</v>
      </c>
      <c r="L34" s="2">
        <v>0.12</v>
      </c>
      <c r="M34" s="60">
        <v>0.05</v>
      </c>
      <c r="N34" s="2">
        <v>0.04</v>
      </c>
    </row>
    <row r="35" spans="2:14" x14ac:dyDescent="0.25">
      <c r="B35" s="8"/>
      <c r="C35" s="59"/>
      <c r="D35" s="1" t="s">
        <v>137</v>
      </c>
      <c r="E35" s="1">
        <v>61</v>
      </c>
      <c r="F35" s="1">
        <v>73</v>
      </c>
      <c r="G35" s="1">
        <v>2</v>
      </c>
      <c r="H35" s="1">
        <v>0.16</v>
      </c>
      <c r="I35" s="1">
        <v>1.2999999999999999E-2</v>
      </c>
      <c r="K35" s="43" t="s">
        <v>43</v>
      </c>
      <c r="L35" s="1">
        <v>0.18</v>
      </c>
      <c r="M35" s="61">
        <v>0.08</v>
      </c>
      <c r="N35" s="1">
        <v>0.13</v>
      </c>
    </row>
    <row r="36" spans="2:14" x14ac:dyDescent="0.25">
      <c r="B36" s="8"/>
      <c r="C36" s="59" t="s">
        <v>109</v>
      </c>
      <c r="D36" s="2" t="s">
        <v>135</v>
      </c>
      <c r="E36" s="2">
        <v>70</v>
      </c>
      <c r="F36" s="2">
        <v>79</v>
      </c>
      <c r="G36" s="2">
        <v>2</v>
      </c>
      <c r="H36" s="2">
        <v>0.2</v>
      </c>
      <c r="I36" s="2">
        <v>7.1999999999999995E-2</v>
      </c>
      <c r="K36" s="43" t="s">
        <v>44</v>
      </c>
      <c r="L36" s="2">
        <v>0.27</v>
      </c>
      <c r="M36" s="60">
        <v>0.17</v>
      </c>
      <c r="N36" s="2">
        <v>0.2</v>
      </c>
    </row>
    <row r="37" spans="2:14" x14ac:dyDescent="0.25">
      <c r="B37" s="8"/>
      <c r="C37" s="59"/>
      <c r="D37" s="1" t="s">
        <v>136</v>
      </c>
      <c r="E37" s="1">
        <v>59</v>
      </c>
      <c r="F37" s="1">
        <v>70</v>
      </c>
      <c r="G37" s="1">
        <v>2.5</v>
      </c>
      <c r="H37" s="1">
        <v>0.17</v>
      </c>
      <c r="I37" s="1">
        <v>2.4E-2</v>
      </c>
      <c r="K37" s="43" t="s">
        <v>45</v>
      </c>
      <c r="L37" s="1">
        <v>0.28000000000000003</v>
      </c>
      <c r="M37" s="61">
        <v>0.14000000000000001</v>
      </c>
      <c r="N37" s="1">
        <v>0.3</v>
      </c>
    </row>
    <row r="38" spans="2:14" x14ac:dyDescent="0.25">
      <c r="B38" s="8"/>
      <c r="C38" s="59"/>
      <c r="D38" s="2" t="s">
        <v>137</v>
      </c>
      <c r="E38" s="2">
        <v>47</v>
      </c>
      <c r="F38" s="2">
        <v>62</v>
      </c>
      <c r="G38" s="2">
        <v>3</v>
      </c>
      <c r="H38" s="2">
        <v>0.15</v>
      </c>
      <c r="I38" s="2">
        <v>6.0000000000000001E-3</v>
      </c>
      <c r="K38" s="43" t="s">
        <v>46</v>
      </c>
      <c r="L38" s="2">
        <v>0.36</v>
      </c>
      <c r="M38" s="60">
        <v>0.25</v>
      </c>
      <c r="N38" s="2">
        <v>0.2</v>
      </c>
    </row>
    <row r="39" spans="2:14" ht="15" customHeight="1" x14ac:dyDescent="0.25">
      <c r="B39" s="8"/>
      <c r="C39" s="59" t="s">
        <v>110</v>
      </c>
      <c r="D39" s="1" t="s">
        <v>135</v>
      </c>
      <c r="E39" s="1">
        <v>74</v>
      </c>
      <c r="F39" s="1">
        <v>82</v>
      </c>
      <c r="G39" s="1">
        <v>1.5</v>
      </c>
      <c r="H39" s="1">
        <v>0.18</v>
      </c>
      <c r="I39" s="1">
        <v>0.09</v>
      </c>
      <c r="K39" s="43" t="s">
        <v>47</v>
      </c>
      <c r="L39" s="1">
        <v>0.31</v>
      </c>
      <c r="M39" s="61">
        <v>0.11</v>
      </c>
      <c r="N39" s="1">
        <v>0.38</v>
      </c>
    </row>
    <row r="40" spans="2:14" x14ac:dyDescent="0.25">
      <c r="B40" s="8"/>
      <c r="C40" s="59"/>
      <c r="D40" s="2" t="s">
        <v>136</v>
      </c>
      <c r="E40" s="2">
        <v>66</v>
      </c>
      <c r="F40" s="2">
        <v>76</v>
      </c>
      <c r="G40" s="2">
        <v>2</v>
      </c>
      <c r="H40" s="2">
        <v>0.16</v>
      </c>
      <c r="I40" s="2">
        <v>3.5000000000000003E-2</v>
      </c>
      <c r="K40" s="43" t="s">
        <v>48</v>
      </c>
      <c r="L40" s="2">
        <v>0.3</v>
      </c>
      <c r="M40" s="60">
        <v>0.06</v>
      </c>
      <c r="N40" s="2">
        <v>0.33</v>
      </c>
    </row>
    <row r="41" spans="2:14" x14ac:dyDescent="0.25">
      <c r="B41" s="8"/>
      <c r="C41" s="59"/>
      <c r="D41" s="1" t="s">
        <v>137</v>
      </c>
      <c r="E41" s="1">
        <v>57</v>
      </c>
      <c r="F41" s="1">
        <v>69</v>
      </c>
      <c r="G41" s="1">
        <v>2.5</v>
      </c>
      <c r="H41" s="1">
        <v>0.14000000000000001</v>
      </c>
      <c r="I41" s="1">
        <v>1.0999999999999999E-2</v>
      </c>
      <c r="K41" s="43" t="s">
        <v>49</v>
      </c>
      <c r="L41" s="1">
        <v>0.36</v>
      </c>
      <c r="M41" s="61">
        <v>0.22</v>
      </c>
      <c r="N41" s="1">
        <v>0.3</v>
      </c>
    </row>
    <row r="42" spans="2:14" x14ac:dyDescent="0.25">
      <c r="B42" s="8"/>
      <c r="C42" s="59" t="s">
        <v>111</v>
      </c>
      <c r="D42" s="2" t="s">
        <v>135</v>
      </c>
      <c r="E42" s="2">
        <v>70</v>
      </c>
      <c r="F42" s="2">
        <v>79</v>
      </c>
      <c r="G42" s="2">
        <v>2.5</v>
      </c>
      <c r="H42" s="2">
        <v>0.13</v>
      </c>
      <c r="I42" s="2">
        <v>0.08</v>
      </c>
      <c r="K42" s="43" t="s">
        <v>50</v>
      </c>
      <c r="L42" s="2">
        <v>0.38</v>
      </c>
      <c r="M42" s="60">
        <v>0.22</v>
      </c>
      <c r="N42" s="2">
        <v>0.32</v>
      </c>
    </row>
    <row r="43" spans="2:14" x14ac:dyDescent="0.25">
      <c r="B43" s="8"/>
      <c r="C43" s="59"/>
      <c r="D43" s="1" t="s">
        <v>136</v>
      </c>
      <c r="E43" s="1">
        <v>58</v>
      </c>
      <c r="F43" s="1">
        <v>70</v>
      </c>
      <c r="G43" s="1">
        <v>3</v>
      </c>
      <c r="H43" s="1">
        <v>0.12</v>
      </c>
      <c r="I43" s="1">
        <v>2.9000000000000001E-2</v>
      </c>
      <c r="K43" s="43" t="s">
        <v>51</v>
      </c>
      <c r="L43" s="1">
        <v>0.41</v>
      </c>
      <c r="M43" s="61">
        <v>0.27</v>
      </c>
      <c r="N43" s="1">
        <v>0.26</v>
      </c>
    </row>
    <row r="44" spans="2:14" x14ac:dyDescent="0.25">
      <c r="B44" s="8"/>
      <c r="C44" s="59"/>
      <c r="D44" s="2" t="s">
        <v>137</v>
      </c>
      <c r="E44" s="2">
        <v>51</v>
      </c>
      <c r="F44" s="2">
        <v>66</v>
      </c>
      <c r="G44" s="2">
        <v>3.5</v>
      </c>
      <c r="H44" s="2">
        <v>0.11</v>
      </c>
      <c r="I44" s="2">
        <v>8.0000000000000002E-3</v>
      </c>
      <c r="K44" s="43" t="s">
        <v>52</v>
      </c>
      <c r="L44" s="2">
        <v>0.42</v>
      </c>
      <c r="M44" s="60">
        <v>0.3</v>
      </c>
      <c r="N44" s="2">
        <v>0.22</v>
      </c>
    </row>
    <row r="45" spans="2:14" s="4" customFormat="1" x14ac:dyDescent="0.25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10"/>
    </row>
    <row r="46" spans="2:14" s="4" customFormat="1" x14ac:dyDescent="0.25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10"/>
    </row>
    <row r="47" spans="2:14" s="4" customFormat="1" x14ac:dyDescent="0.25"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10"/>
    </row>
    <row r="48" spans="2:14" s="4" customFormat="1" x14ac:dyDescent="0.25"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0"/>
    </row>
    <row r="49" spans="2:14" s="4" customFormat="1" x14ac:dyDescent="0.25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0"/>
    </row>
    <row r="50" spans="2:14" s="4" customFormat="1" x14ac:dyDescent="0.25"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0"/>
    </row>
    <row r="51" spans="2:14" s="4" customFormat="1" x14ac:dyDescent="0.25"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10"/>
    </row>
    <row r="52" spans="2:14" s="4" customFormat="1" x14ac:dyDescent="0.25"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10"/>
    </row>
    <row r="53" spans="2:14" s="4" customFormat="1" x14ac:dyDescent="0.25"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10"/>
    </row>
    <row r="54" spans="2:14" s="4" customFormat="1" x14ac:dyDescent="0.25"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</row>
    <row r="55" spans="2:14" s="4" customFormat="1" x14ac:dyDescent="0.2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9"/>
    </row>
    <row r="56" spans="2:14" s="4" customFormat="1" x14ac:dyDescent="0.25"/>
    <row r="57" spans="2:14" s="4" customFormat="1" x14ac:dyDescent="0.25"/>
    <row r="58" spans="2:14" s="4" customFormat="1" x14ac:dyDescent="0.25"/>
    <row r="59" spans="2:14" s="4" customFormat="1" x14ac:dyDescent="0.25"/>
    <row r="60" spans="2:14" s="4" customFormat="1" x14ac:dyDescent="0.25"/>
    <row r="61" spans="2:14" s="4" customFormat="1" x14ac:dyDescent="0.25"/>
    <row r="62" spans="2:14" s="4" customFormat="1" x14ac:dyDescent="0.25"/>
    <row r="63" spans="2:14" s="4" customFormat="1" x14ac:dyDescent="0.25"/>
    <row r="64" spans="2:14" s="4" customFormat="1" x14ac:dyDescent="0.25"/>
    <row r="65" s="4" customFormat="1" x14ac:dyDescent="0.25"/>
    <row r="66" s="4" customFormat="1" x14ac:dyDescent="0.25"/>
    <row r="67" s="4" customFormat="1" x14ac:dyDescent="0.25"/>
  </sheetData>
  <mergeCells count="15">
    <mergeCell ref="N31:N32"/>
    <mergeCell ref="M31:M32"/>
    <mergeCell ref="L31:L32"/>
    <mergeCell ref="B12:C12"/>
    <mergeCell ref="C42:C44"/>
    <mergeCell ref="K31:K32"/>
    <mergeCell ref="C33:C35"/>
    <mergeCell ref="C36:C38"/>
    <mergeCell ref="C39:C41"/>
    <mergeCell ref="C31:C32"/>
    <mergeCell ref="D31:D32"/>
    <mergeCell ref="E31:F31"/>
    <mergeCell ref="G31:G32"/>
    <mergeCell ref="H31:H32"/>
    <mergeCell ref="I31:I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E68D-ACEE-437E-967A-EF418CF3DC09}">
  <dimension ref="A1:V47"/>
  <sheetViews>
    <sheetView topLeftCell="A13" workbookViewId="0">
      <selection activeCell="T6" sqref="T6"/>
    </sheetView>
  </sheetViews>
  <sheetFormatPr baseColWidth="10" defaultColWidth="8.85546875" defaultRowHeight="15" x14ac:dyDescent="0.25"/>
  <cols>
    <col min="1" max="1" width="8.85546875" style="4"/>
    <col min="2" max="2" width="4.42578125" style="4" customWidth="1"/>
    <col min="3" max="3" width="45" bestFit="1" customWidth="1"/>
    <col min="4" max="4" width="10.28515625" bestFit="1" customWidth="1"/>
    <col min="5" max="5" width="10.5703125" customWidth="1"/>
    <col min="6" max="6" width="11" customWidth="1"/>
    <col min="16" max="22" width="8.85546875" style="4"/>
  </cols>
  <sheetData>
    <row r="1" spans="2:15" s="4" customFormat="1" x14ac:dyDescent="0.25"/>
    <row r="2" spans="2:15" s="4" customForma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2:15" ht="15.75" thickBot="1" x14ac:dyDescent="0.3">
      <c r="B3" s="8"/>
      <c r="C3" s="13" t="s">
        <v>53</v>
      </c>
      <c r="D3" s="29" t="s">
        <v>62</v>
      </c>
      <c r="E3" s="29" t="s">
        <v>63</v>
      </c>
      <c r="F3" s="29" t="s">
        <v>64</v>
      </c>
      <c r="G3" s="11"/>
      <c r="H3" s="11"/>
      <c r="I3" s="11"/>
      <c r="J3" s="11"/>
      <c r="K3" s="11"/>
      <c r="L3" s="11"/>
      <c r="M3" s="11"/>
      <c r="N3" s="11"/>
      <c r="O3" s="12"/>
    </row>
    <row r="4" spans="2:15" x14ac:dyDescent="0.25">
      <c r="B4" s="8"/>
      <c r="C4" s="11" t="s">
        <v>54</v>
      </c>
      <c r="D4" s="20">
        <v>73</v>
      </c>
      <c r="E4" s="20">
        <v>73</v>
      </c>
      <c r="F4" s="20">
        <v>73</v>
      </c>
      <c r="G4" s="9"/>
      <c r="H4" s="9"/>
      <c r="I4" s="9"/>
      <c r="J4" s="9"/>
      <c r="K4" s="9"/>
      <c r="L4" s="9"/>
      <c r="M4" s="9"/>
      <c r="N4" s="9"/>
      <c r="O4" s="10"/>
    </row>
    <row r="5" spans="2:15" x14ac:dyDescent="0.25">
      <c r="B5" s="8"/>
      <c r="C5" s="11" t="s">
        <v>55</v>
      </c>
      <c r="D5" s="20">
        <v>1.5</v>
      </c>
      <c r="E5" s="20">
        <v>1.5</v>
      </c>
      <c r="F5" s="20">
        <v>1.5</v>
      </c>
      <c r="G5" s="9"/>
      <c r="H5" s="9"/>
      <c r="I5" s="9"/>
      <c r="J5" s="9"/>
      <c r="K5" s="9"/>
      <c r="L5" s="9"/>
      <c r="M5" s="9"/>
      <c r="N5" s="9"/>
      <c r="O5" s="10"/>
    </row>
    <row r="6" spans="2:15" x14ac:dyDescent="0.25">
      <c r="B6" s="8"/>
      <c r="C6" s="11" t="s">
        <v>56</v>
      </c>
      <c r="D6" s="20">
        <v>4.2000000000000003E-2</v>
      </c>
      <c r="E6" s="20">
        <v>4.2000000000000003E-2</v>
      </c>
      <c r="F6" s="20">
        <v>4.2000000000000003E-2</v>
      </c>
      <c r="G6" s="9"/>
      <c r="H6" s="9"/>
      <c r="I6" s="9"/>
      <c r="J6" s="9"/>
      <c r="K6" s="9"/>
      <c r="L6" s="9"/>
      <c r="M6" s="9"/>
      <c r="N6" s="9"/>
      <c r="O6" s="10"/>
    </row>
    <row r="7" spans="2:15" x14ac:dyDescent="0.25">
      <c r="B7" s="8"/>
      <c r="C7" s="11" t="s">
        <v>38</v>
      </c>
      <c r="D7" s="20">
        <v>0.18</v>
      </c>
      <c r="E7" s="20">
        <v>0.18</v>
      </c>
      <c r="F7" s="20">
        <v>0.18</v>
      </c>
      <c r="G7" s="9"/>
      <c r="H7" s="9"/>
      <c r="I7" s="9"/>
      <c r="J7" s="9"/>
      <c r="K7" s="9"/>
      <c r="L7" s="9"/>
      <c r="M7" s="9"/>
      <c r="N7" s="9"/>
      <c r="O7" s="10"/>
    </row>
    <row r="8" spans="2:15" x14ac:dyDescent="0.25">
      <c r="B8" s="8"/>
      <c r="C8" s="11" t="s">
        <v>57</v>
      </c>
      <c r="D8" s="21">
        <v>10</v>
      </c>
      <c r="E8" s="20">
        <v>10</v>
      </c>
      <c r="F8" s="20">
        <v>10</v>
      </c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8"/>
      <c r="C9" s="11" t="s">
        <v>58</v>
      </c>
      <c r="D9" s="21">
        <v>0</v>
      </c>
      <c r="E9" s="20">
        <v>0.2</v>
      </c>
      <c r="F9" s="20">
        <v>0.4</v>
      </c>
      <c r="G9" s="9"/>
      <c r="H9" s="9"/>
      <c r="I9" s="9"/>
      <c r="J9" s="9"/>
      <c r="K9" s="9"/>
      <c r="L9" s="9"/>
      <c r="M9" s="9"/>
      <c r="N9" s="9"/>
      <c r="O9" s="10"/>
    </row>
    <row r="10" spans="2:15" x14ac:dyDescent="0.25">
      <c r="B10" s="8"/>
      <c r="C10" s="11" t="s">
        <v>59</v>
      </c>
      <c r="D10" s="21">
        <v>0</v>
      </c>
      <c r="E10" s="20">
        <v>0.1</v>
      </c>
      <c r="F10" s="20">
        <v>0.3</v>
      </c>
      <c r="G10" s="9"/>
      <c r="H10" s="9"/>
      <c r="I10" s="9"/>
      <c r="J10" s="9"/>
      <c r="K10" s="9"/>
      <c r="L10" s="9"/>
      <c r="M10" s="9"/>
      <c r="N10" s="9"/>
      <c r="O10" s="10"/>
    </row>
    <row r="11" spans="2:15" x14ac:dyDescent="0.25">
      <c r="B11" s="8"/>
      <c r="C11" s="11" t="s">
        <v>60</v>
      </c>
      <c r="D11" s="21">
        <v>0</v>
      </c>
      <c r="E11" s="20">
        <v>0.15</v>
      </c>
      <c r="F11" s="20">
        <v>0.3</v>
      </c>
      <c r="G11" s="9"/>
      <c r="H11" s="9"/>
      <c r="I11" s="9"/>
      <c r="J11" s="9"/>
      <c r="K11" s="9"/>
      <c r="L11" s="9"/>
      <c r="M11" s="9"/>
      <c r="N11" s="9"/>
      <c r="O11" s="10"/>
    </row>
    <row r="12" spans="2:15" x14ac:dyDescent="0.25">
      <c r="B12" s="8"/>
      <c r="C12" s="11" t="s">
        <v>61</v>
      </c>
      <c r="D12" s="22"/>
      <c r="E12" s="20">
        <v>10</v>
      </c>
      <c r="F12" s="20">
        <v>10</v>
      </c>
      <c r="G12" s="9"/>
      <c r="H12" s="9"/>
      <c r="I12" s="9"/>
      <c r="J12" s="9"/>
      <c r="K12" s="9"/>
      <c r="L12" s="9"/>
      <c r="M12" s="9"/>
      <c r="N12" s="9"/>
      <c r="O12" s="10"/>
    </row>
    <row r="13" spans="2:15" x14ac:dyDescent="0.25">
      <c r="B13" s="8"/>
      <c r="C13" s="11"/>
      <c r="D13" s="11"/>
      <c r="E13" s="11"/>
      <c r="F13" s="11"/>
      <c r="G13" s="9"/>
      <c r="H13" s="9"/>
      <c r="I13" s="9"/>
      <c r="J13" s="9"/>
      <c r="K13" s="9"/>
      <c r="L13" s="9"/>
      <c r="M13" s="9"/>
      <c r="N13" s="9"/>
      <c r="O13" s="10"/>
    </row>
    <row r="14" spans="2:15" ht="15.75" thickBot="1" x14ac:dyDescent="0.3">
      <c r="B14" s="8"/>
      <c r="C14" s="13" t="s">
        <v>65</v>
      </c>
      <c r="D14" s="29" t="s">
        <v>62</v>
      </c>
      <c r="E14" s="29" t="s">
        <v>63</v>
      </c>
      <c r="F14" s="29" t="s">
        <v>64</v>
      </c>
      <c r="G14" s="9"/>
      <c r="H14" s="9"/>
      <c r="I14" s="9"/>
      <c r="J14" s="9"/>
      <c r="K14" s="9"/>
      <c r="L14" s="9"/>
      <c r="M14" s="9"/>
      <c r="N14" s="9"/>
      <c r="O14" s="10"/>
    </row>
    <row r="15" spans="2:15" x14ac:dyDescent="0.25">
      <c r="B15" s="8"/>
      <c r="C15" s="11" t="s">
        <v>66</v>
      </c>
      <c r="D15" s="23">
        <f>SUM(Clima!$F:$F)</f>
        <v>785.99999999999989</v>
      </c>
      <c r="E15" s="23">
        <f>SUM(Clima!$F:$F)</f>
        <v>785.99999999999989</v>
      </c>
      <c r="F15" s="23">
        <f>SUM(Clima!$F:$F)</f>
        <v>785.99999999999989</v>
      </c>
      <c r="G15" s="9"/>
      <c r="H15" s="9"/>
      <c r="I15" s="9"/>
      <c r="J15" s="9"/>
      <c r="K15" s="9"/>
      <c r="L15" s="9"/>
      <c r="M15" s="9"/>
      <c r="N15" s="9"/>
      <c r="O15" s="10"/>
    </row>
    <row r="16" spans="2:15" x14ac:dyDescent="0.25">
      <c r="B16" s="8"/>
      <c r="C16" s="11" t="s">
        <v>67</v>
      </c>
      <c r="D16" s="24">
        <f>SUM(Cálculos!H:H)</f>
        <v>47.430328818314926</v>
      </c>
      <c r="E16" s="24">
        <f>SUM(Cálculos!S:S)</f>
        <v>12.610474743211673</v>
      </c>
      <c r="F16" s="24">
        <f>SUM(Cálculos!AD:AD)</f>
        <v>0</v>
      </c>
      <c r="G16" s="9"/>
      <c r="H16" s="9"/>
      <c r="I16" s="9"/>
      <c r="J16" s="9"/>
      <c r="K16" s="9"/>
      <c r="L16" s="9"/>
      <c r="M16" s="9"/>
      <c r="N16" s="9"/>
      <c r="O16" s="10"/>
    </row>
    <row r="17" spans="2:15" x14ac:dyDescent="0.25">
      <c r="B17" s="8"/>
      <c r="C17" s="11" t="s">
        <v>68</v>
      </c>
      <c r="D17" s="25">
        <f>SUM(Cálculos!E:E)</f>
        <v>348.49161692428351</v>
      </c>
      <c r="E17" s="25">
        <f>SUM(Cálculos!P:P)</f>
        <v>349.60597982936741</v>
      </c>
      <c r="F17" s="25">
        <f>SUM(Cálculos!AA:AA)</f>
        <v>349.60597982936741</v>
      </c>
      <c r="G17" s="9"/>
      <c r="H17" s="9"/>
      <c r="I17" s="9"/>
      <c r="J17" s="9"/>
      <c r="K17" s="9"/>
      <c r="L17" s="9"/>
      <c r="M17" s="9"/>
      <c r="N17" s="9"/>
      <c r="O17" s="10"/>
    </row>
    <row r="18" spans="2:15" x14ac:dyDescent="0.25">
      <c r="B18" s="8"/>
      <c r="C18" s="11" t="s">
        <v>69</v>
      </c>
      <c r="D18" s="24">
        <f>SUM(Cálculos!I:I)</f>
        <v>391.47970702695517</v>
      </c>
      <c r="E18" s="24">
        <f>SUM(Cálculos!T:T)</f>
        <v>425.1851981969744</v>
      </c>
      <c r="F18" s="24">
        <f>SUM(Cálculos!AE:AE)</f>
        <v>437.79567294018614</v>
      </c>
      <c r="G18" s="9"/>
      <c r="H18" s="9"/>
      <c r="I18" s="9"/>
      <c r="J18" s="9"/>
      <c r="K18" s="9"/>
      <c r="L18" s="9"/>
      <c r="M18" s="9"/>
      <c r="N18" s="9"/>
      <c r="O18" s="10"/>
    </row>
    <row r="19" spans="2:15" x14ac:dyDescent="0.25">
      <c r="B19" s="8"/>
      <c r="C19" s="11" t="s">
        <v>70</v>
      </c>
      <c r="D19" s="26">
        <f>SUM(Cálculos!L:L)</f>
        <v>0.26872455964202696</v>
      </c>
      <c r="E19" s="26">
        <f>SUM(Cálculos!W:W)</f>
        <v>0.10039674708848155</v>
      </c>
      <c r="F19" s="26">
        <f>SUM(Cálculos!AH:AH)</f>
        <v>0</v>
      </c>
      <c r="G19" s="9"/>
      <c r="H19" s="9"/>
      <c r="I19" s="9"/>
      <c r="J19" s="9"/>
      <c r="K19" s="9"/>
      <c r="L19" s="9"/>
      <c r="M19" s="9"/>
      <c r="N19" s="9"/>
      <c r="O19" s="10"/>
    </row>
    <row r="20" spans="2:15" x14ac:dyDescent="0.25">
      <c r="B20" s="8"/>
      <c r="C20" s="11"/>
      <c r="D20" s="11"/>
      <c r="E20" s="11"/>
      <c r="F20" s="11"/>
      <c r="G20" s="9"/>
      <c r="H20" s="9"/>
      <c r="I20" s="9"/>
      <c r="J20" s="9"/>
      <c r="K20" s="9"/>
      <c r="L20" s="9"/>
      <c r="M20" s="9"/>
      <c r="N20" s="9"/>
      <c r="O20" s="10"/>
    </row>
    <row r="21" spans="2:15" ht="15.75" thickBot="1" x14ac:dyDescent="0.3">
      <c r="B21" s="8"/>
      <c r="C21" s="13" t="s">
        <v>71</v>
      </c>
      <c r="D21" s="14"/>
      <c r="E21" s="29" t="s">
        <v>63</v>
      </c>
      <c r="F21" s="29" t="s">
        <v>64</v>
      </c>
      <c r="G21" s="9"/>
      <c r="H21" s="9"/>
      <c r="I21" s="9"/>
      <c r="J21" s="9"/>
      <c r="K21" s="9"/>
      <c r="L21" s="9"/>
      <c r="M21" s="9"/>
      <c r="N21" s="9"/>
      <c r="O21" s="10"/>
    </row>
    <row r="22" spans="2:15" x14ac:dyDescent="0.25">
      <c r="B22" s="8"/>
      <c r="C22" s="11" t="s">
        <v>72</v>
      </c>
      <c r="D22" s="11"/>
      <c r="E22" s="25">
        <f>0.01*(D16-E16)*E12</f>
        <v>3.4819854075103249</v>
      </c>
      <c r="F22" s="25">
        <f>0.01*(D16-F16)*F12</f>
        <v>4.7430328818314926</v>
      </c>
      <c r="G22" s="9"/>
      <c r="H22" s="9"/>
      <c r="I22" s="9"/>
      <c r="J22" s="9"/>
      <c r="K22" s="9"/>
      <c r="L22" s="9"/>
      <c r="M22" s="9"/>
      <c r="N22" s="9"/>
      <c r="O22" s="10"/>
    </row>
    <row r="23" spans="2:15" x14ac:dyDescent="0.25">
      <c r="B23" s="8"/>
      <c r="C23" s="11" t="s">
        <v>73</v>
      </c>
      <c r="D23" s="11"/>
      <c r="E23" s="24">
        <f>0.01*(E18-D18)*E12</f>
        <v>3.3705491170019233</v>
      </c>
      <c r="F23" s="24">
        <f>0.01*(F18-D18)*F12</f>
        <v>4.6315965913230972</v>
      </c>
      <c r="G23" s="9"/>
      <c r="H23" s="9"/>
      <c r="I23" s="9"/>
      <c r="J23" s="9"/>
      <c r="K23" s="9"/>
      <c r="L23" s="9"/>
      <c r="M23" s="9"/>
      <c r="N23" s="9"/>
      <c r="O23" s="10"/>
    </row>
    <row r="24" spans="2:15" x14ac:dyDescent="0.25">
      <c r="B24" s="8"/>
      <c r="C24" s="11" t="s">
        <v>74</v>
      </c>
      <c r="D24" s="11"/>
      <c r="E24" s="25">
        <f>E12*(D19-E19)</f>
        <v>1.6832781255354541</v>
      </c>
      <c r="F24" s="25">
        <f>F12*(D19-F19)</f>
        <v>2.6872455964202695</v>
      </c>
      <c r="G24" s="9"/>
      <c r="H24" s="9"/>
      <c r="I24" s="9"/>
      <c r="J24" s="9"/>
      <c r="K24" s="9"/>
      <c r="L24" s="9"/>
      <c r="M24" s="9"/>
      <c r="N24" s="9"/>
      <c r="O24" s="10"/>
    </row>
    <row r="25" spans="2:15" x14ac:dyDescent="0.25">
      <c r="B25" s="8"/>
      <c r="C25" s="11"/>
      <c r="D25" s="11"/>
      <c r="E25" s="11"/>
      <c r="F25" s="11"/>
      <c r="G25" s="9"/>
      <c r="H25" s="9"/>
      <c r="I25" s="9"/>
      <c r="J25" s="9"/>
      <c r="K25" s="9"/>
      <c r="L25" s="9"/>
      <c r="M25" s="9"/>
      <c r="N25" s="9"/>
      <c r="O25" s="10"/>
    </row>
    <row r="26" spans="2:15" ht="15.75" thickBot="1" x14ac:dyDescent="0.3">
      <c r="B26" s="8"/>
      <c r="C26" s="13" t="s">
        <v>75</v>
      </c>
      <c r="D26" s="14"/>
      <c r="E26" s="29" t="s">
        <v>63</v>
      </c>
      <c r="F26" s="29" t="s">
        <v>64</v>
      </c>
      <c r="G26" s="9"/>
      <c r="H26" s="9"/>
      <c r="I26" s="9"/>
      <c r="J26" s="9"/>
      <c r="K26" s="9"/>
      <c r="L26" s="9"/>
      <c r="M26" s="9"/>
      <c r="N26" s="9"/>
      <c r="O26" s="10"/>
    </row>
    <row r="27" spans="2:15" x14ac:dyDescent="0.25">
      <c r="B27" s="8"/>
      <c r="C27" s="11" t="s">
        <v>76</v>
      </c>
      <c r="D27" s="11"/>
      <c r="E27" s="20">
        <v>100</v>
      </c>
      <c r="F27" s="20">
        <v>200</v>
      </c>
      <c r="G27" s="9"/>
      <c r="H27" s="9"/>
      <c r="I27" s="9"/>
      <c r="J27" s="9"/>
      <c r="K27" s="9"/>
      <c r="L27" s="9"/>
      <c r="M27" s="9"/>
      <c r="N27" s="9"/>
      <c r="O27" s="10"/>
    </row>
    <row r="28" spans="2:15" x14ac:dyDescent="0.25">
      <c r="B28" s="8"/>
      <c r="C28" s="11" t="s">
        <v>77</v>
      </c>
      <c r="D28" s="11"/>
      <c r="E28" s="20">
        <v>3</v>
      </c>
      <c r="F28" s="20">
        <v>3</v>
      </c>
      <c r="G28" s="9"/>
      <c r="H28" s="9"/>
      <c r="I28" s="9"/>
      <c r="J28" s="9"/>
      <c r="K28" s="9"/>
      <c r="L28" s="9"/>
      <c r="M28" s="9"/>
      <c r="N28" s="9"/>
      <c r="O28" s="10"/>
    </row>
    <row r="29" spans="2:15" x14ac:dyDescent="0.25">
      <c r="B29" s="8"/>
      <c r="C29" s="11" t="s">
        <v>78</v>
      </c>
      <c r="D29" s="11"/>
      <c r="E29" s="27">
        <f>E28*E12*10000/(E8+E9)*E11*(E9+E10)/2+E12*E27</f>
        <v>1661.7647058823532</v>
      </c>
      <c r="F29" s="27">
        <f>F28*F12*10000/(F8+F9)*F11*(F9+F10)/2+F12*F27</f>
        <v>5028.8461538461534</v>
      </c>
      <c r="G29" s="9"/>
      <c r="H29" s="9"/>
      <c r="I29" s="9"/>
      <c r="J29" s="9"/>
      <c r="K29" s="9"/>
      <c r="L29" s="9"/>
      <c r="M29" s="9"/>
      <c r="N29" s="9"/>
      <c r="O29" s="10"/>
    </row>
    <row r="30" spans="2:15" x14ac:dyDescent="0.25">
      <c r="B30" s="8"/>
      <c r="C30" s="11"/>
      <c r="D30" s="11"/>
      <c r="E30" s="11"/>
      <c r="F30" s="11"/>
      <c r="G30" s="9"/>
      <c r="H30" s="9"/>
      <c r="I30" s="9"/>
      <c r="J30" s="9"/>
      <c r="K30" s="9"/>
      <c r="L30" s="9"/>
      <c r="M30" s="9"/>
      <c r="N30" s="9"/>
      <c r="O30" s="10"/>
    </row>
    <row r="31" spans="2:15" ht="15.75" thickBot="1" x14ac:dyDescent="0.3">
      <c r="B31" s="8"/>
      <c r="C31" s="13" t="s">
        <v>79</v>
      </c>
      <c r="D31" s="14"/>
      <c r="E31" s="29" t="s">
        <v>63</v>
      </c>
      <c r="F31" s="29" t="s">
        <v>64</v>
      </c>
      <c r="G31" s="9"/>
      <c r="H31" s="9"/>
      <c r="I31" s="9"/>
      <c r="J31" s="9"/>
      <c r="K31" s="9"/>
      <c r="L31" s="9"/>
      <c r="M31" s="9"/>
      <c r="N31" s="9"/>
      <c r="O31" s="10"/>
    </row>
    <row r="32" spans="2:15" x14ac:dyDescent="0.25">
      <c r="B32" s="8"/>
      <c r="C32" s="11" t="s">
        <v>80</v>
      </c>
      <c r="D32" s="11"/>
      <c r="E32" s="28">
        <f>E$29/E22</f>
        <v>477.2463153630909</v>
      </c>
      <c r="F32" s="28">
        <f>F$29/F22</f>
        <v>1060.2596016379073</v>
      </c>
      <c r="G32" s="9"/>
      <c r="H32" s="9"/>
      <c r="I32" s="9"/>
      <c r="J32" s="9"/>
      <c r="K32" s="9"/>
      <c r="L32" s="9"/>
      <c r="M32" s="9"/>
      <c r="N32" s="9"/>
      <c r="O32" s="10"/>
    </row>
    <row r="33" spans="2:15" x14ac:dyDescent="0.25">
      <c r="B33" s="8"/>
      <c r="C33" s="11" t="s">
        <v>81</v>
      </c>
      <c r="D33" s="11"/>
      <c r="E33" s="28">
        <f t="shared" ref="E33:F34" si="0">E$29/E23</f>
        <v>493.0249191444745</v>
      </c>
      <c r="F33" s="28">
        <f t="shared" si="0"/>
        <v>1085.7694651704489</v>
      </c>
      <c r="G33" s="9"/>
      <c r="H33" s="9"/>
      <c r="I33" s="9"/>
      <c r="J33" s="9"/>
      <c r="K33" s="9"/>
      <c r="L33" s="9"/>
      <c r="M33" s="9"/>
      <c r="N33" s="9"/>
      <c r="O33" s="10"/>
    </row>
    <row r="34" spans="2:15" x14ac:dyDescent="0.25">
      <c r="B34" s="8"/>
      <c r="C34" s="11" t="s">
        <v>82</v>
      </c>
      <c r="D34" s="11"/>
      <c r="E34" s="28">
        <f t="shared" si="0"/>
        <v>987.21933153723035</v>
      </c>
      <c r="F34" s="28">
        <f t="shared" si="0"/>
        <v>1871.3757166613927</v>
      </c>
      <c r="G34" s="9"/>
      <c r="H34" s="9"/>
      <c r="I34" s="9"/>
      <c r="J34" s="9"/>
      <c r="K34" s="9"/>
      <c r="L34" s="9"/>
      <c r="M34" s="9"/>
      <c r="N34" s="9"/>
      <c r="O34" s="10"/>
    </row>
    <row r="35" spans="2:15" s="4" customFormat="1" x14ac:dyDescent="0.25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</row>
    <row r="36" spans="2:15" s="4" customFormat="1" x14ac:dyDescent="0.25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</row>
    <row r="37" spans="2:15" s="4" customFormat="1" x14ac:dyDescent="0.25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</row>
    <row r="38" spans="2:15" s="4" customFormat="1" x14ac:dyDescent="0.25"/>
    <row r="39" spans="2:15" s="4" customFormat="1" x14ac:dyDescent="0.25"/>
    <row r="40" spans="2:15" s="4" customFormat="1" x14ac:dyDescent="0.25"/>
    <row r="41" spans="2:15" s="4" customFormat="1" x14ac:dyDescent="0.25"/>
    <row r="42" spans="2:15" s="4" customFormat="1" x14ac:dyDescent="0.25"/>
    <row r="43" spans="2:15" s="4" customFormat="1" x14ac:dyDescent="0.25"/>
    <row r="44" spans="2:15" s="4" customFormat="1" x14ac:dyDescent="0.25"/>
    <row r="45" spans="2:15" s="4" customFormat="1" x14ac:dyDescent="0.25"/>
    <row r="46" spans="2:15" s="4" customFormat="1" x14ac:dyDescent="0.25"/>
    <row r="47" spans="2:15" s="4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6630-9139-4717-8D5A-5C7ED2FB2CBA}">
  <dimension ref="A1:S23"/>
  <sheetViews>
    <sheetView workbookViewId="0">
      <selection activeCell="I7" sqref="I7"/>
    </sheetView>
  </sheetViews>
  <sheetFormatPr baseColWidth="10" defaultColWidth="8.85546875" defaultRowHeight="15" x14ac:dyDescent="0.25"/>
  <cols>
    <col min="1" max="1" width="8.85546875" style="4"/>
    <col min="2" max="2" width="2.85546875" style="4" customWidth="1"/>
    <col min="3" max="3" width="26.140625" bestFit="1" customWidth="1"/>
    <col min="7" max="19" width="8.85546875" style="4"/>
  </cols>
  <sheetData>
    <row r="1" spans="2:7" s="4" customFormat="1" x14ac:dyDescent="0.25"/>
    <row r="2" spans="2:7" s="4" customFormat="1" x14ac:dyDescent="0.25">
      <c r="B2" s="5"/>
      <c r="C2" s="6"/>
      <c r="D2" s="6"/>
      <c r="E2" s="6"/>
      <c r="F2" s="6"/>
      <c r="G2" s="7"/>
    </row>
    <row r="3" spans="2:7" x14ac:dyDescent="0.25">
      <c r="B3" s="8"/>
      <c r="C3" s="13" t="s">
        <v>83</v>
      </c>
      <c r="D3" s="13"/>
      <c r="E3" s="13"/>
      <c r="F3" s="9"/>
      <c r="G3" s="10"/>
    </row>
    <row r="4" spans="2:7" x14ac:dyDescent="0.25">
      <c r="B4" s="8"/>
      <c r="C4" s="11" t="s">
        <v>84</v>
      </c>
      <c r="D4" s="20">
        <v>3400</v>
      </c>
      <c r="E4" s="11"/>
      <c r="F4" s="9"/>
      <c r="G4" s="10"/>
    </row>
    <row r="5" spans="2:7" x14ac:dyDescent="0.25">
      <c r="B5" s="8"/>
      <c r="C5" s="11" t="s">
        <v>85</v>
      </c>
      <c r="D5" s="20">
        <v>-13.5</v>
      </c>
      <c r="E5" s="11"/>
      <c r="F5" s="9"/>
      <c r="G5" s="10"/>
    </row>
    <row r="6" spans="2:7" x14ac:dyDescent="0.25">
      <c r="B6" s="8"/>
      <c r="C6" s="11" t="s">
        <v>86</v>
      </c>
      <c r="D6" s="20">
        <v>0.05</v>
      </c>
      <c r="E6" s="11"/>
      <c r="F6" s="9"/>
      <c r="G6" s="10"/>
    </row>
    <row r="7" spans="2:7" x14ac:dyDescent="0.25">
      <c r="B7" s="8"/>
      <c r="C7" s="11"/>
      <c r="D7" s="31"/>
      <c r="E7" s="11"/>
      <c r="F7" s="9"/>
      <c r="G7" s="10"/>
    </row>
    <row r="8" spans="2:7" x14ac:dyDescent="0.25">
      <c r="B8" s="8"/>
      <c r="C8" s="13" t="s">
        <v>87</v>
      </c>
      <c r="D8" s="16"/>
      <c r="E8" s="16" t="s">
        <v>95</v>
      </c>
      <c r="F8" s="9"/>
      <c r="G8" s="10"/>
    </row>
    <row r="9" spans="2:7" x14ac:dyDescent="0.25">
      <c r="B9" s="8"/>
      <c r="C9" s="11" t="s">
        <v>88</v>
      </c>
      <c r="D9" s="20">
        <v>0.28999999999999998</v>
      </c>
      <c r="E9" s="31" t="s">
        <v>19</v>
      </c>
      <c r="F9" s="9"/>
      <c r="G9" s="10"/>
    </row>
    <row r="10" spans="2:7" x14ac:dyDescent="0.25">
      <c r="B10" s="8"/>
      <c r="C10" s="11" t="s">
        <v>89</v>
      </c>
      <c r="D10" s="20">
        <v>0.05</v>
      </c>
      <c r="E10" s="31" t="s">
        <v>19</v>
      </c>
      <c r="F10" s="9"/>
      <c r="G10" s="10"/>
    </row>
    <row r="11" spans="2:7" x14ac:dyDescent="0.25">
      <c r="B11" s="8"/>
      <c r="C11" s="11" t="s">
        <v>90</v>
      </c>
      <c r="D11" s="20">
        <v>0.3</v>
      </c>
      <c r="E11" s="31" t="s">
        <v>20</v>
      </c>
      <c r="F11" s="9"/>
      <c r="G11" s="10"/>
    </row>
    <row r="12" spans="2:7" x14ac:dyDescent="0.25">
      <c r="B12" s="8"/>
      <c r="C12" s="11"/>
      <c r="D12" s="31"/>
      <c r="E12" s="11"/>
      <c r="F12" s="9"/>
      <c r="G12" s="10"/>
    </row>
    <row r="13" spans="2:7" x14ac:dyDescent="0.25">
      <c r="B13" s="8"/>
      <c r="C13" s="13" t="s">
        <v>91</v>
      </c>
      <c r="D13" s="16"/>
      <c r="E13" s="16" t="s">
        <v>95</v>
      </c>
      <c r="F13" s="16" t="s">
        <v>16</v>
      </c>
      <c r="G13" s="10"/>
    </row>
    <row r="14" spans="2:7" x14ac:dyDescent="0.25">
      <c r="B14" s="8"/>
      <c r="C14" s="11" t="s">
        <v>92</v>
      </c>
      <c r="D14" s="20">
        <v>150</v>
      </c>
      <c r="E14" s="31" t="s">
        <v>17</v>
      </c>
      <c r="F14" s="31">
        <v>150</v>
      </c>
      <c r="G14" s="10"/>
    </row>
    <row r="15" spans="2:7" x14ac:dyDescent="0.25">
      <c r="B15" s="8"/>
      <c r="C15" s="11" t="s">
        <v>93</v>
      </c>
      <c r="D15" s="20">
        <v>0.3</v>
      </c>
      <c r="E15" s="31" t="s">
        <v>27</v>
      </c>
      <c r="F15" s="31">
        <v>0.3</v>
      </c>
      <c r="G15" s="10"/>
    </row>
    <row r="16" spans="2:7" x14ac:dyDescent="0.25">
      <c r="B16" s="8"/>
      <c r="C16" s="11" t="s">
        <v>94</v>
      </c>
      <c r="D16" s="20">
        <v>3.39</v>
      </c>
      <c r="E16" s="32" t="s">
        <v>18</v>
      </c>
      <c r="F16" s="33">
        <f>Cálculos!AP9</f>
        <v>3.3879746972417744</v>
      </c>
      <c r="G16" s="10"/>
    </row>
    <row r="17" spans="2:7" s="4" customFormat="1" x14ac:dyDescent="0.25">
      <c r="B17" s="8"/>
      <c r="C17" s="9"/>
      <c r="D17" s="9"/>
      <c r="E17" s="9"/>
      <c r="F17" s="9"/>
      <c r="G17" s="10"/>
    </row>
    <row r="18" spans="2:7" s="4" customFormat="1" x14ac:dyDescent="0.25">
      <c r="B18" s="8"/>
      <c r="C18" s="9"/>
      <c r="D18" s="9"/>
      <c r="E18" s="9"/>
      <c r="F18" s="9"/>
      <c r="G18" s="10"/>
    </row>
    <row r="19" spans="2:7" s="4" customFormat="1" x14ac:dyDescent="0.25">
      <c r="B19" s="17"/>
      <c r="C19" s="18"/>
      <c r="D19" s="18"/>
      <c r="E19" s="18"/>
      <c r="F19" s="18"/>
      <c r="G19" s="19"/>
    </row>
    <row r="20" spans="2:7" s="4" customFormat="1" x14ac:dyDescent="0.25"/>
    <row r="21" spans="2:7" s="4" customFormat="1" x14ac:dyDescent="0.25"/>
    <row r="22" spans="2:7" s="4" customFormat="1" x14ac:dyDescent="0.25"/>
    <row r="23" spans="2:7" s="4" customForma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7D7E-D078-4A9C-814A-93B0870DFDA0}">
  <dimension ref="A1:O377"/>
  <sheetViews>
    <sheetView workbookViewId="0">
      <selection activeCell="K365" sqref="K365"/>
    </sheetView>
  </sheetViews>
  <sheetFormatPr baseColWidth="10" defaultColWidth="8.85546875" defaultRowHeight="15" x14ac:dyDescent="0.25"/>
  <cols>
    <col min="1" max="1" width="8.85546875" style="4"/>
    <col min="2" max="2" width="3.140625" style="4" customWidth="1"/>
    <col min="3" max="3" width="4" bestFit="1" customWidth="1"/>
    <col min="4" max="4" width="23.140625" bestFit="1" customWidth="1"/>
    <col min="5" max="5" width="22.7109375" bestFit="1" customWidth="1"/>
    <col min="6" max="6" width="18" bestFit="1" customWidth="1"/>
    <col min="7" max="15" width="8.85546875" style="4"/>
  </cols>
  <sheetData>
    <row r="1" spans="2:8" s="4" customFormat="1" x14ac:dyDescent="0.25"/>
    <row r="2" spans="2:8" s="4" customFormat="1" x14ac:dyDescent="0.25">
      <c r="B2" s="5"/>
      <c r="C2" s="6"/>
      <c r="D2" s="6"/>
      <c r="E2" s="6"/>
      <c r="F2" s="6"/>
      <c r="G2" s="6"/>
      <c r="H2" s="7"/>
    </row>
    <row r="3" spans="2:8" x14ac:dyDescent="0.25">
      <c r="B3" s="8"/>
      <c r="C3" s="16" t="s">
        <v>96</v>
      </c>
      <c r="D3" s="16" t="s">
        <v>97</v>
      </c>
      <c r="E3" s="16" t="s">
        <v>98</v>
      </c>
      <c r="F3" s="16" t="s">
        <v>66</v>
      </c>
      <c r="G3" s="9"/>
      <c r="H3" s="10"/>
    </row>
    <row r="4" spans="2:8" x14ac:dyDescent="0.25">
      <c r="B4" s="8"/>
      <c r="C4" s="35">
        <v>1</v>
      </c>
      <c r="D4" s="35">
        <v>19.8</v>
      </c>
      <c r="E4" s="35">
        <v>8</v>
      </c>
      <c r="F4" s="35">
        <v>20.100000000000001</v>
      </c>
      <c r="G4" s="9"/>
      <c r="H4" s="10"/>
    </row>
    <row r="5" spans="2:8" x14ac:dyDescent="0.25">
      <c r="B5" s="8"/>
      <c r="C5" s="35">
        <v>2</v>
      </c>
      <c r="D5" s="35">
        <v>20</v>
      </c>
      <c r="E5" s="35">
        <v>7.5</v>
      </c>
      <c r="F5" s="35">
        <v>0.8</v>
      </c>
      <c r="G5" s="9"/>
      <c r="H5" s="10"/>
    </row>
    <row r="6" spans="2:8" x14ac:dyDescent="0.25">
      <c r="B6" s="8"/>
      <c r="C6" s="35">
        <v>3</v>
      </c>
      <c r="D6" s="35">
        <v>21</v>
      </c>
      <c r="E6" s="35">
        <v>8.1</v>
      </c>
      <c r="F6" s="35">
        <v>15.5</v>
      </c>
      <c r="G6" s="9"/>
      <c r="H6" s="10"/>
    </row>
    <row r="7" spans="2:8" x14ac:dyDescent="0.25">
      <c r="B7" s="8"/>
      <c r="C7" s="35">
        <v>4</v>
      </c>
      <c r="D7" s="35">
        <v>19.5</v>
      </c>
      <c r="E7" s="35">
        <v>8.9</v>
      </c>
      <c r="F7" s="35">
        <v>2.2999999999999998</v>
      </c>
      <c r="G7" s="9"/>
      <c r="H7" s="10"/>
    </row>
    <row r="8" spans="2:8" x14ac:dyDescent="0.25">
      <c r="B8" s="8"/>
      <c r="C8" s="35">
        <v>5</v>
      </c>
      <c r="D8" s="35">
        <v>20.6</v>
      </c>
      <c r="E8" s="35">
        <v>6.9</v>
      </c>
      <c r="F8" s="35">
        <v>9.6</v>
      </c>
      <c r="G8" s="9"/>
      <c r="H8" s="10"/>
    </row>
    <row r="9" spans="2:8" x14ac:dyDescent="0.25">
      <c r="B9" s="8"/>
      <c r="C9" s="35">
        <v>6</v>
      </c>
      <c r="D9" s="35">
        <v>18.5</v>
      </c>
      <c r="E9" s="35">
        <v>8.4</v>
      </c>
      <c r="F9" s="35">
        <v>17.100000000000001</v>
      </c>
      <c r="G9" s="9"/>
      <c r="H9" s="10"/>
    </row>
    <row r="10" spans="2:8" x14ac:dyDescent="0.25">
      <c r="B10" s="8"/>
      <c r="C10" s="35">
        <v>7</v>
      </c>
      <c r="D10" s="35">
        <v>19.2</v>
      </c>
      <c r="E10" s="35">
        <v>8.4</v>
      </c>
      <c r="F10" s="35">
        <v>0.7</v>
      </c>
      <c r="G10" s="9"/>
      <c r="H10" s="10"/>
    </row>
    <row r="11" spans="2:8" x14ac:dyDescent="0.25">
      <c r="B11" s="8"/>
      <c r="C11" s="35">
        <v>8</v>
      </c>
      <c r="D11" s="35">
        <v>19</v>
      </c>
      <c r="E11" s="35">
        <v>9.4</v>
      </c>
      <c r="F11" s="35">
        <v>0</v>
      </c>
      <c r="G11" s="9"/>
      <c r="H11" s="10"/>
    </row>
    <row r="12" spans="2:8" x14ac:dyDescent="0.25">
      <c r="B12" s="8"/>
      <c r="C12" s="35">
        <v>9</v>
      </c>
      <c r="D12" s="35">
        <v>20.399999999999999</v>
      </c>
      <c r="E12" s="35">
        <v>7.8</v>
      </c>
      <c r="F12" s="35">
        <v>0</v>
      </c>
      <c r="G12" s="9"/>
      <c r="H12" s="10"/>
    </row>
    <row r="13" spans="2:8" x14ac:dyDescent="0.25">
      <c r="B13" s="8"/>
      <c r="C13" s="35">
        <v>10</v>
      </c>
      <c r="D13" s="35">
        <v>20.5</v>
      </c>
      <c r="E13" s="35">
        <v>7.8</v>
      </c>
      <c r="F13" s="35">
        <v>0.1</v>
      </c>
      <c r="G13" s="9"/>
      <c r="H13" s="10"/>
    </row>
    <row r="14" spans="2:8" x14ac:dyDescent="0.25">
      <c r="B14" s="8"/>
      <c r="C14" s="35">
        <v>11</v>
      </c>
      <c r="D14" s="35">
        <v>19.5</v>
      </c>
      <c r="E14" s="35">
        <v>7</v>
      </c>
      <c r="F14" s="35">
        <v>2.9</v>
      </c>
      <c r="G14" s="9"/>
      <c r="H14" s="10"/>
    </row>
    <row r="15" spans="2:8" x14ac:dyDescent="0.25">
      <c r="B15" s="8"/>
      <c r="C15" s="35">
        <v>12</v>
      </c>
      <c r="D15" s="35">
        <v>15.5</v>
      </c>
      <c r="E15" s="35">
        <v>9.1999999999999993</v>
      </c>
      <c r="F15" s="35">
        <v>17.7</v>
      </c>
      <c r="G15" s="9"/>
      <c r="H15" s="10"/>
    </row>
    <row r="16" spans="2:8" x14ac:dyDescent="0.25">
      <c r="B16" s="8"/>
      <c r="C16" s="35">
        <v>13</v>
      </c>
      <c r="D16" s="35">
        <v>21.2</v>
      </c>
      <c r="E16" s="35">
        <v>6.5</v>
      </c>
      <c r="F16" s="35">
        <v>0.4</v>
      </c>
      <c r="G16" s="9"/>
      <c r="H16" s="10"/>
    </row>
    <row r="17" spans="2:8" x14ac:dyDescent="0.25">
      <c r="B17" s="8"/>
      <c r="C17" s="35">
        <v>14</v>
      </c>
      <c r="D17" s="35">
        <v>18</v>
      </c>
      <c r="E17" s="35">
        <v>9.5</v>
      </c>
      <c r="F17" s="35">
        <v>0.4</v>
      </c>
      <c r="G17" s="9"/>
      <c r="H17" s="10"/>
    </row>
    <row r="18" spans="2:8" x14ac:dyDescent="0.25">
      <c r="B18" s="8"/>
      <c r="C18" s="35">
        <v>15</v>
      </c>
      <c r="D18" s="35">
        <v>18.2</v>
      </c>
      <c r="E18" s="35">
        <v>9.1999999999999993</v>
      </c>
      <c r="F18" s="35">
        <v>0.5</v>
      </c>
      <c r="G18" s="9"/>
      <c r="H18" s="10"/>
    </row>
    <row r="19" spans="2:8" x14ac:dyDescent="0.25">
      <c r="B19" s="8"/>
      <c r="C19" s="35">
        <v>16</v>
      </c>
      <c r="D19" s="35">
        <v>21</v>
      </c>
      <c r="E19" s="35">
        <v>7</v>
      </c>
      <c r="F19" s="35">
        <v>0</v>
      </c>
      <c r="G19" s="9"/>
      <c r="H19" s="10"/>
    </row>
    <row r="20" spans="2:8" x14ac:dyDescent="0.25">
      <c r="B20" s="8"/>
      <c r="C20" s="35">
        <v>17</v>
      </c>
      <c r="D20" s="35">
        <v>20</v>
      </c>
      <c r="E20" s="35">
        <v>7.2</v>
      </c>
      <c r="F20" s="35">
        <v>8.8000000000000007</v>
      </c>
      <c r="G20" s="9"/>
      <c r="H20" s="10"/>
    </row>
    <row r="21" spans="2:8" x14ac:dyDescent="0.25">
      <c r="B21" s="8"/>
      <c r="C21" s="35">
        <v>18</v>
      </c>
      <c r="D21" s="35">
        <v>15.2</v>
      </c>
      <c r="E21" s="35">
        <v>8.5</v>
      </c>
      <c r="F21" s="35">
        <v>2.5</v>
      </c>
      <c r="G21" s="9"/>
      <c r="H21" s="10"/>
    </row>
    <row r="22" spans="2:8" x14ac:dyDescent="0.25">
      <c r="B22" s="8"/>
      <c r="C22" s="35">
        <v>19</v>
      </c>
      <c r="D22" s="35">
        <v>21.2</v>
      </c>
      <c r="E22" s="35">
        <v>4.5</v>
      </c>
      <c r="F22" s="35">
        <v>7.9</v>
      </c>
      <c r="G22" s="9"/>
      <c r="H22" s="10"/>
    </row>
    <row r="23" spans="2:8" x14ac:dyDescent="0.25">
      <c r="B23" s="8"/>
      <c r="C23" s="35">
        <v>20</v>
      </c>
      <c r="D23" s="35">
        <v>18</v>
      </c>
      <c r="E23" s="35">
        <v>6.5</v>
      </c>
      <c r="F23" s="35">
        <v>5</v>
      </c>
      <c r="G23" s="9"/>
      <c r="H23" s="10"/>
    </row>
    <row r="24" spans="2:8" x14ac:dyDescent="0.25">
      <c r="B24" s="8"/>
      <c r="C24" s="35">
        <v>21</v>
      </c>
      <c r="D24" s="35">
        <v>21</v>
      </c>
      <c r="E24" s="35">
        <v>8</v>
      </c>
      <c r="F24" s="35">
        <v>6.2</v>
      </c>
      <c r="G24" s="9"/>
      <c r="H24" s="10"/>
    </row>
    <row r="25" spans="2:8" x14ac:dyDescent="0.25">
      <c r="B25" s="8"/>
      <c r="C25" s="35">
        <v>22</v>
      </c>
      <c r="D25" s="35">
        <v>19.2</v>
      </c>
      <c r="E25" s="35">
        <v>7.5</v>
      </c>
      <c r="F25" s="35">
        <v>0.1</v>
      </c>
      <c r="G25" s="9"/>
      <c r="H25" s="10"/>
    </row>
    <row r="26" spans="2:8" x14ac:dyDescent="0.25">
      <c r="B26" s="8"/>
      <c r="C26" s="35">
        <v>23</v>
      </c>
      <c r="D26" s="35">
        <v>17.7</v>
      </c>
      <c r="E26" s="35">
        <v>7.6</v>
      </c>
      <c r="F26" s="35">
        <v>19.7</v>
      </c>
      <c r="G26" s="9"/>
      <c r="H26" s="10"/>
    </row>
    <row r="27" spans="2:8" x14ac:dyDescent="0.25">
      <c r="B27" s="8"/>
      <c r="C27" s="35">
        <v>24</v>
      </c>
      <c r="D27" s="35">
        <v>16.399999999999999</v>
      </c>
      <c r="E27" s="35">
        <v>6.7</v>
      </c>
      <c r="F27" s="35">
        <v>2.4</v>
      </c>
      <c r="G27" s="9"/>
      <c r="H27" s="10"/>
    </row>
    <row r="28" spans="2:8" x14ac:dyDescent="0.25">
      <c r="B28" s="8"/>
      <c r="C28" s="35">
        <v>25</v>
      </c>
      <c r="D28" s="35">
        <v>21.1</v>
      </c>
      <c r="E28" s="35">
        <v>6</v>
      </c>
      <c r="F28" s="35">
        <v>0</v>
      </c>
      <c r="G28" s="9"/>
      <c r="H28" s="10"/>
    </row>
    <row r="29" spans="2:8" x14ac:dyDescent="0.25">
      <c r="B29" s="8"/>
      <c r="C29" s="35">
        <v>26</v>
      </c>
      <c r="D29" s="35">
        <v>21.8</v>
      </c>
      <c r="E29" s="35">
        <v>5.4</v>
      </c>
      <c r="F29" s="35">
        <v>4</v>
      </c>
      <c r="G29" s="9"/>
      <c r="H29" s="10"/>
    </row>
    <row r="30" spans="2:8" x14ac:dyDescent="0.25">
      <c r="B30" s="8"/>
      <c r="C30" s="35">
        <v>27</v>
      </c>
      <c r="D30" s="35">
        <v>23.3</v>
      </c>
      <c r="E30" s="35">
        <v>5</v>
      </c>
      <c r="F30" s="35">
        <v>0.1</v>
      </c>
      <c r="G30" s="9"/>
      <c r="H30" s="10"/>
    </row>
    <row r="31" spans="2:8" x14ac:dyDescent="0.25">
      <c r="B31" s="8"/>
      <c r="C31" s="35">
        <v>28</v>
      </c>
      <c r="D31" s="35">
        <v>22.7</v>
      </c>
      <c r="E31" s="35">
        <v>4.8</v>
      </c>
      <c r="F31" s="35">
        <v>0</v>
      </c>
      <c r="G31" s="9"/>
      <c r="H31" s="10"/>
    </row>
    <row r="32" spans="2:8" x14ac:dyDescent="0.25">
      <c r="B32" s="8"/>
      <c r="C32" s="35">
        <v>29</v>
      </c>
      <c r="D32" s="35">
        <v>18</v>
      </c>
      <c r="E32" s="35">
        <v>5.0999999999999996</v>
      </c>
      <c r="F32" s="35">
        <v>1.7</v>
      </c>
      <c r="G32" s="9"/>
      <c r="H32" s="10"/>
    </row>
    <row r="33" spans="2:8" x14ac:dyDescent="0.25">
      <c r="B33" s="8"/>
      <c r="C33" s="35">
        <v>30</v>
      </c>
      <c r="D33" s="35">
        <v>22.1</v>
      </c>
      <c r="E33" s="35">
        <v>5</v>
      </c>
      <c r="F33" s="35">
        <v>5.2</v>
      </c>
      <c r="G33" s="9"/>
      <c r="H33" s="10"/>
    </row>
    <row r="34" spans="2:8" x14ac:dyDescent="0.25">
      <c r="B34" s="8"/>
      <c r="C34" s="35">
        <v>31</v>
      </c>
      <c r="D34" s="35">
        <v>21.2</v>
      </c>
      <c r="E34" s="35">
        <v>5</v>
      </c>
      <c r="F34" s="35">
        <v>3.1</v>
      </c>
      <c r="G34" s="9"/>
      <c r="H34" s="10"/>
    </row>
    <row r="35" spans="2:8" x14ac:dyDescent="0.25">
      <c r="B35" s="8"/>
      <c r="C35" s="35">
        <v>32</v>
      </c>
      <c r="D35" s="35">
        <v>21</v>
      </c>
      <c r="E35" s="35">
        <v>6.9</v>
      </c>
      <c r="F35" s="35">
        <v>1.4</v>
      </c>
      <c r="G35" s="9"/>
      <c r="H35" s="10"/>
    </row>
    <row r="36" spans="2:8" x14ac:dyDescent="0.25">
      <c r="B36" s="8"/>
      <c r="C36" s="35">
        <v>33</v>
      </c>
      <c r="D36" s="35">
        <v>20.8</v>
      </c>
      <c r="E36" s="35">
        <v>9.4</v>
      </c>
      <c r="F36" s="35">
        <v>2.2000000000000002</v>
      </c>
      <c r="G36" s="9"/>
      <c r="H36" s="10"/>
    </row>
    <row r="37" spans="2:8" x14ac:dyDescent="0.25">
      <c r="B37" s="8"/>
      <c r="C37" s="35">
        <v>34</v>
      </c>
      <c r="D37" s="35">
        <v>21.2</v>
      </c>
      <c r="E37" s="35">
        <v>10.4</v>
      </c>
      <c r="F37" s="35">
        <v>0</v>
      </c>
      <c r="G37" s="9"/>
      <c r="H37" s="10"/>
    </row>
    <row r="38" spans="2:8" x14ac:dyDescent="0.25">
      <c r="B38" s="8"/>
      <c r="C38" s="35">
        <v>35</v>
      </c>
      <c r="D38" s="35">
        <v>21.5</v>
      </c>
      <c r="E38" s="35">
        <v>7</v>
      </c>
      <c r="F38" s="35">
        <v>3.3</v>
      </c>
      <c r="G38" s="9"/>
      <c r="H38" s="10"/>
    </row>
    <row r="39" spans="2:8" x14ac:dyDescent="0.25">
      <c r="B39" s="8"/>
      <c r="C39" s="35">
        <v>36</v>
      </c>
      <c r="D39" s="35">
        <v>23.5</v>
      </c>
      <c r="E39" s="35">
        <v>8.9</v>
      </c>
      <c r="F39" s="35">
        <v>0</v>
      </c>
      <c r="G39" s="9"/>
      <c r="H39" s="10"/>
    </row>
    <row r="40" spans="2:8" x14ac:dyDescent="0.25">
      <c r="B40" s="8"/>
      <c r="C40" s="35">
        <v>37</v>
      </c>
      <c r="D40" s="35">
        <v>24.5</v>
      </c>
      <c r="E40" s="35">
        <v>9.4</v>
      </c>
      <c r="F40" s="35">
        <v>0</v>
      </c>
      <c r="G40" s="9"/>
      <c r="H40" s="10"/>
    </row>
    <row r="41" spans="2:8" x14ac:dyDescent="0.25">
      <c r="B41" s="8"/>
      <c r="C41" s="35">
        <v>38</v>
      </c>
      <c r="D41" s="35">
        <v>25</v>
      </c>
      <c r="E41" s="35">
        <v>6.7</v>
      </c>
      <c r="F41" s="35">
        <v>13.5</v>
      </c>
      <c r="G41" s="9"/>
      <c r="H41" s="10"/>
    </row>
    <row r="42" spans="2:8" x14ac:dyDescent="0.25">
      <c r="B42" s="8"/>
      <c r="C42" s="35">
        <v>39</v>
      </c>
      <c r="D42" s="35">
        <v>24.5</v>
      </c>
      <c r="E42" s="35">
        <v>8.1999999999999993</v>
      </c>
      <c r="F42" s="35">
        <v>0</v>
      </c>
      <c r="G42" s="9"/>
      <c r="H42" s="10"/>
    </row>
    <row r="43" spans="2:8" x14ac:dyDescent="0.25">
      <c r="B43" s="8"/>
      <c r="C43" s="35">
        <v>40</v>
      </c>
      <c r="D43" s="35">
        <v>18.8</v>
      </c>
      <c r="E43" s="35">
        <v>8.1</v>
      </c>
      <c r="F43" s="35">
        <v>2</v>
      </c>
      <c r="G43" s="9"/>
      <c r="H43" s="10"/>
    </row>
    <row r="44" spans="2:8" x14ac:dyDescent="0.25">
      <c r="B44" s="8"/>
      <c r="C44" s="35">
        <v>41</v>
      </c>
      <c r="D44" s="35">
        <v>19</v>
      </c>
      <c r="E44" s="35">
        <v>9.8000000000000007</v>
      </c>
      <c r="F44" s="35">
        <v>21.8</v>
      </c>
      <c r="G44" s="9"/>
      <c r="H44" s="10"/>
    </row>
    <row r="45" spans="2:8" x14ac:dyDescent="0.25">
      <c r="B45" s="8"/>
      <c r="C45" s="35">
        <v>42</v>
      </c>
      <c r="D45" s="35">
        <v>19.2</v>
      </c>
      <c r="E45" s="35">
        <v>6.5</v>
      </c>
      <c r="F45" s="35">
        <v>0</v>
      </c>
      <c r="G45" s="9"/>
      <c r="H45" s="10"/>
    </row>
    <row r="46" spans="2:8" x14ac:dyDescent="0.25">
      <c r="B46" s="8"/>
      <c r="C46" s="35">
        <v>43</v>
      </c>
      <c r="D46" s="35">
        <v>21.3</v>
      </c>
      <c r="E46" s="35">
        <v>8.6</v>
      </c>
      <c r="F46" s="35">
        <v>1.9</v>
      </c>
      <c r="G46" s="9"/>
      <c r="H46" s="10"/>
    </row>
    <row r="47" spans="2:8" x14ac:dyDescent="0.25">
      <c r="B47" s="8"/>
      <c r="C47" s="35">
        <v>44</v>
      </c>
      <c r="D47" s="35">
        <v>21.2</v>
      </c>
      <c r="E47" s="35">
        <v>10.4</v>
      </c>
      <c r="F47" s="35">
        <v>0.8</v>
      </c>
      <c r="G47" s="9"/>
      <c r="H47" s="10"/>
    </row>
    <row r="48" spans="2:8" x14ac:dyDescent="0.25">
      <c r="B48" s="8"/>
      <c r="C48" s="35">
        <v>45</v>
      </c>
      <c r="D48" s="35">
        <v>19.8</v>
      </c>
      <c r="E48" s="35">
        <v>10</v>
      </c>
      <c r="F48" s="35">
        <v>0</v>
      </c>
      <c r="G48" s="9"/>
      <c r="H48" s="10"/>
    </row>
    <row r="49" spans="2:8" x14ac:dyDescent="0.25">
      <c r="B49" s="8"/>
      <c r="C49" s="35">
        <v>46</v>
      </c>
      <c r="D49" s="35">
        <v>20.5</v>
      </c>
      <c r="E49" s="35">
        <v>10</v>
      </c>
      <c r="F49" s="35">
        <v>1.7</v>
      </c>
      <c r="G49" s="9"/>
      <c r="H49" s="10"/>
    </row>
    <row r="50" spans="2:8" x14ac:dyDescent="0.25">
      <c r="B50" s="8"/>
      <c r="C50" s="35">
        <v>47</v>
      </c>
      <c r="D50" s="35">
        <v>20.7</v>
      </c>
      <c r="E50" s="35">
        <v>9.1</v>
      </c>
      <c r="F50" s="35">
        <v>18.100000000000001</v>
      </c>
      <c r="G50" s="9"/>
      <c r="H50" s="10"/>
    </row>
    <row r="51" spans="2:8" x14ac:dyDescent="0.25">
      <c r="B51" s="8"/>
      <c r="C51" s="35">
        <v>48</v>
      </c>
      <c r="D51" s="35">
        <v>21.8</v>
      </c>
      <c r="E51" s="35">
        <v>8.1</v>
      </c>
      <c r="F51" s="35">
        <v>1.4</v>
      </c>
      <c r="G51" s="9"/>
      <c r="H51" s="10"/>
    </row>
    <row r="52" spans="2:8" x14ac:dyDescent="0.25">
      <c r="B52" s="8"/>
      <c r="C52" s="35">
        <v>49</v>
      </c>
      <c r="D52" s="35">
        <v>23.8</v>
      </c>
      <c r="E52" s="35">
        <v>8</v>
      </c>
      <c r="F52" s="35">
        <v>12.5</v>
      </c>
      <c r="G52" s="9"/>
      <c r="H52" s="10"/>
    </row>
    <row r="53" spans="2:8" x14ac:dyDescent="0.25">
      <c r="B53" s="8"/>
      <c r="C53" s="35">
        <v>50</v>
      </c>
      <c r="D53" s="35">
        <v>21.7</v>
      </c>
      <c r="E53" s="35">
        <v>7.5</v>
      </c>
      <c r="F53" s="35">
        <v>0</v>
      </c>
      <c r="G53" s="9"/>
      <c r="H53" s="10"/>
    </row>
    <row r="54" spans="2:8" x14ac:dyDescent="0.25">
      <c r="B54" s="8"/>
      <c r="C54" s="35">
        <v>51</v>
      </c>
      <c r="D54" s="35">
        <v>20</v>
      </c>
      <c r="E54" s="35">
        <v>6</v>
      </c>
      <c r="F54" s="35">
        <v>24</v>
      </c>
      <c r="G54" s="9"/>
      <c r="H54" s="10"/>
    </row>
    <row r="55" spans="2:8" x14ac:dyDescent="0.25">
      <c r="B55" s="8"/>
      <c r="C55" s="35">
        <v>52</v>
      </c>
      <c r="D55" s="35">
        <v>17.399999999999999</v>
      </c>
      <c r="E55" s="35">
        <v>5</v>
      </c>
      <c r="F55" s="35">
        <v>12.1</v>
      </c>
      <c r="G55" s="9"/>
      <c r="H55" s="10"/>
    </row>
    <row r="56" spans="2:8" x14ac:dyDescent="0.25">
      <c r="B56" s="8"/>
      <c r="C56" s="35">
        <v>53</v>
      </c>
      <c r="D56" s="35">
        <v>16.399999999999999</v>
      </c>
      <c r="E56" s="35">
        <v>5</v>
      </c>
      <c r="F56" s="35">
        <v>6.8</v>
      </c>
      <c r="G56" s="9"/>
      <c r="H56" s="10"/>
    </row>
    <row r="57" spans="2:8" x14ac:dyDescent="0.25">
      <c r="B57" s="8"/>
      <c r="C57" s="35">
        <v>54</v>
      </c>
      <c r="D57" s="35">
        <v>20.5</v>
      </c>
      <c r="E57" s="35">
        <v>8</v>
      </c>
      <c r="F57" s="35">
        <v>27.7</v>
      </c>
      <c r="G57" s="9"/>
      <c r="H57" s="10"/>
    </row>
    <row r="58" spans="2:8" x14ac:dyDescent="0.25">
      <c r="B58" s="8"/>
      <c r="C58" s="35">
        <v>55</v>
      </c>
      <c r="D58" s="35">
        <v>21.5</v>
      </c>
      <c r="E58" s="35">
        <v>7.5</v>
      </c>
      <c r="F58" s="35">
        <v>9</v>
      </c>
      <c r="G58" s="9"/>
      <c r="H58" s="10"/>
    </row>
    <row r="59" spans="2:8" x14ac:dyDescent="0.25">
      <c r="B59" s="8"/>
      <c r="C59" s="35">
        <v>56</v>
      </c>
      <c r="D59" s="35">
        <v>19.8</v>
      </c>
      <c r="E59" s="35">
        <v>8.5</v>
      </c>
      <c r="F59" s="35">
        <v>0.5</v>
      </c>
      <c r="G59" s="9"/>
      <c r="H59" s="10"/>
    </row>
    <row r="60" spans="2:8" x14ac:dyDescent="0.25">
      <c r="B60" s="8"/>
      <c r="C60" s="35">
        <v>57</v>
      </c>
      <c r="D60" s="35">
        <v>21.2</v>
      </c>
      <c r="E60" s="35">
        <v>9.5</v>
      </c>
      <c r="F60" s="35">
        <v>0</v>
      </c>
      <c r="G60" s="9"/>
      <c r="H60" s="10"/>
    </row>
    <row r="61" spans="2:8" x14ac:dyDescent="0.25">
      <c r="B61" s="8"/>
      <c r="C61" s="35">
        <v>58</v>
      </c>
      <c r="D61" s="35">
        <v>17</v>
      </c>
      <c r="E61" s="35">
        <v>8.8000000000000007</v>
      </c>
      <c r="F61" s="35">
        <v>1.1000000000000001</v>
      </c>
      <c r="G61" s="9"/>
      <c r="H61" s="10"/>
    </row>
    <row r="62" spans="2:8" x14ac:dyDescent="0.25">
      <c r="B62" s="8"/>
      <c r="C62" s="35">
        <v>59</v>
      </c>
      <c r="D62" s="35">
        <v>20.5</v>
      </c>
      <c r="E62" s="35">
        <v>8.4</v>
      </c>
      <c r="F62" s="35">
        <v>0.4</v>
      </c>
      <c r="G62" s="9"/>
      <c r="H62" s="10"/>
    </row>
    <row r="63" spans="2:8" x14ac:dyDescent="0.25">
      <c r="B63" s="8"/>
      <c r="C63" s="35">
        <v>60</v>
      </c>
      <c r="D63" s="35">
        <v>20.6</v>
      </c>
      <c r="E63" s="35">
        <v>8.4</v>
      </c>
      <c r="F63" s="35">
        <v>0</v>
      </c>
      <c r="G63" s="9"/>
      <c r="H63" s="10"/>
    </row>
    <row r="64" spans="2:8" x14ac:dyDescent="0.25">
      <c r="B64" s="8"/>
      <c r="C64" s="35">
        <v>61</v>
      </c>
      <c r="D64" s="35">
        <v>22</v>
      </c>
      <c r="E64" s="35">
        <v>6.2</v>
      </c>
      <c r="F64" s="35">
        <v>3.4</v>
      </c>
      <c r="G64" s="9"/>
      <c r="H64" s="10"/>
    </row>
    <row r="65" spans="2:8" x14ac:dyDescent="0.25">
      <c r="B65" s="8"/>
      <c r="C65" s="35">
        <v>62</v>
      </c>
      <c r="D65" s="35">
        <v>21.2</v>
      </c>
      <c r="E65" s="35">
        <v>7</v>
      </c>
      <c r="F65" s="35">
        <v>0</v>
      </c>
      <c r="G65" s="9"/>
      <c r="H65" s="10"/>
    </row>
    <row r="66" spans="2:8" x14ac:dyDescent="0.25">
      <c r="B66" s="8"/>
      <c r="C66" s="35">
        <v>63</v>
      </c>
      <c r="D66" s="35">
        <v>19.8</v>
      </c>
      <c r="E66" s="35">
        <v>10</v>
      </c>
      <c r="F66" s="35">
        <v>2.6</v>
      </c>
      <c r="G66" s="9"/>
      <c r="H66" s="10"/>
    </row>
    <row r="67" spans="2:8" x14ac:dyDescent="0.25">
      <c r="B67" s="8"/>
      <c r="C67" s="35">
        <v>64</v>
      </c>
      <c r="D67" s="35">
        <v>19.5</v>
      </c>
      <c r="E67" s="35">
        <v>8.5</v>
      </c>
      <c r="F67" s="35">
        <v>0</v>
      </c>
      <c r="G67" s="9"/>
      <c r="H67" s="10"/>
    </row>
    <row r="68" spans="2:8" x14ac:dyDescent="0.25">
      <c r="B68" s="8"/>
      <c r="C68" s="35">
        <v>65</v>
      </c>
      <c r="D68" s="35">
        <v>21.2</v>
      </c>
      <c r="E68" s="35">
        <v>5</v>
      </c>
      <c r="F68" s="35">
        <v>5.8</v>
      </c>
      <c r="G68" s="9"/>
      <c r="H68" s="10"/>
    </row>
    <row r="69" spans="2:8" x14ac:dyDescent="0.25">
      <c r="B69" s="8"/>
      <c r="C69" s="35">
        <v>66</v>
      </c>
      <c r="D69" s="35">
        <v>17.7</v>
      </c>
      <c r="E69" s="35">
        <v>7.5</v>
      </c>
      <c r="F69" s="35">
        <v>0</v>
      </c>
      <c r="G69" s="9"/>
      <c r="H69" s="10"/>
    </row>
    <row r="70" spans="2:8" x14ac:dyDescent="0.25">
      <c r="B70" s="8"/>
      <c r="C70" s="35">
        <v>67</v>
      </c>
      <c r="D70" s="35">
        <v>21.5</v>
      </c>
      <c r="E70" s="35">
        <v>7.2</v>
      </c>
      <c r="F70" s="35">
        <v>33.9</v>
      </c>
      <c r="G70" s="9"/>
      <c r="H70" s="10"/>
    </row>
    <row r="71" spans="2:8" x14ac:dyDescent="0.25">
      <c r="B71" s="8"/>
      <c r="C71" s="35">
        <v>68</v>
      </c>
      <c r="D71" s="35">
        <v>18.7</v>
      </c>
      <c r="E71" s="35">
        <v>7.5</v>
      </c>
      <c r="F71" s="35">
        <v>2</v>
      </c>
      <c r="G71" s="9"/>
      <c r="H71" s="10"/>
    </row>
    <row r="72" spans="2:8" x14ac:dyDescent="0.25">
      <c r="B72" s="8"/>
      <c r="C72" s="35">
        <v>69</v>
      </c>
      <c r="D72" s="35">
        <v>21.8</v>
      </c>
      <c r="E72" s="35">
        <v>7.6</v>
      </c>
      <c r="F72" s="35">
        <v>13.1</v>
      </c>
      <c r="G72" s="9"/>
      <c r="H72" s="10"/>
    </row>
    <row r="73" spans="2:8" x14ac:dyDescent="0.25">
      <c r="B73" s="8"/>
      <c r="C73" s="35">
        <v>70</v>
      </c>
      <c r="D73" s="35">
        <v>20.2</v>
      </c>
      <c r="E73" s="35">
        <v>6.8</v>
      </c>
      <c r="F73" s="35">
        <v>5.4</v>
      </c>
      <c r="G73" s="9"/>
      <c r="H73" s="10"/>
    </row>
    <row r="74" spans="2:8" x14ac:dyDescent="0.25">
      <c r="B74" s="8"/>
      <c r="C74" s="35">
        <v>71</v>
      </c>
      <c r="D74" s="35">
        <v>20</v>
      </c>
      <c r="E74" s="35">
        <v>8</v>
      </c>
      <c r="F74" s="35">
        <v>20.100000000000001</v>
      </c>
      <c r="G74" s="9"/>
      <c r="H74" s="10"/>
    </row>
    <row r="75" spans="2:8" x14ac:dyDescent="0.25">
      <c r="B75" s="8"/>
      <c r="C75" s="35">
        <v>72</v>
      </c>
      <c r="D75" s="35">
        <v>20.6</v>
      </c>
      <c r="E75" s="35">
        <v>7.5</v>
      </c>
      <c r="F75" s="35">
        <v>8.5</v>
      </c>
      <c r="G75" s="9"/>
      <c r="H75" s="10"/>
    </row>
    <row r="76" spans="2:8" x14ac:dyDescent="0.25">
      <c r="B76" s="8"/>
      <c r="C76" s="35">
        <v>73</v>
      </c>
      <c r="D76" s="35">
        <v>16.600000000000001</v>
      </c>
      <c r="E76" s="35">
        <v>8</v>
      </c>
      <c r="F76" s="35">
        <v>3.4</v>
      </c>
      <c r="G76" s="9"/>
      <c r="H76" s="10"/>
    </row>
    <row r="77" spans="2:8" x14ac:dyDescent="0.25">
      <c r="B77" s="8"/>
      <c r="C77" s="35">
        <v>74</v>
      </c>
      <c r="D77" s="35">
        <v>16.399999999999999</v>
      </c>
      <c r="E77" s="35">
        <v>9</v>
      </c>
      <c r="F77" s="35">
        <v>5.6</v>
      </c>
      <c r="G77" s="9"/>
      <c r="H77" s="10"/>
    </row>
    <row r="78" spans="2:8" x14ac:dyDescent="0.25">
      <c r="B78" s="8"/>
      <c r="C78" s="35">
        <v>75</v>
      </c>
      <c r="D78" s="35">
        <v>17.600000000000001</v>
      </c>
      <c r="E78" s="35">
        <v>9</v>
      </c>
      <c r="F78" s="35">
        <v>18.3</v>
      </c>
      <c r="G78" s="9"/>
      <c r="H78" s="10"/>
    </row>
    <row r="79" spans="2:8" x14ac:dyDescent="0.25">
      <c r="B79" s="8"/>
      <c r="C79" s="35">
        <v>76</v>
      </c>
      <c r="D79" s="35">
        <v>17.600000000000001</v>
      </c>
      <c r="E79" s="35">
        <v>9.3000000000000007</v>
      </c>
      <c r="F79" s="35">
        <v>0.2</v>
      </c>
      <c r="G79" s="9"/>
      <c r="H79" s="10"/>
    </row>
    <row r="80" spans="2:8" x14ac:dyDescent="0.25">
      <c r="B80" s="8"/>
      <c r="C80" s="35">
        <v>77</v>
      </c>
      <c r="D80" s="35">
        <v>20.2</v>
      </c>
      <c r="E80" s="35">
        <v>9.6999999999999993</v>
      </c>
      <c r="F80" s="35">
        <v>2.2000000000000002</v>
      </c>
      <c r="G80" s="9"/>
      <c r="H80" s="10"/>
    </row>
    <row r="81" spans="2:8" x14ac:dyDescent="0.25">
      <c r="B81" s="8"/>
      <c r="C81" s="35">
        <v>78</v>
      </c>
      <c r="D81" s="35">
        <v>21.3</v>
      </c>
      <c r="E81" s="35">
        <v>9.8000000000000007</v>
      </c>
      <c r="F81" s="35">
        <v>0.2</v>
      </c>
      <c r="G81" s="9"/>
      <c r="H81" s="10"/>
    </row>
    <row r="82" spans="2:8" x14ac:dyDescent="0.25">
      <c r="B82" s="8"/>
      <c r="C82" s="35">
        <v>79</v>
      </c>
      <c r="D82" s="35">
        <v>20.6</v>
      </c>
      <c r="E82" s="35">
        <v>8.8000000000000007</v>
      </c>
      <c r="F82" s="35">
        <v>3.6</v>
      </c>
      <c r="G82" s="9"/>
      <c r="H82" s="10"/>
    </row>
    <row r="83" spans="2:8" x14ac:dyDescent="0.25">
      <c r="B83" s="8"/>
      <c r="C83" s="35">
        <v>80</v>
      </c>
      <c r="D83" s="35">
        <v>17.5</v>
      </c>
      <c r="E83" s="35">
        <v>8.6999999999999993</v>
      </c>
      <c r="F83" s="35">
        <v>0</v>
      </c>
      <c r="G83" s="9"/>
      <c r="H83" s="10"/>
    </row>
    <row r="84" spans="2:8" x14ac:dyDescent="0.25">
      <c r="B84" s="8"/>
      <c r="C84" s="35">
        <v>81</v>
      </c>
      <c r="D84" s="35">
        <v>21.8</v>
      </c>
      <c r="E84" s="35">
        <v>4.8</v>
      </c>
      <c r="F84" s="35">
        <v>1.7</v>
      </c>
      <c r="G84" s="9"/>
      <c r="H84" s="10"/>
    </row>
    <row r="85" spans="2:8" x14ac:dyDescent="0.25">
      <c r="B85" s="8"/>
      <c r="C85" s="35">
        <v>82</v>
      </c>
      <c r="D85" s="35">
        <v>17.8</v>
      </c>
      <c r="E85" s="35">
        <v>5.7</v>
      </c>
      <c r="F85" s="35">
        <v>2.2999999999999998</v>
      </c>
      <c r="G85" s="9"/>
      <c r="H85" s="10"/>
    </row>
    <row r="86" spans="2:8" x14ac:dyDescent="0.25">
      <c r="B86" s="8"/>
      <c r="C86" s="35">
        <v>83</v>
      </c>
      <c r="D86" s="35">
        <v>22.5</v>
      </c>
      <c r="E86" s="35">
        <v>3.7</v>
      </c>
      <c r="F86" s="35">
        <v>0</v>
      </c>
      <c r="G86" s="9"/>
      <c r="H86" s="10"/>
    </row>
    <row r="87" spans="2:8" x14ac:dyDescent="0.25">
      <c r="B87" s="8"/>
      <c r="C87" s="35">
        <v>84</v>
      </c>
      <c r="D87" s="35">
        <v>22.5</v>
      </c>
      <c r="E87" s="35">
        <v>7.8</v>
      </c>
      <c r="F87" s="35">
        <v>0</v>
      </c>
      <c r="G87" s="9"/>
      <c r="H87" s="10"/>
    </row>
    <row r="88" spans="2:8" x14ac:dyDescent="0.25">
      <c r="B88" s="8"/>
      <c r="C88" s="35">
        <v>85</v>
      </c>
      <c r="D88" s="35">
        <v>21.7</v>
      </c>
      <c r="E88" s="35">
        <v>6.4</v>
      </c>
      <c r="F88" s="35">
        <v>0</v>
      </c>
      <c r="G88" s="9"/>
      <c r="H88" s="10"/>
    </row>
    <row r="89" spans="2:8" x14ac:dyDescent="0.25">
      <c r="B89" s="8"/>
      <c r="C89" s="35">
        <v>86</v>
      </c>
      <c r="D89" s="35">
        <v>21.9</v>
      </c>
      <c r="E89" s="35">
        <v>7.4</v>
      </c>
      <c r="F89" s="35">
        <v>0</v>
      </c>
      <c r="G89" s="9"/>
      <c r="H89" s="10"/>
    </row>
    <row r="90" spans="2:8" x14ac:dyDescent="0.25">
      <c r="B90" s="8"/>
      <c r="C90" s="35">
        <v>87</v>
      </c>
      <c r="D90" s="35">
        <v>21.4</v>
      </c>
      <c r="E90" s="35">
        <v>5.2</v>
      </c>
      <c r="F90" s="35">
        <v>11.7</v>
      </c>
      <c r="G90" s="9"/>
      <c r="H90" s="10"/>
    </row>
    <row r="91" spans="2:8" x14ac:dyDescent="0.25">
      <c r="B91" s="8"/>
      <c r="C91" s="35">
        <v>88</v>
      </c>
      <c r="D91" s="35">
        <v>22.2</v>
      </c>
      <c r="E91" s="35">
        <v>6</v>
      </c>
      <c r="F91" s="35">
        <v>0</v>
      </c>
      <c r="G91" s="9"/>
      <c r="H91" s="10"/>
    </row>
    <row r="92" spans="2:8" x14ac:dyDescent="0.25">
      <c r="B92" s="8"/>
      <c r="C92" s="35">
        <v>89</v>
      </c>
      <c r="D92" s="35">
        <v>20.3</v>
      </c>
      <c r="E92" s="35">
        <v>5.5</v>
      </c>
      <c r="F92" s="35">
        <v>1.7</v>
      </c>
      <c r="G92" s="9"/>
      <c r="H92" s="10"/>
    </row>
    <row r="93" spans="2:8" x14ac:dyDescent="0.25">
      <c r="B93" s="8"/>
      <c r="C93" s="35">
        <v>90</v>
      </c>
      <c r="D93" s="35">
        <v>22</v>
      </c>
      <c r="E93" s="35">
        <v>7</v>
      </c>
      <c r="F93" s="35">
        <v>0</v>
      </c>
      <c r="G93" s="9"/>
      <c r="H93" s="10"/>
    </row>
    <row r="94" spans="2:8" x14ac:dyDescent="0.25">
      <c r="B94" s="8"/>
      <c r="C94" s="35">
        <v>91</v>
      </c>
      <c r="D94" s="35">
        <v>22.3</v>
      </c>
      <c r="E94" s="35">
        <v>6.7</v>
      </c>
      <c r="F94" s="35">
        <v>0</v>
      </c>
      <c r="G94" s="9"/>
      <c r="H94" s="10"/>
    </row>
    <row r="95" spans="2:8" x14ac:dyDescent="0.25">
      <c r="B95" s="8"/>
      <c r="C95" s="35">
        <v>92</v>
      </c>
      <c r="D95" s="35">
        <v>22.4</v>
      </c>
      <c r="E95" s="35">
        <v>7.8</v>
      </c>
      <c r="F95" s="35">
        <v>0</v>
      </c>
      <c r="G95" s="9"/>
      <c r="H95" s="10"/>
    </row>
    <row r="96" spans="2:8" x14ac:dyDescent="0.25">
      <c r="B96" s="8"/>
      <c r="C96" s="35">
        <v>93</v>
      </c>
      <c r="D96" s="35">
        <v>22</v>
      </c>
      <c r="E96" s="35">
        <v>6.8</v>
      </c>
      <c r="F96" s="35">
        <v>0.5</v>
      </c>
      <c r="G96" s="9"/>
      <c r="H96" s="10"/>
    </row>
    <row r="97" spans="2:8" x14ac:dyDescent="0.25">
      <c r="B97" s="8"/>
      <c r="C97" s="35">
        <v>94</v>
      </c>
      <c r="D97" s="35">
        <v>20.5</v>
      </c>
      <c r="E97" s="35">
        <v>7</v>
      </c>
      <c r="F97" s="35">
        <v>0</v>
      </c>
      <c r="G97" s="9"/>
      <c r="H97" s="10"/>
    </row>
    <row r="98" spans="2:8" x14ac:dyDescent="0.25">
      <c r="B98" s="8"/>
      <c r="C98" s="35">
        <v>95</v>
      </c>
      <c r="D98" s="35">
        <v>22.6</v>
      </c>
      <c r="E98" s="35">
        <v>5</v>
      </c>
      <c r="F98" s="35">
        <v>0</v>
      </c>
      <c r="G98" s="9"/>
      <c r="H98" s="10"/>
    </row>
    <row r="99" spans="2:8" x14ac:dyDescent="0.25">
      <c r="B99" s="8"/>
      <c r="C99" s="35">
        <v>96</v>
      </c>
      <c r="D99" s="35">
        <v>16.8</v>
      </c>
      <c r="E99" s="35">
        <v>6.5</v>
      </c>
      <c r="F99" s="35">
        <v>0</v>
      </c>
      <c r="G99" s="9"/>
      <c r="H99" s="10"/>
    </row>
    <row r="100" spans="2:8" x14ac:dyDescent="0.25">
      <c r="B100" s="8"/>
      <c r="C100" s="35">
        <v>97</v>
      </c>
      <c r="D100" s="35">
        <v>22.2</v>
      </c>
      <c r="E100" s="35">
        <v>2.1</v>
      </c>
      <c r="F100" s="35">
        <v>0.2</v>
      </c>
      <c r="G100" s="9"/>
      <c r="H100" s="10"/>
    </row>
    <row r="101" spans="2:8" x14ac:dyDescent="0.25">
      <c r="B101" s="8"/>
      <c r="C101" s="35">
        <v>98</v>
      </c>
      <c r="D101" s="35">
        <v>19.3</v>
      </c>
      <c r="E101" s="35">
        <v>5.4</v>
      </c>
      <c r="F101" s="35">
        <v>0</v>
      </c>
      <c r="G101" s="9"/>
      <c r="H101" s="10"/>
    </row>
    <row r="102" spans="2:8" x14ac:dyDescent="0.25">
      <c r="B102" s="8"/>
      <c r="C102" s="35">
        <v>99</v>
      </c>
      <c r="D102" s="35">
        <v>19.2</v>
      </c>
      <c r="E102" s="35">
        <v>3.8</v>
      </c>
      <c r="F102" s="35">
        <v>0</v>
      </c>
      <c r="G102" s="9"/>
      <c r="H102" s="10"/>
    </row>
    <row r="103" spans="2:8" x14ac:dyDescent="0.25">
      <c r="B103" s="8"/>
      <c r="C103" s="35">
        <v>100</v>
      </c>
      <c r="D103" s="35">
        <v>18.3</v>
      </c>
      <c r="E103" s="35">
        <v>7.8</v>
      </c>
      <c r="F103" s="35">
        <v>0</v>
      </c>
      <c r="G103" s="9"/>
      <c r="H103" s="10"/>
    </row>
    <row r="104" spans="2:8" x14ac:dyDescent="0.25">
      <c r="B104" s="8"/>
      <c r="C104" s="35">
        <v>101</v>
      </c>
      <c r="D104" s="35">
        <v>22.6</v>
      </c>
      <c r="E104" s="35">
        <v>4.5</v>
      </c>
      <c r="F104" s="35">
        <v>0</v>
      </c>
      <c r="G104" s="9"/>
      <c r="H104" s="10"/>
    </row>
    <row r="105" spans="2:8" x14ac:dyDescent="0.25">
      <c r="B105" s="8"/>
      <c r="C105" s="35">
        <v>102</v>
      </c>
      <c r="D105" s="35">
        <v>23</v>
      </c>
      <c r="E105" s="35">
        <v>4</v>
      </c>
      <c r="F105" s="35">
        <v>3.5</v>
      </c>
      <c r="G105" s="9"/>
      <c r="H105" s="10"/>
    </row>
    <row r="106" spans="2:8" x14ac:dyDescent="0.25">
      <c r="B106" s="8"/>
      <c r="C106" s="35">
        <v>103</v>
      </c>
      <c r="D106" s="35">
        <v>17.5</v>
      </c>
      <c r="E106" s="35">
        <v>3.8</v>
      </c>
      <c r="F106" s="35">
        <v>1.8</v>
      </c>
      <c r="G106" s="9"/>
      <c r="H106" s="10"/>
    </row>
    <row r="107" spans="2:8" x14ac:dyDescent="0.25">
      <c r="B107" s="8"/>
      <c r="C107" s="35">
        <v>104</v>
      </c>
      <c r="D107" s="35">
        <v>22.3</v>
      </c>
      <c r="E107" s="35">
        <v>4.5</v>
      </c>
      <c r="F107" s="35">
        <v>0</v>
      </c>
      <c r="G107" s="9"/>
      <c r="H107" s="10"/>
    </row>
    <row r="108" spans="2:8" x14ac:dyDescent="0.25">
      <c r="B108" s="8"/>
      <c r="C108" s="35">
        <v>105</v>
      </c>
      <c r="D108" s="35">
        <v>21.3</v>
      </c>
      <c r="E108" s="35">
        <v>1.3</v>
      </c>
      <c r="F108" s="35">
        <v>0</v>
      </c>
      <c r="G108" s="9"/>
      <c r="H108" s="10"/>
    </row>
    <row r="109" spans="2:8" x14ac:dyDescent="0.25">
      <c r="B109" s="8"/>
      <c r="C109" s="35">
        <v>106</v>
      </c>
      <c r="D109" s="35">
        <v>22.2</v>
      </c>
      <c r="E109" s="35">
        <v>2.7</v>
      </c>
      <c r="F109" s="35">
        <v>0</v>
      </c>
      <c r="G109" s="9"/>
      <c r="H109" s="10"/>
    </row>
    <row r="110" spans="2:8" x14ac:dyDescent="0.25">
      <c r="B110" s="8"/>
      <c r="C110" s="35">
        <v>107</v>
      </c>
      <c r="D110" s="35">
        <v>21.7</v>
      </c>
      <c r="E110" s="35">
        <v>2.4</v>
      </c>
      <c r="F110" s="35">
        <v>0</v>
      </c>
      <c r="G110" s="9"/>
      <c r="H110" s="10"/>
    </row>
    <row r="111" spans="2:8" x14ac:dyDescent="0.25">
      <c r="B111" s="8"/>
      <c r="C111" s="35">
        <v>108</v>
      </c>
      <c r="D111" s="35">
        <v>22</v>
      </c>
      <c r="E111" s="35">
        <v>4</v>
      </c>
      <c r="F111" s="35">
        <v>0.7</v>
      </c>
      <c r="G111" s="9"/>
      <c r="H111" s="10"/>
    </row>
    <row r="112" spans="2:8" x14ac:dyDescent="0.25">
      <c r="B112" s="8"/>
      <c r="C112" s="35">
        <v>109</v>
      </c>
      <c r="D112" s="35">
        <v>22.2</v>
      </c>
      <c r="E112" s="35">
        <v>5</v>
      </c>
      <c r="F112" s="35">
        <v>0.5</v>
      </c>
      <c r="G112" s="9"/>
      <c r="H112" s="10"/>
    </row>
    <row r="113" spans="2:8" x14ac:dyDescent="0.25">
      <c r="B113" s="8"/>
      <c r="C113" s="35">
        <v>110</v>
      </c>
      <c r="D113" s="35">
        <v>21.5</v>
      </c>
      <c r="E113" s="35">
        <v>7.5</v>
      </c>
      <c r="F113" s="35">
        <v>0</v>
      </c>
      <c r="G113" s="9"/>
      <c r="H113" s="10"/>
    </row>
    <row r="114" spans="2:8" x14ac:dyDescent="0.25">
      <c r="B114" s="8"/>
      <c r="C114" s="35">
        <v>111</v>
      </c>
      <c r="D114" s="35">
        <v>21.9</v>
      </c>
      <c r="E114" s="35">
        <v>3</v>
      </c>
      <c r="F114" s="35">
        <v>0</v>
      </c>
      <c r="G114" s="9"/>
      <c r="H114" s="10"/>
    </row>
    <row r="115" spans="2:8" x14ac:dyDescent="0.25">
      <c r="B115" s="8"/>
      <c r="C115" s="35">
        <v>112</v>
      </c>
      <c r="D115" s="35">
        <v>21</v>
      </c>
      <c r="E115" s="35">
        <v>2.6</v>
      </c>
      <c r="F115" s="35">
        <v>0.6</v>
      </c>
      <c r="G115" s="9"/>
      <c r="H115" s="10"/>
    </row>
    <row r="116" spans="2:8" x14ac:dyDescent="0.25">
      <c r="B116" s="8"/>
      <c r="C116" s="35">
        <v>113</v>
      </c>
      <c r="D116" s="35">
        <v>19.5</v>
      </c>
      <c r="E116" s="35">
        <v>2.2000000000000002</v>
      </c>
      <c r="F116" s="35">
        <v>0</v>
      </c>
      <c r="G116" s="9"/>
      <c r="H116" s="10"/>
    </row>
    <row r="117" spans="2:8" x14ac:dyDescent="0.25">
      <c r="B117" s="8"/>
      <c r="C117" s="35">
        <v>114</v>
      </c>
      <c r="D117" s="35">
        <v>17.8</v>
      </c>
      <c r="E117" s="35">
        <v>6</v>
      </c>
      <c r="F117" s="35">
        <v>0</v>
      </c>
      <c r="G117" s="9"/>
      <c r="H117" s="10"/>
    </row>
    <row r="118" spans="2:8" x14ac:dyDescent="0.25">
      <c r="B118" s="8"/>
      <c r="C118" s="35">
        <v>115</v>
      </c>
      <c r="D118" s="35">
        <v>18.600000000000001</v>
      </c>
      <c r="E118" s="35">
        <v>4.5999999999999996</v>
      </c>
      <c r="F118" s="35">
        <v>0</v>
      </c>
      <c r="G118" s="9"/>
      <c r="H118" s="10"/>
    </row>
    <row r="119" spans="2:8" x14ac:dyDescent="0.25">
      <c r="B119" s="8"/>
      <c r="C119" s="35">
        <v>116</v>
      </c>
      <c r="D119" s="35">
        <v>19.8</v>
      </c>
      <c r="E119" s="35">
        <v>4</v>
      </c>
      <c r="F119" s="35">
        <v>12.5</v>
      </c>
      <c r="G119" s="9"/>
      <c r="H119" s="10"/>
    </row>
    <row r="120" spans="2:8" x14ac:dyDescent="0.25">
      <c r="B120" s="8"/>
      <c r="C120" s="35">
        <v>117</v>
      </c>
      <c r="D120" s="35">
        <v>21.7</v>
      </c>
      <c r="E120" s="35">
        <v>6.5</v>
      </c>
      <c r="F120" s="35">
        <v>0</v>
      </c>
      <c r="G120" s="9"/>
      <c r="H120" s="10"/>
    </row>
    <row r="121" spans="2:8" x14ac:dyDescent="0.25">
      <c r="B121" s="8"/>
      <c r="C121" s="35">
        <v>118</v>
      </c>
      <c r="D121" s="35">
        <v>20.8</v>
      </c>
      <c r="E121" s="35">
        <v>3.6</v>
      </c>
      <c r="F121" s="35">
        <v>0</v>
      </c>
      <c r="G121" s="9"/>
      <c r="H121" s="10"/>
    </row>
    <row r="122" spans="2:8" x14ac:dyDescent="0.25">
      <c r="B122" s="8"/>
      <c r="C122" s="35">
        <v>119</v>
      </c>
      <c r="D122" s="35">
        <v>21.7</v>
      </c>
      <c r="E122" s="35">
        <v>6</v>
      </c>
      <c r="F122" s="35">
        <v>0</v>
      </c>
      <c r="G122" s="9"/>
      <c r="H122" s="10"/>
    </row>
    <row r="123" spans="2:8" x14ac:dyDescent="0.25">
      <c r="B123" s="8"/>
      <c r="C123" s="35">
        <v>120</v>
      </c>
      <c r="D123" s="35">
        <v>21</v>
      </c>
      <c r="E123" s="35">
        <v>4.2</v>
      </c>
      <c r="F123" s="35">
        <v>0</v>
      </c>
      <c r="G123" s="9"/>
      <c r="H123" s="10"/>
    </row>
    <row r="124" spans="2:8" x14ac:dyDescent="0.25">
      <c r="B124" s="8"/>
      <c r="C124" s="35">
        <v>121</v>
      </c>
      <c r="D124" s="35">
        <v>22</v>
      </c>
      <c r="E124" s="35">
        <v>3.1</v>
      </c>
      <c r="F124" s="35">
        <v>0</v>
      </c>
      <c r="G124" s="9"/>
      <c r="H124" s="10"/>
    </row>
    <row r="125" spans="2:8" x14ac:dyDescent="0.25">
      <c r="B125" s="8"/>
      <c r="C125" s="35">
        <v>122</v>
      </c>
      <c r="D125" s="35">
        <v>22.8</v>
      </c>
      <c r="E125" s="35">
        <v>3.5</v>
      </c>
      <c r="F125" s="35">
        <v>0</v>
      </c>
      <c r="G125" s="9"/>
      <c r="H125" s="10"/>
    </row>
    <row r="126" spans="2:8" x14ac:dyDescent="0.25">
      <c r="B126" s="8"/>
      <c r="C126" s="35">
        <v>123</v>
      </c>
      <c r="D126" s="35">
        <v>23.4</v>
      </c>
      <c r="E126" s="35">
        <v>3.1</v>
      </c>
      <c r="F126" s="35">
        <v>0</v>
      </c>
      <c r="G126" s="9"/>
      <c r="H126" s="10"/>
    </row>
    <row r="127" spans="2:8" x14ac:dyDescent="0.25">
      <c r="B127" s="8"/>
      <c r="C127" s="35">
        <v>124</v>
      </c>
      <c r="D127" s="35">
        <v>18.2</v>
      </c>
      <c r="E127" s="35">
        <v>5.6</v>
      </c>
      <c r="F127" s="35">
        <v>0</v>
      </c>
      <c r="G127" s="9"/>
      <c r="H127" s="10"/>
    </row>
    <row r="128" spans="2:8" x14ac:dyDescent="0.25">
      <c r="B128" s="8"/>
      <c r="C128" s="35">
        <v>125</v>
      </c>
      <c r="D128" s="35">
        <v>19.600000000000001</v>
      </c>
      <c r="E128" s="35">
        <v>5.3</v>
      </c>
      <c r="F128" s="35">
        <v>0</v>
      </c>
      <c r="G128" s="9"/>
      <c r="H128" s="10"/>
    </row>
    <row r="129" spans="2:8" x14ac:dyDescent="0.25">
      <c r="B129" s="8"/>
      <c r="C129" s="35">
        <v>126</v>
      </c>
      <c r="D129" s="35">
        <v>20.5</v>
      </c>
      <c r="E129" s="35">
        <v>1.8</v>
      </c>
      <c r="F129" s="35">
        <v>0</v>
      </c>
      <c r="G129" s="9"/>
      <c r="H129" s="10"/>
    </row>
    <row r="130" spans="2:8" x14ac:dyDescent="0.25">
      <c r="B130" s="8"/>
      <c r="C130" s="35">
        <v>127</v>
      </c>
      <c r="D130" s="35">
        <v>20.8</v>
      </c>
      <c r="E130" s="35">
        <v>4</v>
      </c>
      <c r="F130" s="35">
        <v>0</v>
      </c>
      <c r="G130" s="9"/>
      <c r="H130" s="10"/>
    </row>
    <row r="131" spans="2:8" x14ac:dyDescent="0.25">
      <c r="B131" s="8"/>
      <c r="C131" s="35">
        <v>128</v>
      </c>
      <c r="D131" s="35">
        <v>18.7</v>
      </c>
      <c r="E131" s="35">
        <v>3.6</v>
      </c>
      <c r="F131" s="35">
        <v>0</v>
      </c>
      <c r="G131" s="9"/>
      <c r="H131" s="10"/>
    </row>
    <row r="132" spans="2:8" x14ac:dyDescent="0.25">
      <c r="B132" s="8"/>
      <c r="C132" s="35">
        <v>129</v>
      </c>
      <c r="D132" s="35">
        <v>21.7</v>
      </c>
      <c r="E132" s="35">
        <v>1.8</v>
      </c>
      <c r="F132" s="35">
        <v>0.2</v>
      </c>
      <c r="G132" s="9"/>
      <c r="H132" s="10"/>
    </row>
    <row r="133" spans="2:8" x14ac:dyDescent="0.25">
      <c r="B133" s="8"/>
      <c r="C133" s="35">
        <v>130</v>
      </c>
      <c r="D133" s="35">
        <v>21.7</v>
      </c>
      <c r="E133" s="35">
        <v>2.8</v>
      </c>
      <c r="F133" s="35">
        <v>0</v>
      </c>
      <c r="G133" s="9"/>
      <c r="H133" s="10"/>
    </row>
    <row r="134" spans="2:8" x14ac:dyDescent="0.25">
      <c r="B134" s="8"/>
      <c r="C134" s="35">
        <v>131</v>
      </c>
      <c r="D134" s="35">
        <v>21.7</v>
      </c>
      <c r="E134" s="35">
        <v>2.6</v>
      </c>
      <c r="F134" s="35">
        <v>0</v>
      </c>
      <c r="G134" s="9"/>
      <c r="H134" s="10"/>
    </row>
    <row r="135" spans="2:8" x14ac:dyDescent="0.25">
      <c r="B135" s="8"/>
      <c r="C135" s="35">
        <v>132</v>
      </c>
      <c r="D135" s="35">
        <v>21.8</v>
      </c>
      <c r="E135" s="35">
        <v>0.5</v>
      </c>
      <c r="F135" s="35">
        <v>0</v>
      </c>
      <c r="G135" s="9"/>
      <c r="H135" s="10"/>
    </row>
    <row r="136" spans="2:8" x14ac:dyDescent="0.25">
      <c r="B136" s="8"/>
      <c r="C136" s="35">
        <v>133</v>
      </c>
      <c r="D136" s="35">
        <v>20.8</v>
      </c>
      <c r="E136" s="35">
        <v>0.2</v>
      </c>
      <c r="F136" s="35">
        <v>0</v>
      </c>
      <c r="G136" s="9"/>
      <c r="H136" s="10"/>
    </row>
    <row r="137" spans="2:8" x14ac:dyDescent="0.25">
      <c r="B137" s="8"/>
      <c r="C137" s="35">
        <v>134</v>
      </c>
      <c r="D137" s="35">
        <v>22</v>
      </c>
      <c r="E137" s="35">
        <v>-1</v>
      </c>
      <c r="F137" s="35">
        <v>0</v>
      </c>
      <c r="G137" s="9"/>
      <c r="H137" s="10"/>
    </row>
    <row r="138" spans="2:8" x14ac:dyDescent="0.25">
      <c r="B138" s="8"/>
      <c r="C138" s="35">
        <v>135</v>
      </c>
      <c r="D138" s="35">
        <v>22</v>
      </c>
      <c r="E138" s="35">
        <v>0.5</v>
      </c>
      <c r="F138" s="35">
        <v>0</v>
      </c>
      <c r="G138" s="9"/>
      <c r="H138" s="10"/>
    </row>
    <row r="139" spans="2:8" x14ac:dyDescent="0.25">
      <c r="B139" s="8"/>
      <c r="C139" s="35">
        <v>136</v>
      </c>
      <c r="D139" s="35">
        <v>21.5</v>
      </c>
      <c r="E139" s="35">
        <v>-1</v>
      </c>
      <c r="F139" s="35">
        <v>0</v>
      </c>
      <c r="G139" s="9"/>
      <c r="H139" s="10"/>
    </row>
    <row r="140" spans="2:8" x14ac:dyDescent="0.25">
      <c r="B140" s="8"/>
      <c r="C140" s="35">
        <v>137</v>
      </c>
      <c r="D140" s="35">
        <v>21.3</v>
      </c>
      <c r="E140" s="35">
        <v>0.5</v>
      </c>
      <c r="F140" s="35">
        <v>0</v>
      </c>
      <c r="G140" s="9"/>
      <c r="H140" s="10"/>
    </row>
    <row r="141" spans="2:8" x14ac:dyDescent="0.25">
      <c r="B141" s="8"/>
      <c r="C141" s="35">
        <v>138</v>
      </c>
      <c r="D141" s="35">
        <v>22</v>
      </c>
      <c r="E141" s="35">
        <v>0.5</v>
      </c>
      <c r="F141" s="35">
        <v>0</v>
      </c>
      <c r="G141" s="9"/>
      <c r="H141" s="10"/>
    </row>
    <row r="142" spans="2:8" x14ac:dyDescent="0.25">
      <c r="B142" s="8"/>
      <c r="C142" s="35">
        <v>139</v>
      </c>
      <c r="D142" s="35">
        <v>20.5</v>
      </c>
      <c r="E142" s="35">
        <v>0</v>
      </c>
      <c r="F142" s="35">
        <v>0</v>
      </c>
      <c r="G142" s="9"/>
      <c r="H142" s="10"/>
    </row>
    <row r="143" spans="2:8" x14ac:dyDescent="0.25">
      <c r="B143" s="8"/>
      <c r="C143" s="35">
        <v>140</v>
      </c>
      <c r="D143" s="35">
        <v>21.8</v>
      </c>
      <c r="E143" s="35">
        <v>1.5</v>
      </c>
      <c r="F143" s="35">
        <v>0</v>
      </c>
      <c r="G143" s="9"/>
      <c r="H143" s="10"/>
    </row>
    <row r="144" spans="2:8" x14ac:dyDescent="0.25">
      <c r="B144" s="8"/>
      <c r="C144" s="35">
        <v>141</v>
      </c>
      <c r="D144" s="35">
        <v>22.5</v>
      </c>
      <c r="E144" s="35">
        <v>1.5</v>
      </c>
      <c r="F144" s="35">
        <v>0</v>
      </c>
      <c r="G144" s="9"/>
      <c r="H144" s="10"/>
    </row>
    <row r="145" spans="2:8" x14ac:dyDescent="0.25">
      <c r="B145" s="8"/>
      <c r="C145" s="35">
        <v>142</v>
      </c>
      <c r="D145" s="35">
        <v>22.2</v>
      </c>
      <c r="E145" s="35">
        <v>0</v>
      </c>
      <c r="F145" s="35">
        <v>0</v>
      </c>
      <c r="G145" s="9"/>
      <c r="H145" s="10"/>
    </row>
    <row r="146" spans="2:8" x14ac:dyDescent="0.25">
      <c r="B146" s="8"/>
      <c r="C146" s="35">
        <v>143</v>
      </c>
      <c r="D146" s="35">
        <v>21</v>
      </c>
      <c r="E146" s="35">
        <v>-0.5</v>
      </c>
      <c r="F146" s="35">
        <v>0</v>
      </c>
      <c r="G146" s="9"/>
      <c r="H146" s="10"/>
    </row>
    <row r="147" spans="2:8" x14ac:dyDescent="0.25">
      <c r="B147" s="8"/>
      <c r="C147" s="35">
        <v>144</v>
      </c>
      <c r="D147" s="35">
        <v>20.8</v>
      </c>
      <c r="E147" s="35">
        <v>-0.8</v>
      </c>
      <c r="F147" s="35">
        <v>0</v>
      </c>
      <c r="G147" s="9"/>
      <c r="H147" s="10"/>
    </row>
    <row r="148" spans="2:8" x14ac:dyDescent="0.25">
      <c r="B148" s="8"/>
      <c r="C148" s="35">
        <v>145</v>
      </c>
      <c r="D148" s="35">
        <v>20.399999999999999</v>
      </c>
      <c r="E148" s="35">
        <v>-1.4</v>
      </c>
      <c r="F148" s="35">
        <v>0</v>
      </c>
      <c r="G148" s="9"/>
      <c r="H148" s="10"/>
    </row>
    <row r="149" spans="2:8" x14ac:dyDescent="0.25">
      <c r="B149" s="8"/>
      <c r="C149" s="35">
        <v>146</v>
      </c>
      <c r="D149" s="35">
        <v>22</v>
      </c>
      <c r="E149" s="35">
        <v>-1</v>
      </c>
      <c r="F149" s="35">
        <v>0</v>
      </c>
      <c r="G149" s="9"/>
      <c r="H149" s="10"/>
    </row>
    <row r="150" spans="2:8" x14ac:dyDescent="0.25">
      <c r="B150" s="8"/>
      <c r="C150" s="35">
        <v>147</v>
      </c>
      <c r="D150" s="35">
        <v>21.2</v>
      </c>
      <c r="E150" s="35">
        <v>0.5</v>
      </c>
      <c r="F150" s="35">
        <v>0</v>
      </c>
      <c r="G150" s="9"/>
      <c r="H150" s="10"/>
    </row>
    <row r="151" spans="2:8" x14ac:dyDescent="0.25">
      <c r="B151" s="8"/>
      <c r="C151" s="35">
        <v>148</v>
      </c>
      <c r="D151" s="35">
        <v>21</v>
      </c>
      <c r="E151" s="35">
        <v>-0.8</v>
      </c>
      <c r="F151" s="35">
        <v>0</v>
      </c>
      <c r="G151" s="9"/>
      <c r="H151" s="10"/>
    </row>
    <row r="152" spans="2:8" x14ac:dyDescent="0.25">
      <c r="B152" s="8"/>
      <c r="C152" s="35">
        <v>149</v>
      </c>
      <c r="D152" s="35">
        <v>20.6</v>
      </c>
      <c r="E152" s="35">
        <v>-0.5</v>
      </c>
      <c r="F152" s="35">
        <v>0</v>
      </c>
      <c r="G152" s="9"/>
      <c r="H152" s="10"/>
    </row>
    <row r="153" spans="2:8" x14ac:dyDescent="0.25">
      <c r="B153" s="8"/>
      <c r="C153" s="35">
        <v>150</v>
      </c>
      <c r="D153" s="35">
        <v>21.7</v>
      </c>
      <c r="E153" s="35">
        <v>-3</v>
      </c>
      <c r="F153" s="35">
        <v>0</v>
      </c>
      <c r="G153" s="9"/>
      <c r="H153" s="10"/>
    </row>
    <row r="154" spans="2:8" x14ac:dyDescent="0.25">
      <c r="B154" s="8"/>
      <c r="C154" s="35">
        <v>151</v>
      </c>
      <c r="D154" s="35">
        <v>22</v>
      </c>
      <c r="E154" s="35">
        <v>-2.5</v>
      </c>
      <c r="F154" s="35">
        <v>0</v>
      </c>
      <c r="G154" s="9"/>
      <c r="H154" s="10"/>
    </row>
    <row r="155" spans="2:8" x14ac:dyDescent="0.25">
      <c r="B155" s="8"/>
      <c r="C155" s="35">
        <v>152</v>
      </c>
      <c r="D155" s="35">
        <v>22.2</v>
      </c>
      <c r="E155" s="35">
        <v>-2.4</v>
      </c>
      <c r="F155" s="35">
        <v>0</v>
      </c>
      <c r="G155" s="9"/>
      <c r="H155" s="10"/>
    </row>
    <row r="156" spans="2:8" x14ac:dyDescent="0.25">
      <c r="B156" s="8"/>
      <c r="C156" s="35">
        <v>153</v>
      </c>
      <c r="D156" s="35">
        <v>19</v>
      </c>
      <c r="E156" s="35">
        <v>0</v>
      </c>
      <c r="F156" s="35">
        <v>11.6</v>
      </c>
      <c r="G156" s="9"/>
      <c r="H156" s="10"/>
    </row>
    <row r="157" spans="2:8" x14ac:dyDescent="0.25">
      <c r="B157" s="8"/>
      <c r="C157" s="35">
        <v>154</v>
      </c>
      <c r="D157" s="35">
        <v>11.6</v>
      </c>
      <c r="E157" s="35">
        <v>3.5</v>
      </c>
      <c r="F157" s="35">
        <v>1.3</v>
      </c>
      <c r="G157" s="9"/>
      <c r="H157" s="10"/>
    </row>
    <row r="158" spans="2:8" x14ac:dyDescent="0.25">
      <c r="B158" s="8"/>
      <c r="C158" s="35">
        <v>155</v>
      </c>
      <c r="D158" s="35">
        <v>18.8</v>
      </c>
      <c r="E158" s="35">
        <v>6.5</v>
      </c>
      <c r="F158" s="35">
        <v>0</v>
      </c>
      <c r="G158" s="9"/>
      <c r="H158" s="10"/>
    </row>
    <row r="159" spans="2:8" x14ac:dyDescent="0.25">
      <c r="B159" s="8"/>
      <c r="C159" s="35">
        <v>156</v>
      </c>
      <c r="D159" s="35">
        <v>18.899999999999999</v>
      </c>
      <c r="E159" s="35">
        <v>0.6</v>
      </c>
      <c r="F159" s="35">
        <v>0</v>
      </c>
      <c r="G159" s="9"/>
      <c r="H159" s="10"/>
    </row>
    <row r="160" spans="2:8" x14ac:dyDescent="0.25">
      <c r="B160" s="8"/>
      <c r="C160" s="35">
        <v>157</v>
      </c>
      <c r="D160" s="35">
        <v>20.6</v>
      </c>
      <c r="E160" s="35">
        <v>1.5</v>
      </c>
      <c r="F160" s="35">
        <v>0</v>
      </c>
      <c r="G160" s="9"/>
      <c r="H160" s="10"/>
    </row>
    <row r="161" spans="2:8" x14ac:dyDescent="0.25">
      <c r="B161" s="8"/>
      <c r="C161" s="35">
        <v>158</v>
      </c>
      <c r="D161" s="35">
        <v>21.4</v>
      </c>
      <c r="E161" s="35">
        <v>-1.4</v>
      </c>
      <c r="F161" s="35">
        <v>0</v>
      </c>
      <c r="G161" s="9"/>
      <c r="H161" s="10"/>
    </row>
    <row r="162" spans="2:8" x14ac:dyDescent="0.25">
      <c r="B162" s="8"/>
      <c r="C162" s="35">
        <v>159</v>
      </c>
      <c r="D162" s="35">
        <v>20.2</v>
      </c>
      <c r="E162" s="35">
        <v>0.8</v>
      </c>
      <c r="F162" s="35">
        <v>0</v>
      </c>
      <c r="G162" s="9"/>
      <c r="H162" s="10"/>
    </row>
    <row r="163" spans="2:8" x14ac:dyDescent="0.25">
      <c r="B163" s="8"/>
      <c r="C163" s="35">
        <v>160</v>
      </c>
      <c r="D163" s="35">
        <v>15</v>
      </c>
      <c r="E163" s="35">
        <v>1.6</v>
      </c>
      <c r="F163" s="35">
        <v>1.7</v>
      </c>
      <c r="G163" s="9"/>
      <c r="H163" s="10"/>
    </row>
    <row r="164" spans="2:8" x14ac:dyDescent="0.25">
      <c r="B164" s="8"/>
      <c r="C164" s="35">
        <v>161</v>
      </c>
      <c r="D164" s="35">
        <v>14.5</v>
      </c>
      <c r="E164" s="35">
        <v>0.5</v>
      </c>
      <c r="F164" s="35">
        <v>1.3</v>
      </c>
      <c r="G164" s="9"/>
      <c r="H164" s="10"/>
    </row>
    <row r="165" spans="2:8" x14ac:dyDescent="0.25">
      <c r="B165" s="8"/>
      <c r="C165" s="35">
        <v>162</v>
      </c>
      <c r="D165" s="35">
        <v>17.2</v>
      </c>
      <c r="E165" s="35">
        <v>1</v>
      </c>
      <c r="F165" s="35">
        <v>0.3</v>
      </c>
      <c r="G165" s="9"/>
      <c r="H165" s="10"/>
    </row>
    <row r="166" spans="2:8" x14ac:dyDescent="0.25">
      <c r="B166" s="8"/>
      <c r="C166" s="35">
        <v>163</v>
      </c>
      <c r="D166" s="35">
        <v>19.3</v>
      </c>
      <c r="E166" s="35">
        <v>2.4</v>
      </c>
      <c r="F166" s="35">
        <v>0</v>
      </c>
      <c r="G166" s="9"/>
      <c r="H166" s="10"/>
    </row>
    <row r="167" spans="2:8" x14ac:dyDescent="0.25">
      <c r="B167" s="8"/>
      <c r="C167" s="35">
        <v>164</v>
      </c>
      <c r="D167" s="35">
        <v>16.600000000000001</v>
      </c>
      <c r="E167" s="35">
        <v>0.5</v>
      </c>
      <c r="F167" s="35">
        <v>0</v>
      </c>
      <c r="G167" s="9"/>
      <c r="H167" s="10"/>
    </row>
    <row r="168" spans="2:8" x14ac:dyDescent="0.25">
      <c r="B168" s="8"/>
      <c r="C168" s="35">
        <v>165</v>
      </c>
      <c r="D168" s="35">
        <v>20</v>
      </c>
      <c r="E168" s="35">
        <v>-0.5</v>
      </c>
      <c r="F168" s="35">
        <v>0</v>
      </c>
      <c r="G168" s="9"/>
      <c r="H168" s="10"/>
    </row>
    <row r="169" spans="2:8" x14ac:dyDescent="0.25">
      <c r="B169" s="8"/>
      <c r="C169" s="35">
        <v>166</v>
      </c>
      <c r="D169" s="35">
        <v>17.8</v>
      </c>
      <c r="E169" s="35">
        <v>-1.5</v>
      </c>
      <c r="F169" s="35">
        <v>0</v>
      </c>
      <c r="G169" s="9"/>
      <c r="H169" s="10"/>
    </row>
    <row r="170" spans="2:8" x14ac:dyDescent="0.25">
      <c r="B170" s="8"/>
      <c r="C170" s="35">
        <v>167</v>
      </c>
      <c r="D170" s="35">
        <v>20.5</v>
      </c>
      <c r="E170" s="35">
        <v>-0.8</v>
      </c>
      <c r="F170" s="35">
        <v>0</v>
      </c>
      <c r="G170" s="9"/>
      <c r="H170" s="10"/>
    </row>
    <row r="171" spans="2:8" x14ac:dyDescent="0.25">
      <c r="B171" s="8"/>
      <c r="C171" s="35">
        <v>168</v>
      </c>
      <c r="D171" s="35">
        <v>19</v>
      </c>
      <c r="E171" s="35">
        <v>-1.4</v>
      </c>
      <c r="F171" s="35">
        <v>0</v>
      </c>
      <c r="G171" s="9"/>
      <c r="H171" s="10"/>
    </row>
    <row r="172" spans="2:8" x14ac:dyDescent="0.25">
      <c r="B172" s="8"/>
      <c r="C172" s="35">
        <v>169</v>
      </c>
      <c r="D172" s="35">
        <v>19.600000000000001</v>
      </c>
      <c r="E172" s="35">
        <v>-2.5</v>
      </c>
      <c r="F172" s="35">
        <v>0</v>
      </c>
      <c r="G172" s="9"/>
      <c r="H172" s="10"/>
    </row>
    <row r="173" spans="2:8" x14ac:dyDescent="0.25">
      <c r="B173" s="8"/>
      <c r="C173" s="35">
        <v>170</v>
      </c>
      <c r="D173" s="35">
        <v>20.3</v>
      </c>
      <c r="E173" s="35">
        <v>-3</v>
      </c>
      <c r="F173" s="35">
        <v>0</v>
      </c>
      <c r="G173" s="9"/>
      <c r="H173" s="10"/>
    </row>
    <row r="174" spans="2:8" x14ac:dyDescent="0.25">
      <c r="B174" s="8"/>
      <c r="C174" s="35">
        <v>171</v>
      </c>
      <c r="D174" s="35">
        <v>21.5</v>
      </c>
      <c r="E174" s="35">
        <v>-3.2</v>
      </c>
      <c r="F174" s="35">
        <v>0</v>
      </c>
      <c r="G174" s="9"/>
      <c r="H174" s="10"/>
    </row>
    <row r="175" spans="2:8" x14ac:dyDescent="0.25">
      <c r="B175" s="8"/>
      <c r="C175" s="35">
        <v>172</v>
      </c>
      <c r="D175" s="35">
        <v>21</v>
      </c>
      <c r="E175" s="35">
        <v>-3.3</v>
      </c>
      <c r="F175" s="35">
        <v>0</v>
      </c>
      <c r="G175" s="9"/>
      <c r="H175" s="10"/>
    </row>
    <row r="176" spans="2:8" x14ac:dyDescent="0.25">
      <c r="B176" s="8"/>
      <c r="C176" s="35">
        <v>173</v>
      </c>
      <c r="D176" s="35">
        <v>20.8</v>
      </c>
      <c r="E176" s="35">
        <v>-3</v>
      </c>
      <c r="F176" s="35">
        <v>0</v>
      </c>
      <c r="G176" s="9"/>
      <c r="H176" s="10"/>
    </row>
    <row r="177" spans="2:8" x14ac:dyDescent="0.25">
      <c r="B177" s="8"/>
      <c r="C177" s="35">
        <v>174</v>
      </c>
      <c r="D177" s="35">
        <v>22</v>
      </c>
      <c r="E177" s="35">
        <v>-2</v>
      </c>
      <c r="F177" s="35">
        <v>0</v>
      </c>
      <c r="G177" s="9"/>
      <c r="H177" s="10"/>
    </row>
    <row r="178" spans="2:8" x14ac:dyDescent="0.25">
      <c r="B178" s="8"/>
      <c r="C178" s="35">
        <v>175</v>
      </c>
      <c r="D178" s="35">
        <v>20.8</v>
      </c>
      <c r="E178" s="35">
        <v>-2.8</v>
      </c>
      <c r="F178" s="35">
        <v>0</v>
      </c>
      <c r="G178" s="9"/>
      <c r="H178" s="10"/>
    </row>
    <row r="179" spans="2:8" x14ac:dyDescent="0.25">
      <c r="B179" s="8"/>
      <c r="C179" s="35">
        <v>176</v>
      </c>
      <c r="D179" s="35">
        <v>20.8</v>
      </c>
      <c r="E179" s="35">
        <v>-2.8</v>
      </c>
      <c r="F179" s="35">
        <v>0</v>
      </c>
      <c r="G179" s="9"/>
      <c r="H179" s="10"/>
    </row>
    <row r="180" spans="2:8" x14ac:dyDescent="0.25">
      <c r="B180" s="8"/>
      <c r="C180" s="35">
        <v>177</v>
      </c>
      <c r="D180" s="35">
        <v>21.2</v>
      </c>
      <c r="E180" s="35">
        <v>0.2</v>
      </c>
      <c r="F180" s="35">
        <v>0</v>
      </c>
      <c r="G180" s="9"/>
      <c r="H180" s="10"/>
    </row>
    <row r="181" spans="2:8" x14ac:dyDescent="0.25">
      <c r="B181" s="8"/>
      <c r="C181" s="35">
        <v>178</v>
      </c>
      <c r="D181" s="35">
        <v>18.600000000000001</v>
      </c>
      <c r="E181" s="35">
        <v>-0.5</v>
      </c>
      <c r="F181" s="35">
        <v>0</v>
      </c>
      <c r="G181" s="9"/>
      <c r="H181" s="10"/>
    </row>
    <row r="182" spans="2:8" x14ac:dyDescent="0.25">
      <c r="B182" s="8"/>
      <c r="C182" s="35">
        <v>179</v>
      </c>
      <c r="D182" s="35">
        <v>21.5</v>
      </c>
      <c r="E182" s="35">
        <v>0.4</v>
      </c>
      <c r="F182" s="35">
        <v>0</v>
      </c>
      <c r="G182" s="9"/>
      <c r="H182" s="10"/>
    </row>
    <row r="183" spans="2:8" x14ac:dyDescent="0.25">
      <c r="B183" s="8"/>
      <c r="C183" s="35">
        <v>180</v>
      </c>
      <c r="D183" s="35">
        <v>21.5</v>
      </c>
      <c r="E183" s="35">
        <v>1.2</v>
      </c>
      <c r="F183" s="35">
        <v>0</v>
      </c>
      <c r="G183" s="9"/>
      <c r="H183" s="10"/>
    </row>
    <row r="184" spans="2:8" x14ac:dyDescent="0.25">
      <c r="B184" s="8"/>
      <c r="C184" s="35">
        <v>181</v>
      </c>
      <c r="D184" s="35">
        <v>20.5</v>
      </c>
      <c r="E184" s="35">
        <v>-1</v>
      </c>
      <c r="F184" s="35">
        <v>0</v>
      </c>
      <c r="G184" s="9"/>
      <c r="H184" s="10"/>
    </row>
    <row r="185" spans="2:8" x14ac:dyDescent="0.25">
      <c r="B185" s="8"/>
      <c r="C185" s="35">
        <v>182</v>
      </c>
      <c r="D185" s="35">
        <v>23.1</v>
      </c>
      <c r="E185" s="35">
        <v>-1.6</v>
      </c>
      <c r="F185" s="35">
        <v>0</v>
      </c>
      <c r="G185" s="9"/>
      <c r="H185" s="10"/>
    </row>
    <row r="186" spans="2:8" x14ac:dyDescent="0.25">
      <c r="B186" s="8"/>
      <c r="C186" s="35">
        <v>183</v>
      </c>
      <c r="D186" s="35">
        <v>23.5</v>
      </c>
      <c r="E186" s="35">
        <v>-1.7</v>
      </c>
      <c r="F186" s="35">
        <v>0</v>
      </c>
      <c r="G186" s="9"/>
      <c r="H186" s="10"/>
    </row>
    <row r="187" spans="2:8" x14ac:dyDescent="0.25">
      <c r="B187" s="8"/>
      <c r="C187" s="35">
        <v>184</v>
      </c>
      <c r="D187" s="35">
        <v>22</v>
      </c>
      <c r="E187" s="35">
        <v>-2</v>
      </c>
      <c r="F187" s="35">
        <v>0</v>
      </c>
      <c r="G187" s="9"/>
      <c r="H187" s="10"/>
    </row>
    <row r="188" spans="2:8" x14ac:dyDescent="0.25">
      <c r="B188" s="8"/>
      <c r="C188" s="35">
        <v>185</v>
      </c>
      <c r="D188" s="35">
        <v>21.2</v>
      </c>
      <c r="E188" s="35">
        <v>2.1</v>
      </c>
      <c r="F188" s="35">
        <v>0</v>
      </c>
      <c r="G188" s="9"/>
      <c r="H188" s="10"/>
    </row>
    <row r="189" spans="2:8" x14ac:dyDescent="0.25">
      <c r="B189" s="8"/>
      <c r="C189" s="35">
        <v>186</v>
      </c>
      <c r="D189" s="35">
        <v>22.7</v>
      </c>
      <c r="E189" s="35">
        <v>0.2</v>
      </c>
      <c r="F189" s="35">
        <v>0</v>
      </c>
      <c r="G189" s="9"/>
      <c r="H189" s="10"/>
    </row>
    <row r="190" spans="2:8" x14ac:dyDescent="0.25">
      <c r="B190" s="8"/>
      <c r="C190" s="35">
        <v>187</v>
      </c>
      <c r="D190" s="35">
        <v>22.2</v>
      </c>
      <c r="E190" s="35">
        <v>1.2</v>
      </c>
      <c r="F190" s="35">
        <v>0</v>
      </c>
      <c r="G190" s="9"/>
      <c r="H190" s="10"/>
    </row>
    <row r="191" spans="2:8" x14ac:dyDescent="0.25">
      <c r="B191" s="8"/>
      <c r="C191" s="35">
        <v>188</v>
      </c>
      <c r="D191" s="35">
        <v>23.5</v>
      </c>
      <c r="E191" s="35">
        <v>-4</v>
      </c>
      <c r="F191" s="35">
        <v>0</v>
      </c>
      <c r="G191" s="9"/>
      <c r="H191" s="10"/>
    </row>
    <row r="192" spans="2:8" x14ac:dyDescent="0.25">
      <c r="B192" s="8"/>
      <c r="C192" s="35">
        <v>189</v>
      </c>
      <c r="D192" s="35">
        <v>20.8</v>
      </c>
      <c r="E192" s="35">
        <v>-4.2</v>
      </c>
      <c r="F192" s="35">
        <v>0</v>
      </c>
      <c r="G192" s="9"/>
      <c r="H192" s="10"/>
    </row>
    <row r="193" spans="2:8" x14ac:dyDescent="0.25">
      <c r="B193" s="8"/>
      <c r="C193" s="35">
        <v>190</v>
      </c>
      <c r="D193" s="35">
        <v>19</v>
      </c>
      <c r="E193" s="35">
        <v>-4.5999999999999996</v>
      </c>
      <c r="F193" s="35">
        <v>2.2000000000000002</v>
      </c>
      <c r="G193" s="9"/>
      <c r="H193" s="10"/>
    </row>
    <row r="194" spans="2:8" x14ac:dyDescent="0.25">
      <c r="B194" s="8"/>
      <c r="C194" s="35">
        <v>191</v>
      </c>
      <c r="D194" s="35">
        <v>18.600000000000001</v>
      </c>
      <c r="E194" s="35">
        <v>0.5</v>
      </c>
      <c r="F194" s="35">
        <v>0</v>
      </c>
      <c r="G194" s="9"/>
      <c r="H194" s="10"/>
    </row>
    <row r="195" spans="2:8" x14ac:dyDescent="0.25">
      <c r="B195" s="8"/>
      <c r="C195" s="35">
        <v>192</v>
      </c>
      <c r="D195" s="35">
        <v>18.8</v>
      </c>
      <c r="E195" s="35">
        <v>3.1</v>
      </c>
      <c r="F195" s="35">
        <v>0</v>
      </c>
      <c r="G195" s="9"/>
      <c r="H195" s="10"/>
    </row>
    <row r="196" spans="2:8" x14ac:dyDescent="0.25">
      <c r="B196" s="8"/>
      <c r="C196" s="35">
        <v>193</v>
      </c>
      <c r="D196" s="35">
        <v>19.5</v>
      </c>
      <c r="E196" s="35">
        <v>2.1</v>
      </c>
      <c r="F196" s="35">
        <v>0</v>
      </c>
      <c r="G196" s="9"/>
      <c r="H196" s="10"/>
    </row>
    <row r="197" spans="2:8" x14ac:dyDescent="0.25">
      <c r="B197" s="8"/>
      <c r="C197" s="35">
        <v>194</v>
      </c>
      <c r="D197" s="35">
        <v>18.2</v>
      </c>
      <c r="E197" s="35">
        <v>-0.2</v>
      </c>
      <c r="F197" s="35">
        <v>0</v>
      </c>
      <c r="G197" s="9"/>
      <c r="H197" s="10"/>
    </row>
    <row r="198" spans="2:8" x14ac:dyDescent="0.25">
      <c r="B198" s="8"/>
      <c r="C198" s="35">
        <v>195</v>
      </c>
      <c r="D198" s="35">
        <v>17.8</v>
      </c>
      <c r="E198" s="35">
        <v>-1.5</v>
      </c>
      <c r="F198" s="35">
        <v>0</v>
      </c>
      <c r="G198" s="9"/>
      <c r="H198" s="10"/>
    </row>
    <row r="199" spans="2:8" x14ac:dyDescent="0.25">
      <c r="B199" s="8"/>
      <c r="C199" s="35">
        <v>196</v>
      </c>
      <c r="D199" s="35">
        <v>21.2</v>
      </c>
      <c r="E199" s="35">
        <v>-1.8</v>
      </c>
      <c r="F199" s="35">
        <v>0</v>
      </c>
      <c r="G199" s="9"/>
      <c r="H199" s="10"/>
    </row>
    <row r="200" spans="2:8" x14ac:dyDescent="0.25">
      <c r="B200" s="8"/>
      <c r="C200" s="35">
        <v>197</v>
      </c>
      <c r="D200" s="35">
        <v>19</v>
      </c>
      <c r="E200" s="35">
        <v>-1</v>
      </c>
      <c r="F200" s="35">
        <v>0</v>
      </c>
      <c r="G200" s="9"/>
      <c r="H200" s="10"/>
    </row>
    <row r="201" spans="2:8" x14ac:dyDescent="0.25">
      <c r="B201" s="8"/>
      <c r="C201" s="35">
        <v>198</v>
      </c>
      <c r="D201" s="35">
        <v>19.8</v>
      </c>
      <c r="E201" s="35">
        <v>-2.7</v>
      </c>
      <c r="F201" s="35">
        <v>0</v>
      </c>
      <c r="G201" s="9"/>
      <c r="H201" s="10"/>
    </row>
    <row r="202" spans="2:8" x14ac:dyDescent="0.25">
      <c r="B202" s="8"/>
      <c r="C202" s="35">
        <v>199</v>
      </c>
      <c r="D202" s="35">
        <v>20.2</v>
      </c>
      <c r="E202" s="35">
        <v>-1.7</v>
      </c>
      <c r="F202" s="35">
        <v>0.2</v>
      </c>
      <c r="G202" s="9"/>
      <c r="H202" s="10"/>
    </row>
    <row r="203" spans="2:8" x14ac:dyDescent="0.25">
      <c r="B203" s="8"/>
      <c r="C203" s="35">
        <v>200</v>
      </c>
      <c r="D203" s="35">
        <v>14.5</v>
      </c>
      <c r="E203" s="35">
        <v>3.8</v>
      </c>
      <c r="F203" s="35">
        <v>1.6</v>
      </c>
      <c r="G203" s="9"/>
      <c r="H203" s="10"/>
    </row>
    <row r="204" spans="2:8" x14ac:dyDescent="0.25">
      <c r="B204" s="8"/>
      <c r="C204" s="35">
        <v>201</v>
      </c>
      <c r="D204" s="35">
        <v>13.8</v>
      </c>
      <c r="E204" s="35">
        <v>2.4</v>
      </c>
      <c r="F204" s="35">
        <v>5.0999999999999996</v>
      </c>
      <c r="G204" s="9"/>
      <c r="H204" s="10"/>
    </row>
    <row r="205" spans="2:8" x14ac:dyDescent="0.25">
      <c r="B205" s="8"/>
      <c r="C205" s="35">
        <v>202</v>
      </c>
      <c r="D205" s="35">
        <v>9.4</v>
      </c>
      <c r="E205" s="35">
        <v>4.5</v>
      </c>
      <c r="F205" s="35">
        <v>6.7</v>
      </c>
      <c r="G205" s="9"/>
      <c r="H205" s="10"/>
    </row>
    <row r="206" spans="2:8" x14ac:dyDescent="0.25">
      <c r="B206" s="8"/>
      <c r="C206" s="35">
        <v>203</v>
      </c>
      <c r="D206" s="35">
        <v>15.5</v>
      </c>
      <c r="E206" s="35">
        <v>3.7</v>
      </c>
      <c r="F206" s="35">
        <v>0</v>
      </c>
      <c r="G206" s="9"/>
      <c r="H206" s="10"/>
    </row>
    <row r="207" spans="2:8" x14ac:dyDescent="0.25">
      <c r="B207" s="8"/>
      <c r="C207" s="35">
        <v>204</v>
      </c>
      <c r="D207" s="35">
        <v>17.600000000000001</v>
      </c>
      <c r="E207" s="35">
        <v>0.4</v>
      </c>
      <c r="F207" s="35">
        <v>0</v>
      </c>
      <c r="G207" s="9"/>
      <c r="H207" s="10"/>
    </row>
    <row r="208" spans="2:8" x14ac:dyDescent="0.25">
      <c r="B208" s="8"/>
      <c r="C208" s="35">
        <v>205</v>
      </c>
      <c r="D208" s="35">
        <v>20.6</v>
      </c>
      <c r="E208" s="35">
        <v>-0.9</v>
      </c>
      <c r="F208" s="35">
        <v>0</v>
      </c>
      <c r="G208" s="9"/>
      <c r="H208" s="10"/>
    </row>
    <row r="209" spans="2:8" x14ac:dyDescent="0.25">
      <c r="B209" s="8"/>
      <c r="C209" s="35">
        <v>206</v>
      </c>
      <c r="D209" s="35">
        <v>21.2</v>
      </c>
      <c r="E209" s="35">
        <v>-1.5</v>
      </c>
      <c r="F209" s="35">
        <v>0</v>
      </c>
      <c r="G209" s="9"/>
      <c r="H209" s="10"/>
    </row>
    <row r="210" spans="2:8" x14ac:dyDescent="0.25">
      <c r="B210" s="8"/>
      <c r="C210" s="35">
        <v>207</v>
      </c>
      <c r="D210" s="35">
        <v>20.8</v>
      </c>
      <c r="E210" s="35">
        <v>-3.5</v>
      </c>
      <c r="F210" s="35">
        <v>0</v>
      </c>
      <c r="G210" s="9"/>
      <c r="H210" s="10"/>
    </row>
    <row r="211" spans="2:8" x14ac:dyDescent="0.25">
      <c r="B211" s="8"/>
      <c r="C211" s="35">
        <v>208</v>
      </c>
      <c r="D211" s="35">
        <v>21.1</v>
      </c>
      <c r="E211" s="35">
        <v>-4</v>
      </c>
      <c r="F211" s="35">
        <v>0</v>
      </c>
      <c r="G211" s="9"/>
      <c r="H211" s="10"/>
    </row>
    <row r="212" spans="2:8" x14ac:dyDescent="0.25">
      <c r="B212" s="8"/>
      <c r="C212" s="35">
        <v>209</v>
      </c>
      <c r="D212" s="35">
        <v>21.2</v>
      </c>
      <c r="E212" s="35">
        <v>-3</v>
      </c>
      <c r="F212" s="35">
        <v>0</v>
      </c>
      <c r="G212" s="9"/>
      <c r="H212" s="10"/>
    </row>
    <row r="213" spans="2:8" x14ac:dyDescent="0.25">
      <c r="B213" s="8"/>
      <c r="C213" s="35">
        <v>210</v>
      </c>
      <c r="D213" s="35">
        <v>22</v>
      </c>
      <c r="E213" s="35">
        <v>-3.3</v>
      </c>
      <c r="F213" s="35">
        <v>0</v>
      </c>
      <c r="G213" s="9"/>
      <c r="H213" s="10"/>
    </row>
    <row r="214" spans="2:8" x14ac:dyDescent="0.25">
      <c r="B214" s="8"/>
      <c r="C214" s="35">
        <v>211</v>
      </c>
      <c r="D214" s="35">
        <v>24</v>
      </c>
      <c r="E214" s="35">
        <v>-0.5</v>
      </c>
      <c r="F214" s="35">
        <v>0</v>
      </c>
      <c r="G214" s="9"/>
      <c r="H214" s="10"/>
    </row>
    <row r="215" spans="2:8" x14ac:dyDescent="0.25">
      <c r="B215" s="8"/>
      <c r="C215" s="35">
        <v>212</v>
      </c>
      <c r="D215" s="35">
        <v>20.100000000000001</v>
      </c>
      <c r="E215" s="35">
        <v>-0.3</v>
      </c>
      <c r="F215" s="35">
        <v>0</v>
      </c>
      <c r="G215" s="9"/>
      <c r="H215" s="10"/>
    </row>
    <row r="216" spans="2:8" x14ac:dyDescent="0.25">
      <c r="B216" s="8"/>
      <c r="C216" s="35">
        <v>213</v>
      </c>
      <c r="D216" s="35">
        <v>21</v>
      </c>
      <c r="E216" s="35">
        <v>2.9</v>
      </c>
      <c r="F216" s="35">
        <v>0</v>
      </c>
      <c r="G216" s="9"/>
      <c r="H216" s="10"/>
    </row>
    <row r="217" spans="2:8" x14ac:dyDescent="0.25">
      <c r="B217" s="8"/>
      <c r="C217" s="35">
        <v>214</v>
      </c>
      <c r="D217" s="35">
        <v>19.8</v>
      </c>
      <c r="E217" s="35">
        <v>3</v>
      </c>
      <c r="F217" s="35">
        <v>0.4</v>
      </c>
      <c r="G217" s="9"/>
      <c r="H217" s="10"/>
    </row>
    <row r="218" spans="2:8" x14ac:dyDescent="0.25">
      <c r="B218" s="8"/>
      <c r="C218" s="35">
        <v>215</v>
      </c>
      <c r="D218" s="35">
        <v>21.6</v>
      </c>
      <c r="E218" s="35">
        <v>1.2</v>
      </c>
      <c r="F218" s="35">
        <v>0</v>
      </c>
      <c r="G218" s="9"/>
      <c r="H218" s="10"/>
    </row>
    <row r="219" spans="2:8" x14ac:dyDescent="0.25">
      <c r="B219" s="8"/>
      <c r="C219" s="35">
        <v>216</v>
      </c>
      <c r="D219" s="35">
        <v>21.8</v>
      </c>
      <c r="E219" s="35">
        <v>1</v>
      </c>
      <c r="F219" s="35">
        <v>0</v>
      </c>
      <c r="G219" s="9"/>
      <c r="H219" s="10"/>
    </row>
    <row r="220" spans="2:8" x14ac:dyDescent="0.25">
      <c r="B220" s="8"/>
      <c r="C220" s="35">
        <v>217</v>
      </c>
      <c r="D220" s="35">
        <v>20.6</v>
      </c>
      <c r="E220" s="35">
        <v>5</v>
      </c>
      <c r="F220" s="35">
        <v>0</v>
      </c>
      <c r="G220" s="9"/>
      <c r="H220" s="10"/>
    </row>
    <row r="221" spans="2:8" x14ac:dyDescent="0.25">
      <c r="B221" s="8"/>
      <c r="C221" s="35">
        <v>218</v>
      </c>
      <c r="D221" s="35">
        <v>11.6</v>
      </c>
      <c r="E221" s="35">
        <v>1.2</v>
      </c>
      <c r="F221" s="35">
        <v>2.6</v>
      </c>
      <c r="G221" s="9"/>
      <c r="H221" s="10"/>
    </row>
    <row r="222" spans="2:8" x14ac:dyDescent="0.25">
      <c r="B222" s="8"/>
      <c r="C222" s="35">
        <v>219</v>
      </c>
      <c r="D222" s="35">
        <v>17.5</v>
      </c>
      <c r="E222" s="35">
        <v>5.2</v>
      </c>
      <c r="F222" s="35">
        <v>0</v>
      </c>
      <c r="G222" s="9"/>
      <c r="H222" s="10"/>
    </row>
    <row r="223" spans="2:8" x14ac:dyDescent="0.25">
      <c r="B223" s="8"/>
      <c r="C223" s="35">
        <v>220</v>
      </c>
      <c r="D223" s="35">
        <v>19.600000000000001</v>
      </c>
      <c r="E223" s="35">
        <v>0.7</v>
      </c>
      <c r="F223" s="35">
        <v>0.6</v>
      </c>
      <c r="G223" s="9"/>
      <c r="H223" s="10"/>
    </row>
    <row r="224" spans="2:8" x14ac:dyDescent="0.25">
      <c r="B224" s="8"/>
      <c r="C224" s="35">
        <v>221</v>
      </c>
      <c r="D224" s="35">
        <v>21.2</v>
      </c>
      <c r="E224" s="35">
        <v>3.2</v>
      </c>
      <c r="F224" s="35">
        <v>0</v>
      </c>
      <c r="G224" s="9"/>
      <c r="H224" s="10"/>
    </row>
    <row r="225" spans="2:8" x14ac:dyDescent="0.25">
      <c r="B225" s="8"/>
      <c r="C225" s="35">
        <v>222</v>
      </c>
      <c r="D225" s="35">
        <v>20.2</v>
      </c>
      <c r="E225" s="35">
        <v>4.8</v>
      </c>
      <c r="F225" s="35">
        <v>0</v>
      </c>
      <c r="G225" s="9"/>
      <c r="H225" s="10"/>
    </row>
    <row r="226" spans="2:8" x14ac:dyDescent="0.25">
      <c r="B226" s="8"/>
      <c r="C226" s="35">
        <v>223</v>
      </c>
      <c r="D226" s="35">
        <v>21.2</v>
      </c>
      <c r="E226" s="35">
        <v>0.5</v>
      </c>
      <c r="F226" s="35">
        <v>0</v>
      </c>
      <c r="G226" s="9"/>
      <c r="H226" s="10"/>
    </row>
    <row r="227" spans="2:8" x14ac:dyDescent="0.25">
      <c r="B227" s="8"/>
      <c r="C227" s="35">
        <v>224</v>
      </c>
      <c r="D227" s="35">
        <v>19.8</v>
      </c>
      <c r="E227" s="35">
        <v>1.1000000000000001</v>
      </c>
      <c r="F227" s="35">
        <v>0</v>
      </c>
      <c r="G227" s="9"/>
      <c r="H227" s="10"/>
    </row>
    <row r="228" spans="2:8" x14ac:dyDescent="0.25">
      <c r="B228" s="8"/>
      <c r="C228" s="35">
        <v>225</v>
      </c>
      <c r="D228" s="35">
        <v>20.100000000000001</v>
      </c>
      <c r="E228" s="35">
        <v>0.2</v>
      </c>
      <c r="F228" s="35">
        <v>0.2</v>
      </c>
      <c r="G228" s="9"/>
      <c r="H228" s="10"/>
    </row>
    <row r="229" spans="2:8" x14ac:dyDescent="0.25">
      <c r="B229" s="8"/>
      <c r="C229" s="35">
        <v>226</v>
      </c>
      <c r="D229" s="35">
        <v>21</v>
      </c>
      <c r="E229" s="35">
        <v>-1</v>
      </c>
      <c r="F229" s="35">
        <v>0</v>
      </c>
      <c r="G229" s="9"/>
      <c r="H229" s="10"/>
    </row>
    <row r="230" spans="2:8" x14ac:dyDescent="0.25">
      <c r="B230" s="8"/>
      <c r="C230" s="35">
        <v>227</v>
      </c>
      <c r="D230" s="35">
        <v>21.5</v>
      </c>
      <c r="E230" s="35">
        <v>-0.7</v>
      </c>
      <c r="F230" s="35">
        <v>0</v>
      </c>
      <c r="G230" s="9"/>
      <c r="H230" s="10"/>
    </row>
    <row r="231" spans="2:8" x14ac:dyDescent="0.25">
      <c r="B231" s="8"/>
      <c r="C231" s="35">
        <v>228</v>
      </c>
      <c r="D231" s="35">
        <v>19.8</v>
      </c>
      <c r="E231" s="35">
        <v>1</v>
      </c>
      <c r="F231" s="35">
        <v>0</v>
      </c>
      <c r="G231" s="9"/>
      <c r="H231" s="10"/>
    </row>
    <row r="232" spans="2:8" x14ac:dyDescent="0.25">
      <c r="B232" s="8"/>
      <c r="C232" s="35">
        <v>229</v>
      </c>
      <c r="D232" s="35">
        <v>21.2</v>
      </c>
      <c r="E232" s="35">
        <v>1.3</v>
      </c>
      <c r="F232" s="35">
        <v>3.3</v>
      </c>
      <c r="G232" s="9"/>
      <c r="H232" s="10"/>
    </row>
    <row r="233" spans="2:8" x14ac:dyDescent="0.25">
      <c r="B233" s="8"/>
      <c r="C233" s="35">
        <v>230</v>
      </c>
      <c r="D233" s="35">
        <v>21.2</v>
      </c>
      <c r="E233" s="35">
        <v>1.2</v>
      </c>
      <c r="F233" s="35">
        <v>0</v>
      </c>
      <c r="G233" s="9"/>
      <c r="H233" s="10"/>
    </row>
    <row r="234" spans="2:8" x14ac:dyDescent="0.25">
      <c r="B234" s="8"/>
      <c r="C234" s="35">
        <v>231</v>
      </c>
      <c r="D234" s="35">
        <v>21.7</v>
      </c>
      <c r="E234" s="35">
        <v>0.9</v>
      </c>
      <c r="F234" s="35">
        <v>0</v>
      </c>
      <c r="G234" s="9"/>
      <c r="H234" s="10"/>
    </row>
    <row r="235" spans="2:8" x14ac:dyDescent="0.25">
      <c r="B235" s="8"/>
      <c r="C235" s="35">
        <v>232</v>
      </c>
      <c r="D235" s="35">
        <v>20.9</v>
      </c>
      <c r="E235" s="35">
        <v>4.7</v>
      </c>
      <c r="F235" s="35">
        <v>0</v>
      </c>
      <c r="G235" s="9"/>
      <c r="H235" s="10"/>
    </row>
    <row r="236" spans="2:8" x14ac:dyDescent="0.25">
      <c r="B236" s="8"/>
      <c r="C236" s="35">
        <v>233</v>
      </c>
      <c r="D236" s="35">
        <v>20.100000000000001</v>
      </c>
      <c r="E236" s="35">
        <v>3.3</v>
      </c>
      <c r="F236" s="35">
        <v>0</v>
      </c>
      <c r="G236" s="9"/>
      <c r="H236" s="10"/>
    </row>
    <row r="237" spans="2:8" x14ac:dyDescent="0.25">
      <c r="B237" s="8"/>
      <c r="C237" s="35">
        <v>234</v>
      </c>
      <c r="D237" s="35">
        <v>21.8</v>
      </c>
      <c r="E237" s="35">
        <v>6.5</v>
      </c>
      <c r="F237" s="35">
        <v>0</v>
      </c>
      <c r="G237" s="9"/>
      <c r="H237" s="10"/>
    </row>
    <row r="238" spans="2:8" x14ac:dyDescent="0.25">
      <c r="B238" s="8"/>
      <c r="C238" s="35">
        <v>235</v>
      </c>
      <c r="D238" s="35">
        <v>23</v>
      </c>
      <c r="E238" s="35">
        <v>1.2</v>
      </c>
      <c r="F238" s="35">
        <v>0</v>
      </c>
      <c r="G238" s="9"/>
      <c r="H238" s="10"/>
    </row>
    <row r="239" spans="2:8" x14ac:dyDescent="0.25">
      <c r="B239" s="8"/>
      <c r="C239" s="35">
        <v>236</v>
      </c>
      <c r="D239" s="35">
        <v>23</v>
      </c>
      <c r="E239" s="35">
        <v>1.8</v>
      </c>
      <c r="F239" s="35">
        <v>0</v>
      </c>
      <c r="G239" s="9"/>
      <c r="H239" s="10"/>
    </row>
    <row r="240" spans="2:8" x14ac:dyDescent="0.25">
      <c r="B240" s="8"/>
      <c r="C240" s="35">
        <v>237</v>
      </c>
      <c r="D240" s="35">
        <v>18.2</v>
      </c>
      <c r="E240" s="35">
        <v>0.8</v>
      </c>
      <c r="F240" s="35">
        <v>0</v>
      </c>
      <c r="G240" s="9"/>
      <c r="H240" s="10"/>
    </row>
    <row r="241" spans="2:8" x14ac:dyDescent="0.25">
      <c r="B241" s="8"/>
      <c r="C241" s="35">
        <v>238</v>
      </c>
      <c r="D241" s="35">
        <v>19.8</v>
      </c>
      <c r="E241" s="35">
        <v>3.2</v>
      </c>
      <c r="F241" s="35">
        <v>0</v>
      </c>
      <c r="G241" s="9"/>
      <c r="H241" s="10"/>
    </row>
    <row r="242" spans="2:8" x14ac:dyDescent="0.25">
      <c r="B242" s="8"/>
      <c r="C242" s="35">
        <v>239</v>
      </c>
      <c r="D242" s="35">
        <v>20.5</v>
      </c>
      <c r="E242" s="35">
        <v>4</v>
      </c>
      <c r="F242" s="35">
        <v>0</v>
      </c>
      <c r="G242" s="9"/>
      <c r="H242" s="10"/>
    </row>
    <row r="243" spans="2:8" x14ac:dyDescent="0.25">
      <c r="B243" s="8"/>
      <c r="C243" s="35">
        <v>240</v>
      </c>
      <c r="D243" s="35">
        <v>19.2</v>
      </c>
      <c r="E243" s="35">
        <v>0.8</v>
      </c>
      <c r="F243" s="35">
        <v>0</v>
      </c>
      <c r="G243" s="9"/>
      <c r="H243" s="10"/>
    </row>
    <row r="244" spans="2:8" x14ac:dyDescent="0.25">
      <c r="B244" s="8"/>
      <c r="C244" s="35">
        <v>241</v>
      </c>
      <c r="D244" s="35">
        <v>20</v>
      </c>
      <c r="E244" s="35">
        <v>-1</v>
      </c>
      <c r="F244" s="35">
        <v>0</v>
      </c>
      <c r="G244" s="9"/>
      <c r="H244" s="10"/>
    </row>
    <row r="245" spans="2:8" x14ac:dyDescent="0.25">
      <c r="B245" s="8"/>
      <c r="C245" s="35">
        <v>242</v>
      </c>
      <c r="D245" s="35">
        <v>22.6</v>
      </c>
      <c r="E245" s="35">
        <v>0.4</v>
      </c>
      <c r="F245" s="35">
        <v>0</v>
      </c>
      <c r="G245" s="9"/>
      <c r="H245" s="10"/>
    </row>
    <row r="246" spans="2:8" x14ac:dyDescent="0.25">
      <c r="B246" s="8"/>
      <c r="C246" s="35">
        <v>243</v>
      </c>
      <c r="D246" s="35">
        <v>21.6</v>
      </c>
      <c r="E246" s="35">
        <v>0.4</v>
      </c>
      <c r="F246" s="35">
        <v>0</v>
      </c>
      <c r="G246" s="9"/>
      <c r="H246" s="10"/>
    </row>
    <row r="247" spans="2:8" x14ac:dyDescent="0.25">
      <c r="B247" s="8"/>
      <c r="C247" s="35">
        <v>244</v>
      </c>
      <c r="D247" s="35">
        <v>21</v>
      </c>
      <c r="E247" s="35">
        <v>2.8</v>
      </c>
      <c r="F247" s="35">
        <v>0</v>
      </c>
      <c r="G247" s="9"/>
      <c r="H247" s="10"/>
    </row>
    <row r="248" spans="2:8" x14ac:dyDescent="0.25">
      <c r="B248" s="8"/>
      <c r="C248" s="35">
        <v>245</v>
      </c>
      <c r="D248" s="35">
        <v>22</v>
      </c>
      <c r="E248" s="35">
        <v>1.2</v>
      </c>
      <c r="F248" s="35">
        <v>0</v>
      </c>
      <c r="G248" s="9"/>
      <c r="H248" s="10"/>
    </row>
    <row r="249" spans="2:8" x14ac:dyDescent="0.25">
      <c r="B249" s="8"/>
      <c r="C249" s="35">
        <v>246</v>
      </c>
      <c r="D249" s="35">
        <v>22.2</v>
      </c>
      <c r="E249" s="35">
        <v>1.4</v>
      </c>
      <c r="F249" s="35">
        <v>0</v>
      </c>
      <c r="G249" s="9"/>
      <c r="H249" s="10"/>
    </row>
    <row r="250" spans="2:8" x14ac:dyDescent="0.25">
      <c r="B250" s="8"/>
      <c r="C250" s="35">
        <v>247</v>
      </c>
      <c r="D250" s="35">
        <v>22</v>
      </c>
      <c r="E250" s="35">
        <v>-1.2</v>
      </c>
      <c r="F250" s="35">
        <v>0</v>
      </c>
      <c r="G250" s="9"/>
      <c r="H250" s="10"/>
    </row>
    <row r="251" spans="2:8" x14ac:dyDescent="0.25">
      <c r="B251" s="8"/>
      <c r="C251" s="35">
        <v>248</v>
      </c>
      <c r="D251" s="35">
        <v>23</v>
      </c>
      <c r="E251" s="35">
        <v>-0.5</v>
      </c>
      <c r="F251" s="35">
        <v>0</v>
      </c>
      <c r="G251" s="9"/>
      <c r="H251" s="10"/>
    </row>
    <row r="252" spans="2:8" x14ac:dyDescent="0.25">
      <c r="B252" s="8"/>
      <c r="C252" s="35">
        <v>249</v>
      </c>
      <c r="D252" s="35">
        <v>22.2</v>
      </c>
      <c r="E252" s="35">
        <v>-2.8</v>
      </c>
      <c r="F252" s="35">
        <v>0</v>
      </c>
      <c r="G252" s="9"/>
      <c r="H252" s="10"/>
    </row>
    <row r="253" spans="2:8" x14ac:dyDescent="0.25">
      <c r="B253" s="8"/>
      <c r="C253" s="35">
        <v>250</v>
      </c>
      <c r="D253" s="35">
        <v>24.2</v>
      </c>
      <c r="E253" s="35">
        <v>1.2</v>
      </c>
      <c r="F253" s="35">
        <v>0</v>
      </c>
      <c r="G253" s="9"/>
      <c r="H253" s="10"/>
    </row>
    <row r="254" spans="2:8" x14ac:dyDescent="0.25">
      <c r="B254" s="8"/>
      <c r="C254" s="35">
        <v>251</v>
      </c>
      <c r="D254" s="35">
        <v>22.2</v>
      </c>
      <c r="E254" s="35">
        <v>3.5</v>
      </c>
      <c r="F254" s="35">
        <v>0</v>
      </c>
      <c r="G254" s="9"/>
      <c r="H254" s="10"/>
    </row>
    <row r="255" spans="2:8" x14ac:dyDescent="0.25">
      <c r="B255" s="8"/>
      <c r="C255" s="35">
        <v>252</v>
      </c>
      <c r="D255" s="35">
        <v>22.8</v>
      </c>
      <c r="E255" s="35">
        <v>3.5</v>
      </c>
      <c r="F255" s="35">
        <v>0</v>
      </c>
      <c r="G255" s="9"/>
      <c r="H255" s="10"/>
    </row>
    <row r="256" spans="2:8" x14ac:dyDescent="0.25">
      <c r="B256" s="8"/>
      <c r="C256" s="35">
        <v>253</v>
      </c>
      <c r="D256" s="35">
        <v>21.3</v>
      </c>
      <c r="E256" s="35">
        <v>4.5</v>
      </c>
      <c r="F256" s="35">
        <v>0</v>
      </c>
      <c r="G256" s="9"/>
      <c r="H256" s="10"/>
    </row>
    <row r="257" spans="2:8" x14ac:dyDescent="0.25">
      <c r="B257" s="8"/>
      <c r="C257" s="35">
        <v>254</v>
      </c>
      <c r="D257" s="35">
        <v>22.2</v>
      </c>
      <c r="E257" s="35">
        <v>2.5</v>
      </c>
      <c r="F257" s="35">
        <v>0</v>
      </c>
      <c r="G257" s="9"/>
      <c r="H257" s="10"/>
    </row>
    <row r="258" spans="2:8" x14ac:dyDescent="0.25">
      <c r="B258" s="8"/>
      <c r="C258" s="35">
        <v>255</v>
      </c>
      <c r="D258" s="35">
        <v>23.5</v>
      </c>
      <c r="E258" s="35">
        <v>2.8</v>
      </c>
      <c r="F258" s="35">
        <v>0</v>
      </c>
      <c r="G258" s="9"/>
      <c r="H258" s="10"/>
    </row>
    <row r="259" spans="2:8" x14ac:dyDescent="0.25">
      <c r="B259" s="8"/>
      <c r="C259" s="35">
        <v>256</v>
      </c>
      <c r="D259" s="35">
        <v>21.8</v>
      </c>
      <c r="E259" s="35">
        <v>2.7</v>
      </c>
      <c r="F259" s="35">
        <v>0</v>
      </c>
      <c r="G259" s="9"/>
      <c r="H259" s="10"/>
    </row>
    <row r="260" spans="2:8" x14ac:dyDescent="0.25">
      <c r="B260" s="8"/>
      <c r="C260" s="35">
        <v>257</v>
      </c>
      <c r="D260" s="35">
        <v>18.600000000000001</v>
      </c>
      <c r="E260" s="35">
        <v>5.2</v>
      </c>
      <c r="F260" s="35">
        <v>0</v>
      </c>
      <c r="G260" s="9"/>
      <c r="H260" s="10"/>
    </row>
    <row r="261" spans="2:8" x14ac:dyDescent="0.25">
      <c r="B261" s="8"/>
      <c r="C261" s="35">
        <v>258</v>
      </c>
      <c r="D261" s="35">
        <v>20</v>
      </c>
      <c r="E261" s="35">
        <v>3.5</v>
      </c>
      <c r="F261" s="35">
        <v>0.5</v>
      </c>
      <c r="G261" s="9"/>
      <c r="H261" s="10"/>
    </row>
    <row r="262" spans="2:8" x14ac:dyDescent="0.25">
      <c r="B262" s="8"/>
      <c r="C262" s="35">
        <v>259</v>
      </c>
      <c r="D262" s="35">
        <v>22.5</v>
      </c>
      <c r="E262" s="35">
        <v>5.2</v>
      </c>
      <c r="F262" s="35">
        <v>0</v>
      </c>
      <c r="G262" s="9"/>
      <c r="H262" s="10"/>
    </row>
    <row r="263" spans="2:8" x14ac:dyDescent="0.25">
      <c r="B263" s="8"/>
      <c r="C263" s="35">
        <v>260</v>
      </c>
      <c r="D263" s="35">
        <v>23</v>
      </c>
      <c r="E263" s="35">
        <v>4.8</v>
      </c>
      <c r="F263" s="35">
        <v>0</v>
      </c>
      <c r="G263" s="9"/>
      <c r="H263" s="10"/>
    </row>
    <row r="264" spans="2:8" x14ac:dyDescent="0.25">
      <c r="B264" s="8"/>
      <c r="C264" s="35">
        <v>261</v>
      </c>
      <c r="D264" s="35">
        <v>23.3</v>
      </c>
      <c r="E264" s="35">
        <v>3.2</v>
      </c>
      <c r="F264" s="35">
        <v>0</v>
      </c>
      <c r="G264" s="9"/>
      <c r="H264" s="10"/>
    </row>
    <row r="265" spans="2:8" x14ac:dyDescent="0.25">
      <c r="B265" s="8"/>
      <c r="C265" s="35">
        <v>262</v>
      </c>
      <c r="D265" s="35">
        <v>24.7</v>
      </c>
      <c r="E265" s="35">
        <v>4.2</v>
      </c>
      <c r="F265" s="35">
        <v>0</v>
      </c>
      <c r="G265" s="9"/>
      <c r="H265" s="10"/>
    </row>
    <row r="266" spans="2:8" x14ac:dyDescent="0.25">
      <c r="B266" s="8"/>
      <c r="C266" s="35">
        <v>263</v>
      </c>
      <c r="D266" s="35">
        <v>25.2</v>
      </c>
      <c r="E266" s="35">
        <v>5.6</v>
      </c>
      <c r="F266" s="35">
        <v>0</v>
      </c>
      <c r="G266" s="9"/>
      <c r="H266" s="10"/>
    </row>
    <row r="267" spans="2:8" x14ac:dyDescent="0.25">
      <c r="B267" s="8"/>
      <c r="C267" s="35">
        <v>264</v>
      </c>
      <c r="D267" s="35">
        <v>23.9</v>
      </c>
      <c r="E267" s="35">
        <v>4.7</v>
      </c>
      <c r="F267" s="35">
        <v>0</v>
      </c>
      <c r="G267" s="9"/>
      <c r="H267" s="10"/>
    </row>
    <row r="268" spans="2:8" x14ac:dyDescent="0.25">
      <c r="B268" s="8"/>
      <c r="C268" s="35">
        <v>265</v>
      </c>
      <c r="D268" s="35">
        <v>23.2</v>
      </c>
      <c r="E268" s="35">
        <v>3.5</v>
      </c>
      <c r="F268" s="35">
        <v>0</v>
      </c>
      <c r="G268" s="9"/>
      <c r="H268" s="10"/>
    </row>
    <row r="269" spans="2:8" x14ac:dyDescent="0.25">
      <c r="B269" s="8"/>
      <c r="C269" s="35">
        <v>266</v>
      </c>
      <c r="D269" s="35">
        <v>22.8</v>
      </c>
      <c r="E269" s="35">
        <v>1.2</v>
      </c>
      <c r="F269" s="35">
        <v>0</v>
      </c>
      <c r="G269" s="9"/>
      <c r="H269" s="10"/>
    </row>
    <row r="270" spans="2:8" x14ac:dyDescent="0.25">
      <c r="B270" s="8"/>
      <c r="C270" s="35">
        <v>267</v>
      </c>
      <c r="D270" s="35">
        <v>18.8</v>
      </c>
      <c r="E270" s="35">
        <v>6.5</v>
      </c>
      <c r="F270" s="35">
        <v>2</v>
      </c>
      <c r="G270" s="9"/>
      <c r="H270" s="10"/>
    </row>
    <row r="271" spans="2:8" x14ac:dyDescent="0.25">
      <c r="B271" s="8"/>
      <c r="C271" s="35">
        <v>268</v>
      </c>
      <c r="D271" s="35">
        <v>20.5</v>
      </c>
      <c r="E271" s="35">
        <v>4.7</v>
      </c>
      <c r="F271" s="35">
        <v>4.5</v>
      </c>
      <c r="G271" s="9"/>
      <c r="H271" s="10"/>
    </row>
    <row r="272" spans="2:8" x14ac:dyDescent="0.25">
      <c r="B272" s="8"/>
      <c r="C272" s="35">
        <v>269</v>
      </c>
      <c r="D272" s="35">
        <v>20</v>
      </c>
      <c r="E272" s="35">
        <v>4.4000000000000004</v>
      </c>
      <c r="F272" s="35">
        <v>0</v>
      </c>
      <c r="G272" s="9"/>
      <c r="H272" s="10"/>
    </row>
    <row r="273" spans="2:8" x14ac:dyDescent="0.25">
      <c r="B273" s="8"/>
      <c r="C273" s="35">
        <v>270</v>
      </c>
      <c r="D273" s="35">
        <v>19.5</v>
      </c>
      <c r="E273" s="35">
        <v>3.5</v>
      </c>
      <c r="F273" s="35">
        <v>0</v>
      </c>
      <c r="G273" s="9"/>
      <c r="H273" s="10"/>
    </row>
    <row r="274" spans="2:8" x14ac:dyDescent="0.25">
      <c r="B274" s="8"/>
      <c r="C274" s="35">
        <v>271</v>
      </c>
      <c r="D274" s="35">
        <v>21.2</v>
      </c>
      <c r="E274" s="35">
        <v>3.5</v>
      </c>
      <c r="F274" s="35">
        <v>0</v>
      </c>
      <c r="G274" s="9"/>
      <c r="H274" s="10"/>
    </row>
    <row r="275" spans="2:8" x14ac:dyDescent="0.25">
      <c r="B275" s="8"/>
      <c r="C275" s="35">
        <v>272</v>
      </c>
      <c r="D275" s="35">
        <v>23.2</v>
      </c>
      <c r="E275" s="35">
        <v>3.5</v>
      </c>
      <c r="F275" s="35">
        <v>0</v>
      </c>
      <c r="G275" s="9"/>
      <c r="H275" s="10"/>
    </row>
    <row r="276" spans="2:8" x14ac:dyDescent="0.25">
      <c r="B276" s="8"/>
      <c r="C276" s="35">
        <v>273</v>
      </c>
      <c r="D276" s="35">
        <v>25.6</v>
      </c>
      <c r="E276" s="35">
        <v>3.5</v>
      </c>
      <c r="F276" s="35">
        <v>0</v>
      </c>
      <c r="G276" s="9"/>
      <c r="H276" s="10"/>
    </row>
    <row r="277" spans="2:8" x14ac:dyDescent="0.25">
      <c r="B277" s="8"/>
      <c r="C277" s="35">
        <v>274</v>
      </c>
      <c r="D277" s="35">
        <v>23.2</v>
      </c>
      <c r="E277" s="35">
        <v>3.5</v>
      </c>
      <c r="F277" s="35">
        <v>0</v>
      </c>
      <c r="G277" s="9"/>
      <c r="H277" s="10"/>
    </row>
    <row r="278" spans="2:8" x14ac:dyDescent="0.25">
      <c r="B278" s="8"/>
      <c r="C278" s="35">
        <v>275</v>
      </c>
      <c r="D278" s="35">
        <v>24.5</v>
      </c>
      <c r="E278" s="35">
        <v>4.5</v>
      </c>
      <c r="F278" s="35">
        <v>0</v>
      </c>
      <c r="G278" s="9"/>
      <c r="H278" s="10"/>
    </row>
    <row r="279" spans="2:8" x14ac:dyDescent="0.25">
      <c r="B279" s="8"/>
      <c r="C279" s="35">
        <v>276</v>
      </c>
      <c r="D279" s="35">
        <v>22.6</v>
      </c>
      <c r="E279" s="35">
        <v>5.5</v>
      </c>
      <c r="F279" s="35">
        <v>0</v>
      </c>
      <c r="G279" s="9"/>
      <c r="H279" s="10"/>
    </row>
    <row r="280" spans="2:8" x14ac:dyDescent="0.25">
      <c r="B280" s="8"/>
      <c r="C280" s="35">
        <v>277</v>
      </c>
      <c r="D280" s="35">
        <v>13.5</v>
      </c>
      <c r="E280" s="35">
        <v>4.8</v>
      </c>
      <c r="F280" s="35">
        <v>0</v>
      </c>
      <c r="G280" s="9"/>
      <c r="H280" s="10"/>
    </row>
    <row r="281" spans="2:8" x14ac:dyDescent="0.25">
      <c r="B281" s="8"/>
      <c r="C281" s="35">
        <v>278</v>
      </c>
      <c r="D281" s="35">
        <v>21.5</v>
      </c>
      <c r="E281" s="35">
        <v>7.5</v>
      </c>
      <c r="F281" s="35">
        <v>0</v>
      </c>
      <c r="G281" s="9"/>
      <c r="H281" s="10"/>
    </row>
    <row r="282" spans="2:8" x14ac:dyDescent="0.25">
      <c r="B282" s="8"/>
      <c r="C282" s="35">
        <v>279</v>
      </c>
      <c r="D282" s="35">
        <v>20</v>
      </c>
      <c r="E282" s="35">
        <v>7</v>
      </c>
      <c r="F282" s="35">
        <v>0</v>
      </c>
      <c r="G282" s="9"/>
      <c r="H282" s="10"/>
    </row>
    <row r="283" spans="2:8" x14ac:dyDescent="0.25">
      <c r="B283" s="8"/>
      <c r="C283" s="35">
        <v>280</v>
      </c>
      <c r="D283" s="35">
        <v>20</v>
      </c>
      <c r="E283" s="35">
        <v>5.4</v>
      </c>
      <c r="F283" s="35">
        <v>0</v>
      </c>
      <c r="G283" s="9"/>
      <c r="H283" s="10"/>
    </row>
    <row r="284" spans="2:8" x14ac:dyDescent="0.25">
      <c r="B284" s="8"/>
      <c r="C284" s="35">
        <v>281</v>
      </c>
      <c r="D284" s="35">
        <v>16</v>
      </c>
      <c r="E284" s="35">
        <v>3.8</v>
      </c>
      <c r="F284" s="35">
        <v>0</v>
      </c>
      <c r="G284" s="9"/>
      <c r="H284" s="10"/>
    </row>
    <row r="285" spans="2:8" x14ac:dyDescent="0.25">
      <c r="B285" s="8"/>
      <c r="C285" s="35">
        <v>282</v>
      </c>
      <c r="D285" s="35">
        <v>23</v>
      </c>
      <c r="E285" s="35">
        <v>3.6</v>
      </c>
      <c r="F285" s="35">
        <v>0</v>
      </c>
      <c r="G285" s="9"/>
      <c r="H285" s="10"/>
    </row>
    <row r="286" spans="2:8" x14ac:dyDescent="0.25">
      <c r="B286" s="8"/>
      <c r="C286" s="35">
        <v>283</v>
      </c>
      <c r="D286" s="35">
        <v>22.2</v>
      </c>
      <c r="E286" s="35">
        <v>2.8</v>
      </c>
      <c r="F286" s="35">
        <v>3</v>
      </c>
      <c r="G286" s="9"/>
      <c r="H286" s="10"/>
    </row>
    <row r="287" spans="2:8" x14ac:dyDescent="0.25">
      <c r="B287" s="8"/>
      <c r="C287" s="35">
        <v>284</v>
      </c>
      <c r="D287" s="35">
        <v>19.8</v>
      </c>
      <c r="E287" s="35">
        <v>7</v>
      </c>
      <c r="F287" s="35">
        <v>0.3</v>
      </c>
      <c r="G287" s="9"/>
      <c r="H287" s="10"/>
    </row>
    <row r="288" spans="2:8" x14ac:dyDescent="0.25">
      <c r="B288" s="8"/>
      <c r="C288" s="35">
        <v>285</v>
      </c>
      <c r="D288" s="35">
        <v>19.5</v>
      </c>
      <c r="E288" s="35">
        <v>8</v>
      </c>
      <c r="F288" s="35">
        <v>6.3</v>
      </c>
      <c r="G288" s="9"/>
      <c r="H288" s="10"/>
    </row>
    <row r="289" spans="2:8" x14ac:dyDescent="0.25">
      <c r="B289" s="8"/>
      <c r="C289" s="35">
        <v>286</v>
      </c>
      <c r="D289" s="35">
        <v>15</v>
      </c>
      <c r="E289" s="35">
        <v>7.8</v>
      </c>
      <c r="F289" s="35">
        <v>3.3</v>
      </c>
      <c r="G289" s="9"/>
      <c r="H289" s="10"/>
    </row>
    <row r="290" spans="2:8" x14ac:dyDescent="0.25">
      <c r="B290" s="8"/>
      <c r="C290" s="35">
        <v>287</v>
      </c>
      <c r="D290" s="35">
        <v>20</v>
      </c>
      <c r="E290" s="35">
        <v>6.2</v>
      </c>
      <c r="F290" s="35">
        <v>20</v>
      </c>
      <c r="G290" s="9"/>
      <c r="H290" s="10"/>
    </row>
    <row r="291" spans="2:8" x14ac:dyDescent="0.25">
      <c r="B291" s="8"/>
      <c r="C291" s="35">
        <v>288</v>
      </c>
      <c r="D291" s="35">
        <v>20.5</v>
      </c>
      <c r="E291" s="35">
        <v>7.4</v>
      </c>
      <c r="F291" s="35">
        <v>4.2</v>
      </c>
      <c r="G291" s="9"/>
      <c r="H291" s="10"/>
    </row>
    <row r="292" spans="2:8" x14ac:dyDescent="0.25">
      <c r="B292" s="8"/>
      <c r="C292" s="35">
        <v>289</v>
      </c>
      <c r="D292" s="35">
        <v>21.6</v>
      </c>
      <c r="E292" s="35">
        <v>8</v>
      </c>
      <c r="F292" s="35">
        <v>12.6</v>
      </c>
      <c r="G292" s="9"/>
      <c r="H292" s="10"/>
    </row>
    <row r="293" spans="2:8" x14ac:dyDescent="0.25">
      <c r="B293" s="8"/>
      <c r="C293" s="35">
        <v>290</v>
      </c>
      <c r="D293" s="35">
        <v>23</v>
      </c>
      <c r="E293" s="35">
        <v>6.6</v>
      </c>
      <c r="F293" s="35">
        <v>0</v>
      </c>
      <c r="G293" s="9"/>
      <c r="H293" s="10"/>
    </row>
    <row r="294" spans="2:8" x14ac:dyDescent="0.25">
      <c r="B294" s="8"/>
      <c r="C294" s="35">
        <v>291</v>
      </c>
      <c r="D294" s="35">
        <v>19.8</v>
      </c>
      <c r="E294" s="35">
        <v>7.1</v>
      </c>
      <c r="F294" s="35">
        <v>0</v>
      </c>
      <c r="G294" s="9"/>
      <c r="H294" s="10"/>
    </row>
    <row r="295" spans="2:8" x14ac:dyDescent="0.25">
      <c r="B295" s="8"/>
      <c r="C295" s="35">
        <v>292</v>
      </c>
      <c r="D295" s="35">
        <v>21.2</v>
      </c>
      <c r="E295" s="35">
        <v>6.3</v>
      </c>
      <c r="F295" s="35">
        <v>8.4</v>
      </c>
      <c r="G295" s="9"/>
      <c r="H295" s="10"/>
    </row>
    <row r="296" spans="2:8" x14ac:dyDescent="0.25">
      <c r="B296" s="8"/>
      <c r="C296" s="35">
        <v>293</v>
      </c>
      <c r="D296" s="35">
        <v>17</v>
      </c>
      <c r="E296" s="35">
        <v>8.4</v>
      </c>
      <c r="F296" s="35">
        <v>3.4</v>
      </c>
      <c r="G296" s="9"/>
      <c r="H296" s="10"/>
    </row>
    <row r="297" spans="2:8" x14ac:dyDescent="0.25">
      <c r="B297" s="8"/>
      <c r="C297" s="35">
        <v>294</v>
      </c>
      <c r="D297" s="35">
        <v>21.8</v>
      </c>
      <c r="E297" s="35">
        <v>5.5</v>
      </c>
      <c r="F297" s="35">
        <v>0</v>
      </c>
      <c r="G297" s="9"/>
      <c r="H297" s="10"/>
    </row>
    <row r="298" spans="2:8" x14ac:dyDescent="0.25">
      <c r="B298" s="8"/>
      <c r="C298" s="35">
        <v>295</v>
      </c>
      <c r="D298" s="35">
        <v>22.5</v>
      </c>
      <c r="E298" s="35">
        <v>5.6</v>
      </c>
      <c r="F298" s="35">
        <v>2.5</v>
      </c>
      <c r="G298" s="9"/>
      <c r="H298" s="10"/>
    </row>
    <row r="299" spans="2:8" x14ac:dyDescent="0.25">
      <c r="B299" s="8"/>
      <c r="C299" s="35">
        <v>296</v>
      </c>
      <c r="D299" s="35">
        <v>20.8</v>
      </c>
      <c r="E299" s="35">
        <v>8.4</v>
      </c>
      <c r="F299" s="35">
        <v>3.2</v>
      </c>
      <c r="G299" s="9"/>
      <c r="H299" s="10"/>
    </row>
    <row r="300" spans="2:8" x14ac:dyDescent="0.25">
      <c r="B300" s="8"/>
      <c r="C300" s="35">
        <v>297</v>
      </c>
      <c r="D300" s="35">
        <v>14</v>
      </c>
      <c r="E300" s="35">
        <v>8.6</v>
      </c>
      <c r="F300" s="35">
        <v>1.8</v>
      </c>
      <c r="G300" s="9"/>
      <c r="H300" s="10"/>
    </row>
    <row r="301" spans="2:8" x14ac:dyDescent="0.25">
      <c r="B301" s="8"/>
      <c r="C301" s="35">
        <v>298</v>
      </c>
      <c r="D301" s="35">
        <v>13.4</v>
      </c>
      <c r="E301" s="35">
        <v>9.5</v>
      </c>
      <c r="F301" s="35">
        <v>5.8</v>
      </c>
      <c r="G301" s="9"/>
      <c r="H301" s="10"/>
    </row>
    <row r="302" spans="2:8" x14ac:dyDescent="0.25">
      <c r="B302" s="8"/>
      <c r="C302" s="35">
        <v>299</v>
      </c>
      <c r="D302" s="35">
        <v>17</v>
      </c>
      <c r="E302" s="35">
        <v>8.8000000000000007</v>
      </c>
      <c r="F302" s="35">
        <v>1.7</v>
      </c>
      <c r="G302" s="9"/>
      <c r="H302" s="10"/>
    </row>
    <row r="303" spans="2:8" x14ac:dyDescent="0.25">
      <c r="B303" s="8"/>
      <c r="C303" s="35">
        <v>300</v>
      </c>
      <c r="D303" s="35">
        <v>20</v>
      </c>
      <c r="E303" s="35">
        <v>8.6999999999999993</v>
      </c>
      <c r="F303" s="35">
        <v>0.3</v>
      </c>
      <c r="G303" s="9"/>
      <c r="H303" s="10"/>
    </row>
    <row r="304" spans="2:8" x14ac:dyDescent="0.25">
      <c r="B304" s="8"/>
      <c r="C304" s="35">
        <v>301</v>
      </c>
      <c r="D304" s="35">
        <v>22.3</v>
      </c>
      <c r="E304" s="35">
        <v>9.1999999999999993</v>
      </c>
      <c r="F304" s="35">
        <v>1.4</v>
      </c>
      <c r="G304" s="9"/>
      <c r="H304" s="10"/>
    </row>
    <row r="305" spans="2:8" x14ac:dyDescent="0.25">
      <c r="B305" s="8"/>
      <c r="C305" s="35">
        <v>302</v>
      </c>
      <c r="D305" s="35">
        <v>23.2</v>
      </c>
      <c r="E305" s="35">
        <v>8</v>
      </c>
      <c r="F305" s="35">
        <v>0</v>
      </c>
      <c r="G305" s="9"/>
      <c r="H305" s="10"/>
    </row>
    <row r="306" spans="2:8" x14ac:dyDescent="0.25">
      <c r="B306" s="8"/>
      <c r="C306" s="35">
        <v>303</v>
      </c>
      <c r="D306" s="35">
        <v>21.8</v>
      </c>
      <c r="E306" s="35">
        <v>6.5</v>
      </c>
      <c r="F306" s="35">
        <v>2.5</v>
      </c>
      <c r="G306" s="9"/>
      <c r="H306" s="10"/>
    </row>
    <row r="307" spans="2:8" x14ac:dyDescent="0.25">
      <c r="B307" s="8"/>
      <c r="C307" s="35">
        <v>304</v>
      </c>
      <c r="D307" s="35">
        <v>20.8</v>
      </c>
      <c r="E307" s="35">
        <v>9</v>
      </c>
      <c r="F307" s="35">
        <v>0</v>
      </c>
      <c r="G307" s="9"/>
      <c r="H307" s="10"/>
    </row>
    <row r="308" spans="2:8" x14ac:dyDescent="0.25">
      <c r="B308" s="8"/>
      <c r="C308" s="35">
        <v>305</v>
      </c>
      <c r="D308" s="35">
        <v>21</v>
      </c>
      <c r="E308" s="35">
        <v>8</v>
      </c>
      <c r="F308" s="35">
        <v>0.4</v>
      </c>
      <c r="G308" s="9"/>
      <c r="H308" s="10"/>
    </row>
    <row r="309" spans="2:8" x14ac:dyDescent="0.25">
      <c r="B309" s="8"/>
      <c r="C309" s="35">
        <v>306</v>
      </c>
      <c r="D309" s="35">
        <v>19.2</v>
      </c>
      <c r="E309" s="35">
        <v>10</v>
      </c>
      <c r="F309" s="35">
        <v>2.2000000000000002</v>
      </c>
      <c r="G309" s="9"/>
      <c r="H309" s="10"/>
    </row>
    <row r="310" spans="2:8" x14ac:dyDescent="0.25">
      <c r="B310" s="8"/>
      <c r="C310" s="35">
        <v>307</v>
      </c>
      <c r="D310" s="35">
        <v>21.2</v>
      </c>
      <c r="E310" s="35">
        <v>8.8000000000000007</v>
      </c>
      <c r="F310" s="35">
        <v>0</v>
      </c>
      <c r="G310" s="9"/>
      <c r="H310" s="10"/>
    </row>
    <row r="311" spans="2:8" x14ac:dyDescent="0.25">
      <c r="B311" s="8"/>
      <c r="C311" s="35">
        <v>308</v>
      </c>
      <c r="D311" s="35">
        <v>23.5</v>
      </c>
      <c r="E311" s="35">
        <v>5</v>
      </c>
      <c r="F311" s="35">
        <v>2.6</v>
      </c>
      <c r="G311" s="9"/>
      <c r="H311" s="10"/>
    </row>
    <row r="312" spans="2:8" x14ac:dyDescent="0.25">
      <c r="B312" s="8"/>
      <c r="C312" s="35">
        <v>309</v>
      </c>
      <c r="D312" s="35">
        <v>26.2</v>
      </c>
      <c r="E312" s="35">
        <v>5</v>
      </c>
      <c r="F312" s="35">
        <v>1.1000000000000001</v>
      </c>
      <c r="G312" s="9"/>
      <c r="H312" s="10"/>
    </row>
    <row r="313" spans="2:8" x14ac:dyDescent="0.25">
      <c r="B313" s="8"/>
      <c r="C313" s="35">
        <v>310</v>
      </c>
      <c r="D313" s="35">
        <v>21.2</v>
      </c>
      <c r="E313" s="35">
        <v>8.8000000000000007</v>
      </c>
      <c r="F313" s="35">
        <v>0.1</v>
      </c>
      <c r="G313" s="9"/>
      <c r="H313" s="10"/>
    </row>
    <row r="314" spans="2:8" x14ac:dyDescent="0.25">
      <c r="B314" s="8"/>
      <c r="C314" s="35">
        <v>311</v>
      </c>
      <c r="D314" s="35">
        <v>21.5</v>
      </c>
      <c r="E314" s="35">
        <v>8</v>
      </c>
      <c r="F314" s="35">
        <v>2</v>
      </c>
      <c r="G314" s="9"/>
      <c r="H314" s="10"/>
    </row>
    <row r="315" spans="2:8" x14ac:dyDescent="0.25">
      <c r="B315" s="8"/>
      <c r="C315" s="35">
        <v>312</v>
      </c>
      <c r="D315" s="35">
        <v>21.5</v>
      </c>
      <c r="E315" s="35">
        <v>8</v>
      </c>
      <c r="F315" s="35">
        <v>0</v>
      </c>
      <c r="G315" s="9"/>
      <c r="H315" s="10"/>
    </row>
    <row r="316" spans="2:8" x14ac:dyDescent="0.25">
      <c r="B316" s="8"/>
      <c r="C316" s="35">
        <v>313</v>
      </c>
      <c r="D316" s="35">
        <v>24.2</v>
      </c>
      <c r="E316" s="35">
        <v>6.3</v>
      </c>
      <c r="F316" s="35">
        <v>0.4</v>
      </c>
      <c r="G316" s="9"/>
      <c r="H316" s="10"/>
    </row>
    <row r="317" spans="2:8" x14ac:dyDescent="0.25">
      <c r="B317" s="8"/>
      <c r="C317" s="35">
        <v>314</v>
      </c>
      <c r="D317" s="35">
        <v>24.5</v>
      </c>
      <c r="E317" s="35">
        <v>4.5999999999999996</v>
      </c>
      <c r="F317" s="35">
        <v>0</v>
      </c>
      <c r="G317" s="9"/>
      <c r="H317" s="10"/>
    </row>
    <row r="318" spans="2:8" x14ac:dyDescent="0.25">
      <c r="B318" s="8"/>
      <c r="C318" s="35">
        <v>315</v>
      </c>
      <c r="D318" s="35">
        <v>19.399999999999999</v>
      </c>
      <c r="E318" s="35">
        <v>6.6</v>
      </c>
      <c r="F318" s="35">
        <v>0</v>
      </c>
      <c r="G318" s="9"/>
      <c r="H318" s="10"/>
    </row>
    <row r="319" spans="2:8" x14ac:dyDescent="0.25">
      <c r="B319" s="8"/>
      <c r="C319" s="35">
        <v>316</v>
      </c>
      <c r="D319" s="35">
        <v>21.5</v>
      </c>
      <c r="E319" s="35">
        <v>7.2</v>
      </c>
      <c r="F319" s="35">
        <v>0</v>
      </c>
      <c r="G319" s="9"/>
      <c r="H319" s="10"/>
    </row>
    <row r="320" spans="2:8" x14ac:dyDescent="0.25">
      <c r="B320" s="8"/>
      <c r="C320" s="35">
        <v>317</v>
      </c>
      <c r="D320" s="35">
        <v>24.6</v>
      </c>
      <c r="E320" s="35">
        <v>7</v>
      </c>
      <c r="F320" s="35">
        <v>2.4</v>
      </c>
      <c r="G320" s="9"/>
      <c r="H320" s="10"/>
    </row>
    <row r="321" spans="2:8" x14ac:dyDescent="0.25">
      <c r="B321" s="8"/>
      <c r="C321" s="35">
        <v>318</v>
      </c>
      <c r="D321" s="35">
        <v>20.5</v>
      </c>
      <c r="E321" s="35">
        <v>10.8</v>
      </c>
      <c r="F321" s="35">
        <v>0.6</v>
      </c>
      <c r="G321" s="9"/>
      <c r="H321" s="10"/>
    </row>
    <row r="322" spans="2:8" x14ac:dyDescent="0.25">
      <c r="B322" s="8"/>
      <c r="C322" s="35">
        <v>319</v>
      </c>
      <c r="D322" s="35">
        <v>23.5</v>
      </c>
      <c r="E322" s="35">
        <v>7.1</v>
      </c>
      <c r="F322" s="35">
        <v>13.5</v>
      </c>
      <c r="G322" s="9"/>
      <c r="H322" s="10"/>
    </row>
    <row r="323" spans="2:8" x14ac:dyDescent="0.25">
      <c r="B323" s="8"/>
      <c r="C323" s="35">
        <v>320</v>
      </c>
      <c r="D323" s="35">
        <v>23.5</v>
      </c>
      <c r="E323" s="35">
        <v>6.5</v>
      </c>
      <c r="F323" s="35">
        <v>9.5</v>
      </c>
      <c r="G323" s="9"/>
      <c r="H323" s="10"/>
    </row>
    <row r="324" spans="2:8" x14ac:dyDescent="0.25">
      <c r="B324" s="8"/>
      <c r="C324" s="35">
        <v>321</v>
      </c>
      <c r="D324" s="35">
        <v>24</v>
      </c>
      <c r="E324" s="35">
        <v>7.4</v>
      </c>
      <c r="F324" s="35">
        <v>0.5</v>
      </c>
      <c r="G324" s="9"/>
      <c r="H324" s="10"/>
    </row>
    <row r="325" spans="2:8" x14ac:dyDescent="0.25">
      <c r="B325" s="8"/>
      <c r="C325" s="35">
        <v>322</v>
      </c>
      <c r="D325" s="35">
        <v>21.8</v>
      </c>
      <c r="E325" s="35">
        <v>10.8</v>
      </c>
      <c r="F325" s="35">
        <v>0.6</v>
      </c>
      <c r="G325" s="9"/>
      <c r="H325" s="10"/>
    </row>
    <row r="326" spans="2:8" x14ac:dyDescent="0.25">
      <c r="B326" s="8"/>
      <c r="C326" s="35">
        <v>323</v>
      </c>
      <c r="D326" s="35">
        <v>20</v>
      </c>
      <c r="E326" s="35">
        <v>7.5</v>
      </c>
      <c r="F326" s="35">
        <v>3.7</v>
      </c>
      <c r="G326" s="9"/>
      <c r="H326" s="10"/>
    </row>
    <row r="327" spans="2:8" x14ac:dyDescent="0.25">
      <c r="B327" s="8"/>
      <c r="C327" s="35">
        <v>324</v>
      </c>
      <c r="D327" s="35">
        <v>20</v>
      </c>
      <c r="E327" s="35">
        <v>8.1999999999999993</v>
      </c>
      <c r="F327" s="35">
        <v>13.6</v>
      </c>
      <c r="G327" s="9"/>
      <c r="H327" s="10"/>
    </row>
    <row r="328" spans="2:8" x14ac:dyDescent="0.25">
      <c r="B328" s="8"/>
      <c r="C328" s="35">
        <v>325</v>
      </c>
      <c r="D328" s="35">
        <v>23.1</v>
      </c>
      <c r="E328" s="35">
        <v>7.5</v>
      </c>
      <c r="F328" s="35">
        <v>6.9</v>
      </c>
      <c r="G328" s="9"/>
      <c r="H328" s="10"/>
    </row>
    <row r="329" spans="2:8" x14ac:dyDescent="0.25">
      <c r="B329" s="8"/>
      <c r="C329" s="35">
        <v>326</v>
      </c>
      <c r="D329" s="35">
        <v>23.6</v>
      </c>
      <c r="E329" s="35">
        <v>7.5</v>
      </c>
      <c r="F329" s="35">
        <v>0</v>
      </c>
      <c r="G329" s="9"/>
      <c r="H329" s="10"/>
    </row>
    <row r="330" spans="2:8" x14ac:dyDescent="0.25">
      <c r="B330" s="8"/>
      <c r="C330" s="35">
        <v>327</v>
      </c>
      <c r="D330" s="35">
        <v>26.4</v>
      </c>
      <c r="E330" s="35">
        <v>5.5</v>
      </c>
      <c r="F330" s="35">
        <v>0</v>
      </c>
      <c r="G330" s="9"/>
      <c r="H330" s="10"/>
    </row>
    <row r="331" spans="2:8" x14ac:dyDescent="0.25">
      <c r="B331" s="8"/>
      <c r="C331" s="35">
        <v>328</v>
      </c>
      <c r="D331" s="35">
        <v>20.6</v>
      </c>
      <c r="E331" s="35">
        <v>8.6999999999999993</v>
      </c>
      <c r="F331" s="35">
        <v>0</v>
      </c>
      <c r="G331" s="9"/>
      <c r="H331" s="10"/>
    </row>
    <row r="332" spans="2:8" x14ac:dyDescent="0.25">
      <c r="B332" s="8"/>
      <c r="C332" s="35">
        <v>329</v>
      </c>
      <c r="D332" s="35">
        <v>23.5</v>
      </c>
      <c r="E332" s="35">
        <v>7</v>
      </c>
      <c r="F332" s="35">
        <v>7.6</v>
      </c>
      <c r="G332" s="9"/>
      <c r="H332" s="10"/>
    </row>
    <row r="333" spans="2:8" x14ac:dyDescent="0.25">
      <c r="B333" s="8"/>
      <c r="C333" s="35">
        <v>330</v>
      </c>
      <c r="D333" s="35">
        <v>22</v>
      </c>
      <c r="E333" s="35">
        <v>10</v>
      </c>
      <c r="F333" s="35">
        <v>12.8</v>
      </c>
      <c r="G333" s="9"/>
      <c r="H333" s="10"/>
    </row>
    <row r="334" spans="2:8" x14ac:dyDescent="0.25">
      <c r="B334" s="8"/>
      <c r="C334" s="35">
        <v>331</v>
      </c>
      <c r="D334" s="35">
        <v>22.4</v>
      </c>
      <c r="E334" s="35">
        <v>9</v>
      </c>
      <c r="F334" s="35">
        <v>0.3</v>
      </c>
      <c r="G334" s="9"/>
      <c r="H334" s="10"/>
    </row>
    <row r="335" spans="2:8" x14ac:dyDescent="0.25">
      <c r="B335" s="8"/>
      <c r="C335" s="35">
        <v>332</v>
      </c>
      <c r="D335" s="35">
        <v>22.5</v>
      </c>
      <c r="E335" s="35">
        <v>9</v>
      </c>
      <c r="F335" s="35">
        <v>0</v>
      </c>
      <c r="G335" s="9"/>
      <c r="H335" s="10"/>
    </row>
    <row r="336" spans="2:8" x14ac:dyDescent="0.25">
      <c r="B336" s="8"/>
      <c r="C336" s="35">
        <v>333</v>
      </c>
      <c r="D336" s="35">
        <v>23.5</v>
      </c>
      <c r="E336" s="35">
        <v>5.4</v>
      </c>
      <c r="F336" s="35">
        <v>0</v>
      </c>
      <c r="G336" s="9"/>
      <c r="H336" s="10"/>
    </row>
    <row r="337" spans="2:8" x14ac:dyDescent="0.25">
      <c r="B337" s="8"/>
      <c r="C337" s="35">
        <v>334</v>
      </c>
      <c r="D337" s="35">
        <v>21.5</v>
      </c>
      <c r="E337" s="35">
        <v>5.2</v>
      </c>
      <c r="F337" s="35">
        <v>0</v>
      </c>
      <c r="G337" s="9"/>
      <c r="H337" s="10"/>
    </row>
    <row r="338" spans="2:8" x14ac:dyDescent="0.25">
      <c r="B338" s="8"/>
      <c r="C338" s="35">
        <v>335</v>
      </c>
      <c r="D338" s="35">
        <v>22.8</v>
      </c>
      <c r="E338" s="35">
        <v>2</v>
      </c>
      <c r="F338" s="35">
        <v>0</v>
      </c>
      <c r="G338" s="9"/>
      <c r="H338" s="10"/>
    </row>
    <row r="339" spans="2:8" x14ac:dyDescent="0.25">
      <c r="B339" s="8"/>
      <c r="C339" s="35">
        <v>336</v>
      </c>
      <c r="D339" s="35">
        <v>21.6</v>
      </c>
      <c r="E339" s="35">
        <v>3.5</v>
      </c>
      <c r="F339" s="35">
        <v>0</v>
      </c>
      <c r="G339" s="9"/>
      <c r="H339" s="10"/>
    </row>
    <row r="340" spans="2:8" x14ac:dyDescent="0.25">
      <c r="B340" s="8"/>
      <c r="C340" s="35">
        <v>337</v>
      </c>
      <c r="D340" s="35">
        <v>22</v>
      </c>
      <c r="E340" s="35">
        <v>5.6</v>
      </c>
      <c r="F340" s="35">
        <v>0</v>
      </c>
      <c r="G340" s="9"/>
      <c r="H340" s="10"/>
    </row>
    <row r="341" spans="2:8" x14ac:dyDescent="0.25">
      <c r="B341" s="8"/>
      <c r="C341" s="35">
        <v>338</v>
      </c>
      <c r="D341" s="35">
        <v>23.5</v>
      </c>
      <c r="E341" s="35">
        <v>4</v>
      </c>
      <c r="F341" s="35">
        <v>0</v>
      </c>
      <c r="G341" s="9"/>
      <c r="H341" s="10"/>
    </row>
    <row r="342" spans="2:8" x14ac:dyDescent="0.25">
      <c r="B342" s="8"/>
      <c r="C342" s="35">
        <v>339</v>
      </c>
      <c r="D342" s="35">
        <v>25</v>
      </c>
      <c r="E342" s="35">
        <v>2.5</v>
      </c>
      <c r="F342" s="35">
        <v>0</v>
      </c>
      <c r="G342" s="9"/>
      <c r="H342" s="10"/>
    </row>
    <row r="343" spans="2:8" x14ac:dyDescent="0.25">
      <c r="B343" s="8"/>
      <c r="C343" s="35">
        <v>340</v>
      </c>
      <c r="D343" s="35">
        <v>22.2</v>
      </c>
      <c r="E343" s="35">
        <v>6</v>
      </c>
      <c r="F343" s="35">
        <v>0</v>
      </c>
      <c r="G343" s="9"/>
      <c r="H343" s="10"/>
    </row>
    <row r="344" spans="2:8" x14ac:dyDescent="0.25">
      <c r="B344" s="8"/>
      <c r="C344" s="35">
        <v>341</v>
      </c>
      <c r="D344" s="35">
        <v>23.5</v>
      </c>
      <c r="E344" s="35">
        <v>4</v>
      </c>
      <c r="F344" s="35">
        <v>0.1</v>
      </c>
      <c r="G344" s="9"/>
      <c r="H344" s="10"/>
    </row>
    <row r="345" spans="2:8" x14ac:dyDescent="0.25">
      <c r="B345" s="8"/>
      <c r="C345" s="35">
        <v>342</v>
      </c>
      <c r="D345" s="35">
        <v>21.2</v>
      </c>
      <c r="E345" s="35">
        <v>6.2</v>
      </c>
      <c r="F345" s="35">
        <v>0</v>
      </c>
      <c r="G345" s="9"/>
      <c r="H345" s="10"/>
    </row>
    <row r="346" spans="2:8" x14ac:dyDescent="0.25">
      <c r="B346" s="8"/>
      <c r="C346" s="35">
        <v>343</v>
      </c>
      <c r="D346" s="35">
        <v>23.2</v>
      </c>
      <c r="E346" s="35">
        <v>7</v>
      </c>
      <c r="F346" s="35">
        <v>0</v>
      </c>
      <c r="G346" s="9"/>
      <c r="H346" s="10"/>
    </row>
    <row r="347" spans="2:8" x14ac:dyDescent="0.25">
      <c r="B347" s="8"/>
      <c r="C347" s="35">
        <v>344</v>
      </c>
      <c r="D347" s="35">
        <v>24.5</v>
      </c>
      <c r="E347" s="35">
        <v>-1</v>
      </c>
      <c r="F347" s="35">
        <v>0</v>
      </c>
      <c r="G347" s="9"/>
      <c r="H347" s="10"/>
    </row>
    <row r="348" spans="2:8" x14ac:dyDescent="0.25">
      <c r="B348" s="8"/>
      <c r="C348" s="35">
        <v>345</v>
      </c>
      <c r="D348" s="35">
        <v>24.2</v>
      </c>
      <c r="E348" s="35">
        <v>4.5</v>
      </c>
      <c r="F348" s="35">
        <v>0</v>
      </c>
      <c r="G348" s="9"/>
      <c r="H348" s="10"/>
    </row>
    <row r="349" spans="2:8" x14ac:dyDescent="0.25">
      <c r="B349" s="8"/>
      <c r="C349" s="35">
        <v>346</v>
      </c>
      <c r="D349" s="35">
        <v>24.4</v>
      </c>
      <c r="E349" s="35">
        <v>2.5</v>
      </c>
      <c r="F349" s="35">
        <v>0</v>
      </c>
      <c r="G349" s="9"/>
      <c r="H349" s="10"/>
    </row>
    <row r="350" spans="2:8" x14ac:dyDescent="0.25">
      <c r="B350" s="8"/>
      <c r="C350" s="35">
        <v>347</v>
      </c>
      <c r="D350" s="35">
        <v>21.5</v>
      </c>
      <c r="E350" s="35">
        <v>2.5</v>
      </c>
      <c r="F350" s="35">
        <v>4.0999999999999996</v>
      </c>
      <c r="G350" s="9"/>
      <c r="H350" s="10"/>
    </row>
    <row r="351" spans="2:8" x14ac:dyDescent="0.25">
      <c r="B351" s="8"/>
      <c r="C351" s="35">
        <v>348</v>
      </c>
      <c r="D351" s="35">
        <v>22.5</v>
      </c>
      <c r="E351" s="35">
        <v>8</v>
      </c>
      <c r="F351" s="35">
        <v>0.4</v>
      </c>
      <c r="G351" s="9"/>
      <c r="H351" s="10"/>
    </row>
    <row r="352" spans="2:8" x14ac:dyDescent="0.25">
      <c r="B352" s="8"/>
      <c r="C352" s="35">
        <v>349</v>
      </c>
      <c r="D352" s="35">
        <v>20.5</v>
      </c>
      <c r="E352" s="35">
        <v>8</v>
      </c>
      <c r="F352" s="35">
        <v>0</v>
      </c>
      <c r="G352" s="9"/>
      <c r="H352" s="10"/>
    </row>
    <row r="353" spans="2:8" x14ac:dyDescent="0.25">
      <c r="B353" s="8"/>
      <c r="C353" s="35">
        <v>350</v>
      </c>
      <c r="D353" s="35">
        <v>21.2</v>
      </c>
      <c r="E353" s="35">
        <v>8.6</v>
      </c>
      <c r="F353" s="35">
        <v>8</v>
      </c>
      <c r="G353" s="9"/>
      <c r="H353" s="10"/>
    </row>
    <row r="354" spans="2:8" x14ac:dyDescent="0.25">
      <c r="B354" s="8"/>
      <c r="C354" s="35">
        <v>351</v>
      </c>
      <c r="D354" s="35">
        <v>21</v>
      </c>
      <c r="E354" s="35">
        <v>5.5</v>
      </c>
      <c r="F354" s="35">
        <v>1.8</v>
      </c>
      <c r="G354" s="9"/>
      <c r="H354" s="10"/>
    </row>
    <row r="355" spans="2:8" x14ac:dyDescent="0.25">
      <c r="B355" s="8"/>
      <c r="C355" s="35">
        <v>352</v>
      </c>
      <c r="D355" s="35">
        <v>16.8</v>
      </c>
      <c r="E355" s="35">
        <v>9</v>
      </c>
      <c r="F355" s="35">
        <v>0.6</v>
      </c>
      <c r="G355" s="9"/>
      <c r="H355" s="10"/>
    </row>
    <row r="356" spans="2:8" x14ac:dyDescent="0.25">
      <c r="B356" s="8"/>
      <c r="C356" s="35">
        <v>353</v>
      </c>
      <c r="D356" s="35">
        <v>18.8</v>
      </c>
      <c r="E356" s="35">
        <v>7</v>
      </c>
      <c r="F356" s="35">
        <v>17.2</v>
      </c>
      <c r="G356" s="9"/>
      <c r="H356" s="10"/>
    </row>
    <row r="357" spans="2:8" x14ac:dyDescent="0.25">
      <c r="B357" s="8"/>
      <c r="C357" s="35">
        <v>354</v>
      </c>
      <c r="D357" s="35">
        <v>20.100000000000001</v>
      </c>
      <c r="E357" s="35">
        <v>7.5</v>
      </c>
      <c r="F357" s="35">
        <v>0</v>
      </c>
      <c r="G357" s="9"/>
      <c r="H357" s="10"/>
    </row>
    <row r="358" spans="2:8" x14ac:dyDescent="0.25">
      <c r="B358" s="8"/>
      <c r="C358" s="35">
        <v>355</v>
      </c>
      <c r="D358" s="35">
        <v>20.6</v>
      </c>
      <c r="E358" s="35">
        <v>7</v>
      </c>
      <c r="F358" s="35">
        <v>0</v>
      </c>
      <c r="G358" s="9"/>
      <c r="H358" s="10"/>
    </row>
    <row r="359" spans="2:8" x14ac:dyDescent="0.25">
      <c r="B359" s="8"/>
      <c r="C359" s="35">
        <v>356</v>
      </c>
      <c r="D359" s="35">
        <v>21.5</v>
      </c>
      <c r="E359" s="35">
        <v>6.5</v>
      </c>
      <c r="F359" s="35">
        <v>14.4</v>
      </c>
      <c r="G359" s="9"/>
      <c r="H359" s="10"/>
    </row>
    <row r="360" spans="2:8" x14ac:dyDescent="0.25">
      <c r="B360" s="8"/>
      <c r="C360" s="35">
        <v>357</v>
      </c>
      <c r="D360" s="35">
        <v>23.5</v>
      </c>
      <c r="E360" s="35">
        <v>7.5</v>
      </c>
      <c r="F360" s="35">
        <v>2.2000000000000002</v>
      </c>
      <c r="G360" s="9"/>
      <c r="H360" s="10"/>
    </row>
    <row r="361" spans="2:8" x14ac:dyDescent="0.25">
      <c r="B361" s="8"/>
      <c r="C361" s="35">
        <v>358</v>
      </c>
      <c r="D361" s="35">
        <v>21.5</v>
      </c>
      <c r="E361" s="35">
        <v>6.2</v>
      </c>
      <c r="F361" s="35">
        <v>0</v>
      </c>
      <c r="G361" s="9"/>
      <c r="H361" s="10"/>
    </row>
    <row r="362" spans="2:8" x14ac:dyDescent="0.25">
      <c r="B362" s="8"/>
      <c r="C362" s="35">
        <v>359</v>
      </c>
      <c r="D362" s="35">
        <v>20.8</v>
      </c>
      <c r="E362" s="35">
        <v>7</v>
      </c>
      <c r="F362" s="35">
        <v>23</v>
      </c>
      <c r="G362" s="9"/>
      <c r="H362" s="10"/>
    </row>
    <row r="363" spans="2:8" x14ac:dyDescent="0.25">
      <c r="B363" s="8"/>
      <c r="C363" s="35">
        <v>360</v>
      </c>
      <c r="D363" s="35">
        <v>20</v>
      </c>
      <c r="E363" s="35">
        <v>6.8</v>
      </c>
      <c r="F363" s="35">
        <v>3.8</v>
      </c>
      <c r="G363" s="9"/>
      <c r="H363" s="10"/>
    </row>
    <row r="364" spans="2:8" x14ac:dyDescent="0.25">
      <c r="B364" s="8"/>
      <c r="C364" s="35">
        <v>361</v>
      </c>
      <c r="D364" s="35">
        <v>21</v>
      </c>
      <c r="E364" s="35">
        <v>9</v>
      </c>
      <c r="F364" s="35">
        <v>2.8</v>
      </c>
      <c r="G364" s="9"/>
      <c r="H364" s="10"/>
    </row>
    <row r="365" spans="2:8" x14ac:dyDescent="0.25">
      <c r="B365" s="8"/>
      <c r="C365" s="35">
        <v>362</v>
      </c>
      <c r="D365" s="35">
        <v>22.5</v>
      </c>
      <c r="E365" s="35">
        <v>8.5</v>
      </c>
      <c r="F365" s="35">
        <v>6.3</v>
      </c>
      <c r="G365" s="9"/>
      <c r="H365" s="10"/>
    </row>
    <row r="366" spans="2:8" x14ac:dyDescent="0.25">
      <c r="B366" s="8"/>
      <c r="C366" s="35">
        <v>363</v>
      </c>
      <c r="D366" s="35">
        <v>18.5</v>
      </c>
      <c r="E366" s="35">
        <v>8.4</v>
      </c>
      <c r="F366" s="35">
        <v>3.9</v>
      </c>
      <c r="G366" s="9"/>
      <c r="H366" s="10"/>
    </row>
    <row r="367" spans="2:8" x14ac:dyDescent="0.25">
      <c r="B367" s="8"/>
      <c r="C367" s="35">
        <v>364</v>
      </c>
      <c r="D367" s="35">
        <v>19.2</v>
      </c>
      <c r="E367" s="35">
        <v>7.8</v>
      </c>
      <c r="F367" s="35">
        <v>4.0999999999999996</v>
      </c>
      <c r="G367" s="9"/>
      <c r="H367" s="10"/>
    </row>
    <row r="368" spans="2:8" x14ac:dyDescent="0.25">
      <c r="B368" s="8"/>
      <c r="C368" s="35">
        <v>365</v>
      </c>
      <c r="D368" s="35">
        <v>16.600000000000001</v>
      </c>
      <c r="E368" s="35">
        <v>6.5</v>
      </c>
      <c r="F368" s="35">
        <v>2.5</v>
      </c>
      <c r="G368" s="9"/>
      <c r="H368" s="10"/>
    </row>
    <row r="369" spans="2:8" s="4" customFormat="1" x14ac:dyDescent="0.25">
      <c r="B369" s="8"/>
      <c r="C369" s="9"/>
      <c r="D369" s="9"/>
      <c r="E369" s="9"/>
      <c r="F369" s="9"/>
      <c r="G369" s="9"/>
      <c r="H369" s="10"/>
    </row>
    <row r="370" spans="2:8" s="4" customFormat="1" x14ac:dyDescent="0.25">
      <c r="B370" s="8"/>
      <c r="C370" s="9"/>
      <c r="D370" s="9"/>
      <c r="E370" s="9"/>
      <c r="F370" s="9"/>
      <c r="G370" s="9"/>
      <c r="H370" s="10"/>
    </row>
    <row r="371" spans="2:8" s="4" customFormat="1" x14ac:dyDescent="0.25">
      <c r="B371" s="17"/>
      <c r="C371" s="18"/>
      <c r="D371" s="18"/>
      <c r="E371" s="18"/>
      <c r="F371" s="18"/>
      <c r="G371" s="18"/>
      <c r="H371" s="19"/>
    </row>
    <row r="372" spans="2:8" s="4" customFormat="1" x14ac:dyDescent="0.25"/>
    <row r="373" spans="2:8" s="4" customFormat="1" x14ac:dyDescent="0.25"/>
    <row r="374" spans="2:8" s="4" customFormat="1" x14ac:dyDescent="0.25"/>
    <row r="375" spans="2:8" s="4" customFormat="1" x14ac:dyDescent="0.25"/>
    <row r="376" spans="2:8" s="4" customFormat="1" x14ac:dyDescent="0.25"/>
    <row r="377" spans="2:8" s="4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0405-E477-44E1-80A5-188E266FA182}">
  <dimension ref="A1:S38"/>
  <sheetViews>
    <sheetView workbookViewId="0">
      <selection activeCell="C5" sqref="C5"/>
    </sheetView>
  </sheetViews>
  <sheetFormatPr baseColWidth="10" defaultColWidth="8.85546875" defaultRowHeight="15" x14ac:dyDescent="0.25"/>
  <cols>
    <col min="1" max="2" width="8.85546875" style="4"/>
    <col min="3" max="3" width="24.5703125" bestFit="1" customWidth="1"/>
    <col min="4" max="4" width="9.140625" customWidth="1"/>
    <col min="6" max="6" width="9.7109375" bestFit="1" customWidth="1"/>
    <col min="7" max="7" width="10.7109375" bestFit="1" customWidth="1"/>
    <col min="9" max="19" width="8.85546875" style="4"/>
  </cols>
  <sheetData>
    <row r="1" spans="2:8" x14ac:dyDescent="0.25">
      <c r="E1" s="4"/>
      <c r="F1" s="4"/>
      <c r="G1" s="4"/>
      <c r="H1" s="4"/>
    </row>
    <row r="2" spans="2:8" x14ac:dyDescent="0.25">
      <c r="B2" s="5"/>
      <c r="C2" s="30"/>
      <c r="D2" s="30"/>
      <c r="E2" s="6"/>
      <c r="F2" s="6"/>
      <c r="G2" s="6"/>
      <c r="H2" s="7"/>
    </row>
    <row r="3" spans="2:8" x14ac:dyDescent="0.25">
      <c r="B3" s="8"/>
      <c r="C3" s="36" t="s">
        <v>4</v>
      </c>
      <c r="D3" s="37"/>
      <c r="E3" s="9"/>
      <c r="F3" s="9"/>
      <c r="G3" s="9"/>
      <c r="H3" s="10"/>
    </row>
    <row r="4" spans="2:8" x14ac:dyDescent="0.25">
      <c r="B4" s="8"/>
      <c r="C4" s="34" t="s">
        <v>130</v>
      </c>
      <c r="D4" s="34">
        <f>101.3-0.01152*Coeficientes!D4+0.000000544*Coeficientes!D4^2</f>
        <v>68.420639999999992</v>
      </c>
      <c r="E4" s="9"/>
      <c r="F4" s="9"/>
      <c r="G4" s="9"/>
      <c r="H4" s="10"/>
    </row>
    <row r="5" spans="2:8" x14ac:dyDescent="0.25">
      <c r="B5" s="8"/>
      <c r="C5" s="34" t="s">
        <v>1</v>
      </c>
      <c r="D5" s="34">
        <f>0.00000076*Coeficientes!D5^4+0.00607*Coeficientes!D5^2-14.639</f>
        <v>-13.5074990525</v>
      </c>
      <c r="E5" s="9"/>
      <c r="F5" s="9"/>
      <c r="G5" s="9"/>
      <c r="H5" s="10"/>
    </row>
    <row r="6" spans="2:8" x14ac:dyDescent="0.25">
      <c r="B6" s="8"/>
      <c r="C6" s="34" t="s">
        <v>2</v>
      </c>
      <c r="D6" s="34">
        <f>-0.0000383*Coeficientes!D5^3+0.805*Coeficientes!D5</f>
        <v>-10.773267637500002</v>
      </c>
      <c r="E6" s="9"/>
      <c r="F6" s="9"/>
      <c r="G6" s="9"/>
      <c r="H6" s="10"/>
    </row>
    <row r="7" spans="2:8" x14ac:dyDescent="0.25">
      <c r="B7" s="8"/>
      <c r="C7" s="34" t="s">
        <v>21</v>
      </c>
      <c r="D7" s="34">
        <f>-0.0042*Coeficientes!D5^2+29.913</f>
        <v>29.147549999999999</v>
      </c>
      <c r="E7" s="9"/>
      <c r="F7" s="9"/>
      <c r="G7" s="9"/>
      <c r="H7" s="10"/>
    </row>
    <row r="8" spans="2:8" x14ac:dyDescent="0.25">
      <c r="B8" s="8"/>
      <c r="C8" s="11"/>
      <c r="D8" s="11"/>
      <c r="E8" s="9"/>
      <c r="F8" s="9"/>
      <c r="G8" s="9"/>
      <c r="H8" s="10"/>
    </row>
    <row r="9" spans="2:8" x14ac:dyDescent="0.25">
      <c r="B9" s="8"/>
      <c r="C9" s="36" t="s">
        <v>4</v>
      </c>
      <c r="D9" s="36"/>
      <c r="E9" s="9"/>
      <c r="F9" s="9"/>
      <c r="G9" s="9"/>
      <c r="H9" s="10"/>
    </row>
    <row r="10" spans="2:8" x14ac:dyDescent="0.25">
      <c r="B10" s="8"/>
      <c r="C10" s="34" t="s">
        <v>99</v>
      </c>
      <c r="D10" s="34">
        <f>Coeficientes!D15</f>
        <v>0.3</v>
      </c>
      <c r="E10" s="39"/>
      <c r="F10" s="9"/>
      <c r="G10" s="9"/>
      <c r="H10" s="10"/>
    </row>
    <row r="11" spans="2:8" x14ac:dyDescent="0.25">
      <c r="B11" s="8"/>
      <c r="C11" s="34" t="s">
        <v>101</v>
      </c>
      <c r="D11" s="34">
        <f>Coeficientes!D14*Coeficientes!D9</f>
        <v>43.5</v>
      </c>
      <c r="E11" s="39"/>
      <c r="F11" s="9"/>
      <c r="G11" s="9"/>
      <c r="H11" s="10"/>
    </row>
    <row r="12" spans="2:8" x14ac:dyDescent="0.25">
      <c r="B12" s="8"/>
      <c r="C12" s="34" t="s">
        <v>100</v>
      </c>
      <c r="D12" s="34">
        <f>Coeficientes!D14*Coeficientes!D10</f>
        <v>7.5</v>
      </c>
      <c r="E12" s="9"/>
      <c r="F12" s="9"/>
      <c r="G12" s="9"/>
      <c r="H12" s="10"/>
    </row>
    <row r="13" spans="2:8" x14ac:dyDescent="0.25">
      <c r="B13" s="8"/>
      <c r="C13" s="11"/>
      <c r="D13" s="11"/>
      <c r="E13" s="11"/>
      <c r="F13" s="11"/>
      <c r="G13" s="9"/>
      <c r="H13" s="10"/>
    </row>
    <row r="14" spans="2:8" x14ac:dyDescent="0.25">
      <c r="B14" s="8"/>
      <c r="C14" s="16" t="s">
        <v>102</v>
      </c>
      <c r="D14" s="16" t="s">
        <v>13</v>
      </c>
      <c r="E14" s="16" t="s">
        <v>14</v>
      </c>
      <c r="F14" s="16" t="s">
        <v>15</v>
      </c>
      <c r="G14" s="9"/>
      <c r="H14" s="10"/>
    </row>
    <row r="15" spans="2:8" x14ac:dyDescent="0.25">
      <c r="B15" s="8"/>
      <c r="C15" s="38" t="s">
        <v>12</v>
      </c>
      <c r="D15" s="38"/>
      <c r="E15" s="38"/>
      <c r="F15" s="38"/>
      <c r="G15" s="9"/>
      <c r="H15" s="10"/>
    </row>
    <row r="16" spans="2:8" x14ac:dyDescent="0.25">
      <c r="B16" s="8"/>
      <c r="C16" s="38" t="s">
        <v>3</v>
      </c>
      <c r="D16" s="38">
        <f>IF(Escenarios!D5&lt;3,0.35*EXP(0.35*Escenarios!D5),1)</f>
        <v>0.59166059693268191</v>
      </c>
      <c r="E16" s="38">
        <f>IF(Escenarios!E5&lt;3,0.35*EXP(0.35*Escenarios!E5),1)</f>
        <v>0.59166059693268191</v>
      </c>
      <c r="F16" s="38">
        <f>IF(Escenarios!F5&lt;3,0.35*EXP(0.35*Escenarios!F5),1)</f>
        <v>0.59166059693268191</v>
      </c>
      <c r="G16" s="9"/>
      <c r="H16" s="10"/>
    </row>
    <row r="17" spans="2:8" x14ac:dyDescent="0.25">
      <c r="B17" s="8"/>
      <c r="C17" s="38" t="s">
        <v>5</v>
      </c>
      <c r="D17" s="38">
        <f>25400/Escenarios!D4-254</f>
        <v>93.945205479452056</v>
      </c>
      <c r="E17" s="38">
        <f>25400/Escenarios!E4-254</f>
        <v>93.945205479452056</v>
      </c>
      <c r="F17" s="38">
        <f>25400/Escenarios!F4-254</f>
        <v>93.945205479452056</v>
      </c>
      <c r="G17" s="9"/>
      <c r="H17" s="10"/>
    </row>
    <row r="18" spans="2:8" x14ac:dyDescent="0.25">
      <c r="B18" s="8"/>
      <c r="C18" s="38" t="s">
        <v>0</v>
      </c>
      <c r="D18" s="38">
        <f>Escenarios!D7</f>
        <v>0.18</v>
      </c>
      <c r="E18" s="38">
        <f>Escenarios!E7</f>
        <v>0.18</v>
      </c>
      <c r="F18" s="38">
        <f>Escenarios!F7</f>
        <v>0.18</v>
      </c>
      <c r="G18" s="9"/>
      <c r="H18" s="10"/>
    </row>
    <row r="19" spans="2:8" x14ac:dyDescent="0.25">
      <c r="B19" s="8"/>
      <c r="C19" s="11"/>
      <c r="D19" s="11"/>
      <c r="E19" s="11"/>
      <c r="F19" s="11"/>
      <c r="G19" s="9"/>
      <c r="H19" s="10"/>
    </row>
    <row r="20" spans="2:8" x14ac:dyDescent="0.25">
      <c r="B20" s="8"/>
      <c r="C20" s="13" t="s">
        <v>103</v>
      </c>
      <c r="D20" s="13"/>
      <c r="E20" s="13"/>
      <c r="F20" s="13"/>
      <c r="G20" s="9"/>
      <c r="H20" s="10"/>
    </row>
    <row r="21" spans="2:8" x14ac:dyDescent="0.25">
      <c r="B21" s="8"/>
      <c r="C21" s="35" t="s">
        <v>6</v>
      </c>
      <c r="D21" s="35">
        <f>IF(Escenarios!D9&gt;0,Escenarios!D11*(Escenarios!D9+Escenarios!D10)/2,0)</f>
        <v>0</v>
      </c>
      <c r="E21" s="35">
        <f>IF(Escenarios!E9&gt;0,Escenarios!E11*(Escenarios!E9+Escenarios!E10)/2,0)</f>
        <v>2.2500000000000003E-2</v>
      </c>
      <c r="F21" s="35">
        <f>IF(Escenarios!F9&gt;0,Escenarios!F11*(Escenarios!F9+Escenarios!F10)/2,0)</f>
        <v>0.105</v>
      </c>
      <c r="G21" s="9"/>
      <c r="H21" s="10"/>
    </row>
    <row r="22" spans="2:8" x14ac:dyDescent="0.25">
      <c r="B22" s="8"/>
      <c r="C22" s="35" t="s">
        <v>23</v>
      </c>
      <c r="D22" s="35">
        <f>IF(D21=0,0,Escenarios!D9)</f>
        <v>0</v>
      </c>
      <c r="E22" s="35">
        <f>IF(E21=0,0,Escenarios!E9)</f>
        <v>0.2</v>
      </c>
      <c r="F22" s="35">
        <f>IF(F21=0,0,Escenarios!F9)</f>
        <v>0.4</v>
      </c>
      <c r="G22" s="9"/>
      <c r="H22" s="10"/>
    </row>
    <row r="23" spans="2:8" x14ac:dyDescent="0.25">
      <c r="B23" s="8"/>
      <c r="C23" s="35" t="s">
        <v>22</v>
      </c>
      <c r="D23" s="35">
        <f>Escenarios!D8</f>
        <v>10</v>
      </c>
      <c r="E23" s="35">
        <f>Escenarios!E8</f>
        <v>10</v>
      </c>
      <c r="F23" s="35">
        <f>Escenarios!F8</f>
        <v>10</v>
      </c>
      <c r="G23" s="9"/>
      <c r="H23" s="10"/>
    </row>
    <row r="24" spans="2:8" x14ac:dyDescent="0.25">
      <c r="B24" s="8"/>
      <c r="C24" s="11"/>
      <c r="D24" s="11"/>
      <c r="E24" s="11"/>
      <c r="F24" s="11"/>
      <c r="G24" s="9"/>
      <c r="H24" s="10"/>
    </row>
    <row r="25" spans="2:8" x14ac:dyDescent="0.25">
      <c r="B25" s="8"/>
      <c r="C25" s="13" t="s">
        <v>104</v>
      </c>
      <c r="D25" s="13"/>
      <c r="E25" s="13"/>
      <c r="F25" s="13"/>
      <c r="G25" s="9"/>
      <c r="H25" s="10"/>
    </row>
    <row r="26" spans="2:8" x14ac:dyDescent="0.25">
      <c r="B26" s="8"/>
      <c r="C26" s="35" t="s">
        <v>7</v>
      </c>
      <c r="D26" s="35">
        <f>Coeficientes!D11*Coeficientes!D16*0.1317</f>
        <v>0.1339389</v>
      </c>
      <c r="E26" s="35"/>
      <c r="F26" s="35"/>
      <c r="G26" s="9"/>
      <c r="H26" s="10"/>
    </row>
    <row r="27" spans="2:8" x14ac:dyDescent="0.25">
      <c r="B27" s="8"/>
      <c r="C27" s="35" t="s">
        <v>9</v>
      </c>
      <c r="D27" s="35">
        <f>ATAN(Coeficientes!D6)</f>
        <v>4.9958395721942765E-2</v>
      </c>
      <c r="E27" s="35"/>
      <c r="F27" s="35"/>
      <c r="G27" s="9"/>
      <c r="H27" s="10"/>
    </row>
    <row r="28" spans="2:8" x14ac:dyDescent="0.25">
      <c r="B28" s="8"/>
      <c r="C28" s="35" t="s">
        <v>8</v>
      </c>
      <c r="D28" s="35">
        <f>65.41*(SIN(D27))^2+4.56*SIN(D27)+0.065</f>
        <v>0.45583274024669224</v>
      </c>
      <c r="E28" s="35"/>
      <c r="F28" s="35"/>
      <c r="G28" s="9"/>
      <c r="H28" s="10"/>
    </row>
    <row r="29" spans="2:8" x14ac:dyDescent="0.25">
      <c r="B29" s="8"/>
      <c r="C29" s="35" t="s">
        <v>10</v>
      </c>
      <c r="D29" s="35">
        <f>$D$26*$D$28*Escenarios!D6</f>
        <v>2.564256904130363E-3</v>
      </c>
      <c r="E29" s="35">
        <f>$D$26*$D$28*Escenarios!E6</f>
        <v>2.564256904130363E-3</v>
      </c>
      <c r="F29" s="35">
        <f>$D$26*$D$28*Escenarios!F6</f>
        <v>2.564256904130363E-3</v>
      </c>
      <c r="G29" s="9"/>
      <c r="H29" s="10"/>
    </row>
    <row r="30" spans="2:8" s="4" customFormat="1" x14ac:dyDescent="0.25">
      <c r="B30" s="8"/>
      <c r="C30" s="9"/>
      <c r="D30" s="9"/>
      <c r="E30" s="9"/>
      <c r="F30" s="9"/>
      <c r="G30" s="9"/>
      <c r="H30" s="10"/>
    </row>
    <row r="31" spans="2:8" s="4" customFormat="1" x14ac:dyDescent="0.25">
      <c r="B31" s="8"/>
      <c r="C31" s="9"/>
      <c r="D31" s="9"/>
      <c r="E31" s="9"/>
      <c r="F31" s="9"/>
      <c r="G31" s="9"/>
      <c r="H31" s="10"/>
    </row>
    <row r="32" spans="2:8" s="4" customFormat="1" x14ac:dyDescent="0.25">
      <c r="B32" s="17"/>
      <c r="C32" s="18"/>
      <c r="D32" s="18"/>
      <c r="E32" s="18"/>
      <c r="F32" s="18"/>
      <c r="G32" s="18"/>
      <c r="H32" s="19"/>
    </row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F9CE-8F2A-4099-A4EA-C32732BE1028}">
  <dimension ref="A1:Y378"/>
  <sheetViews>
    <sheetView topLeftCell="A361" workbookViewId="0">
      <selection activeCell="N3" sqref="N3"/>
    </sheetView>
  </sheetViews>
  <sheetFormatPr baseColWidth="10" defaultColWidth="8.85546875" defaultRowHeight="15" x14ac:dyDescent="0.25"/>
  <cols>
    <col min="1" max="1" width="8.85546875" style="4"/>
    <col min="2" max="2" width="3" style="4" customWidth="1"/>
    <col min="13" max="25" width="8.85546875" style="4"/>
  </cols>
  <sheetData>
    <row r="1" spans="2:14" s="4" customFormat="1" x14ac:dyDescent="0.25"/>
    <row r="2" spans="2:14" s="4" customForma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2:14" ht="150" x14ac:dyDescent="0.25">
      <c r="B3" s="8"/>
      <c r="C3" s="42" t="s">
        <v>96</v>
      </c>
      <c r="D3" s="47" t="s">
        <v>112</v>
      </c>
      <c r="E3" s="47" t="s">
        <v>132</v>
      </c>
      <c r="F3" s="47" t="s">
        <v>113</v>
      </c>
      <c r="G3" s="47" t="s">
        <v>114</v>
      </c>
      <c r="H3" s="47" t="s">
        <v>115</v>
      </c>
      <c r="I3" s="47" t="s">
        <v>133</v>
      </c>
      <c r="J3" s="47" t="s">
        <v>116</v>
      </c>
      <c r="K3" s="47" t="s">
        <v>117</v>
      </c>
      <c r="L3" s="47" t="s">
        <v>118</v>
      </c>
      <c r="M3" s="9"/>
      <c r="N3" s="10"/>
    </row>
    <row r="4" spans="2:14" x14ac:dyDescent="0.25">
      <c r="B4" s="8"/>
      <c r="C4" s="41">
        <v>1</v>
      </c>
      <c r="D4" s="41">
        <f>(Clima!D4+Clima!E4)/2</f>
        <v>13.9</v>
      </c>
      <c r="E4" s="41">
        <f>EXP((16.78*D4-116.9)/(D4+237.3))</f>
        <v>1.589063588132779</v>
      </c>
      <c r="F4" s="41">
        <f>4098*E4/((D4+237.3)^2)</f>
        <v>0.10319863673742037</v>
      </c>
      <c r="G4" s="41">
        <f>2.501-0.002361*D4</f>
        <v>2.4681820999999999</v>
      </c>
      <c r="H4" s="41">
        <f>0.001013*Constantes!$D$4/(0.622*G4)</f>
        <v>4.5147010147716632E-2</v>
      </c>
      <c r="I4" s="41">
        <f>IF(D4&gt;0,1.26*F4/(G4*(F4+H4)),0)</f>
        <v>0.35513420222442993</v>
      </c>
      <c r="J4" s="41">
        <f>0.409*SIN(2*PI()*(C4-82)/365)</f>
        <v>-0.4026497910516057</v>
      </c>
      <c r="K4" s="41">
        <f>(Constantes!$D$10/0.8)*(Constantes!$D$5*J4^2+Constantes!$D$6*J4+Constantes!$D$7)</f>
        <v>11.735803362462436</v>
      </c>
      <c r="L4" s="41">
        <f>(Constantes!$D$10/0.8)*(0.00376*D4^2-0.0516*D4-6.967)</f>
        <v>-2.6091638999999995</v>
      </c>
      <c r="M4" s="9"/>
      <c r="N4" s="10"/>
    </row>
    <row r="5" spans="2:14" x14ac:dyDescent="0.25">
      <c r="B5" s="8"/>
      <c r="C5" s="35">
        <v>2</v>
      </c>
      <c r="D5" s="35">
        <f>(Clima!D5+Clima!E5)/2</f>
        <v>13.75</v>
      </c>
      <c r="E5" s="35">
        <f t="shared" ref="E5:E68" si="0">EXP((16.78*D5-116.9)/(D5+237.3))</f>
        <v>1.5736468149943981</v>
      </c>
      <c r="F5" s="35">
        <f t="shared" ref="F5:F68" si="1">4098*E5/((D5+237.3)^2)</f>
        <v>0.10231958493462359</v>
      </c>
      <c r="G5" s="35">
        <f t="shared" ref="G5:G68" si="2">2.501-0.002361*D5</f>
        <v>2.4685362500000001</v>
      </c>
      <c r="H5" s="35">
        <f>0.001013*Constantes!$D$4/(0.622*G5)</f>
        <v>4.5140533105443567E-2</v>
      </c>
      <c r="I5" s="35">
        <f t="shared" ref="I5:I68" si="3">IF(D5&gt;0,1.26*F5/(G5*(F5+H5)),0)</f>
        <v>0.35417281924860555</v>
      </c>
      <c r="J5" s="35">
        <f t="shared" ref="J5:J68" si="4">0.409*SIN(2*PI()*(C5-82)/365)</f>
        <v>-0.40135434634108819</v>
      </c>
      <c r="K5" s="35">
        <f>(Constantes!$D$10/0.8)*(Constantes!$D$5*J5^2+Constantes!$D$6*J5+Constantes!$D$7)</f>
        <v>11.735845537682579</v>
      </c>
      <c r="L5" s="35">
        <f>(Constantes!$D$10/0.8)*(0.00376*D5^2-0.0516*D5-6.967)</f>
        <v>-2.6121093749999993</v>
      </c>
      <c r="M5" s="9"/>
      <c r="N5" s="10"/>
    </row>
    <row r="6" spans="2:14" x14ac:dyDescent="0.25">
      <c r="B6" s="8"/>
      <c r="C6" s="35">
        <v>3</v>
      </c>
      <c r="D6" s="35">
        <f>(Clima!D6+Clima!E6)/2</f>
        <v>14.55</v>
      </c>
      <c r="E6" s="35">
        <f t="shared" si="0"/>
        <v>1.6574115820276645</v>
      </c>
      <c r="F6" s="35">
        <f t="shared" si="1"/>
        <v>0.10708247809803828</v>
      </c>
      <c r="G6" s="35">
        <f t="shared" si="2"/>
        <v>2.46664745</v>
      </c>
      <c r="H6" s="35">
        <f>0.001013*Constantes!$D$4/(0.622*G6)</f>
        <v>4.5175098822943884E-2</v>
      </c>
      <c r="I6" s="35">
        <f t="shared" si="3"/>
        <v>0.35925511691610273</v>
      </c>
      <c r="J6" s="35">
        <f t="shared" si="4"/>
        <v>-0.39993997167581363</v>
      </c>
      <c r="K6" s="35">
        <f>(Constantes!$D$10/0.8)*(Constantes!$D$5*J6^2+Constantes!$D$6*J6+Constantes!$D$7)</f>
        <v>11.735872171031415</v>
      </c>
      <c r="L6" s="35">
        <f>(Constantes!$D$10/0.8)*(0.00376*D6^2-0.0516*D6-6.967)</f>
        <v>-2.5956669749999994</v>
      </c>
      <c r="M6" s="9"/>
      <c r="N6" s="10"/>
    </row>
    <row r="7" spans="2:14" x14ac:dyDescent="0.25">
      <c r="B7" s="8"/>
      <c r="C7" s="35">
        <v>4</v>
      </c>
      <c r="D7" s="35">
        <f>(Clima!D7+Clima!E7)/2</f>
        <v>14.2</v>
      </c>
      <c r="E7" s="35">
        <f t="shared" si="0"/>
        <v>1.6202951919544792</v>
      </c>
      <c r="F7" s="35">
        <f t="shared" si="1"/>
        <v>0.10497602372452294</v>
      </c>
      <c r="G7" s="35">
        <f t="shared" si="2"/>
        <v>2.4674738000000001</v>
      </c>
      <c r="H7" s="35">
        <f>0.001013*Constantes!$D$4/(0.622*G7)</f>
        <v>4.5159969810059396E-2</v>
      </c>
      <c r="I7" s="35">
        <f t="shared" si="3"/>
        <v>0.3570452760428372</v>
      </c>
      <c r="J7" s="35">
        <f t="shared" si="4"/>
        <v>-0.39840708616551995</v>
      </c>
      <c r="K7" s="35">
        <f>(Constantes!$D$10/0.8)*(Constantes!$D$5*J7^2+Constantes!$D$6*J7+Constantes!$D$7)</f>
        <v>11.735878151865821</v>
      </c>
      <c r="L7" s="35">
        <f>(Constantes!$D$10/0.8)*(0.00376*D7^2-0.0516*D7-6.967)</f>
        <v>-2.6030825999999996</v>
      </c>
      <c r="M7" s="9"/>
      <c r="N7" s="10"/>
    </row>
    <row r="8" spans="2:14" x14ac:dyDescent="0.25">
      <c r="B8" s="8"/>
      <c r="C8" s="35">
        <v>5</v>
      </c>
      <c r="D8" s="35">
        <f>(Clima!D8+Clima!E8)/2</f>
        <v>13.75</v>
      </c>
      <c r="E8" s="35">
        <f t="shared" si="0"/>
        <v>1.5736468149943981</v>
      </c>
      <c r="F8" s="35">
        <f t="shared" si="1"/>
        <v>0.10231958493462359</v>
      </c>
      <c r="G8" s="35">
        <f t="shared" si="2"/>
        <v>2.4685362500000001</v>
      </c>
      <c r="H8" s="35">
        <f>0.001013*Constantes!$D$4/(0.622*G8)</f>
        <v>4.5140533105443567E-2</v>
      </c>
      <c r="I8" s="35">
        <f t="shared" si="3"/>
        <v>0.35417281924860555</v>
      </c>
      <c r="J8" s="35">
        <f t="shared" si="4"/>
        <v>-0.39675614403726639</v>
      </c>
      <c r="K8" s="35">
        <f>(Constantes!$D$10/0.8)*(Constantes!$D$5*J8^2+Constantes!$D$6*J8+Constantes!$D$7)</f>
        <v>11.735857968442701</v>
      </c>
      <c r="L8" s="35">
        <f>(Constantes!$D$10/0.8)*(0.00376*D8^2-0.0516*D8-6.967)</f>
        <v>-2.6121093749999993</v>
      </c>
      <c r="M8" s="9"/>
      <c r="N8" s="10"/>
    </row>
    <row r="9" spans="2:14" x14ac:dyDescent="0.25">
      <c r="B9" s="8"/>
      <c r="C9" s="35">
        <v>6</v>
      </c>
      <c r="D9" s="35">
        <f>(Clima!D9+Clima!E9)/2</f>
        <v>13.45</v>
      </c>
      <c r="E9" s="35">
        <f t="shared" si="0"/>
        <v>1.5432065279848868</v>
      </c>
      <c r="F9" s="35">
        <f t="shared" si="1"/>
        <v>0.1005805769400801</v>
      </c>
      <c r="G9" s="35">
        <f t="shared" si="2"/>
        <v>2.46924455</v>
      </c>
      <c r="H9" s="35">
        <f>0.001013*Constantes!$D$4/(0.622*G9)</f>
        <v>4.5127584594694167E-2</v>
      </c>
      <c r="I9" s="35">
        <f t="shared" si="3"/>
        <v>0.35223838816895903</v>
      </c>
      <c r="J9" s="35">
        <f t="shared" si="4"/>
        <v>-0.39498763450083563</v>
      </c>
      <c r="K9" s="35">
        <f>(Constantes!$D$10/0.8)*(Constantes!$D$5*J9^2+Constantes!$D$6*J9+Constantes!$D$7)</f>
        <v>11.735805716082659</v>
      </c>
      <c r="L9" s="35">
        <f>(Constantes!$D$10/0.8)*(0.00376*D9^2-0.0516*D9-6.967)</f>
        <v>-2.6178099749999992</v>
      </c>
      <c r="M9" s="9"/>
      <c r="N9" s="10"/>
    </row>
    <row r="10" spans="2:14" x14ac:dyDescent="0.25">
      <c r="B10" s="8"/>
      <c r="C10" s="35">
        <v>7</v>
      </c>
      <c r="D10" s="35">
        <f>(Clima!D10+Clima!E10)/2</f>
        <v>13.8</v>
      </c>
      <c r="E10" s="35">
        <f t="shared" si="0"/>
        <v>1.5787710916071758</v>
      </c>
      <c r="F10" s="35">
        <f t="shared" si="1"/>
        <v>0.10261189172112961</v>
      </c>
      <c r="G10" s="35">
        <f t="shared" si="2"/>
        <v>2.4684181999999999</v>
      </c>
      <c r="H10" s="35">
        <f>0.001013*Constantes!$D$4/(0.622*G10)</f>
        <v>4.5142691913028568E-2</v>
      </c>
      <c r="I10" s="35">
        <f t="shared" si="3"/>
        <v>0.35449371277278185</v>
      </c>
      <c r="J10" s="35">
        <f t="shared" si="4"/>
        <v>-0.39310208160377097</v>
      </c>
      <c r="K10" s="35">
        <f>(Constantes!$D$10/0.8)*(Constantes!$D$5*J10^2+Constantes!$D$6*J10+Constantes!$D$7)</f>
        <v>11.735715105924974</v>
      </c>
      <c r="L10" s="35">
        <f>(Constantes!$D$10/0.8)*(0.00376*D10^2-0.0516*D10-6.967)</f>
        <v>-2.6111345999999998</v>
      </c>
      <c r="M10" s="9"/>
      <c r="N10" s="10"/>
    </row>
    <row r="11" spans="2:14" x14ac:dyDescent="0.25">
      <c r="B11" s="8"/>
      <c r="C11" s="35">
        <v>8</v>
      </c>
      <c r="D11" s="35">
        <f>(Clima!D11+Clima!E11)/2</f>
        <v>14.2</v>
      </c>
      <c r="E11" s="35">
        <f t="shared" si="0"/>
        <v>1.6202951919544792</v>
      </c>
      <c r="F11" s="35">
        <f t="shared" si="1"/>
        <v>0.10497602372452294</v>
      </c>
      <c r="G11" s="35">
        <f t="shared" si="2"/>
        <v>2.4674738000000001</v>
      </c>
      <c r="H11" s="35">
        <f>0.001013*Constantes!$D$4/(0.622*G11)</f>
        <v>4.5159969810059396E-2</v>
      </c>
      <c r="I11" s="35">
        <f t="shared" si="3"/>
        <v>0.3570452760428372</v>
      </c>
      <c r="J11" s="35">
        <f t="shared" si="4"/>
        <v>-0.39110004407608939</v>
      </c>
      <c r="K11" s="35">
        <f>(Constantes!$D$10/0.8)*(Constantes!$D$5*J11^2+Constantes!$D$6*J11+Constantes!$D$7)</f>
        <v>11.735579474263034</v>
      </c>
      <c r="L11" s="35">
        <f>(Constantes!$D$10/0.8)*(0.00376*D11^2-0.0516*D11-6.967)</f>
        <v>-2.6030825999999996</v>
      </c>
      <c r="M11" s="9"/>
      <c r="N11" s="10"/>
    </row>
    <row r="12" spans="2:14" x14ac:dyDescent="0.25">
      <c r="B12" s="8"/>
      <c r="C12" s="35">
        <v>9</v>
      </c>
      <c r="D12" s="35">
        <f>(Clima!D12+Clima!E12)/2</f>
        <v>14.1</v>
      </c>
      <c r="E12" s="35">
        <f t="shared" si="0"/>
        <v>1.6098253520131185</v>
      </c>
      <c r="F12" s="35">
        <f t="shared" si="1"/>
        <v>0.10438069155687195</v>
      </c>
      <c r="G12" s="35">
        <f t="shared" si="2"/>
        <v>2.4677099</v>
      </c>
      <c r="H12" s="35">
        <f>0.001013*Constantes!$D$4/(0.622*G12)</f>
        <v>4.5155649095994843E-2</v>
      </c>
      <c r="I12" s="35">
        <f t="shared" si="3"/>
        <v>0.35640998531823892</v>
      </c>
      <c r="J12" s="35">
        <f t="shared" si="4"/>
        <v>-0.38898211516471776</v>
      </c>
      <c r="K12" s="35">
        <f>(Constantes!$D$10/0.8)*(Constantes!$D$5*J12^2+Constantes!$D$6*J12+Constantes!$D$7)</f>
        <v>11.735391792448569</v>
      </c>
      <c r="L12" s="35">
        <f>(Constantes!$D$10/0.8)*(0.00376*D12^2-0.0516*D12-6.967)</f>
        <v>-2.6051378999999995</v>
      </c>
      <c r="M12" s="9"/>
      <c r="N12" s="10"/>
    </row>
    <row r="13" spans="2:14" x14ac:dyDescent="0.25">
      <c r="B13" s="8"/>
      <c r="C13" s="35">
        <v>10</v>
      </c>
      <c r="D13" s="35">
        <f>(Clima!D13+Clima!E13)/2</f>
        <v>14.15</v>
      </c>
      <c r="E13" s="35">
        <f t="shared" si="0"/>
        <v>1.6150528288927855</v>
      </c>
      <c r="F13" s="35">
        <f t="shared" si="1"/>
        <v>0.10467799774317721</v>
      </c>
      <c r="G13" s="35">
        <f t="shared" si="2"/>
        <v>2.4675918499999998</v>
      </c>
      <c r="H13" s="35">
        <f>0.001013*Constantes!$D$4/(0.622*G13)</f>
        <v>4.5157809349675282E-2</v>
      </c>
      <c r="I13" s="35">
        <f t="shared" si="3"/>
        <v>0.35672784756039339</v>
      </c>
      <c r="J13" s="35">
        <f t="shared" si="4"/>
        <v>-0.38674892245770132</v>
      </c>
      <c r="K13" s="35">
        <f>(Constantes!$D$10/0.8)*(Constantes!$D$5*J13^2+Constantes!$D$6*J13+Constantes!$D$7)</f>
        <v>11.735144677352373</v>
      </c>
      <c r="L13" s="35">
        <f>(Constantes!$D$10/0.8)*(0.00376*D13^2-0.0516*D13-6.967)</f>
        <v>-2.6041137749999996</v>
      </c>
      <c r="M13" s="9"/>
      <c r="N13" s="10"/>
    </row>
    <row r="14" spans="2:14" x14ac:dyDescent="0.25">
      <c r="B14" s="8"/>
      <c r="C14" s="35">
        <v>11</v>
      </c>
      <c r="D14" s="35">
        <f>(Clima!D14+Clima!E14)/2</f>
        <v>13.25</v>
      </c>
      <c r="E14" s="35">
        <f t="shared" si="0"/>
        <v>1.5232012546387372</v>
      </c>
      <c r="F14" s="35">
        <f t="shared" si="1"/>
        <v>9.943526343834895E-2</v>
      </c>
      <c r="G14" s="35">
        <f t="shared" si="2"/>
        <v>2.4697167499999999</v>
      </c>
      <c r="H14" s="35">
        <f>0.001013*Constantes!$D$4/(0.622*G14)</f>
        <v>4.5118956380367316E-2</v>
      </c>
      <c r="I14" s="35">
        <f t="shared" si="3"/>
        <v>0.35094014605756357</v>
      </c>
      <c r="J14" s="35">
        <f t="shared" si="4"/>
        <v>-0.3844011276982352</v>
      </c>
      <c r="K14" s="35">
        <f>(Constantes!$D$10/0.8)*(Constantes!$D$5*J14^2+Constantes!$D$6*J14+Constantes!$D$7)</f>
        <v>11.734830402368464</v>
      </c>
      <c r="L14" s="35">
        <f>(Constantes!$D$10/0.8)*(0.00376*D14^2-0.0516*D14-6.967)</f>
        <v>-2.6214693749999993</v>
      </c>
      <c r="M14" s="9"/>
      <c r="N14" s="10"/>
    </row>
    <row r="15" spans="2:14" x14ac:dyDescent="0.25">
      <c r="B15" s="8"/>
      <c r="C15" s="35">
        <v>12</v>
      </c>
      <c r="D15" s="35">
        <f>(Clima!D15+Clima!E15)/2</f>
        <v>12.35</v>
      </c>
      <c r="E15" s="35">
        <f t="shared" si="0"/>
        <v>1.4359671208266067</v>
      </c>
      <c r="F15" s="35">
        <f t="shared" si="1"/>
        <v>9.4417676614232629E-2</v>
      </c>
      <c r="G15" s="35">
        <f t="shared" si="2"/>
        <v>2.47184165</v>
      </c>
      <c r="H15" s="35">
        <f>0.001013*Constantes!$D$4/(0.622*G15)</f>
        <v>4.5080170210382423E-2</v>
      </c>
      <c r="I15" s="35">
        <f t="shared" si="3"/>
        <v>0.34501319460891361</v>
      </c>
      <c r="J15" s="35">
        <f t="shared" si="4"/>
        <v>-0.38193942658857638</v>
      </c>
      <c r="K15" s="35">
        <f>(Constantes!$D$10/0.8)*(Constantes!$D$5*J15^2+Constantes!$D$6*J15+Constantes!$D$7)</f>
        <v>11.734440908948004</v>
      </c>
      <c r="L15" s="35">
        <f>(Constantes!$D$10/0.8)*(0.00376*D15^2-0.0516*D15-6.967)</f>
        <v>-2.6365407749999994</v>
      </c>
      <c r="M15" s="9"/>
      <c r="N15" s="10"/>
    </row>
    <row r="16" spans="2:14" x14ac:dyDescent="0.25">
      <c r="B16" s="8"/>
      <c r="C16" s="35">
        <v>13</v>
      </c>
      <c r="D16" s="35">
        <f>(Clima!D16+Clima!E16)/2</f>
        <v>13.85</v>
      </c>
      <c r="E16" s="35">
        <f t="shared" si="0"/>
        <v>1.5839100041391287</v>
      </c>
      <c r="F16" s="35">
        <f t="shared" si="1"/>
        <v>0.10290490852509908</v>
      </c>
      <c r="G16" s="35">
        <f t="shared" si="2"/>
        <v>2.4683001499999997</v>
      </c>
      <c r="H16" s="35">
        <f>0.001013*Constantes!$D$4/(0.622*G16)</f>
        <v>4.5144850927109709E-2</v>
      </c>
      <c r="I16" s="35">
        <f t="shared" si="3"/>
        <v>0.35481417383138586</v>
      </c>
      <c r="J16" s="35">
        <f t="shared" si="4"/>
        <v>-0.3793645485838914</v>
      </c>
      <c r="K16" s="35">
        <f>(Constantes!$D$10/0.8)*(Constantes!$D$5*J16^2+Constantes!$D$6*J16+Constantes!$D$7)</f>
        <v>11.733967818648562</v>
      </c>
      <c r="L16" s="35">
        <f>(Constantes!$D$10/0.8)*(0.00376*D16^2-0.0516*D16-6.967)</f>
        <v>-2.6101527749999995</v>
      </c>
      <c r="M16" s="9"/>
      <c r="N16" s="10"/>
    </row>
    <row r="17" spans="2:14" x14ac:dyDescent="0.25">
      <c r="B17" s="8"/>
      <c r="C17" s="35">
        <v>14</v>
      </c>
      <c r="D17" s="35">
        <f>(Clima!D17+Clima!E17)/2</f>
        <v>13.75</v>
      </c>
      <c r="E17" s="35">
        <f t="shared" si="0"/>
        <v>1.5736468149943981</v>
      </c>
      <c r="F17" s="35">
        <f t="shared" si="1"/>
        <v>0.10231958493462359</v>
      </c>
      <c r="G17" s="35">
        <f t="shared" si="2"/>
        <v>2.4685362500000001</v>
      </c>
      <c r="H17" s="35">
        <f>0.001013*Constantes!$D$4/(0.622*G17)</f>
        <v>4.5140533105443567E-2</v>
      </c>
      <c r="I17" s="35">
        <f t="shared" si="3"/>
        <v>0.35417281924860555</v>
      </c>
      <c r="J17" s="35">
        <f t="shared" si="4"/>
        <v>-0.37667725667610352</v>
      </c>
      <c r="K17" s="35">
        <f>(Constantes!$D$10/0.8)*(Constantes!$D$5*J17^2+Constantes!$D$6*J17+Constantes!$D$7)</f>
        <v>11.733402445683748</v>
      </c>
      <c r="L17" s="35">
        <f>(Constantes!$D$10/0.8)*(0.00376*D17^2-0.0516*D17-6.967)</f>
        <v>-2.6121093749999993</v>
      </c>
      <c r="M17" s="9"/>
      <c r="N17" s="10"/>
    </row>
    <row r="18" spans="2:14" x14ac:dyDescent="0.25">
      <c r="B18" s="8"/>
      <c r="C18" s="35">
        <v>15</v>
      </c>
      <c r="D18" s="35">
        <f>(Clima!D18+Clima!E18)/2</f>
        <v>13.7</v>
      </c>
      <c r="E18" s="35">
        <f t="shared" si="0"/>
        <v>1.568537138827782</v>
      </c>
      <c r="F18" s="35">
        <f t="shared" si="1"/>
        <v>0.10202798677665831</v>
      </c>
      <c r="G18" s="35">
        <f t="shared" si="2"/>
        <v>2.4686542999999999</v>
      </c>
      <c r="H18" s="35">
        <f>0.001013*Constantes!$D$4/(0.622*G18)</f>
        <v>4.5138374504325104E-2</v>
      </c>
      <c r="I18" s="35">
        <f t="shared" si="3"/>
        <v>0.35385149346393019</v>
      </c>
      <c r="J18" s="35">
        <f t="shared" si="4"/>
        <v>-0.37387834716780144</v>
      </c>
      <c r="K18" s="35">
        <f>(Constantes!$D$10/0.8)*(Constantes!$D$5*J18^2+Constantes!$D$6*J18+Constantes!$D$7)</f>
        <v>11.732735809957516</v>
      </c>
      <c r="L18" s="35">
        <f>(Constantes!$D$10/0.8)*(0.00376*D18^2-0.0516*D18-6.967)</f>
        <v>-2.6130770999999995</v>
      </c>
      <c r="M18" s="9"/>
      <c r="N18" s="10"/>
    </row>
    <row r="19" spans="2:14" x14ac:dyDescent="0.25">
      <c r="B19" s="8"/>
      <c r="C19" s="35">
        <v>16</v>
      </c>
      <c r="D19" s="35">
        <f>(Clima!D19+Clima!E19)/2</f>
        <v>14</v>
      </c>
      <c r="E19" s="35">
        <f t="shared" si="0"/>
        <v>1.5994149130233961</v>
      </c>
      <c r="F19" s="35">
        <f t="shared" si="1"/>
        <v>0.10378823296050949</v>
      </c>
      <c r="G19" s="35">
        <f t="shared" si="2"/>
        <v>2.467946</v>
      </c>
      <c r="H19" s="35">
        <f>0.001013*Constantes!$D$4/(0.622*G19)</f>
        <v>4.5151329208626335E-2</v>
      </c>
      <c r="I19" s="35">
        <f t="shared" si="3"/>
        <v>0.35577296023920879</v>
      </c>
      <c r="J19" s="35">
        <f t="shared" si="4"/>
        <v>-0.37096864943627805</v>
      </c>
      <c r="K19" s="35">
        <f>(Constantes!$D$10/0.8)*(Constantes!$D$5*J19^2+Constantes!$D$6*J19+Constantes!$D$7)</f>
        <v>11.731958650566929</v>
      </c>
      <c r="L19" s="35">
        <f>(Constantes!$D$10/0.8)*(0.00376*D19^2-0.0516*D19-6.967)</f>
        <v>-2.6071649999999993</v>
      </c>
      <c r="M19" s="9"/>
      <c r="N19" s="10"/>
    </row>
    <row r="20" spans="2:14" x14ac:dyDescent="0.25">
      <c r="B20" s="8"/>
      <c r="C20" s="35">
        <v>17</v>
      </c>
      <c r="D20" s="35">
        <f>(Clima!D20+Clima!E20)/2</f>
        <v>13.6</v>
      </c>
      <c r="E20" s="35">
        <f t="shared" si="0"/>
        <v>1.5583614462879349</v>
      </c>
      <c r="F20" s="35">
        <f t="shared" si="1"/>
        <v>0.10144691080047988</v>
      </c>
      <c r="G20" s="35">
        <f t="shared" si="2"/>
        <v>2.4688903999999998</v>
      </c>
      <c r="H20" s="35">
        <f>0.001013*Constantes!$D$4/(0.622*G20)</f>
        <v>4.5134057921369271E-2</v>
      </c>
      <c r="I20" s="35">
        <f t="shared" si="3"/>
        <v>0.3532075459589159</v>
      </c>
      <c r="J20" s="35">
        <f t="shared" si="4"/>
        <v>-0.36794902568776749</v>
      </c>
      <c r="K20" s="35">
        <f>(Constantes!$D$10/0.8)*(Constantes!$D$5*J20^2+Constantes!$D$6*J20+Constantes!$D$7)</f>
        <v>11.731061439756486</v>
      </c>
      <c r="L20" s="35">
        <f>(Constantes!$D$10/0.8)*(0.00376*D20^2-0.0516*D20-6.967)</f>
        <v>-2.6149913999999996</v>
      </c>
      <c r="M20" s="9"/>
      <c r="N20" s="10"/>
    </row>
    <row r="21" spans="2:14" x14ac:dyDescent="0.25">
      <c r="B21" s="8"/>
      <c r="C21" s="35">
        <v>18</v>
      </c>
      <c r="D21" s="35">
        <f>(Clima!D21+Clima!E21)/2</f>
        <v>11.85</v>
      </c>
      <c r="E21" s="35">
        <f t="shared" si="0"/>
        <v>1.3894253255114986</v>
      </c>
      <c r="F21" s="35">
        <f t="shared" si="1"/>
        <v>9.172450604898108E-2</v>
      </c>
      <c r="G21" s="35">
        <f t="shared" si="2"/>
        <v>2.4730221499999998</v>
      </c>
      <c r="H21" s="35">
        <f>0.001013*Constantes!$D$4/(0.622*G21)</f>
        <v>4.5058651138693818E-2</v>
      </c>
      <c r="I21" s="35">
        <f t="shared" si="3"/>
        <v>0.34166091279937238</v>
      </c>
      <c r="J21" s="35">
        <f t="shared" si="4"/>
        <v>-0.36482037070195533</v>
      </c>
      <c r="K21" s="35">
        <f>(Constantes!$D$10/0.8)*(Constantes!$D$5*J21^2+Constantes!$D$6*J21+Constantes!$D$7)</f>
        <v>11.730034397306621</v>
      </c>
      <c r="L21" s="35">
        <f>(Constantes!$D$10/0.8)*(0.00376*D21^2-0.0516*D21-6.967)</f>
        <v>-2.6439267749999993</v>
      </c>
      <c r="M21" s="9"/>
      <c r="N21" s="10"/>
    </row>
    <row r="22" spans="2:14" x14ac:dyDescent="0.25">
      <c r="B22" s="8"/>
      <c r="C22" s="35">
        <v>19</v>
      </c>
      <c r="D22" s="35">
        <f>(Clima!D22+Clima!E22)/2</f>
        <v>12.85</v>
      </c>
      <c r="E22" s="35">
        <f t="shared" si="0"/>
        <v>1.4838724736816862</v>
      </c>
      <c r="F22" s="35">
        <f t="shared" si="1"/>
        <v>9.717790188805045E-2</v>
      </c>
      <c r="G22" s="35">
        <f t="shared" si="2"/>
        <v>2.4706611499999998</v>
      </c>
      <c r="H22" s="35">
        <f>0.001013*Constantes!$D$4/(0.622*G22)</f>
        <v>4.5101709846011272E-2</v>
      </c>
      <c r="I22" s="35">
        <f t="shared" si="3"/>
        <v>0.34832304299622313</v>
      </c>
      <c r="J22" s="35">
        <f t="shared" si="4"/>
        <v>-0.36158361156683566</v>
      </c>
      <c r="K22" s="35">
        <f>(Constantes!$D$10/0.8)*(Constantes!$D$5*J22^2+Constantes!$D$6*J22+Constantes!$D$7)</f>
        <v>11.728867505338407</v>
      </c>
      <c r="L22" s="35">
        <f>(Constantes!$D$10/0.8)*(0.00376*D22^2-0.0516*D22-6.967)</f>
        <v>-2.6284497749999995</v>
      </c>
      <c r="M22" s="9"/>
      <c r="N22" s="10"/>
    </row>
    <row r="23" spans="2:14" x14ac:dyDescent="0.25">
      <c r="B23" s="8"/>
      <c r="C23" s="35">
        <v>20</v>
      </c>
      <c r="D23" s="35">
        <f>(Clima!D23+Clima!E23)/2</f>
        <v>12.25</v>
      </c>
      <c r="E23" s="35">
        <f t="shared" si="0"/>
        <v>1.4265507491669478</v>
      </c>
      <c r="F23" s="35">
        <f t="shared" si="1"/>
        <v>9.387372076527814E-2</v>
      </c>
      <c r="G23" s="35">
        <f t="shared" si="2"/>
        <v>2.47207775</v>
      </c>
      <c r="H23" s="35">
        <f>0.001013*Constantes!$D$4/(0.622*G23)</f>
        <v>4.5075864751872197E-2</v>
      </c>
      <c r="I23" s="35">
        <f t="shared" si="3"/>
        <v>0.34434612138705856</v>
      </c>
      <c r="J23" s="35">
        <f t="shared" si="4"/>
        <v>-0.3582397074039953</v>
      </c>
      <c r="K23" s="35">
        <f>(Constantes!$D$10/0.8)*(Constantes!$D$5*J23^2+Constantes!$D$6*J23+Constantes!$D$7)</f>
        <v>11.727550523515925</v>
      </c>
      <c r="L23" s="35">
        <f>(Constantes!$D$10/0.8)*(0.00376*D23^2-0.0516*D23-6.967)</f>
        <v>-2.6380743749999995</v>
      </c>
      <c r="M23" s="9"/>
      <c r="N23" s="10"/>
    </row>
    <row r="24" spans="2:14" x14ac:dyDescent="0.25">
      <c r="B24" s="8"/>
      <c r="C24" s="35">
        <v>21</v>
      </c>
      <c r="D24" s="35">
        <f>(Clima!D24+Clima!E24)/2</f>
        <v>14.5</v>
      </c>
      <c r="E24" s="35">
        <f t="shared" si="0"/>
        <v>1.6520640028566567</v>
      </c>
      <c r="F24" s="35">
        <f t="shared" si="1"/>
        <v>0.10677937410937641</v>
      </c>
      <c r="G24" s="35">
        <f t="shared" si="2"/>
        <v>2.4667654999999997</v>
      </c>
      <c r="H24" s="35">
        <f>0.001013*Constantes!$D$4/(0.622*G24)</f>
        <v>4.5172936914803029E-2</v>
      </c>
      <c r="I24" s="35">
        <f t="shared" si="3"/>
        <v>0.35894072909367275</v>
      </c>
      <c r="J24" s="35">
        <f t="shared" si="4"/>
        <v>-0.35478964908440508</v>
      </c>
      <c r="K24" s="35">
        <f>(Constantes!$D$10/0.8)*(Constantes!$D$5*J24^2+Constantes!$D$6*J24+Constantes!$D$7)</f>
        <v>11.726073004627354</v>
      </c>
      <c r="L24" s="35">
        <f>(Constantes!$D$10/0.8)*(0.00376*D24^2-0.0516*D24-6.967)</f>
        <v>-2.5967474999999993</v>
      </c>
      <c r="M24" s="9"/>
      <c r="N24" s="10"/>
    </row>
    <row r="25" spans="2:14" x14ac:dyDescent="0.25">
      <c r="B25" s="8"/>
      <c r="C25" s="35">
        <v>22</v>
      </c>
      <c r="D25" s="35">
        <f>(Clima!D25+Clima!E25)/2</f>
        <v>13.35</v>
      </c>
      <c r="E25" s="35">
        <f t="shared" si="0"/>
        <v>1.5331752529723204</v>
      </c>
      <c r="F25" s="35">
        <f t="shared" si="1"/>
        <v>0.1000065250127139</v>
      </c>
      <c r="G25" s="35">
        <f t="shared" si="2"/>
        <v>2.4694806499999999</v>
      </c>
      <c r="H25" s="35">
        <f>0.001013*Constantes!$D$4/(0.622*G25)</f>
        <v>4.5123270075071269E-2</v>
      </c>
      <c r="I25" s="35">
        <f t="shared" si="3"/>
        <v>0.35159012797989159</v>
      </c>
      <c r="J25" s="35">
        <f t="shared" si="4"/>
        <v>-0.35123445893480337</v>
      </c>
      <c r="K25" s="35">
        <f>(Constantes!$D$10/0.8)*(Constantes!$D$5*J25^2+Constantes!$D$6*J25+Constantes!$D$7)</f>
        <v>11.724424310525244</v>
      </c>
      <c r="L25" s="35">
        <f>(Constantes!$D$10/0.8)*(0.00376*D25^2-0.0516*D25-6.967)</f>
        <v>-2.6196537749999993</v>
      </c>
      <c r="M25" s="9"/>
      <c r="N25" s="10"/>
    </row>
    <row r="26" spans="2:14" x14ac:dyDescent="0.25">
      <c r="B26" s="8"/>
      <c r="C26" s="35">
        <v>23</v>
      </c>
      <c r="D26" s="35">
        <f>(Clima!D26+Clima!E26)/2</f>
        <v>12.649999999999999</v>
      </c>
      <c r="E26" s="35">
        <f t="shared" si="0"/>
        <v>1.4645445530759134</v>
      </c>
      <c r="F26" s="35">
        <f t="shared" si="1"/>
        <v>9.606567968532842E-2</v>
      </c>
      <c r="G26" s="35">
        <f t="shared" si="2"/>
        <v>2.4711333499999997</v>
      </c>
      <c r="H26" s="35">
        <f>0.001013*Constantes!$D$4/(0.622*G26)</f>
        <v>4.5093091522200757E-2</v>
      </c>
      <c r="I26" s="35">
        <f t="shared" si="3"/>
        <v>0.34700421800471326</v>
      </c>
      <c r="J26" s="35">
        <f t="shared" si="4"/>
        <v>-0.34757519043475887</v>
      </c>
      <c r="K26" s="35">
        <f>(Constantes!$D$10/0.8)*(Constantes!$D$5*J26^2+Constantes!$D$6*J26+Constantes!$D$7)</f>
        <v>11.722593628406047</v>
      </c>
      <c r="L26" s="35">
        <f>(Constantes!$D$10/0.8)*(0.00376*D26^2-0.0516*D26-6.967)</f>
        <v>-2.6317707749999997</v>
      </c>
      <c r="M26" s="9"/>
      <c r="N26" s="10"/>
    </row>
    <row r="27" spans="2:14" x14ac:dyDescent="0.25">
      <c r="B27" s="8"/>
      <c r="C27" s="35">
        <v>24</v>
      </c>
      <c r="D27" s="35">
        <f>(Clima!D27+Clima!E27)/2</f>
        <v>11.549999999999999</v>
      </c>
      <c r="E27" s="35">
        <f t="shared" si="0"/>
        <v>1.3621409164490859</v>
      </c>
      <c r="F27" s="35">
        <f t="shared" si="1"/>
        <v>9.0140238435898606E-2</v>
      </c>
      <c r="G27" s="35">
        <f t="shared" si="2"/>
        <v>2.4737304499999997</v>
      </c>
      <c r="H27" s="35">
        <f>0.001013*Constantes!$D$4/(0.622*G27)</f>
        <v>4.5045749554124839E-2</v>
      </c>
      <c r="I27" s="35">
        <f t="shared" si="3"/>
        <v>0.33962933384576244</v>
      </c>
      <c r="J27" s="35">
        <f t="shared" si="4"/>
        <v>-0.34381292790450158</v>
      </c>
      <c r="K27" s="35">
        <f>(Constantes!$D$10/0.8)*(Constantes!$D$5*J27^2+Constantes!$D$6*J27+Constantes!$D$7)</f>
        <v>11.720569987408531</v>
      </c>
      <c r="L27" s="35">
        <f>(Constantes!$D$10/0.8)*(0.00376*D27^2-0.0516*D27-6.967)</f>
        <v>-2.6480199749999995</v>
      </c>
      <c r="M27" s="9"/>
      <c r="N27" s="10"/>
    </row>
    <row r="28" spans="2:14" x14ac:dyDescent="0.25">
      <c r="B28" s="8"/>
      <c r="C28" s="35">
        <v>25</v>
      </c>
      <c r="D28" s="35">
        <f>(Clima!D28+Clima!E28)/2</f>
        <v>13.55</v>
      </c>
      <c r="E28" s="35">
        <f t="shared" si="0"/>
        <v>1.5532953593153362</v>
      </c>
      <c r="F28" s="35">
        <f t="shared" si="1"/>
        <v>0.10115743021423786</v>
      </c>
      <c r="G28" s="35">
        <f t="shared" si="2"/>
        <v>2.46900845</v>
      </c>
      <c r="H28" s="35">
        <f>0.001013*Constantes!$D$4/(0.622*G28)</f>
        <v>4.5131899939472676E-2</v>
      </c>
      <c r="I28" s="35">
        <f t="shared" si="3"/>
        <v>0.35288492467431798</v>
      </c>
      <c r="J28" s="35">
        <f t="shared" si="4"/>
        <v>-0.3399487861836154</v>
      </c>
      <c r="K28" s="35">
        <f>(Constantes!$D$10/0.8)*(Constantes!$D$5*J28^2+Constantes!$D$6*J28+Constantes!$D$7)</f>
        <v>11.718342275510254</v>
      </c>
      <c r="L28" s="35">
        <f>(Constantes!$D$10/0.8)*(0.00376*D28^2-0.0516*D28-6.967)</f>
        <v>-2.6159379749999996</v>
      </c>
      <c r="M28" s="9"/>
      <c r="N28" s="10"/>
    </row>
    <row r="29" spans="2:14" x14ac:dyDescent="0.25">
      <c r="B29" s="8"/>
      <c r="C29" s="35">
        <v>26</v>
      </c>
      <c r="D29" s="35">
        <f>(Clima!D29+Clima!E29)/2</f>
        <v>13.600000000000001</v>
      </c>
      <c r="E29" s="35">
        <f t="shared" si="0"/>
        <v>1.5583614462879352</v>
      </c>
      <c r="F29" s="35">
        <f t="shared" si="1"/>
        <v>0.10144691080047989</v>
      </c>
      <c r="G29" s="35">
        <f t="shared" si="2"/>
        <v>2.4688903999999998</v>
      </c>
      <c r="H29" s="35">
        <f>0.001013*Constantes!$D$4/(0.622*G29)</f>
        <v>4.5134057921369271E-2</v>
      </c>
      <c r="I29" s="35">
        <f t="shared" si="3"/>
        <v>0.35320754595891579</v>
      </c>
      <c r="J29" s="35">
        <f t="shared" si="4"/>
        <v>-0.33598391030068736</v>
      </c>
      <c r="K29" s="35">
        <f>(Constantes!$D$10/0.8)*(Constantes!$D$5*J29^2+Constantes!$D$6*J29+Constantes!$D$7)</f>
        <v>11.715899256700972</v>
      </c>
      <c r="L29" s="35">
        <f>(Constantes!$D$10/0.8)*(0.00376*D29^2-0.0516*D29-6.967)</f>
        <v>-2.6149913999999996</v>
      </c>
      <c r="M29" s="9"/>
      <c r="N29" s="10"/>
    </row>
    <row r="30" spans="2:14" x14ac:dyDescent="0.25">
      <c r="B30" s="8"/>
      <c r="C30" s="35">
        <v>27</v>
      </c>
      <c r="D30" s="35">
        <f>(Clima!D30+Clima!E30)/2</f>
        <v>14.15</v>
      </c>
      <c r="E30" s="35">
        <f t="shared" si="0"/>
        <v>1.6150528288927855</v>
      </c>
      <c r="F30" s="35">
        <f t="shared" si="1"/>
        <v>0.10467799774317721</v>
      </c>
      <c r="G30" s="35">
        <f t="shared" si="2"/>
        <v>2.4675918499999998</v>
      </c>
      <c r="H30" s="35">
        <f>0.001013*Constantes!$D$4/(0.622*G30)</f>
        <v>4.5157809349675282E-2</v>
      </c>
      <c r="I30" s="35">
        <f t="shared" si="3"/>
        <v>0.35672784756039339</v>
      </c>
      <c r="J30" s="35">
        <f t="shared" si="4"/>
        <v>-0.33191947513401066</v>
      </c>
      <c r="K30" s="35">
        <f>(Constantes!$D$10/0.8)*(Constantes!$D$5*J30^2+Constantes!$D$6*J30+Constantes!$D$7)</f>
        <v>11.713229588411362</v>
      </c>
      <c r="L30" s="35">
        <f>(Constantes!$D$10/0.8)*(0.00376*D30^2-0.0516*D30-6.967)</f>
        <v>-2.6041137749999996</v>
      </c>
      <c r="M30" s="9"/>
      <c r="N30" s="10"/>
    </row>
    <row r="31" spans="2:14" x14ac:dyDescent="0.25">
      <c r="B31" s="8"/>
      <c r="C31" s="35">
        <v>28</v>
      </c>
      <c r="D31" s="35">
        <f>(Clima!D31+Clima!E31)/2</f>
        <v>13.75</v>
      </c>
      <c r="E31" s="35">
        <f t="shared" si="0"/>
        <v>1.5736468149943981</v>
      </c>
      <c r="F31" s="35">
        <f t="shared" si="1"/>
        <v>0.10231958493462359</v>
      </c>
      <c r="G31" s="35">
        <f t="shared" si="2"/>
        <v>2.4685362500000001</v>
      </c>
      <c r="H31" s="35">
        <f>0.001013*Constantes!$D$4/(0.622*G31)</f>
        <v>4.5140533105443567E-2</v>
      </c>
      <c r="I31" s="35">
        <f t="shared" si="3"/>
        <v>0.35417281924860555</v>
      </c>
      <c r="J31" s="35">
        <f t="shared" si="4"/>
        <v>-0.32775668506344269</v>
      </c>
      <c r="K31" s="35">
        <f>(Constantes!$D$10/0.8)*(Constantes!$D$5*J31^2+Constantes!$D$6*J31+Constantes!$D$7)</f>
        <v>11.710321839175277</v>
      </c>
      <c r="L31" s="35">
        <f>(Constantes!$D$10/0.8)*(0.00376*D31^2-0.0516*D31-6.967)</f>
        <v>-2.6121093749999993</v>
      </c>
      <c r="M31" s="9"/>
      <c r="N31" s="10"/>
    </row>
    <row r="32" spans="2:14" x14ac:dyDescent="0.25">
      <c r="B32" s="8"/>
      <c r="C32" s="35">
        <v>29</v>
      </c>
      <c r="D32" s="35">
        <f>(Clima!D32+Clima!E32)/2</f>
        <v>11.55</v>
      </c>
      <c r="E32" s="35">
        <f t="shared" si="0"/>
        <v>1.3621409164490859</v>
      </c>
      <c r="F32" s="35">
        <f t="shared" si="1"/>
        <v>9.0140238435898606E-2</v>
      </c>
      <c r="G32" s="35">
        <f t="shared" si="2"/>
        <v>2.4737304499999997</v>
      </c>
      <c r="H32" s="35">
        <f>0.001013*Constantes!$D$4/(0.622*G32)</f>
        <v>4.5045749554124839E-2</v>
      </c>
      <c r="I32" s="35">
        <f t="shared" si="3"/>
        <v>0.33962933384576244</v>
      </c>
      <c r="J32" s="35">
        <f t="shared" si="4"/>
        <v>-0.32349677361352186</v>
      </c>
      <c r="K32" s="35">
        <f>(Constantes!$D$10/0.8)*(Constantes!$D$5*J32^2+Constantes!$D$6*J32+Constantes!$D$7)</f>
        <v>11.707164506503263</v>
      </c>
      <c r="L32" s="35">
        <f>(Constantes!$D$10/0.8)*(0.00376*D32^2-0.0516*D32-6.967)</f>
        <v>-2.6480199749999995</v>
      </c>
      <c r="M32" s="9"/>
      <c r="N32" s="10"/>
    </row>
    <row r="33" spans="2:14" x14ac:dyDescent="0.25">
      <c r="B33" s="8"/>
      <c r="C33" s="35">
        <v>30</v>
      </c>
      <c r="D33" s="35">
        <f>(Clima!D33+Clima!E33)/2</f>
        <v>13.55</v>
      </c>
      <c r="E33" s="35">
        <f t="shared" si="0"/>
        <v>1.5532953593153362</v>
      </c>
      <c r="F33" s="35">
        <f t="shared" si="1"/>
        <v>0.10115743021423786</v>
      </c>
      <c r="G33" s="35">
        <f t="shared" si="2"/>
        <v>2.46900845</v>
      </c>
      <c r="H33" s="35">
        <f>0.001013*Constantes!$D$4/(0.622*G33)</f>
        <v>4.5131899939472676E-2</v>
      </c>
      <c r="I33" s="35">
        <f t="shared" si="3"/>
        <v>0.35288492467431798</v>
      </c>
      <c r="J33" s="35">
        <f t="shared" si="4"/>
        <v>-0.31914100308794713</v>
      </c>
      <c r="K33" s="35">
        <f>(Constantes!$D$10/0.8)*(Constantes!$D$5*J33^2+Constantes!$D$6*J33+Constantes!$D$7)</f>
        <v>11.703746034944936</v>
      </c>
      <c r="L33" s="35">
        <f>(Constantes!$D$10/0.8)*(0.00376*D33^2-0.0516*D33-6.967)</f>
        <v>-2.6159379749999996</v>
      </c>
      <c r="M33" s="9"/>
      <c r="N33" s="10"/>
    </row>
    <row r="34" spans="2:14" x14ac:dyDescent="0.25">
      <c r="B34" s="8"/>
      <c r="C34" s="35">
        <v>31</v>
      </c>
      <c r="D34" s="35">
        <f>(Clima!D34+Clima!E34)/2</f>
        <v>13.1</v>
      </c>
      <c r="E34" s="35">
        <f t="shared" si="0"/>
        <v>1.5083470419027751</v>
      </c>
      <c r="F34" s="35">
        <f t="shared" si="1"/>
        <v>9.8583579016665535E-2</v>
      </c>
      <c r="G34" s="35">
        <f t="shared" si="2"/>
        <v>2.4700709000000001</v>
      </c>
      <c r="H34" s="35">
        <f>0.001013*Constantes!$D$4/(0.622*G34)</f>
        <v>4.5112487384516987E-2</v>
      </c>
      <c r="I34" s="35">
        <f t="shared" si="3"/>
        <v>0.34996194939764519</v>
      </c>
      <c r="J34" s="35">
        <f t="shared" si="4"/>
        <v>-0.31469066419553055</v>
      </c>
      <c r="K34" s="35">
        <f>(Constantes!$D$10/0.8)*(Constantes!$D$5*J34^2+Constantes!$D$6*J34+Constantes!$D$7)</f>
        <v>11.700054834317474</v>
      </c>
      <c r="L34" s="35">
        <f>(Constantes!$D$10/0.8)*(0.00376*D34^2-0.0516*D34-6.967)</f>
        <v>-2.6241398999999999</v>
      </c>
      <c r="M34" s="9"/>
      <c r="N34" s="10"/>
    </row>
    <row r="35" spans="2:14" x14ac:dyDescent="0.25">
      <c r="B35" s="8"/>
      <c r="C35" s="35">
        <v>32</v>
      </c>
      <c r="D35" s="35">
        <f>(Clima!D35+Clima!E35)/2</f>
        <v>13.95</v>
      </c>
      <c r="E35" s="35">
        <f t="shared" si="0"/>
        <v>1.5942318792002568</v>
      </c>
      <c r="F35" s="35">
        <f t="shared" si="1"/>
        <v>0.10349307775094918</v>
      </c>
      <c r="G35" s="35">
        <f t="shared" si="2"/>
        <v>2.4680640499999997</v>
      </c>
      <c r="H35" s="35">
        <f>0.001013*Constantes!$D$4/(0.622*G35)</f>
        <v>4.514916957487896E-2</v>
      </c>
      <c r="I35" s="35">
        <f t="shared" si="3"/>
        <v>0.35545379775699454</v>
      </c>
      <c r="J35" s="35">
        <f t="shared" si="4"/>
        <v>-0.31014707566773203</v>
      </c>
      <c r="K35" s="35">
        <f>(Constantes!$D$10/0.8)*(Constantes!$D$5*J35^2+Constantes!$D$6*J35+Constantes!$D$7)</f>
        <v>11.696079298077262</v>
      </c>
      <c r="L35" s="35">
        <f>(Constantes!$D$10/0.8)*(0.00376*D35^2-0.0516*D35-6.967)</f>
        <v>-2.6081679749999997</v>
      </c>
      <c r="M35" s="9"/>
      <c r="N35" s="10"/>
    </row>
    <row r="36" spans="2:14" x14ac:dyDescent="0.25">
      <c r="B36" s="8"/>
      <c r="C36" s="35">
        <v>33</v>
      </c>
      <c r="D36" s="35">
        <f>(Clima!D36+Clima!E36)/2</f>
        <v>15.100000000000001</v>
      </c>
      <c r="E36" s="35">
        <f t="shared" si="0"/>
        <v>1.7172446826168704</v>
      </c>
      <c r="F36" s="35">
        <f t="shared" si="1"/>
        <v>0.11046518728234204</v>
      </c>
      <c r="G36" s="35">
        <f t="shared" si="2"/>
        <v>2.4653489</v>
      </c>
      <c r="H36" s="35">
        <f>0.001013*Constantes!$D$4/(0.622*G36)</f>
        <v>4.5198893477151461E-2</v>
      </c>
      <c r="I36" s="35">
        <f t="shared" si="3"/>
        <v>0.36268465146207884</v>
      </c>
      <c r="J36" s="35">
        <f t="shared" si="4"/>
        <v>-0.30551158386789107</v>
      </c>
      <c r="K36" s="35">
        <f>(Constantes!$D$10/0.8)*(Constantes!$D$5*J36^2+Constantes!$D$6*J36+Constantes!$D$7)</f>
        <v>11.691807821811578</v>
      </c>
      <c r="L36" s="35">
        <f>(Constantes!$D$10/0.8)*(0.00376*D36^2-0.0516*D36-6.967)</f>
        <v>-2.5833158999999997</v>
      </c>
      <c r="M36" s="9"/>
      <c r="N36" s="10"/>
    </row>
    <row r="37" spans="2:14" x14ac:dyDescent="0.25">
      <c r="B37" s="8"/>
      <c r="C37" s="35">
        <v>34</v>
      </c>
      <c r="D37" s="35">
        <f>(Clima!D37+Clima!E37)/2</f>
        <v>15.8</v>
      </c>
      <c r="E37" s="35">
        <f t="shared" si="0"/>
        <v>1.7961296162943761</v>
      </c>
      <c r="F37" s="35">
        <f t="shared" si="1"/>
        <v>0.11490140460696453</v>
      </c>
      <c r="G37" s="35">
        <f t="shared" si="2"/>
        <v>2.4636961999999998</v>
      </c>
      <c r="H37" s="35">
        <f>0.001013*Constantes!$D$4/(0.622*G37)</f>
        <v>4.5229213859692821E-2</v>
      </c>
      <c r="I37" s="35">
        <f t="shared" si="3"/>
        <v>0.36697319935543615</v>
      </c>
      <c r="J37" s="35">
        <f t="shared" si="4"/>
        <v>-0.30078556239227006</v>
      </c>
      <c r="K37" s="35">
        <f>(Constantes!$D$10/0.8)*(Constantes!$D$5*J37^2+Constantes!$D$6*J37+Constantes!$D$7)</f>
        <v>11.687228821826967</v>
      </c>
      <c r="L37" s="35">
        <f>(Constantes!$D$10/0.8)*(0.00376*D37^2-0.0516*D37-6.967)</f>
        <v>-2.5663625999999993</v>
      </c>
      <c r="M37" s="9"/>
      <c r="N37" s="10"/>
    </row>
    <row r="38" spans="2:14" x14ac:dyDescent="0.25">
      <c r="B38" s="8"/>
      <c r="C38" s="35">
        <v>35</v>
      </c>
      <c r="D38" s="35">
        <f>(Clima!D38+Clima!E38)/2</f>
        <v>14.25</v>
      </c>
      <c r="E38" s="35">
        <f t="shared" si="0"/>
        <v>1.6255524772300411</v>
      </c>
      <c r="F38" s="35">
        <f t="shared" si="1"/>
        <v>0.10527477090559632</v>
      </c>
      <c r="G38" s="35">
        <f t="shared" si="2"/>
        <v>2.4673557499999998</v>
      </c>
      <c r="H38" s="35">
        <f>0.001013*Constantes!$D$4/(0.622*G38)</f>
        <v>4.5162130477176848E-2</v>
      </c>
      <c r="I38" s="35">
        <f t="shared" si="3"/>
        <v>0.35736227060066839</v>
      </c>
      <c r="J38" s="35">
        <f t="shared" si="4"/>
        <v>-0.29597041166302818</v>
      </c>
      <c r="K38" s="35">
        <f>(Constantes!$D$10/0.8)*(Constantes!$D$5*J38^2+Constantes!$D$6*J38+Constantes!$D$7)</f>
        <v>11.682330753810863</v>
      </c>
      <c r="L38" s="35">
        <f>(Constantes!$D$10/0.8)*(0.00376*D38^2-0.0516*D38-6.967)</f>
        <v>-2.6020443749999993</v>
      </c>
      <c r="M38" s="9"/>
      <c r="N38" s="10"/>
    </row>
    <row r="39" spans="2:14" x14ac:dyDescent="0.25">
      <c r="B39" s="8"/>
      <c r="C39" s="35">
        <v>36</v>
      </c>
      <c r="D39" s="35">
        <f>(Clima!D39+Clima!E39)/2</f>
        <v>16.2</v>
      </c>
      <c r="E39" s="35">
        <f t="shared" si="0"/>
        <v>1.8426179820822144</v>
      </c>
      <c r="F39" s="35">
        <f t="shared" si="1"/>
        <v>0.11750364312754244</v>
      </c>
      <c r="G39" s="35">
        <f t="shared" si="2"/>
        <v>2.4627517999999999</v>
      </c>
      <c r="H39" s="35">
        <f>0.001013*Constantes!$D$4/(0.622*G39)</f>
        <v>4.5246558063671921E-2</v>
      </c>
      <c r="I39" s="35">
        <f t="shared" si="3"/>
        <v>0.36938537600029586</v>
      </c>
      <c r="J39" s="35">
        <f t="shared" si="4"/>
        <v>-0.29106755851324578</v>
      </c>
      <c r="K39" s="35">
        <f>(Constantes!$D$10/0.8)*(Constantes!$D$5*J39^2+Constantes!$D$6*J39+Constantes!$D$7)</f>
        <v>11.677102131542856</v>
      </c>
      <c r="L39" s="35">
        <f>(Constantes!$D$10/0.8)*(0.00376*D39^2-0.0516*D39-6.967)</f>
        <v>-2.5560545999999995</v>
      </c>
      <c r="M39" s="9"/>
      <c r="N39" s="10"/>
    </row>
    <row r="40" spans="2:14" x14ac:dyDescent="0.25">
      <c r="B40" s="8"/>
      <c r="C40" s="35">
        <v>37</v>
      </c>
      <c r="D40" s="35">
        <f>(Clima!D40+Clima!E40)/2</f>
        <v>16.95</v>
      </c>
      <c r="E40" s="35">
        <f t="shared" si="0"/>
        <v>1.9326323570211814</v>
      </c>
      <c r="F40" s="35">
        <f t="shared" si="1"/>
        <v>0.12251782469422456</v>
      </c>
      <c r="G40" s="35">
        <f t="shared" si="2"/>
        <v>2.46098105</v>
      </c>
      <c r="H40" s="35">
        <f>0.001013*Constantes!$D$4/(0.622*G40)</f>
        <v>4.5279114325204789E-2</v>
      </c>
      <c r="I40" s="35">
        <f t="shared" si="3"/>
        <v>0.37383289911709017</v>
      </c>
      <c r="J40" s="35">
        <f t="shared" si="4"/>
        <v>-0.28607845576412366</v>
      </c>
      <c r="K40" s="35">
        <f>(Constantes!$D$10/0.8)*(Constantes!$D$5*J40^2+Constantes!$D$6*J40+Constantes!$D$7)</f>
        <v>11.671531545631966</v>
      </c>
      <c r="L40" s="35">
        <f>(Constantes!$D$10/0.8)*(0.00376*D40^2-0.0516*D40-6.967)</f>
        <v>-2.5355109749999998</v>
      </c>
      <c r="M40" s="9"/>
      <c r="N40" s="10"/>
    </row>
    <row r="41" spans="2:14" x14ac:dyDescent="0.25">
      <c r="B41" s="8"/>
      <c r="C41" s="35">
        <v>38</v>
      </c>
      <c r="D41" s="35">
        <f>(Clima!D41+Clima!E41)/2</f>
        <v>15.85</v>
      </c>
      <c r="E41" s="35">
        <f t="shared" si="0"/>
        <v>1.8018838624902389</v>
      </c>
      <c r="F41" s="35">
        <f t="shared" si="1"/>
        <v>0.11522398374570866</v>
      </c>
      <c r="G41" s="35">
        <f t="shared" si="2"/>
        <v>2.46357815</v>
      </c>
      <c r="H41" s="35">
        <f>0.001013*Constantes!$D$4/(0.622*G41)</f>
        <v>4.5231381157976466E-2</v>
      </c>
      <c r="I41" s="35">
        <f t="shared" si="3"/>
        <v>0.36727624993356689</v>
      </c>
      <c r="J41" s="35">
        <f t="shared" si="4"/>
        <v>-0.28100458179447974</v>
      </c>
      <c r="K41" s="35">
        <f>(Constantes!$D$10/0.8)*(Constantes!$D$5*J41^2+Constantes!$D$6*J41+Constantes!$D$7)</f>
        <v>11.665607682256173</v>
      </c>
      <c r="L41" s="35">
        <f>(Constantes!$D$10/0.8)*(0.00376*D41^2-0.0516*D41-6.967)</f>
        <v>-2.5650987749999996</v>
      </c>
      <c r="M41" s="9"/>
      <c r="N41" s="10"/>
    </row>
    <row r="42" spans="2:14" x14ac:dyDescent="0.25">
      <c r="B42" s="8"/>
      <c r="C42" s="35">
        <v>39</v>
      </c>
      <c r="D42" s="35">
        <f>(Clima!D42+Clima!E42)/2</f>
        <v>16.350000000000001</v>
      </c>
      <c r="E42" s="35">
        <f t="shared" si="0"/>
        <v>1.8603210189575405</v>
      </c>
      <c r="F42" s="35">
        <f t="shared" si="1"/>
        <v>0.11849229571827896</v>
      </c>
      <c r="G42" s="35">
        <f t="shared" si="2"/>
        <v>2.4623976499999998</v>
      </c>
      <c r="H42" s="35">
        <f>0.001013*Constantes!$D$4/(0.622*G42)</f>
        <v>4.5253065570100968E-2</v>
      </c>
      <c r="I42" s="35">
        <f t="shared" si="3"/>
        <v>0.37028273686798835</v>
      </c>
      <c r="J42" s="35">
        <f t="shared" si="4"/>
        <v>-0.2758474401026747</v>
      </c>
      <c r="K42" s="35">
        <f>(Constantes!$D$10/0.8)*(Constantes!$D$5*J42^2+Constantes!$D$6*J42+Constantes!$D$7)</f>
        <v>11.659319341880469</v>
      </c>
      <c r="L42" s="35">
        <f>(Constantes!$D$10/0.8)*(0.00376*D42^2-0.0516*D42-6.967)</f>
        <v>-2.5520727749999996</v>
      </c>
      <c r="M42" s="9"/>
      <c r="N42" s="10"/>
    </row>
    <row r="43" spans="2:14" x14ac:dyDescent="0.25">
      <c r="B43" s="8"/>
      <c r="C43" s="35">
        <v>40</v>
      </c>
      <c r="D43" s="35">
        <f>(Clima!D43+Clima!E43)/2</f>
        <v>13.45</v>
      </c>
      <c r="E43" s="35">
        <f t="shared" si="0"/>
        <v>1.5432065279848868</v>
      </c>
      <c r="F43" s="35">
        <f t="shared" si="1"/>
        <v>0.1005805769400801</v>
      </c>
      <c r="G43" s="35">
        <f t="shared" si="2"/>
        <v>2.46924455</v>
      </c>
      <c r="H43" s="35">
        <f>0.001013*Constantes!$D$4/(0.622*G43)</f>
        <v>4.5127584594694167E-2</v>
      </c>
      <c r="I43" s="35">
        <f t="shared" si="3"/>
        <v>0.35223838816895903</v>
      </c>
      <c r="J43" s="35">
        <f t="shared" si="4"/>
        <v>-0.27060855886109181</v>
      </c>
      <c r="K43" s="35">
        <f>(Constantes!$D$10/0.8)*(Constantes!$D$5*J43^2+Constantes!$D$6*J43+Constantes!$D$7)</f>
        <v>11.65265545792964</v>
      </c>
      <c r="L43" s="35">
        <f>(Constantes!$D$10/0.8)*(0.00376*D43^2-0.0516*D43-6.967)</f>
        <v>-2.6178099749999992</v>
      </c>
      <c r="M43" s="9"/>
      <c r="N43" s="10"/>
    </row>
    <row r="44" spans="2:14" x14ac:dyDescent="0.25">
      <c r="B44" s="8"/>
      <c r="C44" s="35">
        <v>41</v>
      </c>
      <c r="D44" s="35">
        <f>(Clima!D44+Clima!E44)/2</f>
        <v>14.4</v>
      </c>
      <c r="E44" s="35">
        <f t="shared" si="0"/>
        <v>1.6414142277133972</v>
      </c>
      <c r="F44" s="35">
        <f t="shared" si="1"/>
        <v>0.10617535372371334</v>
      </c>
      <c r="G44" s="35">
        <f t="shared" si="2"/>
        <v>2.4670015999999997</v>
      </c>
      <c r="H44" s="35">
        <f>0.001013*Constantes!$D$4/(0.622*G44)</f>
        <v>4.5168613719226022E-2</v>
      </c>
      <c r="I44" s="35">
        <f t="shared" si="3"/>
        <v>0.3583106491514223</v>
      </c>
      <c r="J44" s="35">
        <f t="shared" si="4"/>
        <v>-0.26528949046330735</v>
      </c>
      <c r="K44" s="35">
        <f>(Constantes!$D$10/0.8)*(Constantes!$D$5*J44^2+Constantes!$D$6*J44+Constantes!$D$7)</f>
        <v>11.645605115392097</v>
      </c>
      <c r="L44" s="35">
        <f>(Constantes!$D$10/0.8)*(0.00376*D44^2-0.0516*D44-6.967)</f>
        <v>-2.5988873999999993</v>
      </c>
      <c r="M44" s="9"/>
      <c r="N44" s="10"/>
    </row>
    <row r="45" spans="2:14" x14ac:dyDescent="0.25">
      <c r="B45" s="8"/>
      <c r="C45" s="35">
        <v>42</v>
      </c>
      <c r="D45" s="35">
        <f>(Clima!D45+Clima!E45)/2</f>
        <v>12.85</v>
      </c>
      <c r="E45" s="35">
        <f t="shared" si="0"/>
        <v>1.4838724736816862</v>
      </c>
      <c r="F45" s="35">
        <f t="shared" si="1"/>
        <v>9.717790188805045E-2</v>
      </c>
      <c r="G45" s="35">
        <f t="shared" si="2"/>
        <v>2.4706611499999998</v>
      </c>
      <c r="H45" s="35">
        <f>0.001013*Constantes!$D$4/(0.622*G45)</f>
        <v>4.5101709846011272E-2</v>
      </c>
      <c r="I45" s="35">
        <f t="shared" si="3"/>
        <v>0.34832304299622313</v>
      </c>
      <c r="J45" s="35">
        <f t="shared" si="4"/>
        <v>-0.25989181106408255</v>
      </c>
      <c r="K45" s="35">
        <f>(Constantes!$D$10/0.8)*(Constantes!$D$5*J45^2+Constantes!$D$6*J45+Constantes!$D$7)</f>
        <v>11.638157569331037</v>
      </c>
      <c r="L45" s="35">
        <f>(Constantes!$D$10/0.8)*(0.00376*D45^2-0.0516*D45-6.967)</f>
        <v>-2.6284497749999995</v>
      </c>
      <c r="M45" s="9"/>
      <c r="N45" s="10"/>
    </row>
    <row r="46" spans="2:14" x14ac:dyDescent="0.25">
      <c r="B46" s="8"/>
      <c r="C46" s="35">
        <v>43</v>
      </c>
      <c r="D46" s="35">
        <f>(Clima!D46+Clima!E46)/2</f>
        <v>14.95</v>
      </c>
      <c r="E46" s="35">
        <f t="shared" si="0"/>
        <v>1.7007416492954901</v>
      </c>
      <c r="F46" s="35">
        <f t="shared" si="1"/>
        <v>0.10953374874986048</v>
      </c>
      <c r="G46" s="35">
        <f t="shared" si="2"/>
        <v>2.4657030500000001</v>
      </c>
      <c r="H46" s="35">
        <f>0.001013*Constantes!$D$4/(0.622*G46)</f>
        <v>4.5192401540450108E-2</v>
      </c>
      <c r="I46" s="35">
        <f t="shared" si="3"/>
        <v>0.36175455161738501</v>
      </c>
      <c r="J46" s="35">
        <f t="shared" si="4"/>
        <v>-0.25441712011231477</v>
      </c>
      <c r="K46" s="35">
        <f>(Constantes!$D$10/0.8)*(Constantes!$D$5*J46^2+Constantes!$D$6*J46+Constantes!$D$7)</f>
        <v>11.630302263279358</v>
      </c>
      <c r="L46" s="35">
        <f>(Constantes!$D$10/0.8)*(0.00376*D46^2-0.0516*D46-6.967)</f>
        <v>-2.5867689749999996</v>
      </c>
      <c r="M46" s="9"/>
      <c r="N46" s="10"/>
    </row>
    <row r="47" spans="2:14" x14ac:dyDescent="0.25">
      <c r="B47" s="8"/>
      <c r="C47" s="35">
        <v>44</v>
      </c>
      <c r="D47" s="35">
        <f>(Clima!D47+Clima!E47)/2</f>
        <v>15.8</v>
      </c>
      <c r="E47" s="35">
        <f t="shared" si="0"/>
        <v>1.7961296162943761</v>
      </c>
      <c r="F47" s="35">
        <f t="shared" si="1"/>
        <v>0.11490140460696453</v>
      </c>
      <c r="G47" s="35">
        <f t="shared" si="2"/>
        <v>2.4636961999999998</v>
      </c>
      <c r="H47" s="35">
        <f>0.001013*Constantes!$D$4/(0.622*G47)</f>
        <v>4.5229213859692821E-2</v>
      </c>
      <c r="I47" s="35">
        <f t="shared" si="3"/>
        <v>0.36697319935543615</v>
      </c>
      <c r="J47" s="35">
        <f t="shared" si="4"/>
        <v>-0.24886703987708655</v>
      </c>
      <c r="K47" s="35">
        <f>(Constantes!$D$10/0.8)*(Constantes!$D$5*J47^2+Constantes!$D$6*J47+Constantes!$D$7)</f>
        <v>11.622028847494859</v>
      </c>
      <c r="L47" s="35">
        <f>(Constantes!$D$10/0.8)*(0.00376*D47^2-0.0516*D47-6.967)</f>
        <v>-2.5663625999999993</v>
      </c>
      <c r="M47" s="9"/>
      <c r="N47" s="10"/>
    </row>
    <row r="48" spans="2:14" x14ac:dyDescent="0.25">
      <c r="B48" s="8"/>
      <c r="C48" s="35">
        <v>45</v>
      </c>
      <c r="D48" s="35">
        <f>(Clima!D48+Clima!E48)/2</f>
        <v>14.9</v>
      </c>
      <c r="E48" s="35">
        <f t="shared" si="0"/>
        <v>1.6952716301356707</v>
      </c>
      <c r="F48" s="35">
        <f t="shared" si="1"/>
        <v>0.10922475617100802</v>
      </c>
      <c r="G48" s="35">
        <f t="shared" si="2"/>
        <v>2.4658210999999999</v>
      </c>
      <c r="H48" s="35">
        <f>0.001013*Constantes!$D$4/(0.622*G48)</f>
        <v>4.5190237975947463E-2</v>
      </c>
      <c r="I48" s="35">
        <f t="shared" si="3"/>
        <v>0.36144364658766281</v>
      </c>
      <c r="J48" s="35">
        <f t="shared" si="4"/>
        <v>-0.2432432149669522</v>
      </c>
      <c r="K48" s="35">
        <f>(Constantes!$D$10/0.8)*(Constantes!$D$5*J48^2+Constantes!$D$6*J48+Constantes!$D$7)</f>
        <v>11.613327197052373</v>
      </c>
      <c r="L48" s="35">
        <f>(Constantes!$D$10/0.8)*(0.00376*D48^2-0.0516*D48-6.967)</f>
        <v>-2.5879058999999995</v>
      </c>
      <c r="M48" s="9"/>
      <c r="N48" s="10"/>
    </row>
    <row r="49" spans="2:14" x14ac:dyDescent="0.25">
      <c r="B49" s="8"/>
      <c r="C49" s="35">
        <v>46</v>
      </c>
      <c r="D49" s="35">
        <f>(Clima!D49+Clima!E49)/2</f>
        <v>15.25</v>
      </c>
      <c r="E49" s="35">
        <f t="shared" si="0"/>
        <v>1.7338879625062771</v>
      </c>
      <c r="F49" s="35">
        <f t="shared" si="1"/>
        <v>0.11140334723771557</v>
      </c>
      <c r="G49" s="35">
        <f t="shared" si="2"/>
        <v>2.4649947499999998</v>
      </c>
      <c r="H49" s="35">
        <f>0.001013*Constantes!$D$4/(0.622*G49)</f>
        <v>4.5205387279268053E-2</v>
      </c>
      <c r="I49" s="35">
        <f t="shared" si="3"/>
        <v>0.36361082673457973</v>
      </c>
      <c r="J49" s="35">
        <f t="shared" si="4"/>
        <v>-0.23754731184260455</v>
      </c>
      <c r="K49" s="35">
        <f>(Constantes!$D$10/0.8)*(Constantes!$D$5*J49^2+Constantes!$D$6*J49+Constantes!$D$7)</f>
        <v>11.604187429749674</v>
      </c>
      <c r="L49" s="35">
        <f>(Constantes!$D$10/0.8)*(0.00376*D49^2-0.0516*D49-6.967)</f>
        <v>-2.5797993749999995</v>
      </c>
      <c r="M49" s="9"/>
      <c r="N49" s="10"/>
    </row>
    <row r="50" spans="2:14" x14ac:dyDescent="0.25">
      <c r="B50" s="8"/>
      <c r="C50" s="35">
        <v>47</v>
      </c>
      <c r="D50" s="35">
        <f>(Clima!D50+Clima!E50)/2</f>
        <v>14.899999999999999</v>
      </c>
      <c r="E50" s="35">
        <f t="shared" si="0"/>
        <v>1.6952716301356705</v>
      </c>
      <c r="F50" s="35">
        <f t="shared" si="1"/>
        <v>0.10922475617100801</v>
      </c>
      <c r="G50" s="35">
        <f t="shared" si="2"/>
        <v>2.4658210999999999</v>
      </c>
      <c r="H50" s="35">
        <f>0.001013*Constantes!$D$4/(0.622*G50)</f>
        <v>4.5190237975947463E-2</v>
      </c>
      <c r="I50" s="35">
        <f t="shared" si="3"/>
        <v>0.36144364658766276</v>
      </c>
      <c r="J50" s="35">
        <f t="shared" si="4"/>
        <v>-0.23178101832306711</v>
      </c>
      <c r="K50" s="35">
        <f>(Constantes!$D$10/0.8)*(Constantes!$D$5*J50^2+Constantes!$D$6*J50+Constantes!$D$7)</f>
        <v>11.594599923804164</v>
      </c>
      <c r="L50" s="35">
        <f>(Constantes!$D$10/0.8)*(0.00376*D50^2-0.0516*D50-6.967)</f>
        <v>-2.5879058999999995</v>
      </c>
      <c r="M50" s="9"/>
      <c r="N50" s="10"/>
    </row>
    <row r="51" spans="2:14" x14ac:dyDescent="0.25">
      <c r="B51" s="8"/>
      <c r="C51" s="35">
        <v>48</v>
      </c>
      <c r="D51" s="35">
        <f>(Clima!D51+Clima!E51)/2</f>
        <v>14.95</v>
      </c>
      <c r="E51" s="35">
        <f t="shared" si="0"/>
        <v>1.7007416492954901</v>
      </c>
      <c r="F51" s="35">
        <f t="shared" si="1"/>
        <v>0.10953374874986048</v>
      </c>
      <c r="G51" s="35">
        <f t="shared" si="2"/>
        <v>2.4657030500000001</v>
      </c>
      <c r="H51" s="35">
        <f>0.001013*Constantes!$D$4/(0.622*G51)</f>
        <v>4.5192401540450108E-2</v>
      </c>
      <c r="I51" s="35">
        <f t="shared" si="3"/>
        <v>0.36175455161738501</v>
      </c>
      <c r="J51" s="35">
        <f t="shared" si="4"/>
        <v>-0.22594604308555641</v>
      </c>
      <c r="K51" s="35">
        <f>(Constantes!$D$10/0.8)*(Constantes!$D$5*J51^2+Constantes!$D$6*J51+Constantes!$D$7)</f>
        <v>11.58455533531764</v>
      </c>
      <c r="L51" s="35">
        <f>(Constantes!$D$10/0.8)*(0.00376*D51^2-0.0516*D51-6.967)</f>
        <v>-2.5867689749999996</v>
      </c>
      <c r="M51" s="9"/>
      <c r="N51" s="10"/>
    </row>
    <row r="52" spans="2:14" x14ac:dyDescent="0.25">
      <c r="B52" s="8"/>
      <c r="C52" s="35">
        <v>49</v>
      </c>
      <c r="D52" s="35">
        <f>(Clima!D52+Clima!E52)/2</f>
        <v>15.9</v>
      </c>
      <c r="E52" s="35">
        <f t="shared" si="0"/>
        <v>1.8076542599824501</v>
      </c>
      <c r="F52" s="35">
        <f t="shared" si="1"/>
        <v>0.11554733155589622</v>
      </c>
      <c r="G52" s="35">
        <f t="shared" si="2"/>
        <v>2.4634600999999998</v>
      </c>
      <c r="H52" s="35">
        <f>0.001013*Constantes!$D$4/(0.622*G52)</f>
        <v>4.5233548663975741E-2</v>
      </c>
      <c r="I52" s="35">
        <f t="shared" si="3"/>
        <v>0.36757886380267918</v>
      </c>
      <c r="J52" s="35">
        <f t="shared" si="4"/>
        <v>-0.22004411515916453</v>
      </c>
      <c r="K52" s="35">
        <f>(Constantes!$D$10/0.8)*(Constantes!$D$5*J52^2+Constantes!$D$6*J52+Constantes!$D$7)</f>
        <v>11.574044615486585</v>
      </c>
      <c r="L52" s="35">
        <f>(Constantes!$D$10/0.8)*(0.00376*D52^2-0.0516*D52-6.967)</f>
        <v>-2.5638278999999993</v>
      </c>
      <c r="M52" s="9"/>
      <c r="N52" s="10"/>
    </row>
    <row r="53" spans="2:14" x14ac:dyDescent="0.25">
      <c r="B53" s="8"/>
      <c r="C53" s="35">
        <v>50</v>
      </c>
      <c r="D53" s="35">
        <f>(Clima!D53+Clima!E53)/2</f>
        <v>14.6</v>
      </c>
      <c r="E53" s="35">
        <f t="shared" si="0"/>
        <v>1.6627743376092956</v>
      </c>
      <c r="F53" s="35">
        <f t="shared" si="1"/>
        <v>0.10738631317466246</v>
      </c>
      <c r="G53" s="35">
        <f t="shared" si="2"/>
        <v>2.4665293999999998</v>
      </c>
      <c r="H53" s="35">
        <f>0.001013*Constantes!$D$4/(0.622*G53)</f>
        <v>4.5177260938025939E-2</v>
      </c>
      <c r="I53" s="35">
        <f t="shared" si="3"/>
        <v>0.35956906979682196</v>
      </c>
      <c r="J53" s="35">
        <f t="shared" si="4"/>
        <v>-0.21407698341251005</v>
      </c>
      <c r="K53" s="35">
        <f>(Constantes!$D$10/0.8)*(Constantes!$D$5*J53^2+Constantes!$D$6*J53+Constantes!$D$7)</f>
        <v>11.563059027535816</v>
      </c>
      <c r="L53" s="35">
        <f>(Constantes!$D$10/0.8)*(0.00376*D53^2-0.0516*D53-6.967)</f>
        <v>-2.5945793999999993</v>
      </c>
      <c r="M53" s="9"/>
      <c r="N53" s="10"/>
    </row>
    <row r="54" spans="2:14" x14ac:dyDescent="0.25">
      <c r="B54" s="8"/>
      <c r="C54" s="35">
        <v>51</v>
      </c>
      <c r="D54" s="35">
        <f>(Clima!D54+Clima!E54)/2</f>
        <v>13</v>
      </c>
      <c r="E54" s="35">
        <f t="shared" si="0"/>
        <v>1.4985150190445926</v>
      </c>
      <c r="F54" s="35">
        <f t="shared" si="1"/>
        <v>9.8019245431965704E-2</v>
      </c>
      <c r="G54" s="35">
        <f t="shared" si="2"/>
        <v>2.470307</v>
      </c>
      <c r="H54" s="35">
        <f>0.001013*Constantes!$D$4/(0.622*G54)</f>
        <v>4.5108175751075688E-2</v>
      </c>
      <c r="I54" s="35">
        <f t="shared" si="3"/>
        <v>0.3493076722279615</v>
      </c>
      <c r="J54" s="35">
        <f t="shared" si="4"/>
        <v>-0.20804641603551069</v>
      </c>
      <c r="K54" s="35">
        <f>(Constantes!$D$10/0.8)*(Constantes!$D$5*J54^2+Constantes!$D$6*J54+Constantes!$D$7)</f>
        <v>11.551590163353559</v>
      </c>
      <c r="L54" s="35">
        <f>(Constantes!$D$10/0.8)*(0.00376*D54^2-0.0516*D54-6.967)</f>
        <v>-2.6258849999999994</v>
      </c>
      <c r="M54" s="9"/>
      <c r="N54" s="10"/>
    </row>
    <row r="55" spans="2:14" x14ac:dyDescent="0.25">
      <c r="B55" s="8"/>
      <c r="C55" s="35">
        <v>52</v>
      </c>
      <c r="D55" s="35">
        <f>(Clima!D55+Clima!E55)/2</f>
        <v>11.2</v>
      </c>
      <c r="E55" s="35">
        <f t="shared" si="0"/>
        <v>1.3309049906437358</v>
      </c>
      <c r="F55" s="35">
        <f t="shared" si="1"/>
        <v>8.8321456330061332E-2</v>
      </c>
      <c r="G55" s="35">
        <f t="shared" si="2"/>
        <v>2.4745567999999998</v>
      </c>
      <c r="H55" s="35">
        <f>0.001013*Constantes!$D$4/(0.622*G55)</f>
        <v>4.5030707040191013E-2</v>
      </c>
      <c r="I55" s="35">
        <f t="shared" si="3"/>
        <v>0.33724015024190968</v>
      </c>
      <c r="J55" s="35">
        <f t="shared" si="4"/>
        <v>-0.20195420001543066</v>
      </c>
      <c r="K55" s="35">
        <f>(Constantes!$D$10/0.8)*(Constantes!$D$5*J55^2+Constantes!$D$6*J55+Constantes!$D$7)</f>
        <v>11.539629959806364</v>
      </c>
      <c r="L55" s="35">
        <f>(Constantes!$D$10/0.8)*(0.00376*D55^2-0.0516*D55-6.967)</f>
        <v>-2.6524745999999997</v>
      </c>
      <c r="M55" s="9"/>
      <c r="N55" s="10"/>
    </row>
    <row r="56" spans="2:14" x14ac:dyDescent="0.25">
      <c r="B56" s="8"/>
      <c r="C56" s="35">
        <v>53</v>
      </c>
      <c r="D56" s="35">
        <f>(Clima!D56+Clima!E56)/2</f>
        <v>10.7</v>
      </c>
      <c r="E56" s="35">
        <f t="shared" si="0"/>
        <v>1.2873744557569893</v>
      </c>
      <c r="F56" s="35">
        <f t="shared" si="1"/>
        <v>8.5777518855556414E-2</v>
      </c>
      <c r="G56" s="35">
        <f t="shared" si="2"/>
        <v>2.4757373</v>
      </c>
      <c r="H56" s="35">
        <f>0.001013*Constantes!$D$4/(0.622*G56)</f>
        <v>4.5009235153952935E-2</v>
      </c>
      <c r="I56" s="35">
        <f t="shared" si="3"/>
        <v>0.33379183113820976</v>
      </c>
      <c r="J56" s="35">
        <f t="shared" si="4"/>
        <v>-0.19580214060735746</v>
      </c>
      <c r="K56" s="35">
        <f>(Constantes!$D$10/0.8)*(Constantes!$D$5*J56^2+Constantes!$D$6*J56+Constantes!$D$7)</f>
        <v>11.527170714712671</v>
      </c>
      <c r="L56" s="35">
        <f>(Constantes!$D$10/0.8)*(0.00376*D56^2-0.0516*D56-6.967)</f>
        <v>-2.6582390999999994</v>
      </c>
      <c r="M56" s="9"/>
      <c r="N56" s="10"/>
    </row>
    <row r="57" spans="2:14" x14ac:dyDescent="0.25">
      <c r="B57" s="8"/>
      <c r="C57" s="35">
        <v>54</v>
      </c>
      <c r="D57" s="35">
        <f>(Clima!D57+Clima!E57)/2</f>
        <v>14.25</v>
      </c>
      <c r="E57" s="35">
        <f t="shared" si="0"/>
        <v>1.6255524772300411</v>
      </c>
      <c r="F57" s="35">
        <f t="shared" si="1"/>
        <v>0.10527477090559632</v>
      </c>
      <c r="G57" s="35">
        <f t="shared" si="2"/>
        <v>2.4673557499999998</v>
      </c>
      <c r="H57" s="35">
        <f>0.001013*Constantes!$D$4/(0.622*G57)</f>
        <v>4.5162130477176848E-2</v>
      </c>
      <c r="I57" s="35">
        <f t="shared" si="3"/>
        <v>0.35736227060066839</v>
      </c>
      <c r="J57" s="35">
        <f t="shared" si="4"/>
        <v>-0.18959206079926599</v>
      </c>
      <c r="K57" s="35">
        <f>(Constantes!$D$10/0.8)*(Constantes!$D$5*J57^2+Constantes!$D$6*J57+Constantes!$D$7)</f>
        <v>11.514205102454168</v>
      </c>
      <c r="L57" s="35">
        <f>(Constantes!$D$10/0.8)*(0.00376*D57^2-0.0516*D57-6.967)</f>
        <v>-2.6020443749999993</v>
      </c>
      <c r="M57" s="9"/>
      <c r="N57" s="10"/>
    </row>
    <row r="58" spans="2:14" x14ac:dyDescent="0.25">
      <c r="B58" s="8"/>
      <c r="C58" s="35">
        <v>55</v>
      </c>
      <c r="D58" s="35">
        <f>(Clima!D58+Clima!E58)/2</f>
        <v>14.5</v>
      </c>
      <c r="E58" s="35">
        <f t="shared" si="0"/>
        <v>1.6520640028566567</v>
      </c>
      <c r="F58" s="35">
        <f t="shared" si="1"/>
        <v>0.10677937410937641</v>
      </c>
      <c r="G58" s="35">
        <f t="shared" si="2"/>
        <v>2.4667654999999997</v>
      </c>
      <c r="H58" s="35">
        <f>0.001013*Constantes!$D$4/(0.622*G58)</f>
        <v>4.5172936914803029E-2</v>
      </c>
      <c r="I58" s="35">
        <f t="shared" si="3"/>
        <v>0.35894072909367275</v>
      </c>
      <c r="J58" s="35">
        <f t="shared" si="4"/>
        <v>-0.18332580077182795</v>
      </c>
      <c r="K58" s="35">
        <f>(Constantes!$D$10/0.8)*(Constantes!$D$5*J58^2+Constantes!$D$6*J58+Constantes!$D$7)</f>
        <v>11.500726189204524</v>
      </c>
      <c r="L58" s="35">
        <f>(Constantes!$D$10/0.8)*(0.00376*D58^2-0.0516*D58-6.967)</f>
        <v>-2.5967474999999993</v>
      </c>
      <c r="M58" s="9"/>
      <c r="N58" s="10"/>
    </row>
    <row r="59" spans="2:14" x14ac:dyDescent="0.25">
      <c r="B59" s="8"/>
      <c r="C59" s="35">
        <v>56</v>
      </c>
      <c r="D59" s="35">
        <f>(Clima!D59+Clima!E59)/2</f>
        <v>14.15</v>
      </c>
      <c r="E59" s="35">
        <f t="shared" si="0"/>
        <v>1.6150528288927855</v>
      </c>
      <c r="F59" s="35">
        <f t="shared" si="1"/>
        <v>0.10467799774317721</v>
      </c>
      <c r="G59" s="35">
        <f t="shared" si="2"/>
        <v>2.4675918499999998</v>
      </c>
      <c r="H59" s="35">
        <f>0.001013*Constantes!$D$4/(0.622*G59)</f>
        <v>4.5157809349675282E-2</v>
      </c>
      <c r="I59" s="35">
        <f t="shared" si="3"/>
        <v>0.35672784756039339</v>
      </c>
      <c r="J59" s="35">
        <f t="shared" si="4"/>
        <v>-0.17700521735312635</v>
      </c>
      <c r="K59" s="35">
        <f>(Constantes!$D$10/0.8)*(Constantes!$D$5*J59^2+Constantes!$D$6*J59+Constantes!$D$7)</f>
        <v>11.486727447755518</v>
      </c>
      <c r="L59" s="35">
        <f>(Constantes!$D$10/0.8)*(0.00376*D59^2-0.0516*D59-6.967)</f>
        <v>-2.6041137749999996</v>
      </c>
      <c r="M59" s="9"/>
      <c r="N59" s="10"/>
    </row>
    <row r="60" spans="2:14" x14ac:dyDescent="0.25">
      <c r="B60" s="8"/>
      <c r="C60" s="35">
        <v>57</v>
      </c>
      <c r="D60" s="35">
        <f>(Clima!D60+Clima!E60)/2</f>
        <v>15.35</v>
      </c>
      <c r="E60" s="35">
        <f t="shared" si="0"/>
        <v>1.7450618963749391</v>
      </c>
      <c r="F60" s="35">
        <f t="shared" si="1"/>
        <v>0.112032540584853</v>
      </c>
      <c r="G60" s="35">
        <f t="shared" si="2"/>
        <v>2.4647586499999998</v>
      </c>
      <c r="H60" s="35">
        <f>0.001013*Constantes!$D$4/(0.622*G60)</f>
        <v>4.5209717517418001E-2</v>
      </c>
      <c r="I60" s="35">
        <f t="shared" si="3"/>
        <v>0.36422609565334357</v>
      </c>
      <c r="J60" s="35">
        <f t="shared" si="4"/>
        <v>-0.17063218346843756</v>
      </c>
      <c r="K60" s="35">
        <f>(Constantes!$D$10/0.8)*(Constantes!$D$5*J60^2+Constantes!$D$6*J60+Constantes!$D$7)</f>
        <v>11.472202771921015</v>
      </c>
      <c r="L60" s="35">
        <f>(Constantes!$D$10/0.8)*(0.00376*D60^2-0.0516*D60-6.967)</f>
        <v>-2.5774197749999992</v>
      </c>
      <c r="M60" s="9"/>
      <c r="N60" s="10"/>
    </row>
    <row r="61" spans="2:14" x14ac:dyDescent="0.25">
      <c r="B61" s="8"/>
      <c r="C61" s="35">
        <v>58</v>
      </c>
      <c r="D61" s="35">
        <f>(Clima!D61+Clima!E61)/2</f>
        <v>12.9</v>
      </c>
      <c r="E61" s="35">
        <f t="shared" si="0"/>
        <v>1.4887393027557323</v>
      </c>
      <c r="F61" s="35">
        <f t="shared" si="1"/>
        <v>9.7457663967834368E-2</v>
      </c>
      <c r="G61" s="35">
        <f t="shared" si="2"/>
        <v>2.4705431</v>
      </c>
      <c r="H61" s="35">
        <f>0.001013*Constantes!$D$4/(0.622*G61)</f>
        <v>4.5103864941725781E-2</v>
      </c>
      <c r="I61" s="35">
        <f t="shared" si="3"/>
        <v>0.34865168081674919</v>
      </c>
      <c r="J61" s="35">
        <f t="shared" si="4"/>
        <v>-0.16420858758524295</v>
      </c>
      <c r="K61" s="35">
        <f>(Constantes!$D$10/0.8)*(Constantes!$D$5*J61^2+Constantes!$D$6*J61+Constantes!$D$7)</f>
        <v>11.457146490499774</v>
      </c>
      <c r="L61" s="35">
        <f>(Constantes!$D$10/0.8)*(0.00376*D61^2-0.0516*D61-6.967)</f>
        <v>-2.6276018999999993</v>
      </c>
      <c r="M61" s="9"/>
      <c r="N61" s="10"/>
    </row>
    <row r="62" spans="2:14" x14ac:dyDescent="0.25">
      <c r="B62" s="8"/>
      <c r="C62" s="35">
        <v>59</v>
      </c>
      <c r="D62" s="35">
        <f>(Clima!D62+Clima!E62)/2</f>
        <v>14.45</v>
      </c>
      <c r="E62" s="35">
        <f t="shared" si="0"/>
        <v>1.6467315635702708</v>
      </c>
      <c r="F62" s="35">
        <f t="shared" si="1"/>
        <v>0.10647699979012407</v>
      </c>
      <c r="G62" s="35">
        <f t="shared" si="2"/>
        <v>2.4668835499999999</v>
      </c>
      <c r="H62" s="35">
        <f>0.001013*Constantes!$D$4/(0.622*G62)</f>
        <v>4.5170775213573627E-2</v>
      </c>
      <c r="I62" s="35">
        <f t="shared" si="3"/>
        <v>0.3586259064602611</v>
      </c>
      <c r="J62" s="35">
        <f t="shared" si="4"/>
        <v>-0.15773633315363528</v>
      </c>
      <c r="K62" s="35">
        <f>(Constantes!$D$10/0.8)*(Constantes!$D$5*J62^2+Constantes!$D$6*J62+Constantes!$D$7)</f>
        <v>11.441553380778496</v>
      </c>
      <c r="L62" s="35">
        <f>(Constantes!$D$10/0.8)*(0.00376*D62^2-0.0516*D62-6.967)</f>
        <v>-2.5978209749999994</v>
      </c>
      <c r="M62" s="9"/>
      <c r="N62" s="10"/>
    </row>
    <row r="63" spans="2:14" x14ac:dyDescent="0.25">
      <c r="B63" s="8"/>
      <c r="C63" s="35">
        <v>60</v>
      </c>
      <c r="D63" s="35">
        <f>(Clima!D63+Clima!E63)/2</f>
        <v>14.5</v>
      </c>
      <c r="E63" s="35">
        <f t="shared" si="0"/>
        <v>1.6520640028566567</v>
      </c>
      <c r="F63" s="35">
        <f t="shared" si="1"/>
        <v>0.10677937410937641</v>
      </c>
      <c r="G63" s="35">
        <f t="shared" si="2"/>
        <v>2.4667654999999997</v>
      </c>
      <c r="H63" s="35">
        <f>0.001013*Constantes!$D$4/(0.622*G63)</f>
        <v>4.5172936914803029E-2</v>
      </c>
      <c r="I63" s="35">
        <f t="shared" si="3"/>
        <v>0.35894072909367275</v>
      </c>
      <c r="J63" s="35">
        <f t="shared" si="4"/>
        <v>-0.15121733804228529</v>
      </c>
      <c r="K63" s="35">
        <f>(Constantes!$D$10/0.8)*(Constantes!$D$5*J63^2+Constantes!$D$6*J63+Constantes!$D$7)</f>
        <v>11.425418681557149</v>
      </c>
      <c r="L63" s="35">
        <f>(Constantes!$D$10/0.8)*(0.00376*D63^2-0.0516*D63-6.967)</f>
        <v>-2.5967474999999993</v>
      </c>
      <c r="M63" s="9"/>
      <c r="N63" s="10"/>
    </row>
    <row r="64" spans="2:14" x14ac:dyDescent="0.25">
      <c r="B64" s="8"/>
      <c r="C64" s="35">
        <v>61</v>
      </c>
      <c r="D64" s="35">
        <f>(Clima!D64+Clima!E64)/2</f>
        <v>14.1</v>
      </c>
      <c r="E64" s="35">
        <f t="shared" si="0"/>
        <v>1.6098253520131185</v>
      </c>
      <c r="F64" s="35">
        <f t="shared" si="1"/>
        <v>0.10438069155687195</v>
      </c>
      <c r="G64" s="35">
        <f t="shared" si="2"/>
        <v>2.4677099</v>
      </c>
      <c r="H64" s="35">
        <f>0.001013*Constantes!$D$4/(0.622*G64)</f>
        <v>4.5155649095994843E-2</v>
      </c>
      <c r="I64" s="35">
        <f t="shared" si="3"/>
        <v>0.35640998531823892</v>
      </c>
      <c r="J64" s="35">
        <f t="shared" si="4"/>
        <v>-0.14465353397013597</v>
      </c>
      <c r="K64" s="35">
        <f>(Constantes!$D$10/0.8)*(Constantes!$D$5*J64^2+Constantes!$D$6*J64+Constantes!$D$7)</f>
        <v>11.408738105679086</v>
      </c>
      <c r="L64" s="35">
        <f>(Constantes!$D$10/0.8)*(0.00376*D64^2-0.0516*D64-6.967)</f>
        <v>-2.6051378999999995</v>
      </c>
      <c r="M64" s="9"/>
      <c r="N64" s="10"/>
    </row>
    <row r="65" spans="2:14" x14ac:dyDescent="0.25">
      <c r="B65" s="8"/>
      <c r="C65" s="35">
        <v>62</v>
      </c>
      <c r="D65" s="35">
        <f>(Clima!D65+Clima!E65)/2</f>
        <v>14.1</v>
      </c>
      <c r="E65" s="35">
        <f t="shared" si="0"/>
        <v>1.6098253520131185</v>
      </c>
      <c r="F65" s="35">
        <f t="shared" si="1"/>
        <v>0.10438069155687195</v>
      </c>
      <c r="G65" s="35">
        <f t="shared" si="2"/>
        <v>2.4677099</v>
      </c>
      <c r="H65" s="35">
        <f>0.001013*Constantes!$D$4/(0.622*G65)</f>
        <v>4.5155649095994843E-2</v>
      </c>
      <c r="I65" s="35">
        <f t="shared" si="3"/>
        <v>0.35640998531823892</v>
      </c>
      <c r="J65" s="35">
        <f t="shared" si="4"/>
        <v>-0.13804686593399232</v>
      </c>
      <c r="K65" s="35">
        <f>(Constantes!$D$10/0.8)*(Constantes!$D$5*J65^2+Constantes!$D$6*J65+Constantes!$D$7)</f>
        <v>11.391507852049049</v>
      </c>
      <c r="L65" s="35">
        <f>(Constantes!$D$10/0.8)*(0.00376*D65^2-0.0516*D65-6.967)</f>
        <v>-2.6051378999999995</v>
      </c>
      <c r="M65" s="9"/>
      <c r="N65" s="10"/>
    </row>
    <row r="66" spans="2:14" x14ac:dyDescent="0.25">
      <c r="B66" s="8"/>
      <c r="C66" s="35">
        <v>63</v>
      </c>
      <c r="D66" s="35">
        <f>(Clima!D66+Clima!E66)/2</f>
        <v>14.9</v>
      </c>
      <c r="E66" s="35">
        <f t="shared" si="0"/>
        <v>1.6952716301356707</v>
      </c>
      <c r="F66" s="35">
        <f t="shared" si="1"/>
        <v>0.10922475617100802</v>
      </c>
      <c r="G66" s="35">
        <f t="shared" si="2"/>
        <v>2.4658210999999999</v>
      </c>
      <c r="H66" s="35">
        <f>0.001013*Constantes!$D$4/(0.622*G66)</f>
        <v>4.5190237975947463E-2</v>
      </c>
      <c r="I66" s="35">
        <f t="shared" si="3"/>
        <v>0.36144364658766281</v>
      </c>
      <c r="J66" s="35">
        <f t="shared" si="4"/>
        <v>-0.13139929163217703</v>
      </c>
      <c r="K66" s="35">
        <f>(Constantes!$D$10/0.8)*(Constantes!$D$5*J66^2+Constantes!$D$6*J66+Constantes!$D$7)</f>
        <v>11.373724617122793</v>
      </c>
      <c r="L66" s="35">
        <f>(Constantes!$D$10/0.8)*(0.00376*D66^2-0.0516*D66-6.967)</f>
        <v>-2.5879058999999995</v>
      </c>
      <c r="M66" s="9"/>
      <c r="N66" s="10"/>
    </row>
    <row r="67" spans="2:14" x14ac:dyDescent="0.25">
      <c r="B67" s="8"/>
      <c r="C67" s="35">
        <v>64</v>
      </c>
      <c r="D67" s="35">
        <f>(Clima!D67+Clima!E67)/2</f>
        <v>14</v>
      </c>
      <c r="E67" s="35">
        <f t="shared" si="0"/>
        <v>1.5994149130233961</v>
      </c>
      <c r="F67" s="35">
        <f t="shared" si="1"/>
        <v>0.10378823296050949</v>
      </c>
      <c r="G67" s="35">
        <f t="shared" si="2"/>
        <v>2.467946</v>
      </c>
      <c r="H67" s="35">
        <f>0.001013*Constantes!$D$4/(0.622*G67)</f>
        <v>4.5151329208626335E-2</v>
      </c>
      <c r="I67" s="35">
        <f t="shared" si="3"/>
        <v>0.35577296023920879</v>
      </c>
      <c r="J67" s="35">
        <f t="shared" si="4"/>
        <v>-0.12471278088442223</v>
      </c>
      <c r="K67" s="35">
        <f>(Constantes!$D$10/0.8)*(Constantes!$D$5*J67^2+Constantes!$D$6*J67+Constantes!$D$7)</f>
        <v>11.355385605852611</v>
      </c>
      <c r="L67" s="35">
        <f>(Constantes!$D$10/0.8)*(0.00376*D67^2-0.0516*D67-6.967)</f>
        <v>-2.6071649999999993</v>
      </c>
      <c r="M67" s="9"/>
      <c r="N67" s="10"/>
    </row>
    <row r="68" spans="2:14" x14ac:dyDescent="0.25">
      <c r="B68" s="8"/>
      <c r="C68" s="35">
        <v>65</v>
      </c>
      <c r="D68" s="35">
        <f>(Clima!D68+Clima!E68)/2</f>
        <v>13.1</v>
      </c>
      <c r="E68" s="35">
        <f t="shared" si="0"/>
        <v>1.5083470419027751</v>
      </c>
      <c r="F68" s="35">
        <f t="shared" si="1"/>
        <v>9.8583579016665535E-2</v>
      </c>
      <c r="G68" s="35">
        <f t="shared" si="2"/>
        <v>2.4700709000000001</v>
      </c>
      <c r="H68" s="35">
        <f>0.001013*Constantes!$D$4/(0.622*G68)</f>
        <v>4.5112487384516987E-2</v>
      </c>
      <c r="I68" s="35">
        <f t="shared" si="3"/>
        <v>0.34996194939764519</v>
      </c>
      <c r="J68" s="35">
        <f t="shared" si="4"/>
        <v>-0.11798931504816906</v>
      </c>
      <c r="K68" s="35">
        <f>(Constantes!$D$10/0.8)*(Constantes!$D$5*J68^2+Constantes!$D$6*J68+Constantes!$D$7)</f>
        <v>11.336488542073724</v>
      </c>
      <c r="L68" s="35">
        <f>(Constantes!$D$10/0.8)*(0.00376*D68^2-0.0516*D68-6.967)</f>
        <v>-2.6241398999999999</v>
      </c>
      <c r="M68" s="9"/>
      <c r="N68" s="10"/>
    </row>
    <row r="69" spans="2:14" x14ac:dyDescent="0.25">
      <c r="B69" s="8"/>
      <c r="C69" s="35">
        <v>66</v>
      </c>
      <c r="D69" s="35">
        <f>(Clima!D69+Clima!E69)/2</f>
        <v>12.6</v>
      </c>
      <c r="E69" s="35">
        <f t="shared" ref="E69:E132" si="5">EXP((16.78*D69-116.9)/(D69+237.3))</f>
        <v>1.4597472514986058</v>
      </c>
      <c r="F69" s="35">
        <f t="shared" ref="F69:F132" si="6">4098*E69/((D69+237.3)^2)</f>
        <v>9.5789323919104052E-2</v>
      </c>
      <c r="G69" s="35">
        <f t="shared" ref="G69:G132" si="7">2.501-0.002361*D69</f>
        <v>2.4712513999999999</v>
      </c>
      <c r="H69" s="35">
        <f>0.001013*Constantes!$D$4/(0.622*G69)</f>
        <v>4.5090937455862456E-2</v>
      </c>
      <c r="I69" s="35">
        <f t="shared" ref="I69:I132" si="8">IF(D69&gt;0,1.26*F69/(G69*(F69+H69)),0)</f>
        <v>0.34667344489607588</v>
      </c>
      <c r="J69" s="35">
        <f t="shared" ref="J69:J132" si="9">0.409*SIN(2*PI()*(C69-82)/365)</f>
        <v>-0.11123088643144916</v>
      </c>
      <c r="K69" s="35">
        <f>(Constantes!$D$10/0.8)*(Constantes!$D$5*J69^2+Constantes!$D$6*J69+Constantes!$D$7)</f>
        <v>11.317031678317127</v>
      </c>
      <c r="L69" s="35">
        <f>(Constantes!$D$10/0.8)*(0.00376*D69^2-0.0516*D69-6.967)</f>
        <v>-2.6325833999999997</v>
      </c>
      <c r="M69" s="9"/>
      <c r="N69" s="10"/>
    </row>
    <row r="70" spans="2:14" x14ac:dyDescent="0.25">
      <c r="B70" s="8"/>
      <c r="C70" s="35">
        <v>67</v>
      </c>
      <c r="D70" s="35">
        <f>(Clima!D70+Clima!E70)/2</f>
        <v>14.35</v>
      </c>
      <c r="E70" s="35">
        <f t="shared" si="5"/>
        <v>1.6361119589017179</v>
      </c>
      <c r="F70" s="35">
        <f t="shared" si="6"/>
        <v>0.10587443449555982</v>
      </c>
      <c r="G70" s="35">
        <f t="shared" si="7"/>
        <v>2.4671196499999999</v>
      </c>
      <c r="H70" s="35">
        <f>0.001013*Constantes!$D$4/(0.622*G70)</f>
        <v>4.5166452431730474E-2</v>
      </c>
      <c r="I70" s="35">
        <f t="shared" si="8"/>
        <v>0.35799495730755543</v>
      </c>
      <c r="J70" s="35">
        <f t="shared" si="9"/>
        <v>-0.10443949770252046</v>
      </c>
      <c r="K70" s="35">
        <f>(Constantes!$D$10/0.8)*(Constantes!$D$5*J70^2+Constantes!$D$6*J70+Constantes!$D$7)</f>
        <v>11.297013805035142</v>
      </c>
      <c r="L70" s="35">
        <f>(Constantes!$D$10/0.8)*(0.00376*D70^2-0.0516*D70-6.967)</f>
        <v>-2.5999467749999998</v>
      </c>
      <c r="M70" s="9"/>
      <c r="N70" s="10"/>
    </row>
    <row r="71" spans="2:14" x14ac:dyDescent="0.25">
      <c r="B71" s="8"/>
      <c r="C71" s="35">
        <v>68</v>
      </c>
      <c r="D71" s="35">
        <f>(Clima!D71+Clima!E71)/2</f>
        <v>13.1</v>
      </c>
      <c r="E71" s="35">
        <f t="shared" si="5"/>
        <v>1.5083470419027751</v>
      </c>
      <c r="F71" s="35">
        <f t="shared" si="6"/>
        <v>9.8583579016665535E-2</v>
      </c>
      <c r="G71" s="35">
        <f t="shared" si="7"/>
        <v>2.4700709000000001</v>
      </c>
      <c r="H71" s="35">
        <f>0.001013*Constantes!$D$4/(0.622*G71)</f>
        <v>4.5112487384516987E-2</v>
      </c>
      <c r="I71" s="35">
        <f t="shared" si="8"/>
        <v>0.34996194939764519</v>
      </c>
      <c r="J71" s="35">
        <f t="shared" si="9"/>
        <v>-9.7617161296433594E-2</v>
      </c>
      <c r="K71" s="35">
        <f>(Constantes!$D$10/0.8)*(Constantes!$D$5*J71^2+Constantes!$D$6*J71+Constantes!$D$7)</f>
        <v>11.276434259226644</v>
      </c>
      <c r="L71" s="35">
        <f>(Constantes!$D$10/0.8)*(0.00376*D71^2-0.0516*D71-6.967)</f>
        <v>-2.6241398999999999</v>
      </c>
      <c r="M71" s="9"/>
      <c r="N71" s="10"/>
    </row>
    <row r="72" spans="2:14" x14ac:dyDescent="0.25">
      <c r="B72" s="8"/>
      <c r="C72" s="35">
        <v>69</v>
      </c>
      <c r="D72" s="35">
        <f>(Clima!D72+Clima!E72)/2</f>
        <v>14.7</v>
      </c>
      <c r="E72" s="35">
        <f t="shared" si="5"/>
        <v>1.6735455244634905</v>
      </c>
      <c r="F72" s="35">
        <f t="shared" si="6"/>
        <v>0.10799618227594142</v>
      </c>
      <c r="G72" s="35">
        <f t="shared" si="7"/>
        <v>2.4662932999999998</v>
      </c>
      <c r="H72" s="35">
        <f>0.001013*Constantes!$D$4/(0.622*G72)</f>
        <v>4.5181585789132436E-2</v>
      </c>
      <c r="I72" s="35">
        <f t="shared" si="8"/>
        <v>0.36019567023422705</v>
      </c>
      <c r="J72" s="35">
        <f t="shared" si="9"/>
        <v>-9.0765898818703686E-2</v>
      </c>
      <c r="K72" s="35">
        <f>(Constantes!$D$10/0.8)*(Constantes!$D$5*J72^2+Constantes!$D$6*J72+Constantes!$D$7)</f>
        <v>11.255292932449574</v>
      </c>
      <c r="L72" s="35">
        <f>(Constantes!$D$10/0.8)*(0.00376*D72^2-0.0516*D72-6.967)</f>
        <v>-2.5923830999999993</v>
      </c>
      <c r="M72" s="9"/>
      <c r="N72" s="10"/>
    </row>
    <row r="73" spans="2:14" x14ac:dyDescent="0.25">
      <c r="B73" s="8"/>
      <c r="C73" s="35">
        <v>70</v>
      </c>
      <c r="D73" s="35">
        <f>(Clima!D73+Clima!E73)/2</f>
        <v>13.5</v>
      </c>
      <c r="E73" s="35">
        <f t="shared" si="5"/>
        <v>1.5482437315899678</v>
      </c>
      <c r="F73" s="35">
        <f t="shared" si="6"/>
        <v>0.10086865272047608</v>
      </c>
      <c r="G73" s="35">
        <f t="shared" si="7"/>
        <v>2.4691264999999998</v>
      </c>
      <c r="H73" s="35">
        <f>0.001013*Constantes!$D$4/(0.622*G73)</f>
        <v>4.512974216392418E-2</v>
      </c>
      <c r="I73" s="35">
        <f t="shared" si="8"/>
        <v>0.35256187200074002</v>
      </c>
      <c r="J73" s="35">
        <f t="shared" si="9"/>
        <v>-8.3887740446265249E-2</v>
      </c>
      <c r="K73" s="35">
        <f>(Constantes!$D$10/0.8)*(Constantes!$D$5*J73^2+Constantes!$D$6*J73+Constantes!$D$7)</f>
        <v>11.233590278209141</v>
      </c>
      <c r="L73" s="35">
        <f>(Constantes!$D$10/0.8)*(0.00376*D73^2-0.0516*D73-6.967)</f>
        <v>-2.6168774999999993</v>
      </c>
      <c r="M73" s="9"/>
      <c r="N73" s="10"/>
    </row>
    <row r="74" spans="2:14" x14ac:dyDescent="0.25">
      <c r="B74" s="8"/>
      <c r="C74" s="35">
        <v>71</v>
      </c>
      <c r="D74" s="35">
        <f>(Clima!D74+Clima!E74)/2</f>
        <v>14</v>
      </c>
      <c r="E74" s="35">
        <f t="shared" si="5"/>
        <v>1.5994149130233961</v>
      </c>
      <c r="F74" s="35">
        <f t="shared" si="6"/>
        <v>0.10378823296050949</v>
      </c>
      <c r="G74" s="35">
        <f t="shared" si="7"/>
        <v>2.467946</v>
      </c>
      <c r="H74" s="35">
        <f>0.001013*Constantes!$D$4/(0.622*G74)</f>
        <v>4.5151329208626335E-2</v>
      </c>
      <c r="I74" s="35">
        <f t="shared" si="8"/>
        <v>0.35577296023920879</v>
      </c>
      <c r="J74" s="35">
        <f t="shared" si="9"/>
        <v>-7.6984724325886864E-2</v>
      </c>
      <c r="K74" s="35">
        <f>(Constantes!$D$10/0.8)*(Constantes!$D$5*J74^2+Constantes!$D$6*J74+Constantes!$D$7)</f>
        <v>11.211327318710772</v>
      </c>
      <c r="L74" s="35">
        <f>(Constantes!$D$10/0.8)*(0.00376*D74^2-0.0516*D74-6.967)</f>
        <v>-2.6071649999999993</v>
      </c>
      <c r="M74" s="9"/>
      <c r="N74" s="10"/>
    </row>
    <row r="75" spans="2:14" x14ac:dyDescent="0.25">
      <c r="B75" s="8"/>
      <c r="C75" s="35">
        <v>72</v>
      </c>
      <c r="D75" s="35">
        <f>(Clima!D75+Clima!E75)/2</f>
        <v>14.05</v>
      </c>
      <c r="E75" s="35">
        <f t="shared" si="5"/>
        <v>1.604612725353836</v>
      </c>
      <c r="F75" s="35">
        <f t="shared" si="6"/>
        <v>0.10408410376289531</v>
      </c>
      <c r="G75" s="35">
        <f t="shared" si="7"/>
        <v>2.4678279499999998</v>
      </c>
      <c r="H75" s="35">
        <f>0.001013*Constantes!$D$4/(0.622*G75)</f>
        <v>4.5153489048988422E-2</v>
      </c>
      <c r="I75" s="35">
        <f t="shared" si="8"/>
        <v>0.35609168948623277</v>
      </c>
      <c r="J75" s="35">
        <f t="shared" si="9"/>
        <v>-7.0058895970224327E-2</v>
      </c>
      <c r="K75" s="35">
        <f>(Constantes!$D$10/0.8)*(Constantes!$D$5*J75^2+Constantes!$D$6*J75+Constantes!$D$7)</f>
        <v>11.18850565096767</v>
      </c>
      <c r="L75" s="35">
        <f>(Constantes!$D$10/0.8)*(0.00376*D75^2-0.0516*D75-6.967)</f>
        <v>-2.6061549749999995</v>
      </c>
      <c r="M75" s="9"/>
      <c r="N75" s="10"/>
    </row>
    <row r="76" spans="2:14" x14ac:dyDescent="0.25">
      <c r="B76" s="8"/>
      <c r="C76" s="35">
        <v>73</v>
      </c>
      <c r="D76" s="35">
        <f>(Clima!D76+Clima!E76)/2</f>
        <v>12.3</v>
      </c>
      <c r="E76" s="35">
        <f t="shared" si="5"/>
        <v>1.4312521342340263</v>
      </c>
      <c r="F76" s="35">
        <f t="shared" si="6"/>
        <v>9.4145364090413866E-2</v>
      </c>
      <c r="G76" s="35">
        <f t="shared" si="7"/>
        <v>2.4719596999999998</v>
      </c>
      <c r="H76" s="35">
        <f>0.001013*Constantes!$D$4/(0.622*G76)</f>
        <v>4.5078017378322364E-2</v>
      </c>
      <c r="I76" s="35">
        <f t="shared" si="8"/>
        <v>0.34467987000801242</v>
      </c>
      <c r="J76" s="35">
        <f t="shared" si="9"/>
        <v>-6.3112307651690999E-2</v>
      </c>
      <c r="K76" s="35">
        <f>(Constantes!$D$10/0.8)*(Constantes!$D$5*J76^2+Constantes!$D$6*J76+Constantes!$D$7)</f>
        <v>11.165127452253554</v>
      </c>
      <c r="L76" s="35">
        <f>(Constantes!$D$10/0.8)*(0.00376*D76^2-0.0516*D76-6.967)</f>
        <v>-2.6373110999999994</v>
      </c>
      <c r="M76" s="9"/>
      <c r="N76" s="10"/>
    </row>
    <row r="77" spans="2:14" x14ac:dyDescent="0.25">
      <c r="B77" s="8"/>
      <c r="C77" s="35">
        <v>74</v>
      </c>
      <c r="D77" s="35">
        <f>(Clima!D77+Clima!E77)/2</f>
        <v>12.7</v>
      </c>
      <c r="E77" s="35">
        <f t="shared" si="5"/>
        <v>1.4693556920806219</v>
      </c>
      <c r="F77" s="35">
        <f t="shared" si="6"/>
        <v>9.6342714018342213E-2</v>
      </c>
      <c r="G77" s="35">
        <f t="shared" si="7"/>
        <v>2.4710152999999999</v>
      </c>
      <c r="H77" s="35">
        <f>0.001013*Constantes!$D$4/(0.622*G77)</f>
        <v>4.5095245794355275E-2</v>
      </c>
      <c r="I77" s="35">
        <f t="shared" si="8"/>
        <v>0.34733456468782936</v>
      </c>
      <c r="J77" s="35">
        <f t="shared" si="9"/>
        <v>-5.6147017794325293E-2</v>
      </c>
      <c r="K77" s="35">
        <f>(Constantes!$D$10/0.8)*(Constantes!$D$5*J77^2+Constantes!$D$6*J77+Constantes!$D$7)</f>
        <v>11.141195484891943</v>
      </c>
      <c r="L77" s="35">
        <f>(Constantes!$D$10/0.8)*(0.00376*D77^2-0.0516*D77-6.967)</f>
        <v>-2.6309510999999994</v>
      </c>
      <c r="M77" s="9"/>
      <c r="N77" s="10"/>
    </row>
    <row r="78" spans="2:14" x14ac:dyDescent="0.25">
      <c r="B78" s="8"/>
      <c r="C78" s="35">
        <v>75</v>
      </c>
      <c r="D78" s="35">
        <f>(Clima!D78+Clima!E78)/2</f>
        <v>13.3</v>
      </c>
      <c r="E78" s="35">
        <f t="shared" si="5"/>
        <v>1.5281811116551587</v>
      </c>
      <c r="F78" s="35">
        <f t="shared" si="6"/>
        <v>9.9720546117296777E-2</v>
      </c>
      <c r="G78" s="35">
        <f t="shared" si="7"/>
        <v>2.4695986999999997</v>
      </c>
      <c r="H78" s="35">
        <f>0.001013*Constantes!$D$4/(0.622*G78)</f>
        <v>4.5121113124619215E-2</v>
      </c>
      <c r="I78" s="35">
        <f t="shared" si="8"/>
        <v>0.35126535211020804</v>
      </c>
      <c r="J78" s="35">
        <f t="shared" si="9"/>
        <v>-4.9165090363835255E-2</v>
      </c>
      <c r="K78" s="35">
        <f>(Constantes!$D$10/0.8)*(Constantes!$D$5*J78^2+Constantes!$D$6*J78+Constantes!$D$7)</f>
        <v>11.116713100374151</v>
      </c>
      <c r="L78" s="35">
        <f>(Constantes!$D$10/0.8)*(0.00376*D78^2-0.0516*D78-6.967)</f>
        <v>-2.6205650999999994</v>
      </c>
      <c r="M78" s="9"/>
      <c r="N78" s="10"/>
    </row>
    <row r="79" spans="2:14" x14ac:dyDescent="0.25">
      <c r="B79" s="8"/>
      <c r="C79" s="35">
        <v>76</v>
      </c>
      <c r="D79" s="35">
        <f>(Clima!D79+Clima!E79)/2</f>
        <v>13.450000000000001</v>
      </c>
      <c r="E79" s="35">
        <f t="shared" si="5"/>
        <v>1.543206527984887</v>
      </c>
      <c r="F79" s="35">
        <f t="shared" si="6"/>
        <v>0.10058057694008013</v>
      </c>
      <c r="G79" s="35">
        <f t="shared" si="7"/>
        <v>2.46924455</v>
      </c>
      <c r="H79" s="35">
        <f>0.001013*Constantes!$D$4/(0.622*G79)</f>
        <v>4.5127584594694167E-2</v>
      </c>
      <c r="I79" s="35">
        <f t="shared" si="8"/>
        <v>0.35223838816895908</v>
      </c>
      <c r="J79" s="35">
        <f t="shared" si="9"/>
        <v>-4.2168594256000849E-2</v>
      </c>
      <c r="K79" s="35">
        <f>(Constantes!$D$10/0.8)*(Constantes!$D$5*J79^2+Constantes!$D$6*J79+Constantes!$D$7)</f>
        <v>11.091684242798884</v>
      </c>
      <c r="L79" s="35">
        <f>(Constantes!$D$10/0.8)*(0.00376*D79^2-0.0516*D79-6.967)</f>
        <v>-2.6178099749999992</v>
      </c>
      <c r="M79" s="9"/>
      <c r="N79" s="10"/>
    </row>
    <row r="80" spans="2:14" x14ac:dyDescent="0.25">
      <c r="B80" s="8"/>
      <c r="C80" s="35">
        <v>77</v>
      </c>
      <c r="D80" s="35">
        <f>(Clima!D80+Clima!E80)/2</f>
        <v>14.95</v>
      </c>
      <c r="E80" s="35">
        <f t="shared" si="5"/>
        <v>1.7007416492954901</v>
      </c>
      <c r="F80" s="35">
        <f t="shared" si="6"/>
        <v>0.10953374874986048</v>
      </c>
      <c r="G80" s="35">
        <f t="shared" si="7"/>
        <v>2.4657030500000001</v>
      </c>
      <c r="H80" s="35">
        <f>0.001013*Constantes!$D$4/(0.622*G80)</f>
        <v>4.5192401540450108E-2</v>
      </c>
      <c r="I80" s="35">
        <f t="shared" si="8"/>
        <v>0.36175455161738501</v>
      </c>
      <c r="J80" s="35">
        <f t="shared" si="9"/>
        <v>-3.5159602683615607E-2</v>
      </c>
      <c r="K80" s="35">
        <f>(Constantes!$D$10/0.8)*(Constantes!$D$5*J80^2+Constantes!$D$6*J80+Constantes!$D$7)</f>
        <v>11.066113451627192</v>
      </c>
      <c r="L80" s="35">
        <f>(Constantes!$D$10/0.8)*(0.00376*D80^2-0.0516*D80-6.967)</f>
        <v>-2.5867689749999996</v>
      </c>
      <c r="M80" s="9"/>
      <c r="N80" s="10"/>
    </row>
    <row r="81" spans="2:14" x14ac:dyDescent="0.25">
      <c r="B81" s="8"/>
      <c r="C81" s="35">
        <v>78</v>
      </c>
      <c r="D81" s="35">
        <f>(Clima!D81+Clima!E81)/2</f>
        <v>15.55</v>
      </c>
      <c r="E81" s="35">
        <f t="shared" si="5"/>
        <v>1.7675993131821897</v>
      </c>
      <c r="F81" s="35">
        <f t="shared" si="6"/>
        <v>0.11329998758344098</v>
      </c>
      <c r="G81" s="35">
        <f t="shared" si="7"/>
        <v>2.4642864499999999</v>
      </c>
      <c r="H81" s="35">
        <f>0.001013*Constantes!$D$4/(0.622*G81)</f>
        <v>4.5218380482963956E-2</v>
      </c>
      <c r="I81" s="35">
        <f t="shared" si="8"/>
        <v>0.36545139639916813</v>
      </c>
      <c r="J81" s="35">
        <f t="shared" si="9"/>
        <v>-2.8140192562148822E-2</v>
      </c>
      <c r="K81" s="35">
        <f>(Constantes!$D$10/0.8)*(Constantes!$D$5*J81^2+Constantes!$D$6*J81+Constantes!$D$7)</f>
        <v>11.040005863747297</v>
      </c>
      <c r="L81" s="35">
        <f>(Constantes!$D$10/0.8)*(0.00376*D81^2-0.0516*D81-6.967)</f>
        <v>-2.5725759749999995</v>
      </c>
      <c r="M81" s="9"/>
      <c r="N81" s="10"/>
    </row>
    <row r="82" spans="2:14" x14ac:dyDescent="0.25">
      <c r="B82" s="8"/>
      <c r="C82" s="35">
        <v>79</v>
      </c>
      <c r="D82" s="35">
        <f>(Clima!D82+Clima!E82)/2</f>
        <v>14.700000000000001</v>
      </c>
      <c r="E82" s="35">
        <f t="shared" si="5"/>
        <v>1.6735455244634907</v>
      </c>
      <c r="F82" s="35">
        <f t="shared" si="6"/>
        <v>0.10799618227594143</v>
      </c>
      <c r="G82" s="35">
        <f t="shared" si="7"/>
        <v>2.4662932999999998</v>
      </c>
      <c r="H82" s="35">
        <f>0.001013*Constantes!$D$4/(0.622*G82)</f>
        <v>4.5181585789132436E-2</v>
      </c>
      <c r="I82" s="35">
        <f t="shared" si="8"/>
        <v>0.36019567023422699</v>
      </c>
      <c r="J82" s="35">
        <f t="shared" si="9"/>
        <v>-2.1112443894310787E-2</v>
      </c>
      <c r="K82" s="35">
        <f>(Constantes!$D$10/0.8)*(Constantes!$D$5*J82^2+Constantes!$D$6*J82+Constantes!$D$7)</f>
        <v>11.013367214844644</v>
      </c>
      <c r="L82" s="35">
        <f>(Constantes!$D$10/0.8)*(0.00376*D82^2-0.0516*D82-6.967)</f>
        <v>-2.5923830999999993</v>
      </c>
      <c r="M82" s="9"/>
      <c r="N82" s="10"/>
    </row>
    <row r="83" spans="2:14" x14ac:dyDescent="0.25">
      <c r="B83" s="8"/>
      <c r="C83" s="35">
        <v>80</v>
      </c>
      <c r="D83" s="35">
        <f>(Clima!D83+Clima!E83)/2</f>
        <v>13.1</v>
      </c>
      <c r="E83" s="35">
        <f t="shared" si="5"/>
        <v>1.5083470419027751</v>
      </c>
      <c r="F83" s="35">
        <f t="shared" si="6"/>
        <v>9.8583579016665535E-2</v>
      </c>
      <c r="G83" s="35">
        <f t="shared" si="7"/>
        <v>2.4700709000000001</v>
      </c>
      <c r="H83" s="35">
        <f>0.001013*Constantes!$D$4/(0.622*G83)</f>
        <v>4.5112487384516987E-2</v>
      </c>
      <c r="I83" s="35">
        <f t="shared" si="8"/>
        <v>0.34996194939764519</v>
      </c>
      <c r="J83" s="35">
        <f t="shared" si="9"/>
        <v>-1.4078439153703007E-2</v>
      </c>
      <c r="K83" s="35">
        <f>(Constantes!$D$10/0.8)*(Constantes!$D$5*J83^2+Constantes!$D$6*J83+Constantes!$D$7)</f>
        <v>10.986203840073362</v>
      </c>
      <c r="L83" s="35">
        <f>(Constantes!$D$10/0.8)*(0.00376*D83^2-0.0516*D83-6.967)</f>
        <v>-2.6241398999999999</v>
      </c>
      <c r="M83" s="9"/>
      <c r="N83" s="10"/>
    </row>
    <row r="84" spans="2:14" x14ac:dyDescent="0.25">
      <c r="B84" s="8"/>
      <c r="C84" s="35">
        <v>81</v>
      </c>
      <c r="D84" s="35">
        <f>(Clima!D84+Clima!E84)/2</f>
        <v>13.3</v>
      </c>
      <c r="E84" s="35">
        <f t="shared" si="5"/>
        <v>1.5281811116551587</v>
      </c>
      <c r="F84" s="35">
        <f t="shared" si="6"/>
        <v>9.9720546117296777E-2</v>
      </c>
      <c r="G84" s="35">
        <f t="shared" si="7"/>
        <v>2.4695986999999997</v>
      </c>
      <c r="H84" s="35">
        <f>0.001013*Constantes!$D$4/(0.622*G84)</f>
        <v>4.5121113124619215E-2</v>
      </c>
      <c r="I84" s="35">
        <f t="shared" si="8"/>
        <v>0.35126535211020804</v>
      </c>
      <c r="J84" s="35">
        <f t="shared" si="9"/>
        <v>-7.0402626677363855E-3</v>
      </c>
      <c r="K84" s="35">
        <f>(Constantes!$D$10/0.8)*(Constantes!$D$5*J84^2+Constantes!$D$6*J84+Constantes!$D$7)</f>
        <v>10.958522674026085</v>
      </c>
      <c r="L84" s="35">
        <f>(Constantes!$D$10/0.8)*(0.00376*D84^2-0.0516*D84-6.967)</f>
        <v>-2.6205650999999994</v>
      </c>
      <c r="M84" s="9"/>
      <c r="N84" s="10"/>
    </row>
    <row r="85" spans="2:14" x14ac:dyDescent="0.25">
      <c r="B85" s="8"/>
      <c r="C85" s="35">
        <v>82</v>
      </c>
      <c r="D85" s="35">
        <f>(Clima!D85+Clima!E85)/2</f>
        <v>11.75</v>
      </c>
      <c r="E85" s="35">
        <f t="shared" si="5"/>
        <v>1.3802776599471762</v>
      </c>
      <c r="F85" s="35">
        <f t="shared" si="6"/>
        <v>9.1193801661548224E-2</v>
      </c>
      <c r="G85" s="35">
        <f t="shared" si="7"/>
        <v>2.4732582499999998</v>
      </c>
      <c r="H85" s="35">
        <f>0.001013*Constantes!$D$4/(0.622*G85)</f>
        <v>4.5054349789437696E-2</v>
      </c>
      <c r="I85" s="35">
        <f t="shared" si="8"/>
        <v>0.34098539738615508</v>
      </c>
      <c r="J85" s="35">
        <f t="shared" si="9"/>
        <v>0</v>
      </c>
      <c r="K85" s="35">
        <f>(Constantes!$D$10/0.8)*(Constantes!$D$5*J85^2+Constantes!$D$6*J85+Constantes!$D$7)</f>
        <v>10.930331249999998</v>
      </c>
      <c r="L85" s="35">
        <f>(Constantes!$D$10/0.8)*(0.00376*D85^2-0.0516*D85-6.967)</f>
        <v>-2.6453193749999993</v>
      </c>
      <c r="M85" s="9"/>
      <c r="N85" s="10"/>
    </row>
    <row r="86" spans="2:14" x14ac:dyDescent="0.25">
      <c r="B86" s="8"/>
      <c r="C86" s="35">
        <v>83</v>
      </c>
      <c r="D86" s="35">
        <f>(Clima!D86+Clima!E86)/2</f>
        <v>13.1</v>
      </c>
      <c r="E86" s="35">
        <f t="shared" si="5"/>
        <v>1.5083470419027751</v>
      </c>
      <c r="F86" s="35">
        <f t="shared" si="6"/>
        <v>9.8583579016665535E-2</v>
      </c>
      <c r="G86" s="35">
        <f t="shared" si="7"/>
        <v>2.4700709000000001</v>
      </c>
      <c r="H86" s="35">
        <f>0.001013*Constantes!$D$4/(0.622*G86)</f>
        <v>4.5112487384516987E-2</v>
      </c>
      <c r="I86" s="35">
        <f t="shared" si="8"/>
        <v>0.34996194939764519</v>
      </c>
      <c r="J86" s="35">
        <f t="shared" si="9"/>
        <v>7.0402626677363855E-3</v>
      </c>
      <c r="K86" s="35">
        <f>(Constantes!$D$10/0.8)*(Constantes!$D$5*J86^2+Constantes!$D$6*J86+Constantes!$D$7)</f>
        <v>10.901637698557717</v>
      </c>
      <c r="L86" s="35">
        <f>(Constantes!$D$10/0.8)*(0.00376*D86^2-0.0516*D86-6.967)</f>
        <v>-2.6241398999999999</v>
      </c>
      <c r="M86" s="9"/>
      <c r="N86" s="10"/>
    </row>
    <row r="87" spans="2:14" x14ac:dyDescent="0.25">
      <c r="B87" s="8"/>
      <c r="C87" s="35">
        <v>84</v>
      </c>
      <c r="D87" s="35">
        <f>(Clima!D87+Clima!E87)/2</f>
        <v>15.15</v>
      </c>
      <c r="E87" s="35">
        <f t="shared" si="5"/>
        <v>1.7227768098060423</v>
      </c>
      <c r="F87" s="35">
        <f t="shared" si="6"/>
        <v>0.11077715852006502</v>
      </c>
      <c r="G87" s="35">
        <f t="shared" si="7"/>
        <v>2.4652308499999998</v>
      </c>
      <c r="H87" s="35">
        <f>0.001013*Constantes!$D$4/(0.622*G87)</f>
        <v>4.5201057870548941E-2</v>
      </c>
      <c r="I87" s="35">
        <f t="shared" si="8"/>
        <v>0.36299381271709158</v>
      </c>
      <c r="J87" s="35">
        <f t="shared" si="9"/>
        <v>1.4078439153703007E-2</v>
      </c>
      <c r="K87" s="35">
        <f>(Constantes!$D$10/0.8)*(Constantes!$D$5*J87^2+Constantes!$D$6*J87+Constantes!$D$7)</f>
        <v>10.872450745382537</v>
      </c>
      <c r="L87" s="35">
        <f>(Constantes!$D$10/0.8)*(0.00376*D87^2-0.0516*D87-6.967)</f>
        <v>-2.5821507749999997</v>
      </c>
      <c r="M87" s="9"/>
      <c r="N87" s="10"/>
    </row>
    <row r="88" spans="2:14" x14ac:dyDescent="0.25">
      <c r="B88" s="8"/>
      <c r="C88" s="35">
        <v>85</v>
      </c>
      <c r="D88" s="35">
        <f>(Clima!D88+Clima!E88)/2</f>
        <v>14.05</v>
      </c>
      <c r="E88" s="35">
        <f t="shared" si="5"/>
        <v>1.604612725353836</v>
      </c>
      <c r="F88" s="35">
        <f t="shared" si="6"/>
        <v>0.10408410376289531</v>
      </c>
      <c r="G88" s="35">
        <f t="shared" si="7"/>
        <v>2.4678279499999998</v>
      </c>
      <c r="H88" s="35">
        <f>0.001013*Constantes!$D$4/(0.622*G88)</f>
        <v>4.5153489048988422E-2</v>
      </c>
      <c r="I88" s="35">
        <f t="shared" si="8"/>
        <v>0.35609168948623277</v>
      </c>
      <c r="J88" s="35">
        <f t="shared" si="9"/>
        <v>2.1112443894310787E-2</v>
      </c>
      <c r="K88" s="35">
        <f>(Constantes!$D$10/0.8)*(Constantes!$D$5*J88^2+Constantes!$D$6*J88+Constantes!$D$7)</f>
        <v>10.84277970842831</v>
      </c>
      <c r="L88" s="35">
        <f>(Constantes!$D$10/0.8)*(0.00376*D88^2-0.0516*D88-6.967)</f>
        <v>-2.6061549749999995</v>
      </c>
      <c r="M88" s="9"/>
      <c r="N88" s="10"/>
    </row>
    <row r="89" spans="2:14" x14ac:dyDescent="0.25">
      <c r="B89" s="8"/>
      <c r="C89" s="35">
        <v>86</v>
      </c>
      <c r="D89" s="35">
        <f>(Clima!D89+Clima!E89)/2</f>
        <v>14.649999999999999</v>
      </c>
      <c r="E89" s="35">
        <f t="shared" si="5"/>
        <v>1.6681523061985433</v>
      </c>
      <c r="F89" s="35">
        <f t="shared" si="6"/>
        <v>0.10769088075978796</v>
      </c>
      <c r="G89" s="35">
        <f t="shared" si="7"/>
        <v>2.46641135</v>
      </c>
      <c r="H89" s="35">
        <f>0.001013*Constantes!$D$4/(0.622*G89)</f>
        <v>4.5179423260078871E-2</v>
      </c>
      <c r="I89" s="35">
        <f t="shared" si="8"/>
        <v>0.35988258760990804</v>
      </c>
      <c r="J89" s="35">
        <f t="shared" si="9"/>
        <v>2.8140192562148822E-2</v>
      </c>
      <c r="K89" s="35">
        <f>(Constantes!$D$10/0.8)*(Constantes!$D$5*J89^2+Constantes!$D$6*J89+Constantes!$D$7)</f>
        <v>10.812634494365184</v>
      </c>
      <c r="L89" s="35">
        <f>(Constantes!$D$10/0.8)*(0.00376*D89^2-0.0516*D89-6.967)</f>
        <v>-2.5934847749999999</v>
      </c>
      <c r="M89" s="9"/>
      <c r="N89" s="10"/>
    </row>
    <row r="90" spans="2:14" x14ac:dyDescent="0.25">
      <c r="B90" s="8"/>
      <c r="C90" s="35">
        <v>87</v>
      </c>
      <c r="D90" s="35">
        <f>(Clima!D90+Clima!E90)/2</f>
        <v>13.299999999999999</v>
      </c>
      <c r="E90" s="35">
        <f t="shared" si="5"/>
        <v>1.5281811116551585</v>
      </c>
      <c r="F90" s="35">
        <f t="shared" si="6"/>
        <v>9.9720546117296763E-2</v>
      </c>
      <c r="G90" s="35">
        <f t="shared" si="7"/>
        <v>2.4695986999999997</v>
      </c>
      <c r="H90" s="35">
        <f>0.001013*Constantes!$D$4/(0.622*G90)</f>
        <v>4.5121113124619215E-2</v>
      </c>
      <c r="I90" s="35">
        <f t="shared" si="8"/>
        <v>0.3512653521102081</v>
      </c>
      <c r="J90" s="35">
        <f t="shared" si="9"/>
        <v>3.5159602683615607E-2</v>
      </c>
      <c r="K90" s="35">
        <f>(Constantes!$D$10/0.8)*(Constantes!$D$5*J90^2+Constantes!$D$6*J90+Constantes!$D$7)</f>
        <v>10.782025594323128</v>
      </c>
      <c r="L90" s="35">
        <f>(Constantes!$D$10/0.8)*(0.00376*D90^2-0.0516*D90-6.967)</f>
        <v>-2.6205650999999994</v>
      </c>
      <c r="M90" s="9"/>
      <c r="N90" s="10"/>
    </row>
    <row r="91" spans="2:14" x14ac:dyDescent="0.25">
      <c r="B91" s="8"/>
      <c r="C91" s="35">
        <v>88</v>
      </c>
      <c r="D91" s="35">
        <f>(Clima!D91+Clima!E91)/2</f>
        <v>14.1</v>
      </c>
      <c r="E91" s="35">
        <f t="shared" si="5"/>
        <v>1.6098253520131185</v>
      </c>
      <c r="F91" s="35">
        <f t="shared" si="6"/>
        <v>0.10438069155687195</v>
      </c>
      <c r="G91" s="35">
        <f t="shared" si="7"/>
        <v>2.4677099</v>
      </c>
      <c r="H91" s="35">
        <f>0.001013*Constantes!$D$4/(0.622*G91)</f>
        <v>4.5155649095994843E-2</v>
      </c>
      <c r="I91" s="35">
        <f t="shared" si="8"/>
        <v>0.35640998531823892</v>
      </c>
      <c r="J91" s="35">
        <f t="shared" si="9"/>
        <v>4.2168594256000849E-2</v>
      </c>
      <c r="K91" s="35">
        <f>(Constantes!$D$10/0.8)*(Constantes!$D$5*J91^2+Constantes!$D$6*J91+Constantes!$D$7)</f>
        <v>10.750964078936104</v>
      </c>
      <c r="L91" s="35">
        <f>(Constantes!$D$10/0.8)*(0.00376*D91^2-0.0516*D91-6.967)</f>
        <v>-2.6051378999999995</v>
      </c>
      <c r="M91" s="9"/>
      <c r="N91" s="10"/>
    </row>
    <row r="92" spans="2:14" x14ac:dyDescent="0.25">
      <c r="B92" s="8"/>
      <c r="C92" s="35">
        <v>89</v>
      </c>
      <c r="D92" s="35">
        <f>(Clima!D92+Clima!E92)/2</f>
        <v>12.9</v>
      </c>
      <c r="E92" s="35">
        <f t="shared" si="5"/>
        <v>1.4887393027557323</v>
      </c>
      <c r="F92" s="35">
        <f t="shared" si="6"/>
        <v>9.7457663967834368E-2</v>
      </c>
      <c r="G92" s="35">
        <f t="shared" si="7"/>
        <v>2.4705431</v>
      </c>
      <c r="H92" s="35">
        <f>0.001013*Constantes!$D$4/(0.622*G92)</f>
        <v>4.5103864941725781E-2</v>
      </c>
      <c r="I92" s="35">
        <f t="shared" si="8"/>
        <v>0.34865168081674919</v>
      </c>
      <c r="J92" s="35">
        <f t="shared" si="9"/>
        <v>4.9165090363835255E-2</v>
      </c>
      <c r="K92" s="35">
        <f>(Constantes!$D$10/0.8)*(Constantes!$D$5*J92^2+Constantes!$D$6*J92+Constantes!$D$7)</f>
        <v>10.719461592690548</v>
      </c>
      <c r="L92" s="35">
        <f>(Constantes!$D$10/0.8)*(0.00376*D92^2-0.0516*D92-6.967)</f>
        <v>-2.6276018999999993</v>
      </c>
      <c r="M92" s="9"/>
      <c r="N92" s="10"/>
    </row>
    <row r="93" spans="2:14" x14ac:dyDescent="0.25">
      <c r="B93" s="8"/>
      <c r="C93" s="35">
        <v>90</v>
      </c>
      <c r="D93" s="35">
        <f>(Clima!D93+Clima!E93)/2</f>
        <v>14.5</v>
      </c>
      <c r="E93" s="35">
        <f t="shared" si="5"/>
        <v>1.6520640028566567</v>
      </c>
      <c r="F93" s="35">
        <f t="shared" si="6"/>
        <v>0.10677937410937641</v>
      </c>
      <c r="G93" s="35">
        <f t="shared" si="7"/>
        <v>2.4667654999999997</v>
      </c>
      <c r="H93" s="35">
        <f>0.001013*Constantes!$D$4/(0.622*G93)</f>
        <v>4.5172936914803029E-2</v>
      </c>
      <c r="I93" s="35">
        <f t="shared" si="8"/>
        <v>0.35894072909367275</v>
      </c>
      <c r="J93" s="35">
        <f t="shared" si="9"/>
        <v>5.6147017794325293E-2</v>
      </c>
      <c r="K93" s="35">
        <f>(Constantes!$D$10/0.8)*(Constantes!$D$5*J93^2+Constantes!$D$6*J93+Constantes!$D$7)</f>
        <v>10.687530347582637</v>
      </c>
      <c r="L93" s="35">
        <f>(Constantes!$D$10/0.8)*(0.00376*D93^2-0.0516*D93-6.967)</f>
        <v>-2.5967474999999993</v>
      </c>
      <c r="M93" s="9"/>
      <c r="N93" s="10"/>
    </row>
    <row r="94" spans="2:14" x14ac:dyDescent="0.25">
      <c r="B94" s="8"/>
      <c r="C94" s="35">
        <v>91</v>
      </c>
      <c r="D94" s="35">
        <f>(Clima!D94+Clima!E94)/2</f>
        <v>14.5</v>
      </c>
      <c r="E94" s="35">
        <f t="shared" si="5"/>
        <v>1.6520640028566567</v>
      </c>
      <c r="F94" s="35">
        <f t="shared" si="6"/>
        <v>0.10677937410937641</v>
      </c>
      <c r="G94" s="35">
        <f t="shared" si="7"/>
        <v>2.4667654999999997</v>
      </c>
      <c r="H94" s="35">
        <f>0.001013*Constantes!$D$4/(0.622*G94)</f>
        <v>4.5172936914803029E-2</v>
      </c>
      <c r="I94" s="35">
        <f t="shared" si="8"/>
        <v>0.35894072909367275</v>
      </c>
      <c r="J94" s="35">
        <f t="shared" si="9"/>
        <v>6.3112307651690999E-2</v>
      </c>
      <c r="K94" s="35">
        <f>(Constantes!$D$10/0.8)*(Constantes!$D$5*J94^2+Constantes!$D$6*J94+Constantes!$D$7)</f>
        <v>10.655183116089624</v>
      </c>
      <c r="L94" s="35">
        <f>(Constantes!$D$10/0.8)*(0.00376*D94^2-0.0516*D94-6.967)</f>
        <v>-2.5967474999999993</v>
      </c>
      <c r="M94" s="9"/>
      <c r="N94" s="10"/>
    </row>
    <row r="95" spans="2:14" x14ac:dyDescent="0.25">
      <c r="B95" s="8"/>
      <c r="C95" s="35">
        <v>92</v>
      </c>
      <c r="D95" s="35">
        <f>(Clima!D95+Clima!E95)/2</f>
        <v>15.1</v>
      </c>
      <c r="E95" s="35">
        <f t="shared" si="5"/>
        <v>1.7172446826168701</v>
      </c>
      <c r="F95" s="35">
        <f t="shared" si="6"/>
        <v>0.11046518728234203</v>
      </c>
      <c r="G95" s="35">
        <f t="shared" si="7"/>
        <v>2.4653489</v>
      </c>
      <c r="H95" s="35">
        <f>0.001013*Constantes!$D$4/(0.622*G95)</f>
        <v>4.5198893477151461E-2</v>
      </c>
      <c r="I95" s="35">
        <f t="shared" si="8"/>
        <v>0.36268465146207884</v>
      </c>
      <c r="J95" s="35">
        <f t="shared" si="9"/>
        <v>7.0058895970224327E-2</v>
      </c>
      <c r="K95" s="35">
        <f>(Constantes!$D$10/0.8)*(Constantes!$D$5*J95^2+Constantes!$D$6*J95+Constantes!$D$7)</f>
        <v>10.622433223461423</v>
      </c>
      <c r="L95" s="35">
        <f>(Constantes!$D$10/0.8)*(0.00376*D95^2-0.0516*D95-6.967)</f>
        <v>-2.5833158999999997</v>
      </c>
      <c r="M95" s="9"/>
      <c r="N95" s="10"/>
    </row>
    <row r="96" spans="2:14" x14ac:dyDescent="0.25">
      <c r="B96" s="8"/>
      <c r="C96" s="35">
        <v>93</v>
      </c>
      <c r="D96" s="35">
        <f>(Clima!D96+Clima!E96)/2</f>
        <v>14.4</v>
      </c>
      <c r="E96" s="35">
        <f t="shared" si="5"/>
        <v>1.6414142277133972</v>
      </c>
      <c r="F96" s="35">
        <f t="shared" si="6"/>
        <v>0.10617535372371334</v>
      </c>
      <c r="G96" s="35">
        <f t="shared" si="7"/>
        <v>2.4670015999999997</v>
      </c>
      <c r="H96" s="35">
        <f>0.001013*Constantes!$D$4/(0.622*G96)</f>
        <v>4.5168613719226022E-2</v>
      </c>
      <c r="I96" s="35">
        <f t="shared" si="8"/>
        <v>0.3583106491514223</v>
      </c>
      <c r="J96" s="35">
        <f t="shared" si="9"/>
        <v>7.6984724325886864E-2</v>
      </c>
      <c r="K96" s="35">
        <f>(Constantes!$D$10/0.8)*(Constantes!$D$5*J96^2+Constantes!$D$6*J96+Constantes!$D$7)</f>
        <v>10.589294539339319</v>
      </c>
      <c r="L96" s="35">
        <f>(Constantes!$D$10/0.8)*(0.00376*D96^2-0.0516*D96-6.967)</f>
        <v>-2.5988873999999993</v>
      </c>
      <c r="M96" s="9"/>
      <c r="N96" s="10"/>
    </row>
    <row r="97" spans="2:14" x14ac:dyDescent="0.25">
      <c r="B97" s="8"/>
      <c r="C97" s="35">
        <v>94</v>
      </c>
      <c r="D97" s="35">
        <f>(Clima!D97+Clima!E97)/2</f>
        <v>13.75</v>
      </c>
      <c r="E97" s="35">
        <f t="shared" si="5"/>
        <v>1.5736468149943981</v>
      </c>
      <c r="F97" s="35">
        <f t="shared" si="6"/>
        <v>0.10231958493462359</v>
      </c>
      <c r="G97" s="35">
        <f t="shared" si="7"/>
        <v>2.4685362500000001</v>
      </c>
      <c r="H97" s="35">
        <f>0.001013*Constantes!$D$4/(0.622*G97)</f>
        <v>4.5140533105443567E-2</v>
      </c>
      <c r="I97" s="35">
        <f t="shared" si="8"/>
        <v>0.35417281924860555</v>
      </c>
      <c r="J97" s="35">
        <f t="shared" si="9"/>
        <v>8.3887740446265249E-2</v>
      </c>
      <c r="K97" s="35">
        <f>(Constantes!$D$10/0.8)*(Constantes!$D$5*J97^2+Constantes!$D$6*J97+Constantes!$D$7)</f>
        <v>10.555781468709577</v>
      </c>
      <c r="L97" s="35">
        <f>(Constantes!$D$10/0.8)*(0.00376*D97^2-0.0516*D97-6.967)</f>
        <v>-2.6121093749999993</v>
      </c>
      <c r="M97" s="9"/>
      <c r="N97" s="10"/>
    </row>
    <row r="98" spans="2:14" x14ac:dyDescent="0.25">
      <c r="B98" s="8"/>
      <c r="C98" s="35">
        <v>95</v>
      </c>
      <c r="D98" s="35">
        <f>(Clima!D98+Clima!E98)/2</f>
        <v>13.8</v>
      </c>
      <c r="E98" s="35">
        <f t="shared" si="5"/>
        <v>1.5787710916071758</v>
      </c>
      <c r="F98" s="35">
        <f t="shared" si="6"/>
        <v>0.10261189172112961</v>
      </c>
      <c r="G98" s="35">
        <f t="shared" si="7"/>
        <v>2.4684181999999999</v>
      </c>
      <c r="H98" s="35">
        <f>0.001013*Constantes!$D$4/(0.622*G98)</f>
        <v>4.5142691913028568E-2</v>
      </c>
      <c r="I98" s="35">
        <f t="shared" si="8"/>
        <v>0.35449371277278185</v>
      </c>
      <c r="J98" s="35">
        <f t="shared" si="9"/>
        <v>9.0765898818703686E-2</v>
      </c>
      <c r="K98" s="35">
        <f>(Constantes!$D$10/0.8)*(Constantes!$D$5*J98^2+Constantes!$D$6*J98+Constantes!$D$7)</f>
        <v>10.521908942200469</v>
      </c>
      <c r="L98" s="35">
        <f>(Constantes!$D$10/0.8)*(0.00376*D98^2-0.0516*D98-6.967)</f>
        <v>-2.6111345999999998</v>
      </c>
      <c r="M98" s="9"/>
      <c r="N98" s="10"/>
    </row>
    <row r="99" spans="2:14" x14ac:dyDescent="0.25">
      <c r="B99" s="8"/>
      <c r="C99" s="35">
        <v>96</v>
      </c>
      <c r="D99" s="35">
        <f>(Clima!D99+Clima!E99)/2</f>
        <v>11.65</v>
      </c>
      <c r="E99" s="35">
        <f t="shared" si="5"/>
        <v>1.3711829440577765</v>
      </c>
      <c r="F99" s="35">
        <f t="shared" si="6"/>
        <v>9.0665715946703279E-2</v>
      </c>
      <c r="G99" s="35">
        <f t="shared" si="7"/>
        <v>2.4734943499999997</v>
      </c>
      <c r="H99" s="35">
        <f>0.001013*Constantes!$D$4/(0.622*G99)</f>
        <v>4.5050049261326407E-2</v>
      </c>
      <c r="I99" s="35">
        <f t="shared" si="8"/>
        <v>0.34030820325039612</v>
      </c>
      <c r="J99" s="35">
        <f t="shared" si="9"/>
        <v>9.7617161296433594E-2</v>
      </c>
      <c r="K99" s="35">
        <f>(Constantes!$D$10/0.8)*(Constantes!$D$5*J99^2+Constantes!$D$6*J99+Constantes!$D$7)</f>
        <v>10.48769240573203</v>
      </c>
      <c r="L99" s="35">
        <f>(Constantes!$D$10/0.8)*(0.00376*D99^2-0.0516*D99-6.967)</f>
        <v>-2.6466837749999992</v>
      </c>
      <c r="M99" s="9"/>
      <c r="N99" s="10"/>
    </row>
    <row r="100" spans="2:14" x14ac:dyDescent="0.25">
      <c r="B100" s="8"/>
      <c r="C100" s="35">
        <v>97</v>
      </c>
      <c r="D100" s="35">
        <f>(Clima!D100+Clima!E100)/2</f>
        <v>12.15</v>
      </c>
      <c r="E100" s="35">
        <f t="shared" si="5"/>
        <v>1.4171886499432413</v>
      </c>
      <c r="F100" s="35">
        <f t="shared" si="6"/>
        <v>9.3332436390604984E-2</v>
      </c>
      <c r="G100" s="35">
        <f t="shared" si="7"/>
        <v>2.4723138499999999</v>
      </c>
      <c r="H100" s="35">
        <f>0.001013*Constantes!$D$4/(0.622*G100)</f>
        <v>4.5071560115683744E-2</v>
      </c>
      <c r="I100" s="35">
        <f t="shared" si="8"/>
        <v>0.34367735355446433</v>
      </c>
      <c r="J100" s="35">
        <f t="shared" si="9"/>
        <v>0.10443949770252046</v>
      </c>
      <c r="K100" s="35">
        <f>(Constantes!$D$10/0.8)*(Constantes!$D$5*J100^2+Constantes!$D$6*J100+Constantes!$D$7)</f>
        <v>10.453147809528653</v>
      </c>
      <c r="L100" s="35">
        <f>(Constantes!$D$10/0.8)*(0.00376*D100^2-0.0516*D100-6.967)</f>
        <v>-2.6395797749999996</v>
      </c>
      <c r="M100" s="9"/>
      <c r="N100" s="10"/>
    </row>
    <row r="101" spans="2:14" x14ac:dyDescent="0.25">
      <c r="B101" s="8"/>
      <c r="C101" s="35">
        <v>98</v>
      </c>
      <c r="D101" s="35">
        <f>(Clima!D101+Clima!E101)/2</f>
        <v>12.350000000000001</v>
      </c>
      <c r="E101" s="35">
        <f t="shared" si="5"/>
        <v>1.4359671208266069</v>
      </c>
      <c r="F101" s="35">
        <f t="shared" si="6"/>
        <v>9.4417676614232643E-2</v>
      </c>
      <c r="G101" s="35">
        <f t="shared" si="7"/>
        <v>2.47184165</v>
      </c>
      <c r="H101" s="35">
        <f>0.001013*Constantes!$D$4/(0.622*G101)</f>
        <v>4.5080170210382423E-2</v>
      </c>
      <c r="I101" s="35">
        <f t="shared" si="8"/>
        <v>0.34501319460891361</v>
      </c>
      <c r="J101" s="35">
        <f t="shared" si="9"/>
        <v>0.11123088643144916</v>
      </c>
      <c r="K101" s="35">
        <f>(Constantes!$D$10/0.8)*(Constantes!$D$5*J101^2+Constantes!$D$6*J101+Constantes!$D$7)</f>
        <v>10.41829159650535</v>
      </c>
      <c r="L101" s="35">
        <f>(Constantes!$D$10/0.8)*(0.00376*D101^2-0.0516*D101-6.967)</f>
        <v>-2.6365407749999994</v>
      </c>
      <c r="M101" s="9"/>
      <c r="N101" s="10"/>
    </row>
    <row r="102" spans="2:14" x14ac:dyDescent="0.25">
      <c r="B102" s="8"/>
      <c r="C102" s="35">
        <v>99</v>
      </c>
      <c r="D102" s="35">
        <f>(Clima!D102+Clima!E102)/2</f>
        <v>11.5</v>
      </c>
      <c r="E102" s="35">
        <f t="shared" si="5"/>
        <v>1.3576395793502862</v>
      </c>
      <c r="F102" s="35">
        <f t="shared" si="6"/>
        <v>8.9878474493928939E-2</v>
      </c>
      <c r="G102" s="35">
        <f t="shared" si="7"/>
        <v>2.4738484999999999</v>
      </c>
      <c r="H102" s="35">
        <f>0.001013*Constantes!$D$4/(0.622*G102)</f>
        <v>4.5043600008291752E-2</v>
      </c>
      <c r="I102" s="35">
        <f t="shared" si="8"/>
        <v>0.33928927202235942</v>
      </c>
      <c r="J102" s="35">
        <f t="shared" si="9"/>
        <v>0.11798931504816906</v>
      </c>
      <c r="K102" s="35">
        <f>(Constantes!$D$10/0.8)*(Constantes!$D$5*J102^2+Constantes!$D$6*J102+Constantes!$D$7)</f>
        <v>10.383140690039301</v>
      </c>
      <c r="L102" s="35">
        <f>(Constantes!$D$10/0.8)*(0.00376*D102^2-0.0516*D102-6.967)</f>
        <v>-2.6486774999999994</v>
      </c>
      <c r="M102" s="9"/>
      <c r="N102" s="10"/>
    </row>
    <row r="103" spans="2:14" x14ac:dyDescent="0.25">
      <c r="B103" s="8"/>
      <c r="C103" s="35">
        <v>100</v>
      </c>
      <c r="D103" s="35">
        <f>(Clima!D103+Clima!E103)/2</f>
        <v>13.05</v>
      </c>
      <c r="E103" s="35">
        <f t="shared" si="5"/>
        <v>1.5034239749399432</v>
      </c>
      <c r="F103" s="35">
        <f t="shared" si="6"/>
        <v>9.8301067529686689E-2</v>
      </c>
      <c r="G103" s="35">
        <f t="shared" si="7"/>
        <v>2.4701889499999998</v>
      </c>
      <c r="H103" s="35">
        <f>0.001013*Constantes!$D$4/(0.622*G103)</f>
        <v>4.5110331464770149E-2</v>
      </c>
      <c r="I103" s="35">
        <f t="shared" si="8"/>
        <v>0.34963502523543477</v>
      </c>
      <c r="J103" s="35">
        <f t="shared" si="9"/>
        <v>0.12471278088442223</v>
      </c>
      <c r="K103" s="35">
        <f>(Constantes!$D$10/0.8)*(Constantes!$D$5*J103^2+Constantes!$D$6*J103+Constantes!$D$7)</f>
        <v>10.34771248113903</v>
      </c>
      <c r="L103" s="35">
        <f>(Constantes!$D$10/0.8)*(0.00376*D103^2-0.0516*D103-6.967)</f>
        <v>-2.6250159749999993</v>
      </c>
      <c r="M103" s="9"/>
      <c r="N103" s="10"/>
    </row>
    <row r="104" spans="2:14" x14ac:dyDescent="0.25">
      <c r="B104" s="8"/>
      <c r="C104" s="35">
        <v>101</v>
      </c>
      <c r="D104" s="35">
        <f>(Clima!D104+Clima!E104)/2</f>
        <v>13.55</v>
      </c>
      <c r="E104" s="35">
        <f t="shared" si="5"/>
        <v>1.5532953593153362</v>
      </c>
      <c r="F104" s="35">
        <f t="shared" si="6"/>
        <v>0.10115743021423786</v>
      </c>
      <c r="G104" s="35">
        <f t="shared" si="7"/>
        <v>2.46900845</v>
      </c>
      <c r="H104" s="35">
        <f>0.001013*Constantes!$D$4/(0.622*G104)</f>
        <v>4.5131899939472676E-2</v>
      </c>
      <c r="I104" s="35">
        <f t="shared" si="8"/>
        <v>0.35288492467431798</v>
      </c>
      <c r="J104" s="35">
        <f t="shared" si="9"/>
        <v>0.13139929163217703</v>
      </c>
      <c r="K104" s="35">
        <f>(Constantes!$D$10/0.8)*(Constantes!$D$5*J104^2+Constantes!$D$6*J104+Constantes!$D$7)</f>
        <v>10.312024815024277</v>
      </c>
      <c r="L104" s="35">
        <f>(Constantes!$D$10/0.8)*(0.00376*D104^2-0.0516*D104-6.967)</f>
        <v>-2.6159379749999996</v>
      </c>
      <c r="M104" s="9"/>
      <c r="N104" s="10"/>
    </row>
    <row r="105" spans="2:14" x14ac:dyDescent="0.25">
      <c r="B105" s="8"/>
      <c r="C105" s="35">
        <v>102</v>
      </c>
      <c r="D105" s="35">
        <f>(Clima!D105+Clima!E105)/2</f>
        <v>13.5</v>
      </c>
      <c r="E105" s="35">
        <f t="shared" si="5"/>
        <v>1.5482437315899678</v>
      </c>
      <c r="F105" s="35">
        <f t="shared" si="6"/>
        <v>0.10086865272047608</v>
      </c>
      <c r="G105" s="35">
        <f t="shared" si="7"/>
        <v>2.4691264999999998</v>
      </c>
      <c r="H105" s="35">
        <f>0.001013*Constantes!$D$4/(0.622*G105)</f>
        <v>4.512974216392418E-2</v>
      </c>
      <c r="I105" s="35">
        <f t="shared" si="8"/>
        <v>0.35256187200074002</v>
      </c>
      <c r="J105" s="35">
        <f t="shared" si="9"/>
        <v>0.13804686593399232</v>
      </c>
      <c r="K105" s="35">
        <f>(Constantes!$D$10/0.8)*(Constantes!$D$5*J105^2+Constantes!$D$6*J105+Constantes!$D$7)</f>
        <v>10.276095977130314</v>
      </c>
      <c r="L105" s="35">
        <f>(Constantes!$D$10/0.8)*(0.00376*D105^2-0.0516*D105-6.967)</f>
        <v>-2.6168774999999993</v>
      </c>
      <c r="M105" s="9"/>
      <c r="N105" s="10"/>
    </row>
    <row r="106" spans="2:14" x14ac:dyDescent="0.25">
      <c r="B106" s="8"/>
      <c r="C106" s="35">
        <v>103</v>
      </c>
      <c r="D106" s="35">
        <f>(Clima!D106+Clima!E106)/2</f>
        <v>10.65</v>
      </c>
      <c r="E106" s="35">
        <f t="shared" si="5"/>
        <v>1.2830910256867623</v>
      </c>
      <c r="F106" s="35">
        <f t="shared" si="6"/>
        <v>8.5526597767177456E-2</v>
      </c>
      <c r="G106" s="35">
        <f t="shared" si="7"/>
        <v>2.4758553499999998</v>
      </c>
      <c r="H106" s="35">
        <f>0.001013*Constantes!$D$4/(0.622*G106)</f>
        <v>4.5007089091498233E-2</v>
      </c>
      <c r="I106" s="35">
        <f t="shared" si="8"/>
        <v>0.33344473848536765</v>
      </c>
      <c r="J106" s="35">
        <f t="shared" si="9"/>
        <v>0.14465353397013597</v>
      </c>
      <c r="K106" s="35">
        <f>(Constantes!$D$10/0.8)*(Constantes!$D$5*J106^2+Constantes!$D$6*J106+Constantes!$D$7)</f>
        <v>10.239944678551231</v>
      </c>
      <c r="L106" s="35">
        <f>(Constantes!$D$10/0.8)*(0.00376*D106^2-0.0516*D106-6.967)</f>
        <v>-2.6587767749999993</v>
      </c>
      <c r="M106" s="9"/>
      <c r="N106" s="10"/>
    </row>
    <row r="107" spans="2:14" x14ac:dyDescent="0.25">
      <c r="B107" s="8"/>
      <c r="C107" s="35">
        <v>104</v>
      </c>
      <c r="D107" s="35">
        <f>(Clima!D107+Clima!E107)/2</f>
        <v>13.4</v>
      </c>
      <c r="E107" s="35">
        <f t="shared" si="5"/>
        <v>1.5381837134420713</v>
      </c>
      <c r="F107" s="35">
        <f t="shared" si="6"/>
        <v>0.10029320149589299</v>
      </c>
      <c r="G107" s="35">
        <f t="shared" si="7"/>
        <v>2.4693625999999997</v>
      </c>
      <c r="H107" s="35">
        <f>0.001013*Constantes!$D$4/(0.622*G107)</f>
        <v>4.5125427231753057E-2</v>
      </c>
      <c r="I107" s="35">
        <f t="shared" si="8"/>
        <v>0.35191447341494769</v>
      </c>
      <c r="J107" s="35">
        <f t="shared" si="9"/>
        <v>0.15121733804228529</v>
      </c>
      <c r="K107" s="35">
        <f>(Constantes!$D$10/0.8)*(Constantes!$D$5*J107^2+Constantes!$D$6*J107+Constantes!$D$7)</f>
        <v>10.203590040937261</v>
      </c>
      <c r="L107" s="35">
        <f>(Constantes!$D$10/0.8)*(0.00376*D107^2-0.0516*D107-6.967)</f>
        <v>-2.6187353999999998</v>
      </c>
      <c r="M107" s="9"/>
      <c r="N107" s="10"/>
    </row>
    <row r="108" spans="2:14" x14ac:dyDescent="0.25">
      <c r="B108" s="8"/>
      <c r="C108" s="35">
        <v>105</v>
      </c>
      <c r="D108" s="35">
        <f>(Clima!D108+Clima!E108)/2</f>
        <v>11.3</v>
      </c>
      <c r="E108" s="35">
        <f t="shared" si="5"/>
        <v>1.3397646526819857</v>
      </c>
      <c r="F108" s="35">
        <f t="shared" si="6"/>
        <v>8.8837887126731518E-2</v>
      </c>
      <c r="G108" s="35">
        <f t="shared" si="7"/>
        <v>2.4743206999999998</v>
      </c>
      <c r="H108" s="35">
        <f>0.001013*Constantes!$D$4/(0.622*G108)</f>
        <v>4.5035003876058806E-2</v>
      </c>
      <c r="I108" s="35">
        <f t="shared" si="8"/>
        <v>0.33792485453988758</v>
      </c>
      <c r="J108" s="35">
        <f t="shared" si="9"/>
        <v>0.15773633315363528</v>
      </c>
      <c r="K108" s="35">
        <f>(Constantes!$D$10/0.8)*(Constantes!$D$5*J108^2+Constantes!$D$6*J108+Constantes!$D$7)</f>
        <v>10.167051580862013</v>
      </c>
      <c r="L108" s="35">
        <f>(Constantes!$D$10/0.8)*(0.00376*D108^2-0.0516*D108-6.967)</f>
        <v>-2.6512370999999995</v>
      </c>
      <c r="M108" s="9"/>
      <c r="N108" s="10"/>
    </row>
    <row r="109" spans="2:14" x14ac:dyDescent="0.25">
      <c r="B109" s="8"/>
      <c r="C109" s="35">
        <v>106</v>
      </c>
      <c r="D109" s="35">
        <f>(Clima!D109+Clima!E109)/2</f>
        <v>12.45</v>
      </c>
      <c r="E109" s="35">
        <f t="shared" si="5"/>
        <v>1.4454380326538754</v>
      </c>
      <c r="F109" s="35">
        <f t="shared" si="6"/>
        <v>9.4964314589914542E-2</v>
      </c>
      <c r="G109" s="35">
        <f t="shared" si="7"/>
        <v>2.47160555</v>
      </c>
      <c r="H109" s="35">
        <f>0.001013*Constantes!$D$4/(0.622*G109)</f>
        <v>4.5084476491450073E-2</v>
      </c>
      <c r="I109" s="35">
        <f t="shared" si="8"/>
        <v>0.34567857031477189</v>
      </c>
      <c r="J109" s="35">
        <f t="shared" si="9"/>
        <v>0.16420858758524295</v>
      </c>
      <c r="K109" s="35">
        <f>(Constantes!$D$10/0.8)*(Constantes!$D$5*J109^2+Constantes!$D$6*J109+Constantes!$D$7)</f>
        <v>10.130349193676013</v>
      </c>
      <c r="L109" s="35">
        <f>(Constantes!$D$10/0.8)*(0.00376*D109^2-0.0516*D109-6.967)</f>
        <v>-2.6349789749999997</v>
      </c>
      <c r="M109" s="9"/>
      <c r="N109" s="10"/>
    </row>
    <row r="110" spans="2:14" x14ac:dyDescent="0.25">
      <c r="B110" s="8"/>
      <c r="C110" s="35">
        <v>107</v>
      </c>
      <c r="D110" s="35">
        <f>(Clima!D110+Clima!E110)/2</f>
        <v>12.049999999999999</v>
      </c>
      <c r="E110" s="35">
        <f t="shared" si="5"/>
        <v>1.4078805564877415</v>
      </c>
      <c r="F110" s="35">
        <f t="shared" si="6"/>
        <v>9.2793812868529585E-2</v>
      </c>
      <c r="G110" s="35">
        <f t="shared" si="7"/>
        <v>2.4725499499999999</v>
      </c>
      <c r="H110" s="35">
        <f>0.001013*Constantes!$D$4/(0.622*G110)</f>
        <v>4.506725630158151E-2</v>
      </c>
      <c r="I110" s="35">
        <f t="shared" si="8"/>
        <v>0.34300689410647989</v>
      </c>
      <c r="J110" s="35">
        <f t="shared" si="9"/>
        <v>0.17063218346843756</v>
      </c>
      <c r="K110" s="35">
        <f>(Constantes!$D$10/0.8)*(Constantes!$D$5*J110^2+Constantes!$D$6*J110+Constantes!$D$7)</f>
        <v>10.093503136863655</v>
      </c>
      <c r="L110" s="35">
        <f>(Constantes!$D$10/0.8)*(0.00376*D110^2-0.0516*D110-6.967)</f>
        <v>-2.6410569749999993</v>
      </c>
      <c r="M110" s="9"/>
      <c r="N110" s="10"/>
    </row>
    <row r="111" spans="2:14" x14ac:dyDescent="0.25">
      <c r="B111" s="8"/>
      <c r="C111" s="35">
        <v>108</v>
      </c>
      <c r="D111" s="35">
        <f>(Clima!D111+Clima!E111)/2</f>
        <v>13</v>
      </c>
      <c r="E111" s="35">
        <f t="shared" si="5"/>
        <v>1.4985150190445926</v>
      </c>
      <c r="F111" s="35">
        <f t="shared" si="6"/>
        <v>9.8019245431965704E-2</v>
      </c>
      <c r="G111" s="35">
        <f t="shared" si="7"/>
        <v>2.470307</v>
      </c>
      <c r="H111" s="35">
        <f>0.001013*Constantes!$D$4/(0.622*G111)</f>
        <v>4.5108175751075688E-2</v>
      </c>
      <c r="I111" s="35">
        <f t="shared" si="8"/>
        <v>0.3493076722279615</v>
      </c>
      <c r="J111" s="35">
        <f t="shared" si="9"/>
        <v>0.17700521735312635</v>
      </c>
      <c r="K111" s="35">
        <f>(Constantes!$D$10/0.8)*(Constantes!$D$5*J111^2+Constantes!$D$6*J111+Constantes!$D$7)</f>
        <v>10.056534012921201</v>
      </c>
      <c r="L111" s="35">
        <f>(Constantes!$D$10/0.8)*(0.00376*D111^2-0.0516*D111-6.967)</f>
        <v>-2.6258849999999994</v>
      </c>
      <c r="M111" s="9"/>
      <c r="N111" s="10"/>
    </row>
    <row r="112" spans="2:14" x14ac:dyDescent="0.25">
      <c r="B112" s="8"/>
      <c r="C112" s="35">
        <v>109</v>
      </c>
      <c r="D112" s="35">
        <f>(Clima!D112+Clima!E112)/2</f>
        <v>13.6</v>
      </c>
      <c r="E112" s="35">
        <f t="shared" si="5"/>
        <v>1.5583614462879349</v>
      </c>
      <c r="F112" s="35">
        <f t="shared" si="6"/>
        <v>0.10144691080047988</v>
      </c>
      <c r="G112" s="35">
        <f t="shared" si="7"/>
        <v>2.4688903999999998</v>
      </c>
      <c r="H112" s="35">
        <f>0.001013*Constantes!$D$4/(0.622*G112)</f>
        <v>4.5134057921369271E-2</v>
      </c>
      <c r="I112" s="35">
        <f t="shared" si="8"/>
        <v>0.3532075459589159</v>
      </c>
      <c r="J112" s="35">
        <f t="shared" si="9"/>
        <v>0.18332580077182795</v>
      </c>
      <c r="K112" s="35">
        <f>(Constantes!$D$10/0.8)*(Constantes!$D$5*J112^2+Constantes!$D$6*J112+Constantes!$D$7)</f>
        <v>10.019462751774094</v>
      </c>
      <c r="L112" s="35">
        <f>(Constantes!$D$10/0.8)*(0.00376*D112^2-0.0516*D112-6.967)</f>
        <v>-2.6149913999999996</v>
      </c>
      <c r="M112" s="9"/>
      <c r="N112" s="10"/>
    </row>
    <row r="113" spans="2:14" x14ac:dyDescent="0.25">
      <c r="B113" s="8"/>
      <c r="C113" s="35">
        <v>110</v>
      </c>
      <c r="D113" s="35">
        <f>(Clima!D113+Clima!E113)/2</f>
        <v>14.5</v>
      </c>
      <c r="E113" s="35">
        <f t="shared" si="5"/>
        <v>1.6520640028566567</v>
      </c>
      <c r="F113" s="35">
        <f t="shared" si="6"/>
        <v>0.10677937410937641</v>
      </c>
      <c r="G113" s="35">
        <f t="shared" si="7"/>
        <v>2.4667654999999997</v>
      </c>
      <c r="H113" s="35">
        <f>0.001013*Constantes!$D$4/(0.622*G113)</f>
        <v>4.5172936914803029E-2</v>
      </c>
      <c r="I113" s="35">
        <f t="shared" si="8"/>
        <v>0.35894072909367275</v>
      </c>
      <c r="J113" s="35">
        <f t="shared" si="9"/>
        <v>0.18959206079926599</v>
      </c>
      <c r="K113" s="35">
        <f>(Constantes!$D$10/0.8)*(Constantes!$D$5*J113^2+Constantes!$D$6*J113+Constantes!$D$7)</f>
        <v>9.9823105927524214</v>
      </c>
      <c r="L113" s="35">
        <f>(Constantes!$D$10/0.8)*(0.00376*D113^2-0.0516*D113-6.967)</f>
        <v>-2.5967474999999993</v>
      </c>
      <c r="M113" s="9"/>
      <c r="N113" s="10"/>
    </row>
    <row r="114" spans="2:14" x14ac:dyDescent="0.25">
      <c r="B114" s="8"/>
      <c r="C114" s="35">
        <v>111</v>
      </c>
      <c r="D114" s="35">
        <f>(Clima!D114+Clima!E114)/2</f>
        <v>12.45</v>
      </c>
      <c r="E114" s="35">
        <f t="shared" si="5"/>
        <v>1.4454380326538754</v>
      </c>
      <c r="F114" s="35">
        <f t="shared" si="6"/>
        <v>9.4964314589914542E-2</v>
      </c>
      <c r="G114" s="35">
        <f t="shared" si="7"/>
        <v>2.47160555</v>
      </c>
      <c r="H114" s="35">
        <f>0.001013*Constantes!$D$4/(0.622*G114)</f>
        <v>4.5084476491450073E-2</v>
      </c>
      <c r="I114" s="35">
        <f t="shared" si="8"/>
        <v>0.34567857031477189</v>
      </c>
      <c r="J114" s="35">
        <f t="shared" si="9"/>
        <v>0.19580214060735746</v>
      </c>
      <c r="K114" s="35">
        <f>(Constantes!$D$10/0.8)*(Constantes!$D$5*J114^2+Constantes!$D$6*J114+Constantes!$D$7)</f>
        <v>9.9450990661438201</v>
      </c>
      <c r="L114" s="35">
        <f>(Constantes!$D$10/0.8)*(0.00376*D114^2-0.0516*D114-6.967)</f>
        <v>-2.6349789749999997</v>
      </c>
      <c r="M114" s="9"/>
      <c r="N114" s="10"/>
    </row>
    <row r="115" spans="2:14" x14ac:dyDescent="0.25">
      <c r="B115" s="8"/>
      <c r="C115" s="35">
        <v>112</v>
      </c>
      <c r="D115" s="35">
        <f>(Clima!D115+Clima!E115)/2</f>
        <v>11.8</v>
      </c>
      <c r="E115" s="35">
        <f t="shared" si="5"/>
        <v>1.384844857641909</v>
      </c>
      <c r="F115" s="35">
        <f t="shared" si="6"/>
        <v>9.1458825865714591E-2</v>
      </c>
      <c r="G115" s="35">
        <f t="shared" si="7"/>
        <v>2.4731402</v>
      </c>
      <c r="H115" s="35">
        <f>0.001013*Constantes!$D$4/(0.622*G115)</f>
        <v>4.5056500361407952E-2</v>
      </c>
      <c r="I115" s="35">
        <f t="shared" si="8"/>
        <v>0.3413233651453087</v>
      </c>
      <c r="J115" s="35">
        <f t="shared" si="9"/>
        <v>0.20195420001543066</v>
      </c>
      <c r="K115" s="35">
        <f>(Constantes!$D$10/0.8)*(Constantes!$D$5*J115^2+Constantes!$D$6*J115+Constantes!$D$7)</f>
        <v>9.9078499743437831</v>
      </c>
      <c r="L115" s="35">
        <f>(Constantes!$D$10/0.8)*(0.00376*D115^2-0.0516*D115-6.967)</f>
        <v>-2.6446265999999996</v>
      </c>
      <c r="M115" s="9"/>
      <c r="N115" s="10"/>
    </row>
    <row r="116" spans="2:14" x14ac:dyDescent="0.25">
      <c r="B116" s="8"/>
      <c r="C116" s="35">
        <v>113</v>
      </c>
      <c r="D116" s="35">
        <f>(Clima!D116+Clima!E116)/2</f>
        <v>10.85</v>
      </c>
      <c r="E116" s="35">
        <f t="shared" si="5"/>
        <v>1.3003002567289974</v>
      </c>
      <c r="F116" s="35">
        <f t="shared" si="6"/>
        <v>8.6534052607070783E-2</v>
      </c>
      <c r="G116" s="35">
        <f t="shared" si="7"/>
        <v>2.4753831499999999</v>
      </c>
      <c r="H116" s="35">
        <f>0.001013*Constantes!$D$4/(0.622*G116)</f>
        <v>4.5015674569455051E-2</v>
      </c>
      <c r="I116" s="35">
        <f t="shared" si="8"/>
        <v>0.33483065028999898</v>
      </c>
      <c r="J116" s="35">
        <f t="shared" si="9"/>
        <v>0.20804641603551069</v>
      </c>
      <c r="K116" s="35">
        <f>(Constantes!$D$10/0.8)*(Constantes!$D$5*J116^2+Constantes!$D$6*J116+Constantes!$D$7)</f>
        <v>9.870585372623637</v>
      </c>
      <c r="L116" s="35">
        <f>(Constantes!$D$10/0.8)*(0.00376*D116^2-0.0516*D116-6.967)</f>
        <v>-2.6565837749999996</v>
      </c>
      <c r="M116" s="9"/>
      <c r="N116" s="10"/>
    </row>
    <row r="117" spans="2:14" x14ac:dyDescent="0.25">
      <c r="B117" s="8"/>
      <c r="C117" s="35">
        <v>114</v>
      </c>
      <c r="D117" s="35">
        <f>(Clima!D117+Clima!E117)/2</f>
        <v>11.9</v>
      </c>
      <c r="E117" s="35">
        <f t="shared" si="5"/>
        <v>1.3940190963940859</v>
      </c>
      <c r="F117" s="35">
        <f t="shared" si="6"/>
        <v>9.1990843524687727E-2</v>
      </c>
      <c r="G117" s="35">
        <f t="shared" si="7"/>
        <v>2.4729041</v>
      </c>
      <c r="H117" s="35">
        <f>0.001013*Constantes!$D$4/(0.622*G117)</f>
        <v>4.506080212132469E-2</v>
      </c>
      <c r="I117" s="35">
        <f t="shared" si="8"/>
        <v>0.34199803993111727</v>
      </c>
      <c r="J117" s="35">
        <f t="shared" si="9"/>
        <v>0.21407698341251005</v>
      </c>
      <c r="K117" s="35">
        <f>(Constantes!$D$10/0.8)*(Constantes!$D$5*J117^2+Constantes!$D$6*J117+Constantes!$D$7)</f>
        <v>9.8333275495371026</v>
      </c>
      <c r="L117" s="35">
        <f>(Constantes!$D$10/0.8)*(0.00376*D117^2-0.0516*D117-6.967)</f>
        <v>-2.6432198999999996</v>
      </c>
      <c r="M117" s="9"/>
      <c r="N117" s="10"/>
    </row>
    <row r="118" spans="2:14" x14ac:dyDescent="0.25">
      <c r="B118" s="8"/>
      <c r="C118" s="35">
        <v>115</v>
      </c>
      <c r="D118" s="35">
        <f>(Clima!D118+Clima!E118)/2</f>
        <v>11.600000000000001</v>
      </c>
      <c r="E118" s="35">
        <f t="shared" si="5"/>
        <v>1.3666553605146041</v>
      </c>
      <c r="F118" s="35">
        <f t="shared" si="6"/>
        <v>9.0402651818888555E-2</v>
      </c>
      <c r="G118" s="35">
        <f t="shared" si="7"/>
        <v>2.4736123999999999</v>
      </c>
      <c r="H118" s="35">
        <f>0.001013*Constantes!$D$4/(0.622*G118)</f>
        <v>4.5047899305126593E-2</v>
      </c>
      <c r="I118" s="35">
        <f t="shared" si="8"/>
        <v>0.33996897773719958</v>
      </c>
      <c r="J118" s="35">
        <f t="shared" si="9"/>
        <v>0.22004411515916453</v>
      </c>
      <c r="K118" s="35">
        <f>(Constantes!$D$10/0.8)*(Constantes!$D$5*J118^2+Constantes!$D$6*J118+Constantes!$D$7)</f>
        <v>9.7960990069866725</v>
      </c>
      <c r="L118" s="35">
        <f>(Constantes!$D$10/0.8)*(0.00376*D118^2-0.0516*D118-6.967)</f>
        <v>-2.6473553999999995</v>
      </c>
      <c r="M118" s="9"/>
      <c r="N118" s="10"/>
    </row>
    <row r="119" spans="2:14" x14ac:dyDescent="0.25">
      <c r="B119" s="8"/>
      <c r="C119" s="35">
        <v>116</v>
      </c>
      <c r="D119" s="35">
        <f>(Clima!D119+Clima!E119)/2</f>
        <v>11.9</v>
      </c>
      <c r="E119" s="35">
        <f t="shared" si="5"/>
        <v>1.3940190963940859</v>
      </c>
      <c r="F119" s="35">
        <f t="shared" si="6"/>
        <v>9.1990843524687727E-2</v>
      </c>
      <c r="G119" s="35">
        <f t="shared" si="7"/>
        <v>2.4729041</v>
      </c>
      <c r="H119" s="35">
        <f>0.001013*Constantes!$D$4/(0.622*G119)</f>
        <v>4.506080212132469E-2</v>
      </c>
      <c r="I119" s="35">
        <f t="shared" si="8"/>
        <v>0.34199803993111727</v>
      </c>
      <c r="J119" s="35">
        <f t="shared" si="9"/>
        <v>0.22594604308555641</v>
      </c>
      <c r="K119" s="35">
        <f>(Constantes!$D$10/0.8)*(Constantes!$D$5*J119^2+Constantes!$D$6*J119+Constantes!$D$7)</f>
        <v>9.7589224399715349</v>
      </c>
      <c r="L119" s="35">
        <f>(Constantes!$D$10/0.8)*(0.00376*D119^2-0.0516*D119-6.967)</f>
        <v>-2.6432198999999996</v>
      </c>
      <c r="M119" s="9"/>
      <c r="N119" s="10"/>
    </row>
    <row r="120" spans="2:14" x14ac:dyDescent="0.25">
      <c r="B120" s="8"/>
      <c r="C120" s="35">
        <v>117</v>
      </c>
      <c r="D120" s="35">
        <f>(Clima!D120+Clima!E120)/2</f>
        <v>14.1</v>
      </c>
      <c r="E120" s="35">
        <f t="shared" si="5"/>
        <v>1.6098253520131185</v>
      </c>
      <c r="F120" s="35">
        <f t="shared" si="6"/>
        <v>0.10438069155687195</v>
      </c>
      <c r="G120" s="35">
        <f t="shared" si="7"/>
        <v>2.4677099</v>
      </c>
      <c r="H120" s="35">
        <f>0.001013*Constantes!$D$4/(0.622*G120)</f>
        <v>4.5155649095994843E-2</v>
      </c>
      <c r="I120" s="35">
        <f t="shared" si="8"/>
        <v>0.35640998531823892</v>
      </c>
      <c r="J120" s="35">
        <f t="shared" si="9"/>
        <v>0.23178101832306711</v>
      </c>
      <c r="K120" s="35">
        <f>(Constantes!$D$10/0.8)*(Constantes!$D$5*J120^2+Constantes!$D$6*J120+Constantes!$D$7)</f>
        <v>9.7218207160391437</v>
      </c>
      <c r="L120" s="35">
        <f>(Constantes!$D$10/0.8)*(0.00376*D120^2-0.0516*D120-6.967)</f>
        <v>-2.6051378999999995</v>
      </c>
      <c r="M120" s="9"/>
      <c r="N120" s="10"/>
    </row>
    <row r="121" spans="2:14" x14ac:dyDescent="0.25">
      <c r="B121" s="8"/>
      <c r="C121" s="35">
        <v>118</v>
      </c>
      <c r="D121" s="35">
        <f>(Clima!D121+Clima!E121)/2</f>
        <v>12.200000000000001</v>
      </c>
      <c r="E121" s="35">
        <f t="shared" si="5"/>
        <v>1.4218629321922343</v>
      </c>
      <c r="F121" s="35">
        <f t="shared" si="6"/>
        <v>9.3602745308232108E-2</v>
      </c>
      <c r="G121" s="35">
        <f t="shared" si="7"/>
        <v>2.4721957999999997</v>
      </c>
      <c r="H121" s="35">
        <f>0.001013*Constantes!$D$4/(0.622*G121)</f>
        <v>4.5073712331002484E-2</v>
      </c>
      <c r="I121" s="35">
        <f t="shared" si="8"/>
        <v>0.34401194911201238</v>
      </c>
      <c r="J121" s="35">
        <f t="shared" si="9"/>
        <v>0.23754731184260455</v>
      </c>
      <c r="K121" s="35">
        <f>(Constantes!$D$10/0.8)*(Constantes!$D$5*J121^2+Constantes!$D$6*J121+Constantes!$D$7)</f>
        <v>9.6848168544628823</v>
      </c>
      <c r="L121" s="35">
        <f>(Constantes!$D$10/0.8)*(0.00376*D121^2-0.0516*D121-6.967)</f>
        <v>-2.6388305999999995</v>
      </c>
      <c r="M121" s="9"/>
      <c r="N121" s="10"/>
    </row>
    <row r="122" spans="2:14" x14ac:dyDescent="0.25">
      <c r="B122" s="8"/>
      <c r="C122" s="35">
        <v>119</v>
      </c>
      <c r="D122" s="35">
        <f>(Clima!D122+Clima!E122)/2</f>
        <v>13.85</v>
      </c>
      <c r="E122" s="35">
        <f t="shared" si="5"/>
        <v>1.5839100041391287</v>
      </c>
      <c r="F122" s="35">
        <f t="shared" si="6"/>
        <v>0.10290490852509908</v>
      </c>
      <c r="G122" s="35">
        <f t="shared" si="7"/>
        <v>2.4683001499999997</v>
      </c>
      <c r="H122" s="35">
        <f>0.001013*Constantes!$D$4/(0.622*G122)</f>
        <v>4.5144850927109709E-2</v>
      </c>
      <c r="I122" s="35">
        <f t="shared" si="8"/>
        <v>0.35481417383138586</v>
      </c>
      <c r="J122" s="35">
        <f t="shared" si="9"/>
        <v>0.2432432149669522</v>
      </c>
      <c r="K122" s="35">
        <f>(Constantes!$D$10/0.8)*(Constantes!$D$5*J122^2+Constantes!$D$6*J122+Constantes!$D$7)</f>
        <v>9.6479340051686826</v>
      </c>
      <c r="L122" s="35">
        <f>(Constantes!$D$10/0.8)*(0.00376*D122^2-0.0516*D122-6.967)</f>
        <v>-2.6101527749999995</v>
      </c>
      <c r="M122" s="9"/>
      <c r="N122" s="10"/>
    </row>
    <row r="123" spans="2:14" x14ac:dyDescent="0.25">
      <c r="B123" s="8"/>
      <c r="C123" s="35">
        <v>120</v>
      </c>
      <c r="D123" s="35">
        <f>(Clima!D123+Clima!E123)/2</f>
        <v>12.6</v>
      </c>
      <c r="E123" s="35">
        <f t="shared" si="5"/>
        <v>1.4597472514986058</v>
      </c>
      <c r="F123" s="35">
        <f t="shared" si="6"/>
        <v>9.5789323919104052E-2</v>
      </c>
      <c r="G123" s="35">
        <f t="shared" si="7"/>
        <v>2.4712513999999999</v>
      </c>
      <c r="H123" s="35">
        <f>0.001013*Constantes!$D$4/(0.622*G123)</f>
        <v>4.5090937455862456E-2</v>
      </c>
      <c r="I123" s="35">
        <f t="shared" si="8"/>
        <v>0.34667344489607588</v>
      </c>
      <c r="J123" s="35">
        <f t="shared" si="9"/>
        <v>0.24886703987708655</v>
      </c>
      <c r="K123" s="35">
        <f>(Constantes!$D$10/0.8)*(Constantes!$D$5*J123^2+Constantes!$D$6*J123+Constantes!$D$7)</f>
        <v>9.6111954274336782</v>
      </c>
      <c r="L123" s="35">
        <f>(Constantes!$D$10/0.8)*(0.00376*D123^2-0.0516*D123-6.967)</f>
        <v>-2.6325833999999997</v>
      </c>
      <c r="M123" s="9"/>
      <c r="N123" s="10"/>
    </row>
    <row r="124" spans="2:14" x14ac:dyDescent="0.25">
      <c r="B124" s="8"/>
      <c r="C124" s="35">
        <v>121</v>
      </c>
      <c r="D124" s="35">
        <f>(Clima!D124+Clima!E124)/2</f>
        <v>12.55</v>
      </c>
      <c r="E124" s="35">
        <f t="shared" si="5"/>
        <v>1.4549637534474031</v>
      </c>
      <c r="F124" s="35">
        <f t="shared" si="6"/>
        <v>9.551364537557766E-2</v>
      </c>
      <c r="G124" s="35">
        <f t="shared" si="7"/>
        <v>2.4713694500000001</v>
      </c>
      <c r="H124" s="35">
        <f>0.001013*Constantes!$D$4/(0.622*G124)</f>
        <v>4.5088783595310905E-2</v>
      </c>
      <c r="I124" s="35">
        <f t="shared" si="8"/>
        <v>0.34634224568893279</v>
      </c>
      <c r="J124" s="35">
        <f t="shared" si="9"/>
        <v>0.25441712011231477</v>
      </c>
      <c r="K124" s="35">
        <f>(Constantes!$D$10/0.8)*(Constantes!$D$5*J124^2+Constantes!$D$6*J124+Constantes!$D$7)</f>
        <v>9.574624468380394</v>
      </c>
      <c r="L124" s="35">
        <f>(Constantes!$D$10/0.8)*(0.00376*D124^2-0.0516*D124-6.967)</f>
        <v>-2.6333889749999995</v>
      </c>
      <c r="M124" s="9"/>
      <c r="N124" s="10"/>
    </row>
    <row r="125" spans="2:14" x14ac:dyDescent="0.25">
      <c r="B125" s="8"/>
      <c r="C125" s="35">
        <v>122</v>
      </c>
      <c r="D125" s="35">
        <f>(Clima!D125+Clima!E125)/2</f>
        <v>13.15</v>
      </c>
      <c r="E125" s="35">
        <f t="shared" si="5"/>
        <v>1.5132842544432668</v>
      </c>
      <c r="F125" s="35">
        <f t="shared" si="6"/>
        <v>9.8866781254448824E-2</v>
      </c>
      <c r="G125" s="35">
        <f t="shared" si="7"/>
        <v>2.4699528499999999</v>
      </c>
      <c r="H125" s="35">
        <f>0.001013*Constantes!$D$4/(0.622*G125)</f>
        <v>4.5114643510345769E-2</v>
      </c>
      <c r="I125" s="35">
        <f t="shared" si="8"/>
        <v>0.35028844443641177</v>
      </c>
      <c r="J125" s="35">
        <f t="shared" si="9"/>
        <v>0.25989181106408255</v>
      </c>
      <c r="K125" s="35">
        <f>(Constantes!$D$10/0.8)*(Constantes!$D$5*J125^2+Constantes!$D$6*J125+Constantes!$D$7)</f>
        <v>9.5382445412900783</v>
      </c>
      <c r="L125" s="35">
        <f>(Constantes!$D$10/0.8)*(0.00376*D125^2-0.0516*D125-6.967)</f>
        <v>-2.6232567749999993</v>
      </c>
      <c r="M125" s="9"/>
      <c r="N125" s="10"/>
    </row>
    <row r="126" spans="2:14" x14ac:dyDescent="0.25">
      <c r="B126" s="8"/>
      <c r="C126" s="35">
        <v>123</v>
      </c>
      <c r="D126" s="35">
        <f>(Clima!D126+Clima!E126)/2</f>
        <v>13.25</v>
      </c>
      <c r="E126" s="35">
        <f t="shared" si="5"/>
        <v>1.5232012546387372</v>
      </c>
      <c r="F126" s="35">
        <f t="shared" si="6"/>
        <v>9.943526343834895E-2</v>
      </c>
      <c r="G126" s="35">
        <f t="shared" si="7"/>
        <v>2.4697167499999999</v>
      </c>
      <c r="H126" s="35">
        <f>0.001013*Constantes!$D$4/(0.622*G126)</f>
        <v>4.5118956380367316E-2</v>
      </c>
      <c r="I126" s="35">
        <f t="shared" si="8"/>
        <v>0.35094014605756357</v>
      </c>
      <c r="J126" s="35">
        <f t="shared" si="9"/>
        <v>0.26528949046330735</v>
      </c>
      <c r="K126" s="35">
        <f>(Constantes!$D$10/0.8)*(Constantes!$D$5*J126^2+Constantes!$D$6*J126+Constantes!$D$7)</f>
        <v>9.5020791037591881</v>
      </c>
      <c r="L126" s="35">
        <f>(Constantes!$D$10/0.8)*(0.00376*D126^2-0.0516*D126-6.967)</f>
        <v>-2.6214693749999993</v>
      </c>
      <c r="M126" s="9"/>
      <c r="N126" s="10"/>
    </row>
    <row r="127" spans="2:14" x14ac:dyDescent="0.25">
      <c r="B127" s="8"/>
      <c r="C127" s="35">
        <v>124</v>
      </c>
      <c r="D127" s="35">
        <f>(Clima!D127+Clima!E127)/2</f>
        <v>11.899999999999999</v>
      </c>
      <c r="E127" s="35">
        <f t="shared" si="5"/>
        <v>1.3940190963940857</v>
      </c>
      <c r="F127" s="35">
        <f t="shared" si="6"/>
        <v>9.1990843524687713E-2</v>
      </c>
      <c r="G127" s="35">
        <f t="shared" si="7"/>
        <v>2.4729041</v>
      </c>
      <c r="H127" s="35">
        <f>0.001013*Constantes!$D$4/(0.622*G127)</f>
        <v>4.506080212132469E-2</v>
      </c>
      <c r="I127" s="35">
        <f t="shared" si="8"/>
        <v>0.34199803993111721</v>
      </c>
      <c r="J127" s="35">
        <f t="shared" si="9"/>
        <v>0.27060855886109181</v>
      </c>
      <c r="K127" s="35">
        <f>(Constantes!$D$10/0.8)*(Constantes!$D$5*J127^2+Constantes!$D$6*J127+Constantes!$D$7)</f>
        <v>9.4661516357231044</v>
      </c>
      <c r="L127" s="35">
        <f>(Constantes!$D$10/0.8)*(0.00376*D127^2-0.0516*D127-6.967)</f>
        <v>-2.6432198999999996</v>
      </c>
      <c r="M127" s="9"/>
      <c r="N127" s="10"/>
    </row>
    <row r="128" spans="2:14" x14ac:dyDescent="0.25">
      <c r="B128" s="8"/>
      <c r="C128" s="35">
        <v>125</v>
      </c>
      <c r="D128" s="35">
        <f>(Clima!D128+Clima!E128)/2</f>
        <v>12.450000000000001</v>
      </c>
      <c r="E128" s="35">
        <f t="shared" si="5"/>
        <v>1.4454380326538756</v>
      </c>
      <c r="F128" s="35">
        <f t="shared" si="6"/>
        <v>9.4964314589914556E-2</v>
      </c>
      <c r="G128" s="35">
        <f t="shared" si="7"/>
        <v>2.47160555</v>
      </c>
      <c r="H128" s="35">
        <f>0.001013*Constantes!$D$4/(0.622*G128)</f>
        <v>4.5084476491450073E-2</v>
      </c>
      <c r="I128" s="35">
        <f t="shared" si="8"/>
        <v>0.34567857031477189</v>
      </c>
      <c r="J128" s="35">
        <f t="shared" si="9"/>
        <v>0.2758474401026747</v>
      </c>
      <c r="K128" s="35">
        <f>(Constantes!$D$10/0.8)*(Constantes!$D$5*J128^2+Constantes!$D$6*J128+Constantes!$D$7)</f>
        <v>9.4304856173714455</v>
      </c>
      <c r="L128" s="35">
        <f>(Constantes!$D$10/0.8)*(0.00376*D128^2-0.0516*D128-6.967)</f>
        <v>-2.6349789749999997</v>
      </c>
      <c r="M128" s="9"/>
      <c r="N128" s="10"/>
    </row>
    <row r="129" spans="2:14" x14ac:dyDescent="0.25">
      <c r="B129" s="8"/>
      <c r="C129" s="35">
        <v>126</v>
      </c>
      <c r="D129" s="35">
        <f>(Clima!D129+Clima!E129)/2</f>
        <v>11.15</v>
      </c>
      <c r="E129" s="35">
        <f t="shared" si="5"/>
        <v>1.3264944974668198</v>
      </c>
      <c r="F129" s="35">
        <f t="shared" si="6"/>
        <v>8.8064202128366353E-2</v>
      </c>
      <c r="G129" s="35">
        <f t="shared" si="7"/>
        <v>2.47467485</v>
      </c>
      <c r="H129" s="35">
        <f>0.001013*Constantes!$D$4/(0.622*G129)</f>
        <v>4.5028558929716578E-2</v>
      </c>
      <c r="I129" s="35">
        <f t="shared" si="8"/>
        <v>0.33689717588432466</v>
      </c>
      <c r="J129" s="35">
        <f t="shared" si="9"/>
        <v>0.28100458179447974</v>
      </c>
      <c r="K129" s="35">
        <f>(Constantes!$D$10/0.8)*(Constantes!$D$5*J129^2+Constantes!$D$6*J129+Constantes!$D$7)</f>
        <v>9.3951045069794059</v>
      </c>
      <c r="L129" s="35">
        <f>(Constantes!$D$10/0.8)*(0.00376*D129^2-0.0516*D129-6.967)</f>
        <v>-2.6530827749999997</v>
      </c>
      <c r="M129" s="9"/>
      <c r="N129" s="10"/>
    </row>
    <row r="130" spans="2:14" x14ac:dyDescent="0.25">
      <c r="B130" s="8"/>
      <c r="C130" s="35">
        <v>127</v>
      </c>
      <c r="D130" s="35">
        <f>(Clima!D130+Clima!E130)/2</f>
        <v>12.4</v>
      </c>
      <c r="E130" s="35">
        <f t="shared" si="5"/>
        <v>1.440695742444418</v>
      </c>
      <c r="F130" s="35">
        <f t="shared" si="6"/>
        <v>9.4690659669251859E-2</v>
      </c>
      <c r="G130" s="35">
        <f t="shared" si="7"/>
        <v>2.4717235999999998</v>
      </c>
      <c r="H130" s="35">
        <f>0.001013*Constantes!$D$4/(0.622*G130)</f>
        <v>4.508232324808184E-2</v>
      </c>
      <c r="I130" s="35">
        <f t="shared" si="8"/>
        <v>0.34534609482941636</v>
      </c>
      <c r="J130" s="35">
        <f t="shared" si="9"/>
        <v>0.28607845576412366</v>
      </c>
      <c r="K130" s="35">
        <f>(Constantes!$D$10/0.8)*(Constantes!$D$5*J130^2+Constantes!$D$6*J130+Constantes!$D$7)</f>
        <v>9.3600317186797586</v>
      </c>
      <c r="L130" s="35">
        <f>(Constantes!$D$10/0.8)*(0.00376*D130^2-0.0516*D130-6.967)</f>
        <v>-2.6357633999999992</v>
      </c>
      <c r="M130" s="9"/>
      <c r="N130" s="10"/>
    </row>
    <row r="131" spans="2:14" x14ac:dyDescent="0.25">
      <c r="B131" s="8"/>
      <c r="C131" s="35">
        <v>128</v>
      </c>
      <c r="D131" s="35">
        <f>(Clima!D131+Clima!E131)/2</f>
        <v>11.15</v>
      </c>
      <c r="E131" s="35">
        <f t="shared" si="5"/>
        <v>1.3264944974668198</v>
      </c>
      <c r="F131" s="35">
        <f t="shared" si="6"/>
        <v>8.8064202128366353E-2</v>
      </c>
      <c r="G131" s="35">
        <f t="shared" si="7"/>
        <v>2.47467485</v>
      </c>
      <c r="H131" s="35">
        <f>0.001013*Constantes!$D$4/(0.622*G131)</f>
        <v>4.5028558929716578E-2</v>
      </c>
      <c r="I131" s="35">
        <f t="shared" si="8"/>
        <v>0.33689717588432466</v>
      </c>
      <c r="J131" s="35">
        <f t="shared" si="9"/>
        <v>0.29106755851324578</v>
      </c>
      <c r="K131" s="35">
        <f>(Constantes!$D$10/0.8)*(Constantes!$D$5*J131^2+Constantes!$D$6*J131+Constantes!$D$7)</f>
        <v>9.325290600200189</v>
      </c>
      <c r="L131" s="35">
        <f>(Constantes!$D$10/0.8)*(0.00376*D131^2-0.0516*D131-6.967)</f>
        <v>-2.6530827749999997</v>
      </c>
      <c r="M131" s="9"/>
      <c r="N131" s="10"/>
    </row>
    <row r="132" spans="2:14" x14ac:dyDescent="0.25">
      <c r="B132" s="8"/>
      <c r="C132" s="35">
        <v>129</v>
      </c>
      <c r="D132" s="35">
        <f>(Clima!D132+Clima!E132)/2</f>
        <v>11.75</v>
      </c>
      <c r="E132" s="35">
        <f t="shared" si="5"/>
        <v>1.3802776599471762</v>
      </c>
      <c r="F132" s="35">
        <f t="shared" si="6"/>
        <v>9.1193801661548224E-2</v>
      </c>
      <c r="G132" s="35">
        <f t="shared" si="7"/>
        <v>2.4732582499999998</v>
      </c>
      <c r="H132" s="35">
        <f>0.001013*Constantes!$D$4/(0.622*G132)</f>
        <v>4.5054349789437696E-2</v>
      </c>
      <c r="I132" s="35">
        <f t="shared" si="8"/>
        <v>0.34098539738615508</v>
      </c>
      <c r="J132" s="35">
        <f t="shared" si="9"/>
        <v>0.29597041166302818</v>
      </c>
      <c r="K132" s="35">
        <f>(Constantes!$D$10/0.8)*(Constantes!$D$5*J132^2+Constantes!$D$6*J132+Constantes!$D$7)</f>
        <v>9.2909044105907217</v>
      </c>
      <c r="L132" s="35">
        <f>(Constantes!$D$10/0.8)*(0.00376*D132^2-0.0516*D132-6.967)</f>
        <v>-2.6453193749999993</v>
      </c>
      <c r="M132" s="9"/>
      <c r="N132" s="10"/>
    </row>
    <row r="133" spans="2:14" x14ac:dyDescent="0.25">
      <c r="B133" s="8"/>
      <c r="C133" s="35">
        <v>130</v>
      </c>
      <c r="D133" s="35">
        <f>(Clima!D133+Clima!E133)/2</f>
        <v>12.25</v>
      </c>
      <c r="E133" s="35">
        <f t="shared" ref="E133:E196" si="10">EXP((16.78*D133-116.9)/(D133+237.3))</f>
        <v>1.4265507491669478</v>
      </c>
      <c r="F133" s="35">
        <f t="shared" ref="F133:F196" si="11">4098*E133/((D133+237.3)^2)</f>
        <v>9.387372076527814E-2</v>
      </c>
      <c r="G133" s="35">
        <f t="shared" ref="G133:G196" si="12">2.501-0.002361*D133</f>
        <v>2.47207775</v>
      </c>
      <c r="H133" s="35">
        <f>0.001013*Constantes!$D$4/(0.622*G133)</f>
        <v>4.5075864751872197E-2</v>
      </c>
      <c r="I133" s="35">
        <f t="shared" ref="I133:I196" si="13">IF(D133&gt;0,1.26*F133/(G133*(F133+H133)),0)</f>
        <v>0.34434612138705856</v>
      </c>
      <c r="J133" s="35">
        <f t="shared" ref="J133:J196" si="14">0.409*SIN(2*PI()*(C133-82)/365)</f>
        <v>0.30078556239227006</v>
      </c>
      <c r="K133" s="35">
        <f>(Constantes!$D$10/0.8)*(Constantes!$D$5*J133^2+Constantes!$D$6*J133+Constantes!$D$7)</f>
        <v>9.2568962979660565</v>
      </c>
      <c r="L133" s="35">
        <f>(Constantes!$D$10/0.8)*(0.00376*D133^2-0.0516*D133-6.967)</f>
        <v>-2.6380743749999995</v>
      </c>
      <c r="M133" s="9"/>
      <c r="N133" s="10"/>
    </row>
    <row r="134" spans="2:14" x14ac:dyDescent="0.25">
      <c r="B134" s="8"/>
      <c r="C134" s="35">
        <v>131</v>
      </c>
      <c r="D134" s="35">
        <f>(Clima!D134+Clima!E134)/2</f>
        <v>12.15</v>
      </c>
      <c r="E134" s="35">
        <f t="shared" si="10"/>
        <v>1.4171886499432413</v>
      </c>
      <c r="F134" s="35">
        <f t="shared" si="11"/>
        <v>9.3332436390604984E-2</v>
      </c>
      <c r="G134" s="35">
        <f t="shared" si="12"/>
        <v>2.4723138499999999</v>
      </c>
      <c r="H134" s="35">
        <f>0.001013*Constantes!$D$4/(0.622*G134)</f>
        <v>4.5071560115683744E-2</v>
      </c>
      <c r="I134" s="35">
        <f t="shared" si="13"/>
        <v>0.34367735355446433</v>
      </c>
      <c r="J134" s="35">
        <f t="shared" si="14"/>
        <v>0.30551158386789107</v>
      </c>
      <c r="K134" s="35">
        <f>(Constantes!$D$10/0.8)*(Constantes!$D$5*J134^2+Constantes!$D$6*J134+Constantes!$D$7)</f>
        <v>9.2232892772875879</v>
      </c>
      <c r="L134" s="35">
        <f>(Constantes!$D$10/0.8)*(0.00376*D134^2-0.0516*D134-6.967)</f>
        <v>-2.6395797749999996</v>
      </c>
      <c r="M134" s="9"/>
      <c r="N134" s="10"/>
    </row>
    <row r="135" spans="2:14" x14ac:dyDescent="0.25">
      <c r="B135" s="8"/>
      <c r="C135" s="35">
        <v>132</v>
      </c>
      <c r="D135" s="35">
        <f>(Clima!D135+Clima!E135)/2</f>
        <v>11.15</v>
      </c>
      <c r="E135" s="35">
        <f t="shared" si="10"/>
        <v>1.3264944974668198</v>
      </c>
      <c r="F135" s="35">
        <f t="shared" si="11"/>
        <v>8.8064202128366353E-2</v>
      </c>
      <c r="G135" s="35">
        <f t="shared" si="12"/>
        <v>2.47467485</v>
      </c>
      <c r="H135" s="35">
        <f>0.001013*Constantes!$D$4/(0.622*G135)</f>
        <v>4.5028558929716578E-2</v>
      </c>
      <c r="I135" s="35">
        <f t="shared" si="13"/>
        <v>0.33689717588432466</v>
      </c>
      <c r="J135" s="35">
        <f t="shared" si="14"/>
        <v>0.31014707566773203</v>
      </c>
      <c r="K135" s="35">
        <f>(Constantes!$D$10/0.8)*(Constantes!$D$5*J135^2+Constantes!$D$6*J135+Constantes!$D$7)</f>
        <v>9.1901062082099294</v>
      </c>
      <c r="L135" s="35">
        <f>(Constantes!$D$10/0.8)*(0.00376*D135^2-0.0516*D135-6.967)</f>
        <v>-2.6530827749999997</v>
      </c>
      <c r="M135" s="9"/>
      <c r="N135" s="10"/>
    </row>
    <row r="136" spans="2:14" x14ac:dyDescent="0.25">
      <c r="B136" s="8"/>
      <c r="C136" s="35">
        <v>133</v>
      </c>
      <c r="D136" s="35">
        <f>(Clima!D136+Clima!E136)/2</f>
        <v>10.5</v>
      </c>
      <c r="E136" s="35">
        <f t="shared" si="10"/>
        <v>1.270315807299828</v>
      </c>
      <c r="F136" s="35">
        <f t="shared" si="11"/>
        <v>8.4777587211605721E-2</v>
      </c>
      <c r="G136" s="35">
        <f t="shared" si="12"/>
        <v>2.4762095</v>
      </c>
      <c r="H136" s="35">
        <f>0.001013*Constantes!$D$4/(0.622*G136)</f>
        <v>4.5000652131862245E-2</v>
      </c>
      <c r="I136" s="35">
        <f t="shared" si="13"/>
        <v>0.33240100947604179</v>
      </c>
      <c r="J136" s="35">
        <f t="shared" si="14"/>
        <v>0.31469066419553055</v>
      </c>
      <c r="K136" s="35">
        <f>(Constantes!$D$10/0.8)*(Constantes!$D$5*J136^2+Constantes!$D$6*J136+Constantes!$D$7)</f>
        <v>9.1573697730166561</v>
      </c>
      <c r="L136" s="35">
        <f>(Constantes!$D$10/0.8)*(0.00376*D136^2-0.0516*D136-6.967)</f>
        <v>-2.6603474999999994</v>
      </c>
      <c r="M136" s="9"/>
      <c r="N136" s="10"/>
    </row>
    <row r="137" spans="2:14" x14ac:dyDescent="0.25">
      <c r="B137" s="8"/>
      <c r="C137" s="35">
        <v>134</v>
      </c>
      <c r="D137" s="35">
        <f>(Clima!D137+Clima!E137)/2</f>
        <v>10.5</v>
      </c>
      <c r="E137" s="35">
        <f t="shared" si="10"/>
        <v>1.270315807299828</v>
      </c>
      <c r="F137" s="35">
        <f t="shared" si="11"/>
        <v>8.4777587211605721E-2</v>
      </c>
      <c r="G137" s="35">
        <f t="shared" si="12"/>
        <v>2.4762095</v>
      </c>
      <c r="H137" s="35">
        <f>0.001013*Constantes!$D$4/(0.622*G137)</f>
        <v>4.5000652131862245E-2</v>
      </c>
      <c r="I137" s="35">
        <f t="shared" si="13"/>
        <v>0.33240100947604179</v>
      </c>
      <c r="J137" s="35">
        <f t="shared" si="14"/>
        <v>0.31914100308794713</v>
      </c>
      <c r="K137" s="35">
        <f>(Constantes!$D$10/0.8)*(Constantes!$D$5*J137^2+Constantes!$D$6*J137+Constantes!$D$7)</f>
        <v>9.1251024546699355</v>
      </c>
      <c r="L137" s="35">
        <f>(Constantes!$D$10/0.8)*(0.00376*D137^2-0.0516*D137-6.967)</f>
        <v>-2.6603474999999994</v>
      </c>
      <c r="M137" s="9"/>
      <c r="N137" s="10"/>
    </row>
    <row r="138" spans="2:14" x14ac:dyDescent="0.25">
      <c r="B138" s="8"/>
      <c r="C138" s="35">
        <v>135</v>
      </c>
      <c r="D138" s="35">
        <f>(Clima!D138+Clima!E138)/2</f>
        <v>11.25</v>
      </c>
      <c r="E138" s="35">
        <f t="shared" si="10"/>
        <v>1.3353283650298429</v>
      </c>
      <c r="F138" s="35">
        <f t="shared" si="11"/>
        <v>8.8579350899344877E-2</v>
      </c>
      <c r="G138" s="35">
        <f t="shared" si="12"/>
        <v>2.47443875</v>
      </c>
      <c r="H138" s="35">
        <f>0.001013*Constantes!$D$4/(0.622*G138)</f>
        <v>4.5032855355628641E-2</v>
      </c>
      <c r="I138" s="35">
        <f t="shared" si="13"/>
        <v>0.33758270995629469</v>
      </c>
      <c r="J138" s="35">
        <f t="shared" si="14"/>
        <v>0.32349677361352186</v>
      </c>
      <c r="K138" s="35">
        <f>(Constantes!$D$10/0.8)*(Constantes!$D$5*J138^2+Constantes!$D$6*J138+Constantes!$D$7)</f>
        <v>9.0933265149985996</v>
      </c>
      <c r="L138" s="35">
        <f>(Constantes!$D$10/0.8)*(0.00376*D138^2-0.0516*D138-6.967)</f>
        <v>-2.6518593749999995</v>
      </c>
      <c r="M138" s="9"/>
      <c r="N138" s="10"/>
    </row>
    <row r="139" spans="2:14" x14ac:dyDescent="0.25">
      <c r="B139" s="8"/>
      <c r="C139" s="35">
        <v>136</v>
      </c>
      <c r="D139" s="35">
        <f>(Clima!D139+Clima!E139)/2</f>
        <v>10.25</v>
      </c>
      <c r="E139" s="35">
        <f t="shared" si="10"/>
        <v>1.2492721463078402</v>
      </c>
      <c r="F139" s="35">
        <f t="shared" si="11"/>
        <v>8.3541669468764471E-2</v>
      </c>
      <c r="G139" s="35">
        <f t="shared" si="12"/>
        <v>2.4767997500000001</v>
      </c>
      <c r="H139" s="35">
        <f>0.001013*Constantes!$D$4/(0.622*G139)</f>
        <v>4.4989927956473885E-2</v>
      </c>
      <c r="I139" s="35">
        <f t="shared" si="13"/>
        <v>0.33065332530236252</v>
      </c>
      <c r="J139" s="35">
        <f t="shared" si="14"/>
        <v>0.32775668506344269</v>
      </c>
      <c r="K139" s="35">
        <f>(Constantes!$D$10/0.8)*(Constantes!$D$5*J139^2+Constantes!$D$6*J139+Constantes!$D$7)</f>
        <v>9.062063973049078</v>
      </c>
      <c r="L139" s="35">
        <f>(Constantes!$D$10/0.8)*(0.00376*D139^2-0.0516*D139-6.967)</f>
        <v>-2.6628243749999996</v>
      </c>
      <c r="M139" s="9"/>
      <c r="N139" s="10"/>
    </row>
    <row r="140" spans="2:14" x14ac:dyDescent="0.25">
      <c r="B140" s="8"/>
      <c r="C140" s="35">
        <v>137</v>
      </c>
      <c r="D140" s="35">
        <f>(Clima!D140+Clima!E140)/2</f>
        <v>10.9</v>
      </c>
      <c r="E140" s="35">
        <f t="shared" si="10"/>
        <v>1.3046341322396258</v>
      </c>
      <c r="F140" s="35">
        <f t="shared" si="11"/>
        <v>8.6787491598136493E-2</v>
      </c>
      <c r="G140" s="35">
        <f t="shared" si="12"/>
        <v>2.4752651000000001</v>
      </c>
      <c r="H140" s="35">
        <f>0.001013*Constantes!$D$4/(0.622*G140)</f>
        <v>4.5017821450766028E-2</v>
      </c>
      <c r="I140" s="35">
        <f t="shared" si="13"/>
        <v>0.33517610193237696</v>
      </c>
      <c r="J140" s="35">
        <f t="shared" si="14"/>
        <v>0.33191947513401066</v>
      </c>
      <c r="K140" s="35">
        <f>(Constantes!$D$10/0.8)*(Constantes!$D$5*J140^2+Constantes!$D$6*J140+Constantes!$D$7)</f>
        <v>9.031336583623446</v>
      </c>
      <c r="L140" s="35">
        <f>(Constantes!$D$10/0.8)*(0.00376*D140^2-0.0516*D140-6.967)</f>
        <v>-2.6560178999999993</v>
      </c>
      <c r="M140" s="9"/>
      <c r="N140" s="10"/>
    </row>
    <row r="141" spans="2:14" x14ac:dyDescent="0.25">
      <c r="B141" s="8"/>
      <c r="C141" s="35">
        <v>138</v>
      </c>
      <c r="D141" s="35">
        <f>(Clima!D141+Clima!E141)/2</f>
        <v>11.25</v>
      </c>
      <c r="E141" s="35">
        <f t="shared" si="10"/>
        <v>1.3353283650298429</v>
      </c>
      <c r="F141" s="35">
        <f t="shared" si="11"/>
        <v>8.8579350899344877E-2</v>
      </c>
      <c r="G141" s="35">
        <f t="shared" si="12"/>
        <v>2.47443875</v>
      </c>
      <c r="H141" s="35">
        <f>0.001013*Constantes!$D$4/(0.622*G141)</f>
        <v>4.5032855355628641E-2</v>
      </c>
      <c r="I141" s="35">
        <f t="shared" si="13"/>
        <v>0.33758270995629469</v>
      </c>
      <c r="J141" s="35">
        <f t="shared" si="14"/>
        <v>0.33598391030068736</v>
      </c>
      <c r="K141" s="35">
        <f>(Constantes!$D$10/0.8)*(Constantes!$D$5*J141^2+Constantes!$D$6*J141+Constantes!$D$7)</f>
        <v>9.0011658160286476</v>
      </c>
      <c r="L141" s="35">
        <f>(Constantes!$D$10/0.8)*(0.00376*D141^2-0.0516*D141-6.967)</f>
        <v>-2.6518593749999995</v>
      </c>
      <c r="M141" s="9"/>
      <c r="N141" s="10"/>
    </row>
    <row r="142" spans="2:14" x14ac:dyDescent="0.25">
      <c r="B142" s="8"/>
      <c r="C142" s="35">
        <v>139</v>
      </c>
      <c r="D142" s="35">
        <f>(Clima!D142+Clima!E142)/2</f>
        <v>10.25</v>
      </c>
      <c r="E142" s="35">
        <f t="shared" si="10"/>
        <v>1.2492721463078402</v>
      </c>
      <c r="F142" s="35">
        <f t="shared" si="11"/>
        <v>8.3541669468764471E-2</v>
      </c>
      <c r="G142" s="35">
        <f t="shared" si="12"/>
        <v>2.4767997500000001</v>
      </c>
      <c r="H142" s="35">
        <f>0.001013*Constantes!$D$4/(0.622*G142)</f>
        <v>4.4989927956473885E-2</v>
      </c>
      <c r="I142" s="35">
        <f t="shared" si="13"/>
        <v>0.33065332530236252</v>
      </c>
      <c r="J142" s="35">
        <f t="shared" si="14"/>
        <v>0.3399487861836154</v>
      </c>
      <c r="K142" s="35">
        <f>(Constantes!$D$10/0.8)*(Constantes!$D$5*J142^2+Constantes!$D$6*J142+Constantes!$D$7)</f>
        <v>8.9715728330607405</v>
      </c>
      <c r="L142" s="35">
        <f>(Constantes!$D$10/0.8)*(0.00376*D142^2-0.0516*D142-6.967)</f>
        <v>-2.6628243749999996</v>
      </c>
      <c r="M142" s="9"/>
      <c r="N142" s="10"/>
    </row>
    <row r="143" spans="2:14" x14ac:dyDescent="0.25">
      <c r="B143" s="8"/>
      <c r="C143" s="35">
        <v>140</v>
      </c>
      <c r="D143" s="35">
        <f>(Clima!D143+Clima!E143)/2</f>
        <v>11.65</v>
      </c>
      <c r="E143" s="35">
        <f t="shared" si="10"/>
        <v>1.3711829440577765</v>
      </c>
      <c r="F143" s="35">
        <f t="shared" si="11"/>
        <v>9.0665715946703279E-2</v>
      </c>
      <c r="G143" s="35">
        <f t="shared" si="12"/>
        <v>2.4734943499999997</v>
      </c>
      <c r="H143" s="35">
        <f>0.001013*Constantes!$D$4/(0.622*G143)</f>
        <v>4.5050049261326407E-2</v>
      </c>
      <c r="I143" s="35">
        <f t="shared" si="13"/>
        <v>0.34030820325039612</v>
      </c>
      <c r="J143" s="35">
        <f t="shared" si="14"/>
        <v>0.34381292790450158</v>
      </c>
      <c r="K143" s="35">
        <f>(Constantes!$D$10/0.8)*(Constantes!$D$5*J143^2+Constantes!$D$6*J143+Constantes!$D$7)</f>
        <v>8.9425784702477635</v>
      </c>
      <c r="L143" s="35">
        <f>(Constantes!$D$10/0.8)*(0.00376*D143^2-0.0516*D143-6.967)</f>
        <v>-2.6466837749999992</v>
      </c>
      <c r="M143" s="9"/>
      <c r="N143" s="10"/>
    </row>
    <row r="144" spans="2:14" x14ac:dyDescent="0.25">
      <c r="B144" s="8"/>
      <c r="C144" s="35">
        <v>141</v>
      </c>
      <c r="D144" s="35">
        <f>(Clima!D144+Clima!E144)/2</f>
        <v>12</v>
      </c>
      <c r="E144" s="35">
        <f t="shared" si="10"/>
        <v>1.4032466788795555</v>
      </c>
      <c r="F144" s="35">
        <f t="shared" si="11"/>
        <v>9.2525495616340561E-2</v>
      </c>
      <c r="G144" s="35">
        <f t="shared" si="12"/>
        <v>2.4726680000000001</v>
      </c>
      <c r="H144" s="35">
        <f>0.001013*Constantes!$D$4/(0.622*G144)</f>
        <v>4.5065104702739119E-2</v>
      </c>
      <c r="I144" s="35">
        <f t="shared" si="13"/>
        <v>0.34267103098752799</v>
      </c>
      <c r="J144" s="35">
        <f t="shared" si="14"/>
        <v>0.34757519043475887</v>
      </c>
      <c r="K144" s="35">
        <f>(Constantes!$D$10/0.8)*(Constantes!$D$5*J144^2+Constantes!$D$6*J144+Constantes!$D$7)</f>
        <v>8.914203215374533</v>
      </c>
      <c r="L144" s="35">
        <f>(Constantes!$D$10/0.8)*(0.00376*D144^2-0.0516*D144-6.967)</f>
        <v>-2.6417849999999992</v>
      </c>
      <c r="M144" s="9"/>
      <c r="N144" s="10"/>
    </row>
    <row r="145" spans="2:14" x14ac:dyDescent="0.25">
      <c r="B145" s="8"/>
      <c r="C145" s="35">
        <v>142</v>
      </c>
      <c r="D145" s="35">
        <f>(Clima!D145+Clima!E145)/2</f>
        <v>11.1</v>
      </c>
      <c r="E145" s="35">
        <f t="shared" si="10"/>
        <v>1.3220968535067421</v>
      </c>
      <c r="F145" s="35">
        <f t="shared" si="11"/>
        <v>8.7807587005638468E-2</v>
      </c>
      <c r="G145" s="35">
        <f t="shared" si="12"/>
        <v>2.4747928999999997</v>
      </c>
      <c r="H145" s="35">
        <f>0.001013*Constantes!$D$4/(0.622*G145)</f>
        <v>4.5026411024176018E-2</v>
      </c>
      <c r="I145" s="35">
        <f t="shared" si="13"/>
        <v>0.33655378737709518</v>
      </c>
      <c r="J145" s="35">
        <f t="shared" si="14"/>
        <v>0.35123445893480337</v>
      </c>
      <c r="K145" s="35">
        <f>(Constantes!$D$10/0.8)*(Constantes!$D$5*J145^2+Constantes!$D$6*J145+Constantes!$D$7)</f>
        <v>8.8864671883123894</v>
      </c>
      <c r="L145" s="35">
        <f>(Constantes!$D$10/0.8)*(0.00376*D145^2-0.0516*D145-6.967)</f>
        <v>-2.6536838999999994</v>
      </c>
      <c r="M145" s="9"/>
      <c r="N145" s="10"/>
    </row>
    <row r="146" spans="2:14" x14ac:dyDescent="0.25">
      <c r="B146" s="8"/>
      <c r="C146" s="35">
        <v>143</v>
      </c>
      <c r="D146" s="35">
        <f>(Clima!D146+Clima!E146)/2</f>
        <v>10.25</v>
      </c>
      <c r="E146" s="35">
        <f t="shared" si="10"/>
        <v>1.2492721463078402</v>
      </c>
      <c r="F146" s="35">
        <f t="shared" si="11"/>
        <v>8.3541669468764471E-2</v>
      </c>
      <c r="G146" s="35">
        <f t="shared" si="12"/>
        <v>2.4767997500000001</v>
      </c>
      <c r="H146" s="35">
        <f>0.001013*Constantes!$D$4/(0.622*G146)</f>
        <v>4.4989927956473885E-2</v>
      </c>
      <c r="I146" s="35">
        <f t="shared" si="13"/>
        <v>0.33065332530236252</v>
      </c>
      <c r="J146" s="35">
        <f t="shared" si="14"/>
        <v>0.35478964908440508</v>
      </c>
      <c r="K146" s="35">
        <f>(Constantes!$D$10/0.8)*(Constantes!$D$5*J146^2+Constantes!$D$6*J146+Constantes!$D$7)</f>
        <v>8.8593901211766024</v>
      </c>
      <c r="L146" s="35">
        <f>(Constantes!$D$10/0.8)*(0.00376*D146^2-0.0516*D146-6.967)</f>
        <v>-2.6628243749999996</v>
      </c>
      <c r="M146" s="9"/>
      <c r="N146" s="10"/>
    </row>
    <row r="147" spans="2:14" x14ac:dyDescent="0.25">
      <c r="B147" s="8"/>
      <c r="C147" s="35">
        <v>144</v>
      </c>
      <c r="D147" s="35">
        <f>(Clima!D147+Clima!E147)/2</f>
        <v>10</v>
      </c>
      <c r="E147" s="35">
        <f t="shared" si="10"/>
        <v>1.2285355953233976</v>
      </c>
      <c r="F147" s="35">
        <f t="shared" si="11"/>
        <v>8.2321156964857062E-2</v>
      </c>
      <c r="G147" s="35">
        <f t="shared" si="12"/>
        <v>2.4773899999999998</v>
      </c>
      <c r="H147" s="35">
        <f>0.001013*Constantes!$D$4/(0.622*G147)</f>
        <v>4.4979208891257547E-2</v>
      </c>
      <c r="I147" s="35">
        <f t="shared" si="13"/>
        <v>0.32889553570326324</v>
      </c>
      <c r="J147" s="35">
        <f t="shared" si="14"/>
        <v>0.3582397074039953</v>
      </c>
      <c r="K147" s="35">
        <f>(Constantes!$D$10/0.8)*(Constantes!$D$5*J147^2+Constantes!$D$6*J147+Constantes!$D$7)</f>
        <v>8.8329913388337253</v>
      </c>
      <c r="L147" s="35">
        <f>(Constantes!$D$10/0.8)*(0.00376*D147^2-0.0516*D147-6.967)</f>
        <v>-2.6651249999999993</v>
      </c>
      <c r="M147" s="9"/>
      <c r="N147" s="10"/>
    </row>
    <row r="148" spans="2:14" x14ac:dyDescent="0.25">
      <c r="B148" s="8"/>
      <c r="C148" s="35">
        <v>145</v>
      </c>
      <c r="D148" s="35">
        <f>(Clima!D148+Clima!E148)/2</f>
        <v>9.5</v>
      </c>
      <c r="E148" s="35">
        <f t="shared" si="10"/>
        <v>1.187968532240967</v>
      </c>
      <c r="F148" s="35">
        <f t="shared" si="11"/>
        <v>7.9925724231647788E-2</v>
      </c>
      <c r="G148" s="35">
        <f t="shared" si="12"/>
        <v>2.4785705</v>
      </c>
      <c r="H148" s="35">
        <f>0.001013*Constantes!$D$4/(0.622*G148)</f>
        <v>4.4957786076737595E-2</v>
      </c>
      <c r="I148" s="35">
        <f t="shared" si="13"/>
        <v>0.32534995521168669</v>
      </c>
      <c r="J148" s="35">
        <f t="shared" si="14"/>
        <v>0.36158361156683566</v>
      </c>
      <c r="K148" s="35">
        <f>(Constantes!$D$10/0.8)*(Constantes!$D$5*J148^2+Constantes!$D$6*J148+Constantes!$D$7)</f>
        <v>8.8072897397808845</v>
      </c>
      <c r="L148" s="35">
        <f>(Constantes!$D$10/0.8)*(0.00376*D148^2-0.0516*D148-6.967)</f>
        <v>-2.6691974999999992</v>
      </c>
      <c r="M148" s="9"/>
      <c r="N148" s="10"/>
    </row>
    <row r="149" spans="2:14" x14ac:dyDescent="0.25">
      <c r="B149" s="8"/>
      <c r="C149" s="35">
        <v>146</v>
      </c>
      <c r="D149" s="35">
        <f>(Clima!D149+Clima!E149)/2</f>
        <v>10.5</v>
      </c>
      <c r="E149" s="35">
        <f t="shared" si="10"/>
        <v>1.270315807299828</v>
      </c>
      <c r="F149" s="35">
        <f t="shared" si="11"/>
        <v>8.4777587211605721E-2</v>
      </c>
      <c r="G149" s="35">
        <f t="shared" si="12"/>
        <v>2.4762095</v>
      </c>
      <c r="H149" s="35">
        <f>0.001013*Constantes!$D$4/(0.622*G149)</f>
        <v>4.5000652131862245E-2</v>
      </c>
      <c r="I149" s="35">
        <f t="shared" si="13"/>
        <v>0.33240100947604179</v>
      </c>
      <c r="J149" s="35">
        <f t="shared" si="14"/>
        <v>0.36482037070195533</v>
      </c>
      <c r="K149" s="35">
        <f>(Constantes!$D$10/0.8)*(Constantes!$D$5*J149^2+Constantes!$D$6*J149+Constantes!$D$7)</f>
        <v>8.7823037774185249</v>
      </c>
      <c r="L149" s="35">
        <f>(Constantes!$D$10/0.8)*(0.00376*D149^2-0.0516*D149-6.967)</f>
        <v>-2.6603474999999994</v>
      </c>
      <c r="M149" s="9"/>
      <c r="N149" s="10"/>
    </row>
    <row r="150" spans="2:14" x14ac:dyDescent="0.25">
      <c r="B150" s="8"/>
      <c r="C150" s="35">
        <v>147</v>
      </c>
      <c r="D150" s="35">
        <f>(Clima!D150+Clima!E150)/2</f>
        <v>10.85</v>
      </c>
      <c r="E150" s="35">
        <f t="shared" si="10"/>
        <v>1.3003002567289974</v>
      </c>
      <c r="F150" s="35">
        <f t="shared" si="11"/>
        <v>8.6534052607070783E-2</v>
      </c>
      <c r="G150" s="35">
        <f t="shared" si="12"/>
        <v>2.4753831499999999</v>
      </c>
      <c r="H150" s="35">
        <f>0.001013*Constantes!$D$4/(0.622*G150)</f>
        <v>4.5015674569455051E-2</v>
      </c>
      <c r="I150" s="35">
        <f t="shared" si="13"/>
        <v>0.33483065028999898</v>
      </c>
      <c r="J150" s="35">
        <f t="shared" si="14"/>
        <v>0.36794902568776749</v>
      </c>
      <c r="K150" s="35">
        <f>(Constantes!$D$10/0.8)*(Constantes!$D$5*J150^2+Constantes!$D$6*J150+Constantes!$D$7)</f>
        <v>8.7580514417377238</v>
      </c>
      <c r="L150" s="35">
        <f>(Constantes!$D$10/0.8)*(0.00376*D150^2-0.0516*D150-6.967)</f>
        <v>-2.6565837749999996</v>
      </c>
      <c r="M150" s="9"/>
      <c r="N150" s="10"/>
    </row>
    <row r="151" spans="2:14" x14ac:dyDescent="0.25">
      <c r="B151" s="8"/>
      <c r="C151" s="35">
        <v>148</v>
      </c>
      <c r="D151" s="35">
        <f>(Clima!D151+Clima!E151)/2</f>
        <v>10.1</v>
      </c>
      <c r="E151" s="35">
        <f t="shared" si="10"/>
        <v>1.2367936086713311</v>
      </c>
      <c r="F151" s="35">
        <f t="shared" si="11"/>
        <v>8.280752335747088E-2</v>
      </c>
      <c r="G151" s="35">
        <f t="shared" si="12"/>
        <v>2.4771538999999998</v>
      </c>
      <c r="H151" s="35">
        <f>0.001013*Constantes!$D$4/(0.622*G151)</f>
        <v>4.4983495904357233E-2</v>
      </c>
      <c r="I151" s="35">
        <f t="shared" si="13"/>
        <v>0.32959985930480346</v>
      </c>
      <c r="J151" s="35">
        <f t="shared" si="14"/>
        <v>0.37096864943627805</v>
      </c>
      <c r="K151" s="35">
        <f>(Constantes!$D$10/0.8)*(Constantes!$D$5*J151^2+Constantes!$D$6*J151+Constantes!$D$7)</f>
        <v>8.7345502414427258</v>
      </c>
      <c r="L151" s="35">
        <f>(Constantes!$D$10/0.8)*(0.00376*D151^2-0.0516*D151-6.967)</f>
        <v>-2.6642258999999995</v>
      </c>
      <c r="M151" s="9"/>
      <c r="N151" s="10"/>
    </row>
    <row r="152" spans="2:14" x14ac:dyDescent="0.25">
      <c r="B152" s="8"/>
      <c r="C152" s="35">
        <v>149</v>
      </c>
      <c r="D152" s="35">
        <f>(Clima!D152+Clima!E152)/2</f>
        <v>10.050000000000001</v>
      </c>
      <c r="E152" s="35">
        <f t="shared" si="10"/>
        <v>1.2326585212421168</v>
      </c>
      <c r="F152" s="35">
        <f t="shared" si="11"/>
        <v>8.2564034558520752E-2</v>
      </c>
      <c r="G152" s="35">
        <f t="shared" si="12"/>
        <v>2.47727195</v>
      </c>
      <c r="H152" s="35">
        <f>0.001013*Constantes!$D$4/(0.622*G152)</f>
        <v>4.4981352295662379E-2</v>
      </c>
      <c r="I152" s="35">
        <f t="shared" si="13"/>
        <v>0.32924789838088458</v>
      </c>
      <c r="J152" s="35">
        <f t="shared" si="14"/>
        <v>0.37387834716780144</v>
      </c>
      <c r="K152" s="35">
        <f>(Constantes!$D$10/0.8)*(Constantes!$D$5*J152^2+Constantes!$D$6*J152+Constantes!$D$7)</f>
        <v>8.7118171865288669</v>
      </c>
      <c r="L152" s="35">
        <f>(Constantes!$D$10/0.8)*(0.00376*D152^2-0.0516*D152-6.967)</f>
        <v>-2.6646789749999997</v>
      </c>
      <c r="M152" s="9"/>
      <c r="N152" s="10"/>
    </row>
    <row r="153" spans="2:14" x14ac:dyDescent="0.25">
      <c r="B153" s="8"/>
      <c r="C153" s="35">
        <v>150</v>
      </c>
      <c r="D153" s="35">
        <f>(Clima!D153+Clima!E153)/2</f>
        <v>9.35</v>
      </c>
      <c r="E153" s="35">
        <f t="shared" si="10"/>
        <v>1.1760304470729337</v>
      </c>
      <c r="F153" s="35">
        <f t="shared" si="11"/>
        <v>7.921880376620824E-2</v>
      </c>
      <c r="G153" s="35">
        <f t="shared" si="12"/>
        <v>2.4789246499999997</v>
      </c>
      <c r="H153" s="35">
        <f>0.001013*Constantes!$D$4/(0.622*G153)</f>
        <v>4.4951363211105488E-2</v>
      </c>
      <c r="I153" s="35">
        <f t="shared" si="13"/>
        <v>0.32427855867946659</v>
      </c>
      <c r="J153" s="35">
        <f t="shared" si="14"/>
        <v>0.37667725667610352</v>
      </c>
      <c r="K153" s="35">
        <f>(Constantes!$D$10/0.8)*(Constantes!$D$5*J153^2+Constantes!$D$6*J153+Constantes!$D$7)</f>
        <v>8.6898687713355383</v>
      </c>
      <c r="L153" s="35">
        <f>(Constantes!$D$10/0.8)*(0.00376*D153^2-0.0516*D153-6.967)</f>
        <v>-2.6702817749999994</v>
      </c>
      <c r="M153" s="9"/>
      <c r="N153" s="10"/>
    </row>
    <row r="154" spans="2:14" x14ac:dyDescent="0.25">
      <c r="B154" s="8"/>
      <c r="C154" s="35">
        <v>151</v>
      </c>
      <c r="D154" s="35">
        <f>(Clima!D154+Clima!E154)/2</f>
        <v>9.75</v>
      </c>
      <c r="E154" s="35">
        <f t="shared" si="10"/>
        <v>1.208102321837458</v>
      </c>
      <c r="F154" s="35">
        <f t="shared" si="11"/>
        <v>8.1115893548976525E-2</v>
      </c>
      <c r="G154" s="35">
        <f t="shared" si="12"/>
        <v>2.4779802499999999</v>
      </c>
      <c r="H154" s="35">
        <f>0.001013*Constantes!$D$4/(0.622*G154)</f>
        <v>4.4968494932561519E-2</v>
      </c>
      <c r="I154" s="35">
        <f t="shared" si="13"/>
        <v>0.3271277184414379</v>
      </c>
      <c r="J154" s="35">
        <f t="shared" si="14"/>
        <v>0.3793645485838914</v>
      </c>
      <c r="K154" s="35">
        <f>(Constantes!$D$10/0.8)*(Constantes!$D$5*J154^2+Constantes!$D$6*J154+Constantes!$D$7)</f>
        <v>8.6687209580933384</v>
      </c>
      <c r="L154" s="35">
        <f>(Constantes!$D$10/0.8)*(0.00376*D154^2-0.0516*D154-6.967)</f>
        <v>-2.6672493749999995</v>
      </c>
      <c r="M154" s="9"/>
      <c r="N154" s="10"/>
    </row>
    <row r="155" spans="2:14" x14ac:dyDescent="0.25">
      <c r="B155" s="8"/>
      <c r="C155" s="35">
        <v>152</v>
      </c>
      <c r="D155" s="35">
        <f>(Clima!D155+Clima!E155)/2</f>
        <v>9.9</v>
      </c>
      <c r="E155" s="35">
        <f t="shared" si="10"/>
        <v>1.2203261059395465</v>
      </c>
      <c r="F155" s="35">
        <f t="shared" si="11"/>
        <v>8.1837230413319473E-2</v>
      </c>
      <c r="G155" s="35">
        <f t="shared" si="12"/>
        <v>2.4776260999999997</v>
      </c>
      <c r="H155" s="35">
        <f>0.001013*Constantes!$D$4/(0.622*G155)</f>
        <v>4.4974922695201085E-2</v>
      </c>
      <c r="I155" s="35">
        <f t="shared" si="13"/>
        <v>0.3281896076316444</v>
      </c>
      <c r="J155" s="35">
        <f t="shared" si="14"/>
        <v>0.38193942658857638</v>
      </c>
      <c r="K155" s="35">
        <f>(Constantes!$D$10/0.8)*(Constantes!$D$5*J155^2+Constantes!$D$6*J155+Constantes!$D$7)</f>
        <v>8.6483891609839922</v>
      </c>
      <c r="L155" s="35">
        <f>(Constantes!$D$10/0.8)*(0.00376*D155^2-0.0516*D155-6.967)</f>
        <v>-2.6659958999999995</v>
      </c>
      <c r="M155" s="9"/>
      <c r="N155" s="10"/>
    </row>
    <row r="156" spans="2:14" x14ac:dyDescent="0.25">
      <c r="B156" s="8"/>
      <c r="C156" s="35">
        <v>153</v>
      </c>
      <c r="D156" s="35">
        <f>(Clima!D156+Clima!E156)/2</f>
        <v>9.5</v>
      </c>
      <c r="E156" s="35">
        <f t="shared" si="10"/>
        <v>1.187968532240967</v>
      </c>
      <c r="F156" s="35">
        <f t="shared" si="11"/>
        <v>7.9925724231647788E-2</v>
      </c>
      <c r="G156" s="35">
        <f t="shared" si="12"/>
        <v>2.4785705</v>
      </c>
      <c r="H156" s="35">
        <f>0.001013*Constantes!$D$4/(0.622*G156)</f>
        <v>4.4957786076737595E-2</v>
      </c>
      <c r="I156" s="35">
        <f t="shared" si="13"/>
        <v>0.32534995521168669</v>
      </c>
      <c r="J156" s="35">
        <f t="shared" si="14"/>
        <v>0.3844011276982352</v>
      </c>
      <c r="K156" s="35">
        <f>(Constantes!$D$10/0.8)*(Constantes!$D$5*J156^2+Constantes!$D$6*J156+Constantes!$D$7)</f>
        <v>8.6288882307310377</v>
      </c>
      <c r="L156" s="35">
        <f>(Constantes!$D$10/0.8)*(0.00376*D156^2-0.0516*D156-6.967)</f>
        <v>-2.6691974999999992</v>
      </c>
      <c r="M156" s="9"/>
      <c r="N156" s="10"/>
    </row>
    <row r="157" spans="2:14" x14ac:dyDescent="0.25">
      <c r="B157" s="8"/>
      <c r="C157" s="35">
        <v>154</v>
      </c>
      <c r="D157" s="35">
        <f>(Clima!D157+Clima!E157)/2</f>
        <v>7.55</v>
      </c>
      <c r="E157" s="35">
        <f t="shared" si="10"/>
        <v>1.0407895203605066</v>
      </c>
      <c r="F157" s="35">
        <f t="shared" si="11"/>
        <v>7.1143405147673366E-2</v>
      </c>
      <c r="G157" s="35">
        <f t="shared" si="12"/>
        <v>2.4831744499999999</v>
      </c>
      <c r="H157" s="35">
        <f>0.001013*Constantes!$D$4/(0.622*G157)</f>
        <v>4.4874431723921991E-2</v>
      </c>
      <c r="I157" s="35">
        <f t="shared" si="13"/>
        <v>0.31115243087450783</v>
      </c>
      <c r="J157" s="35">
        <f t="shared" si="14"/>
        <v>0.38674892245770132</v>
      </c>
      <c r="K157" s="35">
        <f>(Constantes!$D$10/0.8)*(Constantes!$D$5*J157^2+Constantes!$D$6*J157+Constantes!$D$7)</f>
        <v>8.6102324397387111</v>
      </c>
      <c r="L157" s="35">
        <f>(Constantes!$D$10/0.8)*(0.00376*D157^2-0.0516*D157-6.967)</f>
        <v>-2.6783439749999993</v>
      </c>
      <c r="M157" s="9"/>
      <c r="N157" s="10"/>
    </row>
    <row r="158" spans="2:14" x14ac:dyDescent="0.25">
      <c r="B158" s="8"/>
      <c r="C158" s="35">
        <v>155</v>
      </c>
      <c r="D158" s="35">
        <f>(Clima!D158+Clima!E158)/2</f>
        <v>12.65</v>
      </c>
      <c r="E158" s="35">
        <f t="shared" si="10"/>
        <v>1.4645445530759136</v>
      </c>
      <c r="F158" s="35">
        <f t="shared" si="11"/>
        <v>9.6065679685328434E-2</v>
      </c>
      <c r="G158" s="35">
        <f t="shared" si="12"/>
        <v>2.4711333499999997</v>
      </c>
      <c r="H158" s="35">
        <f>0.001013*Constantes!$D$4/(0.622*G158)</f>
        <v>4.5093091522200757E-2</v>
      </c>
      <c r="I158" s="35">
        <f t="shared" si="13"/>
        <v>0.34700421800471326</v>
      </c>
      <c r="J158" s="35">
        <f t="shared" si="14"/>
        <v>0.38898211516471776</v>
      </c>
      <c r="K158" s="35">
        <f>(Constantes!$D$10/0.8)*(Constantes!$D$5*J158^2+Constantes!$D$6*J158+Constantes!$D$7)</f>
        <v>8.5924354677958057</v>
      </c>
      <c r="L158" s="35">
        <f>(Constantes!$D$10/0.8)*(0.00376*D158^2-0.0516*D158-6.967)</f>
        <v>-2.6317707749999997</v>
      </c>
      <c r="M158" s="9"/>
      <c r="N158" s="10"/>
    </row>
    <row r="159" spans="2:14" x14ac:dyDescent="0.25">
      <c r="B159" s="8"/>
      <c r="C159" s="35">
        <v>156</v>
      </c>
      <c r="D159" s="35">
        <f>(Clima!D159+Clima!E159)/2</f>
        <v>9.75</v>
      </c>
      <c r="E159" s="35">
        <f t="shared" si="10"/>
        <v>1.208102321837458</v>
      </c>
      <c r="F159" s="35">
        <f t="shared" si="11"/>
        <v>8.1115893548976525E-2</v>
      </c>
      <c r="G159" s="35">
        <f t="shared" si="12"/>
        <v>2.4779802499999999</v>
      </c>
      <c r="H159" s="35">
        <f>0.001013*Constantes!$D$4/(0.622*G159)</f>
        <v>4.4968494932561519E-2</v>
      </c>
      <c r="I159" s="35">
        <f t="shared" si="13"/>
        <v>0.3271277184414379</v>
      </c>
      <c r="J159" s="35">
        <f t="shared" si="14"/>
        <v>0.39110004407608939</v>
      </c>
      <c r="K159" s="35">
        <f>(Constantes!$D$10/0.8)*(Constantes!$D$5*J159^2+Constantes!$D$6*J159+Constantes!$D$7)</f>
        <v>8.5755103883607156</v>
      </c>
      <c r="L159" s="35">
        <f>(Constantes!$D$10/0.8)*(0.00376*D159^2-0.0516*D159-6.967)</f>
        <v>-2.6672493749999995</v>
      </c>
      <c r="M159" s="9"/>
      <c r="N159" s="10"/>
    </row>
    <row r="160" spans="2:14" x14ac:dyDescent="0.25">
      <c r="B160" s="8"/>
      <c r="C160" s="35">
        <v>157</v>
      </c>
      <c r="D160" s="35">
        <f>(Clima!D160+Clima!E160)/2</f>
        <v>11.05</v>
      </c>
      <c r="E160" s="35">
        <f t="shared" si="10"/>
        <v>1.3177120268355451</v>
      </c>
      <c r="F160" s="35">
        <f t="shared" si="11"/>
        <v>8.755160967514751E-2</v>
      </c>
      <c r="G160" s="35">
        <f t="shared" si="12"/>
        <v>2.4749109499999999</v>
      </c>
      <c r="H160" s="35">
        <f>0.001013*Constantes!$D$4/(0.622*G160)</f>
        <v>4.5024263323540002E-2</v>
      </c>
      <c r="I160" s="35">
        <f t="shared" si="13"/>
        <v>0.33620998521975448</v>
      </c>
      <c r="J160" s="35">
        <f t="shared" si="14"/>
        <v>0.39310208160377097</v>
      </c>
      <c r="K160" s="35">
        <f>(Constantes!$D$10/0.8)*(Constantes!$D$5*J160^2+Constantes!$D$6*J160+Constantes!$D$7)</f>
        <v>8.5594696554431309</v>
      </c>
      <c r="L160" s="35">
        <f>(Constantes!$D$10/0.8)*(0.00376*D160^2-0.0516*D160-6.967)</f>
        <v>-2.6542779749999994</v>
      </c>
      <c r="M160" s="9"/>
      <c r="N160" s="10"/>
    </row>
    <row r="161" spans="2:14" x14ac:dyDescent="0.25">
      <c r="B161" s="8"/>
      <c r="C161" s="35">
        <v>158</v>
      </c>
      <c r="D161" s="35">
        <f>(Clima!D161+Clima!E161)/2</f>
        <v>10</v>
      </c>
      <c r="E161" s="35">
        <f t="shared" si="10"/>
        <v>1.2285355953233976</v>
      </c>
      <c r="F161" s="35">
        <f t="shared" si="11"/>
        <v>8.2321156964857062E-2</v>
      </c>
      <c r="G161" s="35">
        <f t="shared" si="12"/>
        <v>2.4773899999999998</v>
      </c>
      <c r="H161" s="35">
        <f>0.001013*Constantes!$D$4/(0.622*G161)</f>
        <v>4.4979208891257547E-2</v>
      </c>
      <c r="I161" s="35">
        <f t="shared" si="13"/>
        <v>0.32889553570326324</v>
      </c>
      <c r="J161" s="35">
        <f t="shared" si="14"/>
        <v>0.39498763450083563</v>
      </c>
      <c r="K161" s="35">
        <f>(Constantes!$D$10/0.8)*(Constantes!$D$5*J161^2+Constantes!$D$6*J161+Constantes!$D$7)</f>
        <v>8.5443250910972601</v>
      </c>
      <c r="L161" s="35">
        <f>(Constantes!$D$10/0.8)*(0.00376*D161^2-0.0516*D161-6.967)</f>
        <v>-2.6651249999999993</v>
      </c>
      <c r="M161" s="9"/>
      <c r="N161" s="10"/>
    </row>
    <row r="162" spans="2:14" x14ac:dyDescent="0.25">
      <c r="B162" s="8"/>
      <c r="C162" s="35">
        <v>159</v>
      </c>
      <c r="D162" s="35">
        <f>(Clima!D162+Clima!E162)/2</f>
        <v>10.5</v>
      </c>
      <c r="E162" s="35">
        <f t="shared" si="10"/>
        <v>1.270315807299828</v>
      </c>
      <c r="F162" s="35">
        <f t="shared" si="11"/>
        <v>8.4777587211605721E-2</v>
      </c>
      <c r="G162" s="35">
        <f t="shared" si="12"/>
        <v>2.4762095</v>
      </c>
      <c r="H162" s="35">
        <f>0.001013*Constantes!$D$4/(0.622*G162)</f>
        <v>4.5000652131862245E-2</v>
      </c>
      <c r="I162" s="35">
        <f t="shared" si="13"/>
        <v>0.33240100947604179</v>
      </c>
      <c r="J162" s="35">
        <f t="shared" si="14"/>
        <v>0.39675614403726639</v>
      </c>
      <c r="K162" s="35">
        <f>(Constantes!$D$10/0.8)*(Constantes!$D$5*J162^2+Constantes!$D$6*J162+Constantes!$D$7)</f>
        <v>8.5300878735407242</v>
      </c>
      <c r="L162" s="35">
        <f>(Constantes!$D$10/0.8)*(0.00376*D162^2-0.0516*D162-6.967)</f>
        <v>-2.6603474999999994</v>
      </c>
      <c r="M162" s="9"/>
      <c r="N162" s="10"/>
    </row>
    <row r="163" spans="2:14" x14ac:dyDescent="0.25">
      <c r="B163" s="8"/>
      <c r="C163" s="35">
        <v>160</v>
      </c>
      <c r="D163" s="35">
        <f>(Clima!D163+Clima!E163)/2</f>
        <v>8.3000000000000007</v>
      </c>
      <c r="E163" s="35">
        <f t="shared" si="10"/>
        <v>1.0953778240340981</v>
      </c>
      <c r="F163" s="35">
        <f t="shared" si="11"/>
        <v>7.4418202097829511E-2</v>
      </c>
      <c r="G163" s="35">
        <f t="shared" si="12"/>
        <v>2.4814037</v>
      </c>
      <c r="H163" s="35">
        <f>0.001013*Constantes!$D$4/(0.622*G163)</f>
        <v>4.4906454485867227E-2</v>
      </c>
      <c r="I163" s="35">
        <f t="shared" si="13"/>
        <v>0.31668106733869283</v>
      </c>
      <c r="J163" s="35">
        <f t="shared" si="14"/>
        <v>0.39840708616551995</v>
      </c>
      <c r="K163" s="35">
        <f>(Constantes!$D$10/0.8)*(Constantes!$D$5*J163^2+Constantes!$D$6*J163+Constantes!$D$7)</f>
        <v>8.5167685259125676</v>
      </c>
      <c r="L163" s="35">
        <f>(Constantes!$D$10/0.8)*(0.00376*D163^2-0.0516*D163-6.967)</f>
        <v>-2.6760950999999995</v>
      </c>
      <c r="M163" s="9"/>
      <c r="N163" s="10"/>
    </row>
    <row r="164" spans="2:14" x14ac:dyDescent="0.25">
      <c r="B164" s="8"/>
      <c r="C164" s="35">
        <v>161</v>
      </c>
      <c r="D164" s="35">
        <f>(Clima!D164+Clima!E164)/2</f>
        <v>7.5</v>
      </c>
      <c r="E164" s="35">
        <f t="shared" si="10"/>
        <v>1.0372370108957141</v>
      </c>
      <c r="F164" s="35">
        <f t="shared" si="11"/>
        <v>7.0929538162582961E-2</v>
      </c>
      <c r="G164" s="35">
        <f t="shared" si="12"/>
        <v>2.4832924999999997</v>
      </c>
      <c r="H164" s="35">
        <f>0.001013*Constantes!$D$4/(0.622*G164)</f>
        <v>4.4872298496899804E-2</v>
      </c>
      <c r="I164" s="35">
        <f t="shared" si="13"/>
        <v>0.31078092343514818</v>
      </c>
      <c r="J164" s="35">
        <f t="shared" si="14"/>
        <v>0.39993997167581363</v>
      </c>
      <c r="K164" s="35">
        <f>(Constantes!$D$10/0.8)*(Constantes!$D$5*J164^2+Constantes!$D$6*J164+Constantes!$D$7)</f>
        <v>8.5043769056831326</v>
      </c>
      <c r="L164" s="35">
        <f>(Constantes!$D$10/0.8)*(0.00376*D164^2-0.0516*D164-6.967)</f>
        <v>-2.6784374999999998</v>
      </c>
      <c r="M164" s="9"/>
      <c r="N164" s="10"/>
    </row>
    <row r="165" spans="2:14" x14ac:dyDescent="0.25">
      <c r="B165" s="8"/>
      <c r="C165" s="35">
        <v>162</v>
      </c>
      <c r="D165" s="35">
        <f>(Clima!D165+Clima!E165)/2</f>
        <v>9.1</v>
      </c>
      <c r="E165" s="35">
        <f t="shared" si="10"/>
        <v>1.1563680372555176</v>
      </c>
      <c r="F165" s="35">
        <f t="shared" si="11"/>
        <v>7.8052465514333522E-2</v>
      </c>
      <c r="G165" s="35">
        <f t="shared" si="12"/>
        <v>2.4795148999999999</v>
      </c>
      <c r="H165" s="35">
        <f>0.001013*Constantes!$D$4/(0.622*G165)</f>
        <v>4.494066251229728E-2</v>
      </c>
      <c r="I165" s="35">
        <f t="shared" si="13"/>
        <v>0.32248506174818503</v>
      </c>
      <c r="J165" s="35">
        <f t="shared" si="14"/>
        <v>0.40135434634108819</v>
      </c>
      <c r="K165" s="35">
        <f>(Constantes!$D$10/0.8)*(Constantes!$D$5*J165^2+Constantes!$D$6*J165+Constantes!$D$7)</f>
        <v>8.49292219472777</v>
      </c>
      <c r="L165" s="35">
        <f>(Constantes!$D$10/0.8)*(0.00376*D165^2-0.0516*D165-6.967)</f>
        <v>-2.6719478999999997</v>
      </c>
      <c r="M165" s="9"/>
      <c r="N165" s="10"/>
    </row>
    <row r="166" spans="2:14" x14ac:dyDescent="0.25">
      <c r="B166" s="8"/>
      <c r="C166" s="35">
        <v>163</v>
      </c>
      <c r="D166" s="35">
        <f>(Clima!D166+Clima!E166)/2</f>
        <v>10.85</v>
      </c>
      <c r="E166" s="35">
        <f t="shared" si="10"/>
        <v>1.3003002567289974</v>
      </c>
      <c r="F166" s="35">
        <f t="shared" si="11"/>
        <v>8.6534052607070783E-2</v>
      </c>
      <c r="G166" s="35">
        <f t="shared" si="12"/>
        <v>2.4753831499999999</v>
      </c>
      <c r="H166" s="35">
        <f>0.001013*Constantes!$D$4/(0.622*G166)</f>
        <v>4.5015674569455051E-2</v>
      </c>
      <c r="I166" s="35">
        <f t="shared" si="13"/>
        <v>0.33483065028999898</v>
      </c>
      <c r="J166" s="35">
        <f t="shared" si="14"/>
        <v>0.4026497910516057</v>
      </c>
      <c r="K166" s="35">
        <f>(Constantes!$D$10/0.8)*(Constantes!$D$5*J166^2+Constantes!$D$6*J166+Constantes!$D$7)</f>
        <v>8.4824128900756364</v>
      </c>
      <c r="L166" s="35">
        <f>(Constantes!$D$10/0.8)*(0.00376*D166^2-0.0516*D166-6.967)</f>
        <v>-2.6565837749999996</v>
      </c>
      <c r="M166" s="9"/>
      <c r="N166" s="10"/>
    </row>
    <row r="167" spans="2:14" x14ac:dyDescent="0.25">
      <c r="B167" s="8"/>
      <c r="C167" s="35">
        <v>164</v>
      </c>
      <c r="D167" s="35">
        <f>(Clima!D167+Clima!E167)/2</f>
        <v>8.5500000000000007</v>
      </c>
      <c r="E167" s="35">
        <f t="shared" si="10"/>
        <v>1.1141256884066946</v>
      </c>
      <c r="F167" s="35">
        <f t="shared" si="11"/>
        <v>7.553804083049119E-2</v>
      </c>
      <c r="G167" s="35">
        <f t="shared" si="12"/>
        <v>2.4808134499999999</v>
      </c>
      <c r="H167" s="35">
        <f>0.001013*Constantes!$D$4/(0.622*G167)</f>
        <v>4.4917138898578825E-2</v>
      </c>
      <c r="I167" s="35">
        <f t="shared" si="13"/>
        <v>0.31850530773396696</v>
      </c>
      <c r="J167" s="35">
        <f t="shared" si="14"/>
        <v>0.40382592193914041</v>
      </c>
      <c r="K167" s="35">
        <f>(Constantes!$D$10/0.8)*(Constantes!$D$5*J167^2+Constantes!$D$6*J167+Constantes!$D$7)</f>
        <v>8.4728567953440717</v>
      </c>
      <c r="L167" s="35">
        <f>(Constantes!$D$10/0.8)*(0.00376*D167^2-0.0516*D167-6.967)</f>
        <v>-2.6749929749999994</v>
      </c>
      <c r="M167" s="9"/>
      <c r="N167" s="10"/>
    </row>
    <row r="168" spans="2:14" x14ac:dyDescent="0.25">
      <c r="B168" s="8"/>
      <c r="C168" s="35">
        <v>165</v>
      </c>
      <c r="D168" s="35">
        <f>(Clima!D168+Clima!E168)/2</f>
        <v>9.75</v>
      </c>
      <c r="E168" s="35">
        <f t="shared" si="10"/>
        <v>1.208102321837458</v>
      </c>
      <c r="F168" s="35">
        <f t="shared" si="11"/>
        <v>8.1115893548976525E-2</v>
      </c>
      <c r="G168" s="35">
        <f t="shared" si="12"/>
        <v>2.4779802499999999</v>
      </c>
      <c r="H168" s="35">
        <f>0.001013*Constantes!$D$4/(0.622*G168)</f>
        <v>4.4968494932561519E-2</v>
      </c>
      <c r="I168" s="35">
        <f t="shared" si="13"/>
        <v>0.3271277184414379</v>
      </c>
      <c r="J168" s="35">
        <f t="shared" si="14"/>
        <v>0.40488239049072738</v>
      </c>
      <c r="K168" s="35">
        <f>(Constantes!$D$10/0.8)*(Constantes!$D$5*J168^2+Constantes!$D$6*J168+Constantes!$D$7)</f>
        <v>8.4642610128682545</v>
      </c>
      <c r="L168" s="35">
        <f>(Constantes!$D$10/0.8)*(0.00376*D168^2-0.0516*D168-6.967)</f>
        <v>-2.6672493749999995</v>
      </c>
      <c r="M168" s="9"/>
      <c r="N168" s="10"/>
    </row>
    <row r="169" spans="2:14" x14ac:dyDescent="0.25">
      <c r="B169" s="8"/>
      <c r="C169" s="35">
        <v>166</v>
      </c>
      <c r="D169" s="35">
        <f>(Clima!D169+Clima!E169)/2</f>
        <v>8.15</v>
      </c>
      <c r="E169" s="35">
        <f t="shared" si="10"/>
        <v>1.0842628845563618</v>
      </c>
      <c r="F169" s="35">
        <f t="shared" si="11"/>
        <v>7.3753132863077983E-2</v>
      </c>
      <c r="G169" s="35">
        <f t="shared" si="12"/>
        <v>2.4817578499999997</v>
      </c>
      <c r="H169" s="35">
        <f>0.001013*Constantes!$D$4/(0.622*G169)</f>
        <v>4.4900046277727111E-2</v>
      </c>
      <c r="I169" s="35">
        <f t="shared" si="13"/>
        <v>0.3155820076579775</v>
      </c>
      <c r="J169" s="35">
        <f t="shared" si="14"/>
        <v>0.40581888365193425</v>
      </c>
      <c r="K169" s="35">
        <f>(Constantes!$D$10/0.8)*(Constantes!$D$5*J169^2+Constantes!$D$6*J169+Constantes!$D$7)</f>
        <v>8.4566319365350449</v>
      </c>
      <c r="L169" s="35">
        <f>(Constantes!$D$10/0.8)*(0.00376*D169^2-0.0516*D169-6.967)</f>
        <v>-2.6766717749999995</v>
      </c>
      <c r="M169" s="9"/>
      <c r="N169" s="10"/>
    </row>
    <row r="170" spans="2:14" x14ac:dyDescent="0.25">
      <c r="B170" s="8"/>
      <c r="C170" s="35">
        <v>167</v>
      </c>
      <c r="D170" s="35">
        <f>(Clima!D170+Clima!E170)/2</f>
        <v>9.85</v>
      </c>
      <c r="E170" s="35">
        <f t="shared" si="10"/>
        <v>1.2162394815909714</v>
      </c>
      <c r="F170" s="35">
        <f t="shared" si="11"/>
        <v>8.1596178970055111E-2</v>
      </c>
      <c r="G170" s="35">
        <f t="shared" si="12"/>
        <v>2.4777441499999999</v>
      </c>
      <c r="H170" s="35">
        <f>0.001013*Constantes!$D$4/(0.622*G170)</f>
        <v>4.4972779903491057E-2</v>
      </c>
      <c r="I170" s="35">
        <f t="shared" si="13"/>
        <v>0.32783604352575479</v>
      </c>
      <c r="J170" s="35">
        <f t="shared" si="14"/>
        <v>0.40663512391962631</v>
      </c>
      <c r="K170" s="35">
        <f>(Constantes!$D$10/0.8)*(Constantes!$D$5*J170^2+Constantes!$D$6*J170+Constantes!$D$7)</f>
        <v>8.4499752453291492</v>
      </c>
      <c r="L170" s="35">
        <f>(Constantes!$D$10/0.8)*(0.00376*D170^2-0.0516*D170-6.967)</f>
        <v>-2.6664207749999993</v>
      </c>
      <c r="M170" s="9"/>
      <c r="N170" s="10"/>
    </row>
    <row r="171" spans="2:14" x14ac:dyDescent="0.25">
      <c r="B171" s="8"/>
      <c r="C171" s="35">
        <v>168</v>
      </c>
      <c r="D171" s="35">
        <f>(Clima!D171+Clima!E171)/2</f>
        <v>8.8000000000000007</v>
      </c>
      <c r="E171" s="35">
        <f t="shared" si="10"/>
        <v>1.1331553597220867</v>
      </c>
      <c r="F171" s="35">
        <f t="shared" si="11"/>
        <v>7.6672245735482633E-2</v>
      </c>
      <c r="G171" s="35">
        <f t="shared" si="12"/>
        <v>2.4802231999999997</v>
      </c>
      <c r="H171" s="35">
        <f>0.001013*Constantes!$D$4/(0.622*G171)</f>
        <v>4.4927828396699357E-2</v>
      </c>
      <c r="I171" s="35">
        <f t="shared" si="13"/>
        <v>0.32032005015899595</v>
      </c>
      <c r="J171" s="35">
        <f t="shared" si="14"/>
        <v>0.40733086942419622</v>
      </c>
      <c r="K171" s="35">
        <f>(Constantes!$D$10/0.8)*(Constantes!$D$5*J171^2+Constantes!$D$6*J171+Constantes!$D$7)</f>
        <v>8.44429589759892</v>
      </c>
      <c r="L171" s="35">
        <f>(Constantes!$D$10/0.8)*(0.00376*D171^2-0.0516*D171-6.967)</f>
        <v>-2.6737145999999994</v>
      </c>
      <c r="M171" s="9"/>
      <c r="N171" s="10"/>
    </row>
    <row r="172" spans="2:14" x14ac:dyDescent="0.25">
      <c r="B172" s="8"/>
      <c r="C172" s="35">
        <v>169</v>
      </c>
      <c r="D172" s="35">
        <f>(Clima!D172+Clima!E172)/2</f>
        <v>8.5500000000000007</v>
      </c>
      <c r="E172" s="35">
        <f t="shared" si="10"/>
        <v>1.1141256884066946</v>
      </c>
      <c r="F172" s="35">
        <f t="shared" si="11"/>
        <v>7.553804083049119E-2</v>
      </c>
      <c r="G172" s="35">
        <f t="shared" si="12"/>
        <v>2.4808134499999999</v>
      </c>
      <c r="H172" s="35">
        <f>0.001013*Constantes!$D$4/(0.622*G172)</f>
        <v>4.4917138898578825E-2</v>
      </c>
      <c r="I172" s="35">
        <f t="shared" si="13"/>
        <v>0.31850530773396696</v>
      </c>
      <c r="J172" s="35">
        <f t="shared" si="14"/>
        <v>0.40790591400123555</v>
      </c>
      <c r="K172" s="35">
        <f>(Constantes!$D$10/0.8)*(Constantes!$D$5*J172^2+Constantes!$D$6*J172+Constantes!$D$7)</f>
        <v>8.4395981260483044</v>
      </c>
      <c r="L172" s="35">
        <f>(Constantes!$D$10/0.8)*(0.00376*D172^2-0.0516*D172-6.967)</f>
        <v>-2.6749929749999994</v>
      </c>
      <c r="M172" s="9"/>
      <c r="N172" s="10"/>
    </row>
    <row r="173" spans="2:14" x14ac:dyDescent="0.25">
      <c r="B173" s="8"/>
      <c r="C173" s="35">
        <v>170</v>
      </c>
      <c r="D173" s="35">
        <f>(Clima!D173+Clima!E173)/2</f>
        <v>8.65</v>
      </c>
      <c r="E173" s="35">
        <f t="shared" si="10"/>
        <v>1.1217035387262231</v>
      </c>
      <c r="F173" s="35">
        <f t="shared" si="11"/>
        <v>7.5989990506503152E-2</v>
      </c>
      <c r="G173" s="35">
        <f t="shared" si="12"/>
        <v>2.4805773499999999</v>
      </c>
      <c r="H173" s="35">
        <f>0.001013*Constantes!$D$4/(0.622*G173)</f>
        <v>4.4921414087374677E-2</v>
      </c>
      <c r="I173" s="35">
        <f t="shared" si="13"/>
        <v>0.3192323502116553</v>
      </c>
      <c r="J173" s="35">
        <f t="shared" si="14"/>
        <v>0.40836008725262574</v>
      </c>
      <c r="K173" s="35">
        <f>(Constantes!$D$10/0.8)*(Constantes!$D$5*J173^2+Constantes!$D$6*J173+Constantes!$D$7)</f>
        <v>8.4358854334605731</v>
      </c>
      <c r="L173" s="35">
        <f>(Constantes!$D$10/0.8)*(0.00376*D173^2-0.0516*D173-6.967)</f>
        <v>-2.6745027749999997</v>
      </c>
      <c r="M173" s="9"/>
      <c r="N173" s="10"/>
    </row>
    <row r="174" spans="2:14" x14ac:dyDescent="0.25">
      <c r="B174" s="8"/>
      <c r="C174" s="35">
        <v>171</v>
      </c>
      <c r="D174" s="35">
        <f>(Clima!D174+Clima!E174)/2</f>
        <v>9.15</v>
      </c>
      <c r="E174" s="35">
        <f t="shared" si="10"/>
        <v>1.1602772175252039</v>
      </c>
      <c r="F174" s="35">
        <f t="shared" si="11"/>
        <v>7.8284552595211263E-2</v>
      </c>
      <c r="G174" s="35">
        <f t="shared" si="12"/>
        <v>2.4793968500000001</v>
      </c>
      <c r="H174" s="35">
        <f>0.001013*Constantes!$D$4/(0.622*G174)</f>
        <v>4.4942802244470274E-2</v>
      </c>
      <c r="I174" s="35">
        <f t="shared" si="13"/>
        <v>0.3228445413311169</v>
      </c>
      <c r="J174" s="35">
        <f t="shared" si="14"/>
        <v>0.40869325459703054</v>
      </c>
      <c r="K174" s="35">
        <f>(Constantes!$D$10/0.8)*(Constantes!$D$5*J174^2+Constantes!$D$6*J174+Constantes!$D$7)</f>
        <v>8.4331605891587529</v>
      </c>
      <c r="L174" s="35">
        <f>(Constantes!$D$10/0.8)*(0.00376*D174^2-0.0516*D174-6.967)</f>
        <v>-2.6716287749999994</v>
      </c>
      <c r="M174" s="9"/>
      <c r="N174" s="10"/>
    </row>
    <row r="175" spans="2:14" x14ac:dyDescent="0.25">
      <c r="B175" s="8"/>
      <c r="C175" s="35">
        <v>172</v>
      </c>
      <c r="D175" s="35">
        <f>(Clima!D175+Clima!E175)/2</f>
        <v>8.85</v>
      </c>
      <c r="E175" s="35">
        <f t="shared" si="10"/>
        <v>1.1369954279192902</v>
      </c>
      <c r="F175" s="35">
        <f t="shared" si="11"/>
        <v>7.6900823791210993E-2</v>
      </c>
      <c r="G175" s="35">
        <f t="shared" si="12"/>
        <v>2.48010515</v>
      </c>
      <c r="H175" s="35">
        <f>0.001013*Constantes!$D$4/(0.622*G175)</f>
        <v>4.4929966906892042E-2</v>
      </c>
      <c r="I175" s="35">
        <f t="shared" si="13"/>
        <v>0.32068184992229182</v>
      </c>
      <c r="J175" s="35">
        <f t="shared" si="14"/>
        <v>0.40890531730977536</v>
      </c>
      <c r="K175" s="35">
        <f>(Constantes!$D$10/0.8)*(Constantes!$D$5*J175^2+Constantes!$D$6*J175+Constantes!$D$7)</f>
        <v>8.4314256262067069</v>
      </c>
      <c r="L175" s="35">
        <f>(Constantes!$D$10/0.8)*(0.00376*D175^2-0.0516*D175-6.967)</f>
        <v>-2.6734377749999996</v>
      </c>
      <c r="M175" s="9"/>
      <c r="N175" s="10"/>
    </row>
    <row r="176" spans="2:14" x14ac:dyDescent="0.25">
      <c r="B176" s="8"/>
      <c r="C176" s="35">
        <v>173</v>
      </c>
      <c r="D176" s="35">
        <f>(Clima!D176+Clima!E176)/2</f>
        <v>8.9</v>
      </c>
      <c r="E176" s="35">
        <f t="shared" si="10"/>
        <v>1.1408469417770644</v>
      </c>
      <c r="F176" s="35">
        <f t="shared" si="11"/>
        <v>7.7129983670597452E-2</v>
      </c>
      <c r="G176" s="35">
        <f t="shared" si="12"/>
        <v>2.4799870999999998</v>
      </c>
      <c r="H176" s="35">
        <f>0.001013*Constantes!$D$4/(0.622*G176)</f>
        <v>4.4932105620675421E-2</v>
      </c>
      <c r="I176" s="35">
        <f t="shared" si="13"/>
        <v>0.3210432649226323</v>
      </c>
      <c r="J176" s="35">
        <f t="shared" si="14"/>
        <v>0.40899621255210172</v>
      </c>
      <c r="K176" s="35">
        <f>(Constantes!$D$10/0.8)*(Constantes!$D$5*J176^2+Constantes!$D$6*J176+Constantes!$D$7)</f>
        <v>8.4306818393540812</v>
      </c>
      <c r="L176" s="35">
        <f>(Constantes!$D$10/0.8)*(0.00376*D176^2-0.0516*D176-6.967)</f>
        <v>-2.6731538999999995</v>
      </c>
      <c r="M176" s="9"/>
      <c r="N176" s="10"/>
    </row>
    <row r="177" spans="2:14" x14ac:dyDescent="0.25">
      <c r="B177" s="8"/>
      <c r="C177" s="35">
        <v>174</v>
      </c>
      <c r="D177" s="35">
        <f>(Clima!D177+Clima!E177)/2</f>
        <v>10</v>
      </c>
      <c r="E177" s="35">
        <f t="shared" si="10"/>
        <v>1.2285355953233976</v>
      </c>
      <c r="F177" s="35">
        <f t="shared" si="11"/>
        <v>8.2321156964857062E-2</v>
      </c>
      <c r="G177" s="35">
        <f t="shared" si="12"/>
        <v>2.4773899999999998</v>
      </c>
      <c r="H177" s="35">
        <f>0.001013*Constantes!$D$4/(0.622*G177)</f>
        <v>4.4979208891257547E-2</v>
      </c>
      <c r="I177" s="35">
        <f t="shared" si="13"/>
        <v>0.32889553570326324</v>
      </c>
      <c r="J177" s="35">
        <f t="shared" si="14"/>
        <v>0.40896591338978777</v>
      </c>
      <c r="K177" s="35">
        <f>(Constantes!$D$10/0.8)*(Constantes!$D$5*J177^2+Constantes!$D$6*J177+Constantes!$D$7)</f>
        <v>8.4309297837274126</v>
      </c>
      <c r="L177" s="35">
        <f>(Constantes!$D$10/0.8)*(0.00376*D177^2-0.0516*D177-6.967)</f>
        <v>-2.6651249999999993</v>
      </c>
      <c r="M177" s="9"/>
      <c r="N177" s="10"/>
    </row>
    <row r="178" spans="2:14" x14ac:dyDescent="0.25">
      <c r="B178" s="8"/>
      <c r="C178" s="35">
        <v>175</v>
      </c>
      <c r="D178" s="35">
        <f>(Clima!D178+Clima!E178)/2</f>
        <v>9</v>
      </c>
      <c r="E178" s="35">
        <f t="shared" si="10"/>
        <v>1.1485844230421196</v>
      </c>
      <c r="F178" s="35">
        <f t="shared" si="11"/>
        <v>7.759005371461257E-2</v>
      </c>
      <c r="G178" s="35">
        <f t="shared" si="12"/>
        <v>2.4797509999999998</v>
      </c>
      <c r="H178" s="35">
        <f>0.001013*Constantes!$D$4/(0.622*G178)</f>
        <v>4.493638365913051E-2</v>
      </c>
      <c r="I178" s="35">
        <f t="shared" si="13"/>
        <v>0.32176493751214225</v>
      </c>
      <c r="J178" s="35">
        <f t="shared" si="14"/>
        <v>0.40881442880112911</v>
      </c>
      <c r="K178" s="35">
        <f>(Constantes!$D$10/0.8)*(Constantes!$D$5*J178^2+Constantes!$D$6*J178+Constantes!$D$7)</f>
        <v>8.4321692742689294</v>
      </c>
      <c r="L178" s="35">
        <f>(Constantes!$D$10/0.8)*(0.00376*D178^2-0.0516*D178-6.967)</f>
        <v>-2.6725649999999996</v>
      </c>
      <c r="M178" s="9"/>
      <c r="N178" s="10"/>
    </row>
    <row r="179" spans="2:14" x14ac:dyDescent="0.25">
      <c r="B179" s="8"/>
      <c r="C179" s="35">
        <v>176</v>
      </c>
      <c r="D179" s="35">
        <f>(Clima!D179+Clima!E179)/2</f>
        <v>9</v>
      </c>
      <c r="E179" s="35">
        <f t="shared" si="10"/>
        <v>1.1485844230421196</v>
      </c>
      <c r="F179" s="35">
        <f t="shared" si="11"/>
        <v>7.759005371461257E-2</v>
      </c>
      <c r="G179" s="35">
        <f t="shared" si="12"/>
        <v>2.4797509999999998</v>
      </c>
      <c r="H179" s="35">
        <f>0.001013*Constantes!$D$4/(0.622*G179)</f>
        <v>4.493638365913051E-2</v>
      </c>
      <c r="I179" s="35">
        <f t="shared" si="13"/>
        <v>0.32176493751214225</v>
      </c>
      <c r="J179" s="35">
        <f t="shared" si="14"/>
        <v>0.40854180367427873</v>
      </c>
      <c r="K179" s="35">
        <f>(Constantes!$D$10/0.8)*(Constantes!$D$5*J179^2+Constantes!$D$6*J179+Constantes!$D$7)</f>
        <v>8.434399385923637</v>
      </c>
      <c r="L179" s="35">
        <f>(Constantes!$D$10/0.8)*(0.00376*D179^2-0.0516*D179-6.967)</f>
        <v>-2.6725649999999996</v>
      </c>
      <c r="M179" s="9"/>
      <c r="N179" s="10"/>
    </row>
    <row r="180" spans="2:14" x14ac:dyDescent="0.25">
      <c r="B180" s="8"/>
      <c r="C180" s="35">
        <v>177</v>
      </c>
      <c r="D180" s="35">
        <f>(Clima!D180+Clima!E180)/2</f>
        <v>10.7</v>
      </c>
      <c r="E180" s="35">
        <f t="shared" si="10"/>
        <v>1.2873744557569893</v>
      </c>
      <c r="F180" s="35">
        <f t="shared" si="11"/>
        <v>8.5777518855556414E-2</v>
      </c>
      <c r="G180" s="35">
        <f t="shared" si="12"/>
        <v>2.4757373</v>
      </c>
      <c r="H180" s="35">
        <f>0.001013*Constantes!$D$4/(0.622*G180)</f>
        <v>4.5009235153952935E-2</v>
      </c>
      <c r="I180" s="35">
        <f t="shared" si="13"/>
        <v>0.33379183113820976</v>
      </c>
      <c r="J180" s="35">
        <f t="shared" si="14"/>
        <v>0.40814811879394536</v>
      </c>
      <c r="K180" s="35">
        <f>(Constantes!$D$10/0.8)*(Constantes!$D$5*J180^2+Constantes!$D$6*J180+Constantes!$D$7)</f>
        <v>8.4376184545744888</v>
      </c>
      <c r="L180" s="35">
        <f>(Constantes!$D$10/0.8)*(0.00376*D180^2-0.0516*D180-6.967)</f>
        <v>-2.6582390999999994</v>
      </c>
      <c r="M180" s="9"/>
      <c r="N180" s="10"/>
    </row>
    <row r="181" spans="2:14" x14ac:dyDescent="0.25">
      <c r="B181" s="8"/>
      <c r="C181" s="35">
        <v>178</v>
      </c>
      <c r="D181" s="35">
        <f>(Clima!D181+Clima!E181)/2</f>
        <v>9.0500000000000007</v>
      </c>
      <c r="E181" s="35">
        <f t="shared" si="10"/>
        <v>1.152470448883921</v>
      </c>
      <c r="F181" s="35">
        <f t="shared" si="11"/>
        <v>7.7820966290941845E-2</v>
      </c>
      <c r="G181" s="35">
        <f t="shared" si="12"/>
        <v>2.4796329500000001</v>
      </c>
      <c r="H181" s="35">
        <f>0.001013*Constantes!$D$4/(0.622*G181)</f>
        <v>4.4938522983860384E-2</v>
      </c>
      <c r="I181" s="35">
        <f t="shared" si="13"/>
        <v>0.32212519355648117</v>
      </c>
      <c r="J181" s="35">
        <f t="shared" si="14"/>
        <v>0.40763349081745559</v>
      </c>
      <c r="K181" s="35">
        <f>(Constantes!$D$10/0.8)*(Constantes!$D$5*J181^2+Constantes!$D$6*J181+Constantes!$D$7)</f>
        <v>8.4418240787246024</v>
      </c>
      <c r="L181" s="35">
        <f>(Constantes!$D$10/0.8)*(0.00376*D181^2-0.0516*D181-6.967)</f>
        <v>-2.6722599749999993</v>
      </c>
      <c r="M181" s="9"/>
      <c r="N181" s="10"/>
    </row>
    <row r="182" spans="2:14" x14ac:dyDescent="0.25">
      <c r="B182" s="8"/>
      <c r="C182" s="35">
        <v>179</v>
      </c>
      <c r="D182" s="35">
        <f>(Clima!D182+Clima!E182)/2</f>
        <v>10.95</v>
      </c>
      <c r="E182" s="35">
        <f t="shared" si="10"/>
        <v>1.3089806979693788</v>
      </c>
      <c r="F182" s="35">
        <f t="shared" si="11"/>
        <v>8.7041563253404466E-2</v>
      </c>
      <c r="G182" s="35">
        <f t="shared" si="12"/>
        <v>2.4751470499999999</v>
      </c>
      <c r="H182" s="35">
        <f>0.001013*Constantes!$D$4/(0.622*G182)</f>
        <v>4.5019968536864317E-2</v>
      </c>
      <c r="I182" s="35">
        <f t="shared" si="13"/>
        <v>0.33552114198285082</v>
      </c>
      <c r="J182" s="35">
        <f t="shared" si="14"/>
        <v>0.40699807224018525</v>
      </c>
      <c r="K182" s="35">
        <f>(Constantes!$D$10/0.8)*(Constantes!$D$5*J182^2+Constantes!$D$6*J182+Constantes!$D$7)</f>
        <v>8.4470131219245914</v>
      </c>
      <c r="L182" s="35">
        <f>(Constantes!$D$10/0.8)*(0.00376*D182^2-0.0516*D182-6.967)</f>
        <v>-2.6554449749999995</v>
      </c>
      <c r="M182" s="9"/>
      <c r="N182" s="10"/>
    </row>
    <row r="183" spans="2:14" x14ac:dyDescent="0.25">
      <c r="B183" s="8"/>
      <c r="C183" s="35">
        <v>180</v>
      </c>
      <c r="D183" s="35">
        <f>(Clima!D183+Clima!E183)/2</f>
        <v>11.35</v>
      </c>
      <c r="E183" s="35">
        <f t="shared" si="10"/>
        <v>1.3442138857215939</v>
      </c>
      <c r="F183" s="35">
        <f t="shared" si="11"/>
        <v>8.9097066304630032E-2</v>
      </c>
      <c r="G183" s="35">
        <f t="shared" si="12"/>
        <v>2.4742026500000001</v>
      </c>
      <c r="H183" s="35">
        <f>0.001013*Constantes!$D$4/(0.622*G183)</f>
        <v>4.5037152601510852E-2</v>
      </c>
      <c r="I183" s="35">
        <f t="shared" si="13"/>
        <v>0.33826658351104416</v>
      </c>
      <c r="J183" s="35">
        <f t="shared" si="14"/>
        <v>0.40624205135037245</v>
      </c>
      <c r="K183" s="35">
        <f>(Constantes!$D$10/0.8)*(Constantes!$D$5*J183^2+Constantes!$D$6*J183+Constantes!$D$7)</f>
        <v>8.4531817159422467</v>
      </c>
      <c r="L183" s="35">
        <f>(Constantes!$D$10/0.8)*(0.00376*D183^2-0.0516*D183-6.967)</f>
        <v>-2.6506077749999997</v>
      </c>
      <c r="M183" s="9"/>
      <c r="N183" s="10"/>
    </row>
    <row r="184" spans="2:14" x14ac:dyDescent="0.25">
      <c r="B184" s="8"/>
      <c r="C184" s="35">
        <v>181</v>
      </c>
      <c r="D184" s="35">
        <f>(Clima!D184+Clima!E184)/2</f>
        <v>9.75</v>
      </c>
      <c r="E184" s="35">
        <f t="shared" si="10"/>
        <v>1.208102321837458</v>
      </c>
      <c r="F184" s="35">
        <f t="shared" si="11"/>
        <v>8.1115893548976525E-2</v>
      </c>
      <c r="G184" s="35">
        <f t="shared" si="12"/>
        <v>2.4779802499999999</v>
      </c>
      <c r="H184" s="35">
        <f>0.001013*Constantes!$D$4/(0.622*G184)</f>
        <v>4.4968494932561519E-2</v>
      </c>
      <c r="I184" s="35">
        <f t="shared" si="13"/>
        <v>0.3271277184414379</v>
      </c>
      <c r="J184" s="35">
        <f t="shared" si="14"/>
        <v>0.40536565217332293</v>
      </c>
      <c r="K184" s="35">
        <f>(Constantes!$D$10/0.8)*(Constantes!$D$5*J184^2+Constantes!$D$6*J184+Constantes!$D$7)</f>
        <v>8.460325264671031</v>
      </c>
      <c r="L184" s="35">
        <f>(Constantes!$D$10/0.8)*(0.00376*D184^2-0.0516*D184-6.967)</f>
        <v>-2.6672493749999995</v>
      </c>
      <c r="M184" s="9"/>
      <c r="N184" s="10"/>
    </row>
    <row r="185" spans="2:14" x14ac:dyDescent="0.25">
      <c r="B185" s="8"/>
      <c r="C185" s="35">
        <v>182</v>
      </c>
      <c r="D185" s="35">
        <f>(Clima!D185+Clima!E185)/2</f>
        <v>10.75</v>
      </c>
      <c r="E185" s="35">
        <f t="shared" si="10"/>
        <v>1.2916704499993741</v>
      </c>
      <c r="F185" s="35">
        <f t="shared" si="11"/>
        <v>8.602906751025155E-2</v>
      </c>
      <c r="G185" s="35">
        <f t="shared" si="12"/>
        <v>2.4756192499999998</v>
      </c>
      <c r="H185" s="35">
        <f>0.001013*Constantes!$D$4/(0.622*G185)</f>
        <v>4.5011381421077787E-2</v>
      </c>
      <c r="I185" s="35">
        <f t="shared" si="13"/>
        <v>0.33413851435416753</v>
      </c>
      <c r="J185" s="35">
        <f t="shared" si="14"/>
        <v>0.40436913440502725</v>
      </c>
      <c r="K185" s="35">
        <f>(Constantes!$D$10/0.8)*(Constantes!$D$5*J185^2+Constantes!$D$6*J185+Constantes!$D$7)</f>
        <v>8.468438448772881</v>
      </c>
      <c r="L185" s="35">
        <f>(Constantes!$D$10/0.8)*(0.00376*D185^2-0.0516*D185-6.967)</f>
        <v>-2.6576943749999997</v>
      </c>
      <c r="M185" s="9"/>
      <c r="N185" s="10"/>
    </row>
    <row r="186" spans="2:14" x14ac:dyDescent="0.25">
      <c r="B186" s="8"/>
      <c r="C186" s="35">
        <v>183</v>
      </c>
      <c r="D186" s="35">
        <f>(Clima!D186+Clima!E186)/2</f>
        <v>10.9</v>
      </c>
      <c r="E186" s="35">
        <f t="shared" si="10"/>
        <v>1.3046341322396258</v>
      </c>
      <c r="F186" s="35">
        <f t="shared" si="11"/>
        <v>8.6787491598136493E-2</v>
      </c>
      <c r="G186" s="35">
        <f t="shared" si="12"/>
        <v>2.4752651000000001</v>
      </c>
      <c r="H186" s="35">
        <f>0.001013*Constantes!$D$4/(0.622*G186)</f>
        <v>4.5017821450766028E-2</v>
      </c>
      <c r="I186" s="35">
        <f t="shared" si="13"/>
        <v>0.33517610193237696</v>
      </c>
      <c r="J186" s="35">
        <f t="shared" si="14"/>
        <v>0.40325279333520658</v>
      </c>
      <c r="K186" s="35">
        <f>(Constantes!$D$10/0.8)*(Constantes!$D$5*J186^2+Constantes!$D$6*J186+Constantes!$D$7)</f>
        <v>8.477515231050095</v>
      </c>
      <c r="L186" s="35">
        <f>(Constantes!$D$10/0.8)*(0.00376*D186^2-0.0516*D186-6.967)</f>
        <v>-2.6560178999999993</v>
      </c>
      <c r="M186" s="9"/>
      <c r="N186" s="10"/>
    </row>
    <row r="187" spans="2:14" x14ac:dyDescent="0.25">
      <c r="B187" s="8"/>
      <c r="C187" s="35">
        <v>184</v>
      </c>
      <c r="D187" s="35">
        <f>(Clima!D187+Clima!E187)/2</f>
        <v>10</v>
      </c>
      <c r="E187" s="35">
        <f t="shared" si="10"/>
        <v>1.2285355953233976</v>
      </c>
      <c r="F187" s="35">
        <f t="shared" si="11"/>
        <v>8.2321156964857062E-2</v>
      </c>
      <c r="G187" s="35">
        <f t="shared" si="12"/>
        <v>2.4773899999999998</v>
      </c>
      <c r="H187" s="35">
        <f>0.001013*Constantes!$D$4/(0.622*G187)</f>
        <v>4.4979208891257547E-2</v>
      </c>
      <c r="I187" s="35">
        <f t="shared" si="13"/>
        <v>0.32889553570326324</v>
      </c>
      <c r="J187" s="35">
        <f t="shared" si="14"/>
        <v>0.40201695975981272</v>
      </c>
      <c r="K187" s="35">
        <f>(Constantes!$D$10/0.8)*(Constantes!$D$5*J187^2+Constantes!$D$6*J187+Constantes!$D$7)</f>
        <v>8.487548862540228</v>
      </c>
      <c r="L187" s="35">
        <f>(Constantes!$D$10/0.8)*(0.00376*D187^2-0.0516*D187-6.967)</f>
        <v>-2.6651249999999993</v>
      </c>
      <c r="M187" s="9"/>
      <c r="N187" s="10"/>
    </row>
    <row r="188" spans="2:14" x14ac:dyDescent="0.25">
      <c r="B188" s="8"/>
      <c r="C188" s="35">
        <v>185</v>
      </c>
      <c r="D188" s="35">
        <f>(Clima!D188+Clima!E188)/2</f>
        <v>11.65</v>
      </c>
      <c r="E188" s="35">
        <f t="shared" si="10"/>
        <v>1.3711829440577765</v>
      </c>
      <c r="F188" s="35">
        <f t="shared" si="11"/>
        <v>9.0665715946703279E-2</v>
      </c>
      <c r="G188" s="35">
        <f t="shared" si="12"/>
        <v>2.4734943499999997</v>
      </c>
      <c r="H188" s="35">
        <f>0.001013*Constantes!$D$4/(0.622*G188)</f>
        <v>4.5050049261326407E-2</v>
      </c>
      <c r="I188" s="35">
        <f t="shared" si="13"/>
        <v>0.34030820325039612</v>
      </c>
      <c r="J188" s="35">
        <f t="shared" si="14"/>
        <v>0.40066199988300538</v>
      </c>
      <c r="K188" s="35">
        <f>(Constantes!$D$10/0.8)*(Constantes!$D$5*J188^2+Constantes!$D$6*J188+Constantes!$D$7)</f>
        <v>8.4985318893270385</v>
      </c>
      <c r="L188" s="35">
        <f>(Constantes!$D$10/0.8)*(0.00376*D188^2-0.0516*D188-6.967)</f>
        <v>-2.6466837749999992</v>
      </c>
      <c r="M188" s="9"/>
      <c r="N188" s="10"/>
    </row>
    <row r="189" spans="2:14" x14ac:dyDescent="0.25">
      <c r="B189" s="8"/>
      <c r="C189" s="35">
        <v>186</v>
      </c>
      <c r="D189" s="35">
        <f>(Clima!D189+Clima!E189)/2</f>
        <v>11.45</v>
      </c>
      <c r="E189" s="35">
        <f t="shared" si="10"/>
        <v>1.3531513167724236</v>
      </c>
      <c r="F189" s="35">
        <f t="shared" si="11"/>
        <v>8.9617358691077773E-2</v>
      </c>
      <c r="G189" s="35">
        <f t="shared" si="12"/>
        <v>2.4739665500000001</v>
      </c>
      <c r="H189" s="35">
        <f>0.001013*Constantes!$D$4/(0.622*G189)</f>
        <v>4.504145066759796E-2</v>
      </c>
      <c r="I189" s="35">
        <f t="shared" si="13"/>
        <v>0.33894879271912193</v>
      </c>
      <c r="J189" s="35">
        <f t="shared" si="14"/>
        <v>0.39918831520863862</v>
      </c>
      <c r="K189" s="35">
        <f>(Constantes!$D$10/0.8)*(Constantes!$D$5*J189^2+Constantes!$D$6*J189+Constantes!$D$7)</f>
        <v>8.5104561600598085</v>
      </c>
      <c r="L189" s="35">
        <f>(Constantes!$D$10/0.8)*(0.00376*D189^2-0.0516*D189-6.967)</f>
        <v>-2.6493279749999994</v>
      </c>
      <c r="M189" s="9"/>
      <c r="N189" s="10"/>
    </row>
    <row r="190" spans="2:14" x14ac:dyDescent="0.25">
      <c r="B190" s="8"/>
      <c r="C190" s="35">
        <v>187</v>
      </c>
      <c r="D190" s="35">
        <f>(Clima!D190+Clima!E190)/2</f>
        <v>11.7</v>
      </c>
      <c r="E190" s="35">
        <f t="shared" si="10"/>
        <v>1.3757236996547897</v>
      </c>
      <c r="F190" s="35">
        <f t="shared" si="11"/>
        <v>9.0929432125051668E-2</v>
      </c>
      <c r="G190" s="35">
        <f t="shared" si="12"/>
        <v>2.4733763</v>
      </c>
      <c r="H190" s="35">
        <f>0.001013*Constantes!$D$4/(0.622*G190)</f>
        <v>4.5052199422753639E-2</v>
      </c>
      <c r="I190" s="35">
        <f t="shared" si="13"/>
        <v>0.3406470099449177</v>
      </c>
      <c r="J190" s="35">
        <f t="shared" si="14"/>
        <v>0.39759634242128605</v>
      </c>
      <c r="K190" s="35">
        <f>(Constantes!$D$10/0.8)*(Constantes!$D$5*J190^2+Constantes!$D$6*J190+Constantes!$D$7)</f>
        <v>8.5233128341724989</v>
      </c>
      <c r="L190" s="35">
        <f>(Constantes!$D$10/0.8)*(0.00376*D190^2-0.0516*D190-6.967)</f>
        <v>-2.6460050999999996</v>
      </c>
      <c r="M190" s="9"/>
      <c r="N190" s="10"/>
    </row>
    <row r="191" spans="2:14" x14ac:dyDescent="0.25">
      <c r="B191" s="8"/>
      <c r="C191" s="35">
        <v>188</v>
      </c>
      <c r="D191" s="35">
        <f>(Clima!D191+Clima!E191)/2</f>
        <v>9.75</v>
      </c>
      <c r="E191" s="35">
        <f t="shared" si="10"/>
        <v>1.208102321837458</v>
      </c>
      <c r="F191" s="35">
        <f t="shared" si="11"/>
        <v>8.1115893548976525E-2</v>
      </c>
      <c r="G191" s="35">
        <f t="shared" si="12"/>
        <v>2.4779802499999999</v>
      </c>
      <c r="H191" s="35">
        <f>0.001013*Constantes!$D$4/(0.622*G191)</f>
        <v>4.4968494932561519E-2</v>
      </c>
      <c r="I191" s="35">
        <f t="shared" si="13"/>
        <v>0.3271277184414379</v>
      </c>
      <c r="J191" s="35">
        <f t="shared" si="14"/>
        <v>0.39588655325684224</v>
      </c>
      <c r="K191" s="35">
        <f>(Constantes!$D$10/0.8)*(Constantes!$D$5*J191^2+Constantes!$D$6*J191+Constantes!$D$7)</f>
        <v>8.5370923907934149</v>
      </c>
      <c r="L191" s="35">
        <f>(Constantes!$D$10/0.8)*(0.00376*D191^2-0.0516*D191-6.967)</f>
        <v>-2.6672493749999995</v>
      </c>
      <c r="M191" s="9"/>
      <c r="N191" s="10"/>
    </row>
    <row r="192" spans="2:14" x14ac:dyDescent="0.25">
      <c r="B192" s="8"/>
      <c r="C192" s="35">
        <v>189</v>
      </c>
      <c r="D192" s="35">
        <f>(Clima!D192+Clima!E192)/2</f>
        <v>8.3000000000000007</v>
      </c>
      <c r="E192" s="35">
        <f t="shared" si="10"/>
        <v>1.0953778240340981</v>
      </c>
      <c r="F192" s="35">
        <f t="shared" si="11"/>
        <v>7.4418202097829511E-2</v>
      </c>
      <c r="G192" s="35">
        <f t="shared" si="12"/>
        <v>2.4814037</v>
      </c>
      <c r="H192" s="35">
        <f>0.001013*Constantes!$D$4/(0.622*G192)</f>
        <v>4.4906454485867227E-2</v>
      </c>
      <c r="I192" s="35">
        <f t="shared" si="13"/>
        <v>0.31668106733869283</v>
      </c>
      <c r="J192" s="35">
        <f t="shared" si="14"/>
        <v>0.39405945436273682</v>
      </c>
      <c r="K192" s="35">
        <f>(Constantes!$D$10/0.8)*(Constantes!$D$5*J192^2+Constantes!$D$6*J192+Constantes!$D$7)</f>
        <v>8.5517846383353167</v>
      </c>
      <c r="L192" s="35">
        <f>(Constantes!$D$10/0.8)*(0.00376*D192^2-0.0516*D192-6.967)</f>
        <v>-2.6760950999999995</v>
      </c>
      <c r="M192" s="9"/>
      <c r="N192" s="10"/>
    </row>
    <row r="193" spans="2:14" x14ac:dyDescent="0.25">
      <c r="B193" s="8"/>
      <c r="C193" s="35">
        <v>190</v>
      </c>
      <c r="D193" s="35">
        <f>(Clima!D193+Clima!E193)/2</f>
        <v>7.2</v>
      </c>
      <c r="E193" s="35">
        <f t="shared" si="10"/>
        <v>1.0161453093242518</v>
      </c>
      <c r="F193" s="35">
        <f t="shared" si="11"/>
        <v>6.9657846489614608E-2</v>
      </c>
      <c r="G193" s="35">
        <f t="shared" si="12"/>
        <v>2.4840008</v>
      </c>
      <c r="H193" s="35">
        <f>0.001013*Constantes!$D$4/(0.622*G193)</f>
        <v>4.4859503392717312E-2</v>
      </c>
      <c r="I193" s="35">
        <f t="shared" si="13"/>
        <v>0.30854432891657324</v>
      </c>
      <c r="J193" s="35">
        <f t="shared" si="14"/>
        <v>0.3921155871478042</v>
      </c>
      <c r="K193" s="35">
        <f>(Constantes!$D$10/0.8)*(Constantes!$D$5*J193^2+Constantes!$D$6*J193+Constantes!$D$7)</f>
        <v>8.5673787247550699</v>
      </c>
      <c r="L193" s="35">
        <f>(Constantes!$D$10/0.8)*(0.00376*D193^2-0.0516*D193-6.967)</f>
        <v>-2.6788505999999992</v>
      </c>
      <c r="M193" s="9"/>
      <c r="N193" s="10"/>
    </row>
    <row r="194" spans="2:14" x14ac:dyDescent="0.25">
      <c r="B194" s="8"/>
      <c r="C194" s="35">
        <v>191</v>
      </c>
      <c r="D194" s="35">
        <f>(Clima!D194+Clima!E194)/2</f>
        <v>9.5500000000000007</v>
      </c>
      <c r="E194" s="35">
        <f t="shared" si="10"/>
        <v>1.1919715122427115</v>
      </c>
      <c r="F194" s="35">
        <f t="shared" si="11"/>
        <v>8.0162557967816087E-2</v>
      </c>
      <c r="G194" s="35">
        <f t="shared" si="12"/>
        <v>2.4784524499999998</v>
      </c>
      <c r="H194" s="35">
        <f>0.001013*Constantes!$D$4/(0.622*G194)</f>
        <v>4.4959927439847613E-2</v>
      </c>
      <c r="I194" s="35">
        <f t="shared" si="13"/>
        <v>0.32570629948063018</v>
      </c>
      <c r="J194" s="35">
        <f t="shared" si="14"/>
        <v>0.39005552762185225</v>
      </c>
      <c r="K194" s="35">
        <f>(Constantes!$D$10/0.8)*(Constantes!$D$5*J194^2+Constantes!$D$6*J194+Constantes!$D$7)</f>
        <v>8.5838631484712629</v>
      </c>
      <c r="L194" s="35">
        <f>(Constantes!$D$10/0.8)*(0.00376*D194^2-0.0516*D194-6.967)</f>
        <v>-2.6688219749999993</v>
      </c>
      <c r="M194" s="9"/>
      <c r="N194" s="10"/>
    </row>
    <row r="195" spans="2:14" x14ac:dyDescent="0.25">
      <c r="B195" s="8"/>
      <c r="C195" s="35">
        <v>192</v>
      </c>
      <c r="D195" s="35">
        <f>(Clima!D195+Clima!E195)/2</f>
        <v>10.950000000000001</v>
      </c>
      <c r="E195" s="35">
        <f t="shared" si="10"/>
        <v>1.3089806979693788</v>
      </c>
      <c r="F195" s="35">
        <f t="shared" si="11"/>
        <v>8.7041563253404466E-2</v>
      </c>
      <c r="G195" s="35">
        <f t="shared" si="12"/>
        <v>2.4751470499999999</v>
      </c>
      <c r="H195" s="35">
        <f>0.001013*Constantes!$D$4/(0.622*G195)</f>
        <v>4.5019968536864317E-2</v>
      </c>
      <c r="I195" s="35">
        <f t="shared" si="13"/>
        <v>0.33552114198285082</v>
      </c>
      <c r="J195" s="35">
        <f t="shared" si="14"/>
        <v>0.38787988622497815</v>
      </c>
      <c r="K195" s="35">
        <f>(Constantes!$D$10/0.8)*(Constantes!$D$5*J195^2+Constantes!$D$6*J195+Constantes!$D$7)</f>
        <v>8.6012257699273817</v>
      </c>
      <c r="L195" s="35">
        <f>(Constantes!$D$10/0.8)*(0.00376*D195^2-0.0516*D195-6.967)</f>
        <v>-2.6554449749999995</v>
      </c>
      <c r="M195" s="9"/>
      <c r="N195" s="10"/>
    </row>
    <row r="196" spans="2:14" x14ac:dyDescent="0.25">
      <c r="B196" s="8"/>
      <c r="C196" s="35">
        <v>193</v>
      </c>
      <c r="D196" s="35">
        <f>(Clima!D196+Clima!E196)/2</f>
        <v>10.8</v>
      </c>
      <c r="E196" s="35">
        <f t="shared" si="10"/>
        <v>1.2959790398301012</v>
      </c>
      <c r="F196" s="35">
        <f t="shared" si="11"/>
        <v>8.6281245002912968E-2</v>
      </c>
      <c r="G196" s="35">
        <f t="shared" si="12"/>
        <v>2.4755012000000001</v>
      </c>
      <c r="H196" s="35">
        <f>0.001013*Constantes!$D$4/(0.622*G196)</f>
        <v>4.5013527892902062E-2</v>
      </c>
      <c r="I196" s="35">
        <f t="shared" si="13"/>
        <v>0.33448478758535966</v>
      </c>
      <c r="J196" s="35">
        <f t="shared" si="14"/>
        <v>0.38558930764668203</v>
      </c>
      <c r="K196" s="35">
        <f>(Constantes!$D$10/0.8)*(Constantes!$D$5*J196^2+Constantes!$D$6*J196+Constantes!$D$7)</f>
        <v>8.6194538237874738</v>
      </c>
      <c r="L196" s="35">
        <f>(Constantes!$D$10/0.8)*(0.00376*D196^2-0.0516*D196-6.967)</f>
        <v>-2.6571425999999998</v>
      </c>
      <c r="M196" s="9"/>
      <c r="N196" s="10"/>
    </row>
    <row r="197" spans="2:14" x14ac:dyDescent="0.25">
      <c r="B197" s="8"/>
      <c r="C197" s="35">
        <v>194</v>
      </c>
      <c r="D197" s="35">
        <f>(Clima!D197+Clima!E197)/2</f>
        <v>9</v>
      </c>
      <c r="E197" s="35">
        <f t="shared" ref="E197:E260" si="15">EXP((16.78*D197-116.9)/(D197+237.3))</f>
        <v>1.1485844230421196</v>
      </c>
      <c r="F197" s="35">
        <f t="shared" ref="F197:F260" si="16">4098*E197/((D197+237.3)^2)</f>
        <v>7.759005371461257E-2</v>
      </c>
      <c r="G197" s="35">
        <f t="shared" ref="G197:G260" si="17">2.501-0.002361*D197</f>
        <v>2.4797509999999998</v>
      </c>
      <c r="H197" s="35">
        <f>0.001013*Constantes!$D$4/(0.622*G197)</f>
        <v>4.493638365913051E-2</v>
      </c>
      <c r="I197" s="35">
        <f t="shared" ref="I197:I260" si="18">IF(D197&gt;0,1.26*F197/(G197*(F197+H197)),0)</f>
        <v>0.32176493751214225</v>
      </c>
      <c r="J197" s="35">
        <f t="shared" ref="J197:J260" si="19">0.409*SIN(2*PI()*(C197-82)/365)</f>
        <v>0.38318447063483146</v>
      </c>
      <c r="K197" s="35">
        <f>(Constantes!$D$10/0.8)*(Constantes!$D$5*J197^2+Constantes!$D$6*J197+Constantes!$D$7)</f>
        <v>8.6385339317505103</v>
      </c>
      <c r="L197" s="35">
        <f>(Constantes!$D$10/0.8)*(0.00376*D197^2-0.0516*D197-6.967)</f>
        <v>-2.6725649999999996</v>
      </c>
      <c r="M197" s="9"/>
      <c r="N197" s="10"/>
    </row>
    <row r="198" spans="2:14" x14ac:dyDescent="0.25">
      <c r="B198" s="8"/>
      <c r="C198" s="35">
        <v>195</v>
      </c>
      <c r="D198" s="35">
        <f>(Clima!D198+Clima!E198)/2</f>
        <v>8.15</v>
      </c>
      <c r="E198" s="35">
        <f t="shared" si="15"/>
        <v>1.0842628845563618</v>
      </c>
      <c r="F198" s="35">
        <f t="shared" si="16"/>
        <v>7.3753132863077983E-2</v>
      </c>
      <c r="G198" s="35">
        <f t="shared" si="17"/>
        <v>2.4817578499999997</v>
      </c>
      <c r="H198" s="35">
        <f>0.001013*Constantes!$D$4/(0.622*G198)</f>
        <v>4.4900046277727111E-2</v>
      </c>
      <c r="I198" s="35">
        <f t="shared" si="18"/>
        <v>0.3155820076579775</v>
      </c>
      <c r="J198" s="35">
        <f t="shared" si="19"/>
        <v>0.38066608779453359</v>
      </c>
      <c r="K198" s="35">
        <f>(Constantes!$D$10/0.8)*(Constantes!$D$5*J198^2+Constantes!$D$6*J198+Constantes!$D$7)</f>
        <v>8.6584521159689132</v>
      </c>
      <c r="L198" s="35">
        <f>(Constantes!$D$10/0.8)*(0.00376*D198^2-0.0516*D198-6.967)</f>
        <v>-2.6766717749999995</v>
      </c>
      <c r="M198" s="9"/>
      <c r="N198" s="10"/>
    </row>
    <row r="199" spans="2:14" x14ac:dyDescent="0.25">
      <c r="B199" s="8"/>
      <c r="C199" s="35">
        <v>196</v>
      </c>
      <c r="D199" s="35">
        <f>(Clima!D199+Clima!E199)/2</f>
        <v>9.6999999999999993</v>
      </c>
      <c r="E199" s="35">
        <f t="shared" si="15"/>
        <v>1.2040517259211223</v>
      </c>
      <c r="F199" s="35">
        <f t="shared" si="16"/>
        <v>8.0876657096899784E-2</v>
      </c>
      <c r="G199" s="35">
        <f t="shared" si="17"/>
        <v>2.4780983000000001</v>
      </c>
      <c r="H199" s="35">
        <f>0.001013*Constantes!$D$4/(0.622*G199)</f>
        <v>4.4966352753283652E-2</v>
      </c>
      <c r="I199" s="35">
        <f t="shared" si="18"/>
        <v>0.32677295878905227</v>
      </c>
      <c r="J199" s="35">
        <f t="shared" si="19"/>
        <v>0.37803490537697515</v>
      </c>
      <c r="K199" s="35">
        <f>(Constantes!$D$10/0.8)*(Constantes!$D$5*J199^2+Constantes!$D$6*J199+Constantes!$D$7)</f>
        <v>8.6791938130560791</v>
      </c>
      <c r="L199" s="35">
        <f>(Constantes!$D$10/0.8)*(0.00376*D199^2-0.0516*D199-6.967)</f>
        <v>-2.6676530999999994</v>
      </c>
      <c r="M199" s="9"/>
      <c r="N199" s="10"/>
    </row>
    <row r="200" spans="2:14" x14ac:dyDescent="0.25">
      <c r="B200" s="8"/>
      <c r="C200" s="35">
        <v>197</v>
      </c>
      <c r="D200" s="35">
        <f>(Clima!D200+Clima!E200)/2</f>
        <v>9</v>
      </c>
      <c r="E200" s="35">
        <f t="shared" si="15"/>
        <v>1.1485844230421196</v>
      </c>
      <c r="F200" s="35">
        <f t="shared" si="16"/>
        <v>7.759005371461257E-2</v>
      </c>
      <c r="G200" s="35">
        <f t="shared" si="17"/>
        <v>2.4797509999999998</v>
      </c>
      <c r="H200" s="35">
        <f>0.001013*Constantes!$D$4/(0.622*G200)</f>
        <v>4.493638365913051E-2</v>
      </c>
      <c r="I200" s="35">
        <f t="shared" si="18"/>
        <v>0.32176493751214225</v>
      </c>
      <c r="J200" s="35">
        <f t="shared" si="19"/>
        <v>0.37529170305829201</v>
      </c>
      <c r="K200" s="35">
        <f>(Constantes!$D$10/0.8)*(Constantes!$D$5*J200^2+Constantes!$D$6*J200+Constantes!$D$7)</f>
        <v>8.7007438886670769</v>
      </c>
      <c r="L200" s="35">
        <f>(Constantes!$D$10/0.8)*(0.00376*D200^2-0.0516*D200-6.967)</f>
        <v>-2.6725649999999996</v>
      </c>
      <c r="M200" s="9"/>
      <c r="N200" s="10"/>
    </row>
    <row r="201" spans="2:14" x14ac:dyDescent="0.25">
      <c r="B201" s="8"/>
      <c r="C201" s="35">
        <v>198</v>
      </c>
      <c r="D201" s="35">
        <f>(Clima!D201+Clima!E201)/2</f>
        <v>8.5500000000000007</v>
      </c>
      <c r="E201" s="35">
        <f t="shared" si="15"/>
        <v>1.1141256884066946</v>
      </c>
      <c r="F201" s="35">
        <f t="shared" si="16"/>
        <v>7.553804083049119E-2</v>
      </c>
      <c r="G201" s="35">
        <f t="shared" si="17"/>
        <v>2.4808134499999999</v>
      </c>
      <c r="H201" s="35">
        <f>0.001013*Constantes!$D$4/(0.622*G201)</f>
        <v>4.4917138898578825E-2</v>
      </c>
      <c r="I201" s="35">
        <f t="shared" si="18"/>
        <v>0.31850530773396696</v>
      </c>
      <c r="J201" s="35">
        <f t="shared" si="19"/>
        <v>0.37243729370853446</v>
      </c>
      <c r="K201" s="35">
        <f>(Constantes!$D$10/0.8)*(Constantes!$D$5*J201^2+Constantes!$D$6*J201+Constantes!$D$7)</f>
        <v>8.72308665263599</v>
      </c>
      <c r="L201" s="35">
        <f>(Constantes!$D$10/0.8)*(0.00376*D201^2-0.0516*D201-6.967)</f>
        <v>-2.6749929749999994</v>
      </c>
      <c r="M201" s="9"/>
      <c r="N201" s="10"/>
    </row>
    <row r="202" spans="2:14" x14ac:dyDescent="0.25">
      <c r="B202" s="8"/>
      <c r="C202" s="35">
        <v>199</v>
      </c>
      <c r="D202" s="35">
        <f>(Clima!D202+Clima!E202)/2</f>
        <v>9.25</v>
      </c>
      <c r="E202" s="35">
        <f t="shared" si="15"/>
        <v>1.1681304715350127</v>
      </c>
      <c r="F202" s="35">
        <f t="shared" si="16"/>
        <v>7.8750495180281335E-2</v>
      </c>
      <c r="G202" s="35">
        <f t="shared" si="17"/>
        <v>2.4791607499999997</v>
      </c>
      <c r="H202" s="35">
        <f>0.001013*Constantes!$D$4/(0.622*G202)</f>
        <v>4.4947082320141017E-2</v>
      </c>
      <c r="I202" s="35">
        <f t="shared" si="18"/>
        <v>0.32356233167857845</v>
      </c>
      <c r="J202" s="35">
        <f t="shared" si="19"/>
        <v>0.36947252315079593</v>
      </c>
      <c r="K202" s="35">
        <f>(Constantes!$D$10/0.8)*(Constantes!$D$5*J202^2+Constantes!$D$6*J202+Constantes!$D$7)</f>
        <v>8.7462058746528353</v>
      </c>
      <c r="L202" s="35">
        <f>(Constantes!$D$10/0.8)*(0.00376*D202^2-0.0516*D202-6.967)</f>
        <v>-2.6709693749999994</v>
      </c>
      <c r="M202" s="9"/>
      <c r="N202" s="10"/>
    </row>
    <row r="203" spans="2:14" x14ac:dyDescent="0.25">
      <c r="B203" s="8"/>
      <c r="C203" s="35">
        <v>200</v>
      </c>
      <c r="D203" s="35">
        <f>(Clima!D203+Clima!E203)/2</f>
        <v>9.15</v>
      </c>
      <c r="E203" s="35">
        <f t="shared" si="15"/>
        <v>1.1602772175252039</v>
      </c>
      <c r="F203" s="35">
        <f t="shared" si="16"/>
        <v>7.8284552595211263E-2</v>
      </c>
      <c r="G203" s="35">
        <f t="shared" si="17"/>
        <v>2.4793968500000001</v>
      </c>
      <c r="H203" s="35">
        <f>0.001013*Constantes!$D$4/(0.622*G203)</f>
        <v>4.4942802244470274E-2</v>
      </c>
      <c r="I203" s="35">
        <f t="shared" si="18"/>
        <v>0.3228445413311169</v>
      </c>
      <c r="J203" s="35">
        <f t="shared" si="19"/>
        <v>0.36639826991057772</v>
      </c>
      <c r="K203" s="35">
        <f>(Constantes!$D$10/0.8)*(Constantes!$D$5*J203^2+Constantes!$D$6*J203+Constantes!$D$7)</f>
        <v>8.7700848004623158</v>
      </c>
      <c r="L203" s="35">
        <f>(Constantes!$D$10/0.8)*(0.00376*D203^2-0.0516*D203-6.967)</f>
        <v>-2.6716287749999994</v>
      </c>
      <c r="M203" s="9"/>
      <c r="N203" s="10"/>
    </row>
    <row r="204" spans="2:14" x14ac:dyDescent="0.25">
      <c r="B204" s="8"/>
      <c r="C204" s="35">
        <v>201</v>
      </c>
      <c r="D204" s="35">
        <f>(Clima!D204+Clima!E204)/2</f>
        <v>8.1</v>
      </c>
      <c r="E204" s="35">
        <f t="shared" si="15"/>
        <v>1.0805800307855125</v>
      </c>
      <c r="F204" s="35">
        <f t="shared" si="16"/>
        <v>7.3532575031085901E-2</v>
      </c>
      <c r="G204" s="35">
        <f t="shared" si="17"/>
        <v>2.4818758999999999</v>
      </c>
      <c r="H204" s="35">
        <f>0.001013*Constantes!$D$4/(0.622*G204)</f>
        <v>4.4897910614754163E-2</v>
      </c>
      <c r="I204" s="35">
        <f t="shared" si="18"/>
        <v>0.31521490702492766</v>
      </c>
      <c r="J204" s="35">
        <f t="shared" si="19"/>
        <v>0.36321544495546271</v>
      </c>
      <c r="K204" s="35">
        <f>(Constantes!$D$10/0.8)*(Constantes!$D$5*J204^2+Constantes!$D$6*J204+Constantes!$D$7)</f>
        <v>8.794706168566119</v>
      </c>
      <c r="L204" s="35">
        <f>(Constantes!$D$10/0.8)*(0.00376*D204^2-0.0516*D204-6.967)</f>
        <v>-2.6768498999999997</v>
      </c>
      <c r="M204" s="9"/>
      <c r="N204" s="10"/>
    </row>
    <row r="205" spans="2:14" x14ac:dyDescent="0.25">
      <c r="B205" s="8"/>
      <c r="C205" s="35">
        <v>202</v>
      </c>
      <c r="D205" s="35">
        <f>(Clima!D205+Clima!E205)/2</f>
        <v>6.95</v>
      </c>
      <c r="E205" s="35">
        <f t="shared" si="15"/>
        <v>0.99885837988260118</v>
      </c>
      <c r="F205" s="35">
        <f t="shared" si="16"/>
        <v>6.8613050260539377E-2</v>
      </c>
      <c r="G205" s="35">
        <f t="shared" si="17"/>
        <v>2.4845910499999997</v>
      </c>
      <c r="H205" s="35">
        <f>0.001013*Constantes!$D$4/(0.622*G205)</f>
        <v>4.4848846378607275E-2</v>
      </c>
      <c r="I205" s="35">
        <f t="shared" si="18"/>
        <v>0.30667072251816546</v>
      </c>
      <c r="J205" s="35">
        <f t="shared" si="19"/>
        <v>0.35992499142517609</v>
      </c>
      <c r="K205" s="35">
        <f>(Constantes!$D$10/0.8)*(Constantes!$D$5*J205^2+Constantes!$D$6*J205+Constantes!$D$7)</f>
        <v>8.8200522274098923</v>
      </c>
      <c r="L205" s="35">
        <f>(Constantes!$D$10/0.8)*(0.00376*D205^2-0.0516*D205-6.967)</f>
        <v>-2.6790009749999992</v>
      </c>
      <c r="M205" s="9"/>
      <c r="N205" s="10"/>
    </row>
    <row r="206" spans="2:14" x14ac:dyDescent="0.25">
      <c r="B206" s="8"/>
      <c r="C206" s="35">
        <v>203</v>
      </c>
      <c r="D206" s="35">
        <f>(Clima!D206+Clima!E206)/2</f>
        <v>9.6</v>
      </c>
      <c r="E206" s="35">
        <f t="shared" si="15"/>
        <v>1.1959863511942588</v>
      </c>
      <c r="F206" s="35">
        <f t="shared" si="16"/>
        <v>8.0399990537899965E-2</v>
      </c>
      <c r="G206" s="35">
        <f t="shared" si="17"/>
        <v>2.4783344</v>
      </c>
      <c r="H206" s="35">
        <f>0.001013*Constantes!$D$4/(0.622*G206)</f>
        <v>4.4962069006955853E-2</v>
      </c>
      <c r="I206" s="35">
        <f t="shared" si="18"/>
        <v>0.32606224862655375</v>
      </c>
      <c r="J206" s="35">
        <f t="shared" si="19"/>
        <v>0.35652788435211263</v>
      </c>
      <c r="K206" s="35">
        <f>(Constantes!$D$10/0.8)*(Constantes!$D$5*J206^2+Constantes!$D$6*J206+Constantes!$D$7)</f>
        <v>8.8461047530355117</v>
      </c>
      <c r="L206" s="35">
        <f>(Constantes!$D$10/0.8)*(0.00376*D206^2-0.0516*D206-6.967)</f>
        <v>-2.6684393999999996</v>
      </c>
      <c r="M206" s="9"/>
      <c r="N206" s="10"/>
    </row>
    <row r="207" spans="2:14" x14ac:dyDescent="0.25">
      <c r="B207" s="8"/>
      <c r="C207" s="35">
        <v>204</v>
      </c>
      <c r="D207" s="35">
        <f>(Clima!D207+Clima!E207)/2</f>
        <v>9</v>
      </c>
      <c r="E207" s="35">
        <f t="shared" si="15"/>
        <v>1.1485844230421196</v>
      </c>
      <c r="F207" s="35">
        <f t="shared" si="16"/>
        <v>7.759005371461257E-2</v>
      </c>
      <c r="G207" s="35">
        <f t="shared" si="17"/>
        <v>2.4797509999999998</v>
      </c>
      <c r="H207" s="35">
        <f>0.001013*Constantes!$D$4/(0.622*G207)</f>
        <v>4.493638365913051E-2</v>
      </c>
      <c r="I207" s="35">
        <f t="shared" si="18"/>
        <v>0.32176493751214225</v>
      </c>
      <c r="J207" s="35">
        <f t="shared" si="19"/>
        <v>0.35302513037241373</v>
      </c>
      <c r="K207" s="35">
        <f>(Constantes!$D$10/0.8)*(Constantes!$D$5*J207^2+Constantes!$D$6*J207+Constantes!$D$7)</f>
        <v>8.8728450671787105</v>
      </c>
      <c r="L207" s="35">
        <f>(Constantes!$D$10/0.8)*(0.00376*D207^2-0.0516*D207-6.967)</f>
        <v>-2.6725649999999996</v>
      </c>
      <c r="M207" s="9"/>
      <c r="N207" s="10"/>
    </row>
    <row r="208" spans="2:14" x14ac:dyDescent="0.25">
      <c r="B208" s="8"/>
      <c r="C208" s="35">
        <v>205</v>
      </c>
      <c r="D208" s="35">
        <f>(Clima!D208+Clima!E208)/2</f>
        <v>9.8500000000000014</v>
      </c>
      <c r="E208" s="35">
        <f t="shared" si="15"/>
        <v>1.2162394815909716</v>
      </c>
      <c r="F208" s="35">
        <f t="shared" si="16"/>
        <v>8.1596178970055125E-2</v>
      </c>
      <c r="G208" s="35">
        <f t="shared" si="17"/>
        <v>2.4777441499999999</v>
      </c>
      <c r="H208" s="35">
        <f>0.001013*Constantes!$D$4/(0.622*G208)</f>
        <v>4.4972779903491057E-2</v>
      </c>
      <c r="I208" s="35">
        <f t="shared" si="18"/>
        <v>0.32783604352575479</v>
      </c>
      <c r="J208" s="35">
        <f t="shared" si="19"/>
        <v>0.34941776742767922</v>
      </c>
      <c r="K208" s="35">
        <f>(Constantes!$D$10/0.8)*(Constantes!$D$5*J208^2+Constantes!$D$6*J208+Constantes!$D$7)</f>
        <v>8.9002540557916454</v>
      </c>
      <c r="L208" s="35">
        <f>(Constantes!$D$10/0.8)*(0.00376*D208^2-0.0516*D208-6.967)</f>
        <v>-2.6664207749999993</v>
      </c>
      <c r="M208" s="9"/>
      <c r="N208" s="10"/>
    </row>
    <row r="209" spans="2:14" x14ac:dyDescent="0.25">
      <c r="B209" s="8"/>
      <c r="C209" s="35">
        <v>206</v>
      </c>
      <c r="D209" s="35">
        <f>(Clima!D209+Clima!E209)/2</f>
        <v>9.85</v>
      </c>
      <c r="E209" s="35">
        <f t="shared" si="15"/>
        <v>1.2162394815909714</v>
      </c>
      <c r="F209" s="35">
        <f t="shared" si="16"/>
        <v>8.1596178970055111E-2</v>
      </c>
      <c r="G209" s="35">
        <f t="shared" si="17"/>
        <v>2.4777441499999999</v>
      </c>
      <c r="H209" s="35">
        <f>0.001013*Constantes!$D$4/(0.622*G209)</f>
        <v>4.4972779903491057E-2</v>
      </c>
      <c r="I209" s="35">
        <f t="shared" si="18"/>
        <v>0.32783604352575479</v>
      </c>
      <c r="J209" s="35">
        <f t="shared" si="19"/>
        <v>0.3457068644574029</v>
      </c>
      <c r="K209" s="35">
        <f>(Constantes!$D$10/0.8)*(Constantes!$D$5*J209^2+Constantes!$D$6*J209+Constantes!$D$7)</f>
        <v>8.9283121879695617</v>
      </c>
      <c r="L209" s="35">
        <f>(Constantes!$D$10/0.8)*(0.00376*D209^2-0.0516*D209-6.967)</f>
        <v>-2.6664207749999993</v>
      </c>
      <c r="M209" s="9"/>
      <c r="N209" s="10"/>
    </row>
    <row r="210" spans="2:14" x14ac:dyDescent="0.25">
      <c r="B210" s="8"/>
      <c r="C210" s="35">
        <v>207</v>
      </c>
      <c r="D210" s="35">
        <f>(Clima!D210+Clima!E210)/2</f>
        <v>8.65</v>
      </c>
      <c r="E210" s="35">
        <f t="shared" si="15"/>
        <v>1.1217035387262231</v>
      </c>
      <c r="F210" s="35">
        <f t="shared" si="16"/>
        <v>7.5989990506503152E-2</v>
      </c>
      <c r="G210" s="35">
        <f t="shared" si="17"/>
        <v>2.4805773499999999</v>
      </c>
      <c r="H210" s="35">
        <f>0.001013*Constantes!$D$4/(0.622*G210)</f>
        <v>4.4921414087374677E-2</v>
      </c>
      <c r="I210" s="35">
        <f t="shared" si="18"/>
        <v>0.3192323502116553</v>
      </c>
      <c r="J210" s="35">
        <f t="shared" si="19"/>
        <v>0.3418935210822226</v>
      </c>
      <c r="K210" s="35">
        <f>(Constantes!$D$10/0.8)*(Constantes!$D$5*J210^2+Constantes!$D$6*J210+Constantes!$D$7)</f>
        <v>8.9569995352601879</v>
      </c>
      <c r="L210" s="35">
        <f>(Constantes!$D$10/0.8)*(0.00376*D210^2-0.0516*D210-6.967)</f>
        <v>-2.6745027749999997</v>
      </c>
      <c r="M210" s="9"/>
      <c r="N210" s="10"/>
    </row>
    <row r="211" spans="2:14" x14ac:dyDescent="0.25">
      <c r="B211" s="8"/>
      <c r="C211" s="35">
        <v>208</v>
      </c>
      <c r="D211" s="35">
        <f>(Clima!D211+Clima!E211)/2</f>
        <v>8.5500000000000007</v>
      </c>
      <c r="E211" s="35">
        <f t="shared" si="15"/>
        <v>1.1141256884066946</v>
      </c>
      <c r="F211" s="35">
        <f t="shared" si="16"/>
        <v>7.553804083049119E-2</v>
      </c>
      <c r="G211" s="35">
        <f t="shared" si="17"/>
        <v>2.4808134499999999</v>
      </c>
      <c r="H211" s="35">
        <f>0.001013*Constantes!$D$4/(0.622*G211)</f>
        <v>4.4917138898578825E-2</v>
      </c>
      <c r="I211" s="35">
        <f t="shared" si="18"/>
        <v>0.31850530773396696</v>
      </c>
      <c r="J211" s="35">
        <f t="shared" si="19"/>
        <v>0.33797886727807902</v>
      </c>
      <c r="K211" s="35">
        <f>(Constantes!$D$10/0.8)*(Constantes!$D$5*J211^2+Constantes!$D$6*J211+Constantes!$D$7)</f>
        <v>8.9862957913341095</v>
      </c>
      <c r="L211" s="35">
        <f>(Constantes!$D$10/0.8)*(0.00376*D211^2-0.0516*D211-6.967)</f>
        <v>-2.6749929749999994</v>
      </c>
      <c r="M211" s="9"/>
      <c r="N211" s="10"/>
    </row>
    <row r="212" spans="2:14" x14ac:dyDescent="0.25">
      <c r="B212" s="8"/>
      <c r="C212" s="35">
        <v>209</v>
      </c>
      <c r="D212" s="35">
        <f>(Clima!D212+Clima!E212)/2</f>
        <v>9.1</v>
      </c>
      <c r="E212" s="35">
        <f t="shared" si="15"/>
        <v>1.1563680372555176</v>
      </c>
      <c r="F212" s="35">
        <f t="shared" si="16"/>
        <v>7.8052465514333522E-2</v>
      </c>
      <c r="G212" s="35">
        <f t="shared" si="17"/>
        <v>2.4795148999999999</v>
      </c>
      <c r="H212" s="35">
        <f>0.001013*Constantes!$D$4/(0.622*G212)</f>
        <v>4.494066251229728E-2</v>
      </c>
      <c r="I212" s="35">
        <f t="shared" si="18"/>
        <v>0.32248506174818503</v>
      </c>
      <c r="J212" s="35">
        <f t="shared" si="19"/>
        <v>0.33396406304137966</v>
      </c>
      <c r="K212" s="35">
        <f>(Constantes!$D$10/0.8)*(Constantes!$D$5*J212^2+Constantes!$D$6*J212+Constantes!$D$7)</f>
        <v>9.0161802919940222</v>
      </c>
      <c r="L212" s="35">
        <f>(Constantes!$D$10/0.8)*(0.00376*D212^2-0.0516*D212-6.967)</f>
        <v>-2.6719478999999997</v>
      </c>
      <c r="M212" s="9"/>
      <c r="N212" s="10"/>
    </row>
    <row r="213" spans="2:14" x14ac:dyDescent="0.25">
      <c r="B213" s="8"/>
      <c r="C213" s="35">
        <v>210</v>
      </c>
      <c r="D213" s="35">
        <f>(Clima!D213+Clima!E213)/2</f>
        <v>9.35</v>
      </c>
      <c r="E213" s="35">
        <f t="shared" si="15"/>
        <v>1.1760304470729337</v>
      </c>
      <c r="F213" s="35">
        <f t="shared" si="16"/>
        <v>7.921880376620824E-2</v>
      </c>
      <c r="G213" s="35">
        <f t="shared" si="17"/>
        <v>2.4789246499999997</v>
      </c>
      <c r="H213" s="35">
        <f>0.001013*Constantes!$D$4/(0.622*G213)</f>
        <v>4.4951363211105488E-2</v>
      </c>
      <c r="I213" s="35">
        <f t="shared" si="18"/>
        <v>0.32427855867946659</v>
      </c>
      <c r="J213" s="35">
        <f t="shared" si="19"/>
        <v>0.32985029804526639</v>
      </c>
      <c r="K213" s="35">
        <f>(Constantes!$D$10/0.8)*(Constantes!$D$5*J213^2+Constantes!$D$6*J213+Constantes!$D$7)</f>
        <v>9.0466320355003145</v>
      </c>
      <c r="L213" s="35">
        <f>(Constantes!$D$10/0.8)*(0.00376*D213^2-0.0516*D213-6.967)</f>
        <v>-2.6702817749999994</v>
      </c>
      <c r="M213" s="9"/>
      <c r="N213" s="10"/>
    </row>
    <row r="214" spans="2:14" x14ac:dyDescent="0.25">
      <c r="B214" s="8"/>
      <c r="C214" s="35">
        <v>211</v>
      </c>
      <c r="D214" s="35">
        <f>(Clima!D214+Clima!E214)/2</f>
        <v>11.75</v>
      </c>
      <c r="E214" s="35">
        <f t="shared" si="15"/>
        <v>1.3802776599471762</v>
      </c>
      <c r="F214" s="35">
        <f t="shared" si="16"/>
        <v>9.1193801661548224E-2</v>
      </c>
      <c r="G214" s="35">
        <f t="shared" si="17"/>
        <v>2.4732582499999998</v>
      </c>
      <c r="H214" s="35">
        <f>0.001013*Constantes!$D$4/(0.622*G214)</f>
        <v>4.5054349789437696E-2</v>
      </c>
      <c r="I214" s="35">
        <f t="shared" si="18"/>
        <v>0.34098539738615508</v>
      </c>
      <c r="J214" s="35">
        <f t="shared" si="19"/>
        <v>0.32563879128708983</v>
      </c>
      <c r="K214" s="35">
        <f>(Constantes!$D$10/0.8)*(Constantes!$D$5*J214^2+Constantes!$D$6*J214+Constantes!$D$7)</f>
        <v>9.0776297031901318</v>
      </c>
      <c r="L214" s="35">
        <f>(Constantes!$D$10/0.8)*(0.00376*D214^2-0.0516*D214-6.967)</f>
        <v>-2.6453193749999993</v>
      </c>
      <c r="M214" s="9"/>
      <c r="N214" s="10"/>
    </row>
    <row r="215" spans="2:14" x14ac:dyDescent="0.25">
      <c r="B215" s="8"/>
      <c r="C215" s="35">
        <v>212</v>
      </c>
      <c r="D215" s="35">
        <f>(Clima!D215+Clima!E215)/2</f>
        <v>9.9</v>
      </c>
      <c r="E215" s="35">
        <f t="shared" si="15"/>
        <v>1.2203261059395465</v>
      </c>
      <c r="F215" s="35">
        <f t="shared" si="16"/>
        <v>8.1837230413319473E-2</v>
      </c>
      <c r="G215" s="35">
        <f t="shared" si="17"/>
        <v>2.4776260999999997</v>
      </c>
      <c r="H215" s="35">
        <f>0.001013*Constantes!$D$4/(0.622*G215)</f>
        <v>4.4974922695201085E-2</v>
      </c>
      <c r="I215" s="35">
        <f t="shared" si="18"/>
        <v>0.3281896076316444</v>
      </c>
      <c r="J215" s="35">
        <f t="shared" si="19"/>
        <v>0.32133079072719428</v>
      </c>
      <c r="K215" s="35">
        <f>(Constantes!$D$10/0.8)*(Constantes!$D$5*J215^2+Constantes!$D$6*J215+Constantes!$D$7)</f>
        <v>9.1091516803667485</v>
      </c>
      <c r="L215" s="35">
        <f>(Constantes!$D$10/0.8)*(0.00376*D215^2-0.0516*D215-6.967)</f>
        <v>-2.6659958999999995</v>
      </c>
      <c r="M215" s="9"/>
      <c r="N215" s="10"/>
    </row>
    <row r="216" spans="2:14" x14ac:dyDescent="0.25">
      <c r="B216" s="8"/>
      <c r="C216" s="35">
        <v>213</v>
      </c>
      <c r="D216" s="35">
        <f>(Clima!D216+Clima!E216)/2</f>
        <v>11.95</v>
      </c>
      <c r="E216" s="35">
        <f t="shared" si="15"/>
        <v>1.3986262031935408</v>
      </c>
      <c r="F216" s="35">
        <f t="shared" si="16"/>
        <v>9.2257839608086131E-2</v>
      </c>
      <c r="G216" s="35">
        <f t="shared" si="17"/>
        <v>2.4727860499999998</v>
      </c>
      <c r="H216" s="35">
        <f>0.001013*Constantes!$D$4/(0.622*G216)</f>
        <v>4.5062953309329995E-2</v>
      </c>
      <c r="I216" s="35">
        <f t="shared" si="18"/>
        <v>0.34233474612907638</v>
      </c>
      <c r="J216" s="35">
        <f t="shared" si="19"/>
        <v>0.3169275729191196</v>
      </c>
      <c r="K216" s="35">
        <f>(Constantes!$D$10/0.8)*(Constantes!$D$5*J216^2+Constantes!$D$6*J216+Constantes!$D$7)</f>
        <v>9.1411760774358086</v>
      </c>
      <c r="L216" s="35">
        <f>(Constantes!$D$10/0.8)*(0.00376*D216^2-0.0516*D216-6.967)</f>
        <v>-2.6425059749999993</v>
      </c>
      <c r="M216" s="9"/>
      <c r="N216" s="10"/>
    </row>
    <row r="217" spans="2:14" x14ac:dyDescent="0.25">
      <c r="B217" s="8"/>
      <c r="C217" s="35">
        <v>214</v>
      </c>
      <c r="D217" s="35">
        <f>(Clima!D217+Clima!E217)/2</f>
        <v>11.4</v>
      </c>
      <c r="E217" s="35">
        <f t="shared" si="15"/>
        <v>1.3486760963347784</v>
      </c>
      <c r="F217" s="35">
        <f t="shared" si="16"/>
        <v>8.9356889727344888E-2</v>
      </c>
      <c r="G217" s="35">
        <f t="shared" si="17"/>
        <v>2.4740845999999999</v>
      </c>
      <c r="H217" s="35">
        <f>0.001013*Constantes!$D$4/(0.622*G217)</f>
        <v>4.5039301532014117E-2</v>
      </c>
      <c r="I217" s="35">
        <f t="shared" si="18"/>
        <v>0.33860789639405336</v>
      </c>
      <c r="J217" s="35">
        <f t="shared" si="19"/>
        <v>0.31243044263133196</v>
      </c>
      <c r="K217" s="35">
        <f>(Constantes!$D$10/0.8)*(Constantes!$D$5*J217^2+Constantes!$D$6*J217+Constantes!$D$7)</f>
        <v>9.173680751264671</v>
      </c>
      <c r="L217" s="35">
        <f>(Constantes!$D$10/0.8)*(0.00376*D217^2-0.0516*D217-6.967)</f>
        <v>-2.6499713999999996</v>
      </c>
      <c r="M217" s="9"/>
      <c r="N217" s="10"/>
    </row>
    <row r="218" spans="2:14" x14ac:dyDescent="0.25">
      <c r="B218" s="8"/>
      <c r="C218" s="35">
        <v>215</v>
      </c>
      <c r="D218" s="35">
        <f>(Clima!D218+Clima!E218)/2</f>
        <v>11.4</v>
      </c>
      <c r="E218" s="35">
        <f t="shared" si="15"/>
        <v>1.3486760963347784</v>
      </c>
      <c r="F218" s="35">
        <f t="shared" si="16"/>
        <v>8.9356889727344888E-2</v>
      </c>
      <c r="G218" s="35">
        <f t="shared" si="17"/>
        <v>2.4740845999999999</v>
      </c>
      <c r="H218" s="35">
        <f>0.001013*Constantes!$D$4/(0.622*G218)</f>
        <v>4.5039301532014117E-2</v>
      </c>
      <c r="I218" s="35">
        <f t="shared" si="18"/>
        <v>0.33860789639405336</v>
      </c>
      <c r="J218" s="35">
        <f t="shared" si="19"/>
        <v>0.3078407324605914</v>
      </c>
      <c r="K218" s="35">
        <f>(Constantes!$D$10/0.8)*(Constantes!$D$5*J218^2+Constantes!$D$6*J218+Constantes!$D$7)</f>
        <v>9.206643326740954</v>
      </c>
      <c r="L218" s="35">
        <f>(Constantes!$D$10/0.8)*(0.00376*D218^2-0.0516*D218-6.967)</f>
        <v>-2.6499713999999996</v>
      </c>
      <c r="M218" s="9"/>
      <c r="N218" s="10"/>
    </row>
    <row r="219" spans="2:14" x14ac:dyDescent="0.25">
      <c r="B219" s="8"/>
      <c r="C219" s="35">
        <v>216</v>
      </c>
      <c r="D219" s="35">
        <f>(Clima!D219+Clima!E219)/2</f>
        <v>11.4</v>
      </c>
      <c r="E219" s="35">
        <f t="shared" si="15"/>
        <v>1.3486760963347784</v>
      </c>
      <c r="F219" s="35">
        <f t="shared" si="16"/>
        <v>8.9356889727344888E-2</v>
      </c>
      <c r="G219" s="35">
        <f t="shared" si="17"/>
        <v>2.4740845999999999</v>
      </c>
      <c r="H219" s="35">
        <f>0.001013*Constantes!$D$4/(0.622*G219)</f>
        <v>4.5039301532014117E-2</v>
      </c>
      <c r="I219" s="35">
        <f t="shared" si="18"/>
        <v>0.33860789639405336</v>
      </c>
      <c r="J219" s="35">
        <f t="shared" si="19"/>
        <v>0.30315980243707574</v>
      </c>
      <c r="K219" s="35">
        <f>(Constantes!$D$10/0.8)*(Constantes!$D$5*J219^2+Constantes!$D$6*J219+Constantes!$D$7)</f>
        <v>9.2400412185060699</v>
      </c>
      <c r="L219" s="35">
        <f>(Constantes!$D$10/0.8)*(0.00376*D219^2-0.0516*D219-6.967)</f>
        <v>-2.6499713999999996</v>
      </c>
      <c r="M219" s="9"/>
      <c r="N219" s="10"/>
    </row>
    <row r="220" spans="2:14" x14ac:dyDescent="0.25">
      <c r="B220" s="8"/>
      <c r="C220" s="35">
        <v>217</v>
      </c>
      <c r="D220" s="35">
        <f>(Clima!D220+Clima!E220)/2</f>
        <v>12.8</v>
      </c>
      <c r="E220" s="35">
        <f t="shared" si="15"/>
        <v>1.4790196183138538</v>
      </c>
      <c r="F220" s="35">
        <f t="shared" si="16"/>
        <v>9.6898823770774328E-2</v>
      </c>
      <c r="G220" s="35">
        <f t="shared" si="17"/>
        <v>2.4707792</v>
      </c>
      <c r="H220" s="35">
        <f>0.001013*Constantes!$D$4/(0.622*G220)</f>
        <v>4.5099554956231032E-2</v>
      </c>
      <c r="I220" s="35">
        <f t="shared" si="18"/>
        <v>0.34799397749689576</v>
      </c>
      <c r="J220" s="35">
        <f t="shared" si="19"/>
        <v>0.29838903962137336</v>
      </c>
      <c r="K220" s="35">
        <f>(Constantes!$D$10/0.8)*(Constantes!$D$5*J220^2+Constantes!$D$6*J220+Constantes!$D$7)</f>
        <v>9.2738516528394346</v>
      </c>
      <c r="L220" s="35">
        <f>(Constantes!$D$10/0.8)*(0.00376*D220^2-0.0516*D220-6.967)</f>
        <v>-2.6292905999999996</v>
      </c>
      <c r="M220" s="9"/>
      <c r="N220" s="10"/>
    </row>
    <row r="221" spans="2:14" x14ac:dyDescent="0.25">
      <c r="B221" s="8"/>
      <c r="C221" s="35">
        <v>218</v>
      </c>
      <c r="D221" s="35">
        <f>(Clima!D221+Clima!E221)/2</f>
        <v>6.3999999999999995</v>
      </c>
      <c r="E221" s="35">
        <f t="shared" si="15"/>
        <v>0.96173610737939708</v>
      </c>
      <c r="F221" s="35">
        <f t="shared" si="16"/>
        <v>6.6361595220328126E-2</v>
      </c>
      <c r="G221" s="35">
        <f t="shared" si="17"/>
        <v>2.4858895999999997</v>
      </c>
      <c r="H221" s="35">
        <f>0.001013*Constantes!$D$4/(0.622*G221)</f>
        <v>4.4825418761602502E-2</v>
      </c>
      <c r="I221" s="35">
        <f t="shared" si="18"/>
        <v>0.30251816528286729</v>
      </c>
      <c r="J221" s="35">
        <f t="shared" si="19"/>
        <v>0.29352985769346845</v>
      </c>
      <c r="K221" s="35">
        <f>(Constantes!$D$10/0.8)*(Constantes!$D$5*J221^2+Constantes!$D$6*J221+Constantes!$D$7)</f>
        <v>9.3080516896688561</v>
      </c>
      <c r="L221" s="35">
        <f>(Constantes!$D$10/0.8)*(0.00376*D221^2-0.0516*D221-6.967)</f>
        <v>-2.6787113999999992</v>
      </c>
      <c r="M221" s="9"/>
      <c r="N221" s="10"/>
    </row>
    <row r="222" spans="2:14" x14ac:dyDescent="0.25">
      <c r="B222" s="8"/>
      <c r="C222" s="35">
        <v>219</v>
      </c>
      <c r="D222" s="35">
        <f>(Clima!D222+Clima!E222)/2</f>
        <v>11.35</v>
      </c>
      <c r="E222" s="35">
        <f t="shared" si="15"/>
        <v>1.3442138857215939</v>
      </c>
      <c r="F222" s="35">
        <f t="shared" si="16"/>
        <v>8.9097066304630032E-2</v>
      </c>
      <c r="G222" s="35">
        <f t="shared" si="17"/>
        <v>2.4742026500000001</v>
      </c>
      <c r="H222" s="35">
        <f>0.001013*Constantes!$D$4/(0.622*G222)</f>
        <v>4.5037152601510852E-2</v>
      </c>
      <c r="I222" s="35">
        <f t="shared" si="18"/>
        <v>0.33826658351104416</v>
      </c>
      <c r="J222" s="35">
        <f t="shared" si="19"/>
        <v>0.28858369653383575</v>
      </c>
      <c r="K222" s="35">
        <f>(Constantes!$D$10/0.8)*(Constantes!$D$5*J222^2+Constantes!$D$6*J222+Constantes!$D$7)</f>
        <v>9.3426182446824892</v>
      </c>
      <c r="L222" s="35">
        <f>(Constantes!$D$10/0.8)*(0.00376*D222^2-0.0516*D222-6.967)</f>
        <v>-2.6506077749999997</v>
      </c>
      <c r="M222" s="9"/>
      <c r="N222" s="10"/>
    </row>
    <row r="223" spans="2:14" x14ac:dyDescent="0.25">
      <c r="B223" s="8"/>
      <c r="C223" s="35">
        <v>220</v>
      </c>
      <c r="D223" s="35">
        <f>(Clima!D223+Clima!E223)/2</f>
        <v>10.15</v>
      </c>
      <c r="E223" s="35">
        <f t="shared" si="15"/>
        <v>1.2409408882084079</v>
      </c>
      <c r="F223" s="35">
        <f t="shared" si="16"/>
        <v>8.3051624609049163E-2</v>
      </c>
      <c r="G223" s="35">
        <f t="shared" si="17"/>
        <v>2.47703585</v>
      </c>
      <c r="H223" s="35">
        <f>0.001013*Constantes!$D$4/(0.622*G223)</f>
        <v>4.4985639717371281E-2</v>
      </c>
      <c r="I223" s="35">
        <f t="shared" si="18"/>
        <v>0.32995141784668947</v>
      </c>
      <c r="J223" s="35">
        <f t="shared" si="19"/>
        <v>0.28355202179677386</v>
      </c>
      <c r="K223" s="35">
        <f>(Constantes!$D$10/0.8)*(Constantes!$D$5*J223^2+Constantes!$D$6*J223+Constantes!$D$7)</f>
        <v>9.3775281115176643</v>
      </c>
      <c r="L223" s="35">
        <f>(Constantes!$D$10/0.8)*(0.00376*D223^2-0.0516*D223-6.967)</f>
        <v>-2.6637657749999994</v>
      </c>
      <c r="M223" s="9"/>
      <c r="N223" s="10"/>
    </row>
    <row r="224" spans="2:14" x14ac:dyDescent="0.25">
      <c r="B224" s="8"/>
      <c r="C224" s="35">
        <v>221</v>
      </c>
      <c r="D224" s="35">
        <f>(Clima!D224+Clima!E224)/2</f>
        <v>12.2</v>
      </c>
      <c r="E224" s="35">
        <f t="shared" si="15"/>
        <v>1.421862932192234</v>
      </c>
      <c r="F224" s="35">
        <f t="shared" si="16"/>
        <v>9.3602745308232094E-2</v>
      </c>
      <c r="G224" s="35">
        <f t="shared" si="17"/>
        <v>2.4721957999999997</v>
      </c>
      <c r="H224" s="35">
        <f>0.001013*Constantes!$D$4/(0.622*G224)</f>
        <v>4.5073712331002484E-2</v>
      </c>
      <c r="I224" s="35">
        <f t="shared" si="18"/>
        <v>0.34401194911201238</v>
      </c>
      <c r="J224" s="35">
        <f t="shared" si="19"/>
        <v>0.27843632447609956</v>
      </c>
      <c r="K224" s="35">
        <f>(Constantes!$D$10/0.8)*(Constantes!$D$5*J224^2+Constantes!$D$6*J224+Constantes!$D$7)</f>
        <v>9.4127579840018054</v>
      </c>
      <c r="L224" s="35">
        <f>(Constantes!$D$10/0.8)*(0.00376*D224^2-0.0516*D224-6.967)</f>
        <v>-2.6388305999999995</v>
      </c>
      <c r="M224" s="9"/>
      <c r="N224" s="10"/>
    </row>
    <row r="225" spans="2:14" x14ac:dyDescent="0.25">
      <c r="B225" s="8"/>
      <c r="C225" s="35">
        <v>222</v>
      </c>
      <c r="D225" s="35">
        <f>(Clima!D225+Clima!E225)/2</f>
        <v>12.5</v>
      </c>
      <c r="E225" s="35">
        <f t="shared" si="15"/>
        <v>1.4501940250881777</v>
      </c>
      <c r="F225" s="35">
        <f t="shared" si="16"/>
        <v>9.5238642712590429E-2</v>
      </c>
      <c r="G225" s="35">
        <f t="shared" si="17"/>
        <v>2.4714874999999998</v>
      </c>
      <c r="H225" s="35">
        <f>0.001013*Constantes!$D$4/(0.622*G225)</f>
        <v>4.5086629940516605E-2</v>
      </c>
      <c r="I225" s="35">
        <f t="shared" si="18"/>
        <v>0.34601062071581223</v>
      </c>
      <c r="J225" s="35">
        <f t="shared" si="19"/>
        <v>0.27323812046333518</v>
      </c>
      <c r="K225" s="35">
        <f>(Constantes!$D$10/0.8)*(Constantes!$D$5*J225^2+Constantes!$D$6*J225+Constantes!$D$7)</f>
        <v>9.4482844784206481</v>
      </c>
      <c r="L225" s="35">
        <f>(Constantes!$D$10/0.8)*(0.00376*D225^2-0.0516*D225-6.967)</f>
        <v>-2.6341874999999995</v>
      </c>
      <c r="M225" s="9"/>
      <c r="N225" s="10"/>
    </row>
    <row r="226" spans="2:14" x14ac:dyDescent="0.25">
      <c r="B226" s="8"/>
      <c r="C226" s="35">
        <v>223</v>
      </c>
      <c r="D226" s="35">
        <f>(Clima!D226+Clima!E226)/2</f>
        <v>10.85</v>
      </c>
      <c r="E226" s="35">
        <f t="shared" si="15"/>
        <v>1.3003002567289974</v>
      </c>
      <c r="F226" s="35">
        <f t="shared" si="16"/>
        <v>8.6534052607070783E-2</v>
      </c>
      <c r="G226" s="35">
        <f t="shared" si="17"/>
        <v>2.4753831499999999</v>
      </c>
      <c r="H226" s="35">
        <f>0.001013*Constantes!$D$4/(0.622*G226)</f>
        <v>4.5015674569455051E-2</v>
      </c>
      <c r="I226" s="35">
        <f t="shared" si="18"/>
        <v>0.33483065028999898</v>
      </c>
      <c r="J226" s="35">
        <f t="shared" si="19"/>
        <v>0.26795895009851584</v>
      </c>
      <c r="K226" s="35">
        <f>(Constantes!$D$10/0.8)*(Constantes!$D$5*J226^2+Constantes!$D$6*J226+Constantes!$D$7)</f>
        <v>9.4840841557889632</v>
      </c>
      <c r="L226" s="35">
        <f>(Constantes!$D$10/0.8)*(0.00376*D226^2-0.0516*D226-6.967)</f>
        <v>-2.6565837749999996</v>
      </c>
      <c r="M226" s="9"/>
      <c r="N226" s="10"/>
    </row>
    <row r="227" spans="2:14" x14ac:dyDescent="0.25">
      <c r="B227" s="8"/>
      <c r="C227" s="35">
        <v>224</v>
      </c>
      <c r="D227" s="35">
        <f>(Clima!D227+Clima!E227)/2</f>
        <v>10.450000000000001</v>
      </c>
      <c r="E227" s="35">
        <f t="shared" si="15"/>
        <v>1.2660823210259287</v>
      </c>
      <c r="F227" s="35">
        <f t="shared" si="16"/>
        <v>8.4529163709539321E-2</v>
      </c>
      <c r="G227" s="35">
        <f t="shared" si="17"/>
        <v>2.4763275499999997</v>
      </c>
      <c r="H227" s="35">
        <f>0.001013*Constantes!$D$4/(0.622*G227)</f>
        <v>4.4998506887795414E-2</v>
      </c>
      <c r="I227" s="35">
        <f t="shared" si="18"/>
        <v>0.33205228467683068</v>
      </c>
      <c r="J227" s="35">
        <f t="shared" si="19"/>
        <v>0.26260037771375455</v>
      </c>
      <c r="K227" s="35">
        <f>(Constantes!$D$10/0.8)*(Constantes!$D$5*J227^2+Constantes!$D$6*J227+Constantes!$D$7)</f>
        <v>9.5201335440989769</v>
      </c>
      <c r="L227" s="35">
        <f>(Constantes!$D$10/0.8)*(0.00376*D227^2-0.0516*D227-6.967)</f>
        <v>-2.6608569749999997</v>
      </c>
      <c r="M227" s="9"/>
      <c r="N227" s="10"/>
    </row>
    <row r="228" spans="2:14" x14ac:dyDescent="0.25">
      <c r="B228" s="8"/>
      <c r="C228" s="35">
        <v>225</v>
      </c>
      <c r="D228" s="35">
        <f>(Clima!D228+Clima!E228)/2</f>
        <v>10.15</v>
      </c>
      <c r="E228" s="35">
        <f t="shared" si="15"/>
        <v>1.2409408882084079</v>
      </c>
      <c r="F228" s="35">
        <f t="shared" si="16"/>
        <v>8.3051624609049163E-2</v>
      </c>
      <c r="G228" s="35">
        <f t="shared" si="17"/>
        <v>2.47703585</v>
      </c>
      <c r="H228" s="35">
        <f>0.001013*Constantes!$D$4/(0.622*G228)</f>
        <v>4.4985639717371281E-2</v>
      </c>
      <c r="I228" s="35">
        <f t="shared" si="18"/>
        <v>0.32995141784668947</v>
      </c>
      <c r="J228" s="35">
        <f t="shared" si="19"/>
        <v>0.25716399116969624</v>
      </c>
      <c r="K228" s="35">
        <f>(Constantes!$D$10/0.8)*(Constantes!$D$5*J228^2+Constantes!$D$6*J228+Constantes!$D$7)</f>
        <v>9.5564091605217776</v>
      </c>
      <c r="L228" s="35">
        <f>(Constantes!$D$10/0.8)*(0.00376*D228^2-0.0516*D228-6.967)</f>
        <v>-2.6637657749999994</v>
      </c>
      <c r="M228" s="9"/>
      <c r="N228" s="10"/>
    </row>
    <row r="229" spans="2:14" x14ac:dyDescent="0.25">
      <c r="B229" s="8"/>
      <c r="C229" s="35">
        <v>226</v>
      </c>
      <c r="D229" s="35">
        <f>(Clima!D229+Clima!E229)/2</f>
        <v>10</v>
      </c>
      <c r="E229" s="35">
        <f t="shared" si="15"/>
        <v>1.2285355953233976</v>
      </c>
      <c r="F229" s="35">
        <f t="shared" si="16"/>
        <v>8.2321156964857062E-2</v>
      </c>
      <c r="G229" s="35">
        <f t="shared" si="17"/>
        <v>2.4773899999999998</v>
      </c>
      <c r="H229" s="35">
        <f>0.001013*Constantes!$D$4/(0.622*G229)</f>
        <v>4.4979208891257547E-2</v>
      </c>
      <c r="I229" s="35">
        <f t="shared" si="18"/>
        <v>0.32889553570326324</v>
      </c>
      <c r="J229" s="35">
        <f t="shared" si="19"/>
        <v>0.25165140138500097</v>
      </c>
      <c r="K229" s="35">
        <f>(Constantes!$D$10/0.8)*(Constantes!$D$5*J229^2+Constantes!$D$6*J229+Constantes!$D$7)</f>
        <v>9.5928875335370662</v>
      </c>
      <c r="L229" s="35">
        <f>(Constantes!$D$10/0.8)*(0.00376*D229^2-0.0516*D229-6.967)</f>
        <v>-2.6651249999999993</v>
      </c>
      <c r="M229" s="9"/>
      <c r="N229" s="10"/>
    </row>
    <row r="230" spans="2:14" x14ac:dyDescent="0.25">
      <c r="B230" s="8"/>
      <c r="C230" s="35">
        <v>227</v>
      </c>
      <c r="D230" s="35">
        <f>(Clima!D230+Clima!E230)/2</f>
        <v>10.4</v>
      </c>
      <c r="E230" s="35">
        <f t="shared" si="15"/>
        <v>1.2618612427946017</v>
      </c>
      <c r="F230" s="35">
        <f t="shared" si="16"/>
        <v>8.4281361443687683E-2</v>
      </c>
      <c r="G230" s="35">
        <f t="shared" si="17"/>
        <v>2.4764455999999999</v>
      </c>
      <c r="H230" s="35">
        <f>0.001013*Constantes!$D$4/(0.622*G230)</f>
        <v>4.4996361848252404E-2</v>
      </c>
      <c r="I230" s="35">
        <f t="shared" si="18"/>
        <v>0.33170315327202898</v>
      </c>
      <c r="J230" s="35">
        <f t="shared" si="19"/>
        <v>0.24606424185899331</v>
      </c>
      <c r="K230" s="35">
        <f>(Constantes!$D$10/0.8)*(Constantes!$D$5*J230^2+Constantes!$D$6*J230+Constantes!$D$7)</f>
        <v>9.6295452249666837</v>
      </c>
      <c r="L230" s="35">
        <f>(Constantes!$D$10/0.8)*(0.00376*D230^2-0.0516*D230-6.967)</f>
        <v>-2.6613593999999994</v>
      </c>
      <c r="M230" s="9"/>
      <c r="N230" s="10"/>
    </row>
    <row r="231" spans="2:14" x14ac:dyDescent="0.25">
      <c r="B231" s="8"/>
      <c r="C231" s="35">
        <v>228</v>
      </c>
      <c r="D231" s="35">
        <f>(Clima!D231+Clima!E231)/2</f>
        <v>10.4</v>
      </c>
      <c r="E231" s="35">
        <f t="shared" si="15"/>
        <v>1.2618612427946017</v>
      </c>
      <c r="F231" s="35">
        <f t="shared" si="16"/>
        <v>8.4281361443687683E-2</v>
      </c>
      <c r="G231" s="35">
        <f t="shared" si="17"/>
        <v>2.4764455999999999</v>
      </c>
      <c r="H231" s="35">
        <f>0.001013*Constantes!$D$4/(0.622*G231)</f>
        <v>4.4996361848252404E-2</v>
      </c>
      <c r="I231" s="35">
        <f t="shared" si="18"/>
        <v>0.33170315327202898</v>
      </c>
      <c r="J231" s="35">
        <f t="shared" si="19"/>
        <v>0.24040416818762153</v>
      </c>
      <c r="K231" s="35">
        <f>(Constantes!$D$10/0.8)*(Constantes!$D$5*J231^2+Constantes!$D$6*J231+Constantes!$D$7)</f>
        <v>9.6663588518875425</v>
      </c>
      <c r="L231" s="35">
        <f>(Constantes!$D$10/0.8)*(0.00376*D231^2-0.0516*D231-6.967)</f>
        <v>-2.6613593999999994</v>
      </c>
      <c r="M231" s="9"/>
      <c r="N231" s="10"/>
    </row>
    <row r="232" spans="2:14" x14ac:dyDescent="0.25">
      <c r="B232" s="8"/>
      <c r="C232" s="35">
        <v>229</v>
      </c>
      <c r="D232" s="35">
        <f>(Clima!D232+Clima!E232)/2</f>
        <v>11.25</v>
      </c>
      <c r="E232" s="35">
        <f t="shared" si="15"/>
        <v>1.3353283650298429</v>
      </c>
      <c r="F232" s="35">
        <f t="shared" si="16"/>
        <v>8.8579350899344877E-2</v>
      </c>
      <c r="G232" s="35">
        <f t="shared" si="17"/>
        <v>2.47443875</v>
      </c>
      <c r="H232" s="35">
        <f>0.001013*Constantes!$D$4/(0.622*G232)</f>
        <v>4.5032855355628641E-2</v>
      </c>
      <c r="I232" s="35">
        <f t="shared" si="18"/>
        <v>0.33758270995629469</v>
      </c>
      <c r="J232" s="35">
        <f t="shared" si="19"/>
        <v>0.23467285757286874</v>
      </c>
      <c r="K232" s="35">
        <f>(Constantes!$D$10/0.8)*(Constantes!$D$5*J232^2+Constantes!$D$6*J232+Constantes!$D$7)</f>
        <v>9.7033051083997268</v>
      </c>
      <c r="L232" s="35">
        <f>(Constantes!$D$10/0.8)*(0.00376*D232^2-0.0516*D232-6.967)</f>
        <v>-2.6518593749999995</v>
      </c>
      <c r="M232" s="9"/>
      <c r="N232" s="10"/>
    </row>
    <row r="233" spans="2:14" x14ac:dyDescent="0.25">
      <c r="B233" s="8"/>
      <c r="C233" s="35">
        <v>230</v>
      </c>
      <c r="D233" s="35">
        <f>(Clima!D233+Clima!E233)/2</f>
        <v>11.2</v>
      </c>
      <c r="E233" s="35">
        <f t="shared" si="15"/>
        <v>1.3309049906437358</v>
      </c>
      <c r="F233" s="35">
        <f t="shared" si="16"/>
        <v>8.8321456330061332E-2</v>
      </c>
      <c r="G233" s="35">
        <f t="shared" si="17"/>
        <v>2.4745567999999998</v>
      </c>
      <c r="H233" s="35">
        <f>0.001013*Constantes!$D$4/(0.622*G233)</f>
        <v>4.5030707040191013E-2</v>
      </c>
      <c r="I233" s="35">
        <f t="shared" si="18"/>
        <v>0.33724015024190968</v>
      </c>
      <c r="J233" s="35">
        <f t="shared" si="19"/>
        <v>0.22887200832576216</v>
      </c>
      <c r="K233" s="35">
        <f>(Constantes!$D$10/0.8)*(Constantes!$D$5*J233^2+Constantes!$D$6*J233+Constantes!$D$7)</f>
        <v>9.7403607872257023</v>
      </c>
      <c r="L233" s="35">
        <f>(Constantes!$D$10/0.8)*(0.00376*D233^2-0.0516*D233-6.967)</f>
        <v>-2.6524745999999997</v>
      </c>
      <c r="M233" s="9"/>
      <c r="N233" s="10"/>
    </row>
    <row r="234" spans="2:14" x14ac:dyDescent="0.25">
      <c r="B234" s="8"/>
      <c r="C234" s="35">
        <v>231</v>
      </c>
      <c r="D234" s="35">
        <f>(Clima!D234+Clima!E234)/2</f>
        <v>11.299999999999999</v>
      </c>
      <c r="E234" s="35">
        <f t="shared" si="15"/>
        <v>1.3397646526819855</v>
      </c>
      <c r="F234" s="35">
        <f t="shared" si="16"/>
        <v>8.8837887126731505E-2</v>
      </c>
      <c r="G234" s="35">
        <f t="shared" si="17"/>
        <v>2.4743206999999998</v>
      </c>
      <c r="H234" s="35">
        <f>0.001013*Constantes!$D$4/(0.622*G234)</f>
        <v>4.5035003876058806E-2</v>
      </c>
      <c r="I234" s="35">
        <f t="shared" si="18"/>
        <v>0.33792485453988752</v>
      </c>
      <c r="J234" s="35">
        <f t="shared" si="19"/>
        <v>0.22300333936312622</v>
      </c>
      <c r="K234" s="35">
        <f>(Constantes!$D$10/0.8)*(Constantes!$D$5*J234^2+Constantes!$D$6*J234+Constantes!$D$7)</f>
        <v>9.7775028011168459</v>
      </c>
      <c r="L234" s="35">
        <f>(Constantes!$D$10/0.8)*(0.00376*D234^2-0.0516*D234-6.967)</f>
        <v>-2.6512370999999995</v>
      </c>
      <c r="M234" s="9"/>
      <c r="N234" s="10"/>
    </row>
    <row r="235" spans="2:14" x14ac:dyDescent="0.25">
      <c r="B235" s="8"/>
      <c r="C235" s="35">
        <v>232</v>
      </c>
      <c r="D235" s="35">
        <f>(Clima!D235+Clima!E235)/2</f>
        <v>12.799999999999999</v>
      </c>
      <c r="E235" s="35">
        <f t="shared" si="15"/>
        <v>1.4790196183138535</v>
      </c>
      <c r="F235" s="35">
        <f t="shared" si="16"/>
        <v>9.6898823770774314E-2</v>
      </c>
      <c r="G235" s="35">
        <f t="shared" si="17"/>
        <v>2.4707792</v>
      </c>
      <c r="H235" s="35">
        <f>0.001013*Constantes!$D$4/(0.622*G235)</f>
        <v>4.5099554956231032E-2</v>
      </c>
      <c r="I235" s="35">
        <f t="shared" si="18"/>
        <v>0.3479939774968957</v>
      </c>
      <c r="J235" s="35">
        <f t="shared" si="19"/>
        <v>0.21706858969823073</v>
      </c>
      <c r="K235" s="35">
        <f>(Constantes!$D$10/0.8)*(Constantes!$D$5*J235^2+Constantes!$D$6*J235+Constantes!$D$7)</f>
        <v>9.8147082040437184</v>
      </c>
      <c r="L235" s="35">
        <f>(Constantes!$D$10/0.8)*(0.00376*D235^2-0.0516*D235-6.967)</f>
        <v>-2.6292905999999996</v>
      </c>
      <c r="M235" s="9"/>
      <c r="N235" s="10"/>
    </row>
    <row r="236" spans="2:14" x14ac:dyDescent="0.25">
      <c r="B236" s="8"/>
      <c r="C236" s="35">
        <v>233</v>
      </c>
      <c r="D236" s="35">
        <f>(Clima!D236+Clima!E236)/2</f>
        <v>11.700000000000001</v>
      </c>
      <c r="E236" s="35">
        <f t="shared" si="15"/>
        <v>1.3757236996547897</v>
      </c>
      <c r="F236" s="35">
        <f t="shared" si="16"/>
        <v>9.0929432125051668E-2</v>
      </c>
      <c r="G236" s="35">
        <f t="shared" si="17"/>
        <v>2.4733763</v>
      </c>
      <c r="H236" s="35">
        <f>0.001013*Constantes!$D$4/(0.622*G236)</f>
        <v>4.5052199422753639E-2</v>
      </c>
      <c r="I236" s="35">
        <f t="shared" si="18"/>
        <v>0.3406470099449177</v>
      </c>
      <c r="J236" s="35">
        <f t="shared" si="19"/>
        <v>0.21106951792548378</v>
      </c>
      <c r="K236" s="35">
        <f>(Constantes!$D$10/0.8)*(Constantes!$D$5*J236^2+Constantes!$D$6*J236+Constantes!$D$7)</f>
        <v>9.8519542121467971</v>
      </c>
      <c r="L236" s="35">
        <f>(Constantes!$D$10/0.8)*(0.00376*D236^2-0.0516*D236-6.967)</f>
        <v>-2.6460050999999996</v>
      </c>
      <c r="M236" s="9"/>
      <c r="N236" s="10"/>
    </row>
    <row r="237" spans="2:14" x14ac:dyDescent="0.25">
      <c r="B237" s="8"/>
      <c r="C237" s="35">
        <v>234</v>
      </c>
      <c r="D237" s="35">
        <f>(Clima!D237+Clima!E237)/2</f>
        <v>14.15</v>
      </c>
      <c r="E237" s="35">
        <f t="shared" si="15"/>
        <v>1.6150528288927855</v>
      </c>
      <c r="F237" s="35">
        <f t="shared" si="16"/>
        <v>0.10467799774317721</v>
      </c>
      <c r="G237" s="35">
        <f t="shared" si="17"/>
        <v>2.4675918499999998</v>
      </c>
      <c r="H237" s="35">
        <f>0.001013*Constantes!$D$4/(0.622*G237)</f>
        <v>4.5157809349675282E-2</v>
      </c>
      <c r="I237" s="35">
        <f t="shared" si="18"/>
        <v>0.35672784756039339</v>
      </c>
      <c r="J237" s="35">
        <f t="shared" si="19"/>
        <v>0.20500790169932229</v>
      </c>
      <c r="K237" s="35">
        <f>(Constantes!$D$10/0.8)*(Constantes!$D$5*J237^2+Constantes!$D$6*J237+Constantes!$D$7)</f>
        <v>9.8892182244246829</v>
      </c>
      <c r="L237" s="35">
        <f>(Constantes!$D$10/0.8)*(0.00376*D237^2-0.0516*D237-6.967)</f>
        <v>-2.6041137749999996</v>
      </c>
      <c r="M237" s="9"/>
      <c r="N237" s="10"/>
    </row>
    <row r="238" spans="2:14" x14ac:dyDescent="0.25">
      <c r="B238" s="8"/>
      <c r="C238" s="35">
        <v>235</v>
      </c>
      <c r="D238" s="35">
        <f>(Clima!D238+Clima!E238)/2</f>
        <v>12.1</v>
      </c>
      <c r="E238" s="35">
        <f t="shared" si="15"/>
        <v>1.4125278691197247</v>
      </c>
      <c r="F238" s="35">
        <f t="shared" si="16"/>
        <v>9.306279268564735E-2</v>
      </c>
      <c r="G238" s="35">
        <f t="shared" si="17"/>
        <v>2.4724318999999997</v>
      </c>
      <c r="H238" s="35">
        <f>0.001013*Constantes!$D$4/(0.622*G238)</f>
        <v>4.5069408105886576E-2</v>
      </c>
      <c r="I238" s="35">
        <f t="shared" si="18"/>
        <v>0.34334233509165285</v>
      </c>
      <c r="J238" s="35">
        <f t="shared" si="19"/>
        <v>0.19888553720745422</v>
      </c>
      <c r="K238" s="35">
        <f>(Constantes!$D$10/0.8)*(Constantes!$D$5*J238^2+Constantes!$D$6*J238+Constantes!$D$7)</f>
        <v>9.9264778431371532</v>
      </c>
      <c r="L238" s="35">
        <f>(Constantes!$D$10/0.8)*(0.00376*D238^2-0.0516*D238-6.967)</f>
        <v>-2.6403218999999996</v>
      </c>
      <c r="M238" s="9"/>
      <c r="N238" s="10"/>
    </row>
    <row r="239" spans="2:14" x14ac:dyDescent="0.25">
      <c r="B239" s="8"/>
      <c r="C239" s="35">
        <v>236</v>
      </c>
      <c r="D239" s="35">
        <f>(Clima!D239+Clima!E239)/2</f>
        <v>12.4</v>
      </c>
      <c r="E239" s="35">
        <f t="shared" si="15"/>
        <v>1.440695742444418</v>
      </c>
      <c r="F239" s="35">
        <f t="shared" si="16"/>
        <v>9.4690659669251859E-2</v>
      </c>
      <c r="G239" s="35">
        <f t="shared" si="17"/>
        <v>2.4717235999999998</v>
      </c>
      <c r="H239" s="35">
        <f>0.001013*Constantes!$D$4/(0.622*G239)</f>
        <v>4.508232324808184E-2</v>
      </c>
      <c r="I239" s="35">
        <f t="shared" si="18"/>
        <v>0.34534609482941636</v>
      </c>
      <c r="J239" s="35">
        <f t="shared" si="19"/>
        <v>0.19270423863861028</v>
      </c>
      <c r="K239" s="35">
        <f>(Constantes!$D$10/0.8)*(Constantes!$D$5*J239^2+Constantes!$D$6*J239+Constantes!$D$7)</f>
        <v>9.9637108939007373</v>
      </c>
      <c r="L239" s="35">
        <f>(Constantes!$D$10/0.8)*(0.00376*D239^2-0.0516*D239-6.967)</f>
        <v>-2.6357633999999992</v>
      </c>
      <c r="M239" s="9"/>
      <c r="N239" s="10"/>
    </row>
    <row r="240" spans="2:14" x14ac:dyDescent="0.25">
      <c r="B240" s="8"/>
      <c r="C240" s="35">
        <v>237</v>
      </c>
      <c r="D240" s="35">
        <f>(Clima!D240+Clima!E240)/2</f>
        <v>9.5</v>
      </c>
      <c r="E240" s="35">
        <f t="shared" si="15"/>
        <v>1.187968532240967</v>
      </c>
      <c r="F240" s="35">
        <f t="shared" si="16"/>
        <v>7.9925724231647788E-2</v>
      </c>
      <c r="G240" s="35">
        <f t="shared" si="17"/>
        <v>2.4785705</v>
      </c>
      <c r="H240" s="35">
        <f>0.001013*Constantes!$D$4/(0.622*G240)</f>
        <v>4.4957786076737595E-2</v>
      </c>
      <c r="I240" s="35">
        <f t="shared" si="18"/>
        <v>0.32534995521168669</v>
      </c>
      <c r="J240" s="35">
        <f t="shared" si="19"/>
        <v>0.18646583764495964</v>
      </c>
      <c r="K240" s="35">
        <f>(Constantes!$D$10/0.8)*(Constantes!$D$5*J240^2+Constantes!$D$6*J240+Constantes!$D$7)</f>
        <v>10.00089544545494</v>
      </c>
      <c r="L240" s="35">
        <f>(Constantes!$D$10/0.8)*(0.00376*D240^2-0.0516*D240-6.967)</f>
        <v>-2.6691974999999992</v>
      </c>
      <c r="M240" s="9"/>
      <c r="N240" s="10"/>
    </row>
    <row r="241" spans="2:14" x14ac:dyDescent="0.25">
      <c r="B241" s="8"/>
      <c r="C241" s="35">
        <v>238</v>
      </c>
      <c r="D241" s="35">
        <f>(Clima!D241+Clima!E241)/2</f>
        <v>11.5</v>
      </c>
      <c r="E241" s="35">
        <f t="shared" si="15"/>
        <v>1.3576395793502862</v>
      </c>
      <c r="F241" s="35">
        <f t="shared" si="16"/>
        <v>8.9878474493928939E-2</v>
      </c>
      <c r="G241" s="35">
        <f t="shared" si="17"/>
        <v>2.4738484999999999</v>
      </c>
      <c r="H241" s="35">
        <f>0.001013*Constantes!$D$4/(0.622*G241)</f>
        <v>4.5043600008291752E-2</v>
      </c>
      <c r="I241" s="35">
        <f t="shared" si="18"/>
        <v>0.33928927202235942</v>
      </c>
      <c r="J241" s="35">
        <f t="shared" si="19"/>
        <v>0.18017218279935246</v>
      </c>
      <c r="K241" s="35">
        <f>(Constantes!$D$10/0.8)*(Constantes!$D$5*J241^2+Constantes!$D$6*J241+Constantes!$D$7)</f>
        <v>10.038009829077607</v>
      </c>
      <c r="L241" s="35">
        <f>(Constantes!$D$10/0.8)*(0.00376*D241^2-0.0516*D241-6.967)</f>
        <v>-2.6486774999999994</v>
      </c>
      <c r="M241" s="9"/>
      <c r="N241" s="10"/>
    </row>
    <row r="242" spans="2:14" x14ac:dyDescent="0.25">
      <c r="B242" s="8"/>
      <c r="C242" s="35">
        <v>239</v>
      </c>
      <c r="D242" s="35">
        <f>(Clima!D242+Clima!E242)/2</f>
        <v>12.25</v>
      </c>
      <c r="E242" s="35">
        <f t="shared" si="15"/>
        <v>1.4265507491669478</v>
      </c>
      <c r="F242" s="35">
        <f t="shared" si="16"/>
        <v>9.387372076527814E-2</v>
      </c>
      <c r="G242" s="35">
        <f t="shared" si="17"/>
        <v>2.47207775</v>
      </c>
      <c r="H242" s="35">
        <f>0.001013*Constantes!$D$4/(0.622*G242)</f>
        <v>4.5075864751872197E-2</v>
      </c>
      <c r="I242" s="35">
        <f t="shared" si="18"/>
        <v>0.34434612138705856</v>
      </c>
      <c r="J242" s="35">
        <f t="shared" si="19"/>
        <v>0.17382513904754765</v>
      </c>
      <c r="K242" s="35">
        <f>(Constantes!$D$10/0.8)*(Constantes!$D$5*J242^2+Constantes!$D$6*J242+Constantes!$D$7)</f>
        <v>10.075032657628356</v>
      </c>
      <c r="L242" s="35">
        <f>(Constantes!$D$10/0.8)*(0.00376*D242^2-0.0516*D242-6.967)</f>
        <v>-2.6380743749999995</v>
      </c>
      <c r="M242" s="9"/>
      <c r="N242" s="10"/>
    </row>
    <row r="243" spans="2:14" x14ac:dyDescent="0.25">
      <c r="B243" s="8"/>
      <c r="C243" s="35">
        <v>240</v>
      </c>
      <c r="D243" s="35">
        <f>(Clima!D243+Clima!E243)/2</f>
        <v>10</v>
      </c>
      <c r="E243" s="35">
        <f t="shared" si="15"/>
        <v>1.2285355953233976</v>
      </c>
      <c r="F243" s="35">
        <f t="shared" si="16"/>
        <v>8.2321156964857062E-2</v>
      </c>
      <c r="G243" s="35">
        <f t="shared" si="17"/>
        <v>2.4773899999999998</v>
      </c>
      <c r="H243" s="35">
        <f>0.001013*Constantes!$D$4/(0.622*G243)</f>
        <v>4.4979208891257547E-2</v>
      </c>
      <c r="I243" s="35">
        <f t="shared" si="18"/>
        <v>0.32889553570326324</v>
      </c>
      <c r="J243" s="35">
        <f t="shared" si="19"/>
        <v>0.16742658715558911</v>
      </c>
      <c r="K243" s="35">
        <f>(Constantes!$D$10/0.8)*(Constantes!$D$5*J243^2+Constantes!$D$6*J243+Constantes!$D$7)</f>
        <v>10.111942844199485</v>
      </c>
      <c r="L243" s="35">
        <f>(Constantes!$D$10/0.8)*(0.00376*D243^2-0.0516*D243-6.967)</f>
        <v>-2.6651249999999993</v>
      </c>
      <c r="M243" s="9"/>
      <c r="N243" s="10"/>
    </row>
    <row r="244" spans="2:14" x14ac:dyDescent="0.25">
      <c r="B244" s="8"/>
      <c r="C244" s="35">
        <v>241</v>
      </c>
      <c r="D244" s="35">
        <f>(Clima!D244+Clima!E244)/2</f>
        <v>9.5</v>
      </c>
      <c r="E244" s="35">
        <f t="shared" si="15"/>
        <v>1.187968532240967</v>
      </c>
      <c r="F244" s="35">
        <f t="shared" si="16"/>
        <v>7.9925724231647788E-2</v>
      </c>
      <c r="G244" s="35">
        <f t="shared" si="17"/>
        <v>2.4785705</v>
      </c>
      <c r="H244" s="35">
        <f>0.001013*Constantes!$D$4/(0.622*G244)</f>
        <v>4.4957786076737595E-2</v>
      </c>
      <c r="I244" s="35">
        <f t="shared" si="18"/>
        <v>0.32534995521168669</v>
      </c>
      <c r="J244" s="35">
        <f t="shared" si="19"/>
        <v>0.16097842315249489</v>
      </c>
      <c r="K244" s="35">
        <f>(Constantes!$D$10/0.8)*(Constantes!$D$5*J244^2+Constantes!$D$6*J244+Constantes!$D$7)</f>
        <v>10.148719620354241</v>
      </c>
      <c r="L244" s="35">
        <f>(Constantes!$D$10/0.8)*(0.00376*D244^2-0.0516*D244-6.967)</f>
        <v>-2.6691974999999992</v>
      </c>
      <c r="M244" s="9"/>
      <c r="N244" s="10"/>
    </row>
    <row r="245" spans="2:14" x14ac:dyDescent="0.25">
      <c r="B245" s="8"/>
      <c r="C245" s="35">
        <v>242</v>
      </c>
      <c r="D245" s="35">
        <f>(Clima!D245+Clima!E245)/2</f>
        <v>11.5</v>
      </c>
      <c r="E245" s="35">
        <f t="shared" si="15"/>
        <v>1.3576395793502862</v>
      </c>
      <c r="F245" s="35">
        <f t="shared" si="16"/>
        <v>8.9878474493928939E-2</v>
      </c>
      <c r="G245" s="35">
        <f t="shared" si="17"/>
        <v>2.4738484999999999</v>
      </c>
      <c r="H245" s="35">
        <f>0.001013*Constantes!$D$4/(0.622*G245)</f>
        <v>4.5043600008291752E-2</v>
      </c>
      <c r="I245" s="35">
        <f t="shared" si="18"/>
        <v>0.33928927202235942</v>
      </c>
      <c r="J245" s="35">
        <f t="shared" si="19"/>
        <v>0.15448255776842162</v>
      </c>
      <c r="K245" s="35">
        <f>(Constantes!$D$10/0.8)*(Constantes!$D$5*J245^2+Constantes!$D$6*J245+Constantes!$D$7)</f>
        <v>10.18534255393282</v>
      </c>
      <c r="L245" s="35">
        <f>(Constantes!$D$10/0.8)*(0.00376*D245^2-0.0516*D245-6.967)</f>
        <v>-2.6486774999999994</v>
      </c>
      <c r="M245" s="9"/>
      <c r="N245" s="10"/>
    </row>
    <row r="246" spans="2:14" x14ac:dyDescent="0.25">
      <c r="B246" s="8"/>
      <c r="C246" s="35">
        <v>243</v>
      </c>
      <c r="D246" s="35">
        <f>(Clima!D246+Clima!E246)/2</f>
        <v>11</v>
      </c>
      <c r="E246" s="35">
        <f t="shared" si="15"/>
        <v>1.3133399855895733</v>
      </c>
      <c r="F246" s="35">
        <f t="shared" si="16"/>
        <v>8.7296268852053341E-2</v>
      </c>
      <c r="G246" s="35">
        <f t="shared" si="17"/>
        <v>2.4750289999999997</v>
      </c>
      <c r="H246" s="35">
        <f>0.001013*Constantes!$D$4/(0.622*G246)</f>
        <v>4.5022115827779208E-2</v>
      </c>
      <c r="I246" s="35">
        <f t="shared" si="18"/>
        <v>0.33586576991782852</v>
      </c>
      <c r="J246" s="35">
        <f t="shared" si="19"/>
        <v>0.14794091586847496</v>
      </c>
      <c r="K246" s="35">
        <f>(Constantes!$D$10/0.8)*(Constantes!$D$5*J246^2+Constantes!$D$6*J246+Constantes!$D$7)</f>
        <v>10.221791566407024</v>
      </c>
      <c r="L246" s="35">
        <f>(Constantes!$D$10/0.8)*(0.00376*D246^2-0.0516*D246-6.967)</f>
        <v>-2.6548649999999996</v>
      </c>
      <c r="M246" s="9"/>
      <c r="N246" s="10"/>
    </row>
    <row r="247" spans="2:14" x14ac:dyDescent="0.25">
      <c r="B247" s="8"/>
      <c r="C247" s="35">
        <v>244</v>
      </c>
      <c r="D247" s="35">
        <f>(Clima!D247+Clima!E247)/2</f>
        <v>11.9</v>
      </c>
      <c r="E247" s="35">
        <f t="shared" si="15"/>
        <v>1.3940190963940859</v>
      </c>
      <c r="F247" s="35">
        <f t="shared" si="16"/>
        <v>9.1990843524687727E-2</v>
      </c>
      <c r="G247" s="35">
        <f t="shared" si="17"/>
        <v>2.4729041</v>
      </c>
      <c r="H247" s="35">
        <f>0.001013*Constantes!$D$4/(0.622*G247)</f>
        <v>4.506080212132469E-2</v>
      </c>
      <c r="I247" s="35">
        <f t="shared" si="18"/>
        <v>0.34199803993111727</v>
      </c>
      <c r="J247" s="35">
        <f t="shared" si="19"/>
        <v>0.14135543588232999</v>
      </c>
      <c r="K247" s="35">
        <f>(Constantes!$D$10/0.8)*(Constantes!$D$5*J247^2+Constantes!$D$6*J247+Constantes!$D$7)</f>
        <v>10.258046949765035</v>
      </c>
      <c r="L247" s="35">
        <f>(Constantes!$D$10/0.8)*(0.00376*D247^2-0.0516*D247-6.967)</f>
        <v>-2.6432198999999996</v>
      </c>
      <c r="M247" s="9"/>
      <c r="N247" s="10"/>
    </row>
    <row r="248" spans="2:14" x14ac:dyDescent="0.25">
      <c r="B248" s="8"/>
      <c r="C248" s="35">
        <v>245</v>
      </c>
      <c r="D248" s="35">
        <f>(Clima!D248+Clima!E248)/2</f>
        <v>11.6</v>
      </c>
      <c r="E248" s="35">
        <f t="shared" si="15"/>
        <v>1.3666553605146039</v>
      </c>
      <c r="F248" s="35">
        <f t="shared" si="16"/>
        <v>9.0402651818888541E-2</v>
      </c>
      <c r="G248" s="35">
        <f t="shared" si="17"/>
        <v>2.4736123999999999</v>
      </c>
      <c r="H248" s="35">
        <f>0.001013*Constantes!$D$4/(0.622*G248)</f>
        <v>4.5047899305126593E-2</v>
      </c>
      <c r="I248" s="35">
        <f t="shared" si="18"/>
        <v>0.33996897773719964</v>
      </c>
      <c r="J248" s="35">
        <f t="shared" si="19"/>
        <v>0.13472806922983294</v>
      </c>
      <c r="K248" s="35">
        <f>(Constantes!$D$10/0.8)*(Constantes!$D$5*J248^2+Constantes!$D$6*J248+Constantes!$D$7)</f>
        <v>10.294089382908336</v>
      </c>
      <c r="L248" s="35">
        <f>(Constantes!$D$10/0.8)*(0.00376*D248^2-0.0516*D248-6.967)</f>
        <v>-2.6473553999999995</v>
      </c>
      <c r="M248" s="9"/>
      <c r="N248" s="10"/>
    </row>
    <row r="249" spans="2:14" x14ac:dyDescent="0.25">
      <c r="B249" s="8"/>
      <c r="C249" s="35">
        <v>246</v>
      </c>
      <c r="D249" s="35">
        <f>(Clima!D249+Clima!E249)/2</f>
        <v>11.799999999999999</v>
      </c>
      <c r="E249" s="35">
        <f t="shared" si="15"/>
        <v>1.384844857641909</v>
      </c>
      <c r="F249" s="35">
        <f t="shared" si="16"/>
        <v>9.1458825865714591E-2</v>
      </c>
      <c r="G249" s="35">
        <f t="shared" si="17"/>
        <v>2.4731402</v>
      </c>
      <c r="H249" s="35">
        <f>0.001013*Constantes!$D$4/(0.622*G249)</f>
        <v>4.5056500361407952E-2</v>
      </c>
      <c r="I249" s="35">
        <f t="shared" si="18"/>
        <v>0.3413233651453087</v>
      </c>
      <c r="J249" s="35">
        <f t="shared" si="19"/>
        <v>0.12806077974275321</v>
      </c>
      <c r="K249" s="35">
        <f>(Constantes!$D$10/0.8)*(Constantes!$D$5*J249^2+Constantes!$D$6*J249+Constantes!$D$7)</f>
        <v>10.329899947543426</v>
      </c>
      <c r="L249" s="35">
        <f>(Constantes!$D$10/0.8)*(0.00376*D249^2-0.0516*D249-6.967)</f>
        <v>-2.6446265999999996</v>
      </c>
      <c r="M249" s="9"/>
      <c r="N249" s="10"/>
    </row>
    <row r="250" spans="2:14" x14ac:dyDescent="0.25">
      <c r="B250" s="8"/>
      <c r="C250" s="35">
        <v>247</v>
      </c>
      <c r="D250" s="35">
        <f>(Clima!D250+Clima!E250)/2</f>
        <v>10.4</v>
      </c>
      <c r="E250" s="35">
        <f t="shared" si="15"/>
        <v>1.2618612427946017</v>
      </c>
      <c r="F250" s="35">
        <f t="shared" si="16"/>
        <v>8.4281361443687683E-2</v>
      </c>
      <c r="G250" s="35">
        <f t="shared" si="17"/>
        <v>2.4764455999999999</v>
      </c>
      <c r="H250" s="35">
        <f>0.001013*Constantes!$D$4/(0.622*G250)</f>
        <v>4.4996361848252404E-2</v>
      </c>
      <c r="I250" s="35">
        <f t="shared" si="18"/>
        <v>0.33170315327202898</v>
      </c>
      <c r="J250" s="35">
        <f t="shared" si="19"/>
        <v>0.1213555430828577</v>
      </c>
      <c r="K250" s="35">
        <f>(Constantes!$D$10/0.8)*(Constantes!$D$5*J250^2+Constantes!$D$6*J250+Constantes!$D$7)</f>
        <v>10.365460143551548</v>
      </c>
      <c r="L250" s="35">
        <f>(Constantes!$D$10/0.8)*(0.00376*D250^2-0.0516*D250-6.967)</f>
        <v>-2.6613593999999994</v>
      </c>
      <c r="M250" s="9"/>
      <c r="N250" s="10"/>
    </row>
    <row r="251" spans="2:14" x14ac:dyDescent="0.25">
      <c r="B251" s="8"/>
      <c r="C251" s="35">
        <v>248</v>
      </c>
      <c r="D251" s="35">
        <f>(Clima!D251+Clima!E251)/2</f>
        <v>11.25</v>
      </c>
      <c r="E251" s="35">
        <f t="shared" si="15"/>
        <v>1.3353283650298429</v>
      </c>
      <c r="F251" s="35">
        <f t="shared" si="16"/>
        <v>8.8579350899344877E-2</v>
      </c>
      <c r="G251" s="35">
        <f t="shared" si="17"/>
        <v>2.47443875</v>
      </c>
      <c r="H251" s="35">
        <f>0.001013*Constantes!$D$4/(0.622*G251)</f>
        <v>4.5032855355628641E-2</v>
      </c>
      <c r="I251" s="35">
        <f t="shared" si="18"/>
        <v>0.33758270995629469</v>
      </c>
      <c r="J251" s="35">
        <f t="shared" si="19"/>
        <v>0.11461434615647929</v>
      </c>
      <c r="K251" s="35">
        <f>(Constantes!$D$10/0.8)*(Constantes!$D$5*J251^2+Constantes!$D$6*J251+Constantes!$D$7)</f>
        <v>10.400751903820323</v>
      </c>
      <c r="L251" s="35">
        <f>(Constantes!$D$10/0.8)*(0.00376*D251^2-0.0516*D251-6.967)</f>
        <v>-2.6518593749999995</v>
      </c>
      <c r="M251" s="9"/>
      <c r="N251" s="10"/>
    </row>
    <row r="252" spans="2:14" x14ac:dyDescent="0.25">
      <c r="B252" s="8"/>
      <c r="C252" s="35">
        <v>249</v>
      </c>
      <c r="D252" s="35">
        <f>(Clima!D252+Clima!E252)/2</f>
        <v>9.6999999999999993</v>
      </c>
      <c r="E252" s="35">
        <f t="shared" si="15"/>
        <v>1.2040517259211223</v>
      </c>
      <c r="F252" s="35">
        <f t="shared" si="16"/>
        <v>8.0876657096899784E-2</v>
      </c>
      <c r="G252" s="35">
        <f t="shared" si="17"/>
        <v>2.4780983000000001</v>
      </c>
      <c r="H252" s="35">
        <f>0.001013*Constantes!$D$4/(0.622*G252)</f>
        <v>4.4966352753283652E-2</v>
      </c>
      <c r="I252" s="35">
        <f t="shared" si="18"/>
        <v>0.32677295878905227</v>
      </c>
      <c r="J252" s="35">
        <f t="shared" si="19"/>
        <v>0.10783918652575487</v>
      </c>
      <c r="K252" s="35">
        <f>(Constantes!$D$10/0.8)*(Constantes!$D$5*J252^2+Constantes!$D$6*J252+Constantes!$D$7)</f>
        <v>10.435757608521801</v>
      </c>
      <c r="L252" s="35">
        <f>(Constantes!$D$10/0.8)*(0.00376*D252^2-0.0516*D252-6.967)</f>
        <v>-2.6676530999999994</v>
      </c>
      <c r="M252" s="9"/>
      <c r="N252" s="10"/>
    </row>
    <row r="253" spans="2:14" x14ac:dyDescent="0.25">
      <c r="B253" s="8"/>
      <c r="C253" s="35">
        <v>250</v>
      </c>
      <c r="D253" s="35">
        <f>(Clima!D253+Clima!E253)/2</f>
        <v>12.7</v>
      </c>
      <c r="E253" s="35">
        <f t="shared" si="15"/>
        <v>1.4693556920806219</v>
      </c>
      <c r="F253" s="35">
        <f t="shared" si="16"/>
        <v>9.6342714018342213E-2</v>
      </c>
      <c r="G253" s="35">
        <f t="shared" si="17"/>
        <v>2.4710152999999999</v>
      </c>
      <c r="H253" s="35">
        <f>0.001013*Constantes!$D$4/(0.622*G253)</f>
        <v>4.5095245794355275E-2</v>
      </c>
      <c r="I253" s="35">
        <f t="shared" si="18"/>
        <v>0.34733456468782936</v>
      </c>
      <c r="J253" s="35">
        <f t="shared" si="19"/>
        <v>0.10103207181670262</v>
      </c>
      <c r="K253" s="35">
        <f>(Constantes!$D$10/0.8)*(Constantes!$D$5*J253^2+Constantes!$D$6*J253+Constantes!$D$7)</f>
        <v>10.470460098822127</v>
      </c>
      <c r="L253" s="35">
        <f>(Constantes!$D$10/0.8)*(0.00376*D253^2-0.0516*D253-6.967)</f>
        <v>-2.6309510999999994</v>
      </c>
      <c r="M253" s="9"/>
      <c r="N253" s="10"/>
    </row>
    <row r="254" spans="2:14" x14ac:dyDescent="0.25">
      <c r="B254" s="8"/>
      <c r="C254" s="35">
        <v>251</v>
      </c>
      <c r="D254" s="35">
        <f>(Clima!D254+Clima!E254)/2</f>
        <v>12.85</v>
      </c>
      <c r="E254" s="35">
        <f t="shared" si="15"/>
        <v>1.4838724736816862</v>
      </c>
      <c r="F254" s="35">
        <f t="shared" si="16"/>
        <v>9.717790188805045E-2</v>
      </c>
      <c r="G254" s="35">
        <f t="shared" si="17"/>
        <v>2.4706611499999998</v>
      </c>
      <c r="H254" s="35">
        <f>0.001013*Constantes!$D$4/(0.622*G254)</f>
        <v>4.5101709846011272E-2</v>
      </c>
      <c r="I254" s="35">
        <f t="shared" si="18"/>
        <v>0.34832304299622313</v>
      </c>
      <c r="J254" s="35">
        <f t="shared" si="19"/>
        <v>9.4195019124320392E-2</v>
      </c>
      <c r="K254" s="35">
        <f>(Constantes!$D$10/0.8)*(Constantes!$D$5*J254^2+Constantes!$D$6*J254+Constantes!$D$7)</f>
        <v>10.504842690008706</v>
      </c>
      <c r="L254" s="35">
        <f>(Constantes!$D$10/0.8)*(0.00376*D254^2-0.0516*D254-6.967)</f>
        <v>-2.6284497749999995</v>
      </c>
      <c r="M254" s="9"/>
      <c r="N254" s="10"/>
    </row>
    <row r="255" spans="2:14" x14ac:dyDescent="0.25">
      <c r="B255" s="8"/>
      <c r="C255" s="35">
        <v>252</v>
      </c>
      <c r="D255" s="35">
        <f>(Clima!D255+Clima!E255)/2</f>
        <v>13.15</v>
      </c>
      <c r="E255" s="35">
        <f t="shared" si="15"/>
        <v>1.5132842544432668</v>
      </c>
      <c r="F255" s="35">
        <f t="shared" si="16"/>
        <v>9.8866781254448824E-2</v>
      </c>
      <c r="G255" s="35">
        <f t="shared" si="17"/>
        <v>2.4699528499999999</v>
      </c>
      <c r="H255" s="35">
        <f>0.001013*Constantes!$D$4/(0.622*G255)</f>
        <v>4.5114643510345769E-2</v>
      </c>
      <c r="I255" s="35">
        <f t="shared" si="18"/>
        <v>0.35028844443641177</v>
      </c>
      <c r="J255" s="35">
        <f t="shared" si="19"/>
        <v>8.7330054414876609E-2</v>
      </c>
      <c r="K255" s="35">
        <f>(Constantes!$D$10/0.8)*(Constantes!$D$5*J255^2+Constantes!$D$6*J255+Constantes!$D$7)</f>
        <v>10.538889184021418</v>
      </c>
      <c r="L255" s="35">
        <f>(Constantes!$D$10/0.8)*(0.00376*D255^2-0.0516*D255-6.967)</f>
        <v>-2.6232567749999993</v>
      </c>
      <c r="M255" s="9"/>
      <c r="N255" s="10"/>
    </row>
    <row r="256" spans="2:14" x14ac:dyDescent="0.25">
      <c r="B256" s="8"/>
      <c r="C256" s="35">
        <v>253</v>
      </c>
      <c r="D256" s="35">
        <f>(Clima!D256+Clima!E256)/2</f>
        <v>12.9</v>
      </c>
      <c r="E256" s="35">
        <f t="shared" si="15"/>
        <v>1.4887393027557323</v>
      </c>
      <c r="F256" s="35">
        <f t="shared" si="16"/>
        <v>9.7457663967834368E-2</v>
      </c>
      <c r="G256" s="35">
        <f t="shared" si="17"/>
        <v>2.4705431</v>
      </c>
      <c r="H256" s="35">
        <f>0.001013*Constantes!$D$4/(0.622*G256)</f>
        <v>4.5103864941725781E-2</v>
      </c>
      <c r="I256" s="35">
        <f t="shared" si="18"/>
        <v>0.34865168081674919</v>
      </c>
      <c r="J256" s="35">
        <f t="shared" si="19"/>
        <v>8.0439211925572768E-2</v>
      </c>
      <c r="K256" s="35">
        <f>(Constantes!$D$10/0.8)*(Constantes!$D$5*J256^2+Constantes!$D$6*J256+Constantes!$D$7)</f>
        <v>10.572583881375216</v>
      </c>
      <c r="L256" s="35">
        <f>(Constantes!$D$10/0.8)*(0.00376*D256^2-0.0516*D256-6.967)</f>
        <v>-2.6276018999999993</v>
      </c>
      <c r="M256" s="9"/>
      <c r="N256" s="10"/>
    </row>
    <row r="257" spans="2:14" x14ac:dyDescent="0.25">
      <c r="B257" s="8"/>
      <c r="C257" s="35">
        <v>254</v>
      </c>
      <c r="D257" s="35">
        <f>(Clima!D257+Clima!E257)/2</f>
        <v>12.35</v>
      </c>
      <c r="E257" s="35">
        <f t="shared" si="15"/>
        <v>1.4359671208266067</v>
      </c>
      <c r="F257" s="35">
        <f t="shared" si="16"/>
        <v>9.4417676614232629E-2</v>
      </c>
      <c r="G257" s="35">
        <f t="shared" si="17"/>
        <v>2.47184165</v>
      </c>
      <c r="H257" s="35">
        <f>0.001013*Constantes!$D$4/(0.622*G257)</f>
        <v>4.5080170210382423E-2</v>
      </c>
      <c r="I257" s="35">
        <f t="shared" si="18"/>
        <v>0.34501319460891361</v>
      </c>
      <c r="J257" s="35">
        <f t="shared" si="19"/>
        <v>7.3524533561755021E-2</v>
      </c>
      <c r="K257" s="35">
        <f>(Constantes!$D$10/0.8)*(Constantes!$D$5*J257^2+Constantes!$D$6*J257+Constantes!$D$7)</f>
        <v>10.605911592462093</v>
      </c>
      <c r="L257" s="35">
        <f>(Constantes!$D$10/0.8)*(0.00376*D257^2-0.0516*D257-6.967)</f>
        <v>-2.6365407749999994</v>
      </c>
      <c r="M257" s="9"/>
      <c r="N257" s="10"/>
    </row>
    <row r="258" spans="2:14" x14ac:dyDescent="0.25">
      <c r="B258" s="8"/>
      <c r="C258" s="35">
        <v>255</v>
      </c>
      <c r="D258" s="35">
        <f>(Clima!D258+Clima!E258)/2</f>
        <v>13.15</v>
      </c>
      <c r="E258" s="35">
        <f t="shared" si="15"/>
        <v>1.5132842544432668</v>
      </c>
      <c r="F258" s="35">
        <f t="shared" si="16"/>
        <v>9.8866781254448824E-2</v>
      </c>
      <c r="G258" s="35">
        <f t="shared" si="17"/>
        <v>2.4699528499999999</v>
      </c>
      <c r="H258" s="35">
        <f>0.001013*Constantes!$D$4/(0.622*G258)</f>
        <v>4.5114643510345769E-2</v>
      </c>
      <c r="I258" s="35">
        <f t="shared" si="18"/>
        <v>0.35028844443641177</v>
      </c>
      <c r="J258" s="35">
        <f t="shared" si="19"/>
        <v>6.6588068291853514E-2</v>
      </c>
      <c r="K258" s="35">
        <f>(Constantes!$D$10/0.8)*(Constantes!$D$5*J258^2+Constantes!$D$6*J258+Constantes!$D$7)</f>
        <v>10.638857648221229</v>
      </c>
      <c r="L258" s="35">
        <f>(Constantes!$D$10/0.8)*(0.00376*D258^2-0.0516*D258-6.967)</f>
        <v>-2.6232567749999993</v>
      </c>
      <c r="M258" s="9"/>
      <c r="N258" s="10"/>
    </row>
    <row r="259" spans="2:14" x14ac:dyDescent="0.25">
      <c r="B259" s="8"/>
      <c r="C259" s="35">
        <v>256</v>
      </c>
      <c r="D259" s="35">
        <f>(Clima!D259+Clima!E259)/2</f>
        <v>12.25</v>
      </c>
      <c r="E259" s="35">
        <f t="shared" si="15"/>
        <v>1.4265507491669478</v>
      </c>
      <c r="F259" s="35">
        <f t="shared" si="16"/>
        <v>9.387372076527814E-2</v>
      </c>
      <c r="G259" s="35">
        <f t="shared" si="17"/>
        <v>2.47207775</v>
      </c>
      <c r="H259" s="35">
        <f>0.001013*Constantes!$D$4/(0.622*G259)</f>
        <v>4.5075864751872197E-2</v>
      </c>
      <c r="I259" s="35">
        <f t="shared" si="18"/>
        <v>0.34434612138705856</v>
      </c>
      <c r="J259" s="35">
        <f t="shared" si="19"/>
        <v>5.963187154022892E-2</v>
      </c>
      <c r="K259" s="35">
        <f>(Constantes!$D$10/0.8)*(Constantes!$D$5*J259^2+Constantes!$D$6*J259+Constantes!$D$7)</f>
        <v>10.671407910166806</v>
      </c>
      <c r="L259" s="35">
        <f>(Constantes!$D$10/0.8)*(0.00376*D259^2-0.0516*D259-6.967)</f>
        <v>-2.6380743749999995</v>
      </c>
      <c r="M259" s="9"/>
      <c r="N259" s="10"/>
    </row>
    <row r="260" spans="2:14" x14ac:dyDescent="0.25">
      <c r="B260" s="8"/>
      <c r="C260" s="35">
        <v>257</v>
      </c>
      <c r="D260" s="35">
        <f>(Clima!D260+Clima!E260)/2</f>
        <v>11.9</v>
      </c>
      <c r="E260" s="35">
        <f t="shared" si="15"/>
        <v>1.3940190963940859</v>
      </c>
      <c r="F260" s="35">
        <f t="shared" si="16"/>
        <v>9.1990843524687727E-2</v>
      </c>
      <c r="G260" s="35">
        <f t="shared" si="17"/>
        <v>2.4729041</v>
      </c>
      <c r="H260" s="35">
        <f>0.001013*Constantes!$D$4/(0.622*G260)</f>
        <v>4.506080212132469E-2</v>
      </c>
      <c r="I260" s="35">
        <f t="shared" si="18"/>
        <v>0.34199803993111727</v>
      </c>
      <c r="J260" s="35">
        <f t="shared" si="19"/>
        <v>5.2658004578105759E-2</v>
      </c>
      <c r="K260" s="35">
        <f>(Constantes!$D$10/0.8)*(Constantes!$D$5*J260^2+Constantes!$D$6*J260+Constantes!$D$7)</f>
        <v>10.703548779763803</v>
      </c>
      <c r="L260" s="35">
        <f>(Constantes!$D$10/0.8)*(0.00376*D260^2-0.0516*D260-6.967)</f>
        <v>-2.6432198999999996</v>
      </c>
      <c r="M260" s="9"/>
      <c r="N260" s="10"/>
    </row>
    <row r="261" spans="2:14" x14ac:dyDescent="0.25">
      <c r="B261" s="8"/>
      <c r="C261" s="35">
        <v>258</v>
      </c>
      <c r="D261" s="35">
        <f>(Clima!D261+Clima!E261)/2</f>
        <v>11.75</v>
      </c>
      <c r="E261" s="35">
        <f t="shared" ref="E261:E324" si="20">EXP((16.78*D261-116.9)/(D261+237.3))</f>
        <v>1.3802776599471762</v>
      </c>
      <c r="F261" s="35">
        <f t="shared" ref="F261:F324" si="21">4098*E261/((D261+237.3)^2)</f>
        <v>9.1193801661548224E-2</v>
      </c>
      <c r="G261" s="35">
        <f t="shared" ref="G261:G324" si="22">2.501-0.002361*D261</f>
        <v>2.4732582499999998</v>
      </c>
      <c r="H261" s="35">
        <f>0.001013*Constantes!$D$4/(0.622*G261)</f>
        <v>4.5054349789437696E-2</v>
      </c>
      <c r="I261" s="35">
        <f t="shared" ref="I261:I324" si="23">IF(D261&gt;0,1.26*F261/(G261*(F261+H261)),0)</f>
        <v>0.34098539738615508</v>
      </c>
      <c r="J261" s="35">
        <f t="shared" ref="J261:J324" si="24">0.409*SIN(2*PI()*(C261-82)/365)</f>
        <v>4.5668533912773299E-2</v>
      </c>
      <c r="K261" s="35">
        <f>(Constantes!$D$10/0.8)*(Constantes!$D$5*J261^2+Constantes!$D$6*J261+Constantes!$D$7)</f>
        <v>10.735267207142858</v>
      </c>
      <c r="L261" s="35">
        <f>(Constantes!$D$10/0.8)*(0.00376*D261^2-0.0516*D261-6.967)</f>
        <v>-2.6453193749999993</v>
      </c>
      <c r="M261" s="9"/>
      <c r="N261" s="10"/>
    </row>
    <row r="262" spans="2:14" x14ac:dyDescent="0.25">
      <c r="B262" s="8"/>
      <c r="C262" s="35">
        <v>259</v>
      </c>
      <c r="D262" s="35">
        <f>(Clima!D262+Clima!E262)/2</f>
        <v>13.85</v>
      </c>
      <c r="E262" s="35">
        <f t="shared" si="20"/>
        <v>1.5839100041391287</v>
      </c>
      <c r="F262" s="35">
        <f t="shared" si="21"/>
        <v>0.10290490852509908</v>
      </c>
      <c r="G262" s="35">
        <f t="shared" si="22"/>
        <v>2.4683001499999997</v>
      </c>
      <c r="H262" s="35">
        <f>0.001013*Constantes!$D$4/(0.622*G262)</f>
        <v>4.5144850927109709E-2</v>
      </c>
      <c r="I262" s="35">
        <f t="shared" si="23"/>
        <v>0.35481417383138586</v>
      </c>
      <c r="J262" s="35">
        <f t="shared" si="24"/>
        <v>3.8665530675234434E-2</v>
      </c>
      <c r="K262" s="35">
        <f>(Constantes!$D$10/0.8)*(Constantes!$D$5*J262^2+Constantes!$D$6*J262+Constantes!$D$7)</f>
        <v>10.766550699146036</v>
      </c>
      <c r="L262" s="35">
        <f>(Constantes!$D$10/0.8)*(0.00376*D262^2-0.0516*D262-6.967)</f>
        <v>-2.6101527749999995</v>
      </c>
      <c r="M262" s="9"/>
      <c r="N262" s="10"/>
    </row>
    <row r="263" spans="2:14" x14ac:dyDescent="0.25">
      <c r="B263" s="8"/>
      <c r="C263" s="35">
        <v>260</v>
      </c>
      <c r="D263" s="35">
        <f>(Clima!D263+Clima!E263)/2</f>
        <v>13.9</v>
      </c>
      <c r="E263" s="35">
        <f t="shared" si="20"/>
        <v>1.589063588132779</v>
      </c>
      <c r="F263" s="35">
        <f t="shared" si="21"/>
        <v>0.10319863673742037</v>
      </c>
      <c r="G263" s="35">
        <f t="shared" si="22"/>
        <v>2.4681820999999999</v>
      </c>
      <c r="H263" s="35">
        <f>0.001013*Constantes!$D$4/(0.622*G263)</f>
        <v>4.5147010147716632E-2</v>
      </c>
      <c r="I263" s="35">
        <f t="shared" si="23"/>
        <v>0.35513420222442993</v>
      </c>
      <c r="J263" s="35">
        <f t="shared" si="24"/>
        <v>3.165107000648637E-2</v>
      </c>
      <c r="K263" s="35">
        <f>(Constantes!$D$10/0.8)*(Constantes!$D$5*J263^2+Constantes!$D$6*J263+Constantes!$D$7)</f>
        <v>10.797387326696184</v>
      </c>
      <c r="L263" s="35">
        <f>(Constantes!$D$10/0.8)*(0.00376*D263^2-0.0516*D263-6.967)</f>
        <v>-2.6091638999999995</v>
      </c>
      <c r="M263" s="9"/>
      <c r="N263" s="10"/>
    </row>
    <row r="264" spans="2:14" x14ac:dyDescent="0.25">
      <c r="B264" s="8"/>
      <c r="C264" s="35">
        <v>261</v>
      </c>
      <c r="D264" s="35">
        <f>(Clima!D264+Clima!E264)/2</f>
        <v>13.25</v>
      </c>
      <c r="E264" s="35">
        <f t="shared" si="20"/>
        <v>1.5232012546387372</v>
      </c>
      <c r="F264" s="35">
        <f t="shared" si="21"/>
        <v>9.943526343834895E-2</v>
      </c>
      <c r="G264" s="35">
        <f t="shared" si="22"/>
        <v>2.4697167499999999</v>
      </c>
      <c r="H264" s="35">
        <f>0.001013*Constantes!$D$4/(0.622*G264)</f>
        <v>4.5118956380367316E-2</v>
      </c>
      <c r="I264" s="35">
        <f t="shared" si="23"/>
        <v>0.35094014605756357</v>
      </c>
      <c r="J264" s="35">
        <f t="shared" si="24"/>
        <v>2.4627230442609345E-2</v>
      </c>
      <c r="K264" s="35">
        <f>(Constantes!$D$10/0.8)*(Constantes!$D$5*J264^2+Constantes!$D$6*J264+Constantes!$D$7)</f>
        <v>10.827765731483344</v>
      </c>
      <c r="L264" s="35">
        <f>(Constantes!$D$10/0.8)*(0.00376*D264^2-0.0516*D264-6.967)</f>
        <v>-2.6214693749999993</v>
      </c>
      <c r="M264" s="9"/>
      <c r="N264" s="10"/>
    </row>
    <row r="265" spans="2:14" x14ac:dyDescent="0.25">
      <c r="B265" s="8"/>
      <c r="C265" s="35">
        <v>262</v>
      </c>
      <c r="D265" s="35">
        <f>(Clima!D265+Clima!E265)/2</f>
        <v>14.45</v>
      </c>
      <c r="E265" s="35">
        <f t="shared" si="20"/>
        <v>1.6467315635702708</v>
      </c>
      <c r="F265" s="35">
        <f t="shared" si="21"/>
        <v>0.10647699979012407</v>
      </c>
      <c r="G265" s="35">
        <f t="shared" si="22"/>
        <v>2.4668835499999999</v>
      </c>
      <c r="H265" s="35">
        <f>0.001013*Constantes!$D$4/(0.622*G265)</f>
        <v>4.5170775213573627E-2</v>
      </c>
      <c r="I265" s="35">
        <f t="shared" si="23"/>
        <v>0.3586259064602611</v>
      </c>
      <c r="J265" s="35">
        <f t="shared" si="24"/>
        <v>1.7596093298853012E-2</v>
      </c>
      <c r="K265" s="35">
        <f>(Constantes!$D$10/0.8)*(Constantes!$D$5*J265^2+Constantes!$D$6*J265+Constantes!$D$7)</f>
        <v>10.857675131962498</v>
      </c>
      <c r="L265" s="35">
        <f>(Constantes!$D$10/0.8)*(0.00376*D265^2-0.0516*D265-6.967)</f>
        <v>-2.5978209749999994</v>
      </c>
      <c r="M265" s="9"/>
      <c r="N265" s="10"/>
    </row>
    <row r="266" spans="2:14" x14ac:dyDescent="0.25">
      <c r="B266" s="8"/>
      <c r="C266" s="35">
        <v>263</v>
      </c>
      <c r="D266" s="35">
        <f>(Clima!D266+Clima!E266)/2</f>
        <v>15.399999999999999</v>
      </c>
      <c r="E266" s="35">
        <f t="shared" si="20"/>
        <v>1.7506725002961008</v>
      </c>
      <c r="F266" s="35">
        <f t="shared" si="21"/>
        <v>0.11234826761695367</v>
      </c>
      <c r="G266" s="35">
        <f t="shared" si="22"/>
        <v>2.4646406000000001</v>
      </c>
      <c r="H266" s="35">
        <f>0.001013*Constantes!$D$4/(0.622*G266)</f>
        <v>4.5211882947604011E-2</v>
      </c>
      <c r="I266" s="35">
        <f t="shared" si="23"/>
        <v>0.36453307555197856</v>
      </c>
      <c r="J266" s="35">
        <f t="shared" si="24"/>
        <v>1.055974205289743E-2</v>
      </c>
      <c r="K266" s="35">
        <f>(Constantes!$D$10/0.8)*(Constantes!$D$5*J266^2+Constantes!$D$6*J266+Constantes!$D$7)</f>
        <v>10.887105328657748</v>
      </c>
      <c r="L266" s="35">
        <f>(Constantes!$D$10/0.8)*(0.00376*D266^2-0.0516*D266-6.967)</f>
        <v>-2.5762193999999994</v>
      </c>
      <c r="M266" s="9"/>
      <c r="N266" s="10"/>
    </row>
    <row r="267" spans="2:14" x14ac:dyDescent="0.25">
      <c r="B267" s="8"/>
      <c r="C267" s="35">
        <v>264</v>
      </c>
      <c r="D267" s="35">
        <f>(Clima!D267+Clima!E267)/2</f>
        <v>14.299999999999999</v>
      </c>
      <c r="E267" s="35">
        <f t="shared" si="20"/>
        <v>1.6308247208216091</v>
      </c>
      <c r="F267" s="35">
        <f t="shared" si="21"/>
        <v>0.10557424069306127</v>
      </c>
      <c r="G267" s="35">
        <f t="shared" si="22"/>
        <v>2.4672377000000001</v>
      </c>
      <c r="H267" s="35">
        <f>0.001013*Constantes!$D$4/(0.622*G267)</f>
        <v>4.5164291351057304E-2</v>
      </c>
      <c r="I267" s="35">
        <f t="shared" si="23"/>
        <v>0.35767883107392273</v>
      </c>
      <c r="J267" s="35">
        <f t="shared" si="24"/>
        <v>3.520261727473677E-3</v>
      </c>
      <c r="K267" s="35">
        <f>(Constantes!$D$10/0.8)*(Constantes!$D$5*J267^2+Constantes!$D$6*J267+Constantes!$D$7)</f>
        <v>10.916046708768858</v>
      </c>
      <c r="L267" s="35">
        <f>(Constantes!$D$10/0.8)*(0.00376*D267^2-0.0516*D267-6.967)</f>
        <v>-2.6009990999999992</v>
      </c>
      <c r="M267" s="9"/>
      <c r="N267" s="10"/>
    </row>
    <row r="268" spans="2:14" x14ac:dyDescent="0.25">
      <c r="B268" s="8"/>
      <c r="C268" s="35">
        <v>265</v>
      </c>
      <c r="D268" s="35">
        <f>(Clima!D268+Clima!E268)/2</f>
        <v>13.35</v>
      </c>
      <c r="E268" s="35">
        <f t="shared" si="20"/>
        <v>1.5331752529723204</v>
      </c>
      <c r="F268" s="35">
        <f t="shared" si="21"/>
        <v>0.1000065250127139</v>
      </c>
      <c r="G268" s="35">
        <f t="shared" si="22"/>
        <v>2.4694806499999999</v>
      </c>
      <c r="H268" s="35">
        <f>0.001013*Constantes!$D$4/(0.622*G268)</f>
        <v>4.5123270075071269E-2</v>
      </c>
      <c r="I268" s="35">
        <f t="shared" si="23"/>
        <v>0.35159012797989159</v>
      </c>
      <c r="J268" s="35">
        <f t="shared" si="24"/>
        <v>-3.5202617274733955E-3</v>
      </c>
      <c r="K268" s="35">
        <f>(Constantes!$D$10/0.8)*(Constantes!$D$5*J268^2+Constantes!$D$6*J268+Constantes!$D$7)</f>
        <v>10.944490250076949</v>
      </c>
      <c r="L268" s="35">
        <f>(Constantes!$D$10/0.8)*(0.00376*D268^2-0.0516*D268-6.967)</f>
        <v>-2.6196537749999993</v>
      </c>
      <c r="M268" s="9"/>
      <c r="N268" s="10"/>
    </row>
    <row r="269" spans="2:14" x14ac:dyDescent="0.25">
      <c r="B269" s="8"/>
      <c r="C269" s="35">
        <v>266</v>
      </c>
      <c r="D269" s="35">
        <f>(Clima!D269+Clima!E269)/2</f>
        <v>12</v>
      </c>
      <c r="E269" s="35">
        <f t="shared" si="20"/>
        <v>1.4032466788795555</v>
      </c>
      <c r="F269" s="35">
        <f t="shared" si="21"/>
        <v>9.2525495616340561E-2</v>
      </c>
      <c r="G269" s="35">
        <f t="shared" si="22"/>
        <v>2.4726680000000001</v>
      </c>
      <c r="H269" s="35">
        <f>0.001013*Constantes!$D$4/(0.622*G269)</f>
        <v>4.5065104702739119E-2</v>
      </c>
      <c r="I269" s="35">
        <f t="shared" si="23"/>
        <v>0.34267103098752799</v>
      </c>
      <c r="J269" s="35">
        <f t="shared" si="24"/>
        <v>-1.0559742052897147E-2</v>
      </c>
      <c r="K269" s="35">
        <f>(Constantes!$D$10/0.8)*(Constantes!$D$5*J269^2+Constantes!$D$6*J269+Constantes!$D$7)</f>
        <v>10.972427524146866</v>
      </c>
      <c r="L269" s="35">
        <f>(Constantes!$D$10/0.8)*(0.00376*D269^2-0.0516*D269-6.967)</f>
        <v>-2.6417849999999992</v>
      </c>
      <c r="M269" s="9"/>
      <c r="N269" s="10"/>
    </row>
    <row r="270" spans="2:14" x14ac:dyDescent="0.25">
      <c r="B270" s="8"/>
      <c r="C270" s="35">
        <v>267</v>
      </c>
      <c r="D270" s="35">
        <f>(Clima!D270+Clima!E270)/2</f>
        <v>12.65</v>
      </c>
      <c r="E270" s="35">
        <f t="shared" si="20"/>
        <v>1.4645445530759136</v>
      </c>
      <c r="F270" s="35">
        <f t="shared" si="21"/>
        <v>9.6065679685328434E-2</v>
      </c>
      <c r="G270" s="35">
        <f t="shared" si="22"/>
        <v>2.4711333499999997</v>
      </c>
      <c r="H270" s="35">
        <f>0.001013*Constantes!$D$4/(0.622*G270)</f>
        <v>4.5093091522200757E-2</v>
      </c>
      <c r="I270" s="35">
        <f t="shared" si="23"/>
        <v>0.34700421800471326</v>
      </c>
      <c r="J270" s="35">
        <f t="shared" si="24"/>
        <v>-1.7596093298852908E-2</v>
      </c>
      <c r="K270" s="35">
        <f>(Constantes!$D$10/0.8)*(Constantes!$D$5*J270^2+Constantes!$D$6*J270+Constantes!$D$7)</f>
        <v>10.999850698824721</v>
      </c>
      <c r="L270" s="35">
        <f>(Constantes!$D$10/0.8)*(0.00376*D270^2-0.0516*D270-6.967)</f>
        <v>-2.6317707749999997</v>
      </c>
      <c r="M270" s="9"/>
      <c r="N270" s="10"/>
    </row>
    <row r="271" spans="2:14" x14ac:dyDescent="0.25">
      <c r="B271" s="8"/>
      <c r="C271" s="35">
        <v>268</v>
      </c>
      <c r="D271" s="35">
        <f>(Clima!D271+Clima!E271)/2</f>
        <v>12.6</v>
      </c>
      <c r="E271" s="35">
        <f t="shared" si="20"/>
        <v>1.4597472514986058</v>
      </c>
      <c r="F271" s="35">
        <f t="shared" si="21"/>
        <v>9.5789323919104052E-2</v>
      </c>
      <c r="G271" s="35">
        <f t="shared" si="22"/>
        <v>2.4712513999999999</v>
      </c>
      <c r="H271" s="35">
        <f>0.001013*Constantes!$D$4/(0.622*G271)</f>
        <v>4.5090937455862456E-2</v>
      </c>
      <c r="I271" s="35">
        <f t="shared" si="23"/>
        <v>0.34667344489607588</v>
      </c>
      <c r="J271" s="35">
        <f t="shared" si="24"/>
        <v>-2.4627230442609244E-2</v>
      </c>
      <c r="K271" s="35">
        <f>(Constantes!$D$10/0.8)*(Constantes!$D$5*J271^2+Constantes!$D$6*J271+Constantes!$D$7)</f>
        <v>11.026752540029808</v>
      </c>
      <c r="L271" s="35">
        <f>(Constantes!$D$10/0.8)*(0.00376*D271^2-0.0516*D271-6.967)</f>
        <v>-2.6325833999999997</v>
      </c>
      <c r="M271" s="9"/>
      <c r="N271" s="10"/>
    </row>
    <row r="272" spans="2:14" x14ac:dyDescent="0.25">
      <c r="B272" s="8"/>
      <c r="C272" s="35">
        <v>269</v>
      </c>
      <c r="D272" s="35">
        <f>(Clima!D272+Clima!E272)/2</f>
        <v>12.2</v>
      </c>
      <c r="E272" s="35">
        <f t="shared" si="20"/>
        <v>1.421862932192234</v>
      </c>
      <c r="F272" s="35">
        <f t="shared" si="21"/>
        <v>9.3602745308232094E-2</v>
      </c>
      <c r="G272" s="35">
        <f t="shared" si="22"/>
        <v>2.4721957999999997</v>
      </c>
      <c r="H272" s="35">
        <f>0.001013*Constantes!$D$4/(0.622*G272)</f>
        <v>4.5073712331002484E-2</v>
      </c>
      <c r="I272" s="35">
        <f t="shared" si="23"/>
        <v>0.34401194911201238</v>
      </c>
      <c r="J272" s="35">
        <f t="shared" si="24"/>
        <v>-3.1651070006486454E-2</v>
      </c>
      <c r="K272" s="35">
        <f>(Constantes!$D$10/0.8)*(Constantes!$D$5*J272^2+Constantes!$D$6*J272+Constantes!$D$7)</f>
        <v>11.053126412841028</v>
      </c>
      <c r="L272" s="35">
        <f>(Constantes!$D$10/0.8)*(0.00376*D272^2-0.0516*D272-6.967)</f>
        <v>-2.6388305999999995</v>
      </c>
      <c r="M272" s="9"/>
      <c r="N272" s="10"/>
    </row>
    <row r="273" spans="2:14" x14ac:dyDescent="0.25">
      <c r="B273" s="8"/>
      <c r="C273" s="35">
        <v>270</v>
      </c>
      <c r="D273" s="35">
        <f>(Clima!D273+Clima!E273)/2</f>
        <v>11.5</v>
      </c>
      <c r="E273" s="35">
        <f t="shared" si="20"/>
        <v>1.3576395793502862</v>
      </c>
      <c r="F273" s="35">
        <f t="shared" si="21"/>
        <v>8.9878474493928939E-2</v>
      </c>
      <c r="G273" s="35">
        <f t="shared" si="22"/>
        <v>2.4738484999999999</v>
      </c>
      <c r="H273" s="35">
        <f>0.001013*Constantes!$D$4/(0.622*G273)</f>
        <v>4.5043600008291752E-2</v>
      </c>
      <c r="I273" s="35">
        <f t="shared" si="23"/>
        <v>0.33928927202235942</v>
      </c>
      <c r="J273" s="35">
        <f t="shared" si="24"/>
        <v>-3.8665530675234525E-2</v>
      </c>
      <c r="K273" s="35">
        <f>(Constantes!$D$10/0.8)*(Constantes!$D$5*J273^2+Constantes!$D$6*J273+Constantes!$D$7)</f>
        <v>11.078966281878735</v>
      </c>
      <c r="L273" s="35">
        <f>(Constantes!$D$10/0.8)*(0.00376*D273^2-0.0516*D273-6.967)</f>
        <v>-2.6486774999999994</v>
      </c>
      <c r="M273" s="9"/>
      <c r="N273" s="10"/>
    </row>
    <row r="274" spans="2:14" x14ac:dyDescent="0.25">
      <c r="B274" s="8"/>
      <c r="C274" s="35">
        <v>271</v>
      </c>
      <c r="D274" s="35">
        <f>(Clima!D274+Clima!E274)/2</f>
        <v>12.35</v>
      </c>
      <c r="E274" s="35">
        <f t="shared" si="20"/>
        <v>1.4359671208266067</v>
      </c>
      <c r="F274" s="35">
        <f t="shared" si="21"/>
        <v>9.4417676614232629E-2</v>
      </c>
      <c r="G274" s="35">
        <f t="shared" si="22"/>
        <v>2.47184165</v>
      </c>
      <c r="H274" s="35">
        <f>0.001013*Constantes!$D$4/(0.622*G274)</f>
        <v>4.5080170210382423E-2</v>
      </c>
      <c r="I274" s="35">
        <f t="shared" si="23"/>
        <v>0.34501319460891361</v>
      </c>
      <c r="J274" s="35">
        <f t="shared" si="24"/>
        <v>-4.5668533912773021E-2</v>
      </c>
      <c r="K274" s="35">
        <f>(Constantes!$D$10/0.8)*(Constantes!$D$5*J274^2+Constantes!$D$6*J274+Constantes!$D$7)</f>
        <v>11.104266710983772</v>
      </c>
      <c r="L274" s="35">
        <f>(Constantes!$D$10/0.8)*(0.00376*D274^2-0.0516*D274-6.967)</f>
        <v>-2.6365407749999994</v>
      </c>
      <c r="M274" s="9"/>
      <c r="N274" s="10"/>
    </row>
    <row r="275" spans="2:14" x14ac:dyDescent="0.25">
      <c r="B275" s="8"/>
      <c r="C275" s="35">
        <v>272</v>
      </c>
      <c r="D275" s="35">
        <f>(Clima!D275+Clima!E275)/2</f>
        <v>13.35</v>
      </c>
      <c r="E275" s="35">
        <f t="shared" si="20"/>
        <v>1.5331752529723204</v>
      </c>
      <c r="F275" s="35">
        <f t="shared" si="21"/>
        <v>0.1000065250127139</v>
      </c>
      <c r="G275" s="35">
        <f t="shared" si="22"/>
        <v>2.4694806499999999</v>
      </c>
      <c r="H275" s="35">
        <f>0.001013*Constantes!$D$4/(0.622*G275)</f>
        <v>4.5123270075071269E-2</v>
      </c>
      <c r="I275" s="35">
        <f t="shared" si="23"/>
        <v>0.35159012797989159</v>
      </c>
      <c r="J275" s="35">
        <f t="shared" si="24"/>
        <v>-5.2658004578105488E-2</v>
      </c>
      <c r="K275" s="35">
        <f>(Constantes!$D$10/0.8)*(Constantes!$D$5*J275^2+Constantes!$D$6*J275+Constantes!$D$7)</f>
        <v>11.129022862196278</v>
      </c>
      <c r="L275" s="35">
        <f>(Constantes!$D$10/0.8)*(0.00376*D275^2-0.0516*D275-6.967)</f>
        <v>-2.6196537749999993</v>
      </c>
      <c r="M275" s="9"/>
      <c r="N275" s="10"/>
    </row>
    <row r="276" spans="2:14" x14ac:dyDescent="0.25">
      <c r="B276" s="8"/>
      <c r="C276" s="35">
        <v>273</v>
      </c>
      <c r="D276" s="35">
        <f>(Clima!D276+Clima!E276)/2</f>
        <v>14.55</v>
      </c>
      <c r="E276" s="35">
        <f t="shared" si="20"/>
        <v>1.6574115820276645</v>
      </c>
      <c r="F276" s="35">
        <f t="shared" si="21"/>
        <v>0.10708247809803828</v>
      </c>
      <c r="G276" s="35">
        <f t="shared" si="22"/>
        <v>2.46664745</v>
      </c>
      <c r="H276" s="35">
        <f>0.001013*Constantes!$D$4/(0.622*G276)</f>
        <v>4.5175098822943884E-2</v>
      </c>
      <c r="I276" s="35">
        <f t="shared" si="23"/>
        <v>0.35925511691610273</v>
      </c>
      <c r="J276" s="35">
        <f t="shared" si="24"/>
        <v>-5.9631871540228636E-2</v>
      </c>
      <c r="K276" s="35">
        <f>(Constantes!$D$10/0.8)*(Constantes!$D$5*J276^2+Constantes!$D$6*J276+Constantes!$D$7)</f>
        <v>11.153230494037734</v>
      </c>
      <c r="L276" s="35">
        <f>(Constantes!$D$10/0.8)*(0.00376*D276^2-0.0516*D276-6.967)</f>
        <v>-2.5956669749999994</v>
      </c>
      <c r="M276" s="9"/>
      <c r="N276" s="10"/>
    </row>
    <row r="277" spans="2:14" x14ac:dyDescent="0.25">
      <c r="B277" s="8"/>
      <c r="C277" s="35">
        <v>274</v>
      </c>
      <c r="D277" s="35">
        <f>(Clima!D277+Clima!E277)/2</f>
        <v>13.35</v>
      </c>
      <c r="E277" s="35">
        <f t="shared" si="20"/>
        <v>1.5331752529723204</v>
      </c>
      <c r="F277" s="35">
        <f t="shared" si="21"/>
        <v>0.1000065250127139</v>
      </c>
      <c r="G277" s="35">
        <f t="shared" si="22"/>
        <v>2.4694806499999999</v>
      </c>
      <c r="H277" s="35">
        <f>0.001013*Constantes!$D$4/(0.622*G277)</f>
        <v>4.5123270075071269E-2</v>
      </c>
      <c r="I277" s="35">
        <f t="shared" si="23"/>
        <v>0.35159012797989159</v>
      </c>
      <c r="J277" s="35">
        <f t="shared" si="24"/>
        <v>-6.6588068291853222E-2</v>
      </c>
      <c r="K277" s="35">
        <f>(Constantes!$D$10/0.8)*(Constantes!$D$5*J277^2+Constantes!$D$6*J277+Constantes!$D$7)</f>
        <v>11.176885959100426</v>
      </c>
      <c r="L277" s="35">
        <f>(Constantes!$D$10/0.8)*(0.00376*D277^2-0.0516*D277-6.967)</f>
        <v>-2.6196537749999993</v>
      </c>
      <c r="M277" s="9"/>
      <c r="N277" s="10"/>
    </row>
    <row r="278" spans="2:14" x14ac:dyDescent="0.25">
      <c r="B278" s="8"/>
      <c r="C278" s="35">
        <v>275</v>
      </c>
      <c r="D278" s="35">
        <f>(Clima!D278+Clima!E278)/2</f>
        <v>14.5</v>
      </c>
      <c r="E278" s="35">
        <f t="shared" si="20"/>
        <v>1.6520640028566567</v>
      </c>
      <c r="F278" s="35">
        <f t="shared" si="21"/>
        <v>0.10677937410937641</v>
      </c>
      <c r="G278" s="35">
        <f t="shared" si="22"/>
        <v>2.4667654999999997</v>
      </c>
      <c r="H278" s="35">
        <f>0.001013*Constantes!$D$4/(0.622*G278)</f>
        <v>4.5172936914803029E-2</v>
      </c>
      <c r="I278" s="35">
        <f t="shared" si="23"/>
        <v>0.35894072909367275</v>
      </c>
      <c r="J278" s="35">
        <f t="shared" si="24"/>
        <v>-7.352453356175491E-2</v>
      </c>
      <c r="K278" s="35">
        <f>(Constantes!$D$10/0.8)*(Constantes!$D$5*J278^2+Constantes!$D$6*J278+Constantes!$D$7)</f>
        <v>11.199986200949446</v>
      </c>
      <c r="L278" s="35">
        <f>(Constantes!$D$10/0.8)*(0.00376*D278^2-0.0516*D278-6.967)</f>
        <v>-2.5967474999999993</v>
      </c>
      <c r="M278" s="9"/>
      <c r="N278" s="10"/>
    </row>
    <row r="279" spans="2:14" x14ac:dyDescent="0.25">
      <c r="B279" s="8"/>
      <c r="C279" s="35">
        <v>276</v>
      </c>
      <c r="D279" s="35">
        <f>(Clima!D279+Clima!E279)/2</f>
        <v>14.05</v>
      </c>
      <c r="E279" s="35">
        <f t="shared" si="20"/>
        <v>1.604612725353836</v>
      </c>
      <c r="F279" s="35">
        <f t="shared" si="21"/>
        <v>0.10408410376289531</v>
      </c>
      <c r="G279" s="35">
        <f t="shared" si="22"/>
        <v>2.4678279499999998</v>
      </c>
      <c r="H279" s="35">
        <f>0.001013*Constantes!$D$4/(0.622*G279)</f>
        <v>4.5153489048988422E-2</v>
      </c>
      <c r="I279" s="35">
        <f t="shared" si="23"/>
        <v>0.35609168948623277</v>
      </c>
      <c r="J279" s="35">
        <f t="shared" si="24"/>
        <v>-8.0439211925572671E-2</v>
      </c>
      <c r="K279" s="35">
        <f>(Constantes!$D$10/0.8)*(Constantes!$D$5*J279^2+Constantes!$D$6*J279+Constantes!$D$7)</f>
        <v>11.222528750343047</v>
      </c>
      <c r="L279" s="35">
        <f>(Constantes!$D$10/0.8)*(0.00376*D279^2-0.0516*D279-6.967)</f>
        <v>-2.6061549749999995</v>
      </c>
      <c r="M279" s="9"/>
      <c r="N279" s="10"/>
    </row>
    <row r="280" spans="2:14" x14ac:dyDescent="0.25">
      <c r="B280" s="8"/>
      <c r="C280" s="35">
        <v>277</v>
      </c>
      <c r="D280" s="35">
        <f>(Clima!D280+Clima!E280)/2</f>
        <v>9.15</v>
      </c>
      <c r="E280" s="35">
        <f t="shared" si="20"/>
        <v>1.1602772175252039</v>
      </c>
      <c r="F280" s="35">
        <f t="shared" si="21"/>
        <v>7.8284552595211263E-2</v>
      </c>
      <c r="G280" s="35">
        <f t="shared" si="22"/>
        <v>2.4793968500000001</v>
      </c>
      <c r="H280" s="35">
        <f>0.001013*Constantes!$D$4/(0.622*G280)</f>
        <v>4.4942802244470274E-2</v>
      </c>
      <c r="I280" s="35">
        <f t="shared" si="23"/>
        <v>0.3228445413311169</v>
      </c>
      <c r="J280" s="35">
        <f t="shared" si="24"/>
        <v>-8.7330054414876512E-2</v>
      </c>
      <c r="K280" s="35">
        <f>(Constantes!$D$10/0.8)*(Constantes!$D$5*J280^2+Constantes!$D$6*J280+Constantes!$D$7)</f>
        <v>11.244511720778098</v>
      </c>
      <c r="L280" s="35">
        <f>(Constantes!$D$10/0.8)*(0.00376*D280^2-0.0516*D280-6.967)</f>
        <v>-2.6716287749999994</v>
      </c>
      <c r="M280" s="9"/>
      <c r="N280" s="10"/>
    </row>
    <row r="281" spans="2:14" x14ac:dyDescent="0.25">
      <c r="B281" s="8"/>
      <c r="C281" s="35">
        <v>278</v>
      </c>
      <c r="D281" s="35">
        <f>(Clima!D281+Clima!E281)/2</f>
        <v>14.5</v>
      </c>
      <c r="E281" s="35">
        <f t="shared" si="20"/>
        <v>1.6520640028566567</v>
      </c>
      <c r="F281" s="35">
        <f t="shared" si="21"/>
        <v>0.10677937410937641</v>
      </c>
      <c r="G281" s="35">
        <f t="shared" si="22"/>
        <v>2.4667654999999997</v>
      </c>
      <c r="H281" s="35">
        <f>0.001013*Constantes!$D$4/(0.622*G281)</f>
        <v>4.5172936914803029E-2</v>
      </c>
      <c r="I281" s="35">
        <f t="shared" si="23"/>
        <v>0.35894072909367275</v>
      </c>
      <c r="J281" s="35">
        <f t="shared" si="24"/>
        <v>-9.4195019124320281E-2</v>
      </c>
      <c r="K281" s="35">
        <f>(Constantes!$D$10/0.8)*(Constantes!$D$5*J281^2+Constantes!$D$6*J281+Constantes!$D$7)</f>
        <v>11.265933803368007</v>
      </c>
      <c r="L281" s="35">
        <f>(Constantes!$D$10/0.8)*(0.00376*D281^2-0.0516*D281-6.967)</f>
        <v>-2.5967474999999993</v>
      </c>
      <c r="M281" s="9"/>
      <c r="N281" s="10"/>
    </row>
    <row r="282" spans="2:14" x14ac:dyDescent="0.25">
      <c r="B282" s="8"/>
      <c r="C282" s="35">
        <v>279</v>
      </c>
      <c r="D282" s="35">
        <f>(Clima!D282+Clima!E282)/2</f>
        <v>13.5</v>
      </c>
      <c r="E282" s="35">
        <f t="shared" si="20"/>
        <v>1.5482437315899678</v>
      </c>
      <c r="F282" s="35">
        <f t="shared" si="21"/>
        <v>0.10086865272047608</v>
      </c>
      <c r="G282" s="35">
        <f t="shared" si="22"/>
        <v>2.4691264999999998</v>
      </c>
      <c r="H282" s="35">
        <f>0.001013*Constantes!$D$4/(0.622*G282)</f>
        <v>4.512974216392418E-2</v>
      </c>
      <c r="I282" s="35">
        <f t="shared" si="23"/>
        <v>0.35256187200074002</v>
      </c>
      <c r="J282" s="35">
        <f t="shared" si="24"/>
        <v>-0.10103207181670253</v>
      </c>
      <c r="K282" s="35">
        <f>(Constantes!$D$10/0.8)*(Constantes!$D$5*J282^2+Constantes!$D$6*J282+Constantes!$D$7)</f>
        <v>11.286794261061472</v>
      </c>
      <c r="L282" s="35">
        <f>(Constantes!$D$10/0.8)*(0.00376*D282^2-0.0516*D282-6.967)</f>
        <v>-2.6168774999999993</v>
      </c>
      <c r="M282" s="9"/>
      <c r="N282" s="10"/>
    </row>
    <row r="283" spans="2:14" x14ac:dyDescent="0.25">
      <c r="B283" s="8"/>
      <c r="C283" s="35">
        <v>280</v>
      </c>
      <c r="D283" s="35">
        <f>(Clima!D283+Clima!E283)/2</f>
        <v>12.7</v>
      </c>
      <c r="E283" s="35">
        <f t="shared" si="20"/>
        <v>1.4693556920806219</v>
      </c>
      <c r="F283" s="35">
        <f t="shared" si="21"/>
        <v>9.6342714018342213E-2</v>
      </c>
      <c r="G283" s="35">
        <f t="shared" si="22"/>
        <v>2.4710152999999999</v>
      </c>
      <c r="H283" s="35">
        <f>0.001013*Constantes!$D$4/(0.622*G283)</f>
        <v>4.5095245794355275E-2</v>
      </c>
      <c r="I283" s="35">
        <f t="shared" si="23"/>
        <v>0.34733456468782936</v>
      </c>
      <c r="J283" s="35">
        <f t="shared" si="24"/>
        <v>-0.10783918652575494</v>
      </c>
      <c r="K283" s="35">
        <f>(Constantes!$D$10/0.8)*(Constantes!$D$5*J283^2+Constantes!$D$6*J283+Constantes!$D$7)</f>
        <v>11.30709292221098</v>
      </c>
      <c r="L283" s="35">
        <f>(Constantes!$D$10/0.8)*(0.00376*D283^2-0.0516*D283-6.967)</f>
        <v>-2.6309510999999994</v>
      </c>
      <c r="M283" s="9"/>
      <c r="N283" s="10"/>
    </row>
    <row r="284" spans="2:14" x14ac:dyDescent="0.25">
      <c r="B284" s="8"/>
      <c r="C284" s="35">
        <v>281</v>
      </c>
      <c r="D284" s="35">
        <f>(Clima!D284+Clima!E284)/2</f>
        <v>9.9</v>
      </c>
      <c r="E284" s="35">
        <f t="shared" si="20"/>
        <v>1.2203261059395465</v>
      </c>
      <c r="F284" s="35">
        <f t="shared" si="21"/>
        <v>8.1837230413319473E-2</v>
      </c>
      <c r="G284" s="35">
        <f t="shared" si="22"/>
        <v>2.4776260999999997</v>
      </c>
      <c r="H284" s="35">
        <f>0.001013*Constantes!$D$4/(0.622*G284)</f>
        <v>4.4974922695201085E-2</v>
      </c>
      <c r="I284" s="35">
        <f t="shared" si="23"/>
        <v>0.3281896076316444</v>
      </c>
      <c r="J284" s="35">
        <f t="shared" si="24"/>
        <v>-0.11461434615647936</v>
      </c>
      <c r="K284" s="35">
        <f>(Constantes!$D$10/0.8)*(Constantes!$D$5*J284^2+Constantes!$D$6*J284+Constantes!$D$7)</f>
        <v>11.326830173500939</v>
      </c>
      <c r="L284" s="35">
        <f>(Constantes!$D$10/0.8)*(0.00376*D284^2-0.0516*D284-6.967)</f>
        <v>-2.6659958999999995</v>
      </c>
      <c r="M284" s="9"/>
      <c r="N284" s="10"/>
    </row>
    <row r="285" spans="2:14" x14ac:dyDescent="0.25">
      <c r="B285" s="8"/>
      <c r="C285" s="35">
        <v>282</v>
      </c>
      <c r="D285" s="35">
        <f>(Clima!D285+Clima!E285)/2</f>
        <v>13.3</v>
      </c>
      <c r="E285" s="35">
        <f t="shared" si="20"/>
        <v>1.5281811116551587</v>
      </c>
      <c r="F285" s="35">
        <f t="shared" si="21"/>
        <v>9.9720546117296777E-2</v>
      </c>
      <c r="G285" s="35">
        <f t="shared" si="22"/>
        <v>2.4695986999999997</v>
      </c>
      <c r="H285" s="35">
        <f>0.001013*Constantes!$D$4/(0.622*G285)</f>
        <v>4.5121113124619215E-2</v>
      </c>
      <c r="I285" s="35">
        <f t="shared" si="23"/>
        <v>0.35126535211020804</v>
      </c>
      <c r="J285" s="35">
        <f t="shared" si="24"/>
        <v>-0.12135554308285744</v>
      </c>
      <c r="K285" s="35">
        <f>(Constantes!$D$10/0.8)*(Constantes!$D$5*J285^2+Constantes!$D$6*J285+Constantes!$D$7)</f>
        <v>11.346006952245888</v>
      </c>
      <c r="L285" s="35">
        <f>(Constantes!$D$10/0.8)*(0.00376*D285^2-0.0516*D285-6.967)</f>
        <v>-2.6205650999999994</v>
      </c>
      <c r="M285" s="9"/>
      <c r="N285" s="10"/>
    </row>
    <row r="286" spans="2:14" x14ac:dyDescent="0.25">
      <c r="B286" s="8"/>
      <c r="C286" s="35">
        <v>283</v>
      </c>
      <c r="D286" s="35">
        <f>(Clima!D286+Clima!E286)/2</f>
        <v>12.5</v>
      </c>
      <c r="E286" s="35">
        <f t="shared" si="20"/>
        <v>1.4501940250881777</v>
      </c>
      <c r="F286" s="35">
        <f t="shared" si="21"/>
        <v>9.5238642712590429E-2</v>
      </c>
      <c r="G286" s="35">
        <f t="shared" si="22"/>
        <v>2.4714874999999998</v>
      </c>
      <c r="H286" s="35">
        <f>0.001013*Constantes!$D$4/(0.622*G286)</f>
        <v>4.5086629940516605E-2</v>
      </c>
      <c r="I286" s="35">
        <f t="shared" si="23"/>
        <v>0.34601062071581223</v>
      </c>
      <c r="J286" s="35">
        <f t="shared" si="24"/>
        <v>-0.12806077974275312</v>
      </c>
      <c r="K286" s="35">
        <f>(Constantes!$D$10/0.8)*(Constantes!$D$5*J286^2+Constantes!$D$6*J286+Constantes!$D$7)</f>
        <v>11.364624738070141</v>
      </c>
      <c r="L286" s="35">
        <f>(Constantes!$D$10/0.8)*(0.00376*D286^2-0.0516*D286-6.967)</f>
        <v>-2.6341874999999995</v>
      </c>
      <c r="M286" s="9"/>
      <c r="N286" s="10"/>
    </row>
    <row r="287" spans="2:14" x14ac:dyDescent="0.25">
      <c r="B287" s="8"/>
      <c r="C287" s="35">
        <v>284</v>
      </c>
      <c r="D287" s="35">
        <f>(Clima!D287+Clima!E287)/2</f>
        <v>13.4</v>
      </c>
      <c r="E287" s="35">
        <f t="shared" si="20"/>
        <v>1.5381837134420713</v>
      </c>
      <c r="F287" s="35">
        <f t="shared" si="21"/>
        <v>0.10029320149589299</v>
      </c>
      <c r="G287" s="35">
        <f t="shared" si="22"/>
        <v>2.4693625999999997</v>
      </c>
      <c r="H287" s="35">
        <f>0.001013*Constantes!$D$4/(0.622*G287)</f>
        <v>4.5125427231753057E-2</v>
      </c>
      <c r="I287" s="35">
        <f t="shared" si="23"/>
        <v>0.35191447341494769</v>
      </c>
      <c r="J287" s="35">
        <f t="shared" si="24"/>
        <v>-0.13472806922983283</v>
      </c>
      <c r="K287" s="35">
        <f>(Constantes!$D$10/0.8)*(Constantes!$D$5*J287^2+Constantes!$D$6*J287+Constantes!$D$7)</f>
        <v>11.3826855439808</v>
      </c>
      <c r="L287" s="35">
        <f>(Constantes!$D$10/0.8)*(0.00376*D287^2-0.0516*D287-6.967)</f>
        <v>-2.6187353999999998</v>
      </c>
      <c r="M287" s="9"/>
      <c r="N287" s="10"/>
    </row>
    <row r="288" spans="2:14" x14ac:dyDescent="0.25">
      <c r="B288" s="8"/>
      <c r="C288" s="35">
        <v>285</v>
      </c>
      <c r="D288" s="35">
        <f>(Clima!D288+Clima!E288)/2</f>
        <v>13.75</v>
      </c>
      <c r="E288" s="35">
        <f t="shared" si="20"/>
        <v>1.5736468149943981</v>
      </c>
      <c r="F288" s="35">
        <f t="shared" si="21"/>
        <v>0.10231958493462359</v>
      </c>
      <c r="G288" s="35">
        <f t="shared" si="22"/>
        <v>2.4685362500000001</v>
      </c>
      <c r="H288" s="35">
        <f>0.001013*Constantes!$D$4/(0.622*G288)</f>
        <v>4.5140533105443567E-2</v>
      </c>
      <c r="I288" s="35">
        <f t="shared" si="23"/>
        <v>0.35417281924860555</v>
      </c>
      <c r="J288" s="35">
        <f t="shared" si="24"/>
        <v>-0.14135543588232991</v>
      </c>
      <c r="K288" s="35">
        <f>(Constantes!$D$10/0.8)*(Constantes!$D$5*J288^2+Constantes!$D$6*J288+Constantes!$D$7)</f>
        <v>11.400191906846892</v>
      </c>
      <c r="L288" s="35">
        <f>(Constantes!$D$10/0.8)*(0.00376*D288^2-0.0516*D288-6.967)</f>
        <v>-2.6121093749999993</v>
      </c>
      <c r="M288" s="9"/>
      <c r="N288" s="10"/>
    </row>
    <row r="289" spans="2:14" x14ac:dyDescent="0.25">
      <c r="B289" s="8"/>
      <c r="C289" s="35">
        <v>286</v>
      </c>
      <c r="D289" s="35">
        <f>(Clima!D289+Clima!E289)/2</f>
        <v>11.4</v>
      </c>
      <c r="E289" s="35">
        <f t="shared" si="20"/>
        <v>1.3486760963347784</v>
      </c>
      <c r="F289" s="35">
        <f t="shared" si="21"/>
        <v>8.9356889727344888E-2</v>
      </c>
      <c r="G289" s="35">
        <f t="shared" si="22"/>
        <v>2.4740845999999999</v>
      </c>
      <c r="H289" s="35">
        <f>0.001013*Constantes!$D$4/(0.622*G289)</f>
        <v>4.5039301532014117E-2</v>
      </c>
      <c r="I289" s="35">
        <f t="shared" si="23"/>
        <v>0.33860789639405336</v>
      </c>
      <c r="J289" s="35">
        <f t="shared" si="24"/>
        <v>-0.14794091586847485</v>
      </c>
      <c r="K289" s="35">
        <f>(Constantes!$D$10/0.8)*(Constantes!$D$5*J289^2+Constantes!$D$6*J289+Constantes!$D$7)</f>
        <v>11.417146877297986</v>
      </c>
      <c r="L289" s="35">
        <f>(Constantes!$D$10/0.8)*(0.00376*D289^2-0.0516*D289-6.967)</f>
        <v>-2.6499713999999996</v>
      </c>
      <c r="M289" s="9"/>
      <c r="N289" s="10"/>
    </row>
    <row r="290" spans="2:14" x14ac:dyDescent="0.25">
      <c r="B290" s="8"/>
      <c r="C290" s="35">
        <v>287</v>
      </c>
      <c r="D290" s="35">
        <f>(Clima!D290+Clima!E290)/2</f>
        <v>13.1</v>
      </c>
      <c r="E290" s="35">
        <f t="shared" si="20"/>
        <v>1.5083470419027751</v>
      </c>
      <c r="F290" s="35">
        <f t="shared" si="21"/>
        <v>9.8583579016665535E-2</v>
      </c>
      <c r="G290" s="35">
        <f t="shared" si="22"/>
        <v>2.4700709000000001</v>
      </c>
      <c r="H290" s="35">
        <f>0.001013*Constantes!$D$4/(0.622*G290)</f>
        <v>4.5112487384516987E-2</v>
      </c>
      <c r="I290" s="35">
        <f t="shared" si="23"/>
        <v>0.34996194939764519</v>
      </c>
      <c r="J290" s="35">
        <f t="shared" si="24"/>
        <v>-0.15448255776842154</v>
      </c>
      <c r="K290" s="35">
        <f>(Constantes!$D$10/0.8)*(Constantes!$D$5*J290^2+Constantes!$D$6*J290+Constantes!$D$7)</f>
        <v>11.43355400905639</v>
      </c>
      <c r="L290" s="35">
        <f>(Constantes!$D$10/0.8)*(0.00376*D290^2-0.0516*D290-6.967)</f>
        <v>-2.6241398999999999</v>
      </c>
      <c r="M290" s="9"/>
      <c r="N290" s="10"/>
    </row>
    <row r="291" spans="2:14" x14ac:dyDescent="0.25">
      <c r="B291" s="8"/>
      <c r="C291" s="35">
        <v>288</v>
      </c>
      <c r="D291" s="35">
        <f>(Clima!D291+Clima!E291)/2</f>
        <v>13.95</v>
      </c>
      <c r="E291" s="35">
        <f t="shared" si="20"/>
        <v>1.5942318792002568</v>
      </c>
      <c r="F291" s="35">
        <f t="shared" si="21"/>
        <v>0.10349307775094918</v>
      </c>
      <c r="G291" s="35">
        <f t="shared" si="22"/>
        <v>2.4680640499999997</v>
      </c>
      <c r="H291" s="35">
        <f>0.001013*Constantes!$D$4/(0.622*G291)</f>
        <v>4.514916957487896E-2</v>
      </c>
      <c r="I291" s="35">
        <f t="shared" si="23"/>
        <v>0.35545379775699454</v>
      </c>
      <c r="J291" s="35">
        <f t="shared" si="24"/>
        <v>-0.16097842315249478</v>
      </c>
      <c r="K291" s="35">
        <f>(Constantes!$D$10/0.8)*(Constantes!$D$5*J291^2+Constantes!$D$6*J291+Constantes!$D$7)</f>
        <v>11.449417347717656</v>
      </c>
      <c r="L291" s="35">
        <f>(Constantes!$D$10/0.8)*(0.00376*D291^2-0.0516*D291-6.967)</f>
        <v>-2.6081679749999997</v>
      </c>
      <c r="M291" s="9"/>
      <c r="N291" s="10"/>
    </row>
    <row r="292" spans="2:14" x14ac:dyDescent="0.25">
      <c r="B292" s="8"/>
      <c r="C292" s="35">
        <v>289</v>
      </c>
      <c r="D292" s="35">
        <f>(Clima!D292+Clima!E292)/2</f>
        <v>14.8</v>
      </c>
      <c r="E292" s="35">
        <f t="shared" si="20"/>
        <v>1.6843778570488643</v>
      </c>
      <c r="F292" s="35">
        <f t="shared" si="21"/>
        <v>0.10860899280138459</v>
      </c>
      <c r="G292" s="35">
        <f t="shared" si="22"/>
        <v>2.4660571999999998</v>
      </c>
      <c r="H292" s="35">
        <f>0.001013*Constantes!$D$4/(0.622*G292)</f>
        <v>4.5185911468360318E-2</v>
      </c>
      <c r="I292" s="35">
        <f t="shared" si="23"/>
        <v>0.36082052945585191</v>
      </c>
      <c r="J292" s="35">
        <f t="shared" si="24"/>
        <v>-0.16742658715558903</v>
      </c>
      <c r="K292" s="35">
        <f>(Constantes!$D$10/0.8)*(Constantes!$D$5*J292^2+Constantes!$D$6*J292+Constantes!$D$7)</f>
        <v>11.464741418994771</v>
      </c>
      <c r="L292" s="35">
        <f>(Constantes!$D$10/0.8)*(0.00376*D292^2-0.0516*D292-6.967)</f>
        <v>-2.5901585999999996</v>
      </c>
      <c r="M292" s="9"/>
      <c r="N292" s="10"/>
    </row>
    <row r="293" spans="2:14" x14ac:dyDescent="0.25">
      <c r="B293" s="8"/>
      <c r="C293" s="35">
        <v>290</v>
      </c>
      <c r="D293" s="35">
        <f>(Clima!D293+Clima!E293)/2</f>
        <v>14.8</v>
      </c>
      <c r="E293" s="35">
        <f t="shared" si="20"/>
        <v>1.6843778570488643</v>
      </c>
      <c r="F293" s="35">
        <f t="shared" si="21"/>
        <v>0.10860899280138459</v>
      </c>
      <c r="G293" s="35">
        <f t="shared" si="22"/>
        <v>2.4660571999999998</v>
      </c>
      <c r="H293" s="35">
        <f>0.001013*Constantes!$D$4/(0.622*G293)</f>
        <v>4.5185911468360318E-2</v>
      </c>
      <c r="I293" s="35">
        <f t="shared" si="23"/>
        <v>0.36082052945585191</v>
      </c>
      <c r="J293" s="35">
        <f t="shared" si="24"/>
        <v>-0.17382513904754754</v>
      </c>
      <c r="K293" s="35">
        <f>(Constantes!$D$10/0.8)*(Constantes!$D$5*J293^2+Constantes!$D$6*J293+Constantes!$D$7)</f>
        <v>11.479531216442018</v>
      </c>
      <c r="L293" s="35">
        <f>(Constantes!$D$10/0.8)*(0.00376*D293^2-0.0516*D293-6.967)</f>
        <v>-2.5901585999999996</v>
      </c>
      <c r="M293" s="9"/>
      <c r="N293" s="10"/>
    </row>
    <row r="294" spans="2:14" x14ac:dyDescent="0.25">
      <c r="B294" s="8"/>
      <c r="C294" s="35">
        <v>291</v>
      </c>
      <c r="D294" s="35">
        <f>(Clima!D294+Clima!E294)/2</f>
        <v>13.45</v>
      </c>
      <c r="E294" s="35">
        <f t="shared" si="20"/>
        <v>1.5432065279848868</v>
      </c>
      <c r="F294" s="35">
        <f t="shared" si="21"/>
        <v>0.1005805769400801</v>
      </c>
      <c r="G294" s="35">
        <f t="shared" si="22"/>
        <v>2.46924455</v>
      </c>
      <c r="H294" s="35">
        <f>0.001013*Constantes!$D$4/(0.622*G294)</f>
        <v>4.5127584594694167E-2</v>
      </c>
      <c r="I294" s="35">
        <f t="shared" si="23"/>
        <v>0.35223838816895903</v>
      </c>
      <c r="J294" s="35">
        <f t="shared" si="24"/>
        <v>-0.18017218279935251</v>
      </c>
      <c r="K294" s="35">
        <f>(Constantes!$D$10/0.8)*(Constantes!$D$5*J294^2+Constantes!$D$6*J294+Constantes!$D$7)</f>
        <v>11.493792188675107</v>
      </c>
      <c r="L294" s="35">
        <f>(Constantes!$D$10/0.8)*(0.00376*D294^2-0.0516*D294-6.967)</f>
        <v>-2.6178099749999992</v>
      </c>
      <c r="M294" s="9"/>
      <c r="N294" s="10"/>
    </row>
    <row r="295" spans="2:14" x14ac:dyDescent="0.25">
      <c r="B295" s="8"/>
      <c r="C295" s="35">
        <v>292</v>
      </c>
      <c r="D295" s="35">
        <f>(Clima!D295+Clima!E295)/2</f>
        <v>13.75</v>
      </c>
      <c r="E295" s="35">
        <f t="shared" si="20"/>
        <v>1.5736468149943981</v>
      </c>
      <c r="F295" s="35">
        <f t="shared" si="21"/>
        <v>0.10231958493462359</v>
      </c>
      <c r="G295" s="35">
        <f t="shared" si="22"/>
        <v>2.4685362500000001</v>
      </c>
      <c r="H295" s="35">
        <f>0.001013*Constantes!$D$4/(0.622*G295)</f>
        <v>4.5140533105443567E-2</v>
      </c>
      <c r="I295" s="35">
        <f t="shared" si="23"/>
        <v>0.35417281924860555</v>
      </c>
      <c r="J295" s="35">
        <f t="shared" si="24"/>
        <v>-0.18646583764495972</v>
      </c>
      <c r="K295" s="35">
        <f>(Constantes!$D$10/0.8)*(Constantes!$D$5*J295^2+Constantes!$D$6*J295+Constantes!$D$7)</f>
        <v>11.50753022610477</v>
      </c>
      <c r="L295" s="35">
        <f>(Constantes!$D$10/0.8)*(0.00376*D295^2-0.0516*D295-6.967)</f>
        <v>-2.6121093749999993</v>
      </c>
      <c r="M295" s="9"/>
      <c r="N295" s="10"/>
    </row>
    <row r="296" spans="2:14" x14ac:dyDescent="0.25">
      <c r="B296" s="8"/>
      <c r="C296" s="35">
        <v>293</v>
      </c>
      <c r="D296" s="35">
        <f>(Clima!D296+Clima!E296)/2</f>
        <v>12.7</v>
      </c>
      <c r="E296" s="35">
        <f t="shared" si="20"/>
        <v>1.4693556920806219</v>
      </c>
      <c r="F296" s="35">
        <f t="shared" si="21"/>
        <v>9.6342714018342213E-2</v>
      </c>
      <c r="G296" s="35">
        <f t="shared" si="22"/>
        <v>2.4710152999999999</v>
      </c>
      <c r="H296" s="35">
        <f>0.001013*Constantes!$D$4/(0.622*G296)</f>
        <v>4.5095245794355275E-2</v>
      </c>
      <c r="I296" s="35">
        <f t="shared" si="23"/>
        <v>0.34733456468782936</v>
      </c>
      <c r="J296" s="35">
        <f t="shared" si="24"/>
        <v>-0.19270423863861033</v>
      </c>
      <c r="K296" s="35">
        <f>(Constantes!$D$10/0.8)*(Constantes!$D$5*J296^2+Constantes!$D$6*J296+Constantes!$D$7)</f>
        <v>11.52075164720155</v>
      </c>
      <c r="L296" s="35">
        <f>(Constantes!$D$10/0.8)*(0.00376*D296^2-0.0516*D296-6.967)</f>
        <v>-2.6309510999999994</v>
      </c>
      <c r="M296" s="9"/>
      <c r="N296" s="10"/>
    </row>
    <row r="297" spans="2:14" x14ac:dyDescent="0.25">
      <c r="B297" s="8"/>
      <c r="C297" s="35">
        <v>294</v>
      </c>
      <c r="D297" s="35">
        <f>(Clima!D297+Clima!E297)/2</f>
        <v>13.65</v>
      </c>
      <c r="E297" s="35">
        <f t="shared" si="20"/>
        <v>1.5634420277037249</v>
      </c>
      <c r="F297" s="35">
        <f t="shared" si="21"/>
        <v>0.1017370958602755</v>
      </c>
      <c r="G297" s="35">
        <f t="shared" si="22"/>
        <v>2.4687723500000001</v>
      </c>
      <c r="H297" s="35">
        <f>0.001013*Constantes!$D$4/(0.622*G297)</f>
        <v>4.5136216109643537E-2</v>
      </c>
      <c r="I297" s="35">
        <f t="shared" si="23"/>
        <v>0.35352973562893358</v>
      </c>
      <c r="J297" s="35">
        <f t="shared" si="24"/>
        <v>-0.19888553720745428</v>
      </c>
      <c r="K297" s="35">
        <f>(Constantes!$D$10/0.8)*(Constantes!$D$5*J297^2+Constantes!$D$6*J297+Constantes!$D$7)</f>
        <v>11.533463184310055</v>
      </c>
      <c r="L297" s="35">
        <f>(Constantes!$D$10/0.8)*(0.00376*D297^2-0.0516*D297-6.967)</f>
        <v>-2.6140377749999995</v>
      </c>
      <c r="M297" s="9"/>
      <c r="N297" s="10"/>
    </row>
    <row r="298" spans="2:14" x14ac:dyDescent="0.25">
      <c r="B298" s="8"/>
      <c r="C298" s="35">
        <v>295</v>
      </c>
      <c r="D298" s="35">
        <f>(Clima!D298+Clima!E298)/2</f>
        <v>14.05</v>
      </c>
      <c r="E298" s="35">
        <f t="shared" si="20"/>
        <v>1.604612725353836</v>
      </c>
      <c r="F298" s="35">
        <f t="shared" si="21"/>
        <v>0.10408410376289531</v>
      </c>
      <c r="G298" s="35">
        <f t="shared" si="22"/>
        <v>2.4678279499999998</v>
      </c>
      <c r="H298" s="35">
        <f>0.001013*Constantes!$D$4/(0.622*G298)</f>
        <v>4.5153489048988422E-2</v>
      </c>
      <c r="I298" s="35">
        <f t="shared" si="23"/>
        <v>0.35609168948623277</v>
      </c>
      <c r="J298" s="35">
        <f t="shared" si="24"/>
        <v>-0.2050079016993222</v>
      </c>
      <c r="K298" s="35">
        <f>(Constantes!$D$10/0.8)*(Constantes!$D$5*J298^2+Constantes!$D$6*J298+Constantes!$D$7)</f>
        <v>11.545671969031501</v>
      </c>
      <c r="L298" s="35">
        <f>(Constantes!$D$10/0.8)*(0.00376*D298^2-0.0516*D298-6.967)</f>
        <v>-2.6061549749999995</v>
      </c>
      <c r="M298" s="9"/>
      <c r="N298" s="10"/>
    </row>
    <row r="299" spans="2:14" x14ac:dyDescent="0.25">
      <c r="B299" s="8"/>
      <c r="C299" s="35">
        <v>296</v>
      </c>
      <c r="D299" s="35">
        <f>(Clima!D299+Clima!E299)/2</f>
        <v>14.600000000000001</v>
      </c>
      <c r="E299" s="35">
        <f t="shared" si="20"/>
        <v>1.662774337609296</v>
      </c>
      <c r="F299" s="35">
        <f t="shared" si="21"/>
        <v>0.10738631317466249</v>
      </c>
      <c r="G299" s="35">
        <f t="shared" si="22"/>
        <v>2.4665293999999998</v>
      </c>
      <c r="H299" s="35">
        <f>0.001013*Constantes!$D$4/(0.622*G299)</f>
        <v>4.5177260938025939E-2</v>
      </c>
      <c r="I299" s="35">
        <f t="shared" si="23"/>
        <v>0.35956906979682202</v>
      </c>
      <c r="J299" s="35">
        <f t="shared" si="24"/>
        <v>-0.2110695179254837</v>
      </c>
      <c r="K299" s="35">
        <f>(Constantes!$D$10/0.8)*(Constantes!$D$5*J299^2+Constantes!$D$6*J299+Constantes!$D$7)</f>
        <v>11.557385517193802</v>
      </c>
      <c r="L299" s="35">
        <f>(Constantes!$D$10/0.8)*(0.00376*D299^2-0.0516*D299-6.967)</f>
        <v>-2.5945793999999993</v>
      </c>
      <c r="M299" s="9"/>
      <c r="N299" s="10"/>
    </row>
    <row r="300" spans="2:14" x14ac:dyDescent="0.25">
      <c r="B300" s="8"/>
      <c r="C300" s="35">
        <v>297</v>
      </c>
      <c r="D300" s="35">
        <f>(Clima!D300+Clima!E300)/2</f>
        <v>11.3</v>
      </c>
      <c r="E300" s="35">
        <f t="shared" si="20"/>
        <v>1.3397646526819857</v>
      </c>
      <c r="F300" s="35">
        <f t="shared" si="21"/>
        <v>8.8837887126731518E-2</v>
      </c>
      <c r="G300" s="35">
        <f t="shared" si="22"/>
        <v>2.4743206999999998</v>
      </c>
      <c r="H300" s="35">
        <f>0.001013*Constantes!$D$4/(0.622*G300)</f>
        <v>4.5035003876058806E-2</v>
      </c>
      <c r="I300" s="35">
        <f t="shared" si="23"/>
        <v>0.33792485453988758</v>
      </c>
      <c r="J300" s="35">
        <f t="shared" si="24"/>
        <v>-0.21706858969823065</v>
      </c>
      <c r="K300" s="35">
        <f>(Constantes!$D$10/0.8)*(Constantes!$D$5*J300^2+Constantes!$D$6*J300+Constantes!$D$7)</f>
        <v>11.568611713429005</v>
      </c>
      <c r="L300" s="35">
        <f>(Constantes!$D$10/0.8)*(0.00376*D300^2-0.0516*D300-6.967)</f>
        <v>-2.6512370999999995</v>
      </c>
      <c r="M300" s="9"/>
      <c r="N300" s="10"/>
    </row>
    <row r="301" spans="2:14" x14ac:dyDescent="0.25">
      <c r="B301" s="8"/>
      <c r="C301" s="35">
        <v>298</v>
      </c>
      <c r="D301" s="35">
        <f>(Clima!D301+Clima!E301)/2</f>
        <v>11.45</v>
      </c>
      <c r="E301" s="35">
        <f t="shared" si="20"/>
        <v>1.3531513167724236</v>
      </c>
      <c r="F301" s="35">
        <f t="shared" si="21"/>
        <v>8.9617358691077773E-2</v>
      </c>
      <c r="G301" s="35">
        <f t="shared" si="22"/>
        <v>2.4739665500000001</v>
      </c>
      <c r="H301" s="35">
        <f>0.001013*Constantes!$D$4/(0.622*G301)</f>
        <v>4.504145066759796E-2</v>
      </c>
      <c r="I301" s="35">
        <f t="shared" si="23"/>
        <v>0.33894879271912193</v>
      </c>
      <c r="J301" s="35">
        <f t="shared" si="24"/>
        <v>-0.22300333936312614</v>
      </c>
      <c r="K301" s="35">
        <f>(Constantes!$D$10/0.8)*(Constantes!$D$5*J301^2+Constantes!$D$6*J301+Constantes!$D$7)</f>
        <v>11.579358795378244</v>
      </c>
      <c r="L301" s="35">
        <f>(Constantes!$D$10/0.8)*(0.00376*D301^2-0.0516*D301-6.967)</f>
        <v>-2.6493279749999994</v>
      </c>
      <c r="M301" s="9"/>
      <c r="N301" s="10"/>
    </row>
    <row r="302" spans="2:14" x14ac:dyDescent="0.25">
      <c r="B302" s="8"/>
      <c r="C302" s="35">
        <v>299</v>
      </c>
      <c r="D302" s="35">
        <f>(Clima!D302+Clima!E302)/2</f>
        <v>12.9</v>
      </c>
      <c r="E302" s="35">
        <f t="shared" si="20"/>
        <v>1.4887393027557323</v>
      </c>
      <c r="F302" s="35">
        <f t="shared" si="21"/>
        <v>9.7457663967834368E-2</v>
      </c>
      <c r="G302" s="35">
        <f t="shared" si="22"/>
        <v>2.4705431</v>
      </c>
      <c r="H302" s="35">
        <f>0.001013*Constantes!$D$4/(0.622*G302)</f>
        <v>4.5103864941725781E-2</v>
      </c>
      <c r="I302" s="35">
        <f t="shared" si="23"/>
        <v>0.34865168081674919</v>
      </c>
      <c r="J302" s="35">
        <f t="shared" si="24"/>
        <v>-0.22887200832576207</v>
      </c>
      <c r="K302" s="35">
        <f>(Constantes!$D$10/0.8)*(Constantes!$D$5*J302^2+Constantes!$D$6*J302+Constantes!$D$7)</f>
        <v>11.589635337544875</v>
      </c>
      <c r="L302" s="35">
        <f>(Constantes!$D$10/0.8)*(0.00376*D302^2-0.0516*D302-6.967)</f>
        <v>-2.6276018999999993</v>
      </c>
      <c r="M302" s="9"/>
      <c r="N302" s="10"/>
    </row>
    <row r="303" spans="2:14" x14ac:dyDescent="0.25">
      <c r="B303" s="8"/>
      <c r="C303" s="35">
        <v>300</v>
      </c>
      <c r="D303" s="35">
        <f>(Clima!D303+Clima!E303)/2</f>
        <v>14.35</v>
      </c>
      <c r="E303" s="35">
        <f t="shared" si="20"/>
        <v>1.6361119589017179</v>
      </c>
      <c r="F303" s="35">
        <f t="shared" si="21"/>
        <v>0.10587443449555982</v>
      </c>
      <c r="G303" s="35">
        <f t="shared" si="22"/>
        <v>2.4671196499999999</v>
      </c>
      <c r="H303" s="35">
        <f>0.001013*Constantes!$D$4/(0.622*G303)</f>
        <v>4.5166452431730474E-2</v>
      </c>
      <c r="I303" s="35">
        <f t="shared" si="23"/>
        <v>0.35799495730755543</v>
      </c>
      <c r="J303" s="35">
        <f t="shared" si="24"/>
        <v>-0.23467285757286865</v>
      </c>
      <c r="K303" s="35">
        <f>(Constantes!$D$10/0.8)*(Constantes!$D$5*J303^2+Constantes!$D$6*J303+Constantes!$D$7)</f>
        <v>11.599450234816802</v>
      </c>
      <c r="L303" s="35">
        <f>(Constantes!$D$10/0.8)*(0.00376*D303^2-0.0516*D303-6.967)</f>
        <v>-2.5999467749999998</v>
      </c>
      <c r="M303" s="9"/>
      <c r="N303" s="10"/>
    </row>
    <row r="304" spans="2:14" x14ac:dyDescent="0.25">
      <c r="B304" s="8"/>
      <c r="C304" s="35">
        <v>301</v>
      </c>
      <c r="D304" s="35">
        <f>(Clima!D304+Clima!E304)/2</f>
        <v>15.75</v>
      </c>
      <c r="E304" s="35">
        <f t="shared" si="20"/>
        <v>1.7903914829906238</v>
      </c>
      <c r="F304" s="35">
        <f t="shared" si="21"/>
        <v>0.11457959266903198</v>
      </c>
      <c r="G304" s="35">
        <f t="shared" si="22"/>
        <v>2.46381425</v>
      </c>
      <c r="H304" s="35">
        <f>0.001013*Constantes!$D$4/(0.622*G304)</f>
        <v>4.5227046769094927E-2</v>
      </c>
      <c r="I304" s="35">
        <f t="shared" si="23"/>
        <v>0.36666971208022214</v>
      </c>
      <c r="J304" s="35">
        <f t="shared" si="24"/>
        <v>-0.24040416818762159</v>
      </c>
      <c r="K304" s="35">
        <f>(Constantes!$D$10/0.8)*(Constantes!$D$5*J304^2+Constantes!$D$6*J304+Constantes!$D$7)</f>
        <v>11.6088126856794</v>
      </c>
      <c r="L304" s="35">
        <f>(Constantes!$D$10/0.8)*(0.00376*D304^2-0.0516*D304-6.967)</f>
        <v>-2.5676193749999996</v>
      </c>
      <c r="M304" s="9"/>
      <c r="N304" s="10"/>
    </row>
    <row r="305" spans="2:14" x14ac:dyDescent="0.25">
      <c r="B305" s="8"/>
      <c r="C305" s="35">
        <v>302</v>
      </c>
      <c r="D305" s="35">
        <f>(Clima!D305+Clima!E305)/2</f>
        <v>15.6</v>
      </c>
      <c r="E305" s="35">
        <f t="shared" si="20"/>
        <v>1.7732733774914811</v>
      </c>
      <c r="F305" s="35">
        <f t="shared" si="21"/>
        <v>0.11361874538407207</v>
      </c>
      <c r="G305" s="35">
        <f t="shared" si="22"/>
        <v>2.4641683999999997</v>
      </c>
      <c r="H305" s="35">
        <f>0.001013*Constantes!$D$4/(0.622*G305)</f>
        <v>4.522054674311729E-2</v>
      </c>
      <c r="I305" s="35">
        <f t="shared" si="23"/>
        <v>0.36575663025648686</v>
      </c>
      <c r="J305" s="35">
        <f t="shared" si="24"/>
        <v>-0.24606424185899337</v>
      </c>
      <c r="K305" s="35">
        <f>(Constantes!$D$10/0.8)*(Constantes!$D$5*J305^2+Constantes!$D$6*J305+Constantes!$D$7)</f>
        <v>11.617732175140784</v>
      </c>
      <c r="L305" s="35">
        <f>(Constantes!$D$10/0.8)*(0.00376*D305^2-0.0516*D305-6.967)</f>
        <v>-2.5713473999999996</v>
      </c>
      <c r="M305" s="9"/>
      <c r="N305" s="10"/>
    </row>
    <row r="306" spans="2:14" x14ac:dyDescent="0.25">
      <c r="B306" s="8"/>
      <c r="C306" s="35">
        <v>303</v>
      </c>
      <c r="D306" s="35">
        <f>(Clima!D306+Clima!E306)/2</f>
        <v>14.15</v>
      </c>
      <c r="E306" s="35">
        <f t="shared" si="20"/>
        <v>1.6150528288927855</v>
      </c>
      <c r="F306" s="35">
        <f t="shared" si="21"/>
        <v>0.10467799774317721</v>
      </c>
      <c r="G306" s="35">
        <f t="shared" si="22"/>
        <v>2.4675918499999998</v>
      </c>
      <c r="H306" s="35">
        <f>0.001013*Constantes!$D$4/(0.622*G306)</f>
        <v>4.5157809349675282E-2</v>
      </c>
      <c r="I306" s="35">
        <f t="shared" si="23"/>
        <v>0.35672784756039339</v>
      </c>
      <c r="J306" s="35">
        <f t="shared" si="24"/>
        <v>-0.25165140138500103</v>
      </c>
      <c r="K306" s="35">
        <f>(Constantes!$D$10/0.8)*(Constantes!$D$5*J306^2+Constantes!$D$6*J306+Constantes!$D$7)</f>
        <v>11.626218457391483</v>
      </c>
      <c r="L306" s="35">
        <f>(Constantes!$D$10/0.8)*(0.00376*D306^2-0.0516*D306-6.967)</f>
        <v>-2.6041137749999996</v>
      </c>
      <c r="M306" s="9"/>
      <c r="N306" s="10"/>
    </row>
    <row r="307" spans="2:14" x14ac:dyDescent="0.25">
      <c r="B307" s="8"/>
      <c r="C307" s="35">
        <v>304</v>
      </c>
      <c r="D307" s="35">
        <f>(Clima!D307+Clima!E307)/2</f>
        <v>14.9</v>
      </c>
      <c r="E307" s="35">
        <f t="shared" si="20"/>
        <v>1.6952716301356707</v>
      </c>
      <c r="F307" s="35">
        <f t="shared" si="21"/>
        <v>0.10922475617100802</v>
      </c>
      <c r="G307" s="35">
        <f t="shared" si="22"/>
        <v>2.4658210999999999</v>
      </c>
      <c r="H307" s="35">
        <f>0.001013*Constantes!$D$4/(0.622*G307)</f>
        <v>4.5190237975947463E-2</v>
      </c>
      <c r="I307" s="35">
        <f t="shared" si="23"/>
        <v>0.36144364658766281</v>
      </c>
      <c r="J307" s="35">
        <f t="shared" si="24"/>
        <v>-0.25716399116969629</v>
      </c>
      <c r="K307" s="35">
        <f>(Constantes!$D$10/0.8)*(Constantes!$D$5*J307^2+Constantes!$D$6*J307+Constantes!$D$7)</f>
        <v>11.634281538220897</v>
      </c>
      <c r="L307" s="35">
        <f>(Constantes!$D$10/0.8)*(0.00376*D307^2-0.0516*D307-6.967)</f>
        <v>-2.5879058999999995</v>
      </c>
      <c r="M307" s="9"/>
      <c r="N307" s="10"/>
    </row>
    <row r="308" spans="2:14" x14ac:dyDescent="0.25">
      <c r="B308" s="8"/>
      <c r="C308" s="35">
        <v>305</v>
      </c>
      <c r="D308" s="35">
        <f>(Clima!D308+Clima!E308)/2</f>
        <v>14.5</v>
      </c>
      <c r="E308" s="35">
        <f t="shared" si="20"/>
        <v>1.6520640028566567</v>
      </c>
      <c r="F308" s="35">
        <f t="shared" si="21"/>
        <v>0.10677937410937641</v>
      </c>
      <c r="G308" s="35">
        <f t="shared" si="22"/>
        <v>2.4667654999999997</v>
      </c>
      <c r="H308" s="35">
        <f>0.001013*Constantes!$D$4/(0.622*G308)</f>
        <v>4.5172936914803029E-2</v>
      </c>
      <c r="I308" s="35">
        <f t="shared" si="23"/>
        <v>0.35894072909367275</v>
      </c>
      <c r="J308" s="35">
        <f t="shared" si="24"/>
        <v>-0.2626003777137545</v>
      </c>
      <c r="K308" s="35">
        <f>(Constantes!$D$10/0.8)*(Constantes!$D$5*J308^2+Constantes!$D$6*J308+Constantes!$D$7)</f>
        <v>11.641931657213126</v>
      </c>
      <c r="L308" s="35">
        <f>(Constantes!$D$10/0.8)*(0.00376*D308^2-0.0516*D308-6.967)</f>
        <v>-2.5967474999999993</v>
      </c>
      <c r="M308" s="9"/>
      <c r="N308" s="10"/>
    </row>
    <row r="309" spans="2:14" x14ac:dyDescent="0.25">
      <c r="B309" s="8"/>
      <c r="C309" s="35">
        <v>306</v>
      </c>
      <c r="D309" s="35">
        <f>(Clima!D309+Clima!E309)/2</f>
        <v>14.6</v>
      </c>
      <c r="E309" s="35">
        <f t="shared" si="20"/>
        <v>1.6627743376092956</v>
      </c>
      <c r="F309" s="35">
        <f t="shared" si="21"/>
        <v>0.10738631317466246</v>
      </c>
      <c r="G309" s="35">
        <f t="shared" si="22"/>
        <v>2.4665293999999998</v>
      </c>
      <c r="H309" s="35">
        <f>0.001013*Constantes!$D$4/(0.622*G309)</f>
        <v>4.5177260938025939E-2</v>
      </c>
      <c r="I309" s="35">
        <f t="shared" si="23"/>
        <v>0.35956906979682196</v>
      </c>
      <c r="J309" s="35">
        <f t="shared" si="24"/>
        <v>-0.26795895009851578</v>
      </c>
      <c r="K309" s="35">
        <f>(Constantes!$D$10/0.8)*(Constantes!$D$5*J309^2+Constantes!$D$6*J309+Constantes!$D$7)</f>
        <v>11.649179269745076</v>
      </c>
      <c r="L309" s="35">
        <f>(Constantes!$D$10/0.8)*(0.00376*D309^2-0.0516*D309-6.967)</f>
        <v>-2.5945793999999993</v>
      </c>
      <c r="M309" s="9"/>
      <c r="N309" s="10"/>
    </row>
    <row r="310" spans="2:14" x14ac:dyDescent="0.25">
      <c r="B310" s="8"/>
      <c r="C310" s="35">
        <v>307</v>
      </c>
      <c r="D310" s="35">
        <f>(Clima!D310+Clima!E310)/2</f>
        <v>15</v>
      </c>
      <c r="E310" s="35">
        <f t="shared" si="20"/>
        <v>1.7062271396379793</v>
      </c>
      <c r="F310" s="35">
        <f t="shared" si="21"/>
        <v>0.10984348383671551</v>
      </c>
      <c r="G310" s="35">
        <f t="shared" si="22"/>
        <v>2.4655849999999999</v>
      </c>
      <c r="H310" s="35">
        <f>0.001013*Constantes!$D$4/(0.622*G310)</f>
        <v>4.5194565312131819E-2</v>
      </c>
      <c r="I310" s="35">
        <f t="shared" si="23"/>
        <v>0.36206502083102154</v>
      </c>
      <c r="J310" s="35">
        <f t="shared" si="24"/>
        <v>-0.27323812046333507</v>
      </c>
      <c r="K310" s="35">
        <f>(Constantes!$D$10/0.8)*(Constantes!$D$5*J310^2+Constantes!$D$6*J310+Constantes!$D$7)</f>
        <v>11.65603502880988</v>
      </c>
      <c r="L310" s="35">
        <f>(Constantes!$D$10/0.8)*(0.00376*D310^2-0.0516*D310-6.967)</f>
        <v>-2.5856249999999994</v>
      </c>
      <c r="M310" s="9"/>
      <c r="N310" s="10"/>
    </row>
    <row r="311" spans="2:14" x14ac:dyDescent="0.25">
      <c r="B311" s="8"/>
      <c r="C311" s="35">
        <v>308</v>
      </c>
      <c r="D311" s="35">
        <f>(Clima!D311+Clima!E311)/2</f>
        <v>14.25</v>
      </c>
      <c r="E311" s="35">
        <f t="shared" si="20"/>
        <v>1.6255524772300411</v>
      </c>
      <c r="F311" s="35">
        <f t="shared" si="21"/>
        <v>0.10527477090559632</v>
      </c>
      <c r="G311" s="35">
        <f t="shared" si="22"/>
        <v>2.4673557499999998</v>
      </c>
      <c r="H311" s="35">
        <f>0.001013*Constantes!$D$4/(0.622*G311)</f>
        <v>4.5162130477176848E-2</v>
      </c>
      <c r="I311" s="35">
        <f t="shared" si="23"/>
        <v>0.35736227060066839</v>
      </c>
      <c r="J311" s="35">
        <f t="shared" si="24"/>
        <v>-0.27843632447609956</v>
      </c>
      <c r="K311" s="35">
        <f>(Constantes!$D$10/0.8)*(Constantes!$D$5*J311^2+Constantes!$D$6*J311+Constantes!$D$7)</f>
        <v>11.662509766688915</v>
      </c>
      <c r="L311" s="35">
        <f>(Constantes!$D$10/0.8)*(0.00376*D311^2-0.0516*D311-6.967)</f>
        <v>-2.6020443749999993</v>
      </c>
      <c r="M311" s="9"/>
      <c r="N311" s="10"/>
    </row>
    <row r="312" spans="2:14" x14ac:dyDescent="0.25">
      <c r="B312" s="8"/>
      <c r="C312" s="35">
        <v>309</v>
      </c>
      <c r="D312" s="35">
        <f>(Clima!D312+Clima!E312)/2</f>
        <v>15.6</v>
      </c>
      <c r="E312" s="35">
        <f t="shared" si="20"/>
        <v>1.7732733774914811</v>
      </c>
      <c r="F312" s="35">
        <f t="shared" si="21"/>
        <v>0.11361874538407207</v>
      </c>
      <c r="G312" s="35">
        <f t="shared" si="22"/>
        <v>2.4641683999999997</v>
      </c>
      <c r="H312" s="35">
        <f>0.001013*Constantes!$D$4/(0.622*G312)</f>
        <v>4.522054674311729E-2</v>
      </c>
      <c r="I312" s="35">
        <f t="shared" si="23"/>
        <v>0.36575663025648686</v>
      </c>
      <c r="J312" s="35">
        <f t="shared" si="24"/>
        <v>-0.28355202179677363</v>
      </c>
      <c r="K312" s="35">
        <f>(Constantes!$D$10/0.8)*(Constantes!$D$5*J312^2+Constantes!$D$6*J312+Constantes!$D$7)</f>
        <v>11.668614476495822</v>
      </c>
      <c r="L312" s="35">
        <f>(Constantes!$D$10/0.8)*(0.00376*D312^2-0.0516*D312-6.967)</f>
        <v>-2.5713473999999996</v>
      </c>
      <c r="M312" s="9"/>
      <c r="N312" s="10"/>
    </row>
    <row r="313" spans="2:14" x14ac:dyDescent="0.25">
      <c r="B313" s="8"/>
      <c r="C313" s="35">
        <v>310</v>
      </c>
      <c r="D313" s="35">
        <f>(Clima!D313+Clima!E313)/2</f>
        <v>15</v>
      </c>
      <c r="E313" s="35">
        <f t="shared" si="20"/>
        <v>1.7062271396379793</v>
      </c>
      <c r="F313" s="35">
        <f t="shared" si="21"/>
        <v>0.10984348383671551</v>
      </c>
      <c r="G313" s="35">
        <f t="shared" si="22"/>
        <v>2.4655849999999999</v>
      </c>
      <c r="H313" s="35">
        <f>0.001013*Constantes!$D$4/(0.622*G313)</f>
        <v>4.5194565312131819E-2</v>
      </c>
      <c r="I313" s="35">
        <f t="shared" si="23"/>
        <v>0.36206502083102154</v>
      </c>
      <c r="J313" s="35">
        <f t="shared" si="24"/>
        <v>-0.28858369653383553</v>
      </c>
      <c r="K313" s="35">
        <f>(Constantes!$D$10/0.8)*(Constantes!$D$5*J313^2+Constantes!$D$6*J313+Constantes!$D$7)</f>
        <v>11.67436029361606</v>
      </c>
      <c r="L313" s="35">
        <f>(Constantes!$D$10/0.8)*(0.00376*D313^2-0.0516*D313-6.967)</f>
        <v>-2.5856249999999994</v>
      </c>
      <c r="M313" s="9"/>
      <c r="N313" s="10"/>
    </row>
    <row r="314" spans="2:14" x14ac:dyDescent="0.25">
      <c r="B314" s="8"/>
      <c r="C314" s="35">
        <v>311</v>
      </c>
      <c r="D314" s="35">
        <f>(Clima!D314+Clima!E314)/2</f>
        <v>14.75</v>
      </c>
      <c r="E314" s="35">
        <f t="shared" si="20"/>
        <v>1.6789540291434102</v>
      </c>
      <c r="F314" s="35">
        <f t="shared" si="21"/>
        <v>0.10830221914763835</v>
      </c>
      <c r="G314" s="35">
        <f t="shared" si="22"/>
        <v>2.46617525</v>
      </c>
      <c r="H314" s="35">
        <f>0.001013*Constantes!$D$4/(0.622*G314)</f>
        <v>4.5183748525216338E-2</v>
      </c>
      <c r="I314" s="35">
        <f t="shared" si="23"/>
        <v>0.36050831755341328</v>
      </c>
      <c r="J314" s="35">
        <f t="shared" si="24"/>
        <v>-0.29352985769346823</v>
      </c>
      <c r="K314" s="35">
        <f>(Constantes!$D$10/0.8)*(Constantes!$D$5*J314^2+Constantes!$D$6*J314+Constantes!$D$7)</f>
        <v>11.679758477065624</v>
      </c>
      <c r="L314" s="35">
        <f>(Constantes!$D$10/0.8)*(0.00376*D314^2-0.0516*D314-6.967)</f>
        <v>-2.5912743749999994</v>
      </c>
      <c r="M314" s="9"/>
      <c r="N314" s="10"/>
    </row>
    <row r="315" spans="2:14" x14ac:dyDescent="0.25">
      <c r="B315" s="8"/>
      <c r="C315" s="35">
        <v>312</v>
      </c>
      <c r="D315" s="35">
        <f>(Clima!D315+Clima!E315)/2</f>
        <v>14.75</v>
      </c>
      <c r="E315" s="35">
        <f t="shared" si="20"/>
        <v>1.6789540291434102</v>
      </c>
      <c r="F315" s="35">
        <f t="shared" si="21"/>
        <v>0.10830221914763835</v>
      </c>
      <c r="G315" s="35">
        <f t="shared" si="22"/>
        <v>2.46617525</v>
      </c>
      <c r="H315" s="35">
        <f>0.001013*Constantes!$D$4/(0.622*G315)</f>
        <v>4.5183748525216338E-2</v>
      </c>
      <c r="I315" s="35">
        <f t="shared" si="23"/>
        <v>0.36050831755341328</v>
      </c>
      <c r="J315" s="35">
        <f t="shared" si="24"/>
        <v>-0.29838903962137342</v>
      </c>
      <c r="K315" s="35">
        <f>(Constantes!$D$10/0.8)*(Constantes!$D$5*J315^2+Constantes!$D$6*J315+Constantes!$D$7)</f>
        <v>11.684820390792671</v>
      </c>
      <c r="L315" s="35">
        <f>(Constantes!$D$10/0.8)*(0.00376*D315^2-0.0516*D315-6.967)</f>
        <v>-2.5912743749999994</v>
      </c>
      <c r="M315" s="9"/>
      <c r="N315" s="10"/>
    </row>
    <row r="316" spans="2:14" x14ac:dyDescent="0.25">
      <c r="B316" s="8"/>
      <c r="C316" s="35">
        <v>313</v>
      </c>
      <c r="D316" s="35">
        <f>(Clima!D316+Clima!E316)/2</f>
        <v>15.25</v>
      </c>
      <c r="E316" s="35">
        <f t="shared" si="20"/>
        <v>1.7338879625062771</v>
      </c>
      <c r="F316" s="35">
        <f t="shared" si="21"/>
        <v>0.11140334723771557</v>
      </c>
      <c r="G316" s="35">
        <f t="shared" si="22"/>
        <v>2.4649947499999998</v>
      </c>
      <c r="H316" s="35">
        <f>0.001013*Constantes!$D$4/(0.622*G316)</f>
        <v>4.5205387279268053E-2</v>
      </c>
      <c r="I316" s="35">
        <f t="shared" si="23"/>
        <v>0.36361082673457973</v>
      </c>
      <c r="J316" s="35">
        <f t="shared" si="24"/>
        <v>-0.30315980243707563</v>
      </c>
      <c r="K316" s="35">
        <f>(Constantes!$D$10/0.8)*(Constantes!$D$5*J316^2+Constantes!$D$6*J316+Constantes!$D$7)</f>
        <v>11.689557484945752</v>
      </c>
      <c r="L316" s="35">
        <f>(Constantes!$D$10/0.8)*(0.00376*D316^2-0.0516*D316-6.967)</f>
        <v>-2.5797993749999995</v>
      </c>
      <c r="M316" s="9"/>
      <c r="N316" s="10"/>
    </row>
    <row r="317" spans="2:14" x14ac:dyDescent="0.25">
      <c r="B317" s="8"/>
      <c r="C317" s="35">
        <v>314</v>
      </c>
      <c r="D317" s="35">
        <f>(Clima!D317+Clima!E317)/2</f>
        <v>14.55</v>
      </c>
      <c r="E317" s="35">
        <f t="shared" si="20"/>
        <v>1.6574115820276645</v>
      </c>
      <c r="F317" s="35">
        <f t="shared" si="21"/>
        <v>0.10708247809803828</v>
      </c>
      <c r="G317" s="35">
        <f t="shared" si="22"/>
        <v>2.46664745</v>
      </c>
      <c r="H317" s="35">
        <f>0.001013*Constantes!$D$4/(0.622*G317)</f>
        <v>4.5175098822943884E-2</v>
      </c>
      <c r="I317" s="35">
        <f t="shared" si="23"/>
        <v>0.35925511691610273</v>
      </c>
      <c r="J317" s="35">
        <f t="shared" si="24"/>
        <v>-0.3078407324605914</v>
      </c>
      <c r="K317" s="35">
        <f>(Constantes!$D$10/0.8)*(Constantes!$D$5*J317^2+Constantes!$D$6*J317+Constantes!$D$7)</f>
        <v>11.693981277132442</v>
      </c>
      <c r="L317" s="35">
        <f>(Constantes!$D$10/0.8)*(0.00376*D317^2-0.0516*D317-6.967)</f>
        <v>-2.5956669749999994</v>
      </c>
      <c r="M317" s="9"/>
      <c r="N317" s="10"/>
    </row>
    <row r="318" spans="2:14" x14ac:dyDescent="0.25">
      <c r="B318" s="8"/>
      <c r="C318" s="35">
        <v>315</v>
      </c>
      <c r="D318" s="35">
        <f>(Clima!D318+Clima!E318)/2</f>
        <v>13</v>
      </c>
      <c r="E318" s="35">
        <f t="shared" si="20"/>
        <v>1.4985150190445926</v>
      </c>
      <c r="F318" s="35">
        <f t="shared" si="21"/>
        <v>9.8019245431965704E-2</v>
      </c>
      <c r="G318" s="35">
        <f t="shared" si="22"/>
        <v>2.470307</v>
      </c>
      <c r="H318" s="35">
        <f>0.001013*Constantes!$D$4/(0.622*G318)</f>
        <v>4.5108175751075688E-2</v>
      </c>
      <c r="I318" s="35">
        <f t="shared" si="23"/>
        <v>0.3493076722279615</v>
      </c>
      <c r="J318" s="35">
        <f t="shared" si="24"/>
        <v>-0.31243044263133202</v>
      </c>
      <c r="K318" s="35">
        <f>(Constantes!$D$10/0.8)*(Constantes!$D$5*J318^2+Constantes!$D$6*J318+Constantes!$D$7)</f>
        <v>11.698103333692117</v>
      </c>
      <c r="L318" s="35">
        <f>(Constantes!$D$10/0.8)*(0.00376*D318^2-0.0516*D318-6.967)</f>
        <v>-2.6258849999999994</v>
      </c>
      <c r="M318" s="9"/>
      <c r="N318" s="10"/>
    </row>
    <row r="319" spans="2:14" x14ac:dyDescent="0.25">
      <c r="B319" s="8"/>
      <c r="C319" s="35">
        <v>316</v>
      </c>
      <c r="D319" s="35">
        <f>(Clima!D319+Clima!E319)/2</f>
        <v>14.35</v>
      </c>
      <c r="E319" s="35">
        <f t="shared" si="20"/>
        <v>1.6361119589017179</v>
      </c>
      <c r="F319" s="35">
        <f t="shared" si="21"/>
        <v>0.10587443449555982</v>
      </c>
      <c r="G319" s="35">
        <f t="shared" si="22"/>
        <v>2.4671196499999999</v>
      </c>
      <c r="H319" s="35">
        <f>0.001013*Constantes!$D$4/(0.622*G319)</f>
        <v>4.5166452431730474E-2</v>
      </c>
      <c r="I319" s="35">
        <f t="shared" si="23"/>
        <v>0.35799495730755543</v>
      </c>
      <c r="J319" s="35">
        <f t="shared" si="24"/>
        <v>-0.3169275729191196</v>
      </c>
      <c r="K319" s="35">
        <f>(Constantes!$D$10/0.8)*(Constantes!$D$5*J319^2+Constantes!$D$6*J319+Constantes!$D$7)</f>
        <v>11.701935251006537</v>
      </c>
      <c r="L319" s="35">
        <f>(Constantes!$D$10/0.8)*(0.00376*D319^2-0.0516*D319-6.967)</f>
        <v>-2.5999467749999998</v>
      </c>
      <c r="M319" s="9"/>
      <c r="N319" s="10"/>
    </row>
    <row r="320" spans="2:14" x14ac:dyDescent="0.25">
      <c r="B320" s="8"/>
      <c r="C320" s="35">
        <v>317</v>
      </c>
      <c r="D320" s="35">
        <f>(Clima!D320+Clima!E320)/2</f>
        <v>15.8</v>
      </c>
      <c r="E320" s="35">
        <f t="shared" si="20"/>
        <v>1.7961296162943761</v>
      </c>
      <c r="F320" s="35">
        <f t="shared" si="21"/>
        <v>0.11490140460696453</v>
      </c>
      <c r="G320" s="35">
        <f t="shared" si="22"/>
        <v>2.4636961999999998</v>
      </c>
      <c r="H320" s="35">
        <f>0.001013*Constantes!$D$4/(0.622*G320)</f>
        <v>4.5229213859692821E-2</v>
      </c>
      <c r="I320" s="35">
        <f t="shared" si="23"/>
        <v>0.36697319935543615</v>
      </c>
      <c r="J320" s="35">
        <f t="shared" si="24"/>
        <v>-0.32133079072719417</v>
      </c>
      <c r="K320" s="35">
        <f>(Constantes!$D$10/0.8)*(Constantes!$D$5*J320^2+Constantes!$D$6*J320+Constantes!$D$7)</f>
        <v>11.705488636871925</v>
      </c>
      <c r="L320" s="35">
        <f>(Constantes!$D$10/0.8)*(0.00376*D320^2-0.0516*D320-6.967)</f>
        <v>-2.5663625999999993</v>
      </c>
      <c r="M320" s="9"/>
      <c r="N320" s="10"/>
    </row>
    <row r="321" spans="2:14" x14ac:dyDescent="0.25">
      <c r="B321" s="8"/>
      <c r="C321" s="35">
        <v>318</v>
      </c>
      <c r="D321" s="35">
        <f>(Clima!D321+Clima!E321)/2</f>
        <v>15.65</v>
      </c>
      <c r="E321" s="35">
        <f t="shared" si="20"/>
        <v>1.7789634018098772</v>
      </c>
      <c r="F321" s="35">
        <f t="shared" si="21"/>
        <v>0.11393826452317098</v>
      </c>
      <c r="G321" s="35">
        <f t="shared" si="22"/>
        <v>2.4640503499999999</v>
      </c>
      <c r="H321" s="35">
        <f>0.001013*Constantes!$D$4/(0.622*G321)</f>
        <v>4.5222713210836998E-2</v>
      </c>
      <c r="I321" s="35">
        <f t="shared" si="23"/>
        <v>0.36606142750795007</v>
      </c>
      <c r="J321" s="35">
        <f t="shared" si="24"/>
        <v>-0.32563879128708967</v>
      </c>
      <c r="K321" s="35">
        <f>(Constantes!$D$10/0.8)*(Constantes!$D$5*J321^2+Constantes!$D$6*J321+Constantes!$D$7)</f>
        <v>11.708775091955999</v>
      </c>
      <c r="L321" s="35">
        <f>(Constantes!$D$10/0.8)*(0.00376*D321^2-0.0516*D321-6.967)</f>
        <v>-2.5701117749999995</v>
      </c>
      <c r="M321" s="9"/>
      <c r="N321" s="10"/>
    </row>
    <row r="322" spans="2:14" x14ac:dyDescent="0.25">
      <c r="B322" s="8"/>
      <c r="C322" s="35">
        <v>319</v>
      </c>
      <c r="D322" s="35">
        <f>(Clima!D322+Clima!E322)/2</f>
        <v>15.3</v>
      </c>
      <c r="E322" s="35">
        <f t="shared" si="20"/>
        <v>1.7394670630029376</v>
      </c>
      <c r="F322" s="35">
        <f t="shared" si="21"/>
        <v>0.11171756760860506</v>
      </c>
      <c r="G322" s="35">
        <f t="shared" si="22"/>
        <v>2.4648767</v>
      </c>
      <c r="H322" s="35">
        <f>0.001013*Constantes!$D$4/(0.622*G322)</f>
        <v>4.5207552294649268E-2</v>
      </c>
      <c r="I322" s="35">
        <f t="shared" si="23"/>
        <v>0.36391867936217853</v>
      </c>
      <c r="J322" s="35">
        <f t="shared" si="24"/>
        <v>-0.32985029804526633</v>
      </c>
      <c r="K322" s="35">
        <f>(Constantes!$D$10/0.8)*(Constantes!$D$5*J322^2+Constantes!$D$6*J322+Constantes!$D$7)</f>
        <v>11.711806191363413</v>
      </c>
      <c r="L322" s="35">
        <f>(Constantes!$D$10/0.8)*(0.00376*D322^2-0.0516*D322-6.967)</f>
        <v>-2.5786130999999997</v>
      </c>
      <c r="M322" s="9"/>
      <c r="N322" s="10"/>
    </row>
    <row r="323" spans="2:14" x14ac:dyDescent="0.25">
      <c r="B323" s="8"/>
      <c r="C323" s="35">
        <v>320</v>
      </c>
      <c r="D323" s="35">
        <f>(Clima!D323+Clima!E323)/2</f>
        <v>15</v>
      </c>
      <c r="E323" s="35">
        <f t="shared" si="20"/>
        <v>1.7062271396379793</v>
      </c>
      <c r="F323" s="35">
        <f t="shared" si="21"/>
        <v>0.10984348383671551</v>
      </c>
      <c r="G323" s="35">
        <f t="shared" si="22"/>
        <v>2.4655849999999999</v>
      </c>
      <c r="H323" s="35">
        <f>0.001013*Constantes!$D$4/(0.622*G323)</f>
        <v>4.5194565312131819E-2</v>
      </c>
      <c r="I323" s="35">
        <f t="shared" si="23"/>
        <v>0.36206502083102154</v>
      </c>
      <c r="J323" s="35">
        <f t="shared" si="24"/>
        <v>-0.33396406304137949</v>
      </c>
      <c r="K323" s="35">
        <f>(Constantes!$D$10/0.8)*(Constantes!$D$5*J323^2+Constantes!$D$6*J323+Constantes!$D$7)</f>
        <v>11.714593466332801</v>
      </c>
      <c r="L323" s="35">
        <f>(Constantes!$D$10/0.8)*(0.00376*D323^2-0.0516*D323-6.967)</f>
        <v>-2.5856249999999994</v>
      </c>
      <c r="M323" s="9"/>
      <c r="N323" s="10"/>
    </row>
    <row r="324" spans="2:14" x14ac:dyDescent="0.25">
      <c r="B324" s="8"/>
      <c r="C324" s="35">
        <v>321</v>
      </c>
      <c r="D324" s="35">
        <f>(Clima!D324+Clima!E324)/2</f>
        <v>15.7</v>
      </c>
      <c r="E324" s="35">
        <f t="shared" si="20"/>
        <v>1.7846694242482402</v>
      </c>
      <c r="F324" s="35">
        <f t="shared" si="21"/>
        <v>0.11425854646329872</v>
      </c>
      <c r="G324" s="35">
        <f t="shared" si="22"/>
        <v>2.4639322999999997</v>
      </c>
      <c r="H324" s="35">
        <f>0.001013*Constantes!$D$4/(0.622*G324)</f>
        <v>4.5224879886152931E-2</v>
      </c>
      <c r="I324" s="35">
        <f t="shared" si="23"/>
        <v>0.36636578812418896</v>
      </c>
      <c r="J324" s="35">
        <f t="shared" si="24"/>
        <v>-0.33797886727807891</v>
      </c>
      <c r="K324" s="35">
        <f>(Constantes!$D$10/0.8)*(Constantes!$D$5*J324^2+Constantes!$D$6*J324+Constantes!$D$7)</f>
        <v>11.717148386088486</v>
      </c>
      <c r="L324" s="35">
        <f>(Constantes!$D$10/0.8)*(0.00376*D324^2-0.0516*D324-6.967)</f>
        <v>-2.5688690999999992</v>
      </c>
      <c r="M324" s="9"/>
      <c r="N324" s="10"/>
    </row>
    <row r="325" spans="2:14" x14ac:dyDescent="0.25">
      <c r="B325" s="8"/>
      <c r="C325" s="35">
        <v>322</v>
      </c>
      <c r="D325" s="35">
        <f>(Clima!D325+Clima!E325)/2</f>
        <v>16.3</v>
      </c>
      <c r="E325" s="35">
        <f t="shared" ref="E325:E368" si="25">EXP((16.78*D325-116.9)/(D325+237.3))</f>
        <v>1.8544035194307129</v>
      </c>
      <c r="F325" s="35">
        <f t="shared" ref="F325:F368" si="26">4098*E325/((D325+237.3)^2)</f>
        <v>0.11816196335275285</v>
      </c>
      <c r="G325" s="35">
        <f t="shared" ref="G325:G368" si="27">2.501-0.002361*D325</f>
        <v>2.4625157</v>
      </c>
      <c r="H325" s="35">
        <f>0.001013*Constantes!$D$4/(0.622*G325)</f>
        <v>4.5250896193316674E-2</v>
      </c>
      <c r="I325" s="35">
        <f t="shared" ref="I325:I368" si="28">IF(D325&gt;0,1.26*F325/(G325*(F325+H325)),0)</f>
        <v>0.36998405321225664</v>
      </c>
      <c r="J325" s="35">
        <f t="shared" ref="J325:J368" si="29">0.409*SIN(2*PI()*(C325-82)/365)</f>
        <v>-0.34189352108222232</v>
      </c>
      <c r="K325" s="35">
        <f>(Constantes!$D$10/0.8)*(Constantes!$D$5*J325^2+Constantes!$D$6*J325+Constantes!$D$7)</f>
        <v>11.719482339869712</v>
      </c>
      <c r="L325" s="35">
        <f>(Constantes!$D$10/0.8)*(0.00376*D325^2-0.0516*D325-6.967)</f>
        <v>-2.5534070999999994</v>
      </c>
      <c r="M325" s="9"/>
      <c r="N325" s="10"/>
    </row>
    <row r="326" spans="2:14" x14ac:dyDescent="0.25">
      <c r="B326" s="8"/>
      <c r="C326" s="35">
        <v>323</v>
      </c>
      <c r="D326" s="35">
        <f>(Clima!D326+Clima!E326)/2</f>
        <v>13.75</v>
      </c>
      <c r="E326" s="35">
        <f t="shared" si="25"/>
        <v>1.5736468149943981</v>
      </c>
      <c r="F326" s="35">
        <f t="shared" si="26"/>
        <v>0.10231958493462359</v>
      </c>
      <c r="G326" s="35">
        <f t="shared" si="27"/>
        <v>2.4685362500000001</v>
      </c>
      <c r="H326" s="35">
        <f>0.001013*Constantes!$D$4/(0.622*G326)</f>
        <v>4.5140533105443567E-2</v>
      </c>
      <c r="I326" s="35">
        <f t="shared" si="28"/>
        <v>0.35417281924860555</v>
      </c>
      <c r="J326" s="35">
        <f t="shared" si="29"/>
        <v>-0.3457068644574029</v>
      </c>
      <c r="K326" s="35">
        <f>(Constantes!$D$10/0.8)*(Constantes!$D$5*J326^2+Constantes!$D$6*J326+Constantes!$D$7)</f>
        <v>11.721606619159967</v>
      </c>
      <c r="L326" s="35">
        <f>(Constantes!$D$10/0.8)*(0.00376*D326^2-0.0516*D326-6.967)</f>
        <v>-2.6121093749999993</v>
      </c>
      <c r="M326" s="9"/>
      <c r="N326" s="10"/>
    </row>
    <row r="327" spans="2:14" x14ac:dyDescent="0.25">
      <c r="B327" s="8"/>
      <c r="C327" s="35">
        <v>324</v>
      </c>
      <c r="D327" s="35">
        <f>(Clima!D327+Clima!E327)/2</f>
        <v>14.1</v>
      </c>
      <c r="E327" s="35">
        <f t="shared" si="25"/>
        <v>1.6098253520131185</v>
      </c>
      <c r="F327" s="35">
        <f t="shared" si="26"/>
        <v>0.10438069155687195</v>
      </c>
      <c r="G327" s="35">
        <f t="shared" si="27"/>
        <v>2.4677099</v>
      </c>
      <c r="H327" s="35">
        <f>0.001013*Constantes!$D$4/(0.622*G327)</f>
        <v>4.5155649095994843E-2</v>
      </c>
      <c r="I327" s="35">
        <f t="shared" si="28"/>
        <v>0.35640998531823892</v>
      </c>
      <c r="J327" s="35">
        <f t="shared" si="29"/>
        <v>-0.34941776742767916</v>
      </c>
      <c r="K327" s="35">
        <f>(Constantes!$D$10/0.8)*(Constantes!$D$5*J327^2+Constantes!$D$6*J327+Constantes!$D$7)</f>
        <v>11.723532400138733</v>
      </c>
      <c r="L327" s="35">
        <f>(Constantes!$D$10/0.8)*(0.00376*D327^2-0.0516*D327-6.967)</f>
        <v>-2.6051378999999995</v>
      </c>
      <c r="M327" s="9"/>
      <c r="N327" s="10"/>
    </row>
    <row r="328" spans="2:14" x14ac:dyDescent="0.25">
      <c r="B328" s="8"/>
      <c r="C328" s="35">
        <v>325</v>
      </c>
      <c r="D328" s="35">
        <f>(Clima!D328+Clima!E328)/2</f>
        <v>15.3</v>
      </c>
      <c r="E328" s="35">
        <f t="shared" si="25"/>
        <v>1.7394670630029376</v>
      </c>
      <c r="F328" s="35">
        <f t="shared" si="26"/>
        <v>0.11171756760860506</v>
      </c>
      <c r="G328" s="35">
        <f t="shared" si="27"/>
        <v>2.4648767</v>
      </c>
      <c r="H328" s="35">
        <f>0.001013*Constantes!$D$4/(0.622*G328)</f>
        <v>4.5207552294649268E-2</v>
      </c>
      <c r="I328" s="35">
        <f t="shared" si="28"/>
        <v>0.36391867936217853</v>
      </c>
      <c r="J328" s="35">
        <f t="shared" si="29"/>
        <v>-0.35302513037241379</v>
      </c>
      <c r="K328" s="35">
        <f>(Constantes!$D$10/0.8)*(Constantes!$D$5*J328^2+Constantes!$D$6*J328+Constantes!$D$7)</f>
        <v>11.725270726377717</v>
      </c>
      <c r="L328" s="35">
        <f>(Constantes!$D$10/0.8)*(0.00376*D328^2-0.0516*D328-6.967)</f>
        <v>-2.5786130999999997</v>
      </c>
      <c r="M328" s="9"/>
      <c r="N328" s="10"/>
    </row>
    <row r="329" spans="2:14" x14ac:dyDescent="0.25">
      <c r="B329" s="8"/>
      <c r="C329" s="35">
        <v>326</v>
      </c>
      <c r="D329" s="35">
        <f>(Clima!D329+Clima!E329)/2</f>
        <v>15.55</v>
      </c>
      <c r="E329" s="35">
        <f t="shared" si="25"/>
        <v>1.7675993131821897</v>
      </c>
      <c r="F329" s="35">
        <f t="shared" si="26"/>
        <v>0.11329998758344098</v>
      </c>
      <c r="G329" s="35">
        <f t="shared" si="27"/>
        <v>2.4642864499999999</v>
      </c>
      <c r="H329" s="35">
        <f>0.001013*Constantes!$D$4/(0.622*G329)</f>
        <v>4.5218380482963956E-2</v>
      </c>
      <c r="I329" s="35">
        <f t="shared" si="28"/>
        <v>0.36545139639916813</v>
      </c>
      <c r="J329" s="35">
        <f t="shared" si="29"/>
        <v>-0.35652788435211252</v>
      </c>
      <c r="K329" s="35">
        <f>(Constantes!$D$10/0.8)*(Constantes!$D$5*J329^2+Constantes!$D$6*J329+Constantes!$D$7)</f>
        <v>11.726832491803231</v>
      </c>
      <c r="L329" s="35">
        <f>(Constantes!$D$10/0.8)*(0.00376*D329^2-0.0516*D329-6.967)</f>
        <v>-2.5725759749999995</v>
      </c>
      <c r="M329" s="9"/>
      <c r="N329" s="10"/>
    </row>
    <row r="330" spans="2:14" x14ac:dyDescent="0.25">
      <c r="B330" s="8"/>
      <c r="C330" s="35">
        <v>327</v>
      </c>
      <c r="D330" s="35">
        <f>(Clima!D330+Clima!E330)/2</f>
        <v>15.95</v>
      </c>
      <c r="E330" s="35">
        <f t="shared" si="25"/>
        <v>1.8134408472488435</v>
      </c>
      <c r="F330" s="35">
        <f t="shared" si="26"/>
        <v>0.11587144951018026</v>
      </c>
      <c r="G330" s="35">
        <f t="shared" si="27"/>
        <v>2.4633420500000001</v>
      </c>
      <c r="H330" s="35">
        <f>0.001013*Constantes!$D$4/(0.622*G330)</f>
        <v>4.5235716377720475E-2</v>
      </c>
      <c r="I330" s="35">
        <f t="shared" si="28"/>
        <v>0.36788104095514867</v>
      </c>
      <c r="J330" s="35">
        <f t="shared" si="29"/>
        <v>-0.35992499142517603</v>
      </c>
      <c r="K330" s="35">
        <f>(Constantes!$D$10/0.8)*(Constantes!$D$5*J330^2+Constantes!$D$6*J330+Constantes!$D$7)</f>
        <v>11.728228423946128</v>
      </c>
      <c r="L330" s="35">
        <f>(Constantes!$D$10/0.8)*(0.00376*D330^2-0.0516*D330-6.967)</f>
        <v>-2.5625499749999996</v>
      </c>
      <c r="M330" s="9"/>
      <c r="N330" s="10"/>
    </row>
    <row r="331" spans="2:14" x14ac:dyDescent="0.25">
      <c r="B331" s="8"/>
      <c r="C331" s="35">
        <v>328</v>
      </c>
      <c r="D331" s="35">
        <f>(Clima!D331+Clima!E331)/2</f>
        <v>14.65</v>
      </c>
      <c r="E331" s="35">
        <f t="shared" si="25"/>
        <v>1.6681523061985435</v>
      </c>
      <c r="F331" s="35">
        <f t="shared" si="26"/>
        <v>0.10769088075978797</v>
      </c>
      <c r="G331" s="35">
        <f t="shared" si="27"/>
        <v>2.46641135</v>
      </c>
      <c r="H331" s="35">
        <f>0.001013*Constantes!$D$4/(0.622*G331)</f>
        <v>4.5179423260078871E-2</v>
      </c>
      <c r="I331" s="35">
        <f t="shared" si="28"/>
        <v>0.35988258760990816</v>
      </c>
      <c r="J331" s="35">
        <f t="shared" si="29"/>
        <v>-0.3632154449554626</v>
      </c>
      <c r="K331" s="35">
        <f>(Constantes!$D$10/0.8)*(Constantes!$D$5*J331^2+Constantes!$D$6*J331+Constantes!$D$7)</f>
        <v>11.729469067500256</v>
      </c>
      <c r="L331" s="35">
        <f>(Constantes!$D$10/0.8)*(0.00376*D331^2-0.0516*D331-6.967)</f>
        <v>-2.5934847749999999</v>
      </c>
      <c r="M331" s="9"/>
      <c r="N331" s="10"/>
    </row>
    <row r="332" spans="2:14" x14ac:dyDescent="0.25">
      <c r="B332" s="8"/>
      <c r="C332" s="35">
        <v>329</v>
      </c>
      <c r="D332" s="35">
        <f>(Clima!D332+Clima!E332)/2</f>
        <v>15.25</v>
      </c>
      <c r="E332" s="35">
        <f t="shared" si="25"/>
        <v>1.7338879625062771</v>
      </c>
      <c r="F332" s="35">
        <f t="shared" si="26"/>
        <v>0.11140334723771557</v>
      </c>
      <c r="G332" s="35">
        <f t="shared" si="27"/>
        <v>2.4649947499999998</v>
      </c>
      <c r="H332" s="35">
        <f>0.001013*Constantes!$D$4/(0.622*G332)</f>
        <v>4.5205387279268053E-2</v>
      </c>
      <c r="I332" s="35">
        <f t="shared" si="28"/>
        <v>0.36361082673457973</v>
      </c>
      <c r="J332" s="35">
        <f t="shared" si="29"/>
        <v>-0.36639826991057772</v>
      </c>
      <c r="K332" s="35">
        <f>(Constantes!$D$10/0.8)*(Constantes!$D$5*J332^2+Constantes!$D$6*J332+Constantes!$D$7)</f>
        <v>11.73056476821003</v>
      </c>
      <c r="L332" s="35">
        <f>(Constantes!$D$10/0.8)*(0.00376*D332^2-0.0516*D332-6.967)</f>
        <v>-2.5797993749999995</v>
      </c>
      <c r="M332" s="9"/>
      <c r="N332" s="10"/>
    </row>
    <row r="333" spans="2:14" x14ac:dyDescent="0.25">
      <c r="B333" s="8"/>
      <c r="C333" s="35">
        <v>330</v>
      </c>
      <c r="D333" s="35">
        <f>(Clima!D333+Clima!E333)/2</f>
        <v>16</v>
      </c>
      <c r="E333" s="35">
        <f t="shared" si="25"/>
        <v>1.8192436628409498</v>
      </c>
      <c r="F333" s="35">
        <f t="shared" si="26"/>
        <v>0.11619633908323609</v>
      </c>
      <c r="G333" s="35">
        <f t="shared" si="27"/>
        <v>2.4632239999999999</v>
      </c>
      <c r="H333" s="35">
        <f>0.001013*Constantes!$D$4/(0.622*G333)</f>
        <v>4.5237884299240562E-2</v>
      </c>
      <c r="I333" s="35">
        <f t="shared" si="28"/>
        <v>0.36818278138764216</v>
      </c>
      <c r="J333" s="35">
        <f t="shared" si="29"/>
        <v>-0.36947252315079582</v>
      </c>
      <c r="K333" s="35">
        <f>(Constantes!$D$10/0.8)*(Constantes!$D$5*J333^2+Constantes!$D$6*J333+Constantes!$D$7)</f>
        <v>11.731525657107291</v>
      </c>
      <c r="L333" s="35">
        <f>(Constantes!$D$10/0.8)*(0.00376*D333^2-0.0516*D333-6.967)</f>
        <v>-2.5612649999999992</v>
      </c>
      <c r="M333" s="9"/>
      <c r="N333" s="10"/>
    </row>
    <row r="334" spans="2:14" x14ac:dyDescent="0.25">
      <c r="B334" s="8"/>
      <c r="C334" s="35">
        <v>331</v>
      </c>
      <c r="D334" s="35">
        <f>(Clima!D334+Clima!E334)/2</f>
        <v>15.7</v>
      </c>
      <c r="E334" s="35">
        <f t="shared" si="25"/>
        <v>1.7846694242482402</v>
      </c>
      <c r="F334" s="35">
        <f t="shared" si="26"/>
        <v>0.11425854646329872</v>
      </c>
      <c r="G334" s="35">
        <f t="shared" si="27"/>
        <v>2.4639322999999997</v>
      </c>
      <c r="H334" s="35">
        <f>0.001013*Constantes!$D$4/(0.622*G334)</f>
        <v>4.5224879886152931E-2</v>
      </c>
      <c r="I334" s="35">
        <f t="shared" si="28"/>
        <v>0.36636578812418896</v>
      </c>
      <c r="J334" s="35">
        <f t="shared" si="29"/>
        <v>-0.3724372937085344</v>
      </c>
      <c r="K334" s="35">
        <f>(Constantes!$D$10/0.8)*(Constantes!$D$5*J334^2+Constantes!$D$6*J334+Constantes!$D$7)</f>
        <v>11.732361635117169</v>
      </c>
      <c r="L334" s="35">
        <f>(Constantes!$D$10/0.8)*(0.00376*D334^2-0.0516*D334-6.967)</f>
        <v>-2.5688690999999992</v>
      </c>
      <c r="M334" s="9"/>
      <c r="N334" s="10"/>
    </row>
    <row r="335" spans="2:14" x14ac:dyDescent="0.25">
      <c r="B335" s="8"/>
      <c r="C335" s="35">
        <v>332</v>
      </c>
      <c r="D335" s="35">
        <f>(Clima!D335+Clima!E335)/2</f>
        <v>15.75</v>
      </c>
      <c r="E335" s="35">
        <f t="shared" si="25"/>
        <v>1.7903914829906238</v>
      </c>
      <c r="F335" s="35">
        <f t="shared" si="26"/>
        <v>0.11457959266903198</v>
      </c>
      <c r="G335" s="35">
        <f t="shared" si="27"/>
        <v>2.46381425</v>
      </c>
      <c r="H335" s="35">
        <f>0.001013*Constantes!$D$4/(0.622*G335)</f>
        <v>4.5227046769094927E-2</v>
      </c>
      <c r="I335" s="35">
        <f t="shared" si="28"/>
        <v>0.36666971208022214</v>
      </c>
      <c r="J335" s="35">
        <f t="shared" si="29"/>
        <v>-0.37529170305829185</v>
      </c>
      <c r="K335" s="35">
        <f>(Constantes!$D$10/0.8)*(Constantes!$D$5*J335^2+Constantes!$D$6*J335+Constantes!$D$7)</f>
        <v>11.733082358052195</v>
      </c>
      <c r="L335" s="35">
        <f>(Constantes!$D$10/0.8)*(0.00376*D335^2-0.0516*D335-6.967)</f>
        <v>-2.5676193749999996</v>
      </c>
      <c r="M335" s="9"/>
      <c r="N335" s="10"/>
    </row>
    <row r="336" spans="2:14" x14ac:dyDescent="0.25">
      <c r="B336" s="8"/>
      <c r="C336" s="35">
        <v>333</v>
      </c>
      <c r="D336" s="35">
        <f>(Clima!D336+Clima!E336)/2</f>
        <v>14.45</v>
      </c>
      <c r="E336" s="35">
        <f t="shared" si="25"/>
        <v>1.6467315635702708</v>
      </c>
      <c r="F336" s="35">
        <f t="shared" si="26"/>
        <v>0.10647699979012407</v>
      </c>
      <c r="G336" s="35">
        <f t="shared" si="27"/>
        <v>2.4668835499999999</v>
      </c>
      <c r="H336" s="35">
        <f>0.001013*Constantes!$D$4/(0.622*G336)</f>
        <v>4.5170775213573627E-2</v>
      </c>
      <c r="I336" s="35">
        <f t="shared" si="28"/>
        <v>0.3586259064602611</v>
      </c>
      <c r="J336" s="35">
        <f t="shared" si="29"/>
        <v>-0.37803490537697515</v>
      </c>
      <c r="K336" s="35">
        <f>(Constantes!$D$10/0.8)*(Constantes!$D$5*J336^2+Constantes!$D$6*J336+Constantes!$D$7)</f>
        <v>11.733697222013436</v>
      </c>
      <c r="L336" s="35">
        <f>(Constantes!$D$10/0.8)*(0.00376*D336^2-0.0516*D336-6.967)</f>
        <v>-2.5978209749999994</v>
      </c>
      <c r="M336" s="9"/>
      <c r="N336" s="10"/>
    </row>
    <row r="337" spans="2:14" x14ac:dyDescent="0.25">
      <c r="B337" s="8"/>
      <c r="C337" s="35">
        <v>334</v>
      </c>
      <c r="D337" s="35">
        <f>(Clima!D337+Clima!E337)/2</f>
        <v>13.35</v>
      </c>
      <c r="E337" s="35">
        <f t="shared" si="25"/>
        <v>1.5331752529723204</v>
      </c>
      <c r="F337" s="35">
        <f t="shared" si="26"/>
        <v>0.1000065250127139</v>
      </c>
      <c r="G337" s="35">
        <f t="shared" si="27"/>
        <v>2.4694806499999999</v>
      </c>
      <c r="H337" s="35">
        <f>0.001013*Constantes!$D$4/(0.622*G337)</f>
        <v>4.5123270075071269E-2</v>
      </c>
      <c r="I337" s="35">
        <f t="shared" si="28"/>
        <v>0.35159012797989159</v>
      </c>
      <c r="J337" s="35">
        <f t="shared" si="29"/>
        <v>-0.38066608779453354</v>
      </c>
      <c r="K337" s="35">
        <f>(Constantes!$D$10/0.8)*(Constantes!$D$5*J337^2+Constantes!$D$6*J337+Constantes!$D$7)</f>
        <v>11.73421534921685</v>
      </c>
      <c r="L337" s="35">
        <f>(Constantes!$D$10/0.8)*(0.00376*D337^2-0.0516*D337-6.967)</f>
        <v>-2.6196537749999993</v>
      </c>
      <c r="M337" s="9"/>
      <c r="N337" s="10"/>
    </row>
    <row r="338" spans="2:14" x14ac:dyDescent="0.25">
      <c r="B338" s="8"/>
      <c r="C338" s="35">
        <v>335</v>
      </c>
      <c r="D338" s="35">
        <f>(Clima!D338+Clima!E338)/2</f>
        <v>12.4</v>
      </c>
      <c r="E338" s="35">
        <f t="shared" si="25"/>
        <v>1.440695742444418</v>
      </c>
      <c r="F338" s="35">
        <f t="shared" si="26"/>
        <v>9.4690659669251859E-2</v>
      </c>
      <c r="G338" s="35">
        <f t="shared" si="27"/>
        <v>2.4717235999999998</v>
      </c>
      <c r="H338" s="35">
        <f>0.001013*Constantes!$D$4/(0.622*G338)</f>
        <v>4.508232324808184E-2</v>
      </c>
      <c r="I338" s="35">
        <f t="shared" si="28"/>
        <v>0.34534609482941636</v>
      </c>
      <c r="J338" s="35">
        <f t="shared" si="29"/>
        <v>-0.38318447063483146</v>
      </c>
      <c r="K338" s="35">
        <f>(Constantes!$D$10/0.8)*(Constantes!$D$5*J338^2+Constantes!$D$6*J338+Constantes!$D$7)</f>
        <v>11.734645574262609</v>
      </c>
      <c r="L338" s="35">
        <f>(Constantes!$D$10/0.8)*(0.00376*D338^2-0.0516*D338-6.967)</f>
        <v>-2.6357633999999992</v>
      </c>
      <c r="M338" s="9"/>
      <c r="N338" s="10"/>
    </row>
    <row r="339" spans="2:14" x14ac:dyDescent="0.25">
      <c r="B339" s="8"/>
      <c r="C339" s="35">
        <v>336</v>
      </c>
      <c r="D339" s="35">
        <f>(Clima!D339+Clima!E339)/2</f>
        <v>12.55</v>
      </c>
      <c r="E339" s="35">
        <f t="shared" si="25"/>
        <v>1.4549637534474031</v>
      </c>
      <c r="F339" s="35">
        <f t="shared" si="26"/>
        <v>9.551364537557766E-2</v>
      </c>
      <c r="G339" s="35">
        <f t="shared" si="27"/>
        <v>2.4713694500000001</v>
      </c>
      <c r="H339" s="35">
        <f>0.001013*Constantes!$D$4/(0.622*G339)</f>
        <v>4.5088783595310905E-2</v>
      </c>
      <c r="I339" s="35">
        <f t="shared" si="28"/>
        <v>0.34634224568893279</v>
      </c>
      <c r="J339" s="35">
        <f t="shared" si="29"/>
        <v>-0.38558930764668198</v>
      </c>
      <c r="K339" s="35">
        <f>(Constantes!$D$10/0.8)*(Constantes!$D$5*J339^2+Constantes!$D$6*J339+Constantes!$D$7)</f>
        <v>11.734996430864497</v>
      </c>
      <c r="L339" s="35">
        <f>(Constantes!$D$10/0.8)*(0.00376*D339^2-0.0516*D339-6.967)</f>
        <v>-2.6333889749999995</v>
      </c>
      <c r="M339" s="9"/>
      <c r="N339" s="10"/>
    </row>
    <row r="340" spans="2:14" x14ac:dyDescent="0.25">
      <c r="B340" s="8"/>
      <c r="C340" s="35">
        <v>337</v>
      </c>
      <c r="D340" s="35">
        <f>(Clima!D340+Clima!E340)/2</f>
        <v>13.8</v>
      </c>
      <c r="E340" s="35">
        <f t="shared" si="25"/>
        <v>1.5787710916071758</v>
      </c>
      <c r="F340" s="35">
        <f t="shared" si="26"/>
        <v>0.10261189172112961</v>
      </c>
      <c r="G340" s="35">
        <f t="shared" si="27"/>
        <v>2.4684181999999999</v>
      </c>
      <c r="H340" s="35">
        <f>0.001013*Constantes!$D$4/(0.622*G340)</f>
        <v>4.5142691913028568E-2</v>
      </c>
      <c r="I340" s="35">
        <f t="shared" si="28"/>
        <v>0.35449371277278185</v>
      </c>
      <c r="J340" s="35">
        <f t="shared" si="29"/>
        <v>-0.38787988622497815</v>
      </c>
      <c r="K340" s="35">
        <f>(Constantes!$D$10/0.8)*(Constantes!$D$5*J340^2+Constantes!$D$6*J340+Constantes!$D$7)</f>
        <v>11.735276139055935</v>
      </c>
      <c r="L340" s="35">
        <f>(Constantes!$D$10/0.8)*(0.00376*D340^2-0.0516*D340-6.967)</f>
        <v>-2.6111345999999998</v>
      </c>
      <c r="M340" s="9"/>
      <c r="N340" s="10"/>
    </row>
    <row r="341" spans="2:14" x14ac:dyDescent="0.25">
      <c r="B341" s="8"/>
      <c r="C341" s="35">
        <v>338</v>
      </c>
      <c r="D341" s="35">
        <f>(Clima!D341+Clima!E341)/2</f>
        <v>13.75</v>
      </c>
      <c r="E341" s="35">
        <f t="shared" si="25"/>
        <v>1.5736468149943981</v>
      </c>
      <c r="F341" s="35">
        <f t="shared" si="26"/>
        <v>0.10231958493462359</v>
      </c>
      <c r="G341" s="35">
        <f t="shared" si="27"/>
        <v>2.4685362500000001</v>
      </c>
      <c r="H341" s="35">
        <f>0.001013*Constantes!$D$4/(0.622*G341)</f>
        <v>4.5140533105443567E-2</v>
      </c>
      <c r="I341" s="35">
        <f t="shared" si="28"/>
        <v>0.35417281924860555</v>
      </c>
      <c r="J341" s="35">
        <f t="shared" si="29"/>
        <v>-0.39005552762185219</v>
      </c>
      <c r="K341" s="35">
        <f>(Constantes!$D$10/0.8)*(Constantes!$D$5*J341^2+Constantes!$D$6*J341+Constantes!$D$7)</f>
        <v>11.735492592888631</v>
      </c>
      <c r="L341" s="35">
        <f>(Constantes!$D$10/0.8)*(0.00376*D341^2-0.0516*D341-6.967)</f>
        <v>-2.6121093749999993</v>
      </c>
      <c r="M341" s="9"/>
      <c r="N341" s="10"/>
    </row>
    <row r="342" spans="2:14" x14ac:dyDescent="0.25">
      <c r="B342" s="8"/>
      <c r="C342" s="35">
        <v>339</v>
      </c>
      <c r="D342" s="35">
        <f>(Clima!D342+Clima!E342)/2</f>
        <v>13.75</v>
      </c>
      <c r="E342" s="35">
        <f t="shared" si="25"/>
        <v>1.5736468149943981</v>
      </c>
      <c r="F342" s="35">
        <f t="shared" si="26"/>
        <v>0.10231958493462359</v>
      </c>
      <c r="G342" s="35">
        <f t="shared" si="27"/>
        <v>2.4685362500000001</v>
      </c>
      <c r="H342" s="35">
        <f>0.001013*Constantes!$D$4/(0.622*G342)</f>
        <v>4.5140533105443567E-2</v>
      </c>
      <c r="I342" s="35">
        <f t="shared" si="28"/>
        <v>0.35417281924860555</v>
      </c>
      <c r="J342" s="35">
        <f t="shared" si="29"/>
        <v>-0.3921155871478042</v>
      </c>
      <c r="K342" s="35">
        <f>(Constantes!$D$10/0.8)*(Constantes!$D$5*J342^2+Constantes!$D$6*J342+Constantes!$D$7)</f>
        <v>11.735653348639133</v>
      </c>
      <c r="L342" s="35">
        <f>(Constantes!$D$10/0.8)*(0.00376*D342^2-0.0516*D342-6.967)</f>
        <v>-2.6121093749999993</v>
      </c>
      <c r="M342" s="9"/>
      <c r="N342" s="10"/>
    </row>
    <row r="343" spans="2:14" x14ac:dyDescent="0.25">
      <c r="B343" s="8"/>
      <c r="C343" s="35">
        <v>340</v>
      </c>
      <c r="D343" s="35">
        <f>(Clima!D343+Clima!E343)/2</f>
        <v>14.1</v>
      </c>
      <c r="E343" s="35">
        <f t="shared" si="25"/>
        <v>1.6098253520131185</v>
      </c>
      <c r="F343" s="35">
        <f t="shared" si="26"/>
        <v>0.10438069155687195</v>
      </c>
      <c r="G343" s="35">
        <f t="shared" si="27"/>
        <v>2.4677099</v>
      </c>
      <c r="H343" s="35">
        <f>0.001013*Constantes!$D$4/(0.622*G343)</f>
        <v>4.5155649095994843E-2</v>
      </c>
      <c r="I343" s="35">
        <f t="shared" si="28"/>
        <v>0.35640998531823892</v>
      </c>
      <c r="J343" s="35">
        <f t="shared" si="29"/>
        <v>-0.39405945436273676</v>
      </c>
      <c r="K343" s="35">
        <f>(Constantes!$D$10/0.8)*(Constantes!$D$5*J343^2+Constantes!$D$6*J343+Constantes!$D$7)</f>
        <v>11.735765613538051</v>
      </c>
      <c r="L343" s="35">
        <f>(Constantes!$D$10/0.8)*(0.00376*D343^2-0.0516*D343-6.967)</f>
        <v>-2.6051378999999995</v>
      </c>
      <c r="M343" s="9"/>
      <c r="N343" s="10"/>
    </row>
    <row r="344" spans="2:14" x14ac:dyDescent="0.25">
      <c r="B344" s="8"/>
      <c r="C344" s="35">
        <v>341</v>
      </c>
      <c r="D344" s="35">
        <f>(Clima!D344+Clima!E344)/2</f>
        <v>13.75</v>
      </c>
      <c r="E344" s="35">
        <f t="shared" si="25"/>
        <v>1.5736468149943981</v>
      </c>
      <c r="F344" s="35">
        <f t="shared" si="26"/>
        <v>0.10231958493462359</v>
      </c>
      <c r="G344" s="35">
        <f t="shared" si="27"/>
        <v>2.4685362500000001</v>
      </c>
      <c r="H344" s="35">
        <f>0.001013*Constantes!$D$4/(0.622*G344)</f>
        <v>4.5140533105443567E-2</v>
      </c>
      <c r="I344" s="35">
        <f t="shared" si="28"/>
        <v>0.35417281924860555</v>
      </c>
      <c r="J344" s="35">
        <f t="shared" si="29"/>
        <v>-0.39588655325684219</v>
      </c>
      <c r="K344" s="35">
        <f>(Constantes!$D$10/0.8)*(Constantes!$D$5*J344^2+Constantes!$D$6*J344+Constantes!$D$7)</f>
        <v>11.735836235035935</v>
      </c>
      <c r="L344" s="35">
        <f>(Constantes!$D$10/0.8)*(0.00376*D344^2-0.0516*D344-6.967)</f>
        <v>-2.6121093749999993</v>
      </c>
      <c r="M344" s="9"/>
      <c r="N344" s="10"/>
    </row>
    <row r="345" spans="2:14" x14ac:dyDescent="0.25">
      <c r="B345" s="8"/>
      <c r="C345" s="35">
        <v>342</v>
      </c>
      <c r="D345" s="35">
        <f>(Clima!D345+Clima!E345)/2</f>
        <v>13.7</v>
      </c>
      <c r="E345" s="35">
        <f t="shared" si="25"/>
        <v>1.568537138827782</v>
      </c>
      <c r="F345" s="35">
        <f t="shared" si="26"/>
        <v>0.10202798677665831</v>
      </c>
      <c r="G345" s="35">
        <f t="shared" si="27"/>
        <v>2.4686542999999999</v>
      </c>
      <c r="H345" s="35">
        <f>0.001013*Constantes!$D$4/(0.622*G345)</f>
        <v>4.5138374504325104E-2</v>
      </c>
      <c r="I345" s="35">
        <f t="shared" si="28"/>
        <v>0.35385149346393019</v>
      </c>
      <c r="J345" s="35">
        <f t="shared" si="29"/>
        <v>-0.397596342421286</v>
      </c>
      <c r="K345" s="35">
        <f>(Constantes!$D$10/0.8)*(Constantes!$D$5*J345^2+Constantes!$D$6*J345+Constantes!$D$7)</f>
        <v>11.735871690619206</v>
      </c>
      <c r="L345" s="35">
        <f>(Constantes!$D$10/0.8)*(0.00376*D345^2-0.0516*D345-6.967)</f>
        <v>-2.6130770999999995</v>
      </c>
      <c r="M345" s="9"/>
      <c r="N345" s="10"/>
    </row>
    <row r="346" spans="2:14" x14ac:dyDescent="0.25">
      <c r="B346" s="8"/>
      <c r="C346" s="35">
        <v>343</v>
      </c>
      <c r="D346" s="35">
        <f>(Clima!D346+Clima!E346)/2</f>
        <v>15.1</v>
      </c>
      <c r="E346" s="35">
        <f t="shared" si="25"/>
        <v>1.7172446826168701</v>
      </c>
      <c r="F346" s="35">
        <f t="shared" si="26"/>
        <v>0.11046518728234203</v>
      </c>
      <c r="G346" s="35">
        <f t="shared" si="27"/>
        <v>2.4653489</v>
      </c>
      <c r="H346" s="35">
        <f>0.001013*Constantes!$D$4/(0.622*G346)</f>
        <v>4.5198893477151461E-2</v>
      </c>
      <c r="I346" s="35">
        <f t="shared" si="28"/>
        <v>0.36268465146207884</v>
      </c>
      <c r="J346" s="35">
        <f t="shared" si="29"/>
        <v>-0.39918831520863857</v>
      </c>
      <c r="K346" s="35">
        <f>(Constantes!$D$10/0.8)*(Constantes!$D$5*J346^2+Constantes!$D$6*J346+Constantes!$D$7)</f>
        <v>11.73587807818884</v>
      </c>
      <c r="L346" s="35">
        <f>(Constantes!$D$10/0.8)*(0.00376*D346^2-0.0516*D346-6.967)</f>
        <v>-2.5833158999999997</v>
      </c>
      <c r="M346" s="9"/>
      <c r="N346" s="10"/>
    </row>
    <row r="347" spans="2:14" x14ac:dyDescent="0.25">
      <c r="B347" s="8"/>
      <c r="C347" s="35">
        <v>344</v>
      </c>
      <c r="D347" s="35">
        <f>(Clima!D347+Clima!E347)/2</f>
        <v>11.75</v>
      </c>
      <c r="E347" s="35">
        <f t="shared" si="25"/>
        <v>1.3802776599471762</v>
      </c>
      <c r="F347" s="35">
        <f t="shared" si="26"/>
        <v>9.1193801661548224E-2</v>
      </c>
      <c r="G347" s="35">
        <f t="shared" si="27"/>
        <v>2.4732582499999998</v>
      </c>
      <c r="H347" s="35">
        <f>0.001013*Constantes!$D$4/(0.622*G347)</f>
        <v>4.5054349789437696E-2</v>
      </c>
      <c r="I347" s="35">
        <f t="shared" si="28"/>
        <v>0.34098539738615508</v>
      </c>
      <c r="J347" s="35">
        <f t="shared" si="29"/>
        <v>-0.40066199988300538</v>
      </c>
      <c r="K347" s="35">
        <f>(Constantes!$D$10/0.8)*(Constantes!$D$5*J347^2+Constantes!$D$6*J347+Constantes!$D$7)</f>
        <v>11.735861107013745</v>
      </c>
      <c r="L347" s="35">
        <f>(Constantes!$D$10/0.8)*(0.00376*D347^2-0.0516*D347-6.967)</f>
        <v>-2.6453193749999993</v>
      </c>
      <c r="M347" s="9"/>
      <c r="N347" s="10"/>
    </row>
    <row r="348" spans="2:14" x14ac:dyDescent="0.25">
      <c r="B348" s="8"/>
      <c r="C348" s="35">
        <v>345</v>
      </c>
      <c r="D348" s="35">
        <f>(Clima!D348+Clima!E348)/2</f>
        <v>14.35</v>
      </c>
      <c r="E348" s="35">
        <f t="shared" si="25"/>
        <v>1.6361119589017179</v>
      </c>
      <c r="F348" s="35">
        <f t="shared" si="26"/>
        <v>0.10587443449555982</v>
      </c>
      <c r="G348" s="35">
        <f t="shared" si="27"/>
        <v>2.4671196499999999</v>
      </c>
      <c r="H348" s="35">
        <f>0.001013*Constantes!$D$4/(0.622*G348)</f>
        <v>4.5166452431730474E-2</v>
      </c>
      <c r="I348" s="35">
        <f t="shared" si="28"/>
        <v>0.35799495730755543</v>
      </c>
      <c r="J348" s="35">
        <f t="shared" si="29"/>
        <v>-0.40201695975981272</v>
      </c>
      <c r="K348" s="35">
        <f>(Constantes!$D$10/0.8)*(Constantes!$D$5*J348^2+Constantes!$D$6*J348+Constantes!$D$7)</f>
        <v>11.735826089270125</v>
      </c>
      <c r="L348" s="35">
        <f>(Constantes!$D$10/0.8)*(0.00376*D348^2-0.0516*D348-6.967)</f>
        <v>-2.5999467749999998</v>
      </c>
      <c r="M348" s="9"/>
      <c r="N348" s="10"/>
    </row>
    <row r="349" spans="2:14" x14ac:dyDescent="0.25">
      <c r="B349" s="8"/>
      <c r="C349" s="35">
        <v>346</v>
      </c>
      <c r="D349" s="35">
        <f>(Clima!D349+Clima!E349)/2</f>
        <v>13.45</v>
      </c>
      <c r="E349" s="35">
        <f t="shared" si="25"/>
        <v>1.5432065279848868</v>
      </c>
      <c r="F349" s="35">
        <f t="shared" si="26"/>
        <v>0.1005805769400801</v>
      </c>
      <c r="G349" s="35">
        <f t="shared" si="27"/>
        <v>2.46924455</v>
      </c>
      <c r="H349" s="35">
        <f>0.001013*Constantes!$D$4/(0.622*G349)</f>
        <v>4.5127584594694167E-2</v>
      </c>
      <c r="I349" s="35">
        <f t="shared" si="28"/>
        <v>0.35223838816895903</v>
      </c>
      <c r="J349" s="35">
        <f t="shared" si="29"/>
        <v>-0.40325279333520658</v>
      </c>
      <c r="K349" s="35">
        <f>(Constantes!$D$10/0.8)*(Constantes!$D$5*J349^2+Constantes!$D$6*J349+Constantes!$D$7)</f>
        <v>11.735777932177339</v>
      </c>
      <c r="L349" s="35">
        <f>(Constantes!$D$10/0.8)*(0.00376*D349^2-0.0516*D349-6.967)</f>
        <v>-2.6178099749999992</v>
      </c>
      <c r="M349" s="9"/>
      <c r="N349" s="10"/>
    </row>
    <row r="350" spans="2:14" x14ac:dyDescent="0.25">
      <c r="B350" s="8"/>
      <c r="C350" s="35">
        <v>347</v>
      </c>
      <c r="D350" s="35">
        <f>(Clima!D350+Clima!E350)/2</f>
        <v>12</v>
      </c>
      <c r="E350" s="35">
        <f t="shared" si="25"/>
        <v>1.4032466788795555</v>
      </c>
      <c r="F350" s="35">
        <f t="shared" si="26"/>
        <v>9.2525495616340561E-2</v>
      </c>
      <c r="G350" s="35">
        <f t="shared" si="27"/>
        <v>2.4726680000000001</v>
      </c>
      <c r="H350" s="35">
        <f>0.001013*Constantes!$D$4/(0.622*G350)</f>
        <v>4.5065104702739119E-2</v>
      </c>
      <c r="I350" s="35">
        <f t="shared" si="28"/>
        <v>0.34267103098752799</v>
      </c>
      <c r="J350" s="35">
        <f t="shared" si="29"/>
        <v>-0.4043691344050272</v>
      </c>
      <c r="K350" s="35">
        <f>(Constantes!$D$10/0.8)*(Constantes!$D$5*J350^2+Constantes!$D$6*J350+Constantes!$D$7)</f>
        <v>11.735721130740057</v>
      </c>
      <c r="L350" s="35">
        <f>(Constantes!$D$10/0.8)*(0.00376*D350^2-0.0516*D350-6.967)</f>
        <v>-2.6417849999999992</v>
      </c>
      <c r="M350" s="9"/>
      <c r="N350" s="10"/>
    </row>
    <row r="351" spans="2:14" x14ac:dyDescent="0.25">
      <c r="B351" s="8"/>
      <c r="C351" s="35">
        <v>348</v>
      </c>
      <c r="D351" s="35">
        <f>(Clima!D351+Clima!E351)/2</f>
        <v>15.25</v>
      </c>
      <c r="E351" s="35">
        <f t="shared" si="25"/>
        <v>1.7338879625062771</v>
      </c>
      <c r="F351" s="35">
        <f t="shared" si="26"/>
        <v>0.11140334723771557</v>
      </c>
      <c r="G351" s="35">
        <f t="shared" si="27"/>
        <v>2.4649947499999998</v>
      </c>
      <c r="H351" s="35">
        <f>0.001013*Constantes!$D$4/(0.622*G351)</f>
        <v>4.5205387279268053E-2</v>
      </c>
      <c r="I351" s="35">
        <f t="shared" si="28"/>
        <v>0.36361082673457973</v>
      </c>
      <c r="J351" s="35">
        <f t="shared" si="29"/>
        <v>-0.40536565217332288</v>
      </c>
      <c r="K351" s="35">
        <f>(Constantes!$D$10/0.8)*(Constantes!$D$5*J351^2+Constantes!$D$6*J351+Constantes!$D$7)</f>
        <v>11.735659761105738</v>
      </c>
      <c r="L351" s="35">
        <f>(Constantes!$D$10/0.8)*(0.00376*D351^2-0.0516*D351-6.967)</f>
        <v>-2.5797993749999995</v>
      </c>
      <c r="M351" s="9"/>
      <c r="N351" s="10"/>
    </row>
    <row r="352" spans="2:14" x14ac:dyDescent="0.25">
      <c r="B352" s="8"/>
      <c r="C352" s="35">
        <v>349</v>
      </c>
      <c r="D352" s="35">
        <f>(Clima!D352+Clima!E352)/2</f>
        <v>14.25</v>
      </c>
      <c r="E352" s="35">
        <f t="shared" si="25"/>
        <v>1.6255524772300411</v>
      </c>
      <c r="F352" s="35">
        <f t="shared" si="26"/>
        <v>0.10527477090559632</v>
      </c>
      <c r="G352" s="35">
        <f t="shared" si="27"/>
        <v>2.4673557499999998</v>
      </c>
      <c r="H352" s="35">
        <f>0.001013*Constantes!$D$4/(0.622*G352)</f>
        <v>4.5162130477176848E-2</v>
      </c>
      <c r="I352" s="35">
        <f t="shared" si="28"/>
        <v>0.35736227060066839</v>
      </c>
      <c r="J352" s="35">
        <f t="shared" si="29"/>
        <v>-0.40624205135037245</v>
      </c>
      <c r="K352" s="35">
        <f>(Constantes!$D$10/0.8)*(Constantes!$D$5*J352^2+Constantes!$D$6*J352+Constantes!$D$7)</f>
        <v>11.735597474545683</v>
      </c>
      <c r="L352" s="35">
        <f>(Constantes!$D$10/0.8)*(0.00376*D352^2-0.0516*D352-6.967)</f>
        <v>-2.6020443749999993</v>
      </c>
      <c r="M352" s="9"/>
      <c r="N352" s="10"/>
    </row>
    <row r="353" spans="2:14" x14ac:dyDescent="0.25">
      <c r="B353" s="8"/>
      <c r="C353" s="35">
        <v>350</v>
      </c>
      <c r="D353" s="35">
        <f>(Clima!D353+Clima!E353)/2</f>
        <v>14.899999999999999</v>
      </c>
      <c r="E353" s="35">
        <f t="shared" si="25"/>
        <v>1.6952716301356705</v>
      </c>
      <c r="F353" s="35">
        <f t="shared" si="26"/>
        <v>0.10922475617100801</v>
      </c>
      <c r="G353" s="35">
        <f t="shared" si="27"/>
        <v>2.4658210999999999</v>
      </c>
      <c r="H353" s="35">
        <f>0.001013*Constantes!$D$4/(0.622*G353)</f>
        <v>4.5190237975947463E-2</v>
      </c>
      <c r="I353" s="35">
        <f t="shared" si="28"/>
        <v>0.36144364658766276</v>
      </c>
      <c r="J353" s="35">
        <f t="shared" si="29"/>
        <v>-0.40699807224018525</v>
      </c>
      <c r="K353" s="35">
        <f>(Constantes!$D$10/0.8)*(Constantes!$D$5*J353^2+Constantes!$D$6*J353+Constantes!$D$7)</f>
        <v>11.735537492067147</v>
      </c>
      <c r="L353" s="35">
        <f>(Constantes!$D$10/0.8)*(0.00376*D353^2-0.0516*D353-6.967)</f>
        <v>-2.5879058999999995</v>
      </c>
      <c r="M353" s="9"/>
      <c r="N353" s="10"/>
    </row>
    <row r="354" spans="2:14" x14ac:dyDescent="0.25">
      <c r="B354" s="8"/>
      <c r="C354" s="35">
        <v>351</v>
      </c>
      <c r="D354" s="35">
        <f>(Clima!D354+Clima!E354)/2</f>
        <v>13.25</v>
      </c>
      <c r="E354" s="35">
        <f t="shared" si="25"/>
        <v>1.5232012546387372</v>
      </c>
      <c r="F354" s="35">
        <f t="shared" si="26"/>
        <v>9.943526343834895E-2</v>
      </c>
      <c r="G354" s="35">
        <f t="shared" si="27"/>
        <v>2.4697167499999999</v>
      </c>
      <c r="H354" s="35">
        <f>0.001013*Constantes!$D$4/(0.622*G354)</f>
        <v>4.5118956380367316E-2</v>
      </c>
      <c r="I354" s="35">
        <f t="shared" si="28"/>
        <v>0.35094014605756357</v>
      </c>
      <c r="J354" s="35">
        <f t="shared" si="29"/>
        <v>-0.40763349081745553</v>
      </c>
      <c r="K354" s="35">
        <f>(Constantes!$D$10/0.8)*(Constantes!$D$5*J354^2+Constantes!$D$6*J354+Constantes!$D$7)</f>
        <v>11.735482599663239</v>
      </c>
      <c r="L354" s="35">
        <f>(Constantes!$D$10/0.8)*(0.00376*D354^2-0.0516*D354-6.967)</f>
        <v>-2.6214693749999993</v>
      </c>
      <c r="M354" s="9"/>
      <c r="N354" s="10"/>
    </row>
    <row r="355" spans="2:14" x14ac:dyDescent="0.25">
      <c r="B355" s="8"/>
      <c r="C355" s="35">
        <v>352</v>
      </c>
      <c r="D355" s="35">
        <f>(Clima!D355+Clima!E355)/2</f>
        <v>12.9</v>
      </c>
      <c r="E355" s="35">
        <f t="shared" si="25"/>
        <v>1.4887393027557323</v>
      </c>
      <c r="F355" s="35">
        <f t="shared" si="26"/>
        <v>9.7457663967834368E-2</v>
      </c>
      <c r="G355" s="35">
        <f t="shared" si="27"/>
        <v>2.4705431</v>
      </c>
      <c r="H355" s="35">
        <f>0.001013*Constantes!$D$4/(0.622*G355)</f>
        <v>4.5103864941725781E-2</v>
      </c>
      <c r="I355" s="35">
        <f t="shared" si="28"/>
        <v>0.34865168081674919</v>
      </c>
      <c r="J355" s="35">
        <f t="shared" si="29"/>
        <v>-0.40814811879394536</v>
      </c>
      <c r="K355" s="35">
        <f>(Constantes!$D$10/0.8)*(Constantes!$D$5*J355^2+Constantes!$D$6*J355+Constantes!$D$7)</f>
        <v>11.735435144206477</v>
      </c>
      <c r="L355" s="35">
        <f>(Constantes!$D$10/0.8)*(0.00376*D355^2-0.0516*D355-6.967)</f>
        <v>-2.6276018999999993</v>
      </c>
      <c r="M355" s="9"/>
      <c r="N355" s="10"/>
    </row>
    <row r="356" spans="2:14" x14ac:dyDescent="0.25">
      <c r="B356" s="8"/>
      <c r="C356" s="35">
        <v>353</v>
      </c>
      <c r="D356" s="35">
        <f>(Clima!D356+Clima!E356)/2</f>
        <v>12.9</v>
      </c>
      <c r="E356" s="35">
        <f t="shared" si="25"/>
        <v>1.4887393027557323</v>
      </c>
      <c r="F356" s="35">
        <f t="shared" si="26"/>
        <v>9.7457663967834368E-2</v>
      </c>
      <c r="G356" s="35">
        <f t="shared" si="27"/>
        <v>2.4705431</v>
      </c>
      <c r="H356" s="35">
        <f>0.001013*Constantes!$D$4/(0.622*G356)</f>
        <v>4.5103864941725781E-2</v>
      </c>
      <c r="I356" s="35">
        <f t="shared" si="28"/>
        <v>0.34865168081674919</v>
      </c>
      <c r="J356" s="35">
        <f t="shared" si="29"/>
        <v>-0.40854180367427867</v>
      </c>
      <c r="K356" s="35">
        <f>(Constantes!$D$10/0.8)*(Constantes!$D$5*J356^2+Constantes!$D$6*J356+Constantes!$D$7)</f>
        <v>11.735397029991127</v>
      </c>
      <c r="L356" s="35">
        <f>(Constantes!$D$10/0.8)*(0.00376*D356^2-0.0516*D356-6.967)</f>
        <v>-2.6276018999999993</v>
      </c>
      <c r="M356" s="9"/>
      <c r="N356" s="10"/>
    </row>
    <row r="357" spans="2:14" x14ac:dyDescent="0.25">
      <c r="B357" s="8"/>
      <c r="C357" s="35">
        <v>354</v>
      </c>
      <c r="D357" s="35">
        <f>(Clima!D357+Clima!E357)/2</f>
        <v>13.8</v>
      </c>
      <c r="E357" s="35">
        <f t="shared" si="25"/>
        <v>1.5787710916071758</v>
      </c>
      <c r="F357" s="35">
        <f t="shared" si="26"/>
        <v>0.10261189172112961</v>
      </c>
      <c r="G357" s="35">
        <f t="shared" si="27"/>
        <v>2.4684181999999999</v>
      </c>
      <c r="H357" s="35">
        <f>0.001013*Constantes!$D$4/(0.622*G357)</f>
        <v>4.5142691913028568E-2</v>
      </c>
      <c r="I357" s="35">
        <f t="shared" si="28"/>
        <v>0.35449371277278185</v>
      </c>
      <c r="J357" s="35">
        <f t="shared" si="29"/>
        <v>-0.40881442880112911</v>
      </c>
      <c r="K357" s="35">
        <f>(Constantes!$D$10/0.8)*(Constantes!$D$5*J357^2+Constantes!$D$6*J357+Constantes!$D$7)</f>
        <v>11.73536971592862</v>
      </c>
      <c r="L357" s="35">
        <f>(Constantes!$D$10/0.8)*(0.00376*D357^2-0.0516*D357-6.967)</f>
        <v>-2.6111345999999998</v>
      </c>
      <c r="M357" s="9"/>
      <c r="N357" s="10"/>
    </row>
    <row r="358" spans="2:14" x14ac:dyDescent="0.25">
      <c r="B358" s="8"/>
      <c r="C358" s="35">
        <v>355</v>
      </c>
      <c r="D358" s="35">
        <f>(Clima!D358+Clima!E358)/2</f>
        <v>13.8</v>
      </c>
      <c r="E358" s="35">
        <f t="shared" si="25"/>
        <v>1.5787710916071758</v>
      </c>
      <c r="F358" s="35">
        <f t="shared" si="26"/>
        <v>0.10261189172112961</v>
      </c>
      <c r="G358" s="35">
        <f t="shared" si="27"/>
        <v>2.4684181999999999</v>
      </c>
      <c r="H358" s="35">
        <f>0.001013*Constantes!$D$4/(0.622*G358)</f>
        <v>4.5142691913028568E-2</v>
      </c>
      <c r="I358" s="35">
        <f t="shared" si="28"/>
        <v>0.35449371277278185</v>
      </c>
      <c r="J358" s="35">
        <f t="shared" si="29"/>
        <v>-0.40896591338978777</v>
      </c>
      <c r="K358" s="35">
        <f>(Constantes!$D$10/0.8)*(Constantes!$D$5*J358^2+Constantes!$D$6*J358+Constantes!$D$7)</f>
        <v>11.735354213399534</v>
      </c>
      <c r="L358" s="35">
        <f>(Constantes!$D$10/0.8)*(0.00376*D358^2-0.0516*D358-6.967)</f>
        <v>-2.6111345999999998</v>
      </c>
      <c r="M358" s="9"/>
      <c r="N358" s="10"/>
    </row>
    <row r="359" spans="2:14" x14ac:dyDescent="0.25">
      <c r="B359" s="8"/>
      <c r="C359" s="35">
        <v>356</v>
      </c>
      <c r="D359" s="35">
        <f>(Clima!D359+Clima!E359)/2</f>
        <v>14</v>
      </c>
      <c r="E359" s="35">
        <f t="shared" si="25"/>
        <v>1.5994149130233961</v>
      </c>
      <c r="F359" s="35">
        <f t="shared" si="26"/>
        <v>0.10378823296050949</v>
      </c>
      <c r="G359" s="35">
        <f t="shared" si="27"/>
        <v>2.467946</v>
      </c>
      <c r="H359" s="35">
        <f>0.001013*Constantes!$D$4/(0.622*G359)</f>
        <v>4.5151329208626335E-2</v>
      </c>
      <c r="I359" s="35">
        <f t="shared" si="28"/>
        <v>0.35577296023920879</v>
      </c>
      <c r="J359" s="35">
        <f t="shared" si="29"/>
        <v>-0.40899621255210172</v>
      </c>
      <c r="K359" s="35">
        <f>(Constantes!$D$10/0.8)*(Constantes!$D$5*J359^2+Constantes!$D$6*J359+Constantes!$D$7)</f>
        <v>11.735351084764803</v>
      </c>
      <c r="L359" s="35">
        <f>(Constantes!$D$10/0.8)*(0.00376*D359^2-0.0516*D359-6.967)</f>
        <v>-2.6071649999999993</v>
      </c>
      <c r="M359" s="9"/>
      <c r="N359" s="10"/>
    </row>
    <row r="360" spans="2:14" x14ac:dyDescent="0.25">
      <c r="B360" s="8"/>
      <c r="C360" s="35">
        <v>357</v>
      </c>
      <c r="D360" s="35">
        <f>(Clima!D360+Clima!E360)/2</f>
        <v>15.5</v>
      </c>
      <c r="E360" s="35">
        <f t="shared" si="25"/>
        <v>1.7619411708442332</v>
      </c>
      <c r="F360" s="35">
        <f t="shared" si="26"/>
        <v>0.11298198966073125</v>
      </c>
      <c r="G360" s="35">
        <f t="shared" si="27"/>
        <v>2.4644045000000001</v>
      </c>
      <c r="H360" s="35">
        <f>0.001013*Constantes!$D$4/(0.622*G360)</f>
        <v>4.5216214430347179E-2</v>
      </c>
      <c r="I360" s="35">
        <f t="shared" si="28"/>
        <v>0.36514572596976891</v>
      </c>
      <c r="J360" s="35">
        <f t="shared" si="29"/>
        <v>-0.40890531730977536</v>
      </c>
      <c r="K360" s="35">
        <f>(Constantes!$D$10/0.8)*(Constantes!$D$5*J360^2+Constantes!$D$6*J360+Constantes!$D$7)</f>
        <v>11.735360442538012</v>
      </c>
      <c r="L360" s="35">
        <f>(Constantes!$D$10/0.8)*(0.00376*D360^2-0.0516*D360-6.967)</f>
        <v>-2.5737974999999995</v>
      </c>
      <c r="M360" s="9"/>
      <c r="N360" s="10"/>
    </row>
    <row r="361" spans="2:14" x14ac:dyDescent="0.25">
      <c r="B361" s="8"/>
      <c r="C361" s="35">
        <v>358</v>
      </c>
      <c r="D361" s="35">
        <f>(Clima!D361+Clima!E361)/2</f>
        <v>13.85</v>
      </c>
      <c r="E361" s="35">
        <f t="shared" si="25"/>
        <v>1.5839100041391287</v>
      </c>
      <c r="F361" s="35">
        <f t="shared" si="26"/>
        <v>0.10290490852509908</v>
      </c>
      <c r="G361" s="35">
        <f t="shared" si="27"/>
        <v>2.4683001499999997</v>
      </c>
      <c r="H361" s="35">
        <f>0.001013*Constantes!$D$4/(0.622*G361)</f>
        <v>4.5144850927109709E-2</v>
      </c>
      <c r="I361" s="35">
        <f t="shared" si="28"/>
        <v>0.35481417383138586</v>
      </c>
      <c r="J361" s="35">
        <f t="shared" si="29"/>
        <v>-0.40869325459703054</v>
      </c>
      <c r="K361" s="35">
        <f>(Constantes!$D$10/0.8)*(Constantes!$D$5*J361^2+Constantes!$D$6*J361+Constantes!$D$7)</f>
        <v>11.735381949219805</v>
      </c>
      <c r="L361" s="35">
        <f>(Constantes!$D$10/0.8)*(0.00376*D361^2-0.0516*D361-6.967)</f>
        <v>-2.6101527749999995</v>
      </c>
      <c r="M361" s="9"/>
      <c r="N361" s="10"/>
    </row>
    <row r="362" spans="2:14" x14ac:dyDescent="0.25">
      <c r="B362" s="8"/>
      <c r="C362" s="35">
        <v>359</v>
      </c>
      <c r="D362" s="35">
        <f>(Clima!D362+Clima!E362)/2</f>
        <v>13.9</v>
      </c>
      <c r="E362" s="35">
        <f t="shared" si="25"/>
        <v>1.589063588132779</v>
      </c>
      <c r="F362" s="35">
        <f t="shared" si="26"/>
        <v>0.10319863673742037</v>
      </c>
      <c r="G362" s="35">
        <f t="shared" si="27"/>
        <v>2.4681820999999999</v>
      </c>
      <c r="H362" s="35">
        <f>0.001013*Constantes!$D$4/(0.622*G362)</f>
        <v>4.5147010147716632E-2</v>
      </c>
      <c r="I362" s="35">
        <f t="shared" si="28"/>
        <v>0.35513420222442993</v>
      </c>
      <c r="J362" s="35">
        <f t="shared" si="29"/>
        <v>-0.40836008725262574</v>
      </c>
      <c r="K362" s="35">
        <f>(Constantes!$D$10/0.8)*(Constantes!$D$5*J362^2+Constantes!$D$6*J362+Constantes!$D$7)</f>
        <v>11.735414817794615</v>
      </c>
      <c r="L362" s="35">
        <f>(Constantes!$D$10/0.8)*(0.00376*D362^2-0.0516*D362-6.967)</f>
        <v>-2.6091638999999995</v>
      </c>
      <c r="M362" s="9"/>
      <c r="N362" s="10"/>
    </row>
    <row r="363" spans="2:14" x14ac:dyDescent="0.25">
      <c r="B363" s="8"/>
      <c r="C363" s="35">
        <v>360</v>
      </c>
      <c r="D363" s="35">
        <f>(Clima!D363+Clima!E363)/2</f>
        <v>13.4</v>
      </c>
      <c r="E363" s="35">
        <f t="shared" si="25"/>
        <v>1.5381837134420713</v>
      </c>
      <c r="F363" s="35">
        <f t="shared" si="26"/>
        <v>0.10029320149589299</v>
      </c>
      <c r="G363" s="35">
        <f t="shared" si="27"/>
        <v>2.4693625999999997</v>
      </c>
      <c r="H363" s="35">
        <f>0.001013*Constantes!$D$4/(0.622*G363)</f>
        <v>4.5125427231753057E-2</v>
      </c>
      <c r="I363" s="35">
        <f t="shared" si="28"/>
        <v>0.35191447341494769</v>
      </c>
      <c r="J363" s="35">
        <f t="shared" si="29"/>
        <v>-0.40790591400123555</v>
      </c>
      <c r="K363" s="35">
        <f>(Constantes!$D$10/0.8)*(Constantes!$D$5*J363^2+Constantes!$D$6*J363+Constantes!$D$7)</f>
        <v>11.735457812889081</v>
      </c>
      <c r="L363" s="35">
        <f>(Constantes!$D$10/0.8)*(0.00376*D363^2-0.0516*D363-6.967)</f>
        <v>-2.6187353999999998</v>
      </c>
      <c r="M363" s="9"/>
      <c r="N363" s="10"/>
    </row>
    <row r="364" spans="2:14" x14ac:dyDescent="0.25">
      <c r="B364" s="8"/>
      <c r="C364" s="35">
        <v>361</v>
      </c>
      <c r="D364" s="35">
        <f>(Clima!D364+Clima!E364)/2</f>
        <v>15</v>
      </c>
      <c r="E364" s="35">
        <f t="shared" si="25"/>
        <v>1.7062271396379793</v>
      </c>
      <c r="F364" s="35">
        <f t="shared" si="26"/>
        <v>0.10984348383671551</v>
      </c>
      <c r="G364" s="35">
        <f t="shared" si="27"/>
        <v>2.4655849999999999</v>
      </c>
      <c r="H364" s="35">
        <f>0.001013*Constantes!$D$4/(0.622*G364)</f>
        <v>4.5194565312131819E-2</v>
      </c>
      <c r="I364" s="35">
        <f t="shared" si="28"/>
        <v>0.36206502083102154</v>
      </c>
      <c r="J364" s="35">
        <f t="shared" si="29"/>
        <v>-0.40733086942419627</v>
      </c>
      <c r="K364" s="35">
        <f>(Constantes!$D$10/0.8)*(Constantes!$D$5*J364^2+Constantes!$D$6*J364+Constantes!$D$7)</f>
        <v>11.735509252590745</v>
      </c>
      <c r="L364" s="35">
        <f>(Constantes!$D$10/0.8)*(0.00376*D364^2-0.0516*D364-6.967)</f>
        <v>-2.5856249999999994</v>
      </c>
      <c r="M364" s="9"/>
      <c r="N364" s="10"/>
    </row>
    <row r="365" spans="2:14" x14ac:dyDescent="0.25">
      <c r="B365" s="8"/>
      <c r="C365" s="35">
        <v>362</v>
      </c>
      <c r="D365" s="35">
        <f>(Clima!D365+Clima!E365)/2</f>
        <v>15.5</v>
      </c>
      <c r="E365" s="35">
        <f t="shared" si="25"/>
        <v>1.7619411708442332</v>
      </c>
      <c r="F365" s="35">
        <f t="shared" si="26"/>
        <v>0.11298198966073125</v>
      </c>
      <c r="G365" s="35">
        <f t="shared" si="27"/>
        <v>2.4644045000000001</v>
      </c>
      <c r="H365" s="35">
        <f>0.001013*Constantes!$D$4/(0.622*G365)</f>
        <v>4.5216214430347179E-2</v>
      </c>
      <c r="I365" s="35">
        <f t="shared" si="28"/>
        <v>0.36514572596976891</v>
      </c>
      <c r="J365" s="35">
        <f t="shared" si="29"/>
        <v>-0.40663512391962631</v>
      </c>
      <c r="K365" s="35">
        <f>(Constantes!$D$10/0.8)*(Constantes!$D$5*J365^2+Constantes!$D$6*J365+Constantes!$D$7)</f>
        <v>11.735567010924733</v>
      </c>
      <c r="L365" s="35">
        <f>(Constantes!$D$10/0.8)*(0.00376*D365^2-0.0516*D365-6.967)</f>
        <v>-2.5737974999999995</v>
      </c>
      <c r="M365" s="9"/>
      <c r="N365" s="10"/>
    </row>
    <row r="366" spans="2:14" x14ac:dyDescent="0.25">
      <c r="B366" s="8"/>
      <c r="C366" s="35">
        <v>363</v>
      </c>
      <c r="D366" s="35">
        <f>(Clima!D366+Clima!E366)/2</f>
        <v>13.45</v>
      </c>
      <c r="E366" s="35">
        <f t="shared" si="25"/>
        <v>1.5432065279848868</v>
      </c>
      <c r="F366" s="35">
        <f t="shared" si="26"/>
        <v>0.1005805769400801</v>
      </c>
      <c r="G366" s="35">
        <f t="shared" si="27"/>
        <v>2.46924455</v>
      </c>
      <c r="H366" s="35">
        <f>0.001013*Constantes!$D$4/(0.622*G366)</f>
        <v>4.5127584594694167E-2</v>
      </c>
      <c r="I366" s="35">
        <f t="shared" si="28"/>
        <v>0.35223838816895903</v>
      </c>
      <c r="J366" s="35">
        <f t="shared" si="29"/>
        <v>-0.4058188836519343</v>
      </c>
      <c r="K366" s="35">
        <f>(Constantes!$D$10/0.8)*(Constantes!$D$5*J366^2+Constantes!$D$6*J366+Constantes!$D$7)</f>
        <v>11.735628520985367</v>
      </c>
      <c r="L366" s="35">
        <f>(Constantes!$D$10/0.8)*(0.00376*D366^2-0.0516*D366-6.967)</f>
        <v>-2.6178099749999992</v>
      </c>
      <c r="M366" s="9"/>
      <c r="N366" s="10"/>
    </row>
    <row r="367" spans="2:14" x14ac:dyDescent="0.25">
      <c r="B367" s="8"/>
      <c r="C367" s="35">
        <v>364</v>
      </c>
      <c r="D367" s="35">
        <f>(Clima!D367+Clima!E367)/2</f>
        <v>13.5</v>
      </c>
      <c r="E367" s="35">
        <f t="shared" si="25"/>
        <v>1.5482437315899678</v>
      </c>
      <c r="F367" s="35">
        <f t="shared" si="26"/>
        <v>0.10086865272047608</v>
      </c>
      <c r="G367" s="35">
        <f t="shared" si="27"/>
        <v>2.4691264999999998</v>
      </c>
      <c r="H367" s="35">
        <f>0.001013*Constantes!$D$4/(0.622*G367)</f>
        <v>4.512974216392418E-2</v>
      </c>
      <c r="I367" s="35">
        <f t="shared" si="28"/>
        <v>0.35256187200074002</v>
      </c>
      <c r="J367" s="35">
        <f t="shared" si="29"/>
        <v>-0.40488239049072738</v>
      </c>
      <c r="K367" s="35">
        <f>(Constantes!$D$10/0.8)*(Constantes!$D$5*J367^2+Constantes!$D$6*J367+Constantes!$D$7)</f>
        <v>11.735690778718798</v>
      </c>
      <c r="L367" s="35">
        <f>(Constantes!$D$10/0.8)*(0.00376*D367^2-0.0516*D367-6.967)</f>
        <v>-2.6168774999999993</v>
      </c>
      <c r="M367" s="9"/>
      <c r="N367" s="10"/>
    </row>
    <row r="368" spans="2:14" x14ac:dyDescent="0.25">
      <c r="B368" s="8"/>
      <c r="C368" s="35">
        <v>365</v>
      </c>
      <c r="D368" s="35">
        <f>(Clima!D368+Clima!E368)/2</f>
        <v>11.55</v>
      </c>
      <c r="E368" s="35">
        <f t="shared" si="25"/>
        <v>1.3621409164490859</v>
      </c>
      <c r="F368" s="35">
        <f t="shared" si="26"/>
        <v>9.0140238435898606E-2</v>
      </c>
      <c r="G368" s="35">
        <f t="shared" si="27"/>
        <v>2.4737304499999997</v>
      </c>
      <c r="H368" s="35">
        <f>0.001013*Constantes!$D$4/(0.622*G368)</f>
        <v>4.5045749554124839E-2</v>
      </c>
      <c r="I368" s="35">
        <f t="shared" si="28"/>
        <v>0.33962933384576244</v>
      </c>
      <c r="J368" s="35">
        <f t="shared" si="29"/>
        <v>-0.40382592193914041</v>
      </c>
      <c r="K368" s="35">
        <f>(Constantes!$D$10/0.8)*(Constantes!$D$5*J368^2+Constantes!$D$6*J368+Constantes!$D$7)</f>
        <v>11.735750347351978</v>
      </c>
      <c r="L368" s="35">
        <f>(Constantes!$D$10/0.8)*(0.00376*D368^2-0.0516*D368-6.967)</f>
        <v>-2.6480199749999995</v>
      </c>
      <c r="M368" s="9"/>
      <c r="N368" s="10"/>
    </row>
    <row r="369" spans="2:14" s="4" customFormat="1" x14ac:dyDescent="0.25">
      <c r="B369" s="8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10"/>
    </row>
    <row r="370" spans="2:14" s="4" customFormat="1" x14ac:dyDescent="0.25">
      <c r="B370" s="17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9"/>
    </row>
    <row r="371" spans="2:14" s="4" customFormat="1" x14ac:dyDescent="0.25"/>
    <row r="372" spans="2:14" s="4" customFormat="1" x14ac:dyDescent="0.25"/>
    <row r="373" spans="2:14" s="4" customFormat="1" x14ac:dyDescent="0.25"/>
    <row r="374" spans="2:14" s="4" customFormat="1" x14ac:dyDescent="0.25"/>
    <row r="375" spans="2:14" s="4" customFormat="1" x14ac:dyDescent="0.25"/>
    <row r="376" spans="2:14" s="4" customFormat="1" x14ac:dyDescent="0.25"/>
    <row r="377" spans="2:14" s="4" customFormat="1" x14ac:dyDescent="0.25"/>
    <row r="378" spans="2:14" s="4" customForma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EEEE-5278-4C72-8188-478CFEDC2B4C}">
  <dimension ref="A1:AU377"/>
  <sheetViews>
    <sheetView workbookViewId="0">
      <selection activeCell="E4" sqref="E4"/>
    </sheetView>
  </sheetViews>
  <sheetFormatPr baseColWidth="10" defaultColWidth="8.85546875" defaultRowHeight="15" x14ac:dyDescent="0.25"/>
  <cols>
    <col min="1" max="1" width="8.85546875" style="4"/>
    <col min="2" max="2" width="3.42578125" style="4" customWidth="1"/>
    <col min="4" max="4" width="16" customWidth="1"/>
    <col min="5" max="5" width="17.85546875" customWidth="1"/>
    <col min="6" max="6" width="19.42578125" customWidth="1"/>
    <col min="7" max="7" width="17.140625" customWidth="1"/>
    <col min="8" max="8" width="17.28515625" customWidth="1"/>
    <col min="9" max="9" width="15.42578125" customWidth="1"/>
    <col min="11" max="11" width="13.85546875" customWidth="1"/>
    <col min="12" max="12" width="11.42578125" customWidth="1"/>
    <col min="13" max="13" width="8.85546875" style="4"/>
    <col min="14" max="14" width="12.42578125" customWidth="1"/>
    <col min="15" max="15" width="17.7109375" customWidth="1"/>
    <col min="16" max="16" width="16.85546875" customWidth="1"/>
    <col min="17" max="17" width="15.5703125" customWidth="1"/>
    <col min="18" max="18" width="15.42578125" customWidth="1"/>
    <col min="19" max="19" width="19.28515625" customWidth="1"/>
    <col min="20" max="20" width="12.5703125" customWidth="1"/>
    <col min="24" max="24" width="8.85546875" style="4"/>
    <col min="26" max="26" width="14.5703125" customWidth="1"/>
    <col min="27" max="27" width="14" customWidth="1"/>
    <col min="28" max="28" width="15.28515625" customWidth="1"/>
    <col min="29" max="29" width="11.85546875" customWidth="1"/>
    <col min="30" max="30" width="12.7109375" customWidth="1"/>
    <col min="31" max="31" width="13.140625" customWidth="1"/>
    <col min="32" max="32" width="12.28515625" customWidth="1"/>
    <col min="33" max="33" width="12.5703125" customWidth="1"/>
    <col min="34" max="34" width="12.28515625" customWidth="1"/>
    <col min="35" max="35" width="8.85546875" style="4"/>
    <col min="43" max="47" width="8.85546875" style="4"/>
  </cols>
  <sheetData>
    <row r="1" spans="2:44" s="4" customFormat="1" x14ac:dyDescent="0.25"/>
    <row r="2" spans="2:44" s="4" customForma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7"/>
    </row>
    <row r="3" spans="2:44" x14ac:dyDescent="0.25">
      <c r="B3" s="8"/>
      <c r="C3" s="13" t="s">
        <v>105</v>
      </c>
      <c r="D3" s="13"/>
      <c r="E3" s="13"/>
      <c r="F3" s="13"/>
      <c r="G3" s="13"/>
      <c r="H3" s="13"/>
      <c r="I3" s="13"/>
      <c r="J3" s="13"/>
      <c r="K3" s="13"/>
      <c r="L3" s="13"/>
      <c r="M3" s="9"/>
      <c r="N3" s="49" t="s">
        <v>106</v>
      </c>
      <c r="O3" s="49"/>
      <c r="P3" s="49"/>
      <c r="Q3" s="49"/>
      <c r="R3" s="16"/>
      <c r="S3" s="16"/>
      <c r="T3" s="16"/>
      <c r="U3" s="16"/>
      <c r="V3" s="16"/>
      <c r="W3" s="16"/>
      <c r="X3" s="9"/>
      <c r="Y3" s="13" t="s">
        <v>107</v>
      </c>
      <c r="Z3" s="13"/>
      <c r="AA3" s="13"/>
      <c r="AB3" s="13"/>
      <c r="AC3" s="13"/>
      <c r="AD3" s="13"/>
      <c r="AE3" s="13"/>
      <c r="AF3" s="13"/>
      <c r="AG3" s="13"/>
      <c r="AH3" s="13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2:44" ht="90" x14ac:dyDescent="0.25">
      <c r="B4" s="8"/>
      <c r="C4" s="40" t="s">
        <v>96</v>
      </c>
      <c r="D4" s="44" t="s">
        <v>131</v>
      </c>
      <c r="E4" s="44" t="s">
        <v>119</v>
      </c>
      <c r="F4" s="40" t="s">
        <v>120</v>
      </c>
      <c r="G4" s="40" t="s">
        <v>121</v>
      </c>
      <c r="H4" s="40" t="s">
        <v>122</v>
      </c>
      <c r="I4" s="44" t="s">
        <v>123</v>
      </c>
      <c r="J4" s="44" t="s">
        <v>124</v>
      </c>
      <c r="K4" s="40" t="s">
        <v>125</v>
      </c>
      <c r="L4" s="40" t="s">
        <v>126</v>
      </c>
      <c r="M4" s="9"/>
      <c r="N4" s="40" t="s">
        <v>96</v>
      </c>
      <c r="O4" s="44" t="s">
        <v>131</v>
      </c>
      <c r="P4" s="44" t="s">
        <v>119</v>
      </c>
      <c r="Q4" s="40" t="s">
        <v>120</v>
      </c>
      <c r="R4" s="40" t="s">
        <v>121</v>
      </c>
      <c r="S4" s="40" t="s">
        <v>122</v>
      </c>
      <c r="T4" s="44" t="s">
        <v>123</v>
      </c>
      <c r="U4" s="44" t="s">
        <v>124</v>
      </c>
      <c r="V4" s="40" t="s">
        <v>125</v>
      </c>
      <c r="W4" s="40" t="s">
        <v>126</v>
      </c>
      <c r="X4" s="9"/>
      <c r="Y4" s="40" t="s">
        <v>96</v>
      </c>
      <c r="Z4" s="44" t="s">
        <v>131</v>
      </c>
      <c r="AA4" s="44" t="s">
        <v>119</v>
      </c>
      <c r="AB4" s="40" t="s">
        <v>120</v>
      </c>
      <c r="AC4" s="40" t="s">
        <v>121</v>
      </c>
      <c r="AD4" s="40" t="s">
        <v>122</v>
      </c>
      <c r="AE4" s="44" t="s">
        <v>123</v>
      </c>
      <c r="AF4" s="44" t="s">
        <v>124</v>
      </c>
      <c r="AG4" s="40" t="s">
        <v>125</v>
      </c>
      <c r="AH4" s="40" t="s">
        <v>126</v>
      </c>
      <c r="AI4" s="9"/>
      <c r="AJ4" s="40" t="s">
        <v>96</v>
      </c>
      <c r="AK4" s="40" t="s">
        <v>127</v>
      </c>
      <c r="AL4" s="40" t="s">
        <v>128</v>
      </c>
      <c r="AM4" s="40" t="s">
        <v>129</v>
      </c>
      <c r="AN4" s="45"/>
      <c r="AO4" s="46"/>
      <c r="AP4" s="46"/>
      <c r="AQ4" s="9"/>
      <c r="AR4" s="10"/>
    </row>
    <row r="5" spans="2:44" x14ac:dyDescent="0.25">
      <c r="B5" s="8"/>
      <c r="C5" s="35">
        <v>0</v>
      </c>
      <c r="D5" s="35"/>
      <c r="E5" s="35"/>
      <c r="F5" s="35"/>
      <c r="G5" s="35"/>
      <c r="H5" s="35"/>
      <c r="I5" s="35"/>
      <c r="J5" s="35">
        <f>Constantes!$D$11</f>
        <v>43.5</v>
      </c>
      <c r="K5" s="35"/>
      <c r="L5" s="35"/>
      <c r="M5" s="9"/>
      <c r="N5" s="35">
        <v>0</v>
      </c>
      <c r="O5" s="35"/>
      <c r="P5" s="35"/>
      <c r="Q5" s="35"/>
      <c r="R5" s="35"/>
      <c r="S5" s="35"/>
      <c r="T5" s="35"/>
      <c r="U5" s="35">
        <f>Constantes!$D$11</f>
        <v>43.5</v>
      </c>
      <c r="V5" s="35"/>
      <c r="W5" s="35"/>
      <c r="X5" s="9"/>
      <c r="Y5" s="35">
        <v>0</v>
      </c>
      <c r="Z5" s="35"/>
      <c r="AA5" s="35"/>
      <c r="AB5" s="35"/>
      <c r="AC5" s="35"/>
      <c r="AD5" s="35"/>
      <c r="AE5" s="35"/>
      <c r="AF5" s="35">
        <f>Constantes!$D$11</f>
        <v>43.5</v>
      </c>
      <c r="AG5" s="35"/>
      <c r="AH5" s="35"/>
      <c r="AI5" s="9"/>
      <c r="AJ5" s="35"/>
      <c r="AK5" s="35"/>
      <c r="AL5" s="35"/>
      <c r="AM5" s="35"/>
      <c r="AN5" s="35"/>
      <c r="AO5" s="35" t="s">
        <v>11</v>
      </c>
      <c r="AP5" s="35">
        <v>88</v>
      </c>
      <c r="AQ5" s="9"/>
      <c r="AR5" s="10"/>
    </row>
    <row r="6" spans="2:44" x14ac:dyDescent="0.25">
      <c r="B6" s="8"/>
      <c r="C6" s="35">
        <v>1</v>
      </c>
      <c r="D6" s="35">
        <f>'Cálculos de ET'!$I4*((1-Constantes!$D$18)*'Cálculos de ET'!$K4+'Cálculos de ET'!$L4)</f>
        <v>2.4909804948652394</v>
      </c>
      <c r="E6" s="35">
        <f>MIN(D6*Constantes!$D$16,0.8*(J5+Clima!$F4-H6-I6-Constantes!$D$12))</f>
        <v>1.4738150065396349</v>
      </c>
      <c r="F6" s="35">
        <f>IF(Clima!$F4&gt;0.05*Constantes!$D$17,((Clima!$F4-0.05*Constantes!$D$17)^2)/(Clima!$F4+0.95*Constantes!$D$17),0)</f>
        <v>2.169628250644569</v>
      </c>
      <c r="G6" s="35">
        <f>(F6*Constantes!$D$23+Clima!$F4*Constantes!$D$22)/1000</f>
        <v>2.1696282506445692E-2</v>
      </c>
      <c r="H6" s="35">
        <f>IF(G6&gt;Constantes!$D$21,1000*((G6-Constantes!$D$21)/(Constantes!$D$23+Constantes!$D$22)),0)</f>
        <v>2.169628250644569</v>
      </c>
      <c r="I6" s="35">
        <f>MAX(0,J5+Clima!$F4-H6-Constantes!$D$11)</f>
        <v>17.93037174935543</v>
      </c>
      <c r="J6" s="35">
        <f>J5+Clima!$F4-H6-E6-I6</f>
        <v>42.026184993460362</v>
      </c>
      <c r="K6" s="35">
        <f>0.0526*H6*Clima!$F4^1.218</f>
        <v>4.4122881744658464</v>
      </c>
      <c r="L6" s="35">
        <f>K6*Constantes!$D$29</f>
        <v>1.1314240414386802E-2</v>
      </c>
      <c r="M6" s="9"/>
      <c r="N6" s="35">
        <v>1</v>
      </c>
      <c r="O6" s="35">
        <f>'Cálculos de ET'!$I4*((1-Constantes!$E$18)*'Cálculos de ET'!$K4+'Cálculos de ET'!$L4)</f>
        <v>2.4909804948652394</v>
      </c>
      <c r="P6" s="35">
        <f>MIN(O6*Constantes!$E$16,0.8*(U5+Clima!$F4-S6-T6-Constantes!$D$12))</f>
        <v>1.4738150065396349</v>
      </c>
      <c r="Q6" s="35">
        <f>IF(Clima!$F4&gt;0.05*Constantes!$E$17,((Clima!$F4-0.05*Constantes!$E$17)^2)/(Clima!$F4+0.95*Constantes!$E$17),0)</f>
        <v>2.169628250644569</v>
      </c>
      <c r="R6" s="35">
        <f>(Q6*Constantes!$E$23+Clima!$F4*Constantes!$E$22)/1000</f>
        <v>2.5716282506445691E-2</v>
      </c>
      <c r="S6" s="35">
        <f>IF(R6&gt;Constantes!$E$21,1000*((R6-Constantes!$E$21)/(Constantes!$E$23+Constantes!$E$22)),0)</f>
        <v>0.31532181435742046</v>
      </c>
      <c r="T6" s="35">
        <f>MAX(0,U5+Clima!$F4-S6-Constantes!$D$11)</f>
        <v>19.784678185642584</v>
      </c>
      <c r="U6" s="35">
        <f>U5+Clima!$F4-S6-P6-T6</f>
        <v>42.026184993460362</v>
      </c>
      <c r="V6" s="35">
        <f>0.0526*S6*Clima!$F4^1.218</f>
        <v>0.64125764965819676</v>
      </c>
      <c r="W6" s="35">
        <f>V6*Constantes!$E$29</f>
        <v>1.6443493554624405E-3</v>
      </c>
      <c r="X6" s="9"/>
      <c r="Y6" s="35">
        <v>1</v>
      </c>
      <c r="Z6" s="35">
        <f>'Cálculos de ET'!$I4*((1-Constantes!$F$18)*'Cálculos de ET'!$K4+'Cálculos de ET'!$L4)</f>
        <v>2.4909804948652394</v>
      </c>
      <c r="AA6" s="35">
        <f>MIN(Z6*Constantes!$F$16,0.8*(AF5+Clima!$F4-AD6-AE6-Constantes!$D$12))</f>
        <v>1.4738150065396349</v>
      </c>
      <c r="AB6" s="35">
        <f>IF(Clima!$F4&gt;0.05*Constantes!$F$17,((Clima!$F4-0.05*Constantes!$F$17)^2)/(Clima!$F4+0.95*Constantes!$F$17),0)</f>
        <v>2.169628250644569</v>
      </c>
      <c r="AC6" s="35">
        <f>(AB6*Constantes!$F$23+Clima!$F4*Constantes!$F$22)/1000</f>
        <v>2.973628250644569E-2</v>
      </c>
      <c r="AD6" s="35">
        <f>IF(AC6&gt;Constantes!$F$21,1000*((AC6-Constantes!$F$21)/(Constantes!$F$23+Constantes!$F$22)),0)</f>
        <v>0</v>
      </c>
      <c r="AE6" s="35">
        <f>MAX(0,AF5+Clima!$F4-AD6-Constantes!$D$11)</f>
        <v>20.100000000000001</v>
      </c>
      <c r="AF6" s="35">
        <f>AF5+Clima!$F4-AD6-AA6-AE6</f>
        <v>42.026184993460362</v>
      </c>
      <c r="AG6" s="35">
        <f>0.0526*AD6*Clima!$F4^1.218</f>
        <v>0</v>
      </c>
      <c r="AH6" s="35">
        <f>AG6*Constantes!$F$29</f>
        <v>0</v>
      </c>
      <c r="AI6" s="9"/>
      <c r="AJ6" s="35">
        <v>1</v>
      </c>
      <c r="AK6" s="35">
        <f>0.0526*Clima!$F4^2.218</f>
        <v>40.876584401228989</v>
      </c>
      <c r="AL6" s="35">
        <f>IF(Clima!$F4&gt;0.05*$AP$6,((Clima!$F4-0.05*$AP$6)^2)/(Clima!$F4+0.95*$AP$6),0)</f>
        <v>6.3653050962415536</v>
      </c>
      <c r="AM6" s="35">
        <f>0.0526*AL6*Clima!$F4^1.218</f>
        <v>12.944872189357753</v>
      </c>
      <c r="AN6" s="35"/>
      <c r="AO6" s="35" t="s">
        <v>5</v>
      </c>
      <c r="AP6" s="35">
        <f>25400/AP5-254</f>
        <v>34.636363636363626</v>
      </c>
      <c r="AQ6" s="9"/>
      <c r="AR6" s="10"/>
    </row>
    <row r="7" spans="2:44" x14ac:dyDescent="0.25">
      <c r="B7" s="8"/>
      <c r="C7" s="35">
        <v>2</v>
      </c>
      <c r="D7" s="35">
        <f>'Cálculos de ET'!$I5*((1-Constantes!$D$18)*'Cálculos de ET'!$K5+'Cálculos de ET'!$L5)</f>
        <v>2.4832062087552464</v>
      </c>
      <c r="E7" s="35">
        <f>MIN(D7*Constantes!$D$16,0.8*(J6+Clima!$F5-H7-I7-Constantes!$D$12))</f>
        <v>1.4692152677790711</v>
      </c>
      <c r="F7" s="35">
        <f>IF(Clima!$F5&gt;0.05*Constantes!$D$17,((Clima!$F5-0.05*Constantes!$D$17)^2)/(Clima!$F5+0.95*Constantes!$D$17),0)</f>
        <v>0</v>
      </c>
      <c r="G7" s="35">
        <f>(F7*Constantes!$D$23+Clima!$F5*Constantes!$D$22)/1000</f>
        <v>0</v>
      </c>
      <c r="H7" s="35">
        <f>IF(G7&gt;Constantes!$D$21,1000*((G7-Constantes!$D$21)/(Constantes!$D$23+Constantes!$D$22)),0)</f>
        <v>0</v>
      </c>
      <c r="I7" s="35">
        <f>MAX(0,J6+Clima!$F5-H7-Constantes!$D$11)</f>
        <v>0</v>
      </c>
      <c r="J7" s="35">
        <f>J6+Clima!$F5-H7-E7-I7</f>
        <v>41.356969725681289</v>
      </c>
      <c r="K7" s="35">
        <f>0.0526*H7*Clima!$F5^1.218</f>
        <v>0</v>
      </c>
      <c r="L7" s="35">
        <f>K7*Constantes!$D$29</f>
        <v>0</v>
      </c>
      <c r="M7" s="9"/>
      <c r="N7" s="35">
        <v>2</v>
      </c>
      <c r="O7" s="35">
        <f>'Cálculos de ET'!$I5*((1-Constantes!$E$18)*'Cálculos de ET'!$K5+'Cálculos de ET'!$L5)</f>
        <v>2.4832062087552464</v>
      </c>
      <c r="P7" s="35">
        <f>MIN(O7*Constantes!$E$16,0.8*(U6+Clima!$F5-S7-T7-Constantes!$D$12))</f>
        <v>1.4692152677790711</v>
      </c>
      <c r="Q7" s="35">
        <f>IF(Clima!$F5&gt;0.05*Constantes!$E$17,((Clima!$F5-0.05*Constantes!$E$17)^2)/(Clima!$F5+0.95*Constantes!$E$17),0)</f>
        <v>0</v>
      </c>
      <c r="R7" s="35">
        <f>(Q7*Constantes!$E$23+Clima!$F5*Constantes!$E$22)/1000</f>
        <v>1.6000000000000004E-4</v>
      </c>
      <c r="S7" s="35">
        <f>IF(R7&gt;Constantes!$E$21,1000*((R7-Constantes!$E$21)/(Constantes!$E$23+Constantes!$E$22)),0)</f>
        <v>0</v>
      </c>
      <c r="T7" s="35">
        <f>MAX(0,U6+Clima!$F5-S7-Constantes!$D$11)</f>
        <v>0</v>
      </c>
      <c r="U7" s="35">
        <f>U6+Clima!$F5-S7-P7-T7</f>
        <v>41.356969725681289</v>
      </c>
      <c r="V7" s="35">
        <f>0.0526*S7*Clima!$F5^1.218</f>
        <v>0</v>
      </c>
      <c r="W7" s="35">
        <f>V7*Constantes!$E$29</f>
        <v>0</v>
      </c>
      <c r="X7" s="9"/>
      <c r="Y7" s="35">
        <v>2</v>
      </c>
      <c r="Z7" s="35">
        <f>'Cálculos de ET'!$I5*((1-Constantes!$F$18)*'Cálculos de ET'!$K5+'Cálculos de ET'!$L5)</f>
        <v>2.4832062087552464</v>
      </c>
      <c r="AA7" s="35">
        <f>MIN(Z7*Constantes!$F$16,0.8*(AF6+Clima!$F5-AD7-AE7-Constantes!$D$12))</f>
        <v>1.4692152677790711</v>
      </c>
      <c r="AB7" s="35">
        <f>IF(Clima!$F5&gt;0.05*Constantes!$F$17,((Clima!$F5-0.05*Constantes!$F$17)^2)/(Clima!$F5+0.95*Constantes!$F$17),0)</f>
        <v>0</v>
      </c>
      <c r="AC7" s="35">
        <f>(AB7*Constantes!$F$23+Clima!$F5*Constantes!$F$22)/1000</f>
        <v>3.2000000000000008E-4</v>
      </c>
      <c r="AD7" s="35">
        <f>IF(AC7&gt;Constantes!$F$21,1000*((AC7-Constantes!$F$21)/(Constantes!$F$23+Constantes!$F$22)),0)</f>
        <v>0</v>
      </c>
      <c r="AE7" s="35">
        <f>MAX(0,AF6+Clima!$F5-AD7-Constantes!$D$11)</f>
        <v>0</v>
      </c>
      <c r="AF7" s="35">
        <f>AF6+Clima!$F5-AD7-AA7-AE7</f>
        <v>41.356969725681289</v>
      </c>
      <c r="AG7" s="35">
        <f>0.0526*AD7*Clima!$F5^1.218</f>
        <v>0</v>
      </c>
      <c r="AH7" s="35">
        <f>AG7*Constantes!$F$29</f>
        <v>0</v>
      </c>
      <c r="AI7" s="9"/>
      <c r="AJ7" s="35">
        <v>2</v>
      </c>
      <c r="AK7" s="35">
        <f>0.0526*Clima!$F5^2.218</f>
        <v>3.2065597387029521E-2</v>
      </c>
      <c r="AL7" s="35">
        <f>IF(Clima!$F5&gt;0.05*$AP$6,((Clima!$F5-0.05*$AP$6)^2)/(Clima!$F5+0.95*$AP$6),0)</f>
        <v>0</v>
      </c>
      <c r="AM7" s="35">
        <f>0.0526*AL7*Clima!$F5^1.218</f>
        <v>0</v>
      </c>
      <c r="AN7" s="35"/>
      <c r="AO7" s="35" t="s">
        <v>24</v>
      </c>
      <c r="AP7" s="35">
        <f>SUM(AK:AK)</f>
        <v>1019.1090894831386</v>
      </c>
      <c r="AQ7" s="9"/>
      <c r="AR7" s="10"/>
    </row>
    <row r="8" spans="2:44" x14ac:dyDescent="0.25">
      <c r="B8" s="8"/>
      <c r="C8" s="35">
        <v>3</v>
      </c>
      <c r="D8" s="35">
        <f>'Cálculos de ET'!$I6*((1-Constantes!$D$18)*'Cálculos de ET'!$K6+'Cálculos de ET'!$L6)</f>
        <v>2.5247545031324972</v>
      </c>
      <c r="E8" s="35">
        <f>MIN(D8*Constantes!$D$16,0.8*(J7+Clima!$F6-H8-I8-Constantes!$D$12))</f>
        <v>1.4937977564318501</v>
      </c>
      <c r="F8" s="35">
        <f>IF(Clima!$F6&gt;0.05*Constantes!$D$17,((Clima!$F6-0.05*Constantes!$D$17)^2)/(Clima!$F6+0.95*Constantes!$D$17),0)</f>
        <v>1.1140952250601843</v>
      </c>
      <c r="G8" s="35">
        <f>(F8*Constantes!$D$23+Clima!$F6*Constantes!$D$22)/1000</f>
        <v>1.1140952250601844E-2</v>
      </c>
      <c r="H8" s="35">
        <f>IF(G8&gt;Constantes!$D$21,1000*((G8-Constantes!$D$21)/(Constantes!$D$23+Constantes!$D$22)),0)</f>
        <v>1.1140952250601843</v>
      </c>
      <c r="I8" s="35">
        <f>MAX(0,J7+Clima!$F6-H8-Constantes!$D$11)</f>
        <v>12.242874500621106</v>
      </c>
      <c r="J8" s="35">
        <f>J7+Clima!$F6-H8-E8-I8</f>
        <v>42.006202243568147</v>
      </c>
      <c r="K8" s="35">
        <f>0.0526*H8*Clima!$F6^1.218</f>
        <v>1.6509429475796467</v>
      </c>
      <c r="L8" s="35">
        <f>K8*Constantes!$D$29</f>
        <v>4.2334418516564408E-3</v>
      </c>
      <c r="M8" s="9"/>
      <c r="N8" s="35">
        <v>3</v>
      </c>
      <c r="O8" s="35">
        <f>'Cálculos de ET'!$I6*((1-Constantes!$E$18)*'Cálculos de ET'!$K6+'Cálculos de ET'!$L6)</f>
        <v>2.5247545031324972</v>
      </c>
      <c r="P8" s="35">
        <f>MIN(O8*Constantes!$E$16,0.8*(U7+Clima!$F6-S8-T8-Constantes!$D$12))</f>
        <v>1.4937977564318501</v>
      </c>
      <c r="Q8" s="35">
        <f>IF(Clima!$F6&gt;0.05*Constantes!$E$17,((Clima!$F6-0.05*Constantes!$E$17)^2)/(Clima!$F6+0.95*Constantes!$E$17),0)</f>
        <v>1.1140952250601843</v>
      </c>
      <c r="R8" s="35">
        <f>(Q8*Constantes!$E$23+Clima!$F6*Constantes!$E$22)/1000</f>
        <v>1.4240952250601843E-2</v>
      </c>
      <c r="S8" s="35">
        <f>IF(R8&gt;Constantes!$E$21,1000*((R8-Constantes!$E$21)/(Constantes!$E$23+Constantes!$E$22)),0)</f>
        <v>0</v>
      </c>
      <c r="T8" s="35">
        <f>MAX(0,U7+Clima!$F6-S8-Constantes!$D$11)</f>
        <v>13.356969725681289</v>
      </c>
      <c r="U8" s="35">
        <f>U7+Clima!$F6-S8-P8-T8</f>
        <v>42.006202243568147</v>
      </c>
      <c r="V8" s="35">
        <f>0.0526*S8*Clima!$F6^1.218</f>
        <v>0</v>
      </c>
      <c r="W8" s="35">
        <f>V8*Constantes!$E$29</f>
        <v>0</v>
      </c>
      <c r="X8" s="9"/>
      <c r="Y8" s="35">
        <v>3</v>
      </c>
      <c r="Z8" s="35">
        <f>'Cálculos de ET'!$I6*((1-Constantes!$F$18)*'Cálculos de ET'!$K6+'Cálculos de ET'!$L6)</f>
        <v>2.5247545031324972</v>
      </c>
      <c r="AA8" s="35">
        <f>MIN(Z8*Constantes!$F$16,0.8*(AF7+Clima!$F6-AD8-AE8-Constantes!$D$12))</f>
        <v>1.4937977564318501</v>
      </c>
      <c r="AB8" s="35">
        <f>IF(Clima!$F6&gt;0.05*Constantes!$F$17,((Clima!$F6-0.05*Constantes!$F$17)^2)/(Clima!$F6+0.95*Constantes!$F$17),0)</f>
        <v>1.1140952250601843</v>
      </c>
      <c r="AC8" s="35">
        <f>(AB8*Constantes!$F$23+Clima!$F6*Constantes!$F$22)/1000</f>
        <v>1.7340952250601845E-2</v>
      </c>
      <c r="AD8" s="35">
        <f>IF(AC8&gt;Constantes!$F$21,1000*((AC8-Constantes!$F$21)/(Constantes!$F$23+Constantes!$F$22)),0)</f>
        <v>0</v>
      </c>
      <c r="AE8" s="35">
        <f>MAX(0,AF7+Clima!$F6-AD8-Constantes!$D$11)</f>
        <v>13.356969725681289</v>
      </c>
      <c r="AF8" s="35">
        <f>AF7+Clima!$F6-AD8-AA8-AE8</f>
        <v>42.006202243568147</v>
      </c>
      <c r="AG8" s="35">
        <f>0.0526*AD8*Clima!$F6^1.218</f>
        <v>0</v>
      </c>
      <c r="AH8" s="35">
        <f>AG8*Constantes!$F$29</f>
        <v>0</v>
      </c>
      <c r="AI8" s="9"/>
      <c r="AJ8" s="35">
        <v>3</v>
      </c>
      <c r="AK8" s="35">
        <f>0.0526*Clima!$F6^2.218</f>
        <v>22.968966307258103</v>
      </c>
      <c r="AL8" s="35">
        <f>IF(Clima!$F6&gt;0.05*$AP$6,((Clima!$F6-0.05*$AP$6)^2)/(Clima!$F6+0.95*$AP$6),0)</f>
        <v>3.9162196194264949</v>
      </c>
      <c r="AM8" s="35">
        <f>0.0526*AL8*Clima!$F6^1.218</f>
        <v>5.8033236445438945</v>
      </c>
      <c r="AN8" s="35"/>
      <c r="AO8" s="35" t="s">
        <v>25</v>
      </c>
      <c r="AP8" s="35">
        <f>SUM(AM:AM)</f>
        <v>300.80185968118889</v>
      </c>
      <c r="AQ8" s="9"/>
      <c r="AR8" s="10"/>
    </row>
    <row r="9" spans="2:44" x14ac:dyDescent="0.25">
      <c r="B9" s="8"/>
      <c r="C9" s="35">
        <v>4</v>
      </c>
      <c r="D9" s="35">
        <f>'Cálculos de ET'!$I7*((1-Constantes!$D$18)*'Cálculos de ET'!$K7+'Cálculos de ET'!$L7)</f>
        <v>2.5065783350778821</v>
      </c>
      <c r="E9" s="35">
        <f>MIN(D9*Constantes!$D$16,0.8*(J8+Clima!$F7-H9-I9-Constantes!$D$12))</f>
        <v>1.4830436339907076</v>
      </c>
      <c r="F9" s="35">
        <f>IF(Clima!$F7&gt;0.05*Constantes!$D$17,((Clima!$F7-0.05*Constantes!$D$17)^2)/(Clima!$F7+0.95*Constantes!$D$17),0)</f>
        <v>0</v>
      </c>
      <c r="G9" s="35">
        <f>(F9*Constantes!$D$23+Clima!$F7*Constantes!$D$22)/1000</f>
        <v>0</v>
      </c>
      <c r="H9" s="35">
        <f>IF(G9&gt;Constantes!$D$21,1000*((G9-Constantes!$D$21)/(Constantes!$D$23+Constantes!$D$22)),0)</f>
        <v>0</v>
      </c>
      <c r="I9" s="35">
        <f>MAX(0,J8+Clima!$F7-H9-Constantes!$D$11)</f>
        <v>0.80620224356814418</v>
      </c>
      <c r="J9" s="35">
        <f>J8+Clima!$F7-H9-E9-I9</f>
        <v>42.016956366009289</v>
      </c>
      <c r="K9" s="35">
        <f>0.0526*H9*Clima!$F7^1.218</f>
        <v>0</v>
      </c>
      <c r="L9" s="35">
        <f>K9*Constantes!$D$29</f>
        <v>0</v>
      </c>
      <c r="M9" s="9"/>
      <c r="N9" s="35">
        <v>4</v>
      </c>
      <c r="O9" s="35">
        <f>'Cálculos de ET'!$I7*((1-Constantes!$E$18)*'Cálculos de ET'!$K7+'Cálculos de ET'!$L7)</f>
        <v>2.5065783350778821</v>
      </c>
      <c r="P9" s="35">
        <f>MIN(O9*Constantes!$E$16,0.8*(U8+Clima!$F7-S9-T9-Constantes!$D$12))</f>
        <v>1.4830436339907076</v>
      </c>
      <c r="Q9" s="35">
        <f>IF(Clima!$F7&gt;0.05*Constantes!$E$17,((Clima!$F7-0.05*Constantes!$E$17)^2)/(Clima!$F7+0.95*Constantes!$E$17),0)</f>
        <v>0</v>
      </c>
      <c r="R9" s="35">
        <f>(Q9*Constantes!$E$23+Clima!$F7*Constantes!$E$22)/1000</f>
        <v>4.5999999999999996E-4</v>
      </c>
      <c r="S9" s="35">
        <f>IF(R9&gt;Constantes!$E$21,1000*((R9-Constantes!$E$21)/(Constantes!$E$23+Constantes!$E$22)),0)</f>
        <v>0</v>
      </c>
      <c r="T9" s="35">
        <f>MAX(0,U8+Clima!$F7-S9-Constantes!$D$11)</f>
        <v>0.80620224356814418</v>
      </c>
      <c r="U9" s="35">
        <f>U8+Clima!$F7-S9-P9-T9</f>
        <v>42.016956366009289</v>
      </c>
      <c r="V9" s="35">
        <f>0.0526*S9*Clima!$F7^1.218</f>
        <v>0</v>
      </c>
      <c r="W9" s="35">
        <f>V9*Constantes!$E$29</f>
        <v>0</v>
      </c>
      <c r="X9" s="9"/>
      <c r="Y9" s="35">
        <v>4</v>
      </c>
      <c r="Z9" s="35">
        <f>'Cálculos de ET'!$I7*((1-Constantes!$F$18)*'Cálculos de ET'!$K7+'Cálculos de ET'!$L7)</f>
        <v>2.5065783350778821</v>
      </c>
      <c r="AA9" s="35">
        <f>MIN(Z9*Constantes!$F$16,0.8*(AF8+Clima!$F7-AD9-AE9-Constantes!$D$12))</f>
        <v>1.4830436339907076</v>
      </c>
      <c r="AB9" s="35">
        <f>IF(Clima!$F7&gt;0.05*Constantes!$F$17,((Clima!$F7-0.05*Constantes!$F$17)^2)/(Clima!$F7+0.95*Constantes!$F$17),0)</f>
        <v>0</v>
      </c>
      <c r="AC9" s="35">
        <f>(AB9*Constantes!$F$23+Clima!$F7*Constantes!$F$22)/1000</f>
        <v>9.1999999999999992E-4</v>
      </c>
      <c r="AD9" s="35">
        <f>IF(AC9&gt;Constantes!$F$21,1000*((AC9-Constantes!$F$21)/(Constantes!$F$23+Constantes!$F$22)),0)</f>
        <v>0</v>
      </c>
      <c r="AE9" s="35">
        <f>MAX(0,AF8+Clima!$F7-AD9-Constantes!$D$11)</f>
        <v>0.80620224356814418</v>
      </c>
      <c r="AF9" s="35">
        <f>AF8+Clima!$F7-AD9-AA9-AE9</f>
        <v>42.016956366009289</v>
      </c>
      <c r="AG9" s="35">
        <f>0.0526*AD9*Clima!$F7^1.218</f>
        <v>0</v>
      </c>
      <c r="AH9" s="35">
        <f>AG9*Constantes!$F$29</f>
        <v>0</v>
      </c>
      <c r="AI9" s="9"/>
      <c r="AJ9" s="35">
        <v>4</v>
      </c>
      <c r="AK9" s="35">
        <f>0.0526*Clima!$F7^2.218</f>
        <v>0.33365534346892783</v>
      </c>
      <c r="AL9" s="35">
        <f>IF(Clima!$F7&gt;0.05*$AP$6,((Clima!$F7-0.05*$AP$6)^2)/(Clima!$F7+0.95*$AP$6),0)</f>
        <v>9.1701390926697667E-3</v>
      </c>
      <c r="AM9" s="35">
        <f>0.0526*AL9*Clima!$F7^1.218</f>
        <v>1.3302895254880757E-3</v>
      </c>
      <c r="AN9" s="35"/>
      <c r="AO9" s="35" t="s">
        <v>26</v>
      </c>
      <c r="AP9" s="35">
        <f>AP7/AP8</f>
        <v>3.3879746972417744</v>
      </c>
      <c r="AQ9" s="9"/>
      <c r="AR9" s="10"/>
    </row>
    <row r="10" spans="2:44" x14ac:dyDescent="0.25">
      <c r="B10" s="8"/>
      <c r="C10" s="35">
        <v>5</v>
      </c>
      <c r="D10" s="35">
        <f>'Cálculos de ET'!$I8*((1-Constantes!$D$18)*'Cálculos de ET'!$K8+'Cálculos de ET'!$L8)</f>
        <v>2.4832098189178802</v>
      </c>
      <c r="E10" s="35">
        <f>MIN(D10*Constantes!$D$16,0.8*(J9+Clima!$F8-H10-I10-Constantes!$D$12))</f>
        <v>1.4692174037700501</v>
      </c>
      <c r="F10" s="35">
        <f>IF(Clima!$F8&gt;0.05*Constantes!$D$17,((Clima!$F8-0.05*Constantes!$D$17)^2)/(Clima!$F8+0.95*Constantes!$D$17),0)</f>
        <v>0.2431700200869199</v>
      </c>
      <c r="G10" s="35">
        <f>(F10*Constantes!$D$23+Clima!$F8*Constantes!$D$22)/1000</f>
        <v>2.4317002008691986E-3</v>
      </c>
      <c r="H10" s="35">
        <f>IF(G10&gt;Constantes!$D$21,1000*((G10-Constantes!$D$21)/(Constantes!$D$23+Constantes!$D$22)),0)</f>
        <v>0.24317002008691985</v>
      </c>
      <c r="I10" s="35">
        <f>MAX(0,J9+Clima!$F8-H10-Constantes!$D$11)</f>
        <v>7.8737863459223689</v>
      </c>
      <c r="J10" s="35">
        <f>J9+Clima!$F8-H10-E10-I10</f>
        <v>42.030782596229948</v>
      </c>
      <c r="K10" s="35">
        <f>0.0526*H10*Clima!$F8^1.218</f>
        <v>0.201049101546494</v>
      </c>
      <c r="L10" s="35">
        <f>K10*Constantes!$D$29</f>
        <v>5.1554154670980362E-4</v>
      </c>
      <c r="M10" s="9"/>
      <c r="N10" s="35">
        <v>5</v>
      </c>
      <c r="O10" s="35">
        <f>'Cálculos de ET'!$I8*((1-Constantes!$E$18)*'Cálculos de ET'!$K8+'Cálculos de ET'!$L8)</f>
        <v>2.4832098189178802</v>
      </c>
      <c r="P10" s="35">
        <f>MIN(O10*Constantes!$E$16,0.8*(U9+Clima!$F8-S10-T10-Constantes!$D$12))</f>
        <v>1.4692174037700501</v>
      </c>
      <c r="Q10" s="35">
        <f>IF(Clima!$F8&gt;0.05*Constantes!$E$17,((Clima!$F8-0.05*Constantes!$E$17)^2)/(Clima!$F8+0.95*Constantes!$E$17),0)</f>
        <v>0.2431700200869199</v>
      </c>
      <c r="R10" s="35">
        <f>(Q10*Constantes!$E$23+Clima!$F8*Constantes!$E$22)/1000</f>
        <v>4.3517002008691989E-3</v>
      </c>
      <c r="S10" s="35">
        <f>IF(R10&gt;Constantes!$E$21,1000*((R10-Constantes!$E$21)/(Constantes!$E$23+Constantes!$E$22)),0)</f>
        <v>0</v>
      </c>
      <c r="T10" s="35">
        <f>MAX(0,U9+Clima!$F8-S10-Constantes!$D$11)</f>
        <v>8.1169563660092905</v>
      </c>
      <c r="U10" s="35">
        <f>U9+Clima!$F8-S10-P10-T10</f>
        <v>42.030782596229948</v>
      </c>
      <c r="V10" s="35">
        <f>0.0526*S10*Clima!$F8^1.218</f>
        <v>0</v>
      </c>
      <c r="W10" s="35">
        <f>V10*Constantes!$E$29</f>
        <v>0</v>
      </c>
      <c r="X10" s="9"/>
      <c r="Y10" s="35">
        <v>5</v>
      </c>
      <c r="Z10" s="35">
        <f>'Cálculos de ET'!$I8*((1-Constantes!$F$18)*'Cálculos de ET'!$K8+'Cálculos de ET'!$L8)</f>
        <v>2.4832098189178802</v>
      </c>
      <c r="AA10" s="35">
        <f>MIN(Z10*Constantes!$F$16,0.8*(AF9+Clima!$F8-AD10-AE10-Constantes!$D$12))</f>
        <v>1.4692174037700501</v>
      </c>
      <c r="AB10" s="35">
        <f>IF(Clima!$F8&gt;0.05*Constantes!$F$17,((Clima!$F8-0.05*Constantes!$F$17)^2)/(Clima!$F8+0.95*Constantes!$F$17),0)</f>
        <v>0.2431700200869199</v>
      </c>
      <c r="AC10" s="35">
        <f>(AB10*Constantes!$F$23+Clima!$F8*Constantes!$F$22)/1000</f>
        <v>6.2717002008691987E-3</v>
      </c>
      <c r="AD10" s="35">
        <f>IF(AC10&gt;Constantes!$F$21,1000*((AC10-Constantes!$F$21)/(Constantes!$F$23+Constantes!$F$22)),0)</f>
        <v>0</v>
      </c>
      <c r="AE10" s="35">
        <f>MAX(0,AF9+Clima!$F8-AD10-Constantes!$D$11)</f>
        <v>8.1169563660092905</v>
      </c>
      <c r="AF10" s="35">
        <f>AF9+Clima!$F8-AD10-AA10-AE10</f>
        <v>42.030782596229948</v>
      </c>
      <c r="AG10" s="35">
        <f>0.0526*AD10*Clima!$F8^1.218</f>
        <v>0</v>
      </c>
      <c r="AH10" s="35">
        <f>AG10*Constantes!$F$29</f>
        <v>0</v>
      </c>
      <c r="AI10" s="9"/>
      <c r="AJ10" s="35">
        <v>5</v>
      </c>
      <c r="AK10" s="35">
        <f>0.0526*Clima!$F8^2.218</f>
        <v>7.93712717610686</v>
      </c>
      <c r="AL10" s="35">
        <f>IF(Clima!$F8&gt;0.05*$AP$6,((Clima!$F8-0.05*$AP$6)^2)/(Clima!$F8+0.95*$AP$6),0)</f>
        <v>1.4565097558841547</v>
      </c>
      <c r="AM10" s="35">
        <f>0.0526*AL10*Clima!$F8^1.218</f>
        <v>1.2042190797596761</v>
      </c>
      <c r="AN10" s="35"/>
      <c r="AO10" s="35"/>
      <c r="AP10" s="35"/>
      <c r="AQ10" s="9"/>
      <c r="AR10" s="10"/>
    </row>
    <row r="11" spans="2:44" x14ac:dyDescent="0.25">
      <c r="B11" s="8"/>
      <c r="C11" s="35">
        <v>6</v>
      </c>
      <c r="D11" s="35">
        <f>'Cálculos de ET'!$I9*((1-Constantes!$D$18)*'Cálculos de ET'!$K9+'Cálculos de ET'!$L9)</f>
        <v>2.467623891096927</v>
      </c>
      <c r="E11" s="35">
        <f>MIN(D11*Constantes!$D$16,0.8*(J10+Clima!$F9-H11-I11-Constantes!$D$12))</f>
        <v>1.459995824411755</v>
      </c>
      <c r="F11" s="35">
        <f>IF(Clima!$F9&gt;0.05*Constantes!$D$17,((Clima!$F9-0.05*Constantes!$D$17)^2)/(Clima!$F9+0.95*Constantes!$D$17),0)</f>
        <v>1.446459096265194</v>
      </c>
      <c r="G11" s="35">
        <f>(F11*Constantes!$D$23+Clima!$F9*Constantes!$D$22)/1000</f>
        <v>1.446459096265194E-2</v>
      </c>
      <c r="H11" s="35">
        <f>IF(G11&gt;Constantes!$D$21,1000*((G11-Constantes!$D$21)/(Constantes!$D$23+Constantes!$D$22)),0)</f>
        <v>1.446459096265194</v>
      </c>
      <c r="I11" s="35">
        <f>MAX(0,J10+Clima!$F9-H11-Constantes!$D$11)</f>
        <v>14.184323499964755</v>
      </c>
      <c r="J11" s="35">
        <f>J10+Clima!$F9-H11-E11-I11</f>
        <v>42.040004175588244</v>
      </c>
      <c r="K11" s="35">
        <f>0.0526*H11*Clima!$F9^1.218</f>
        <v>2.4159122924515715</v>
      </c>
      <c r="L11" s="35">
        <f>K11*Constantes!$D$29</f>
        <v>6.1950197756923545E-3</v>
      </c>
      <c r="M11" s="9"/>
      <c r="N11" s="35">
        <v>6</v>
      </c>
      <c r="O11" s="35">
        <f>'Cálculos de ET'!$I9*((1-Constantes!$E$18)*'Cálculos de ET'!$K9+'Cálculos de ET'!$L9)</f>
        <v>2.467623891096927</v>
      </c>
      <c r="P11" s="35">
        <f>MIN(O11*Constantes!$E$16,0.8*(U10+Clima!$F9-S11-T11-Constantes!$D$12))</f>
        <v>1.459995824411755</v>
      </c>
      <c r="Q11" s="35">
        <f>IF(Clima!$F9&gt;0.05*Constantes!$E$17,((Clima!$F9-0.05*Constantes!$E$17)^2)/(Clima!$F9+0.95*Constantes!$E$17),0)</f>
        <v>1.446459096265194</v>
      </c>
      <c r="R11" s="35">
        <f>(Q11*Constantes!$E$23+Clima!$F9*Constantes!$E$22)/1000</f>
        <v>1.7884590962651943E-2</v>
      </c>
      <c r="S11" s="35">
        <f>IF(R11&gt;Constantes!$E$21,1000*((R11-Constantes!$E$21)/(Constantes!$E$23+Constantes!$E$22)),0)</f>
        <v>0</v>
      </c>
      <c r="T11" s="35">
        <f>MAX(0,U10+Clima!$F9-S11-Constantes!$D$11)</f>
        <v>15.630782596229949</v>
      </c>
      <c r="U11" s="35">
        <f>U10+Clima!$F9-S11-P11-T11</f>
        <v>42.040004175588244</v>
      </c>
      <c r="V11" s="35">
        <f>0.0526*S11*Clima!$F9^1.218</f>
        <v>0</v>
      </c>
      <c r="W11" s="35">
        <f>V11*Constantes!$E$29</f>
        <v>0</v>
      </c>
      <c r="X11" s="9"/>
      <c r="Y11" s="35">
        <v>6</v>
      </c>
      <c r="Z11" s="35">
        <f>'Cálculos de ET'!$I9*((1-Constantes!$F$18)*'Cálculos de ET'!$K9+'Cálculos de ET'!$L9)</f>
        <v>2.467623891096927</v>
      </c>
      <c r="AA11" s="35">
        <f>MIN(Z11*Constantes!$F$16,0.8*(AF10+Clima!$F9-AD11-AE11-Constantes!$D$12))</f>
        <v>1.459995824411755</v>
      </c>
      <c r="AB11" s="35">
        <f>IF(Clima!$F9&gt;0.05*Constantes!$F$17,((Clima!$F9-0.05*Constantes!$F$17)^2)/(Clima!$F9+0.95*Constantes!$F$17),0)</f>
        <v>1.446459096265194</v>
      </c>
      <c r="AC11" s="35">
        <f>(AB11*Constantes!$F$23+Clima!$F9*Constantes!$F$22)/1000</f>
        <v>2.1304590962651939E-2</v>
      </c>
      <c r="AD11" s="35">
        <f>IF(AC11&gt;Constantes!$F$21,1000*((AC11-Constantes!$F$21)/(Constantes!$F$23+Constantes!$F$22)),0)</f>
        <v>0</v>
      </c>
      <c r="AE11" s="35">
        <f>MAX(0,AF10+Clima!$F9-AD11-Constantes!$D$11)</f>
        <v>15.630782596229949</v>
      </c>
      <c r="AF11" s="35">
        <f>AF10+Clima!$F9-AD11-AA11-AE11</f>
        <v>42.040004175588244</v>
      </c>
      <c r="AG11" s="35">
        <f>0.0526*AD11*Clima!$F9^1.218</f>
        <v>0</v>
      </c>
      <c r="AH11" s="35">
        <f>AG11*Constantes!$F$29</f>
        <v>0</v>
      </c>
      <c r="AI11" s="9"/>
      <c r="AJ11" s="35">
        <v>6</v>
      </c>
      <c r="AK11" s="35">
        <f>0.0526*Clima!$F9^2.218</f>
        <v>28.560849254286634</v>
      </c>
      <c r="AL11" s="35">
        <f>IF(Clima!$F9&gt;0.05*$AP$6,((Clima!$F9-0.05*$AP$6)^2)/(Clima!$F9+0.95*$AP$6),0)</f>
        <v>4.7231908669459823</v>
      </c>
      <c r="AM11" s="35">
        <f>0.0526*AL11*Clima!$F9^1.218</f>
        <v>7.8887919502963495</v>
      </c>
      <c r="AN11" s="35"/>
      <c r="AO11" s="35"/>
      <c r="AP11" s="35"/>
      <c r="AQ11" s="9"/>
      <c r="AR11" s="10"/>
    </row>
    <row r="12" spans="2:44" x14ac:dyDescent="0.25">
      <c r="B12" s="8"/>
      <c r="C12" s="35">
        <v>7</v>
      </c>
      <c r="D12" s="35">
        <f>'Cálculos de ET'!$I10*((1-Constantes!$D$18)*'Cálculos de ET'!$K10+'Cálculos de ET'!$L10)</f>
        <v>2.485763721449759</v>
      </c>
      <c r="E12" s="35">
        <f>MIN(D12*Constantes!$D$16,0.8*(J11+Clima!$F10-H12-I12-Constantes!$D$12))</f>
        <v>1.4707284472665691</v>
      </c>
      <c r="F12" s="35">
        <f>IF(Clima!$F10&gt;0.05*Constantes!$D$17,((Clima!$F10-0.05*Constantes!$D$17)^2)/(Clima!$F10+0.95*Constantes!$D$17),0)</f>
        <v>0</v>
      </c>
      <c r="G12" s="35">
        <f>(F12*Constantes!$D$23+Clima!$F10*Constantes!$D$22)/1000</f>
        <v>0</v>
      </c>
      <c r="H12" s="35">
        <f>IF(G12&gt;Constantes!$D$21,1000*((G12-Constantes!$D$21)/(Constantes!$D$23+Constantes!$D$22)),0)</f>
        <v>0</v>
      </c>
      <c r="I12" s="35">
        <f>MAX(0,J11+Clima!$F10-H12-Constantes!$D$11)</f>
        <v>0</v>
      </c>
      <c r="J12" s="35">
        <f>J11+Clima!$F10-H12-E12-I12</f>
        <v>41.269275728321681</v>
      </c>
      <c r="K12" s="35">
        <f>0.0526*H12*Clima!$F10^1.218</f>
        <v>0</v>
      </c>
      <c r="L12" s="35">
        <f>K12*Constantes!$D$29</f>
        <v>0</v>
      </c>
      <c r="M12" s="9"/>
      <c r="N12" s="35">
        <v>7</v>
      </c>
      <c r="O12" s="35">
        <f>'Cálculos de ET'!$I10*((1-Constantes!$E$18)*'Cálculos de ET'!$K10+'Cálculos de ET'!$L10)</f>
        <v>2.485763721449759</v>
      </c>
      <c r="P12" s="35">
        <f>MIN(O12*Constantes!$E$16,0.8*(U11+Clima!$F10-S12-T12-Constantes!$D$12))</f>
        <v>1.4707284472665691</v>
      </c>
      <c r="Q12" s="35">
        <f>IF(Clima!$F10&gt;0.05*Constantes!$E$17,((Clima!$F10-0.05*Constantes!$E$17)^2)/(Clima!$F10+0.95*Constantes!$E$17),0)</f>
        <v>0</v>
      </c>
      <c r="R12" s="35">
        <f>(Q12*Constantes!$E$23+Clima!$F10*Constantes!$E$22)/1000</f>
        <v>1.3999999999999999E-4</v>
      </c>
      <c r="S12" s="35">
        <f>IF(R12&gt;Constantes!$E$21,1000*((R12-Constantes!$E$21)/(Constantes!$E$23+Constantes!$E$22)),0)</f>
        <v>0</v>
      </c>
      <c r="T12" s="35">
        <f>MAX(0,U11+Clima!$F10-S12-Constantes!$D$11)</f>
        <v>0</v>
      </c>
      <c r="U12" s="35">
        <f>U11+Clima!$F10-S12-P12-T12</f>
        <v>41.269275728321681</v>
      </c>
      <c r="V12" s="35">
        <f>0.0526*S12*Clima!$F10^1.218</f>
        <v>0</v>
      </c>
      <c r="W12" s="35">
        <f>V12*Constantes!$E$29</f>
        <v>0</v>
      </c>
      <c r="X12" s="9"/>
      <c r="Y12" s="35">
        <v>7</v>
      </c>
      <c r="Z12" s="35">
        <f>'Cálculos de ET'!$I10*((1-Constantes!$F$18)*'Cálculos de ET'!$K10+'Cálculos de ET'!$L10)</f>
        <v>2.485763721449759</v>
      </c>
      <c r="AA12" s="35">
        <f>MIN(Z12*Constantes!$F$16,0.8*(AF11+Clima!$F10-AD12-AE12-Constantes!$D$12))</f>
        <v>1.4707284472665691</v>
      </c>
      <c r="AB12" s="35">
        <f>IF(Clima!$F10&gt;0.05*Constantes!$F$17,((Clima!$F10-0.05*Constantes!$F$17)^2)/(Clima!$F10+0.95*Constantes!$F$17),0)</f>
        <v>0</v>
      </c>
      <c r="AC12" s="35">
        <f>(AB12*Constantes!$F$23+Clima!$F10*Constantes!$F$22)/1000</f>
        <v>2.7999999999999998E-4</v>
      </c>
      <c r="AD12" s="35">
        <f>IF(AC12&gt;Constantes!$F$21,1000*((AC12-Constantes!$F$21)/(Constantes!$F$23+Constantes!$F$22)),0)</f>
        <v>0</v>
      </c>
      <c r="AE12" s="35">
        <f>MAX(0,AF11+Clima!$F10-AD12-Constantes!$D$11)</f>
        <v>0</v>
      </c>
      <c r="AF12" s="35">
        <f>AF11+Clima!$F10-AD12-AA12-AE12</f>
        <v>41.269275728321681</v>
      </c>
      <c r="AG12" s="35">
        <f>0.0526*AD12*Clima!$F10^1.218</f>
        <v>0</v>
      </c>
      <c r="AH12" s="35">
        <f>AG12*Constantes!$F$29</f>
        <v>0</v>
      </c>
      <c r="AI12" s="9"/>
      <c r="AJ12" s="35">
        <v>7</v>
      </c>
      <c r="AK12" s="35">
        <f>0.0526*Clima!$F10^2.218</f>
        <v>2.3845871367955355E-2</v>
      </c>
      <c r="AL12" s="35">
        <f>IF(Clima!$F10&gt;0.05*$AP$6,((Clima!$F10-0.05*$AP$6)^2)/(Clima!$F10+0.95*$AP$6),0)</f>
        <v>0</v>
      </c>
      <c r="AM12" s="35">
        <f>0.0526*AL12*Clima!$F10^1.218</f>
        <v>0</v>
      </c>
      <c r="AN12" s="35"/>
      <c r="AO12" s="35"/>
      <c r="AP12" s="35"/>
      <c r="AQ12" s="9"/>
      <c r="AR12" s="10"/>
    </row>
    <row r="13" spans="2:44" x14ac:dyDescent="0.25">
      <c r="B13" s="8"/>
      <c r="C13" s="35">
        <v>8</v>
      </c>
      <c r="D13" s="35">
        <f>'Cálculos de ET'!$I11*((1-Constantes!$D$18)*'Cálculos de ET'!$K11+'Cálculos de ET'!$L11)</f>
        <v>2.5064908891076314</v>
      </c>
      <c r="E13" s="35">
        <f>MIN(D13*Constantes!$D$16,0.8*(J12+Clima!$F11-H13-I13-Constantes!$D$12))</f>
        <v>1.4829918956557497</v>
      </c>
      <c r="F13" s="35">
        <f>IF(Clima!$F11&gt;0.05*Constantes!$D$17,((Clima!$F11-0.05*Constantes!$D$17)^2)/(Clima!$F11+0.95*Constantes!$D$17),0)</f>
        <v>0</v>
      </c>
      <c r="G13" s="35">
        <f>(F13*Constantes!$D$23+Clima!$F11*Constantes!$D$22)/1000</f>
        <v>0</v>
      </c>
      <c r="H13" s="35">
        <f>IF(G13&gt;Constantes!$D$21,1000*((G13-Constantes!$D$21)/(Constantes!$D$23+Constantes!$D$22)),0)</f>
        <v>0</v>
      </c>
      <c r="I13" s="35">
        <f>MAX(0,J12+Clima!$F11-H13-Constantes!$D$11)</f>
        <v>0</v>
      </c>
      <c r="J13" s="35">
        <f>J12+Clima!$F11-H13-E13-I13</f>
        <v>39.78628383266593</v>
      </c>
      <c r="K13" s="35">
        <f>0.0526*H13*Clima!$F11^1.218</f>
        <v>0</v>
      </c>
      <c r="L13" s="35">
        <f>K13*Constantes!$D$29</f>
        <v>0</v>
      </c>
      <c r="M13" s="9"/>
      <c r="N13" s="35">
        <v>8</v>
      </c>
      <c r="O13" s="35">
        <f>'Cálculos de ET'!$I11*((1-Constantes!$E$18)*'Cálculos de ET'!$K11+'Cálculos de ET'!$L11)</f>
        <v>2.5064908891076314</v>
      </c>
      <c r="P13" s="35">
        <f>MIN(O13*Constantes!$E$16,0.8*(U12+Clima!$F11-S13-T13-Constantes!$D$12))</f>
        <v>1.4829918956557497</v>
      </c>
      <c r="Q13" s="35">
        <f>IF(Clima!$F11&gt;0.05*Constantes!$E$17,((Clima!$F11-0.05*Constantes!$E$17)^2)/(Clima!$F11+0.95*Constantes!$E$17),0)</f>
        <v>0</v>
      </c>
      <c r="R13" s="35">
        <f>(Q13*Constantes!$E$23+Clima!$F11*Constantes!$E$22)/1000</f>
        <v>0</v>
      </c>
      <c r="S13" s="35">
        <f>IF(R13&gt;Constantes!$E$21,1000*((R13-Constantes!$E$21)/(Constantes!$E$23+Constantes!$E$22)),0)</f>
        <v>0</v>
      </c>
      <c r="T13" s="35">
        <f>MAX(0,U12+Clima!$F11-S13-Constantes!$D$11)</f>
        <v>0</v>
      </c>
      <c r="U13" s="35">
        <f>U12+Clima!$F11-S13-P13-T13</f>
        <v>39.78628383266593</v>
      </c>
      <c r="V13" s="35">
        <f>0.0526*S13*Clima!$F11^1.218</f>
        <v>0</v>
      </c>
      <c r="W13" s="35">
        <f>V13*Constantes!$E$29</f>
        <v>0</v>
      </c>
      <c r="X13" s="9"/>
      <c r="Y13" s="35">
        <v>8</v>
      </c>
      <c r="Z13" s="35">
        <f>'Cálculos de ET'!$I11*((1-Constantes!$F$18)*'Cálculos de ET'!$K11+'Cálculos de ET'!$L11)</f>
        <v>2.5064908891076314</v>
      </c>
      <c r="AA13" s="35">
        <f>MIN(Z13*Constantes!$F$16,0.8*(AF12+Clima!$F11-AD13-AE13-Constantes!$D$12))</f>
        <v>1.4829918956557497</v>
      </c>
      <c r="AB13" s="35">
        <f>IF(Clima!$F11&gt;0.05*Constantes!$F$17,((Clima!$F11-0.05*Constantes!$F$17)^2)/(Clima!$F11+0.95*Constantes!$F$17),0)</f>
        <v>0</v>
      </c>
      <c r="AC13" s="35">
        <f>(AB13*Constantes!$F$23+Clima!$F11*Constantes!$F$22)/1000</f>
        <v>0</v>
      </c>
      <c r="AD13" s="35">
        <f>IF(AC13&gt;Constantes!$F$21,1000*((AC13-Constantes!$F$21)/(Constantes!$F$23+Constantes!$F$22)),0)</f>
        <v>0</v>
      </c>
      <c r="AE13" s="35">
        <f>MAX(0,AF12+Clima!$F11-AD13-Constantes!$D$11)</f>
        <v>0</v>
      </c>
      <c r="AF13" s="35">
        <f>AF12+Clima!$F11-AD13-AA13-AE13</f>
        <v>39.78628383266593</v>
      </c>
      <c r="AG13" s="35">
        <f>0.0526*AD13*Clima!$F11^1.218</f>
        <v>0</v>
      </c>
      <c r="AH13" s="35">
        <f>AG13*Constantes!$F$29</f>
        <v>0</v>
      </c>
      <c r="AI13" s="9"/>
      <c r="AJ13" s="35">
        <v>8</v>
      </c>
      <c r="AK13" s="35">
        <f>0.0526*Clima!$F11^2.218</f>
        <v>0</v>
      </c>
      <c r="AL13" s="35">
        <f>IF(Clima!$F11&gt;0.05*$AP$6,((Clima!$F11-0.05*$AP$6)^2)/(Clima!$F11+0.95*$AP$6),0)</f>
        <v>0</v>
      </c>
      <c r="AM13" s="35">
        <f>0.0526*AL13*Clima!$F11^1.218</f>
        <v>0</v>
      </c>
      <c r="AN13" s="35"/>
      <c r="AO13" s="35"/>
      <c r="AP13" s="35"/>
      <c r="AQ13" s="9"/>
      <c r="AR13" s="10"/>
    </row>
    <row r="14" spans="2:44" x14ac:dyDescent="0.25">
      <c r="B14" s="8"/>
      <c r="C14" s="35">
        <v>9</v>
      </c>
      <c r="D14" s="35">
        <f>'Cálculos de ET'!$I12*((1-Constantes!$D$18)*'Cálculos de ET'!$K12+'Cálculos de ET'!$L12)</f>
        <v>2.501243708798321</v>
      </c>
      <c r="E14" s="35">
        <f>MIN(D14*Constantes!$D$16,0.8*(J13+Clima!$F12-H14-I14-Constantes!$D$12))</f>
        <v>1.4798873458217299</v>
      </c>
      <c r="F14" s="35">
        <f>IF(Clima!$F12&gt;0.05*Constantes!$D$17,((Clima!$F12-0.05*Constantes!$D$17)^2)/(Clima!$F12+0.95*Constantes!$D$17),0)</f>
        <v>0</v>
      </c>
      <c r="G14" s="35">
        <f>(F14*Constantes!$D$23+Clima!$F12*Constantes!$D$22)/1000</f>
        <v>0</v>
      </c>
      <c r="H14" s="35">
        <f>IF(G14&gt;Constantes!$D$21,1000*((G14-Constantes!$D$21)/(Constantes!$D$23+Constantes!$D$22)),0)</f>
        <v>0</v>
      </c>
      <c r="I14" s="35">
        <f>MAX(0,J13+Clima!$F12-H14-Constantes!$D$11)</f>
        <v>0</v>
      </c>
      <c r="J14" s="35">
        <f>J13+Clima!$F12-H14-E14-I14</f>
        <v>38.3063964868442</v>
      </c>
      <c r="K14" s="35">
        <f>0.0526*H14*Clima!$F12^1.218</f>
        <v>0</v>
      </c>
      <c r="L14" s="35">
        <f>K14*Constantes!$D$29</f>
        <v>0</v>
      </c>
      <c r="M14" s="9"/>
      <c r="N14" s="35">
        <v>9</v>
      </c>
      <c r="O14" s="35">
        <f>'Cálculos de ET'!$I12*((1-Constantes!$E$18)*'Cálculos de ET'!$K12+'Cálculos de ET'!$L12)</f>
        <v>2.501243708798321</v>
      </c>
      <c r="P14" s="35">
        <f>MIN(O14*Constantes!$E$16,0.8*(U13+Clima!$F12-S14-T14-Constantes!$D$12))</f>
        <v>1.4798873458217299</v>
      </c>
      <c r="Q14" s="35">
        <f>IF(Clima!$F12&gt;0.05*Constantes!$E$17,((Clima!$F12-0.05*Constantes!$E$17)^2)/(Clima!$F12+0.95*Constantes!$E$17),0)</f>
        <v>0</v>
      </c>
      <c r="R14" s="35">
        <f>(Q14*Constantes!$E$23+Clima!$F12*Constantes!$E$22)/1000</f>
        <v>0</v>
      </c>
      <c r="S14" s="35">
        <f>IF(R14&gt;Constantes!$E$21,1000*((R14-Constantes!$E$21)/(Constantes!$E$23+Constantes!$E$22)),0)</f>
        <v>0</v>
      </c>
      <c r="T14" s="35">
        <f>MAX(0,U13+Clima!$F12-S14-Constantes!$D$11)</f>
        <v>0</v>
      </c>
      <c r="U14" s="35">
        <f>U13+Clima!$F12-S14-P14-T14</f>
        <v>38.3063964868442</v>
      </c>
      <c r="V14" s="35">
        <f>0.0526*S14*Clima!$F12^1.218</f>
        <v>0</v>
      </c>
      <c r="W14" s="35">
        <f>V14*Constantes!$E$29</f>
        <v>0</v>
      </c>
      <c r="X14" s="9"/>
      <c r="Y14" s="35">
        <v>9</v>
      </c>
      <c r="Z14" s="35">
        <f>'Cálculos de ET'!$I12*((1-Constantes!$F$18)*'Cálculos de ET'!$K12+'Cálculos de ET'!$L12)</f>
        <v>2.501243708798321</v>
      </c>
      <c r="AA14" s="35">
        <f>MIN(Z14*Constantes!$F$16,0.8*(AF13+Clima!$F12-AD14-AE14-Constantes!$D$12))</f>
        <v>1.4798873458217299</v>
      </c>
      <c r="AB14" s="35">
        <f>IF(Clima!$F12&gt;0.05*Constantes!$F$17,((Clima!$F12-0.05*Constantes!$F$17)^2)/(Clima!$F12+0.95*Constantes!$F$17),0)</f>
        <v>0</v>
      </c>
      <c r="AC14" s="35">
        <f>(AB14*Constantes!$F$23+Clima!$F12*Constantes!$F$22)/1000</f>
        <v>0</v>
      </c>
      <c r="AD14" s="35">
        <f>IF(AC14&gt;Constantes!$F$21,1000*((AC14-Constantes!$F$21)/(Constantes!$F$23+Constantes!$F$22)),0)</f>
        <v>0</v>
      </c>
      <c r="AE14" s="35">
        <f>MAX(0,AF13+Clima!$F12-AD14-Constantes!$D$11)</f>
        <v>0</v>
      </c>
      <c r="AF14" s="35">
        <f>AF13+Clima!$F12-AD14-AA14-AE14</f>
        <v>38.3063964868442</v>
      </c>
      <c r="AG14" s="35">
        <f>0.0526*AD14*Clima!$F12^1.218</f>
        <v>0</v>
      </c>
      <c r="AH14" s="35">
        <f>AG14*Constantes!$F$29</f>
        <v>0</v>
      </c>
      <c r="AI14" s="9"/>
      <c r="AJ14" s="35">
        <v>9</v>
      </c>
      <c r="AK14" s="35">
        <f>0.0526*Clima!$F12^2.218</f>
        <v>0</v>
      </c>
      <c r="AL14" s="35">
        <f>IF(Clima!$F12&gt;0.05*$AP$6,((Clima!$F12-0.05*$AP$6)^2)/(Clima!$F12+0.95*$AP$6),0)</f>
        <v>0</v>
      </c>
      <c r="AM14" s="35">
        <f>0.0526*AL14*Clima!$F12^1.218</f>
        <v>0</v>
      </c>
      <c r="AN14" s="35"/>
      <c r="AO14" s="35"/>
      <c r="AP14" s="35"/>
      <c r="AQ14" s="9"/>
      <c r="AR14" s="10"/>
    </row>
    <row r="15" spans="2:44" x14ac:dyDescent="0.25">
      <c r="B15" s="8"/>
      <c r="C15" s="35">
        <v>10</v>
      </c>
      <c r="D15" s="35">
        <f>'Cálculos de ET'!$I13*((1-Constantes!$D$18)*'Cálculos de ET'!$K13+'Cálculos de ET'!$L13)</f>
        <v>2.5037674775224898</v>
      </c>
      <c r="E15" s="35">
        <f>MIN(D15*Constantes!$D$16,0.8*(J14+Clima!$F13-H15-I15-Constantes!$D$12))</f>
        <v>1.4813805603315915</v>
      </c>
      <c r="F15" s="35">
        <f>IF(Clima!$F13&gt;0.05*Constantes!$D$17,((Clima!$F13-0.05*Constantes!$D$17)^2)/(Clima!$F13+0.95*Constantes!$D$17),0)</f>
        <v>0</v>
      </c>
      <c r="G15" s="35">
        <f>(F15*Constantes!$D$23+Clima!$F13*Constantes!$D$22)/1000</f>
        <v>0</v>
      </c>
      <c r="H15" s="35">
        <f>IF(G15&gt;Constantes!$D$21,1000*((G15-Constantes!$D$21)/(Constantes!$D$23+Constantes!$D$22)),0)</f>
        <v>0</v>
      </c>
      <c r="I15" s="35">
        <f>MAX(0,J14+Clima!$F13-H15-Constantes!$D$11)</f>
        <v>0</v>
      </c>
      <c r="J15" s="35">
        <f>J14+Clima!$F13-H15-E15-I15</f>
        <v>36.925015926512607</v>
      </c>
      <c r="K15" s="35">
        <f>0.0526*H15*Clima!$F13^1.218</f>
        <v>0</v>
      </c>
      <c r="L15" s="35">
        <f>K15*Constantes!$D$29</f>
        <v>0</v>
      </c>
      <c r="M15" s="9"/>
      <c r="N15" s="35">
        <v>10</v>
      </c>
      <c r="O15" s="35">
        <f>'Cálculos de ET'!$I13*((1-Constantes!$E$18)*'Cálculos de ET'!$K13+'Cálculos de ET'!$L13)</f>
        <v>2.5037674775224898</v>
      </c>
      <c r="P15" s="35">
        <f>MIN(O15*Constantes!$E$16,0.8*(U14+Clima!$F13-S15-T15-Constantes!$D$12))</f>
        <v>1.4813805603315915</v>
      </c>
      <c r="Q15" s="35">
        <f>IF(Clima!$F13&gt;0.05*Constantes!$E$17,((Clima!$F13-0.05*Constantes!$E$17)^2)/(Clima!$F13+0.95*Constantes!$E$17),0)</f>
        <v>0</v>
      </c>
      <c r="R15" s="35">
        <f>(Q15*Constantes!$E$23+Clima!$F13*Constantes!$E$22)/1000</f>
        <v>2.0000000000000005E-5</v>
      </c>
      <c r="S15" s="35">
        <f>IF(R15&gt;Constantes!$E$21,1000*((R15-Constantes!$E$21)/(Constantes!$E$23+Constantes!$E$22)),0)</f>
        <v>0</v>
      </c>
      <c r="T15" s="35">
        <f>MAX(0,U14+Clima!$F13-S15-Constantes!$D$11)</f>
        <v>0</v>
      </c>
      <c r="U15" s="35">
        <f>U14+Clima!$F13-S15-P15-T15</f>
        <v>36.925015926512607</v>
      </c>
      <c r="V15" s="35">
        <f>0.0526*S15*Clima!$F13^1.218</f>
        <v>0</v>
      </c>
      <c r="W15" s="35">
        <f>V15*Constantes!$E$29</f>
        <v>0</v>
      </c>
      <c r="X15" s="9"/>
      <c r="Y15" s="35">
        <v>10</v>
      </c>
      <c r="Z15" s="35">
        <f>'Cálculos de ET'!$I13*((1-Constantes!$F$18)*'Cálculos de ET'!$K13+'Cálculos de ET'!$L13)</f>
        <v>2.5037674775224898</v>
      </c>
      <c r="AA15" s="35">
        <f>MIN(Z15*Constantes!$F$16,0.8*(AF14+Clima!$F13-AD15-AE15-Constantes!$D$12))</f>
        <v>1.4813805603315915</v>
      </c>
      <c r="AB15" s="35">
        <f>IF(Clima!$F13&gt;0.05*Constantes!$F$17,((Clima!$F13-0.05*Constantes!$F$17)^2)/(Clima!$F13+0.95*Constantes!$F$17),0)</f>
        <v>0</v>
      </c>
      <c r="AC15" s="35">
        <f>(AB15*Constantes!$F$23+Clima!$F13*Constantes!$F$22)/1000</f>
        <v>4.000000000000001E-5</v>
      </c>
      <c r="AD15" s="35">
        <f>IF(AC15&gt;Constantes!$F$21,1000*((AC15-Constantes!$F$21)/(Constantes!$F$23+Constantes!$F$22)),0)</f>
        <v>0</v>
      </c>
      <c r="AE15" s="35">
        <f>MAX(0,AF14+Clima!$F13-AD15-Constantes!$D$11)</f>
        <v>0</v>
      </c>
      <c r="AF15" s="35">
        <f>AF14+Clima!$F13-AD15-AA15-AE15</f>
        <v>36.925015926512607</v>
      </c>
      <c r="AG15" s="35">
        <f>0.0526*AD15*Clima!$F13^1.218</f>
        <v>0</v>
      </c>
      <c r="AH15" s="35">
        <f>AG15*Constantes!$F$29</f>
        <v>0</v>
      </c>
      <c r="AI15" s="9"/>
      <c r="AJ15" s="35">
        <v>10</v>
      </c>
      <c r="AK15" s="35">
        <f>0.0526*Clima!$F13^2.218</f>
        <v>3.1840930012055863E-4</v>
      </c>
      <c r="AL15" s="35">
        <f>IF(Clima!$F13&gt;0.05*$AP$6,((Clima!$F13-0.05*$AP$6)^2)/(Clima!$F13+0.95*$AP$6),0)</f>
        <v>0</v>
      </c>
      <c r="AM15" s="35">
        <f>0.0526*AL15*Clima!$F13^1.218</f>
        <v>0</v>
      </c>
      <c r="AN15" s="35"/>
      <c r="AO15" s="35"/>
      <c r="AP15" s="35"/>
      <c r="AQ15" s="9"/>
      <c r="AR15" s="10"/>
    </row>
    <row r="16" spans="2:44" x14ac:dyDescent="0.25">
      <c r="B16" s="8"/>
      <c r="C16" s="35">
        <v>11</v>
      </c>
      <c r="D16" s="35">
        <f>'Cálculos de ET'!$I14*((1-Constantes!$D$18)*'Cálculos de ET'!$K14+'Cálculos de ET'!$L14)</f>
        <v>2.4569640928537702</v>
      </c>
      <c r="E16" s="35">
        <f>MIN(D16*Constantes!$D$16,0.8*(J15+Clima!$F14-H16-I16-Constantes!$D$12))</f>
        <v>1.4536888418200269</v>
      </c>
      <c r="F16" s="35">
        <f>IF(Clima!$F14&gt;0.05*Constantes!$D$17,((Clima!$F14-0.05*Constantes!$D$17)^2)/(Clima!$F14+0.95*Constantes!$D$17),0)</f>
        <v>0</v>
      </c>
      <c r="G16" s="35">
        <f>(F16*Constantes!$D$23+Clima!$F14*Constantes!$D$22)/1000</f>
        <v>0</v>
      </c>
      <c r="H16" s="35">
        <f>IF(G16&gt;Constantes!$D$21,1000*((G16-Constantes!$D$21)/(Constantes!$D$23+Constantes!$D$22)),0)</f>
        <v>0</v>
      </c>
      <c r="I16" s="35">
        <f>MAX(0,J15+Clima!$F14-H16-Constantes!$D$11)</f>
        <v>0</v>
      </c>
      <c r="J16" s="35">
        <f>J15+Clima!$F14-H16-E16-I16</f>
        <v>38.371327084692581</v>
      </c>
      <c r="K16" s="35">
        <f>0.0526*H16*Clima!$F14^1.218</f>
        <v>0</v>
      </c>
      <c r="L16" s="35">
        <f>K16*Constantes!$D$29</f>
        <v>0</v>
      </c>
      <c r="M16" s="9"/>
      <c r="N16" s="35">
        <v>11</v>
      </c>
      <c r="O16" s="35">
        <f>'Cálculos de ET'!$I14*((1-Constantes!$E$18)*'Cálculos de ET'!$K14+'Cálculos de ET'!$L14)</f>
        <v>2.4569640928537702</v>
      </c>
      <c r="P16" s="35">
        <f>MIN(O16*Constantes!$E$16,0.8*(U15+Clima!$F14-S16-T16-Constantes!$D$12))</f>
        <v>1.4536888418200269</v>
      </c>
      <c r="Q16" s="35">
        <f>IF(Clima!$F14&gt;0.05*Constantes!$E$17,((Clima!$F14-0.05*Constantes!$E$17)^2)/(Clima!$F14+0.95*Constantes!$E$17),0)</f>
        <v>0</v>
      </c>
      <c r="R16" s="35">
        <f>(Q16*Constantes!$E$23+Clima!$F14*Constantes!$E$22)/1000</f>
        <v>5.8E-4</v>
      </c>
      <c r="S16" s="35">
        <f>IF(R16&gt;Constantes!$E$21,1000*((R16-Constantes!$E$21)/(Constantes!$E$23+Constantes!$E$22)),0)</f>
        <v>0</v>
      </c>
      <c r="T16" s="35">
        <f>MAX(0,U15+Clima!$F14-S16-Constantes!$D$11)</f>
        <v>0</v>
      </c>
      <c r="U16" s="35">
        <f>U15+Clima!$F14-S16-P16-T16</f>
        <v>38.371327084692581</v>
      </c>
      <c r="V16" s="35">
        <f>0.0526*S16*Clima!$F14^1.218</f>
        <v>0</v>
      </c>
      <c r="W16" s="35">
        <f>V16*Constantes!$E$29</f>
        <v>0</v>
      </c>
      <c r="X16" s="9"/>
      <c r="Y16" s="35">
        <v>11</v>
      </c>
      <c r="Z16" s="35">
        <f>'Cálculos de ET'!$I14*((1-Constantes!$F$18)*'Cálculos de ET'!$K14+'Cálculos de ET'!$L14)</f>
        <v>2.4569640928537702</v>
      </c>
      <c r="AA16" s="35">
        <f>MIN(Z16*Constantes!$F$16,0.8*(AF15+Clima!$F14-AD16-AE16-Constantes!$D$12))</f>
        <v>1.4536888418200269</v>
      </c>
      <c r="AB16" s="35">
        <f>IF(Clima!$F14&gt;0.05*Constantes!$F$17,((Clima!$F14-0.05*Constantes!$F$17)^2)/(Clima!$F14+0.95*Constantes!$F$17),0)</f>
        <v>0</v>
      </c>
      <c r="AC16" s="35">
        <f>(AB16*Constantes!$F$23+Clima!$F14*Constantes!$F$22)/1000</f>
        <v>1.16E-3</v>
      </c>
      <c r="AD16" s="35">
        <f>IF(AC16&gt;Constantes!$F$21,1000*((AC16-Constantes!$F$21)/(Constantes!$F$23+Constantes!$F$22)),0)</f>
        <v>0</v>
      </c>
      <c r="AE16" s="35">
        <f>MAX(0,AF15+Clima!$F14-AD16-Constantes!$D$11)</f>
        <v>0</v>
      </c>
      <c r="AF16" s="35">
        <f>AF15+Clima!$F14-AD16-AA16-AE16</f>
        <v>38.371327084692581</v>
      </c>
      <c r="AG16" s="35">
        <f>0.0526*AD16*Clima!$F14^1.218</f>
        <v>0</v>
      </c>
      <c r="AH16" s="35">
        <f>AG16*Constantes!$F$29</f>
        <v>0</v>
      </c>
      <c r="AI16" s="9"/>
      <c r="AJ16" s="35">
        <v>11</v>
      </c>
      <c r="AK16" s="35">
        <f>0.0526*Clima!$F14^2.218</f>
        <v>0.55793615283547093</v>
      </c>
      <c r="AL16" s="35">
        <f>IF(Clima!$F14&gt;0.05*$AP$6,((Clima!$F14-0.05*$AP$6)^2)/(Clima!$F14+0.95*$AP$6),0)</f>
        <v>3.8113841217814838E-2</v>
      </c>
      <c r="AM16" s="35">
        <f>0.0526*AL16*Clima!$F14^1.218</f>
        <v>7.3327896340860729E-3</v>
      </c>
      <c r="AN16" s="35"/>
      <c r="AO16" s="35"/>
      <c r="AP16" s="35"/>
      <c r="AQ16" s="9"/>
      <c r="AR16" s="10"/>
    </row>
    <row r="17" spans="2:44" x14ac:dyDescent="0.25">
      <c r="B17" s="8"/>
      <c r="C17" s="35">
        <v>12</v>
      </c>
      <c r="D17" s="35">
        <f>'Cálculos de ET'!$I15*((1-Constantes!$D$18)*'Cálculos de ET'!$K15+'Cálculos de ET'!$L15)</f>
        <v>2.4101589393560428</v>
      </c>
      <c r="E17" s="35">
        <f>MIN(D17*Constantes!$D$16,0.8*(J16+Clima!$F15-H17-I17-Constantes!$D$12))</f>
        <v>1.4259960767620357</v>
      </c>
      <c r="F17" s="35">
        <f>IF(Clima!$F15&gt;0.05*Constantes!$D$17,((Clima!$F15-0.05*Constantes!$D$17)^2)/(Clima!$F15+0.95*Constantes!$D$17),0)</f>
        <v>1.5808741351502722</v>
      </c>
      <c r="G17" s="35">
        <f>(F17*Constantes!$D$23+Clima!$F15*Constantes!$D$22)/1000</f>
        <v>1.580874135150272E-2</v>
      </c>
      <c r="H17" s="35">
        <f>IF(G17&gt;Constantes!$D$21,1000*((G17-Constantes!$D$21)/(Constantes!$D$23+Constantes!$D$22)),0)</f>
        <v>1.580874135150272</v>
      </c>
      <c r="I17" s="35">
        <f>MAX(0,J16+Clima!$F15-H17-Constantes!$D$11)</f>
        <v>10.990452949542309</v>
      </c>
      <c r="J17" s="35">
        <f>J16+Clima!$F15-H17-E17-I17</f>
        <v>42.074003923237967</v>
      </c>
      <c r="K17" s="35">
        <f>0.0526*H17*Clima!$F15^1.218</f>
        <v>2.7536863802507181</v>
      </c>
      <c r="L17" s="35">
        <f>K17*Constantes!$D$29</f>
        <v>7.0611593123676517E-3</v>
      </c>
      <c r="M17" s="9"/>
      <c r="N17" s="35">
        <v>12</v>
      </c>
      <c r="O17" s="35">
        <f>'Cálculos de ET'!$I15*((1-Constantes!$E$18)*'Cálculos de ET'!$K15+'Cálculos de ET'!$L15)</f>
        <v>2.4101589393560428</v>
      </c>
      <c r="P17" s="35">
        <f>MIN(O17*Constantes!$E$16,0.8*(U16+Clima!$F15-S17-T17-Constantes!$D$12))</f>
        <v>1.4259960767620357</v>
      </c>
      <c r="Q17" s="35">
        <f>IF(Clima!$F15&gt;0.05*Constantes!$E$17,((Clima!$F15-0.05*Constantes!$E$17)^2)/(Clima!$F15+0.95*Constantes!$E$17),0)</f>
        <v>1.5808741351502722</v>
      </c>
      <c r="R17" s="35">
        <f>(Q17*Constantes!$E$23+Clima!$F15*Constantes!$E$22)/1000</f>
        <v>1.9348741351502722E-2</v>
      </c>
      <c r="S17" s="35">
        <f>IF(R17&gt;Constantes!$E$21,1000*((R17-Constantes!$E$21)/(Constantes!$E$23+Constantes!$E$22)),0)</f>
        <v>0</v>
      </c>
      <c r="T17" s="35">
        <f>MAX(0,U16+Clima!$F15-S17-Constantes!$D$11)</f>
        <v>12.571327084692584</v>
      </c>
      <c r="U17" s="35">
        <f>U16+Clima!$F15-S17-P17-T17</f>
        <v>42.074003923237967</v>
      </c>
      <c r="V17" s="35">
        <f>0.0526*S17*Clima!$F15^1.218</f>
        <v>0</v>
      </c>
      <c r="W17" s="35">
        <f>V17*Constantes!$E$29</f>
        <v>0</v>
      </c>
      <c r="X17" s="9"/>
      <c r="Y17" s="35">
        <v>12</v>
      </c>
      <c r="Z17" s="35">
        <f>'Cálculos de ET'!$I15*((1-Constantes!$F$18)*'Cálculos de ET'!$K15+'Cálculos de ET'!$L15)</f>
        <v>2.4101589393560428</v>
      </c>
      <c r="AA17" s="35">
        <f>MIN(Z17*Constantes!$F$16,0.8*(AF16+Clima!$F15-AD17-AE17-Constantes!$D$12))</f>
        <v>1.4259960767620357</v>
      </c>
      <c r="AB17" s="35">
        <f>IF(Clima!$F15&gt;0.05*Constantes!$F$17,((Clima!$F15-0.05*Constantes!$F$17)^2)/(Clima!$F15+0.95*Constantes!$F$17),0)</f>
        <v>1.5808741351502722</v>
      </c>
      <c r="AC17" s="35">
        <f>(AB17*Constantes!$F$23+Clima!$F15*Constantes!$F$22)/1000</f>
        <v>2.2888741351502723E-2</v>
      </c>
      <c r="AD17" s="35">
        <f>IF(AC17&gt;Constantes!$F$21,1000*((AC17-Constantes!$F$21)/(Constantes!$F$23+Constantes!$F$22)),0)</f>
        <v>0</v>
      </c>
      <c r="AE17" s="35">
        <f>MAX(0,AF16+Clima!$F15-AD17-Constantes!$D$11)</f>
        <v>12.571327084692584</v>
      </c>
      <c r="AF17" s="35">
        <f>AF16+Clima!$F15-AD17-AA17-AE17</f>
        <v>42.074003923237967</v>
      </c>
      <c r="AG17" s="35">
        <f>0.0526*AD17*Clima!$F15^1.218</f>
        <v>0</v>
      </c>
      <c r="AH17" s="35">
        <f>AG17*Constantes!$F$29</f>
        <v>0</v>
      </c>
      <c r="AI17" s="9"/>
      <c r="AJ17" s="35">
        <v>12</v>
      </c>
      <c r="AK17" s="35">
        <f>0.0526*Clima!$F15^2.218</f>
        <v>30.831201451597327</v>
      </c>
      <c r="AL17" s="35">
        <f>IF(Clima!$F15&gt;0.05*$AP$6,((Clima!$F15-0.05*$AP$6)^2)/(Clima!$F15+0.95*$AP$6),0)</f>
        <v>5.0387337399867729</v>
      </c>
      <c r="AM17" s="35">
        <f>0.0526*AL17*Clima!$F15^1.218</f>
        <v>8.7768483049995769</v>
      </c>
      <c r="AN17" s="35"/>
      <c r="AO17" s="35"/>
      <c r="AP17" s="35"/>
      <c r="AQ17" s="9"/>
      <c r="AR17" s="10"/>
    </row>
    <row r="18" spans="2:44" x14ac:dyDescent="0.25">
      <c r="B18" s="8"/>
      <c r="C18" s="35">
        <v>13</v>
      </c>
      <c r="D18" s="35">
        <f>'Cálculos de ET'!$I16*((1-Constantes!$D$18)*'Cálculos de ET'!$K16+'Cálculos de ET'!$L16)</f>
        <v>2.4878508393817205</v>
      </c>
      <c r="E18" s="35">
        <f>MIN(D18*Constantes!$D$16,0.8*(J17+Clima!$F16-H18-I18-Constantes!$D$12))</f>
        <v>1.4719633127080625</v>
      </c>
      <c r="F18" s="35">
        <f>IF(Clima!$F16&gt;0.05*Constantes!$D$17,((Clima!$F16-0.05*Constantes!$D$17)^2)/(Clima!$F16+0.95*Constantes!$D$17),0)</f>
        <v>0</v>
      </c>
      <c r="G18" s="35">
        <f>(F18*Constantes!$D$23+Clima!$F16*Constantes!$D$22)/1000</f>
        <v>0</v>
      </c>
      <c r="H18" s="35">
        <f>IF(G18&gt;Constantes!$D$21,1000*((G18-Constantes!$D$21)/(Constantes!$D$23+Constantes!$D$22)),0)</f>
        <v>0</v>
      </c>
      <c r="I18" s="35">
        <f>MAX(0,J17+Clima!$F16-H18-Constantes!$D$11)</f>
        <v>0</v>
      </c>
      <c r="J18" s="35">
        <f>J17+Clima!$F16-H18-E18-I18</f>
        <v>41.002040610529903</v>
      </c>
      <c r="K18" s="35">
        <f>0.0526*H18*Clima!$F16^1.218</f>
        <v>0</v>
      </c>
      <c r="L18" s="35">
        <f>K18*Constantes!$D$29</f>
        <v>0</v>
      </c>
      <c r="M18" s="9"/>
      <c r="N18" s="35">
        <v>13</v>
      </c>
      <c r="O18" s="35">
        <f>'Cálculos de ET'!$I16*((1-Constantes!$E$18)*'Cálculos de ET'!$K16+'Cálculos de ET'!$L16)</f>
        <v>2.4878508393817205</v>
      </c>
      <c r="P18" s="35">
        <f>MIN(O18*Constantes!$E$16,0.8*(U17+Clima!$F16-S18-T18-Constantes!$D$12))</f>
        <v>1.4719633127080625</v>
      </c>
      <c r="Q18" s="35">
        <f>IF(Clima!$F16&gt;0.05*Constantes!$E$17,((Clima!$F16-0.05*Constantes!$E$17)^2)/(Clima!$F16+0.95*Constantes!$E$17),0)</f>
        <v>0</v>
      </c>
      <c r="R18" s="35">
        <f>(Q18*Constantes!$E$23+Clima!$F16*Constantes!$E$22)/1000</f>
        <v>8.000000000000002E-5</v>
      </c>
      <c r="S18" s="35">
        <f>IF(R18&gt;Constantes!$E$21,1000*((R18-Constantes!$E$21)/(Constantes!$E$23+Constantes!$E$22)),0)</f>
        <v>0</v>
      </c>
      <c r="T18" s="35">
        <f>MAX(0,U17+Clima!$F16-S18-Constantes!$D$11)</f>
        <v>0</v>
      </c>
      <c r="U18" s="35">
        <f>U17+Clima!$F16-S18-P18-T18</f>
        <v>41.002040610529903</v>
      </c>
      <c r="V18" s="35">
        <f>0.0526*S18*Clima!$F16^1.218</f>
        <v>0</v>
      </c>
      <c r="W18" s="35">
        <f>V18*Constantes!$E$29</f>
        <v>0</v>
      </c>
      <c r="X18" s="9"/>
      <c r="Y18" s="35">
        <v>13</v>
      </c>
      <c r="Z18" s="35">
        <f>'Cálculos de ET'!$I16*((1-Constantes!$F$18)*'Cálculos de ET'!$K16+'Cálculos de ET'!$L16)</f>
        <v>2.4878508393817205</v>
      </c>
      <c r="AA18" s="35">
        <f>MIN(Z18*Constantes!$F$16,0.8*(AF17+Clima!$F16-AD18-AE18-Constantes!$D$12))</f>
        <v>1.4719633127080625</v>
      </c>
      <c r="AB18" s="35">
        <f>IF(Clima!$F16&gt;0.05*Constantes!$F$17,((Clima!$F16-0.05*Constantes!$F$17)^2)/(Clima!$F16+0.95*Constantes!$F$17),0)</f>
        <v>0</v>
      </c>
      <c r="AC18" s="35">
        <f>(AB18*Constantes!$F$23+Clima!$F16*Constantes!$F$22)/1000</f>
        <v>1.6000000000000004E-4</v>
      </c>
      <c r="AD18" s="35">
        <f>IF(AC18&gt;Constantes!$F$21,1000*((AC18-Constantes!$F$21)/(Constantes!$F$23+Constantes!$F$22)),0)</f>
        <v>0</v>
      </c>
      <c r="AE18" s="35">
        <f>MAX(0,AF17+Clima!$F16-AD18-Constantes!$D$11)</f>
        <v>0</v>
      </c>
      <c r="AF18" s="35">
        <f>AF17+Clima!$F16-AD18-AA18-AE18</f>
        <v>41.002040610529903</v>
      </c>
      <c r="AG18" s="35">
        <f>0.0526*AD18*Clima!$F16^1.218</f>
        <v>0</v>
      </c>
      <c r="AH18" s="35">
        <f>AG18*Constantes!$F$29</f>
        <v>0</v>
      </c>
      <c r="AI18" s="9"/>
      <c r="AJ18" s="35">
        <v>13</v>
      </c>
      <c r="AK18" s="35">
        <f>0.0526*Clima!$F16^2.218</f>
        <v>6.8921513346888582E-3</v>
      </c>
      <c r="AL18" s="35">
        <f>IF(Clima!$F16&gt;0.05*$AP$6,((Clima!$F16-0.05*$AP$6)^2)/(Clima!$F16+0.95*$AP$6),0)</f>
        <v>0</v>
      </c>
      <c r="AM18" s="35">
        <f>0.0526*AL18*Clima!$F16^1.218</f>
        <v>0</v>
      </c>
      <c r="AN18" s="35"/>
      <c r="AO18" s="35"/>
      <c r="AP18" s="35"/>
      <c r="AQ18" s="9"/>
      <c r="AR18" s="10"/>
    </row>
    <row r="19" spans="2:44" x14ac:dyDescent="0.25">
      <c r="B19" s="8"/>
      <c r="C19" s="35">
        <v>14</v>
      </c>
      <c r="D19" s="35">
        <f>'Cálculos de ET'!$I17*((1-Constantes!$D$18)*'Cálculos de ET'!$K17+'Cálculos de ET'!$L17)</f>
        <v>2.4824966817949004</v>
      </c>
      <c r="E19" s="35">
        <f>MIN(D19*Constantes!$D$16,0.8*(J18+Clima!$F17-H19-I19-Constantes!$D$12))</f>
        <v>1.4687954686341729</v>
      </c>
      <c r="F19" s="35">
        <f>IF(Clima!$F17&gt;0.05*Constantes!$D$17,((Clima!$F17-0.05*Constantes!$D$17)^2)/(Clima!$F17+0.95*Constantes!$D$17),0)</f>
        <v>0</v>
      </c>
      <c r="G19" s="35">
        <f>(F19*Constantes!$D$23+Clima!$F17*Constantes!$D$22)/1000</f>
        <v>0</v>
      </c>
      <c r="H19" s="35">
        <f>IF(G19&gt;Constantes!$D$21,1000*((G19-Constantes!$D$21)/(Constantes!$D$23+Constantes!$D$22)),0)</f>
        <v>0</v>
      </c>
      <c r="I19" s="35">
        <f>MAX(0,J18+Clima!$F17-H19-Constantes!$D$11)</f>
        <v>0</v>
      </c>
      <c r="J19" s="35">
        <f>J18+Clima!$F17-H19-E19-I19</f>
        <v>39.933245141895732</v>
      </c>
      <c r="K19" s="35">
        <f>0.0526*H19*Clima!$F17^1.218</f>
        <v>0</v>
      </c>
      <c r="L19" s="35">
        <f>K19*Constantes!$D$29</f>
        <v>0</v>
      </c>
      <c r="M19" s="9"/>
      <c r="N19" s="35">
        <v>14</v>
      </c>
      <c r="O19" s="35">
        <f>'Cálculos de ET'!$I17*((1-Constantes!$E$18)*'Cálculos de ET'!$K17+'Cálculos de ET'!$L17)</f>
        <v>2.4824966817949004</v>
      </c>
      <c r="P19" s="35">
        <f>MIN(O19*Constantes!$E$16,0.8*(U18+Clima!$F17-S19-T19-Constantes!$D$12))</f>
        <v>1.4687954686341729</v>
      </c>
      <c r="Q19" s="35">
        <f>IF(Clima!$F17&gt;0.05*Constantes!$E$17,((Clima!$F17-0.05*Constantes!$E$17)^2)/(Clima!$F17+0.95*Constantes!$E$17),0)</f>
        <v>0</v>
      </c>
      <c r="R19" s="35">
        <f>(Q19*Constantes!$E$23+Clima!$F17*Constantes!$E$22)/1000</f>
        <v>8.000000000000002E-5</v>
      </c>
      <c r="S19" s="35">
        <f>IF(R19&gt;Constantes!$E$21,1000*((R19-Constantes!$E$21)/(Constantes!$E$23+Constantes!$E$22)),0)</f>
        <v>0</v>
      </c>
      <c r="T19" s="35">
        <f>MAX(0,U18+Clima!$F17-S19-Constantes!$D$11)</f>
        <v>0</v>
      </c>
      <c r="U19" s="35">
        <f>U18+Clima!$F17-S19-P19-T19</f>
        <v>39.933245141895732</v>
      </c>
      <c r="V19" s="35">
        <f>0.0526*S19*Clima!$F17^1.218</f>
        <v>0</v>
      </c>
      <c r="W19" s="35">
        <f>V19*Constantes!$E$29</f>
        <v>0</v>
      </c>
      <c r="X19" s="9"/>
      <c r="Y19" s="35">
        <v>14</v>
      </c>
      <c r="Z19" s="35">
        <f>'Cálculos de ET'!$I17*((1-Constantes!$F$18)*'Cálculos de ET'!$K17+'Cálculos de ET'!$L17)</f>
        <v>2.4824966817949004</v>
      </c>
      <c r="AA19" s="35">
        <f>MIN(Z19*Constantes!$F$16,0.8*(AF18+Clima!$F17-AD19-AE19-Constantes!$D$12))</f>
        <v>1.4687954686341729</v>
      </c>
      <c r="AB19" s="35">
        <f>IF(Clima!$F17&gt;0.05*Constantes!$F$17,((Clima!$F17-0.05*Constantes!$F$17)^2)/(Clima!$F17+0.95*Constantes!$F$17),0)</f>
        <v>0</v>
      </c>
      <c r="AC19" s="35">
        <f>(AB19*Constantes!$F$23+Clima!$F17*Constantes!$F$22)/1000</f>
        <v>1.6000000000000004E-4</v>
      </c>
      <c r="AD19" s="35">
        <f>IF(AC19&gt;Constantes!$F$21,1000*((AC19-Constantes!$F$21)/(Constantes!$F$23+Constantes!$F$22)),0)</f>
        <v>0</v>
      </c>
      <c r="AE19" s="35">
        <f>MAX(0,AF18+Clima!$F17-AD19-Constantes!$D$11)</f>
        <v>0</v>
      </c>
      <c r="AF19" s="35">
        <f>AF18+Clima!$F17-AD19-AA19-AE19</f>
        <v>39.933245141895732</v>
      </c>
      <c r="AG19" s="35">
        <f>0.0526*AD19*Clima!$F17^1.218</f>
        <v>0</v>
      </c>
      <c r="AH19" s="35">
        <f>AG19*Constantes!$F$29</f>
        <v>0</v>
      </c>
      <c r="AI19" s="9"/>
      <c r="AJ19" s="35">
        <v>14</v>
      </c>
      <c r="AK19" s="35">
        <f>0.0526*Clima!$F17^2.218</f>
        <v>6.8921513346888582E-3</v>
      </c>
      <c r="AL19" s="35">
        <f>IF(Clima!$F17&gt;0.05*$AP$6,((Clima!$F17-0.05*$AP$6)^2)/(Clima!$F17+0.95*$AP$6),0)</f>
        <v>0</v>
      </c>
      <c r="AM19" s="35">
        <f>0.0526*AL19*Clima!$F17^1.218</f>
        <v>0</v>
      </c>
      <c r="AN19" s="35"/>
      <c r="AO19" s="35"/>
      <c r="AP19" s="35"/>
      <c r="AQ19" s="9"/>
      <c r="AR19" s="10"/>
    </row>
    <row r="20" spans="2:44" x14ac:dyDescent="0.25">
      <c r="B20" s="8"/>
      <c r="C20" s="35">
        <v>15</v>
      </c>
      <c r="D20" s="35">
        <f>'Cálculos de ET'!$I18*((1-Constantes!$D$18)*'Cálculos de ET'!$K18+'Cálculos de ET'!$L18)</f>
        <v>2.4797085584209904</v>
      </c>
      <c r="E20" s="35">
        <f>MIN(D20*Constantes!$D$16,0.8*(J19+Clima!$F18-H20-I20-Constantes!$D$12))</f>
        <v>1.4671458458944433</v>
      </c>
      <c r="F20" s="35">
        <f>IF(Clima!$F18&gt;0.05*Constantes!$D$17,((Clima!$F18-0.05*Constantes!$D$17)^2)/(Clima!$F18+0.95*Constantes!$D$17),0)</f>
        <v>0</v>
      </c>
      <c r="G20" s="35">
        <f>(F20*Constantes!$D$23+Clima!$F18*Constantes!$D$22)/1000</f>
        <v>0</v>
      </c>
      <c r="H20" s="35">
        <f>IF(G20&gt;Constantes!$D$21,1000*((G20-Constantes!$D$21)/(Constantes!$D$23+Constantes!$D$22)),0)</f>
        <v>0</v>
      </c>
      <c r="I20" s="35">
        <f>MAX(0,J19+Clima!$F18-H20-Constantes!$D$11)</f>
        <v>0</v>
      </c>
      <c r="J20" s="35">
        <f>J19+Clima!$F18-H20-E20-I20</f>
        <v>38.966099296001289</v>
      </c>
      <c r="K20" s="35">
        <f>0.0526*H20*Clima!$F18^1.218</f>
        <v>0</v>
      </c>
      <c r="L20" s="35">
        <f>K20*Constantes!$D$29</f>
        <v>0</v>
      </c>
      <c r="M20" s="9"/>
      <c r="N20" s="35">
        <v>15</v>
      </c>
      <c r="O20" s="35">
        <f>'Cálculos de ET'!$I18*((1-Constantes!$E$18)*'Cálculos de ET'!$K18+'Cálculos de ET'!$L18)</f>
        <v>2.4797085584209904</v>
      </c>
      <c r="P20" s="35">
        <f>MIN(O20*Constantes!$E$16,0.8*(U19+Clima!$F18-S20-T20-Constantes!$D$12))</f>
        <v>1.4671458458944433</v>
      </c>
      <c r="Q20" s="35">
        <f>IF(Clima!$F18&gt;0.05*Constantes!$E$17,((Clima!$F18-0.05*Constantes!$E$17)^2)/(Clima!$F18+0.95*Constantes!$E$17),0)</f>
        <v>0</v>
      </c>
      <c r="R20" s="35">
        <f>(Q20*Constantes!$E$23+Clima!$F18*Constantes!$E$22)/1000</f>
        <v>1E-4</v>
      </c>
      <c r="S20" s="35">
        <f>IF(R20&gt;Constantes!$E$21,1000*((R20-Constantes!$E$21)/(Constantes!$E$23+Constantes!$E$22)),0)</f>
        <v>0</v>
      </c>
      <c r="T20" s="35">
        <f>MAX(0,U19+Clima!$F18-S20-Constantes!$D$11)</f>
        <v>0</v>
      </c>
      <c r="U20" s="35">
        <f>U19+Clima!$F18-S20-P20-T20</f>
        <v>38.966099296001289</v>
      </c>
      <c r="V20" s="35">
        <f>0.0526*S20*Clima!$F18^1.218</f>
        <v>0</v>
      </c>
      <c r="W20" s="35">
        <f>V20*Constantes!$E$29</f>
        <v>0</v>
      </c>
      <c r="X20" s="9"/>
      <c r="Y20" s="35">
        <v>15</v>
      </c>
      <c r="Z20" s="35">
        <f>'Cálculos de ET'!$I18*((1-Constantes!$F$18)*'Cálculos de ET'!$K18+'Cálculos de ET'!$L18)</f>
        <v>2.4797085584209904</v>
      </c>
      <c r="AA20" s="35">
        <f>MIN(Z20*Constantes!$F$16,0.8*(AF19+Clima!$F18-AD20-AE20-Constantes!$D$12))</f>
        <v>1.4671458458944433</v>
      </c>
      <c r="AB20" s="35">
        <f>IF(Clima!$F18&gt;0.05*Constantes!$F$17,((Clima!$F18-0.05*Constantes!$F$17)^2)/(Clima!$F18+0.95*Constantes!$F$17),0)</f>
        <v>0</v>
      </c>
      <c r="AC20" s="35">
        <f>(AB20*Constantes!$F$23+Clima!$F18*Constantes!$F$22)/1000</f>
        <v>2.0000000000000001E-4</v>
      </c>
      <c r="AD20" s="35">
        <f>IF(AC20&gt;Constantes!$F$21,1000*((AC20-Constantes!$F$21)/(Constantes!$F$23+Constantes!$F$22)),0)</f>
        <v>0</v>
      </c>
      <c r="AE20" s="35">
        <f>MAX(0,AF19+Clima!$F18-AD20-Constantes!$D$11)</f>
        <v>0</v>
      </c>
      <c r="AF20" s="35">
        <f>AF19+Clima!$F18-AD20-AA20-AE20</f>
        <v>38.966099296001289</v>
      </c>
      <c r="AG20" s="35">
        <f>0.0526*AD20*Clima!$F18^1.218</f>
        <v>0</v>
      </c>
      <c r="AH20" s="35">
        <f>AG20*Constantes!$F$29</f>
        <v>0</v>
      </c>
      <c r="AI20" s="9"/>
      <c r="AJ20" s="35">
        <v>15</v>
      </c>
      <c r="AK20" s="35">
        <f>0.0526*Clima!$F18^2.218</f>
        <v>1.1305797794095535E-2</v>
      </c>
      <c r="AL20" s="35">
        <f>IF(Clima!$F18&gt;0.05*$AP$6,((Clima!$F18-0.05*$AP$6)^2)/(Clima!$F18+0.95*$AP$6),0)</f>
        <v>0</v>
      </c>
      <c r="AM20" s="35">
        <f>0.0526*AL20*Clima!$F18^1.218</f>
        <v>0</v>
      </c>
      <c r="AN20" s="35"/>
      <c r="AO20" s="35"/>
      <c r="AP20" s="35"/>
      <c r="AQ20" s="9"/>
      <c r="AR20" s="10"/>
    </row>
    <row r="21" spans="2:44" x14ac:dyDescent="0.25">
      <c r="B21" s="8"/>
      <c r="C21" s="35">
        <v>16</v>
      </c>
      <c r="D21" s="35">
        <f>'Cálculos de ET'!$I19*((1-Constantes!$D$18)*'Cálculos de ET'!$K19+'Cálculos de ET'!$L19)</f>
        <v>2.4950503901012189</v>
      </c>
      <c r="E21" s="35">
        <f>MIN(D21*Constantes!$D$16,0.8*(J20+Clima!$F19-H21-I21-Constantes!$D$12))</f>
        <v>1.4762230031844081</v>
      </c>
      <c r="F21" s="35">
        <f>IF(Clima!$F19&gt;0.05*Constantes!$D$17,((Clima!$F19-0.05*Constantes!$D$17)^2)/(Clima!$F19+0.95*Constantes!$D$17),0)</f>
        <v>0</v>
      </c>
      <c r="G21" s="35">
        <f>(F21*Constantes!$D$23+Clima!$F19*Constantes!$D$22)/1000</f>
        <v>0</v>
      </c>
      <c r="H21" s="35">
        <f>IF(G21&gt;Constantes!$D$21,1000*((G21-Constantes!$D$21)/(Constantes!$D$23+Constantes!$D$22)),0)</f>
        <v>0</v>
      </c>
      <c r="I21" s="35">
        <f>MAX(0,J20+Clima!$F19-H21-Constantes!$D$11)</f>
        <v>0</v>
      </c>
      <c r="J21" s="35">
        <f>J20+Clima!$F19-H21-E21-I21</f>
        <v>37.489876292816881</v>
      </c>
      <c r="K21" s="35">
        <f>0.0526*H21*Clima!$F19^1.218</f>
        <v>0</v>
      </c>
      <c r="L21" s="35">
        <f>K21*Constantes!$D$29</f>
        <v>0</v>
      </c>
      <c r="M21" s="9"/>
      <c r="N21" s="35">
        <v>16</v>
      </c>
      <c r="O21" s="35">
        <f>'Cálculos de ET'!$I19*((1-Constantes!$E$18)*'Cálculos de ET'!$K19+'Cálculos de ET'!$L19)</f>
        <v>2.4950503901012189</v>
      </c>
      <c r="P21" s="35">
        <f>MIN(O21*Constantes!$E$16,0.8*(U20+Clima!$F19-S21-T21-Constantes!$D$12))</f>
        <v>1.4762230031844081</v>
      </c>
      <c r="Q21" s="35">
        <f>IF(Clima!$F19&gt;0.05*Constantes!$E$17,((Clima!$F19-0.05*Constantes!$E$17)^2)/(Clima!$F19+0.95*Constantes!$E$17),0)</f>
        <v>0</v>
      </c>
      <c r="R21" s="35">
        <f>(Q21*Constantes!$E$23+Clima!$F19*Constantes!$E$22)/1000</f>
        <v>0</v>
      </c>
      <c r="S21" s="35">
        <f>IF(R21&gt;Constantes!$E$21,1000*((R21-Constantes!$E$21)/(Constantes!$E$23+Constantes!$E$22)),0)</f>
        <v>0</v>
      </c>
      <c r="T21" s="35">
        <f>MAX(0,U20+Clima!$F19-S21-Constantes!$D$11)</f>
        <v>0</v>
      </c>
      <c r="U21" s="35">
        <f>U20+Clima!$F19-S21-P21-T21</f>
        <v>37.489876292816881</v>
      </c>
      <c r="V21" s="35">
        <f>0.0526*S21*Clima!$F19^1.218</f>
        <v>0</v>
      </c>
      <c r="W21" s="35">
        <f>V21*Constantes!$E$29</f>
        <v>0</v>
      </c>
      <c r="X21" s="9"/>
      <c r="Y21" s="35">
        <v>16</v>
      </c>
      <c r="Z21" s="35">
        <f>'Cálculos de ET'!$I19*((1-Constantes!$F$18)*'Cálculos de ET'!$K19+'Cálculos de ET'!$L19)</f>
        <v>2.4950503901012189</v>
      </c>
      <c r="AA21" s="35">
        <f>MIN(Z21*Constantes!$F$16,0.8*(AF20+Clima!$F19-AD21-AE21-Constantes!$D$12))</f>
        <v>1.4762230031844081</v>
      </c>
      <c r="AB21" s="35">
        <f>IF(Clima!$F19&gt;0.05*Constantes!$F$17,((Clima!$F19-0.05*Constantes!$F$17)^2)/(Clima!$F19+0.95*Constantes!$F$17),0)</f>
        <v>0</v>
      </c>
      <c r="AC21" s="35">
        <f>(AB21*Constantes!$F$23+Clima!$F19*Constantes!$F$22)/1000</f>
        <v>0</v>
      </c>
      <c r="AD21" s="35">
        <f>IF(AC21&gt;Constantes!$F$21,1000*((AC21-Constantes!$F$21)/(Constantes!$F$23+Constantes!$F$22)),0)</f>
        <v>0</v>
      </c>
      <c r="AE21" s="35">
        <f>MAX(0,AF20+Clima!$F19-AD21-Constantes!$D$11)</f>
        <v>0</v>
      </c>
      <c r="AF21" s="35">
        <f>AF20+Clima!$F19-AD21-AA21-AE21</f>
        <v>37.489876292816881</v>
      </c>
      <c r="AG21" s="35">
        <f>0.0526*AD21*Clima!$F19^1.218</f>
        <v>0</v>
      </c>
      <c r="AH21" s="35">
        <f>AG21*Constantes!$F$29</f>
        <v>0</v>
      </c>
      <c r="AI21" s="9"/>
      <c r="AJ21" s="35">
        <v>16</v>
      </c>
      <c r="AK21" s="35">
        <f>0.0526*Clima!$F19^2.218</f>
        <v>0</v>
      </c>
      <c r="AL21" s="35">
        <f>IF(Clima!$F19&gt;0.05*$AP$6,((Clima!$F19-0.05*$AP$6)^2)/(Clima!$F19+0.95*$AP$6),0)</f>
        <v>0</v>
      </c>
      <c r="AM21" s="35">
        <f>0.0526*AL21*Clima!$F19^1.218</f>
        <v>0</v>
      </c>
      <c r="AN21" s="35"/>
      <c r="AO21" s="35"/>
      <c r="AP21" s="35"/>
      <c r="AQ21" s="9"/>
      <c r="AR21" s="10"/>
    </row>
    <row r="22" spans="2:44" x14ac:dyDescent="0.25">
      <c r="B22" s="8"/>
      <c r="C22" s="35">
        <v>17</v>
      </c>
      <c r="D22" s="35">
        <f>'Cálculos de ET'!$I20*((1-Constantes!$D$18)*'Cálculos de ET'!$K20+'Cálculos de ET'!$L20)</f>
        <v>2.4740348314586478</v>
      </c>
      <c r="E22" s="35">
        <f>MIN(D22*Constantes!$D$16,0.8*(J21+Clima!$F20-H22-I22-Constantes!$D$12))</f>
        <v>1.4637889252130707</v>
      </c>
      <c r="F22" s="35">
        <f>IF(Clima!$F20&gt;0.05*Constantes!$D$17,((Clima!$F20-0.05*Constantes!$D$17)^2)/(Clima!$F20+0.95*Constantes!$D$17),0)</f>
        <v>0.17167594103321074</v>
      </c>
      <c r="G22" s="35">
        <f>(F22*Constantes!$D$23+Clima!$F20*Constantes!$D$22)/1000</f>
        <v>1.7167594103321073E-3</v>
      </c>
      <c r="H22" s="35">
        <f>IF(G22&gt;Constantes!$D$21,1000*((G22-Constantes!$D$21)/(Constantes!$D$23+Constantes!$D$22)),0)</f>
        <v>0.17167594103321074</v>
      </c>
      <c r="I22" s="35">
        <f>MAX(0,J21+Clima!$F20-H22-Constantes!$D$11)</f>
        <v>2.6182003517836776</v>
      </c>
      <c r="J22" s="35">
        <f>J21+Clima!$F20-H22-E22-I22</f>
        <v>42.036211074786927</v>
      </c>
      <c r="K22" s="35">
        <f>0.0526*H22*Clima!$F20^1.218</f>
        <v>0.12766594828697356</v>
      </c>
      <c r="L22" s="35">
        <f>K22*Constantes!$D$29</f>
        <v>3.2736828931722185E-4</v>
      </c>
      <c r="M22" s="9"/>
      <c r="N22" s="35">
        <v>17</v>
      </c>
      <c r="O22" s="35">
        <f>'Cálculos de ET'!$I20*((1-Constantes!$E$18)*'Cálculos de ET'!$K20+'Cálculos de ET'!$L20)</f>
        <v>2.4740348314586478</v>
      </c>
      <c r="P22" s="35">
        <f>MIN(O22*Constantes!$E$16,0.8*(U21+Clima!$F20-S22-T22-Constantes!$D$12))</f>
        <v>1.4637889252130707</v>
      </c>
      <c r="Q22" s="35">
        <f>IF(Clima!$F20&gt;0.05*Constantes!$E$17,((Clima!$F20-0.05*Constantes!$E$17)^2)/(Clima!$F20+0.95*Constantes!$E$17),0)</f>
        <v>0.17167594103321074</v>
      </c>
      <c r="R22" s="35">
        <f>(Q22*Constantes!$E$23+Clima!$F20*Constantes!$E$22)/1000</f>
        <v>3.4767594103321075E-3</v>
      </c>
      <c r="S22" s="35">
        <f>IF(R22&gt;Constantes!$E$21,1000*((R22-Constantes!$E$21)/(Constantes!$E$23+Constantes!$E$22)),0)</f>
        <v>0</v>
      </c>
      <c r="T22" s="35">
        <f>MAX(0,U21+Clima!$F20-S22-Constantes!$D$11)</f>
        <v>2.789876292816885</v>
      </c>
      <c r="U22" s="35">
        <f>U21+Clima!$F20-S22-P22-T22</f>
        <v>42.036211074786927</v>
      </c>
      <c r="V22" s="35">
        <f>0.0526*S22*Clima!$F20^1.218</f>
        <v>0</v>
      </c>
      <c r="W22" s="35">
        <f>V22*Constantes!$E$29</f>
        <v>0</v>
      </c>
      <c r="X22" s="9"/>
      <c r="Y22" s="35">
        <v>17</v>
      </c>
      <c r="Z22" s="35">
        <f>'Cálculos de ET'!$I20*((1-Constantes!$F$18)*'Cálculos de ET'!$K20+'Cálculos de ET'!$L20)</f>
        <v>2.4740348314586478</v>
      </c>
      <c r="AA22" s="35">
        <f>MIN(Z22*Constantes!$F$16,0.8*(AF21+Clima!$F20-AD22-AE22-Constantes!$D$12))</f>
        <v>1.4637889252130707</v>
      </c>
      <c r="AB22" s="35">
        <f>IF(Clima!$F20&gt;0.05*Constantes!$F$17,((Clima!$F20-0.05*Constantes!$F$17)^2)/(Clima!$F20+0.95*Constantes!$F$17),0)</f>
        <v>0.17167594103321074</v>
      </c>
      <c r="AC22" s="35">
        <f>(AB22*Constantes!$F$23+Clima!$F20*Constantes!$F$22)/1000</f>
        <v>5.2367594103321083E-3</v>
      </c>
      <c r="AD22" s="35">
        <f>IF(AC22&gt;Constantes!$F$21,1000*((AC22-Constantes!$F$21)/(Constantes!$F$23+Constantes!$F$22)),0)</f>
        <v>0</v>
      </c>
      <c r="AE22" s="35">
        <f>MAX(0,AF21+Clima!$F20-AD22-Constantes!$D$11)</f>
        <v>2.789876292816885</v>
      </c>
      <c r="AF22" s="35">
        <f>AF21+Clima!$F20-AD22-AA22-AE22</f>
        <v>42.036211074786927</v>
      </c>
      <c r="AG22" s="35">
        <f>0.0526*AD22*Clima!$F20^1.218</f>
        <v>0</v>
      </c>
      <c r="AH22" s="35">
        <f>AG22*Constantes!$F$29</f>
        <v>0</v>
      </c>
      <c r="AI22" s="9"/>
      <c r="AJ22" s="35">
        <v>17</v>
      </c>
      <c r="AK22" s="35">
        <f>0.0526*Clima!$F20^2.218</f>
        <v>6.5440756471987749</v>
      </c>
      <c r="AL22" s="35">
        <f>IF(Clima!$F20&gt;0.05*$AP$6,((Clima!$F20-0.05*$AP$6)^2)/(Clima!$F20+0.95*$AP$6),0)</f>
        <v>1.197931632400298</v>
      </c>
      <c r="AM22" s="35">
        <f>0.0526*AL22*Clima!$F20^1.218</f>
        <v>0.89083582074998446</v>
      </c>
      <c r="AN22" s="35"/>
      <c r="AO22" s="35"/>
      <c r="AP22" s="35"/>
      <c r="AQ22" s="9"/>
      <c r="AR22" s="10"/>
    </row>
    <row r="23" spans="2:44" x14ac:dyDescent="0.25">
      <c r="B23" s="8"/>
      <c r="C23" s="35">
        <v>18</v>
      </c>
      <c r="D23" s="35">
        <f>'Cálculos de ET'!$I21*((1-Constantes!$D$18)*'Cálculos de ET'!$K21+'Cálculos de ET'!$L21)</f>
        <v>2.3829828573472889</v>
      </c>
      <c r="E23" s="35">
        <f>MIN(D23*Constantes!$D$16,0.8*(J22+Clima!$F21-H23-I23-Constantes!$D$12))</f>
        <v>1.409917059858445</v>
      </c>
      <c r="F23" s="35">
        <f>IF(Clima!$F21&gt;0.05*Constantes!$D$17,((Clima!$F21-0.05*Constantes!$D$17)^2)/(Clima!$F21+0.95*Constantes!$D$17),0)</f>
        <v>0</v>
      </c>
      <c r="G23" s="35">
        <f>(F23*Constantes!$D$23+Clima!$F21*Constantes!$D$22)/1000</f>
        <v>0</v>
      </c>
      <c r="H23" s="35">
        <f>IF(G23&gt;Constantes!$D$21,1000*((G23-Constantes!$D$21)/(Constantes!$D$23+Constantes!$D$22)),0)</f>
        <v>0</v>
      </c>
      <c r="I23" s="35">
        <f>MAX(0,J22+Clima!$F21-H23-Constantes!$D$11)</f>
        <v>1.0362110747869266</v>
      </c>
      <c r="J23" s="35">
        <f>J22+Clima!$F21-H23-E23-I23</f>
        <v>42.090082940141556</v>
      </c>
      <c r="K23" s="35">
        <f>0.0526*H23*Clima!$F21^1.218</f>
        <v>0</v>
      </c>
      <c r="L23" s="35">
        <f>K23*Constantes!$D$29</f>
        <v>0</v>
      </c>
      <c r="M23" s="9"/>
      <c r="N23" s="35">
        <v>18</v>
      </c>
      <c r="O23" s="35">
        <f>'Cálculos de ET'!$I21*((1-Constantes!$E$18)*'Cálculos de ET'!$K21+'Cálculos de ET'!$L21)</f>
        <v>2.3829828573472889</v>
      </c>
      <c r="P23" s="35">
        <f>MIN(O23*Constantes!$E$16,0.8*(U22+Clima!$F21-S23-T23-Constantes!$D$12))</f>
        <v>1.409917059858445</v>
      </c>
      <c r="Q23" s="35">
        <f>IF(Clima!$F21&gt;0.05*Constantes!$E$17,((Clima!$F21-0.05*Constantes!$E$17)^2)/(Clima!$F21+0.95*Constantes!$E$17),0)</f>
        <v>0</v>
      </c>
      <c r="R23" s="35">
        <f>(Q23*Constantes!$E$23+Clima!$F21*Constantes!$E$22)/1000</f>
        <v>5.0000000000000001E-4</v>
      </c>
      <c r="S23" s="35">
        <f>IF(R23&gt;Constantes!$E$21,1000*((R23-Constantes!$E$21)/(Constantes!$E$23+Constantes!$E$22)),0)</f>
        <v>0</v>
      </c>
      <c r="T23" s="35">
        <f>MAX(0,U22+Clima!$F21-S23-Constantes!$D$11)</f>
        <v>1.0362110747869266</v>
      </c>
      <c r="U23" s="35">
        <f>U22+Clima!$F21-S23-P23-T23</f>
        <v>42.090082940141556</v>
      </c>
      <c r="V23" s="35">
        <f>0.0526*S23*Clima!$F21^1.218</f>
        <v>0</v>
      </c>
      <c r="W23" s="35">
        <f>V23*Constantes!$E$29</f>
        <v>0</v>
      </c>
      <c r="X23" s="9"/>
      <c r="Y23" s="35">
        <v>18</v>
      </c>
      <c r="Z23" s="35">
        <f>'Cálculos de ET'!$I21*((1-Constantes!$F$18)*'Cálculos de ET'!$K21+'Cálculos de ET'!$L21)</f>
        <v>2.3829828573472889</v>
      </c>
      <c r="AA23" s="35">
        <f>MIN(Z23*Constantes!$F$16,0.8*(AF22+Clima!$F21-AD23-AE23-Constantes!$D$12))</f>
        <v>1.409917059858445</v>
      </c>
      <c r="AB23" s="35">
        <f>IF(Clima!$F21&gt;0.05*Constantes!$F$17,((Clima!$F21-0.05*Constantes!$F$17)^2)/(Clima!$F21+0.95*Constantes!$F$17),0)</f>
        <v>0</v>
      </c>
      <c r="AC23" s="35">
        <f>(AB23*Constantes!$F$23+Clima!$F21*Constantes!$F$22)/1000</f>
        <v>1E-3</v>
      </c>
      <c r="AD23" s="35">
        <f>IF(AC23&gt;Constantes!$F$21,1000*((AC23-Constantes!$F$21)/(Constantes!$F$23+Constantes!$F$22)),0)</f>
        <v>0</v>
      </c>
      <c r="AE23" s="35">
        <f>MAX(0,AF22+Clima!$F21-AD23-Constantes!$D$11)</f>
        <v>1.0362110747869266</v>
      </c>
      <c r="AF23" s="35">
        <f>AF22+Clima!$F21-AD23-AA23-AE23</f>
        <v>42.090082940141556</v>
      </c>
      <c r="AG23" s="35">
        <f>0.0526*AD23*Clima!$F21^1.218</f>
        <v>0</v>
      </c>
      <c r="AH23" s="35">
        <f>AG23*Constantes!$F$29</f>
        <v>0</v>
      </c>
      <c r="AI23" s="9"/>
      <c r="AJ23" s="35">
        <v>18</v>
      </c>
      <c r="AK23" s="35">
        <f>0.0526*Clima!$F21^2.218</f>
        <v>0.40143633905347276</v>
      </c>
      <c r="AL23" s="35">
        <f>IF(Clima!$F21&gt;0.05*$AP$6,((Clima!$F21-0.05*$AP$6)^2)/(Clima!$F21+0.95*$AP$6),0)</f>
        <v>1.6667444764761515E-2</v>
      </c>
      <c r="AM23" s="35">
        <f>0.0526*AL23*Clima!$F21^1.218</f>
        <v>2.6763672030967324E-3</v>
      </c>
      <c r="AN23" s="35"/>
      <c r="AO23" s="35"/>
      <c r="AP23" s="35"/>
      <c r="AQ23" s="9"/>
      <c r="AR23" s="10"/>
    </row>
    <row r="24" spans="2:44" x14ac:dyDescent="0.25">
      <c r="B24" s="8"/>
      <c r="C24" s="35">
        <v>19</v>
      </c>
      <c r="D24" s="35">
        <f>'Cálculos de ET'!$I22*((1-Constantes!$D$18)*'Cálculos de ET'!$K22+'Cálculos de ET'!$L22)</f>
        <v>2.4345069287036374</v>
      </c>
      <c r="E24" s="35">
        <f>MIN(D24*Constantes!$D$16,0.8*(J23+Clima!$F22-H24-I24-Constantes!$D$12))</f>
        <v>1.4404018226735442</v>
      </c>
      <c r="F24" s="35">
        <f>IF(Clima!$F22&gt;0.05*Constantes!$D$17,((Clima!$F22-0.05*Constantes!$D$17)^2)/(Clima!$F22+0.95*Constantes!$D$17),0)</f>
        <v>0.10558681123906562</v>
      </c>
      <c r="G24" s="35">
        <f>(F24*Constantes!$D$23+Clima!$F22*Constantes!$D$22)/1000</f>
        <v>1.0558681123906562E-3</v>
      </c>
      <c r="H24" s="35">
        <f>IF(G24&gt;Constantes!$D$21,1000*((G24-Constantes!$D$21)/(Constantes!$D$23+Constantes!$D$22)),0)</f>
        <v>0.10558681123906562</v>
      </c>
      <c r="I24" s="35">
        <f>MAX(0,J23+Clima!$F22-H24-Constantes!$D$11)</f>
        <v>6.3844961289024909</v>
      </c>
      <c r="J24" s="35">
        <f>J23+Clima!$F22-H24-E24-I24</f>
        <v>42.059598177326457</v>
      </c>
      <c r="K24" s="35">
        <f>0.0526*H24*Clima!$F22^1.218</f>
        <v>6.8850201491734112E-2</v>
      </c>
      <c r="L24" s="35">
        <f>K24*Constantes!$D$29</f>
        <v>1.7654960452594582E-4</v>
      </c>
      <c r="M24" s="9"/>
      <c r="N24" s="35">
        <v>19</v>
      </c>
      <c r="O24" s="35">
        <f>'Cálculos de ET'!$I22*((1-Constantes!$E$18)*'Cálculos de ET'!$K22+'Cálculos de ET'!$L22)</f>
        <v>2.4345069287036374</v>
      </c>
      <c r="P24" s="35">
        <f>MIN(O24*Constantes!$E$16,0.8*(U23+Clima!$F22-S24-T24-Constantes!$D$12))</f>
        <v>1.4404018226735442</v>
      </c>
      <c r="Q24" s="35">
        <f>IF(Clima!$F22&gt;0.05*Constantes!$E$17,((Clima!$F22-0.05*Constantes!$E$17)^2)/(Clima!$F22+0.95*Constantes!$E$17),0)</f>
        <v>0.10558681123906562</v>
      </c>
      <c r="R24" s="35">
        <f>(Q24*Constantes!$E$23+Clima!$F22*Constantes!$E$22)/1000</f>
        <v>2.6358681123906562E-3</v>
      </c>
      <c r="S24" s="35">
        <f>IF(R24&gt;Constantes!$E$21,1000*((R24-Constantes!$E$21)/(Constantes!$E$23+Constantes!$E$22)),0)</f>
        <v>0</v>
      </c>
      <c r="T24" s="35">
        <f>MAX(0,U23+Clima!$F22-S24-Constantes!$D$11)</f>
        <v>6.490082940141555</v>
      </c>
      <c r="U24" s="35">
        <f>U23+Clima!$F22-S24-P24-T24</f>
        <v>42.059598177326457</v>
      </c>
      <c r="V24" s="35">
        <f>0.0526*S24*Clima!$F22^1.218</f>
        <v>0</v>
      </c>
      <c r="W24" s="35">
        <f>V24*Constantes!$E$29</f>
        <v>0</v>
      </c>
      <c r="X24" s="9"/>
      <c r="Y24" s="35">
        <v>19</v>
      </c>
      <c r="Z24" s="35">
        <f>'Cálculos de ET'!$I22*((1-Constantes!$F$18)*'Cálculos de ET'!$K22+'Cálculos de ET'!$L22)</f>
        <v>2.4345069287036374</v>
      </c>
      <c r="AA24" s="35">
        <f>MIN(Z24*Constantes!$F$16,0.8*(AF23+Clima!$F22-AD24-AE24-Constantes!$D$12))</f>
        <v>1.4404018226735442</v>
      </c>
      <c r="AB24" s="35">
        <f>IF(Clima!$F22&gt;0.05*Constantes!$F$17,((Clima!$F22-0.05*Constantes!$F$17)^2)/(Clima!$F22+0.95*Constantes!$F$17),0)</f>
        <v>0.10558681123906562</v>
      </c>
      <c r="AC24" s="35">
        <f>(AB24*Constantes!$F$23+Clima!$F22*Constantes!$F$22)/1000</f>
        <v>4.215868112390656E-3</v>
      </c>
      <c r="AD24" s="35">
        <f>IF(AC24&gt;Constantes!$F$21,1000*((AC24-Constantes!$F$21)/(Constantes!$F$23+Constantes!$F$22)),0)</f>
        <v>0</v>
      </c>
      <c r="AE24" s="35">
        <f>MAX(0,AF23+Clima!$F22-AD24-Constantes!$D$11)</f>
        <v>6.490082940141555</v>
      </c>
      <c r="AF24" s="35">
        <f>AF23+Clima!$F22-AD24-AA24-AE24</f>
        <v>42.059598177326457</v>
      </c>
      <c r="AG24" s="35">
        <f>0.0526*AD24*Clima!$F22^1.218</f>
        <v>0</v>
      </c>
      <c r="AH24" s="35">
        <f>AG24*Constantes!$F$29</f>
        <v>0</v>
      </c>
      <c r="AI24" s="9"/>
      <c r="AJ24" s="35">
        <v>19</v>
      </c>
      <c r="AK24" s="35">
        <f>0.0526*Clima!$F22^2.218</f>
        <v>5.1513686738127191</v>
      </c>
      <c r="AL24" s="35">
        <f>IF(Clima!$F22&gt;0.05*$AP$6,((Clima!$F22-0.05*$AP$6)^2)/(Clima!$F22+0.95*$AP$6),0)</f>
        <v>0.93240756681215686</v>
      </c>
      <c r="AM24" s="35">
        <f>0.0526*AL24*Clima!$F22^1.218</f>
        <v>0.6079968520129222</v>
      </c>
      <c r="AN24" s="35"/>
      <c r="AO24" s="35"/>
      <c r="AP24" s="35"/>
      <c r="AQ24" s="9"/>
      <c r="AR24" s="10"/>
    </row>
    <row r="25" spans="2:44" x14ac:dyDescent="0.25">
      <c r="B25" s="8"/>
      <c r="C25" s="35">
        <v>20</v>
      </c>
      <c r="D25" s="35">
        <f>'Cálculos de ET'!$I23*((1-Constantes!$D$18)*'Cálculos de ET'!$K23+'Cálculos de ET'!$L23)</f>
        <v>2.4030252806758123</v>
      </c>
      <c r="E25" s="35">
        <f>MIN(D25*Constantes!$D$16,0.8*(J24+Clima!$F23-H25-I25-Constantes!$D$12))</f>
        <v>1.4217753720089765</v>
      </c>
      <c r="F25" s="35">
        <f>IF(Clima!$F23&gt;0.05*Constantes!$D$17,((Clima!$F23-0.05*Constantes!$D$17)^2)/(Clima!$F23+0.95*Constantes!$D$17),0)</f>
        <v>9.7244922969222489E-4</v>
      </c>
      <c r="G25" s="35">
        <f>(F25*Constantes!$D$23+Clima!$F23*Constantes!$D$22)/1000</f>
        <v>9.7244922969222493E-6</v>
      </c>
      <c r="H25" s="35">
        <f>IF(G25&gt;Constantes!$D$21,1000*((G25-Constantes!$D$21)/(Constantes!$D$23+Constantes!$D$22)),0)</f>
        <v>9.7244922969222489E-4</v>
      </c>
      <c r="I25" s="35">
        <f>MAX(0,J24+Clima!$F23-H25-Constantes!$D$11)</f>
        <v>3.5586257280967644</v>
      </c>
      <c r="J25" s="35">
        <f>J24+Clima!$F23-H25-E25-I25</f>
        <v>42.078224627991027</v>
      </c>
      <c r="K25" s="35">
        <f>0.0526*H25*Clima!$F23^1.218</f>
        <v>3.6324374627415415E-4</v>
      </c>
      <c r="L25" s="35">
        <f>K25*Constantes!$D$29</f>
        <v>9.3145028426567757E-7</v>
      </c>
      <c r="M25" s="9"/>
      <c r="N25" s="35">
        <v>20</v>
      </c>
      <c r="O25" s="35">
        <f>'Cálculos de ET'!$I23*((1-Constantes!$E$18)*'Cálculos de ET'!$K23+'Cálculos de ET'!$L23)</f>
        <v>2.4030252806758123</v>
      </c>
      <c r="P25" s="35">
        <f>MIN(O25*Constantes!$E$16,0.8*(U24+Clima!$F23-S25-T25-Constantes!$D$12))</f>
        <v>1.4217753720089765</v>
      </c>
      <c r="Q25" s="35">
        <f>IF(Clima!$F23&gt;0.05*Constantes!$E$17,((Clima!$F23-0.05*Constantes!$E$17)^2)/(Clima!$F23+0.95*Constantes!$E$17),0)</f>
        <v>9.7244922969222489E-4</v>
      </c>
      <c r="R25" s="35">
        <f>(Q25*Constantes!$E$23+Clima!$F23*Constantes!$E$22)/1000</f>
        <v>1.0097244922969222E-3</v>
      </c>
      <c r="S25" s="35">
        <f>IF(R25&gt;Constantes!$E$21,1000*((R25-Constantes!$E$21)/(Constantes!$E$23+Constantes!$E$22)),0)</f>
        <v>0</v>
      </c>
      <c r="T25" s="35">
        <f>MAX(0,U24+Clima!$F23-S25-Constantes!$D$11)</f>
        <v>3.5595981773264569</v>
      </c>
      <c r="U25" s="35">
        <f>U24+Clima!$F23-S25-P25-T25</f>
        <v>42.078224627991027</v>
      </c>
      <c r="V25" s="35">
        <f>0.0526*S25*Clima!$F23^1.218</f>
        <v>0</v>
      </c>
      <c r="W25" s="35">
        <f>V25*Constantes!$E$29</f>
        <v>0</v>
      </c>
      <c r="X25" s="9"/>
      <c r="Y25" s="35">
        <v>20</v>
      </c>
      <c r="Z25" s="35">
        <f>'Cálculos de ET'!$I23*((1-Constantes!$F$18)*'Cálculos de ET'!$K23+'Cálculos de ET'!$L23)</f>
        <v>2.4030252806758123</v>
      </c>
      <c r="AA25" s="35">
        <f>MIN(Z25*Constantes!$F$16,0.8*(AF24+Clima!$F23-AD25-AE25-Constantes!$D$12))</f>
        <v>1.4217753720089765</v>
      </c>
      <c r="AB25" s="35">
        <f>IF(Clima!$F23&gt;0.05*Constantes!$F$17,((Clima!$F23-0.05*Constantes!$F$17)^2)/(Clima!$F23+0.95*Constantes!$F$17),0)</f>
        <v>9.7244922969222489E-4</v>
      </c>
      <c r="AC25" s="35">
        <f>(AB25*Constantes!$F$23+Clima!$F23*Constantes!$F$22)/1000</f>
        <v>2.009724492296922E-3</v>
      </c>
      <c r="AD25" s="35">
        <f>IF(AC25&gt;Constantes!$F$21,1000*((AC25-Constantes!$F$21)/(Constantes!$F$23+Constantes!$F$22)),0)</f>
        <v>0</v>
      </c>
      <c r="AE25" s="35">
        <f>MAX(0,AF24+Clima!$F23-AD25-Constantes!$D$11)</f>
        <v>3.5595981773264569</v>
      </c>
      <c r="AF25" s="35">
        <f>AF24+Clima!$F23-AD25-AA25-AE25</f>
        <v>42.078224627991027</v>
      </c>
      <c r="AG25" s="35">
        <f>0.0526*AD25*Clima!$F23^1.218</f>
        <v>0</v>
      </c>
      <c r="AH25" s="35">
        <f>AG25*Constantes!$F$29</f>
        <v>0</v>
      </c>
      <c r="AI25" s="9"/>
      <c r="AJ25" s="35">
        <v>20</v>
      </c>
      <c r="AK25" s="35">
        <f>0.0526*Clima!$F23^2.218</f>
        <v>1.867674605434769</v>
      </c>
      <c r="AL25" s="35">
        <f>IF(Clima!$F23&gt;0.05*$AP$6,((Clima!$F23-0.05*$AP$6)^2)/(Clima!$F23+0.95*$AP$6),0)</f>
        <v>0.28178711203654261</v>
      </c>
      <c r="AM25" s="35">
        <f>0.0526*AL25*Clima!$F23^1.218</f>
        <v>0.10525732665789053</v>
      </c>
      <c r="AN25" s="35"/>
      <c r="AO25" s="35"/>
      <c r="AP25" s="35"/>
      <c r="AQ25" s="9"/>
      <c r="AR25" s="10"/>
    </row>
    <row r="26" spans="2:44" x14ac:dyDescent="0.25">
      <c r="B26" s="8"/>
      <c r="C26" s="35">
        <v>21</v>
      </c>
      <c r="D26" s="35">
        <f>'Cálculos de ET'!$I24*((1-Constantes!$D$18)*'Cálculos de ET'!$K24+'Cálculos de ET'!$L24)</f>
        <v>2.5192730179008209</v>
      </c>
      <c r="E26" s="35">
        <f>MIN(D26*Constantes!$D$16,0.8*(J25+Clima!$F24-H26-I26-Constantes!$D$12))</f>
        <v>1.4905545776075988</v>
      </c>
      <c r="F26" s="35">
        <f>IF(Clima!$F24&gt;0.05*Constantes!$D$17,((Clima!$F24-0.05*Constantes!$D$17)^2)/(Clima!$F24+0.95*Constantes!$D$17),0)</f>
        <v>2.3659248811689008E-2</v>
      </c>
      <c r="G26" s="35">
        <f>(F26*Constantes!$D$23+Clima!$F24*Constantes!$D$22)/1000</f>
        <v>2.365924881168901E-4</v>
      </c>
      <c r="H26" s="35">
        <f>IF(G26&gt;Constantes!$D$21,1000*((G26-Constantes!$D$21)/(Constantes!$D$23+Constantes!$D$22)),0)</f>
        <v>2.3659248811689008E-2</v>
      </c>
      <c r="I26" s="35">
        <f>MAX(0,J25+Clima!$F24-H26-Constantes!$D$11)</f>
        <v>4.7545653791793399</v>
      </c>
      <c r="J26" s="35">
        <f>J25+Clima!$F24-H26-E26-I26</f>
        <v>42.009445422392403</v>
      </c>
      <c r="K26" s="35">
        <f>0.0526*H26*Clima!$F24^1.218</f>
        <v>1.1484703129108185E-2</v>
      </c>
      <c r="L26" s="35">
        <f>K26*Constantes!$D$29</f>
        <v>2.9449729290703245E-5</v>
      </c>
      <c r="M26" s="9"/>
      <c r="N26" s="35">
        <v>21</v>
      </c>
      <c r="O26" s="35">
        <f>'Cálculos de ET'!$I24*((1-Constantes!$E$18)*'Cálculos de ET'!$K24+'Cálculos de ET'!$L24)</f>
        <v>2.5192730179008209</v>
      </c>
      <c r="P26" s="35">
        <f>MIN(O26*Constantes!$E$16,0.8*(U25+Clima!$F24-S26-T26-Constantes!$D$12))</f>
        <v>1.4905545776075988</v>
      </c>
      <c r="Q26" s="35">
        <f>IF(Clima!$F24&gt;0.05*Constantes!$E$17,((Clima!$F24-0.05*Constantes!$E$17)^2)/(Clima!$F24+0.95*Constantes!$E$17),0)</f>
        <v>2.3659248811689008E-2</v>
      </c>
      <c r="R26" s="35">
        <f>(Q26*Constantes!$E$23+Clima!$F24*Constantes!$E$22)/1000</f>
        <v>1.4765924881168903E-3</v>
      </c>
      <c r="S26" s="35">
        <f>IF(R26&gt;Constantes!$E$21,1000*((R26-Constantes!$E$21)/(Constantes!$E$23+Constantes!$E$22)),0)</f>
        <v>0</v>
      </c>
      <c r="T26" s="35">
        <f>MAX(0,U25+Clima!$F24-S26-Constantes!$D$11)</f>
        <v>4.7782246279910296</v>
      </c>
      <c r="U26" s="35">
        <f>U25+Clima!$F24-S26-P26-T26</f>
        <v>42.009445422392403</v>
      </c>
      <c r="V26" s="35">
        <f>0.0526*S26*Clima!$F24^1.218</f>
        <v>0</v>
      </c>
      <c r="W26" s="35">
        <f>V26*Constantes!$E$29</f>
        <v>0</v>
      </c>
      <c r="X26" s="9"/>
      <c r="Y26" s="35">
        <v>21</v>
      </c>
      <c r="Z26" s="35">
        <f>'Cálculos de ET'!$I24*((1-Constantes!$F$18)*'Cálculos de ET'!$K24+'Cálculos de ET'!$L24)</f>
        <v>2.5192730179008209</v>
      </c>
      <c r="AA26" s="35">
        <f>MIN(Z26*Constantes!$F$16,0.8*(AF25+Clima!$F24-AD26-AE26-Constantes!$D$12))</f>
        <v>1.4905545776075988</v>
      </c>
      <c r="AB26" s="35">
        <f>IF(Clima!$F24&gt;0.05*Constantes!$F$17,((Clima!$F24-0.05*Constantes!$F$17)^2)/(Clima!$F24+0.95*Constantes!$F$17),0)</f>
        <v>2.3659248811689008E-2</v>
      </c>
      <c r="AC26" s="35">
        <f>(AB26*Constantes!$F$23+Clima!$F24*Constantes!$F$22)/1000</f>
        <v>2.7165924881168905E-3</v>
      </c>
      <c r="AD26" s="35">
        <f>IF(AC26&gt;Constantes!$F$21,1000*((AC26-Constantes!$F$21)/(Constantes!$F$23+Constantes!$F$22)),0)</f>
        <v>0</v>
      </c>
      <c r="AE26" s="35">
        <f>MAX(0,AF25+Clima!$F24-AD26-Constantes!$D$11)</f>
        <v>4.7782246279910296</v>
      </c>
      <c r="AF26" s="35">
        <f>AF25+Clima!$F24-AD26-AA26-AE26</f>
        <v>42.009445422392403</v>
      </c>
      <c r="AG26" s="35">
        <f>0.0526*AD26*Clima!$F24^1.218</f>
        <v>0</v>
      </c>
      <c r="AH26" s="35">
        <f>AG26*Constantes!$F$29</f>
        <v>0</v>
      </c>
      <c r="AI26" s="9"/>
      <c r="AJ26" s="35">
        <v>21</v>
      </c>
      <c r="AK26" s="35">
        <f>0.0526*Clima!$F24^2.218</f>
        <v>3.0096120112355975</v>
      </c>
      <c r="AL26" s="35">
        <f>IF(Clima!$F24&gt;0.05*$AP$6,((Clima!$F24-0.05*$AP$6)^2)/(Clima!$F24+0.95*$AP$6),0)</f>
        <v>0.51054547567973141</v>
      </c>
      <c r="AM26" s="35">
        <f>0.0526*AL26*Clima!$F24^1.218</f>
        <v>0.24782964449801789</v>
      </c>
      <c r="AN26" s="35"/>
      <c r="AO26" s="35"/>
      <c r="AP26" s="35"/>
      <c r="AQ26" s="9"/>
      <c r="AR26" s="10"/>
    </row>
    <row r="27" spans="2:44" x14ac:dyDescent="0.25">
      <c r="B27" s="8"/>
      <c r="C27" s="35">
        <v>22</v>
      </c>
      <c r="D27" s="35">
        <f>'Cálculos de ET'!$I25*((1-Constantes!$D$18)*'Cálculos de ET'!$K25+'Cálculos de ET'!$L25)</f>
        <v>2.4591529059238044</v>
      </c>
      <c r="E27" s="35">
        <f>MIN(D27*Constantes!$D$16,0.8*(J26+Clima!$F25-H27-I27-Constantes!$D$12))</f>
        <v>1.4549838762676175</v>
      </c>
      <c r="F27" s="35">
        <f>IF(Clima!$F25&gt;0.05*Constantes!$D$17,((Clima!$F25-0.05*Constantes!$D$17)^2)/(Clima!$F25+0.95*Constantes!$D$17),0)</f>
        <v>0</v>
      </c>
      <c r="G27" s="35">
        <f>(F27*Constantes!$D$23+Clima!$F25*Constantes!$D$22)/1000</f>
        <v>0</v>
      </c>
      <c r="H27" s="35">
        <f>IF(G27&gt;Constantes!$D$21,1000*((G27-Constantes!$D$21)/(Constantes!$D$23+Constantes!$D$22)),0)</f>
        <v>0</v>
      </c>
      <c r="I27" s="35">
        <f>MAX(0,J26+Clima!$F25-H27-Constantes!$D$11)</f>
        <v>0</v>
      </c>
      <c r="J27" s="35">
        <f>J26+Clima!$F25-H27-E27-I27</f>
        <v>40.654461546124786</v>
      </c>
      <c r="K27" s="35">
        <f>0.0526*H27*Clima!$F25^1.218</f>
        <v>0</v>
      </c>
      <c r="L27" s="35">
        <f>K27*Constantes!$D$29</f>
        <v>0</v>
      </c>
      <c r="M27" s="9"/>
      <c r="N27" s="35">
        <v>22</v>
      </c>
      <c r="O27" s="35">
        <f>'Cálculos de ET'!$I25*((1-Constantes!$E$18)*'Cálculos de ET'!$K25+'Cálculos de ET'!$L25)</f>
        <v>2.4591529059238044</v>
      </c>
      <c r="P27" s="35">
        <f>MIN(O27*Constantes!$E$16,0.8*(U26+Clima!$F25-S27-T27-Constantes!$D$12))</f>
        <v>1.4549838762676175</v>
      </c>
      <c r="Q27" s="35">
        <f>IF(Clima!$F25&gt;0.05*Constantes!$E$17,((Clima!$F25-0.05*Constantes!$E$17)^2)/(Clima!$F25+0.95*Constantes!$E$17),0)</f>
        <v>0</v>
      </c>
      <c r="R27" s="35">
        <f>(Q27*Constantes!$E$23+Clima!$F25*Constantes!$E$22)/1000</f>
        <v>2.0000000000000005E-5</v>
      </c>
      <c r="S27" s="35">
        <f>IF(R27&gt;Constantes!$E$21,1000*((R27-Constantes!$E$21)/(Constantes!$E$23+Constantes!$E$22)),0)</f>
        <v>0</v>
      </c>
      <c r="T27" s="35">
        <f>MAX(0,U26+Clima!$F25-S27-Constantes!$D$11)</f>
        <v>0</v>
      </c>
      <c r="U27" s="35">
        <f>U26+Clima!$F25-S27-P27-T27</f>
        <v>40.654461546124786</v>
      </c>
      <c r="V27" s="35">
        <f>0.0526*S27*Clima!$F25^1.218</f>
        <v>0</v>
      </c>
      <c r="W27" s="35">
        <f>V27*Constantes!$E$29</f>
        <v>0</v>
      </c>
      <c r="X27" s="9"/>
      <c r="Y27" s="35">
        <v>22</v>
      </c>
      <c r="Z27" s="35">
        <f>'Cálculos de ET'!$I25*((1-Constantes!$F$18)*'Cálculos de ET'!$K25+'Cálculos de ET'!$L25)</f>
        <v>2.4591529059238044</v>
      </c>
      <c r="AA27" s="35">
        <f>MIN(Z27*Constantes!$F$16,0.8*(AF26+Clima!$F25-AD27-AE27-Constantes!$D$12))</f>
        <v>1.4549838762676175</v>
      </c>
      <c r="AB27" s="35">
        <f>IF(Clima!$F25&gt;0.05*Constantes!$F$17,((Clima!$F25-0.05*Constantes!$F$17)^2)/(Clima!$F25+0.95*Constantes!$F$17),0)</f>
        <v>0</v>
      </c>
      <c r="AC27" s="35">
        <f>(AB27*Constantes!$F$23+Clima!$F25*Constantes!$F$22)/1000</f>
        <v>4.000000000000001E-5</v>
      </c>
      <c r="AD27" s="35">
        <f>IF(AC27&gt;Constantes!$F$21,1000*((AC27-Constantes!$F$21)/(Constantes!$F$23+Constantes!$F$22)),0)</f>
        <v>0</v>
      </c>
      <c r="AE27" s="35">
        <f>MAX(0,AF26+Clima!$F25-AD27-Constantes!$D$11)</f>
        <v>0</v>
      </c>
      <c r="AF27" s="35">
        <f>AF26+Clima!$F25-AD27-AA27-AE27</f>
        <v>40.654461546124786</v>
      </c>
      <c r="AG27" s="35">
        <f>0.0526*AD27*Clima!$F25^1.218</f>
        <v>0</v>
      </c>
      <c r="AH27" s="35">
        <f>AG27*Constantes!$F$29</f>
        <v>0</v>
      </c>
      <c r="AI27" s="9"/>
      <c r="AJ27" s="35">
        <v>22</v>
      </c>
      <c r="AK27" s="35">
        <f>0.0526*Clima!$F25^2.218</f>
        <v>3.1840930012055863E-4</v>
      </c>
      <c r="AL27" s="35">
        <f>IF(Clima!$F25&gt;0.05*$AP$6,((Clima!$F25-0.05*$AP$6)^2)/(Clima!$F25+0.95*$AP$6),0)</f>
        <v>0</v>
      </c>
      <c r="AM27" s="35">
        <f>0.0526*AL27*Clima!$F25^1.218</f>
        <v>0</v>
      </c>
      <c r="AN27" s="35"/>
      <c r="AO27" s="35"/>
      <c r="AP27" s="35"/>
      <c r="AQ27" s="9"/>
      <c r="AR27" s="10"/>
    </row>
    <row r="28" spans="2:44" x14ac:dyDescent="0.25">
      <c r="B28" s="8"/>
      <c r="C28" s="35">
        <v>23</v>
      </c>
      <c r="D28" s="35">
        <f>'Cálculos de ET'!$I26*((1-Constantes!$D$18)*'Cálculos de ET'!$K26+'Cálculos de ET'!$L26)</f>
        <v>2.4223517769633682</v>
      </c>
      <c r="E28" s="35">
        <f>MIN(D28*Constantes!$D$16,0.8*(J27+Clima!$F26-H28-I28-Constantes!$D$12))</f>
        <v>1.4332100983390892</v>
      </c>
      <c r="F28" s="35">
        <f>IF(Clima!$F26&gt;0.05*Constantes!$D$17,((Clima!$F26-0.05*Constantes!$D$17)^2)/(Clima!$F26+0.95*Constantes!$D$17),0)</f>
        <v>2.0659609399921042</v>
      </c>
      <c r="G28" s="35">
        <f>(F28*Constantes!$D$23+Clima!$F26*Constantes!$D$22)/1000</f>
        <v>2.0659609399921043E-2</v>
      </c>
      <c r="H28" s="35">
        <f>IF(G28&gt;Constantes!$D$21,1000*((G28-Constantes!$D$21)/(Constantes!$D$23+Constantes!$D$22)),0)</f>
        <v>2.0659609399921046</v>
      </c>
      <c r="I28" s="35">
        <f>MAX(0,J27+Clima!$F26-H28-Constantes!$D$11)</f>
        <v>14.788500606132679</v>
      </c>
      <c r="J28" s="35">
        <f>J27+Clima!$F26-H28-E28-I28</f>
        <v>42.066789901660911</v>
      </c>
      <c r="K28" s="35">
        <f>0.0526*H28*Clima!$F26^1.218</f>
        <v>4.0998476050268398</v>
      </c>
      <c r="L28" s="35">
        <f>K28*Constantes!$D$29</f>
        <v>1.0513062527072407E-2</v>
      </c>
      <c r="M28" s="9"/>
      <c r="N28" s="35">
        <v>23</v>
      </c>
      <c r="O28" s="35">
        <f>'Cálculos de ET'!$I26*((1-Constantes!$E$18)*'Cálculos de ET'!$K26+'Cálculos de ET'!$L26)</f>
        <v>2.4223517769633682</v>
      </c>
      <c r="P28" s="35">
        <f>MIN(O28*Constantes!$E$16,0.8*(U27+Clima!$F26-S28-T28-Constantes!$D$12))</f>
        <v>1.4332100983390892</v>
      </c>
      <c r="Q28" s="35">
        <f>IF(Clima!$F26&gt;0.05*Constantes!$E$17,((Clima!$F26-0.05*Constantes!$E$17)^2)/(Clima!$F26+0.95*Constantes!$E$17),0)</f>
        <v>2.0659609399921042</v>
      </c>
      <c r="R28" s="35">
        <f>(Q28*Constantes!$E$23+Clima!$F26*Constantes!$E$22)/1000</f>
        <v>2.4599609399921042E-2</v>
      </c>
      <c r="S28" s="35">
        <f>IF(R28&gt;Constantes!$E$21,1000*((R28-Constantes!$E$21)/(Constantes!$E$23+Constantes!$E$22)),0)</f>
        <v>0.20584405881578821</v>
      </c>
      <c r="T28" s="35">
        <f>MAX(0,U27+Clima!$F26-S28-Constantes!$D$11)</f>
        <v>16.648617487308996</v>
      </c>
      <c r="U28" s="35">
        <f>U27+Clima!$F26-S28-P28-T28</f>
        <v>42.066789901660911</v>
      </c>
      <c r="V28" s="35">
        <f>0.0526*S28*Clima!$F26^1.218</f>
        <v>0.40849236556628143</v>
      </c>
      <c r="W28" s="35">
        <f>V28*Constantes!$E$29</f>
        <v>1.0474793686878813E-3</v>
      </c>
      <c r="X28" s="9"/>
      <c r="Y28" s="35">
        <v>23</v>
      </c>
      <c r="Z28" s="35">
        <f>'Cálculos de ET'!$I26*((1-Constantes!$F$18)*'Cálculos de ET'!$K26+'Cálculos de ET'!$L26)</f>
        <v>2.4223517769633682</v>
      </c>
      <c r="AA28" s="35">
        <f>MIN(Z28*Constantes!$F$16,0.8*(AF27+Clima!$F26-AD28-AE28-Constantes!$D$12))</f>
        <v>1.4332100983390892</v>
      </c>
      <c r="AB28" s="35">
        <f>IF(Clima!$F26&gt;0.05*Constantes!$F$17,((Clima!$F26-0.05*Constantes!$F$17)^2)/(Clima!$F26+0.95*Constantes!$F$17),0)</f>
        <v>2.0659609399921042</v>
      </c>
      <c r="AC28" s="35">
        <f>(AB28*Constantes!$F$23+Clima!$F26*Constantes!$F$22)/1000</f>
        <v>2.8539609399921041E-2</v>
      </c>
      <c r="AD28" s="35">
        <f>IF(AC28&gt;Constantes!$F$21,1000*((AC28-Constantes!$F$21)/(Constantes!$F$23+Constantes!$F$22)),0)</f>
        <v>0</v>
      </c>
      <c r="AE28" s="35">
        <f>MAX(0,AF27+Clima!$F26-AD28-Constantes!$D$11)</f>
        <v>16.854461546124782</v>
      </c>
      <c r="AF28" s="35">
        <f>AF27+Clima!$F26-AD28-AA28-AE28</f>
        <v>42.066789901660911</v>
      </c>
      <c r="AG28" s="35">
        <f>0.0526*AD28*Clima!$F26^1.218</f>
        <v>0</v>
      </c>
      <c r="AH28" s="35">
        <f>AG28*Constantes!$F$29</f>
        <v>0</v>
      </c>
      <c r="AI28" s="9"/>
      <c r="AJ28" s="35">
        <v>23</v>
      </c>
      <c r="AK28" s="35">
        <f>0.0526*Clima!$F26^2.218</f>
        <v>39.094155293825366</v>
      </c>
      <c r="AL28" s="35">
        <f>IF(Clima!$F26&gt;0.05*$AP$6,((Clima!$F26-0.05*$AP$6)^2)/(Clima!$F26+0.95*$AP$6),0)</f>
        <v>6.13740799509831</v>
      </c>
      <c r="AM28" s="35">
        <f>0.0526*AL28*Clima!$F26^1.218</f>
        <v>12.17953204375323</v>
      </c>
      <c r="AN28" s="35"/>
      <c r="AO28" s="35"/>
      <c r="AP28" s="35"/>
      <c r="AQ28" s="9"/>
      <c r="AR28" s="10"/>
    </row>
    <row r="29" spans="2:44" x14ac:dyDescent="0.25">
      <c r="B29" s="8"/>
      <c r="C29" s="35">
        <v>24</v>
      </c>
      <c r="D29" s="35">
        <f>'Cálculos de ET'!$I27*((1-Constantes!$D$18)*'Cálculos de ET'!$K27+'Cálculos de ET'!$L27)</f>
        <v>2.3647872291157586</v>
      </c>
      <c r="E29" s="35">
        <f>MIN(D29*Constantes!$D$16,0.8*(J28+Clima!$F27-H29-I29-Constantes!$D$12))</f>
        <v>1.3991514235974125</v>
      </c>
      <c r="F29" s="35">
        <f>IF(Clima!$F27&gt;0.05*Constantes!$D$17,((Clima!$F27-0.05*Constantes!$D$17)^2)/(Clima!$F27+0.95*Constantes!$D$17),0)</f>
        <v>0</v>
      </c>
      <c r="G29" s="35">
        <f>(F29*Constantes!$D$23+Clima!$F27*Constantes!$D$22)/1000</f>
        <v>0</v>
      </c>
      <c r="H29" s="35">
        <f>IF(G29&gt;Constantes!$D$21,1000*((G29-Constantes!$D$21)/(Constantes!$D$23+Constantes!$D$22)),0)</f>
        <v>0</v>
      </c>
      <c r="I29" s="35">
        <f>MAX(0,J28+Clima!$F27-H29-Constantes!$D$11)</f>
        <v>0.96678990166090983</v>
      </c>
      <c r="J29" s="35">
        <f>J28+Clima!$F27-H29-E29-I29</f>
        <v>42.100848576402591</v>
      </c>
      <c r="K29" s="35">
        <f>0.0526*H29*Clima!$F27^1.218</f>
        <v>0</v>
      </c>
      <c r="L29" s="35">
        <f>K29*Constantes!$D$29</f>
        <v>0</v>
      </c>
      <c r="M29" s="9"/>
      <c r="N29" s="35">
        <v>24</v>
      </c>
      <c r="O29" s="35">
        <f>'Cálculos de ET'!$I27*((1-Constantes!$E$18)*'Cálculos de ET'!$K27+'Cálculos de ET'!$L27)</f>
        <v>2.3647872291157586</v>
      </c>
      <c r="P29" s="35">
        <f>MIN(O29*Constantes!$E$16,0.8*(U28+Clima!$F27-S29-T29-Constantes!$D$12))</f>
        <v>1.3991514235974125</v>
      </c>
      <c r="Q29" s="35">
        <f>IF(Clima!$F27&gt;0.05*Constantes!$E$17,((Clima!$F27-0.05*Constantes!$E$17)^2)/(Clima!$F27+0.95*Constantes!$E$17),0)</f>
        <v>0</v>
      </c>
      <c r="R29" s="35">
        <f>(Q29*Constantes!$E$23+Clima!$F27*Constantes!$E$22)/1000</f>
        <v>4.7999999999999996E-4</v>
      </c>
      <c r="S29" s="35">
        <f>IF(R29&gt;Constantes!$E$21,1000*((R29-Constantes!$E$21)/(Constantes!$E$23+Constantes!$E$22)),0)</f>
        <v>0</v>
      </c>
      <c r="T29" s="35">
        <f>MAX(0,U28+Clima!$F27-S29-Constantes!$D$11)</f>
        <v>0.96678990166090983</v>
      </c>
      <c r="U29" s="35">
        <f>U28+Clima!$F27-S29-P29-T29</f>
        <v>42.100848576402591</v>
      </c>
      <c r="V29" s="35">
        <f>0.0526*S29*Clima!$F27^1.218</f>
        <v>0</v>
      </c>
      <c r="W29" s="35">
        <f>V29*Constantes!$E$29</f>
        <v>0</v>
      </c>
      <c r="X29" s="9"/>
      <c r="Y29" s="35">
        <v>24</v>
      </c>
      <c r="Z29" s="35">
        <f>'Cálculos de ET'!$I27*((1-Constantes!$F$18)*'Cálculos de ET'!$K27+'Cálculos de ET'!$L27)</f>
        <v>2.3647872291157586</v>
      </c>
      <c r="AA29" s="35">
        <f>MIN(Z29*Constantes!$F$16,0.8*(AF28+Clima!$F27-AD29-AE29-Constantes!$D$12))</f>
        <v>1.3991514235974125</v>
      </c>
      <c r="AB29" s="35">
        <f>IF(Clima!$F27&gt;0.05*Constantes!$F$17,((Clima!$F27-0.05*Constantes!$F$17)^2)/(Clima!$F27+0.95*Constantes!$F$17),0)</f>
        <v>0</v>
      </c>
      <c r="AC29" s="35">
        <f>(AB29*Constantes!$F$23+Clima!$F27*Constantes!$F$22)/1000</f>
        <v>9.5999999999999992E-4</v>
      </c>
      <c r="AD29" s="35">
        <f>IF(AC29&gt;Constantes!$F$21,1000*((AC29-Constantes!$F$21)/(Constantes!$F$23+Constantes!$F$22)),0)</f>
        <v>0</v>
      </c>
      <c r="AE29" s="35">
        <f>MAX(0,AF28+Clima!$F27-AD29-Constantes!$D$11)</f>
        <v>0.96678990166090983</v>
      </c>
      <c r="AF29" s="35">
        <f>AF28+Clima!$F27-AD29-AA29-AE29</f>
        <v>42.100848576402591</v>
      </c>
      <c r="AG29" s="35">
        <f>0.0526*AD29*Clima!$F27^1.218</f>
        <v>0</v>
      </c>
      <c r="AH29" s="35">
        <f>AG29*Constantes!$F$29</f>
        <v>0</v>
      </c>
      <c r="AI29" s="9"/>
      <c r="AJ29" s="35">
        <v>24</v>
      </c>
      <c r="AK29" s="35">
        <f>0.0526*Clima!$F27^2.218</f>
        <v>0.36668595716871932</v>
      </c>
      <c r="AL29" s="35">
        <f>IF(Clima!$F27&gt;0.05*$AP$6,((Clima!$F27-0.05*$AP$6)^2)/(Clima!$F27+0.95*$AP$6),0)</f>
        <v>1.2646160328663239E-2</v>
      </c>
      <c r="AM29" s="35">
        <f>0.0526*AL29*Clima!$F27^1.218</f>
        <v>1.9321539185937356E-3</v>
      </c>
      <c r="AN29" s="35"/>
      <c r="AO29" s="35"/>
      <c r="AP29" s="35"/>
      <c r="AQ29" s="9"/>
      <c r="AR29" s="10"/>
    </row>
    <row r="30" spans="2:44" x14ac:dyDescent="0.25">
      <c r="B30" s="8"/>
      <c r="C30" s="35">
        <v>25</v>
      </c>
      <c r="D30" s="35">
        <f>'Cálculos de ET'!$I28*((1-Constantes!$D$18)*'Cálculos de ET'!$K28+'Cálculos de ET'!$L28)</f>
        <v>2.4677605163245131</v>
      </c>
      <c r="E30" s="35">
        <f>MIN(D30*Constantes!$D$16,0.8*(J29+Clima!$F28-H30-I30-Constantes!$D$12))</f>
        <v>1.4600766601754647</v>
      </c>
      <c r="F30" s="35">
        <f>IF(Clima!$F28&gt;0.05*Constantes!$D$17,((Clima!$F28-0.05*Constantes!$D$17)^2)/(Clima!$F28+0.95*Constantes!$D$17),0)</f>
        <v>0</v>
      </c>
      <c r="G30" s="35">
        <f>(F30*Constantes!$D$23+Clima!$F28*Constantes!$D$22)/1000</f>
        <v>0</v>
      </c>
      <c r="H30" s="35">
        <f>IF(G30&gt;Constantes!$D$21,1000*((G30-Constantes!$D$21)/(Constantes!$D$23+Constantes!$D$22)),0)</f>
        <v>0</v>
      </c>
      <c r="I30" s="35">
        <f>MAX(0,J29+Clima!$F28-H30-Constantes!$D$11)</f>
        <v>0</v>
      </c>
      <c r="J30" s="35">
        <f>J29+Clima!$F28-H30-E30-I30</f>
        <v>40.640771916227123</v>
      </c>
      <c r="K30" s="35">
        <f>0.0526*H30*Clima!$F28^1.218</f>
        <v>0</v>
      </c>
      <c r="L30" s="35">
        <f>K30*Constantes!$D$29</f>
        <v>0</v>
      </c>
      <c r="M30" s="9"/>
      <c r="N30" s="35">
        <v>25</v>
      </c>
      <c r="O30" s="35">
        <f>'Cálculos de ET'!$I28*((1-Constantes!$E$18)*'Cálculos de ET'!$K28+'Cálculos de ET'!$L28)</f>
        <v>2.4677605163245131</v>
      </c>
      <c r="P30" s="35">
        <f>MIN(O30*Constantes!$E$16,0.8*(U29+Clima!$F28-S30-T30-Constantes!$D$12))</f>
        <v>1.4600766601754647</v>
      </c>
      <c r="Q30" s="35">
        <f>IF(Clima!$F28&gt;0.05*Constantes!$E$17,((Clima!$F28-0.05*Constantes!$E$17)^2)/(Clima!$F28+0.95*Constantes!$E$17),0)</f>
        <v>0</v>
      </c>
      <c r="R30" s="35">
        <f>(Q30*Constantes!$E$23+Clima!$F28*Constantes!$E$22)/1000</f>
        <v>0</v>
      </c>
      <c r="S30" s="35">
        <f>IF(R30&gt;Constantes!$E$21,1000*((R30-Constantes!$E$21)/(Constantes!$E$23+Constantes!$E$22)),0)</f>
        <v>0</v>
      </c>
      <c r="T30" s="35">
        <f>MAX(0,U29+Clima!$F28-S30-Constantes!$D$11)</f>
        <v>0</v>
      </c>
      <c r="U30" s="35">
        <f>U29+Clima!$F28-S30-P30-T30</f>
        <v>40.640771916227123</v>
      </c>
      <c r="V30" s="35">
        <f>0.0526*S30*Clima!$F28^1.218</f>
        <v>0</v>
      </c>
      <c r="W30" s="35">
        <f>V30*Constantes!$E$29</f>
        <v>0</v>
      </c>
      <c r="X30" s="9"/>
      <c r="Y30" s="35">
        <v>25</v>
      </c>
      <c r="Z30" s="35">
        <f>'Cálculos de ET'!$I28*((1-Constantes!$F$18)*'Cálculos de ET'!$K28+'Cálculos de ET'!$L28)</f>
        <v>2.4677605163245131</v>
      </c>
      <c r="AA30" s="35">
        <f>MIN(Z30*Constantes!$F$16,0.8*(AF29+Clima!$F28-AD30-AE30-Constantes!$D$12))</f>
        <v>1.4600766601754647</v>
      </c>
      <c r="AB30" s="35">
        <f>IF(Clima!$F28&gt;0.05*Constantes!$F$17,((Clima!$F28-0.05*Constantes!$F$17)^2)/(Clima!$F28+0.95*Constantes!$F$17),0)</f>
        <v>0</v>
      </c>
      <c r="AC30" s="35">
        <f>(AB30*Constantes!$F$23+Clima!$F28*Constantes!$F$22)/1000</f>
        <v>0</v>
      </c>
      <c r="AD30" s="35">
        <f>IF(AC30&gt;Constantes!$F$21,1000*((AC30-Constantes!$F$21)/(Constantes!$F$23+Constantes!$F$22)),0)</f>
        <v>0</v>
      </c>
      <c r="AE30" s="35">
        <f>MAX(0,AF29+Clima!$F28-AD30-Constantes!$D$11)</f>
        <v>0</v>
      </c>
      <c r="AF30" s="35">
        <f>AF29+Clima!$F28-AD30-AA30-AE30</f>
        <v>40.640771916227123</v>
      </c>
      <c r="AG30" s="35">
        <f>0.0526*AD30*Clima!$F28^1.218</f>
        <v>0</v>
      </c>
      <c r="AH30" s="35">
        <f>AG30*Constantes!$F$29</f>
        <v>0</v>
      </c>
      <c r="AI30" s="9"/>
      <c r="AJ30" s="35">
        <v>25</v>
      </c>
      <c r="AK30" s="35">
        <f>0.0526*Clima!$F28^2.218</f>
        <v>0</v>
      </c>
      <c r="AL30" s="35">
        <f>IF(Clima!$F28&gt;0.05*$AP$6,((Clima!$F28-0.05*$AP$6)^2)/(Clima!$F28+0.95*$AP$6),0)</f>
        <v>0</v>
      </c>
      <c r="AM30" s="35">
        <f>0.0526*AL30*Clima!$F28^1.218</f>
        <v>0</v>
      </c>
      <c r="AN30" s="35"/>
      <c r="AO30" s="35"/>
      <c r="AP30" s="35"/>
      <c r="AQ30" s="9"/>
      <c r="AR30" s="10"/>
    </row>
    <row r="31" spans="2:44" x14ac:dyDescent="0.25">
      <c r="B31" s="8"/>
      <c r="C31" s="35">
        <v>26</v>
      </c>
      <c r="D31" s="35">
        <f>'Cálculos de ET'!$I29*((1-Constantes!$D$18)*'Cálculos de ET'!$K29+'Cálculos de ET'!$L29)</f>
        <v>2.4696434055345442</v>
      </c>
      <c r="E31" s="35">
        <f>MIN(D31*Constantes!$D$16,0.8*(J30+Clima!$F29-H31-I31-Constantes!$D$12))</f>
        <v>1.4611906915294299</v>
      </c>
      <c r="F31" s="35">
        <f>IF(Clima!$F29&gt;0.05*Constantes!$D$17,((Clima!$F29-0.05*Constantes!$D$17)^2)/(Clima!$F29+0.95*Constantes!$D$17),0)</f>
        <v>0</v>
      </c>
      <c r="G31" s="35">
        <f>(F31*Constantes!$D$23+Clima!$F29*Constantes!$D$22)/1000</f>
        <v>0</v>
      </c>
      <c r="H31" s="35">
        <f>IF(G31&gt;Constantes!$D$21,1000*((G31-Constantes!$D$21)/(Constantes!$D$23+Constantes!$D$22)),0)</f>
        <v>0</v>
      </c>
      <c r="I31" s="35">
        <f>MAX(0,J30+Clima!$F29-H31-Constantes!$D$11)</f>
        <v>1.1407719162271235</v>
      </c>
      <c r="J31" s="35">
        <f>J30+Clima!$F29-H31-E31-I31</f>
        <v>42.038809308470569</v>
      </c>
      <c r="K31" s="35">
        <f>0.0526*H31*Clima!$F29^1.218</f>
        <v>0</v>
      </c>
      <c r="L31" s="35">
        <f>K31*Constantes!$D$29</f>
        <v>0</v>
      </c>
      <c r="M31" s="9"/>
      <c r="N31" s="35">
        <v>26</v>
      </c>
      <c r="O31" s="35">
        <f>'Cálculos de ET'!$I29*((1-Constantes!$E$18)*'Cálculos de ET'!$K29+'Cálculos de ET'!$L29)</f>
        <v>2.4696434055345442</v>
      </c>
      <c r="P31" s="35">
        <f>MIN(O31*Constantes!$E$16,0.8*(U30+Clima!$F29-S31-T31-Constantes!$D$12))</f>
        <v>1.4611906915294299</v>
      </c>
      <c r="Q31" s="35">
        <f>IF(Clima!$F29&gt;0.05*Constantes!$E$17,((Clima!$F29-0.05*Constantes!$E$17)^2)/(Clima!$F29+0.95*Constantes!$E$17),0)</f>
        <v>0</v>
      </c>
      <c r="R31" s="35">
        <f>(Q31*Constantes!$E$23+Clima!$F29*Constantes!$E$22)/1000</f>
        <v>8.0000000000000004E-4</v>
      </c>
      <c r="S31" s="35">
        <f>IF(R31&gt;Constantes!$E$21,1000*((R31-Constantes!$E$21)/(Constantes!$E$23+Constantes!$E$22)),0)</f>
        <v>0</v>
      </c>
      <c r="T31" s="35">
        <f>MAX(0,U30+Clima!$F29-S31-Constantes!$D$11)</f>
        <v>1.1407719162271235</v>
      </c>
      <c r="U31" s="35">
        <f>U30+Clima!$F29-S31-P31-T31</f>
        <v>42.038809308470569</v>
      </c>
      <c r="V31" s="35">
        <f>0.0526*S31*Clima!$F29^1.218</f>
        <v>0</v>
      </c>
      <c r="W31" s="35">
        <f>V31*Constantes!$E$29</f>
        <v>0</v>
      </c>
      <c r="X31" s="9"/>
      <c r="Y31" s="35">
        <v>26</v>
      </c>
      <c r="Z31" s="35">
        <f>'Cálculos de ET'!$I29*((1-Constantes!$F$18)*'Cálculos de ET'!$K29+'Cálculos de ET'!$L29)</f>
        <v>2.4696434055345442</v>
      </c>
      <c r="AA31" s="35">
        <f>MIN(Z31*Constantes!$F$16,0.8*(AF30+Clima!$F29-AD31-AE31-Constantes!$D$12))</f>
        <v>1.4611906915294299</v>
      </c>
      <c r="AB31" s="35">
        <f>IF(Clima!$F29&gt;0.05*Constantes!$F$17,((Clima!$F29-0.05*Constantes!$F$17)^2)/(Clima!$F29+0.95*Constantes!$F$17),0)</f>
        <v>0</v>
      </c>
      <c r="AC31" s="35">
        <f>(AB31*Constantes!$F$23+Clima!$F29*Constantes!$F$22)/1000</f>
        <v>1.6000000000000001E-3</v>
      </c>
      <c r="AD31" s="35">
        <f>IF(AC31&gt;Constantes!$F$21,1000*((AC31-Constantes!$F$21)/(Constantes!$F$23+Constantes!$F$22)),0)</f>
        <v>0</v>
      </c>
      <c r="AE31" s="35">
        <f>MAX(0,AF30+Clima!$F29-AD31-Constantes!$D$11)</f>
        <v>1.1407719162271235</v>
      </c>
      <c r="AF31" s="35">
        <f>AF30+Clima!$F29-AD31-AA31-AE31</f>
        <v>42.038809308470569</v>
      </c>
      <c r="AG31" s="35">
        <f>0.0526*AD31*Clima!$F29^1.218</f>
        <v>0</v>
      </c>
      <c r="AH31" s="35">
        <f>AG31*Constantes!$F$29</f>
        <v>0</v>
      </c>
      <c r="AI31" s="9"/>
      <c r="AJ31" s="35">
        <v>26</v>
      </c>
      <c r="AK31" s="35">
        <f>0.0526*Clima!$F29^2.218</f>
        <v>1.1385570712519109</v>
      </c>
      <c r="AL31" s="35">
        <f>IF(Clima!$F29&gt;0.05*$AP$6,((Clima!$F29-0.05*$AP$6)^2)/(Clima!$F29+0.95*$AP$6),0)</f>
        <v>0.13940420338375761</v>
      </c>
      <c r="AM31" s="35">
        <f>0.0526*AL31*Clima!$F29^1.218</f>
        <v>3.9679910381204199E-2</v>
      </c>
      <c r="AN31" s="35"/>
      <c r="AO31" s="35"/>
      <c r="AP31" s="35"/>
      <c r="AQ31" s="9"/>
      <c r="AR31" s="10"/>
    </row>
    <row r="32" spans="2:44" x14ac:dyDescent="0.25">
      <c r="B32" s="8"/>
      <c r="C32" s="35">
        <v>27</v>
      </c>
      <c r="D32" s="35">
        <f>'Cálculos de ET'!$I30*((1-Constantes!$D$18)*'Cálculos de ET'!$K30+'Cálculos de ET'!$L30)</f>
        <v>2.4973569450667323</v>
      </c>
      <c r="E32" s="35">
        <f>MIN(D32*Constantes!$D$16,0.8*(J31+Clima!$F30-H32-I32-Constantes!$D$12))</f>
        <v>1.4775877008721618</v>
      </c>
      <c r="F32" s="35">
        <f>IF(Clima!$F30&gt;0.05*Constantes!$D$17,((Clima!$F30-0.05*Constantes!$D$17)^2)/(Clima!$F30+0.95*Constantes!$D$17),0)</f>
        <v>0</v>
      </c>
      <c r="G32" s="35">
        <f>(F32*Constantes!$D$23+Clima!$F30*Constantes!$D$22)/1000</f>
        <v>0</v>
      </c>
      <c r="H32" s="35">
        <f>IF(G32&gt;Constantes!$D$21,1000*((G32-Constantes!$D$21)/(Constantes!$D$23+Constantes!$D$22)),0)</f>
        <v>0</v>
      </c>
      <c r="I32" s="35">
        <f>MAX(0,J31+Clima!$F30-H32-Constantes!$D$11)</f>
        <v>0</v>
      </c>
      <c r="J32" s="35">
        <f>J31+Clima!$F30-H32-E32-I32</f>
        <v>40.661221607598407</v>
      </c>
      <c r="K32" s="35">
        <f>0.0526*H32*Clima!$F30^1.218</f>
        <v>0</v>
      </c>
      <c r="L32" s="35">
        <f>K32*Constantes!$D$29</f>
        <v>0</v>
      </c>
      <c r="M32" s="9"/>
      <c r="N32" s="35">
        <v>27</v>
      </c>
      <c r="O32" s="35">
        <f>'Cálculos de ET'!$I30*((1-Constantes!$E$18)*'Cálculos de ET'!$K30+'Cálculos de ET'!$L30)</f>
        <v>2.4973569450667323</v>
      </c>
      <c r="P32" s="35">
        <f>MIN(O32*Constantes!$E$16,0.8*(U31+Clima!$F30-S32-T32-Constantes!$D$12))</f>
        <v>1.4775877008721618</v>
      </c>
      <c r="Q32" s="35">
        <f>IF(Clima!$F30&gt;0.05*Constantes!$E$17,((Clima!$F30-0.05*Constantes!$E$17)^2)/(Clima!$F30+0.95*Constantes!$E$17),0)</f>
        <v>0</v>
      </c>
      <c r="R32" s="35">
        <f>(Q32*Constantes!$E$23+Clima!$F30*Constantes!$E$22)/1000</f>
        <v>2.0000000000000005E-5</v>
      </c>
      <c r="S32" s="35">
        <f>IF(R32&gt;Constantes!$E$21,1000*((R32-Constantes!$E$21)/(Constantes!$E$23+Constantes!$E$22)),0)</f>
        <v>0</v>
      </c>
      <c r="T32" s="35">
        <f>MAX(0,U31+Clima!$F30-S32-Constantes!$D$11)</f>
        <v>0</v>
      </c>
      <c r="U32" s="35">
        <f>U31+Clima!$F30-S32-P32-T32</f>
        <v>40.661221607598407</v>
      </c>
      <c r="V32" s="35">
        <f>0.0526*S32*Clima!$F30^1.218</f>
        <v>0</v>
      </c>
      <c r="W32" s="35">
        <f>V32*Constantes!$E$29</f>
        <v>0</v>
      </c>
      <c r="X32" s="9"/>
      <c r="Y32" s="35">
        <v>27</v>
      </c>
      <c r="Z32" s="35">
        <f>'Cálculos de ET'!$I30*((1-Constantes!$F$18)*'Cálculos de ET'!$K30+'Cálculos de ET'!$L30)</f>
        <v>2.4973569450667323</v>
      </c>
      <c r="AA32" s="35">
        <f>MIN(Z32*Constantes!$F$16,0.8*(AF31+Clima!$F30-AD32-AE32-Constantes!$D$12))</f>
        <v>1.4775877008721618</v>
      </c>
      <c r="AB32" s="35">
        <f>IF(Clima!$F30&gt;0.05*Constantes!$F$17,((Clima!$F30-0.05*Constantes!$F$17)^2)/(Clima!$F30+0.95*Constantes!$F$17),0)</f>
        <v>0</v>
      </c>
      <c r="AC32" s="35">
        <f>(AB32*Constantes!$F$23+Clima!$F30*Constantes!$F$22)/1000</f>
        <v>4.000000000000001E-5</v>
      </c>
      <c r="AD32" s="35">
        <f>IF(AC32&gt;Constantes!$F$21,1000*((AC32-Constantes!$F$21)/(Constantes!$F$23+Constantes!$F$22)),0)</f>
        <v>0</v>
      </c>
      <c r="AE32" s="35">
        <f>MAX(0,AF31+Clima!$F30-AD32-Constantes!$D$11)</f>
        <v>0</v>
      </c>
      <c r="AF32" s="35">
        <f>AF31+Clima!$F30-AD32-AA32-AE32</f>
        <v>40.661221607598407</v>
      </c>
      <c r="AG32" s="35">
        <f>0.0526*AD32*Clima!$F30^1.218</f>
        <v>0</v>
      </c>
      <c r="AH32" s="35">
        <f>AG32*Constantes!$F$29</f>
        <v>0</v>
      </c>
      <c r="AI32" s="9"/>
      <c r="AJ32" s="35">
        <v>27</v>
      </c>
      <c r="AK32" s="35">
        <f>0.0526*Clima!$F30^2.218</f>
        <v>3.1840930012055863E-4</v>
      </c>
      <c r="AL32" s="35">
        <f>IF(Clima!$F30&gt;0.05*$AP$6,((Clima!$F30-0.05*$AP$6)^2)/(Clima!$F30+0.95*$AP$6),0)</f>
        <v>0</v>
      </c>
      <c r="AM32" s="35">
        <f>0.0526*AL32*Clima!$F30^1.218</f>
        <v>0</v>
      </c>
      <c r="AN32" s="35"/>
      <c r="AO32" s="35"/>
      <c r="AP32" s="35"/>
      <c r="AQ32" s="9"/>
      <c r="AR32" s="10"/>
    </row>
    <row r="33" spans="2:44" x14ac:dyDescent="0.25">
      <c r="B33" s="8"/>
      <c r="C33" s="35">
        <v>28</v>
      </c>
      <c r="D33" s="35">
        <f>'Cálculos de ET'!$I31*((1-Constantes!$D$18)*'Cálculos de ET'!$K31+'Cálculos de ET'!$L31)</f>
        <v>2.4757935725437008</v>
      </c>
      <c r="E33" s="35">
        <f>MIN(D33*Constantes!$D$16,0.8*(J32+Clima!$F31-H33-I33-Constantes!$D$12))</f>
        <v>1.4648295030133032</v>
      </c>
      <c r="F33" s="35">
        <f>IF(Clima!$F31&gt;0.05*Constantes!$D$17,((Clima!$F31-0.05*Constantes!$D$17)^2)/(Clima!$F31+0.95*Constantes!$D$17),0)</f>
        <v>0</v>
      </c>
      <c r="G33" s="35">
        <f>(F33*Constantes!$D$23+Clima!$F31*Constantes!$D$22)/1000</f>
        <v>0</v>
      </c>
      <c r="H33" s="35">
        <f>IF(G33&gt;Constantes!$D$21,1000*((G33-Constantes!$D$21)/(Constantes!$D$23+Constantes!$D$22)),0)</f>
        <v>0</v>
      </c>
      <c r="I33" s="35">
        <f>MAX(0,J32+Clima!$F31-H33-Constantes!$D$11)</f>
        <v>0</v>
      </c>
      <c r="J33" s="35">
        <f>J32+Clima!$F31-H33-E33-I33</f>
        <v>39.196392104585101</v>
      </c>
      <c r="K33" s="35">
        <f>0.0526*H33*Clima!$F31^1.218</f>
        <v>0</v>
      </c>
      <c r="L33" s="35">
        <f>K33*Constantes!$D$29</f>
        <v>0</v>
      </c>
      <c r="M33" s="9"/>
      <c r="N33" s="35">
        <v>28</v>
      </c>
      <c r="O33" s="35">
        <f>'Cálculos de ET'!$I31*((1-Constantes!$E$18)*'Cálculos de ET'!$K31+'Cálculos de ET'!$L31)</f>
        <v>2.4757935725437008</v>
      </c>
      <c r="P33" s="35">
        <f>MIN(O33*Constantes!$E$16,0.8*(U32+Clima!$F31-S33-T33-Constantes!$D$12))</f>
        <v>1.4648295030133032</v>
      </c>
      <c r="Q33" s="35">
        <f>IF(Clima!$F31&gt;0.05*Constantes!$E$17,((Clima!$F31-0.05*Constantes!$E$17)^2)/(Clima!$F31+0.95*Constantes!$E$17),0)</f>
        <v>0</v>
      </c>
      <c r="R33" s="35">
        <f>(Q33*Constantes!$E$23+Clima!$F31*Constantes!$E$22)/1000</f>
        <v>0</v>
      </c>
      <c r="S33" s="35">
        <f>IF(R33&gt;Constantes!$E$21,1000*((R33-Constantes!$E$21)/(Constantes!$E$23+Constantes!$E$22)),0)</f>
        <v>0</v>
      </c>
      <c r="T33" s="35">
        <f>MAX(0,U32+Clima!$F31-S33-Constantes!$D$11)</f>
        <v>0</v>
      </c>
      <c r="U33" s="35">
        <f>U32+Clima!$F31-S33-P33-T33</f>
        <v>39.196392104585101</v>
      </c>
      <c r="V33" s="35">
        <f>0.0526*S33*Clima!$F31^1.218</f>
        <v>0</v>
      </c>
      <c r="W33" s="35">
        <f>V33*Constantes!$E$29</f>
        <v>0</v>
      </c>
      <c r="X33" s="9"/>
      <c r="Y33" s="35">
        <v>28</v>
      </c>
      <c r="Z33" s="35">
        <f>'Cálculos de ET'!$I31*((1-Constantes!$F$18)*'Cálculos de ET'!$K31+'Cálculos de ET'!$L31)</f>
        <v>2.4757935725437008</v>
      </c>
      <c r="AA33" s="35">
        <f>MIN(Z33*Constantes!$F$16,0.8*(AF32+Clima!$F31-AD33-AE33-Constantes!$D$12))</f>
        <v>1.4648295030133032</v>
      </c>
      <c r="AB33" s="35">
        <f>IF(Clima!$F31&gt;0.05*Constantes!$F$17,((Clima!$F31-0.05*Constantes!$F$17)^2)/(Clima!$F31+0.95*Constantes!$F$17),0)</f>
        <v>0</v>
      </c>
      <c r="AC33" s="35">
        <f>(AB33*Constantes!$F$23+Clima!$F31*Constantes!$F$22)/1000</f>
        <v>0</v>
      </c>
      <c r="AD33" s="35">
        <f>IF(AC33&gt;Constantes!$F$21,1000*((AC33-Constantes!$F$21)/(Constantes!$F$23+Constantes!$F$22)),0)</f>
        <v>0</v>
      </c>
      <c r="AE33" s="35">
        <f>MAX(0,AF32+Clima!$F31-AD33-Constantes!$D$11)</f>
        <v>0</v>
      </c>
      <c r="AF33" s="35">
        <f>AF32+Clima!$F31-AD33-AA33-AE33</f>
        <v>39.196392104585101</v>
      </c>
      <c r="AG33" s="35">
        <f>0.0526*AD33*Clima!$F31^1.218</f>
        <v>0</v>
      </c>
      <c r="AH33" s="35">
        <f>AG33*Constantes!$F$29</f>
        <v>0</v>
      </c>
      <c r="AI33" s="9"/>
      <c r="AJ33" s="35">
        <v>28</v>
      </c>
      <c r="AK33" s="35">
        <f>0.0526*Clima!$F31^2.218</f>
        <v>0</v>
      </c>
      <c r="AL33" s="35">
        <f>IF(Clima!$F31&gt;0.05*$AP$6,((Clima!$F31-0.05*$AP$6)^2)/(Clima!$F31+0.95*$AP$6),0)</f>
        <v>0</v>
      </c>
      <c r="AM33" s="35">
        <f>0.0526*AL33*Clima!$F31^1.218</f>
        <v>0</v>
      </c>
      <c r="AN33" s="35"/>
      <c r="AO33" s="35"/>
      <c r="AP33" s="35"/>
      <c r="AQ33" s="9"/>
      <c r="AR33" s="10"/>
    </row>
    <row r="34" spans="2:44" x14ac:dyDescent="0.25">
      <c r="B34" s="8"/>
      <c r="C34" s="35">
        <v>29</v>
      </c>
      <c r="D34" s="35">
        <f>'Cálculos de ET'!$I32*((1-Constantes!$D$18)*'Cálculos de ET'!$K32+'Cálculos de ET'!$L32)</f>
        <v>2.3610538555849732</v>
      </c>
      <c r="E34" s="35">
        <f>MIN(D34*Constantes!$D$16,0.8*(J33+Clima!$F32-H34-I34-Constantes!$D$12))</f>
        <v>1.3969425335856154</v>
      </c>
      <c r="F34" s="35">
        <f>IF(Clima!$F32&gt;0.05*Constantes!$D$17,((Clima!$F32-0.05*Constantes!$D$17)^2)/(Clima!$F32+0.95*Constantes!$D$17),0)</f>
        <v>0</v>
      </c>
      <c r="G34" s="35">
        <f>(F34*Constantes!$D$23+Clima!$F32*Constantes!$D$22)/1000</f>
        <v>0</v>
      </c>
      <c r="H34" s="35">
        <f>IF(G34&gt;Constantes!$D$21,1000*((G34-Constantes!$D$21)/(Constantes!$D$23+Constantes!$D$22)),0)</f>
        <v>0</v>
      </c>
      <c r="I34" s="35">
        <f>MAX(0,J33+Clima!$F32-H34-Constantes!$D$11)</f>
        <v>0</v>
      </c>
      <c r="J34" s="35">
        <f>J33+Clima!$F32-H34-E34-I34</f>
        <v>39.499449570999488</v>
      </c>
      <c r="K34" s="35">
        <f>0.0526*H34*Clima!$F32^1.218</f>
        <v>0</v>
      </c>
      <c r="L34" s="35">
        <f>K34*Constantes!$D$29</f>
        <v>0</v>
      </c>
      <c r="M34" s="9"/>
      <c r="N34" s="35">
        <v>29</v>
      </c>
      <c r="O34" s="35">
        <f>'Cálculos de ET'!$I32*((1-Constantes!$E$18)*'Cálculos de ET'!$K32+'Cálculos de ET'!$L32)</f>
        <v>2.3610538555849732</v>
      </c>
      <c r="P34" s="35">
        <f>MIN(O34*Constantes!$E$16,0.8*(U33+Clima!$F32-S34-T34-Constantes!$D$12))</f>
        <v>1.3969425335856154</v>
      </c>
      <c r="Q34" s="35">
        <f>IF(Clima!$F32&gt;0.05*Constantes!$E$17,((Clima!$F32-0.05*Constantes!$E$17)^2)/(Clima!$F32+0.95*Constantes!$E$17),0)</f>
        <v>0</v>
      </c>
      <c r="R34" s="35">
        <f>(Q34*Constantes!$E$23+Clima!$F32*Constantes!$E$22)/1000</f>
        <v>3.4000000000000002E-4</v>
      </c>
      <c r="S34" s="35">
        <f>IF(R34&gt;Constantes!$E$21,1000*((R34-Constantes!$E$21)/(Constantes!$E$23+Constantes!$E$22)),0)</f>
        <v>0</v>
      </c>
      <c r="T34" s="35">
        <f>MAX(0,U33+Clima!$F32-S34-Constantes!$D$11)</f>
        <v>0</v>
      </c>
      <c r="U34" s="35">
        <f>U33+Clima!$F32-S34-P34-T34</f>
        <v>39.499449570999488</v>
      </c>
      <c r="V34" s="35">
        <f>0.0526*S34*Clima!$F32^1.218</f>
        <v>0</v>
      </c>
      <c r="W34" s="35">
        <f>V34*Constantes!$E$29</f>
        <v>0</v>
      </c>
      <c r="X34" s="9"/>
      <c r="Y34" s="35">
        <v>29</v>
      </c>
      <c r="Z34" s="35">
        <f>'Cálculos de ET'!$I32*((1-Constantes!$F$18)*'Cálculos de ET'!$K32+'Cálculos de ET'!$L32)</f>
        <v>2.3610538555849732</v>
      </c>
      <c r="AA34" s="35">
        <f>MIN(Z34*Constantes!$F$16,0.8*(AF33+Clima!$F32-AD34-AE34-Constantes!$D$12))</f>
        <v>1.3969425335856154</v>
      </c>
      <c r="AB34" s="35">
        <f>IF(Clima!$F32&gt;0.05*Constantes!$F$17,((Clima!$F32-0.05*Constantes!$F$17)^2)/(Clima!$F32+0.95*Constantes!$F$17),0)</f>
        <v>0</v>
      </c>
      <c r="AC34" s="35">
        <f>(AB34*Constantes!$F$23+Clima!$F32*Constantes!$F$22)/1000</f>
        <v>6.8000000000000005E-4</v>
      </c>
      <c r="AD34" s="35">
        <f>IF(AC34&gt;Constantes!$F$21,1000*((AC34-Constantes!$F$21)/(Constantes!$F$23+Constantes!$F$22)),0)</f>
        <v>0</v>
      </c>
      <c r="AE34" s="35">
        <f>MAX(0,AF33+Clima!$F32-AD34-Constantes!$D$11)</f>
        <v>0</v>
      </c>
      <c r="AF34" s="35">
        <f>AF33+Clima!$F32-AD34-AA34-AE34</f>
        <v>39.499449570999488</v>
      </c>
      <c r="AG34" s="35">
        <f>0.0526*AD34*Clima!$F32^1.218</f>
        <v>0</v>
      </c>
      <c r="AH34" s="35">
        <f>AG34*Constantes!$F$29</f>
        <v>0</v>
      </c>
      <c r="AI34" s="9"/>
      <c r="AJ34" s="35">
        <v>29</v>
      </c>
      <c r="AK34" s="35">
        <f>0.0526*Clima!$F32^2.218</f>
        <v>0.17065595668433275</v>
      </c>
      <c r="AL34" s="35">
        <f>IF(Clima!$F32&gt;0.05*$AP$6,((Clima!$F32-0.05*$AP$6)^2)/(Clima!$F32+0.95*$AP$6),0)</f>
        <v>0</v>
      </c>
      <c r="AM34" s="35">
        <f>0.0526*AL34*Clima!$F32^1.218</f>
        <v>0</v>
      </c>
      <c r="AN34" s="35"/>
      <c r="AO34" s="35"/>
      <c r="AP34" s="35"/>
      <c r="AQ34" s="9"/>
      <c r="AR34" s="10"/>
    </row>
    <row r="35" spans="2:44" x14ac:dyDescent="0.25">
      <c r="B35" s="8"/>
      <c r="C35" s="35">
        <v>30</v>
      </c>
      <c r="D35" s="35">
        <f>'Cálculos de ET'!$I33*((1-Constantes!$D$18)*'Cálculos de ET'!$K33+'Cálculos de ET'!$L33)</f>
        <v>2.4635368658575283</v>
      </c>
      <c r="E35" s="35">
        <f>MIN(D35*Constantes!$D$16,0.8*(J34+Clima!$F33-H35-I35-Constantes!$D$12))</f>
        <v>1.4575776926189334</v>
      </c>
      <c r="F35" s="35">
        <f>IF(Clima!$F33&gt;0.05*Constantes!$D$17,((Clima!$F33-0.05*Constantes!$D$17)^2)/(Clima!$F33+0.95*Constantes!$D$17),0)</f>
        <v>2.6760479709349917E-3</v>
      </c>
      <c r="G35" s="35">
        <f>(F35*Constantes!$D$23+Clima!$F33*Constantes!$D$22)/1000</f>
        <v>2.6760479709349915E-5</v>
      </c>
      <c r="H35" s="35">
        <f>IF(G35&gt;Constantes!$D$21,1000*((G35-Constantes!$D$21)/(Constantes!$D$23+Constantes!$D$22)),0)</f>
        <v>2.6760479709349912E-3</v>
      </c>
      <c r="I35" s="35">
        <f>MAX(0,J34+Clima!$F33-H35-Constantes!$D$11)</f>
        <v>1.1967735230285541</v>
      </c>
      <c r="J35" s="35">
        <f>J34+Clima!$F33-H35-E35-I35</f>
        <v>42.042422307381067</v>
      </c>
      <c r="K35" s="35">
        <f>0.0526*H35*Clima!$F33^1.218</f>
        <v>1.0485079097364229E-3</v>
      </c>
      <c r="L35" s="35">
        <f>K35*Constantes!$D$29</f>
        <v>2.6886436465769176E-6</v>
      </c>
      <c r="M35" s="9"/>
      <c r="N35" s="35">
        <v>30</v>
      </c>
      <c r="O35" s="35">
        <f>'Cálculos de ET'!$I33*((1-Constantes!$E$18)*'Cálculos de ET'!$K33+'Cálculos de ET'!$L33)</f>
        <v>2.4635368658575283</v>
      </c>
      <c r="P35" s="35">
        <f>MIN(O35*Constantes!$E$16,0.8*(U34+Clima!$F33-S35-T35-Constantes!$D$12))</f>
        <v>1.4575776926189334</v>
      </c>
      <c r="Q35" s="35">
        <f>IF(Clima!$F33&gt;0.05*Constantes!$E$17,((Clima!$F33-0.05*Constantes!$E$17)^2)/(Clima!$F33+0.95*Constantes!$E$17),0)</f>
        <v>2.6760479709349917E-3</v>
      </c>
      <c r="R35" s="35">
        <f>(Q35*Constantes!$E$23+Clima!$F33*Constantes!$E$22)/1000</f>
        <v>1.0667604797093499E-3</v>
      </c>
      <c r="S35" s="35">
        <f>IF(R35&gt;Constantes!$E$21,1000*((R35-Constantes!$E$21)/(Constantes!$E$23+Constantes!$E$22)),0)</f>
        <v>0</v>
      </c>
      <c r="T35" s="35">
        <f>MAX(0,U34+Clima!$F33-S35-Constantes!$D$11)</f>
        <v>1.1994495709994908</v>
      </c>
      <c r="U35" s="35">
        <f>U34+Clima!$F33-S35-P35-T35</f>
        <v>42.042422307381067</v>
      </c>
      <c r="V35" s="35">
        <f>0.0526*S35*Clima!$F33^1.218</f>
        <v>0</v>
      </c>
      <c r="W35" s="35">
        <f>V35*Constantes!$E$29</f>
        <v>0</v>
      </c>
      <c r="X35" s="9"/>
      <c r="Y35" s="35">
        <v>30</v>
      </c>
      <c r="Z35" s="35">
        <f>'Cálculos de ET'!$I33*((1-Constantes!$F$18)*'Cálculos de ET'!$K33+'Cálculos de ET'!$L33)</f>
        <v>2.4635368658575283</v>
      </c>
      <c r="AA35" s="35">
        <f>MIN(Z35*Constantes!$F$16,0.8*(AF34+Clima!$F33-AD35-AE35-Constantes!$D$12))</f>
        <v>1.4575776926189334</v>
      </c>
      <c r="AB35" s="35">
        <f>IF(Clima!$F33&gt;0.05*Constantes!$F$17,((Clima!$F33-0.05*Constantes!$F$17)^2)/(Clima!$F33+0.95*Constantes!$F$17),0)</f>
        <v>2.6760479709349917E-3</v>
      </c>
      <c r="AC35" s="35">
        <f>(AB35*Constantes!$F$23+Clima!$F33*Constantes!$F$22)/1000</f>
        <v>2.10676047970935E-3</v>
      </c>
      <c r="AD35" s="35">
        <f>IF(AC35&gt;Constantes!$F$21,1000*((AC35-Constantes!$F$21)/(Constantes!$F$23+Constantes!$F$22)),0)</f>
        <v>0</v>
      </c>
      <c r="AE35" s="35">
        <f>MAX(0,AF34+Clima!$F33-AD35-Constantes!$D$11)</f>
        <v>1.1994495709994908</v>
      </c>
      <c r="AF35" s="35">
        <f>AF34+Clima!$F33-AD35-AA35-AE35</f>
        <v>42.042422307381067</v>
      </c>
      <c r="AG35" s="35">
        <f>0.0526*AD35*Clima!$F33^1.218</f>
        <v>0</v>
      </c>
      <c r="AH35" s="35">
        <f>AG35*Constantes!$F$29</f>
        <v>0</v>
      </c>
      <c r="AI35" s="9"/>
      <c r="AJ35" s="35">
        <v>30</v>
      </c>
      <c r="AK35" s="35">
        <f>0.0526*Clima!$F33^2.218</f>
        <v>2.0374227928075692</v>
      </c>
      <c r="AL35" s="35">
        <f>IF(Clima!$F33&gt;0.05*$AP$6,((Clima!$F33-0.05*$AP$6)^2)/(Clima!$F33+0.95*$AP$6),0)</f>
        <v>0.31566536171689474</v>
      </c>
      <c r="AM35" s="35">
        <f>0.0526*AL35*Clima!$F33^1.218</f>
        <v>0.12368150055035526</v>
      </c>
      <c r="AN35" s="35"/>
      <c r="AO35" s="35"/>
      <c r="AP35" s="35"/>
      <c r="AQ35" s="9"/>
      <c r="AR35" s="10"/>
    </row>
    <row r="36" spans="2:44" x14ac:dyDescent="0.25">
      <c r="B36" s="8"/>
      <c r="C36" s="35">
        <v>31</v>
      </c>
      <c r="D36" s="35">
        <f>'Cálculos de ET'!$I34*((1-Constantes!$D$18)*'Cálculos de ET'!$K34+'Cálculos de ET'!$L34)</f>
        <v>2.4392015633630688</v>
      </c>
      <c r="E36" s="35">
        <f>MIN(D36*Constantes!$D$16,0.8*(J35+Clima!$F34-H36-I36-Constantes!$D$12))</f>
        <v>1.4431794530185242</v>
      </c>
      <c r="F36" s="35">
        <f>IF(Clima!$F34&gt;0.05*Constantes!$D$17,((Clima!$F34-0.05*Constantes!$D$17)^2)/(Clima!$F34+0.95*Constantes!$D$17),0)</f>
        <v>0</v>
      </c>
      <c r="G36" s="35">
        <f>(F36*Constantes!$D$23+Clima!$F34*Constantes!$D$22)/1000</f>
        <v>0</v>
      </c>
      <c r="H36" s="35">
        <f>IF(G36&gt;Constantes!$D$21,1000*((G36-Constantes!$D$21)/(Constantes!$D$23+Constantes!$D$22)),0)</f>
        <v>0</v>
      </c>
      <c r="I36" s="35">
        <f>MAX(0,J35+Clima!$F34-H36-Constantes!$D$11)</f>
        <v>1.642422307381068</v>
      </c>
      <c r="J36" s="35">
        <f>J35+Clima!$F34-H36-E36-I36</f>
        <v>42.056820546981477</v>
      </c>
      <c r="K36" s="35">
        <f>0.0526*H36*Clima!$F34^1.218</f>
        <v>0</v>
      </c>
      <c r="L36" s="35">
        <f>K36*Constantes!$D$29</f>
        <v>0</v>
      </c>
      <c r="M36" s="9"/>
      <c r="N36" s="35">
        <v>31</v>
      </c>
      <c r="O36" s="35">
        <f>'Cálculos de ET'!$I34*((1-Constantes!$E$18)*'Cálculos de ET'!$K34+'Cálculos de ET'!$L34)</f>
        <v>2.4392015633630688</v>
      </c>
      <c r="P36" s="35">
        <f>MIN(O36*Constantes!$E$16,0.8*(U35+Clima!$F34-S36-T36-Constantes!$D$12))</f>
        <v>1.4431794530185242</v>
      </c>
      <c r="Q36" s="35">
        <f>IF(Clima!$F34&gt;0.05*Constantes!$E$17,((Clima!$F34-0.05*Constantes!$E$17)^2)/(Clima!$F34+0.95*Constantes!$E$17),0)</f>
        <v>0</v>
      </c>
      <c r="R36" s="35">
        <f>(Q36*Constantes!$E$23+Clima!$F34*Constantes!$E$22)/1000</f>
        <v>6.2000000000000011E-4</v>
      </c>
      <c r="S36" s="35">
        <f>IF(R36&gt;Constantes!$E$21,1000*((R36-Constantes!$E$21)/(Constantes!$E$23+Constantes!$E$22)),0)</f>
        <v>0</v>
      </c>
      <c r="T36" s="35">
        <f>MAX(0,U35+Clima!$F34-S36-Constantes!$D$11)</f>
        <v>1.642422307381068</v>
      </c>
      <c r="U36" s="35">
        <f>U35+Clima!$F34-S36-P36-T36</f>
        <v>42.056820546981477</v>
      </c>
      <c r="V36" s="35">
        <f>0.0526*S36*Clima!$F34^1.218</f>
        <v>0</v>
      </c>
      <c r="W36" s="35">
        <f>V36*Constantes!$E$29</f>
        <v>0</v>
      </c>
      <c r="X36" s="9"/>
      <c r="Y36" s="35">
        <v>31</v>
      </c>
      <c r="Z36" s="35">
        <f>'Cálculos de ET'!$I34*((1-Constantes!$F$18)*'Cálculos de ET'!$K34+'Cálculos de ET'!$L34)</f>
        <v>2.4392015633630688</v>
      </c>
      <c r="AA36" s="35">
        <f>MIN(Z36*Constantes!$F$16,0.8*(AF35+Clima!$F34-AD36-AE36-Constantes!$D$12))</f>
        <v>1.4431794530185242</v>
      </c>
      <c r="AB36" s="35">
        <f>IF(Clima!$F34&gt;0.05*Constantes!$F$17,((Clima!$F34-0.05*Constantes!$F$17)^2)/(Clima!$F34+0.95*Constantes!$F$17),0)</f>
        <v>0</v>
      </c>
      <c r="AC36" s="35">
        <f>(AB36*Constantes!$F$23+Clima!$F34*Constantes!$F$22)/1000</f>
        <v>1.2400000000000002E-3</v>
      </c>
      <c r="AD36" s="35">
        <f>IF(AC36&gt;Constantes!$F$21,1000*((AC36-Constantes!$F$21)/(Constantes!$F$23+Constantes!$F$22)),0)</f>
        <v>0</v>
      </c>
      <c r="AE36" s="35">
        <f>MAX(0,AF35+Clima!$F34-AD36-Constantes!$D$11)</f>
        <v>1.642422307381068</v>
      </c>
      <c r="AF36" s="35">
        <f>AF35+Clima!$F34-AD36-AA36-AE36</f>
        <v>42.056820546981477</v>
      </c>
      <c r="AG36" s="35">
        <f>0.0526*AD36*Clima!$F34^1.218</f>
        <v>0</v>
      </c>
      <c r="AH36" s="35">
        <f>AG36*Constantes!$F$29</f>
        <v>0</v>
      </c>
      <c r="AI36" s="9"/>
      <c r="AJ36" s="35">
        <v>31</v>
      </c>
      <c r="AK36" s="35">
        <f>0.0526*Clima!$F34^2.218</f>
        <v>0.64688336193366625</v>
      </c>
      <c r="AL36" s="35">
        <f>IF(Clima!$F34&gt;0.05*$AP$6,((Clima!$F34-0.05*$AP$6)^2)/(Clima!$F34+0.95*$AP$6),0)</f>
        <v>5.1991254547749992E-2</v>
      </c>
      <c r="AM36" s="35">
        <f>0.0526*AL36*Clima!$F34^1.218</f>
        <v>1.0849121784837911E-2</v>
      </c>
      <c r="AN36" s="35"/>
      <c r="AO36" s="35"/>
      <c r="AP36" s="35"/>
      <c r="AQ36" s="9"/>
      <c r="AR36" s="10"/>
    </row>
    <row r="37" spans="2:44" x14ac:dyDescent="0.25">
      <c r="B37" s="8"/>
      <c r="C37" s="35">
        <v>32</v>
      </c>
      <c r="D37" s="35">
        <f>'Cálculos de ET'!$I35*((1-Constantes!$D$18)*'Cálculos de ET'!$K35+'Cálculos de ET'!$L35)</f>
        <v>2.4819977485002718</v>
      </c>
      <c r="E37" s="35">
        <f>MIN(D37*Constantes!$D$16,0.8*(J36+Clima!$F35-H37-I37-Constantes!$D$12))</f>
        <v>1.4685002694632434</v>
      </c>
      <c r="F37" s="35">
        <f>IF(Clima!$F35&gt;0.05*Constantes!$D$17,((Clima!$F35-0.05*Constantes!$D$17)^2)/(Clima!$F35+0.95*Constantes!$D$17),0)</f>
        <v>0</v>
      </c>
      <c r="G37" s="35">
        <f>(F37*Constantes!$D$23+Clima!$F35*Constantes!$D$22)/1000</f>
        <v>0</v>
      </c>
      <c r="H37" s="35">
        <f>IF(G37&gt;Constantes!$D$21,1000*((G37-Constantes!$D$21)/(Constantes!$D$23+Constantes!$D$22)),0)</f>
        <v>0</v>
      </c>
      <c r="I37" s="35">
        <f>MAX(0,J36+Clima!$F35-H37-Constantes!$D$11)</f>
        <v>0</v>
      </c>
      <c r="J37" s="35">
        <f>J36+Clima!$F35-H37-E37-I37</f>
        <v>41.988320277518234</v>
      </c>
      <c r="K37" s="35">
        <f>0.0526*H37*Clima!$F35^1.218</f>
        <v>0</v>
      </c>
      <c r="L37" s="35">
        <f>K37*Constantes!$D$29</f>
        <v>0</v>
      </c>
      <c r="M37" s="9"/>
      <c r="N37" s="35">
        <v>32</v>
      </c>
      <c r="O37" s="35">
        <f>'Cálculos de ET'!$I35*((1-Constantes!$E$18)*'Cálculos de ET'!$K35+'Cálculos de ET'!$L35)</f>
        <v>2.4819977485002718</v>
      </c>
      <c r="P37" s="35">
        <f>MIN(O37*Constantes!$E$16,0.8*(U36+Clima!$F35-S37-T37-Constantes!$D$12))</f>
        <v>1.4685002694632434</v>
      </c>
      <c r="Q37" s="35">
        <f>IF(Clima!$F35&gt;0.05*Constantes!$E$17,((Clima!$F35-0.05*Constantes!$E$17)^2)/(Clima!$F35+0.95*Constantes!$E$17),0)</f>
        <v>0</v>
      </c>
      <c r="R37" s="35">
        <f>(Q37*Constantes!$E$23+Clima!$F35*Constantes!$E$22)/1000</f>
        <v>2.7999999999999998E-4</v>
      </c>
      <c r="S37" s="35">
        <f>IF(R37&gt;Constantes!$E$21,1000*((R37-Constantes!$E$21)/(Constantes!$E$23+Constantes!$E$22)),0)</f>
        <v>0</v>
      </c>
      <c r="T37" s="35">
        <f>MAX(0,U36+Clima!$F35-S37-Constantes!$D$11)</f>
        <v>0</v>
      </c>
      <c r="U37" s="35">
        <f>U36+Clima!$F35-S37-P37-T37</f>
        <v>41.988320277518234</v>
      </c>
      <c r="V37" s="35">
        <f>0.0526*S37*Clima!$F35^1.218</f>
        <v>0</v>
      </c>
      <c r="W37" s="35">
        <f>V37*Constantes!$E$29</f>
        <v>0</v>
      </c>
      <c r="X37" s="9"/>
      <c r="Y37" s="35">
        <v>32</v>
      </c>
      <c r="Z37" s="35">
        <f>'Cálculos de ET'!$I35*((1-Constantes!$F$18)*'Cálculos de ET'!$K35+'Cálculos de ET'!$L35)</f>
        <v>2.4819977485002718</v>
      </c>
      <c r="AA37" s="35">
        <f>MIN(Z37*Constantes!$F$16,0.8*(AF36+Clima!$F35-AD37-AE37-Constantes!$D$12))</f>
        <v>1.4685002694632434</v>
      </c>
      <c r="AB37" s="35">
        <f>IF(Clima!$F35&gt;0.05*Constantes!$F$17,((Clima!$F35-0.05*Constantes!$F$17)^2)/(Clima!$F35+0.95*Constantes!$F$17),0)</f>
        <v>0</v>
      </c>
      <c r="AC37" s="35">
        <f>(AB37*Constantes!$F$23+Clima!$F35*Constantes!$F$22)/1000</f>
        <v>5.5999999999999995E-4</v>
      </c>
      <c r="AD37" s="35">
        <f>IF(AC37&gt;Constantes!$F$21,1000*((AC37-Constantes!$F$21)/(Constantes!$F$23+Constantes!$F$22)),0)</f>
        <v>0</v>
      </c>
      <c r="AE37" s="35">
        <f>MAX(0,AF36+Clima!$F35-AD37-Constantes!$D$11)</f>
        <v>0</v>
      </c>
      <c r="AF37" s="35">
        <f>AF36+Clima!$F35-AD37-AA37-AE37</f>
        <v>41.988320277518234</v>
      </c>
      <c r="AG37" s="35">
        <f>0.0526*AD37*Clima!$F35^1.218</f>
        <v>0</v>
      </c>
      <c r="AH37" s="35">
        <f>AG37*Constantes!$F$29</f>
        <v>0</v>
      </c>
      <c r="AI37" s="9"/>
      <c r="AJ37" s="35">
        <v>32</v>
      </c>
      <c r="AK37" s="35">
        <f>0.0526*Clima!$F35^2.218</f>
        <v>0.11094244358496377</v>
      </c>
      <c r="AL37" s="35">
        <f>IF(Clima!$F35&gt;0.05*$AP$6,((Clima!$F35-0.05*$AP$6)^2)/(Clima!$F35+0.95*$AP$6),0)</f>
        <v>0</v>
      </c>
      <c r="AM37" s="35">
        <f>0.0526*AL37*Clima!$F35^1.218</f>
        <v>0</v>
      </c>
      <c r="AN37" s="35"/>
      <c r="AO37" s="35"/>
      <c r="AP37" s="35"/>
      <c r="AQ37" s="9"/>
      <c r="AR37" s="10"/>
    </row>
    <row r="38" spans="2:44" x14ac:dyDescent="0.25">
      <c r="B38" s="8"/>
      <c r="C38" s="35">
        <v>33</v>
      </c>
      <c r="D38" s="35">
        <f>'Cálculos de ET'!$I36*((1-Constantes!$D$18)*'Cálculos de ET'!$K36+'Cálculos de ET'!$L36)</f>
        <v>2.5402311539406321</v>
      </c>
      <c r="E38" s="35">
        <f>MIN(D38*Constantes!$D$16,0.8*(J37+Clima!$F36-H38-I38-Constantes!$D$12))</f>
        <v>1.5029546808875098</v>
      </c>
      <c r="F38" s="35">
        <f>IF(Clima!$F36&gt;0.05*Constantes!$D$17,((Clima!$F36-0.05*Constantes!$D$17)^2)/(Clima!$F36+0.95*Constantes!$D$17),0)</f>
        <v>0</v>
      </c>
      <c r="G38" s="35">
        <f>(F38*Constantes!$D$23+Clima!$F36*Constantes!$D$22)/1000</f>
        <v>0</v>
      </c>
      <c r="H38" s="35">
        <f>IF(G38&gt;Constantes!$D$21,1000*((G38-Constantes!$D$21)/(Constantes!$D$23+Constantes!$D$22)),0)</f>
        <v>0</v>
      </c>
      <c r="I38" s="35">
        <f>MAX(0,J37+Clima!$F36-H38-Constantes!$D$11)</f>
        <v>0.68832027751823688</v>
      </c>
      <c r="J38" s="35">
        <f>J37+Clima!$F36-H38-E38-I38</f>
        <v>41.997045319112488</v>
      </c>
      <c r="K38" s="35">
        <f>0.0526*H38*Clima!$F36^1.218</f>
        <v>0</v>
      </c>
      <c r="L38" s="35">
        <f>K38*Constantes!$D$29</f>
        <v>0</v>
      </c>
      <c r="M38" s="9"/>
      <c r="N38" s="35">
        <v>33</v>
      </c>
      <c r="O38" s="35">
        <f>'Cálculos de ET'!$I36*((1-Constantes!$E$18)*'Cálculos de ET'!$K36+'Cálculos de ET'!$L36)</f>
        <v>2.5402311539406321</v>
      </c>
      <c r="P38" s="35">
        <f>MIN(O38*Constantes!$E$16,0.8*(U37+Clima!$F36-S38-T38-Constantes!$D$12))</f>
        <v>1.5029546808875098</v>
      </c>
      <c r="Q38" s="35">
        <f>IF(Clima!$F36&gt;0.05*Constantes!$E$17,((Clima!$F36-0.05*Constantes!$E$17)^2)/(Clima!$F36+0.95*Constantes!$E$17),0)</f>
        <v>0</v>
      </c>
      <c r="R38" s="35">
        <f>(Q38*Constantes!$E$23+Clima!$F36*Constantes!$E$22)/1000</f>
        <v>4.4000000000000007E-4</v>
      </c>
      <c r="S38" s="35">
        <f>IF(R38&gt;Constantes!$E$21,1000*((R38-Constantes!$E$21)/(Constantes!$E$23+Constantes!$E$22)),0)</f>
        <v>0</v>
      </c>
      <c r="T38" s="35">
        <f>MAX(0,U37+Clima!$F36-S38-Constantes!$D$11)</f>
        <v>0.68832027751823688</v>
      </c>
      <c r="U38" s="35">
        <f>U37+Clima!$F36-S38-P38-T38</f>
        <v>41.997045319112488</v>
      </c>
      <c r="V38" s="35">
        <f>0.0526*S38*Clima!$F36^1.218</f>
        <v>0</v>
      </c>
      <c r="W38" s="35">
        <f>V38*Constantes!$E$29</f>
        <v>0</v>
      </c>
      <c r="X38" s="9"/>
      <c r="Y38" s="35">
        <v>33</v>
      </c>
      <c r="Z38" s="35">
        <f>'Cálculos de ET'!$I36*((1-Constantes!$F$18)*'Cálculos de ET'!$K36+'Cálculos de ET'!$L36)</f>
        <v>2.5402311539406321</v>
      </c>
      <c r="AA38" s="35">
        <f>MIN(Z38*Constantes!$F$16,0.8*(AF37+Clima!$F36-AD38-AE38-Constantes!$D$12))</f>
        <v>1.5029546808875098</v>
      </c>
      <c r="AB38" s="35">
        <f>IF(Clima!$F36&gt;0.05*Constantes!$F$17,((Clima!$F36-0.05*Constantes!$F$17)^2)/(Clima!$F36+0.95*Constantes!$F$17),0)</f>
        <v>0</v>
      </c>
      <c r="AC38" s="35">
        <f>(AB38*Constantes!$F$23+Clima!$F36*Constantes!$F$22)/1000</f>
        <v>8.8000000000000014E-4</v>
      </c>
      <c r="AD38" s="35">
        <f>IF(AC38&gt;Constantes!$F$21,1000*((AC38-Constantes!$F$21)/(Constantes!$F$23+Constantes!$F$22)),0)</f>
        <v>0</v>
      </c>
      <c r="AE38" s="35">
        <f>MAX(0,AF37+Clima!$F36-AD38-Constantes!$D$11)</f>
        <v>0.68832027751823688</v>
      </c>
      <c r="AF38" s="35">
        <f>AF37+Clima!$F36-AD38-AA38-AE38</f>
        <v>41.997045319112488</v>
      </c>
      <c r="AG38" s="35">
        <f>0.0526*AD38*Clima!$F36^1.218</f>
        <v>0</v>
      </c>
      <c r="AH38" s="35">
        <f>AG38*Constantes!$F$29</f>
        <v>0</v>
      </c>
      <c r="AI38" s="9"/>
      <c r="AJ38" s="35">
        <v>33</v>
      </c>
      <c r="AK38" s="35">
        <f>0.0526*Clima!$F36^2.218</f>
        <v>0.30232861200727251</v>
      </c>
      <c r="AL38" s="35">
        <f>IF(Clima!$F36&gt;0.05*$AP$6,((Clima!$F36-0.05*$AP$6)^2)/(Clima!$F36+0.95*$AP$6),0)</f>
        <v>6.2440408225724973E-3</v>
      </c>
      <c r="AM38" s="35">
        <f>0.0526*AL38*Clima!$F36^1.218</f>
        <v>8.5806917963867778E-4</v>
      </c>
      <c r="AN38" s="35"/>
      <c r="AO38" s="35"/>
      <c r="AP38" s="35"/>
      <c r="AQ38" s="9"/>
      <c r="AR38" s="10"/>
    </row>
    <row r="39" spans="2:44" x14ac:dyDescent="0.25">
      <c r="B39" s="8"/>
      <c r="C39" s="35">
        <v>34</v>
      </c>
      <c r="D39" s="35">
        <f>'Cálculos de ET'!$I37*((1-Constantes!$D$18)*'Cálculos de ET'!$K37+'Cálculos de ET'!$L37)</f>
        <v>2.5751115028946883</v>
      </c>
      <c r="E39" s="35">
        <f>MIN(D39*Constantes!$D$16,0.8*(J38+Clima!$F37-H39-I39-Constantes!$D$12))</f>
        <v>1.523592008970887</v>
      </c>
      <c r="F39" s="35">
        <f>IF(Clima!$F37&gt;0.05*Constantes!$D$17,((Clima!$F37-0.05*Constantes!$D$17)^2)/(Clima!$F37+0.95*Constantes!$D$17),0)</f>
        <v>0</v>
      </c>
      <c r="G39" s="35">
        <f>(F39*Constantes!$D$23+Clima!$F37*Constantes!$D$22)/1000</f>
        <v>0</v>
      </c>
      <c r="H39" s="35">
        <f>IF(G39&gt;Constantes!$D$21,1000*((G39-Constantes!$D$21)/(Constantes!$D$23+Constantes!$D$22)),0)</f>
        <v>0</v>
      </c>
      <c r="I39" s="35">
        <f>MAX(0,J38+Clima!$F37-H39-Constantes!$D$11)</f>
        <v>0</v>
      </c>
      <c r="J39" s="35">
        <f>J38+Clima!$F37-H39-E39-I39</f>
        <v>40.473453310141601</v>
      </c>
      <c r="K39" s="35">
        <f>0.0526*H39*Clima!$F37^1.218</f>
        <v>0</v>
      </c>
      <c r="L39" s="35">
        <f>K39*Constantes!$D$29</f>
        <v>0</v>
      </c>
      <c r="M39" s="9"/>
      <c r="N39" s="35">
        <v>34</v>
      </c>
      <c r="O39" s="35">
        <f>'Cálculos de ET'!$I37*((1-Constantes!$E$18)*'Cálculos de ET'!$K37+'Cálculos de ET'!$L37)</f>
        <v>2.5751115028946883</v>
      </c>
      <c r="P39" s="35">
        <f>MIN(O39*Constantes!$E$16,0.8*(U38+Clima!$F37-S39-T39-Constantes!$D$12))</f>
        <v>1.523592008970887</v>
      </c>
      <c r="Q39" s="35">
        <f>IF(Clima!$F37&gt;0.05*Constantes!$E$17,((Clima!$F37-0.05*Constantes!$E$17)^2)/(Clima!$F37+0.95*Constantes!$E$17),0)</f>
        <v>0</v>
      </c>
      <c r="R39" s="35">
        <f>(Q39*Constantes!$E$23+Clima!$F37*Constantes!$E$22)/1000</f>
        <v>0</v>
      </c>
      <c r="S39" s="35">
        <f>IF(R39&gt;Constantes!$E$21,1000*((R39-Constantes!$E$21)/(Constantes!$E$23+Constantes!$E$22)),0)</f>
        <v>0</v>
      </c>
      <c r="T39" s="35">
        <f>MAX(0,U38+Clima!$F37-S39-Constantes!$D$11)</f>
        <v>0</v>
      </c>
      <c r="U39" s="35">
        <f>U38+Clima!$F37-S39-P39-T39</f>
        <v>40.473453310141601</v>
      </c>
      <c r="V39" s="35">
        <f>0.0526*S39*Clima!$F37^1.218</f>
        <v>0</v>
      </c>
      <c r="W39" s="35">
        <f>V39*Constantes!$E$29</f>
        <v>0</v>
      </c>
      <c r="X39" s="9"/>
      <c r="Y39" s="35">
        <v>34</v>
      </c>
      <c r="Z39" s="35">
        <f>'Cálculos de ET'!$I37*((1-Constantes!$F$18)*'Cálculos de ET'!$K37+'Cálculos de ET'!$L37)</f>
        <v>2.5751115028946883</v>
      </c>
      <c r="AA39" s="35">
        <f>MIN(Z39*Constantes!$F$16,0.8*(AF38+Clima!$F37-AD39-AE39-Constantes!$D$12))</f>
        <v>1.523592008970887</v>
      </c>
      <c r="AB39" s="35">
        <f>IF(Clima!$F37&gt;0.05*Constantes!$F$17,((Clima!$F37-0.05*Constantes!$F$17)^2)/(Clima!$F37+0.95*Constantes!$F$17),0)</f>
        <v>0</v>
      </c>
      <c r="AC39" s="35">
        <f>(AB39*Constantes!$F$23+Clima!$F37*Constantes!$F$22)/1000</f>
        <v>0</v>
      </c>
      <c r="AD39" s="35">
        <f>IF(AC39&gt;Constantes!$F$21,1000*((AC39-Constantes!$F$21)/(Constantes!$F$23+Constantes!$F$22)),0)</f>
        <v>0</v>
      </c>
      <c r="AE39" s="35">
        <f>MAX(0,AF38+Clima!$F37-AD39-Constantes!$D$11)</f>
        <v>0</v>
      </c>
      <c r="AF39" s="35">
        <f>AF38+Clima!$F37-AD39-AA39-AE39</f>
        <v>40.473453310141601</v>
      </c>
      <c r="AG39" s="35">
        <f>0.0526*AD39*Clima!$F37^1.218</f>
        <v>0</v>
      </c>
      <c r="AH39" s="35">
        <f>AG39*Constantes!$F$29</f>
        <v>0</v>
      </c>
      <c r="AI39" s="9"/>
      <c r="AJ39" s="35">
        <v>34</v>
      </c>
      <c r="AK39" s="35">
        <f>0.0526*Clima!$F37^2.218</f>
        <v>0</v>
      </c>
      <c r="AL39" s="35">
        <f>IF(Clima!$F37&gt;0.05*$AP$6,((Clima!$F37-0.05*$AP$6)^2)/(Clima!$F37+0.95*$AP$6),0)</f>
        <v>0</v>
      </c>
      <c r="AM39" s="35">
        <f>0.0526*AL39*Clima!$F37^1.218</f>
        <v>0</v>
      </c>
      <c r="AN39" s="35"/>
      <c r="AO39" s="35"/>
      <c r="AP39" s="35"/>
      <c r="AQ39" s="9"/>
      <c r="AR39" s="10"/>
    </row>
    <row r="40" spans="2:44" x14ac:dyDescent="0.25">
      <c r="B40" s="8"/>
      <c r="C40" s="35">
        <v>35</v>
      </c>
      <c r="D40" s="35">
        <f>'Cálculos de ET'!$I38*((1-Constantes!$D$18)*'Cálculos de ET'!$K38+'Cálculos de ET'!$L38)</f>
        <v>2.4934833940999952</v>
      </c>
      <c r="E40" s="35">
        <f>MIN(D40*Constantes!$D$16,0.8*(J39+Clima!$F38-H40-I40-Constantes!$D$12))</f>
        <v>1.4752958733949328</v>
      </c>
      <c r="F40" s="35">
        <f>IF(Clima!$F38&gt;0.05*Constantes!$D$17,((Clima!$F38-0.05*Constantes!$D$17)^2)/(Clima!$F38+0.95*Constantes!$D$17),0)</f>
        <v>0</v>
      </c>
      <c r="G40" s="35">
        <f>(F40*Constantes!$D$23+Clima!$F38*Constantes!$D$22)/1000</f>
        <v>0</v>
      </c>
      <c r="H40" s="35">
        <f>IF(G40&gt;Constantes!$D$21,1000*((G40-Constantes!$D$21)/(Constantes!$D$23+Constantes!$D$22)),0)</f>
        <v>0</v>
      </c>
      <c r="I40" s="35">
        <f>MAX(0,J39+Clima!$F38-H40-Constantes!$D$11)</f>
        <v>0.27345331014159768</v>
      </c>
      <c r="J40" s="35">
        <f>J39+Clima!$F38-H40-E40-I40</f>
        <v>42.024704126605066</v>
      </c>
      <c r="K40" s="35">
        <f>0.0526*H40*Clima!$F38^1.218</f>
        <v>0</v>
      </c>
      <c r="L40" s="35">
        <f>K40*Constantes!$D$29</f>
        <v>0</v>
      </c>
      <c r="M40" s="9"/>
      <c r="N40" s="35">
        <v>35</v>
      </c>
      <c r="O40" s="35">
        <f>'Cálculos de ET'!$I38*((1-Constantes!$E$18)*'Cálculos de ET'!$K38+'Cálculos de ET'!$L38)</f>
        <v>2.4934833940999952</v>
      </c>
      <c r="P40" s="35">
        <f>MIN(O40*Constantes!$E$16,0.8*(U39+Clima!$F38-S40-T40-Constantes!$D$12))</f>
        <v>1.4752958733949328</v>
      </c>
      <c r="Q40" s="35">
        <f>IF(Clima!$F38&gt;0.05*Constantes!$E$17,((Clima!$F38-0.05*Constantes!$E$17)^2)/(Clima!$F38+0.95*Constantes!$E$17),0)</f>
        <v>0</v>
      </c>
      <c r="R40" s="35">
        <f>(Q40*Constantes!$E$23+Clima!$F38*Constantes!$E$22)/1000</f>
        <v>6.6E-4</v>
      </c>
      <c r="S40" s="35">
        <f>IF(R40&gt;Constantes!$E$21,1000*((R40-Constantes!$E$21)/(Constantes!$E$23+Constantes!$E$22)),0)</f>
        <v>0</v>
      </c>
      <c r="T40" s="35">
        <f>MAX(0,U39+Clima!$F38-S40-Constantes!$D$11)</f>
        <v>0.27345331014159768</v>
      </c>
      <c r="U40" s="35">
        <f>U39+Clima!$F38-S40-P40-T40</f>
        <v>42.024704126605066</v>
      </c>
      <c r="V40" s="35">
        <f>0.0526*S40*Clima!$F38^1.218</f>
        <v>0</v>
      </c>
      <c r="W40" s="35">
        <f>V40*Constantes!$E$29</f>
        <v>0</v>
      </c>
      <c r="X40" s="9"/>
      <c r="Y40" s="35">
        <v>35</v>
      </c>
      <c r="Z40" s="35">
        <f>'Cálculos de ET'!$I38*((1-Constantes!$F$18)*'Cálculos de ET'!$K38+'Cálculos de ET'!$L38)</f>
        <v>2.4934833940999952</v>
      </c>
      <c r="AA40" s="35">
        <f>MIN(Z40*Constantes!$F$16,0.8*(AF39+Clima!$F38-AD40-AE40-Constantes!$D$12))</f>
        <v>1.4752958733949328</v>
      </c>
      <c r="AB40" s="35">
        <f>IF(Clima!$F38&gt;0.05*Constantes!$F$17,((Clima!$F38-0.05*Constantes!$F$17)^2)/(Clima!$F38+0.95*Constantes!$F$17),0)</f>
        <v>0</v>
      </c>
      <c r="AC40" s="35">
        <f>(AB40*Constantes!$F$23+Clima!$F38*Constantes!$F$22)/1000</f>
        <v>1.32E-3</v>
      </c>
      <c r="AD40" s="35">
        <f>IF(AC40&gt;Constantes!$F$21,1000*((AC40-Constantes!$F$21)/(Constantes!$F$23+Constantes!$F$22)),0)</f>
        <v>0</v>
      </c>
      <c r="AE40" s="35">
        <f>MAX(0,AF39+Clima!$F38-AD40-Constantes!$D$11)</f>
        <v>0.27345331014159768</v>
      </c>
      <c r="AF40" s="35">
        <f>AF39+Clima!$F38-AD40-AA40-AE40</f>
        <v>42.024704126605066</v>
      </c>
      <c r="AG40" s="35">
        <f>0.0526*AD40*Clima!$F38^1.218</f>
        <v>0</v>
      </c>
      <c r="AH40" s="35">
        <f>AG40*Constantes!$F$29</f>
        <v>0</v>
      </c>
      <c r="AI40" s="9"/>
      <c r="AJ40" s="35">
        <v>35</v>
      </c>
      <c r="AK40" s="35">
        <f>0.0526*Clima!$F38^2.218</f>
        <v>0.74310410909583668</v>
      </c>
      <c r="AL40" s="35">
        <f>IF(Clima!$F38&gt;0.05*$AP$6,((Clima!$F38-0.05*$AP$6)^2)/(Clima!$F38+0.95*$AP$6),0)</f>
        <v>6.7925012840267113E-2</v>
      </c>
      <c r="AM40" s="35">
        <f>0.0526*AL40*Clima!$F38^1.218</f>
        <v>1.529556247029999E-2</v>
      </c>
      <c r="AN40" s="35"/>
      <c r="AO40" s="35"/>
      <c r="AP40" s="35"/>
      <c r="AQ40" s="9"/>
      <c r="AR40" s="10"/>
    </row>
    <row r="41" spans="2:44" x14ac:dyDescent="0.25">
      <c r="B41" s="8"/>
      <c r="C41" s="35">
        <v>36</v>
      </c>
      <c r="D41" s="35">
        <f>'Cálculos de ET'!$I39*((1-Constantes!$D$18)*'Cálculos de ET'!$K39+'Cálculos de ET'!$L39)</f>
        <v>2.5927784348938423</v>
      </c>
      <c r="E41" s="35">
        <f>MIN(D41*Constantes!$D$16,0.8*(J40+Clima!$F39-H41-I41-Constantes!$D$12))</f>
        <v>1.5340448365034756</v>
      </c>
      <c r="F41" s="35">
        <f>IF(Clima!$F39&gt;0.05*Constantes!$D$17,((Clima!$F39-0.05*Constantes!$D$17)^2)/(Clima!$F39+0.95*Constantes!$D$17),0)</f>
        <v>0</v>
      </c>
      <c r="G41" s="35">
        <f>(F41*Constantes!$D$23+Clima!$F39*Constantes!$D$22)/1000</f>
        <v>0</v>
      </c>
      <c r="H41" s="35">
        <f>IF(G41&gt;Constantes!$D$21,1000*((G41-Constantes!$D$21)/(Constantes!$D$23+Constantes!$D$22)),0)</f>
        <v>0</v>
      </c>
      <c r="I41" s="35">
        <f>MAX(0,J40+Clima!$F39-H41-Constantes!$D$11)</f>
        <v>0</v>
      </c>
      <c r="J41" s="35">
        <f>J40+Clima!$F39-H41-E41-I41</f>
        <v>40.49065929010159</v>
      </c>
      <c r="K41" s="35">
        <f>0.0526*H41*Clima!$F39^1.218</f>
        <v>0</v>
      </c>
      <c r="L41" s="35">
        <f>K41*Constantes!$D$29</f>
        <v>0</v>
      </c>
      <c r="M41" s="9"/>
      <c r="N41" s="35">
        <v>36</v>
      </c>
      <c r="O41" s="35">
        <f>'Cálculos de ET'!$I39*((1-Constantes!$E$18)*'Cálculos de ET'!$K39+'Cálculos de ET'!$L39)</f>
        <v>2.5927784348938423</v>
      </c>
      <c r="P41" s="35">
        <f>MIN(O41*Constantes!$E$16,0.8*(U40+Clima!$F39-S41-T41-Constantes!$D$12))</f>
        <v>1.5340448365034756</v>
      </c>
      <c r="Q41" s="35">
        <f>IF(Clima!$F39&gt;0.05*Constantes!$E$17,((Clima!$F39-0.05*Constantes!$E$17)^2)/(Clima!$F39+0.95*Constantes!$E$17),0)</f>
        <v>0</v>
      </c>
      <c r="R41" s="35">
        <f>(Q41*Constantes!$E$23+Clima!$F39*Constantes!$E$22)/1000</f>
        <v>0</v>
      </c>
      <c r="S41" s="35">
        <f>IF(R41&gt;Constantes!$E$21,1000*((R41-Constantes!$E$21)/(Constantes!$E$23+Constantes!$E$22)),0)</f>
        <v>0</v>
      </c>
      <c r="T41" s="35">
        <f>MAX(0,U40+Clima!$F39-S41-Constantes!$D$11)</f>
        <v>0</v>
      </c>
      <c r="U41" s="35">
        <f>U40+Clima!$F39-S41-P41-T41</f>
        <v>40.49065929010159</v>
      </c>
      <c r="V41" s="35">
        <f>0.0526*S41*Clima!$F39^1.218</f>
        <v>0</v>
      </c>
      <c r="W41" s="35">
        <f>V41*Constantes!$E$29</f>
        <v>0</v>
      </c>
      <c r="X41" s="9"/>
      <c r="Y41" s="35">
        <v>36</v>
      </c>
      <c r="Z41" s="35">
        <f>'Cálculos de ET'!$I39*((1-Constantes!$F$18)*'Cálculos de ET'!$K39+'Cálculos de ET'!$L39)</f>
        <v>2.5927784348938423</v>
      </c>
      <c r="AA41" s="35">
        <f>MIN(Z41*Constantes!$F$16,0.8*(AF40+Clima!$F39-AD41-AE41-Constantes!$D$12))</f>
        <v>1.5340448365034756</v>
      </c>
      <c r="AB41" s="35">
        <f>IF(Clima!$F39&gt;0.05*Constantes!$F$17,((Clima!$F39-0.05*Constantes!$F$17)^2)/(Clima!$F39+0.95*Constantes!$F$17),0)</f>
        <v>0</v>
      </c>
      <c r="AC41" s="35">
        <f>(AB41*Constantes!$F$23+Clima!$F39*Constantes!$F$22)/1000</f>
        <v>0</v>
      </c>
      <c r="AD41" s="35">
        <f>IF(AC41&gt;Constantes!$F$21,1000*((AC41-Constantes!$F$21)/(Constantes!$F$23+Constantes!$F$22)),0)</f>
        <v>0</v>
      </c>
      <c r="AE41" s="35">
        <f>MAX(0,AF40+Clima!$F39-AD41-Constantes!$D$11)</f>
        <v>0</v>
      </c>
      <c r="AF41" s="35">
        <f>AF40+Clima!$F39-AD41-AA41-AE41</f>
        <v>40.49065929010159</v>
      </c>
      <c r="AG41" s="35">
        <f>0.0526*AD41*Clima!$F39^1.218</f>
        <v>0</v>
      </c>
      <c r="AH41" s="35">
        <f>AG41*Constantes!$F$29</f>
        <v>0</v>
      </c>
      <c r="AI41" s="9"/>
      <c r="AJ41" s="35">
        <v>36</v>
      </c>
      <c r="AK41" s="35">
        <f>0.0526*Clima!$F39^2.218</f>
        <v>0</v>
      </c>
      <c r="AL41" s="35">
        <f>IF(Clima!$F39&gt;0.05*$AP$6,((Clima!$F39-0.05*$AP$6)^2)/(Clima!$F39+0.95*$AP$6),0)</f>
        <v>0</v>
      </c>
      <c r="AM41" s="35">
        <f>0.0526*AL41*Clima!$F39^1.218</f>
        <v>0</v>
      </c>
      <c r="AN41" s="35"/>
      <c r="AO41" s="35"/>
      <c r="AP41" s="35"/>
      <c r="AQ41" s="9"/>
      <c r="AR41" s="10"/>
    </row>
    <row r="42" spans="2:44" x14ac:dyDescent="0.25">
      <c r="B42" s="8"/>
      <c r="C42" s="35">
        <v>37</v>
      </c>
      <c r="D42" s="35">
        <f>'Cálculos de ET'!$I40*((1-Constantes!$D$18)*'Cálculos de ET'!$K40+'Cálculos de ET'!$L40)</f>
        <v>2.6299686108414901</v>
      </c>
      <c r="E42" s="35">
        <f>MIN(D42*Constantes!$D$16,0.8*(J41+Clima!$F40-H42-I42-Constantes!$D$12))</f>
        <v>1.5560487982046922</v>
      </c>
      <c r="F42" s="35">
        <f>IF(Clima!$F40&gt;0.05*Constantes!$D$17,((Clima!$F40-0.05*Constantes!$D$17)^2)/(Clima!$F40+0.95*Constantes!$D$17),0)</f>
        <v>0</v>
      </c>
      <c r="G42" s="35">
        <f>(F42*Constantes!$D$23+Clima!$F40*Constantes!$D$22)/1000</f>
        <v>0</v>
      </c>
      <c r="H42" s="35">
        <f>IF(G42&gt;Constantes!$D$21,1000*((G42-Constantes!$D$21)/(Constantes!$D$23+Constantes!$D$22)),0)</f>
        <v>0</v>
      </c>
      <c r="I42" s="35">
        <f>MAX(0,J41+Clima!$F40-H42-Constantes!$D$11)</f>
        <v>0</v>
      </c>
      <c r="J42" s="35">
        <f>J41+Clima!$F40-H42-E42-I42</f>
        <v>38.934610491896898</v>
      </c>
      <c r="K42" s="35">
        <f>0.0526*H42*Clima!$F40^1.218</f>
        <v>0</v>
      </c>
      <c r="L42" s="35">
        <f>K42*Constantes!$D$29</f>
        <v>0</v>
      </c>
      <c r="M42" s="9"/>
      <c r="N42" s="35">
        <v>37</v>
      </c>
      <c r="O42" s="35">
        <f>'Cálculos de ET'!$I40*((1-Constantes!$E$18)*'Cálculos de ET'!$K40+'Cálculos de ET'!$L40)</f>
        <v>2.6299686108414901</v>
      </c>
      <c r="P42" s="35">
        <f>MIN(O42*Constantes!$E$16,0.8*(U41+Clima!$F40-S42-T42-Constantes!$D$12))</f>
        <v>1.5560487982046922</v>
      </c>
      <c r="Q42" s="35">
        <f>IF(Clima!$F40&gt;0.05*Constantes!$E$17,((Clima!$F40-0.05*Constantes!$E$17)^2)/(Clima!$F40+0.95*Constantes!$E$17),0)</f>
        <v>0</v>
      </c>
      <c r="R42" s="35">
        <f>(Q42*Constantes!$E$23+Clima!$F40*Constantes!$E$22)/1000</f>
        <v>0</v>
      </c>
      <c r="S42" s="35">
        <f>IF(R42&gt;Constantes!$E$21,1000*((R42-Constantes!$E$21)/(Constantes!$E$23+Constantes!$E$22)),0)</f>
        <v>0</v>
      </c>
      <c r="T42" s="35">
        <f>MAX(0,U41+Clima!$F40-S42-Constantes!$D$11)</f>
        <v>0</v>
      </c>
      <c r="U42" s="35">
        <f>U41+Clima!$F40-S42-P42-T42</f>
        <v>38.934610491896898</v>
      </c>
      <c r="V42" s="35">
        <f>0.0526*S42*Clima!$F40^1.218</f>
        <v>0</v>
      </c>
      <c r="W42" s="35">
        <f>V42*Constantes!$E$29</f>
        <v>0</v>
      </c>
      <c r="X42" s="9"/>
      <c r="Y42" s="35">
        <v>37</v>
      </c>
      <c r="Z42" s="35">
        <f>'Cálculos de ET'!$I40*((1-Constantes!$F$18)*'Cálculos de ET'!$K40+'Cálculos de ET'!$L40)</f>
        <v>2.6299686108414901</v>
      </c>
      <c r="AA42" s="35">
        <f>MIN(Z42*Constantes!$F$16,0.8*(AF41+Clima!$F40-AD42-AE42-Constantes!$D$12))</f>
        <v>1.5560487982046922</v>
      </c>
      <c r="AB42" s="35">
        <f>IF(Clima!$F40&gt;0.05*Constantes!$F$17,((Clima!$F40-0.05*Constantes!$F$17)^2)/(Clima!$F40+0.95*Constantes!$F$17),0)</f>
        <v>0</v>
      </c>
      <c r="AC42" s="35">
        <f>(AB42*Constantes!$F$23+Clima!$F40*Constantes!$F$22)/1000</f>
        <v>0</v>
      </c>
      <c r="AD42" s="35">
        <f>IF(AC42&gt;Constantes!$F$21,1000*((AC42-Constantes!$F$21)/(Constantes!$F$23+Constantes!$F$22)),0)</f>
        <v>0</v>
      </c>
      <c r="AE42" s="35">
        <f>MAX(0,AF41+Clima!$F40-AD42-Constantes!$D$11)</f>
        <v>0</v>
      </c>
      <c r="AF42" s="35">
        <f>AF41+Clima!$F40-AD42-AA42-AE42</f>
        <v>38.934610491896898</v>
      </c>
      <c r="AG42" s="35">
        <f>0.0526*AD42*Clima!$F40^1.218</f>
        <v>0</v>
      </c>
      <c r="AH42" s="35">
        <f>AG42*Constantes!$F$29</f>
        <v>0</v>
      </c>
      <c r="AI42" s="9"/>
      <c r="AJ42" s="35">
        <v>37</v>
      </c>
      <c r="AK42" s="35">
        <f>0.0526*Clima!$F40^2.218</f>
        <v>0</v>
      </c>
      <c r="AL42" s="35">
        <f>IF(Clima!$F40&gt;0.05*$AP$6,((Clima!$F40-0.05*$AP$6)^2)/(Clima!$F40+0.95*$AP$6),0)</f>
        <v>0</v>
      </c>
      <c r="AM42" s="35">
        <f>0.0526*AL42*Clima!$F40^1.218</f>
        <v>0</v>
      </c>
      <c r="AN42" s="35"/>
      <c r="AO42" s="35"/>
      <c r="AP42" s="35"/>
      <c r="AQ42" s="9"/>
      <c r="AR42" s="10"/>
    </row>
    <row r="43" spans="2:44" x14ac:dyDescent="0.25">
      <c r="B43" s="8"/>
      <c r="C43" s="35">
        <v>38</v>
      </c>
      <c r="D43" s="35">
        <f>'Cálculos de ET'!$I41*((1-Constantes!$D$18)*'Cálculos de ET'!$K41+'Cálculos de ET'!$L41)</f>
        <v>2.5711906682517243</v>
      </c>
      <c r="E43" s="35">
        <f>MIN(D43*Constantes!$D$16,0.8*(J42+Clima!$F41-H43-I43-Constantes!$D$12))</f>
        <v>1.5212722056055565</v>
      </c>
      <c r="F43" s="35">
        <f>IF(Clima!$F41&gt;0.05*Constantes!$D$17,((Clima!$F41-0.05*Constantes!$D$17)^2)/(Clima!$F41+0.95*Constantes!$D$17),0)</f>
        <v>0.75415840705346315</v>
      </c>
      <c r="G43" s="35">
        <f>(F43*Constantes!$D$23+Clima!$F41*Constantes!$D$22)/1000</f>
        <v>7.5415840705346316E-3</v>
      </c>
      <c r="H43" s="35">
        <f>IF(G43&gt;Constantes!$D$21,1000*((G43-Constantes!$D$21)/(Constantes!$D$23+Constantes!$D$22)),0)</f>
        <v>0.75415840705346315</v>
      </c>
      <c r="I43" s="35">
        <f>MAX(0,J42+Clima!$F41-H43-Constantes!$D$11)</f>
        <v>8.1804520848434379</v>
      </c>
      <c r="J43" s="35">
        <f>J42+Clima!$F41-H43-E43-I43</f>
        <v>41.978727794394445</v>
      </c>
      <c r="K43" s="35">
        <f>0.0526*H43*Clima!$F41^1.218</f>
        <v>0.94448453447173486</v>
      </c>
      <c r="L43" s="35">
        <f>K43*Constantes!$D$29</f>
        <v>2.4219009883634981E-3</v>
      </c>
      <c r="M43" s="9"/>
      <c r="N43" s="35">
        <v>38</v>
      </c>
      <c r="O43" s="35">
        <f>'Cálculos de ET'!$I41*((1-Constantes!$E$18)*'Cálculos de ET'!$K41+'Cálculos de ET'!$L41)</f>
        <v>2.5711906682517243</v>
      </c>
      <c r="P43" s="35">
        <f>MIN(O43*Constantes!$E$16,0.8*(U42+Clima!$F41-S43-T43-Constantes!$D$12))</f>
        <v>1.5212722056055565</v>
      </c>
      <c r="Q43" s="35">
        <f>IF(Clima!$F41&gt;0.05*Constantes!$E$17,((Clima!$F41-0.05*Constantes!$E$17)^2)/(Clima!$F41+0.95*Constantes!$E$17),0)</f>
        <v>0.75415840705346315</v>
      </c>
      <c r="R43" s="35">
        <f>(Q43*Constantes!$E$23+Clima!$F41*Constantes!$E$22)/1000</f>
        <v>1.0241584070534632E-2</v>
      </c>
      <c r="S43" s="35">
        <f>IF(R43&gt;Constantes!$E$21,1000*((R43-Constantes!$E$21)/(Constantes!$E$23+Constantes!$E$22)),0)</f>
        <v>0</v>
      </c>
      <c r="T43" s="35">
        <f>MAX(0,U42+Clima!$F41-S43-Constantes!$D$11)</f>
        <v>8.9346104918968976</v>
      </c>
      <c r="U43" s="35">
        <f>U42+Clima!$F41-S43-P43-T43</f>
        <v>41.978727794394445</v>
      </c>
      <c r="V43" s="35">
        <f>0.0526*S43*Clima!$F41^1.218</f>
        <v>0</v>
      </c>
      <c r="W43" s="35">
        <f>V43*Constantes!$E$29</f>
        <v>0</v>
      </c>
      <c r="X43" s="9"/>
      <c r="Y43" s="35">
        <v>38</v>
      </c>
      <c r="Z43" s="35">
        <f>'Cálculos de ET'!$I41*((1-Constantes!$F$18)*'Cálculos de ET'!$K41+'Cálculos de ET'!$L41)</f>
        <v>2.5711906682517243</v>
      </c>
      <c r="AA43" s="35">
        <f>MIN(Z43*Constantes!$F$16,0.8*(AF42+Clima!$F41-AD43-AE43-Constantes!$D$12))</f>
        <v>1.5212722056055565</v>
      </c>
      <c r="AB43" s="35">
        <f>IF(Clima!$F41&gt;0.05*Constantes!$F$17,((Clima!$F41-0.05*Constantes!$F$17)^2)/(Clima!$F41+0.95*Constantes!$F$17),0)</f>
        <v>0.75415840705346315</v>
      </c>
      <c r="AC43" s="35">
        <f>(AB43*Constantes!$F$23+Clima!$F41*Constantes!$F$22)/1000</f>
        <v>1.2941584070534631E-2</v>
      </c>
      <c r="AD43" s="35">
        <f>IF(AC43&gt;Constantes!$F$21,1000*((AC43-Constantes!$F$21)/(Constantes!$F$23+Constantes!$F$22)),0)</f>
        <v>0</v>
      </c>
      <c r="AE43" s="35">
        <f>MAX(0,AF42+Clima!$F41-AD43-Constantes!$D$11)</f>
        <v>8.9346104918968976</v>
      </c>
      <c r="AF43" s="35">
        <f>AF42+Clima!$F41-AD43-AA43-AE43</f>
        <v>41.978727794394445</v>
      </c>
      <c r="AG43" s="35">
        <f>0.0526*AD43*Clima!$F41^1.218</f>
        <v>0</v>
      </c>
      <c r="AH43" s="35">
        <f>AG43*Constantes!$F$29</f>
        <v>0</v>
      </c>
      <c r="AI43" s="9"/>
      <c r="AJ43" s="35">
        <v>38</v>
      </c>
      <c r="AK43" s="35">
        <f>0.0526*Clima!$F41^2.218</f>
        <v>16.906980146499279</v>
      </c>
      <c r="AL43" s="35">
        <f>IF(Clima!$F41&gt;0.05*$AP$6,((Clima!$F41-0.05*$AP$6)^2)/(Clima!$F41+0.95*$AP$6),0)</f>
        <v>2.9844081425480202</v>
      </c>
      <c r="AM43" s="35">
        <f>0.0526*AL43*Clima!$F41^1.218</f>
        <v>3.7375799418600115</v>
      </c>
      <c r="AN43" s="35"/>
      <c r="AO43" s="35"/>
      <c r="AP43" s="35"/>
      <c r="AQ43" s="9"/>
      <c r="AR43" s="10"/>
    </row>
    <row r="44" spans="2:44" x14ac:dyDescent="0.25">
      <c r="B44" s="8"/>
      <c r="C44" s="35">
        <v>39</v>
      </c>
      <c r="D44" s="35">
        <f>'Cálculos de ET'!$I42*((1-Constantes!$D$18)*'Cálculos de ET'!$K42+'Cálculos de ET'!$L42)</f>
        <v>2.595152142448804</v>
      </c>
      <c r="E44" s="35">
        <f>MIN(D44*Constantes!$D$16,0.8*(J43+Clima!$F42-H44-I44-Constantes!$D$12))</f>
        <v>1.5354492657323877</v>
      </c>
      <c r="F44" s="35">
        <f>IF(Clima!$F42&gt;0.05*Constantes!$D$17,((Clima!$F42-0.05*Constantes!$D$17)^2)/(Clima!$F42+0.95*Constantes!$D$17),0)</f>
        <v>0</v>
      </c>
      <c r="G44" s="35">
        <f>(F44*Constantes!$D$23+Clima!$F42*Constantes!$D$22)/1000</f>
        <v>0</v>
      </c>
      <c r="H44" s="35">
        <f>IF(G44&gt;Constantes!$D$21,1000*((G44-Constantes!$D$21)/(Constantes!$D$23+Constantes!$D$22)),0)</f>
        <v>0</v>
      </c>
      <c r="I44" s="35">
        <f>MAX(0,J43+Clima!$F42-H44-Constantes!$D$11)</f>
        <v>0</v>
      </c>
      <c r="J44" s="35">
        <f>J43+Clima!$F42-H44-E44-I44</f>
        <v>40.443278528662056</v>
      </c>
      <c r="K44" s="35">
        <f>0.0526*H44*Clima!$F42^1.218</f>
        <v>0</v>
      </c>
      <c r="L44" s="35">
        <f>K44*Constantes!$D$29</f>
        <v>0</v>
      </c>
      <c r="M44" s="9"/>
      <c r="N44" s="35">
        <v>39</v>
      </c>
      <c r="O44" s="35">
        <f>'Cálculos de ET'!$I42*((1-Constantes!$E$18)*'Cálculos de ET'!$K42+'Cálculos de ET'!$L42)</f>
        <v>2.595152142448804</v>
      </c>
      <c r="P44" s="35">
        <f>MIN(O44*Constantes!$E$16,0.8*(U43+Clima!$F42-S44-T44-Constantes!$D$12))</f>
        <v>1.5354492657323877</v>
      </c>
      <c r="Q44" s="35">
        <f>IF(Clima!$F42&gt;0.05*Constantes!$E$17,((Clima!$F42-0.05*Constantes!$E$17)^2)/(Clima!$F42+0.95*Constantes!$E$17),0)</f>
        <v>0</v>
      </c>
      <c r="R44" s="35">
        <f>(Q44*Constantes!$E$23+Clima!$F42*Constantes!$E$22)/1000</f>
        <v>0</v>
      </c>
      <c r="S44" s="35">
        <f>IF(R44&gt;Constantes!$E$21,1000*((R44-Constantes!$E$21)/(Constantes!$E$23+Constantes!$E$22)),0)</f>
        <v>0</v>
      </c>
      <c r="T44" s="35">
        <f>MAX(0,U43+Clima!$F42-S44-Constantes!$D$11)</f>
        <v>0</v>
      </c>
      <c r="U44" s="35">
        <f>U43+Clima!$F42-S44-P44-T44</f>
        <v>40.443278528662056</v>
      </c>
      <c r="V44" s="35">
        <f>0.0526*S44*Clima!$F42^1.218</f>
        <v>0</v>
      </c>
      <c r="W44" s="35">
        <f>V44*Constantes!$E$29</f>
        <v>0</v>
      </c>
      <c r="X44" s="9"/>
      <c r="Y44" s="35">
        <v>39</v>
      </c>
      <c r="Z44" s="35">
        <f>'Cálculos de ET'!$I42*((1-Constantes!$F$18)*'Cálculos de ET'!$K42+'Cálculos de ET'!$L42)</f>
        <v>2.595152142448804</v>
      </c>
      <c r="AA44" s="35">
        <f>MIN(Z44*Constantes!$F$16,0.8*(AF43+Clima!$F42-AD44-AE44-Constantes!$D$12))</f>
        <v>1.5354492657323877</v>
      </c>
      <c r="AB44" s="35">
        <f>IF(Clima!$F42&gt;0.05*Constantes!$F$17,((Clima!$F42-0.05*Constantes!$F$17)^2)/(Clima!$F42+0.95*Constantes!$F$17),0)</f>
        <v>0</v>
      </c>
      <c r="AC44" s="35">
        <f>(AB44*Constantes!$F$23+Clima!$F42*Constantes!$F$22)/1000</f>
        <v>0</v>
      </c>
      <c r="AD44" s="35">
        <f>IF(AC44&gt;Constantes!$F$21,1000*((AC44-Constantes!$F$21)/(Constantes!$F$23+Constantes!$F$22)),0)</f>
        <v>0</v>
      </c>
      <c r="AE44" s="35">
        <f>MAX(0,AF43+Clima!$F42-AD44-Constantes!$D$11)</f>
        <v>0</v>
      </c>
      <c r="AF44" s="35">
        <f>AF43+Clima!$F42-AD44-AA44-AE44</f>
        <v>40.443278528662056</v>
      </c>
      <c r="AG44" s="35">
        <f>0.0526*AD44*Clima!$F42^1.218</f>
        <v>0</v>
      </c>
      <c r="AH44" s="35">
        <f>AG44*Constantes!$F$29</f>
        <v>0</v>
      </c>
      <c r="AI44" s="9"/>
      <c r="AJ44" s="35">
        <v>39</v>
      </c>
      <c r="AK44" s="35">
        <f>0.0526*Clima!$F42^2.218</f>
        <v>0</v>
      </c>
      <c r="AL44" s="35">
        <f>IF(Clima!$F42&gt;0.05*$AP$6,((Clima!$F42-0.05*$AP$6)^2)/(Clima!$F42+0.95*$AP$6),0)</f>
        <v>0</v>
      </c>
      <c r="AM44" s="35">
        <f>0.0526*AL44*Clima!$F42^1.218</f>
        <v>0</v>
      </c>
      <c r="AN44" s="35"/>
      <c r="AO44" s="35"/>
      <c r="AP44" s="35"/>
      <c r="AQ44" s="9"/>
      <c r="AR44" s="10"/>
    </row>
    <row r="45" spans="2:44" x14ac:dyDescent="0.25">
      <c r="B45" s="8"/>
      <c r="C45" s="35">
        <v>40</v>
      </c>
      <c r="D45" s="35">
        <f>'Cálculos de ET'!$I43*((1-Constantes!$D$18)*'Cálculos de ET'!$K43+'Cálculos de ET'!$L43)</f>
        <v>2.4436071465126528</v>
      </c>
      <c r="E45" s="35">
        <f>MIN(D45*Constantes!$D$16,0.8*(J44+Clima!$F43-H45-I45-Constantes!$D$12))</f>
        <v>1.4457860629746437</v>
      </c>
      <c r="F45" s="35">
        <f>IF(Clima!$F43&gt;0.05*Constantes!$D$17,((Clima!$F43-0.05*Constantes!$D$17)^2)/(Clima!$F43+0.95*Constantes!$D$17),0)</f>
        <v>0</v>
      </c>
      <c r="G45" s="35">
        <f>(F45*Constantes!$D$23+Clima!$F43*Constantes!$D$22)/1000</f>
        <v>0</v>
      </c>
      <c r="H45" s="35">
        <f>IF(G45&gt;Constantes!$D$21,1000*((G45-Constantes!$D$21)/(Constantes!$D$23+Constantes!$D$22)),0)</f>
        <v>0</v>
      </c>
      <c r="I45" s="35">
        <f>MAX(0,J44+Clima!$F43-H45-Constantes!$D$11)</f>
        <v>0</v>
      </c>
      <c r="J45" s="35">
        <f>J44+Clima!$F43-H45-E45-I45</f>
        <v>40.997492465687415</v>
      </c>
      <c r="K45" s="35">
        <f>0.0526*H45*Clima!$F43^1.218</f>
        <v>0</v>
      </c>
      <c r="L45" s="35">
        <f>K45*Constantes!$D$29</f>
        <v>0</v>
      </c>
      <c r="M45" s="9"/>
      <c r="N45" s="35">
        <v>40</v>
      </c>
      <c r="O45" s="35">
        <f>'Cálculos de ET'!$I43*((1-Constantes!$E$18)*'Cálculos de ET'!$K43+'Cálculos de ET'!$L43)</f>
        <v>2.4436071465126528</v>
      </c>
      <c r="P45" s="35">
        <f>MIN(O45*Constantes!$E$16,0.8*(U44+Clima!$F43-S45-T45-Constantes!$D$12))</f>
        <v>1.4457860629746437</v>
      </c>
      <c r="Q45" s="35">
        <f>IF(Clima!$F43&gt;0.05*Constantes!$E$17,((Clima!$F43-0.05*Constantes!$E$17)^2)/(Clima!$F43+0.95*Constantes!$E$17),0)</f>
        <v>0</v>
      </c>
      <c r="R45" s="35">
        <f>(Q45*Constantes!$E$23+Clima!$F43*Constantes!$E$22)/1000</f>
        <v>4.0000000000000002E-4</v>
      </c>
      <c r="S45" s="35">
        <f>IF(R45&gt;Constantes!$E$21,1000*((R45-Constantes!$E$21)/(Constantes!$E$23+Constantes!$E$22)),0)</f>
        <v>0</v>
      </c>
      <c r="T45" s="35">
        <f>MAX(0,U44+Clima!$F43-S45-Constantes!$D$11)</f>
        <v>0</v>
      </c>
      <c r="U45" s="35">
        <f>U44+Clima!$F43-S45-P45-T45</f>
        <v>40.997492465687415</v>
      </c>
      <c r="V45" s="35">
        <f>0.0526*S45*Clima!$F43^1.218</f>
        <v>0</v>
      </c>
      <c r="W45" s="35">
        <f>V45*Constantes!$E$29</f>
        <v>0</v>
      </c>
      <c r="X45" s="9"/>
      <c r="Y45" s="35">
        <v>40</v>
      </c>
      <c r="Z45" s="35">
        <f>'Cálculos de ET'!$I43*((1-Constantes!$F$18)*'Cálculos de ET'!$K43+'Cálculos de ET'!$L43)</f>
        <v>2.4436071465126528</v>
      </c>
      <c r="AA45" s="35">
        <f>MIN(Z45*Constantes!$F$16,0.8*(AF44+Clima!$F43-AD45-AE45-Constantes!$D$12))</f>
        <v>1.4457860629746437</v>
      </c>
      <c r="AB45" s="35">
        <f>IF(Clima!$F43&gt;0.05*Constantes!$F$17,((Clima!$F43-0.05*Constantes!$F$17)^2)/(Clima!$F43+0.95*Constantes!$F$17),0)</f>
        <v>0</v>
      </c>
      <c r="AC45" s="35">
        <f>(AB45*Constantes!$F$23+Clima!$F43*Constantes!$F$22)/1000</f>
        <v>8.0000000000000004E-4</v>
      </c>
      <c r="AD45" s="35">
        <f>IF(AC45&gt;Constantes!$F$21,1000*((AC45-Constantes!$F$21)/(Constantes!$F$23+Constantes!$F$22)),0)</f>
        <v>0</v>
      </c>
      <c r="AE45" s="35">
        <f>MAX(0,AF44+Clima!$F43-AD45-Constantes!$D$11)</f>
        <v>0</v>
      </c>
      <c r="AF45" s="35">
        <f>AF44+Clima!$F43-AD45-AA45-AE45</f>
        <v>40.997492465687415</v>
      </c>
      <c r="AG45" s="35">
        <f>0.0526*AD45*Clima!$F43^1.218</f>
        <v>0</v>
      </c>
      <c r="AH45" s="35">
        <f>AG45*Constantes!$F$29</f>
        <v>0</v>
      </c>
      <c r="AI45" s="9"/>
      <c r="AJ45" s="35">
        <v>40</v>
      </c>
      <c r="AK45" s="35">
        <f>0.0526*Clima!$F43^2.218</f>
        <v>0.24472045674166781</v>
      </c>
      <c r="AL45" s="35">
        <f>IF(Clima!$F43&gt;0.05*$AP$6,((Clima!$F43-0.05*$AP$6)^2)/(Clima!$F43+0.95*$AP$6),0)</f>
        <v>2.0605192437462322E-3</v>
      </c>
      <c r="AM45" s="35">
        <f>0.0526*AL45*Clima!$F43^1.218</f>
        <v>2.5212560522728692E-4</v>
      </c>
      <c r="AN45" s="35"/>
      <c r="AO45" s="35"/>
      <c r="AP45" s="35"/>
      <c r="AQ45" s="9"/>
      <c r="AR45" s="10"/>
    </row>
    <row r="46" spans="2:44" x14ac:dyDescent="0.25">
      <c r="B46" s="8"/>
      <c r="C46" s="35">
        <v>41</v>
      </c>
      <c r="D46" s="35">
        <f>'Cálculos de ET'!$I44*((1-Constantes!$D$18)*'Cálculos de ET'!$K44+'Cálculos de ET'!$L44)</f>
        <v>2.4904413181335072</v>
      </c>
      <c r="E46" s="35">
        <f>MIN(D46*Constantes!$D$16,0.8*(J45+Clima!$F44-H46-I46-Constantes!$D$12))</f>
        <v>1.473495996912686</v>
      </c>
      <c r="F46" s="35">
        <f>IF(Clima!$F44&gt;0.05*Constantes!$D$17,((Clima!$F44-0.05*Constantes!$D$17)^2)/(Clima!$F44+0.95*Constantes!$D$17),0)</f>
        <v>2.6340307836853398</v>
      </c>
      <c r="G46" s="35">
        <f>(F46*Constantes!$D$23+Clima!$F44*Constantes!$D$22)/1000</f>
        <v>2.6340307836853399E-2</v>
      </c>
      <c r="H46" s="35">
        <f>IF(G46&gt;Constantes!$D$21,1000*((G46-Constantes!$D$21)/(Constantes!$D$23+Constantes!$D$22)),0)</f>
        <v>2.6340307836853398</v>
      </c>
      <c r="I46" s="35">
        <f>MAX(0,J45+Clima!$F44-H46-Constantes!$D$11)</f>
        <v>16.663461682002072</v>
      </c>
      <c r="J46" s="35">
        <f>J45+Clima!$F44-H46-E46-I46</f>
        <v>42.026504003087311</v>
      </c>
      <c r="K46" s="35">
        <f>0.0526*H46*Clima!$F44^1.218</f>
        <v>5.9135272114113002</v>
      </c>
      <c r="L46" s="35">
        <f>K46*Constantes!$D$29</f>
        <v>1.51638029796242E-2</v>
      </c>
      <c r="M46" s="9"/>
      <c r="N46" s="35">
        <v>41</v>
      </c>
      <c r="O46" s="35">
        <f>'Cálculos de ET'!$I44*((1-Constantes!$E$18)*'Cálculos de ET'!$K44+'Cálculos de ET'!$L44)</f>
        <v>2.4904413181335072</v>
      </c>
      <c r="P46" s="35">
        <f>MIN(O46*Constantes!$E$16,0.8*(U45+Clima!$F44-S46-T46-Constantes!$D$12))</f>
        <v>1.473495996912686</v>
      </c>
      <c r="Q46" s="35">
        <f>IF(Clima!$F44&gt;0.05*Constantes!$E$17,((Clima!$F44-0.05*Constantes!$E$17)^2)/(Clima!$F44+0.95*Constantes!$E$17),0)</f>
        <v>2.6340307836853398</v>
      </c>
      <c r="R46" s="35">
        <f>(Q46*Constantes!$E$23+Clima!$F44*Constantes!$E$22)/1000</f>
        <v>3.0700307836853399E-2</v>
      </c>
      <c r="S46" s="35">
        <f>IF(R46&gt;Constantes!$E$21,1000*((R46-Constantes!$E$21)/(Constantes!$E$23+Constantes!$E$22)),0)</f>
        <v>0.8039517487111173</v>
      </c>
      <c r="T46" s="35">
        <f>MAX(0,U45+Clima!$F44-S46-Constantes!$D$11)</f>
        <v>18.493540716976298</v>
      </c>
      <c r="U46" s="35">
        <f>U45+Clima!$F44-S46-P46-T46</f>
        <v>42.026504003087311</v>
      </c>
      <c r="V46" s="35">
        <f>0.0526*S46*Clima!$F44^1.218</f>
        <v>1.8049107748137942</v>
      </c>
      <c r="W46" s="35">
        <f>V46*Constantes!$E$29</f>
        <v>4.6282549156555549E-3</v>
      </c>
      <c r="X46" s="9"/>
      <c r="Y46" s="35">
        <v>41</v>
      </c>
      <c r="Z46" s="35">
        <f>'Cálculos de ET'!$I44*((1-Constantes!$F$18)*'Cálculos de ET'!$K44+'Cálculos de ET'!$L44)</f>
        <v>2.4904413181335072</v>
      </c>
      <c r="AA46" s="35">
        <f>MIN(Z46*Constantes!$F$16,0.8*(AF45+Clima!$F44-AD46-AE46-Constantes!$D$12))</f>
        <v>1.473495996912686</v>
      </c>
      <c r="AB46" s="35">
        <f>IF(Clima!$F44&gt;0.05*Constantes!$F$17,((Clima!$F44-0.05*Constantes!$F$17)^2)/(Clima!$F44+0.95*Constantes!$F$17),0)</f>
        <v>2.6340307836853398</v>
      </c>
      <c r="AC46" s="35">
        <f>(AB46*Constantes!$F$23+Clima!$F44*Constantes!$F$22)/1000</f>
        <v>3.5060307836853398E-2</v>
      </c>
      <c r="AD46" s="35">
        <f>IF(AC46&gt;Constantes!$F$21,1000*((AC46-Constantes!$F$21)/(Constantes!$F$23+Constantes!$F$22)),0)</f>
        <v>0</v>
      </c>
      <c r="AE46" s="35">
        <f>MAX(0,AF45+Clima!$F44-AD46-Constantes!$D$11)</f>
        <v>19.297492465687412</v>
      </c>
      <c r="AF46" s="35">
        <f>AF45+Clima!$F44-AD46-AA46-AE46</f>
        <v>42.026504003087311</v>
      </c>
      <c r="AG46" s="35">
        <f>0.0526*AD46*Clima!$F44^1.218</f>
        <v>0</v>
      </c>
      <c r="AH46" s="35">
        <f>AG46*Constantes!$F$29</f>
        <v>0</v>
      </c>
      <c r="AI46" s="9"/>
      <c r="AJ46" s="35">
        <v>41</v>
      </c>
      <c r="AK46" s="35">
        <f>0.0526*Clima!$F44^2.218</f>
        <v>48.942060209485547</v>
      </c>
      <c r="AL46" s="35">
        <f>IF(Clima!$F44&gt;0.05*$AP$6,((Clima!$F44-0.05*$AP$6)^2)/(Clima!$F44+0.95*$AP$6),0)</f>
        <v>7.3619462174717709</v>
      </c>
      <c r="AM46" s="35">
        <f>0.0526*AL46*Clima!$F44^1.218</f>
        <v>16.527927295160456</v>
      </c>
      <c r="AN46" s="35"/>
      <c r="AO46" s="35"/>
      <c r="AP46" s="35"/>
      <c r="AQ46" s="9"/>
      <c r="AR46" s="10"/>
    </row>
    <row r="47" spans="2:44" x14ac:dyDescent="0.25">
      <c r="B47" s="8"/>
      <c r="C47" s="35">
        <v>42</v>
      </c>
      <c r="D47" s="35">
        <f>'Cálculos de ET'!$I45*((1-Constantes!$D$18)*'Cálculos de ET'!$K45+'Cálculos de ET'!$L45)</f>
        <v>2.4085979127327724</v>
      </c>
      <c r="E47" s="35">
        <f>MIN(D47*Constantes!$D$16,0.8*(J46+Clima!$F45-H47-I47-Constantes!$D$12))</f>
        <v>1.4250724788182838</v>
      </c>
      <c r="F47" s="35">
        <f>IF(Clima!$F45&gt;0.05*Constantes!$D$17,((Clima!$F45-0.05*Constantes!$D$17)^2)/(Clima!$F45+0.95*Constantes!$D$17),0)</f>
        <v>0</v>
      </c>
      <c r="G47" s="35">
        <f>(F47*Constantes!$D$23+Clima!$F45*Constantes!$D$22)/1000</f>
        <v>0</v>
      </c>
      <c r="H47" s="35">
        <f>IF(G47&gt;Constantes!$D$21,1000*((G47-Constantes!$D$21)/(Constantes!$D$23+Constantes!$D$22)),0)</f>
        <v>0</v>
      </c>
      <c r="I47" s="35">
        <f>MAX(0,J46+Clima!$F45-H47-Constantes!$D$11)</f>
        <v>0</v>
      </c>
      <c r="J47" s="35">
        <f>J46+Clima!$F45-H47-E47-I47</f>
        <v>40.601431524269024</v>
      </c>
      <c r="K47" s="35">
        <f>0.0526*H47*Clima!$F45^1.218</f>
        <v>0</v>
      </c>
      <c r="L47" s="35">
        <f>K47*Constantes!$D$29</f>
        <v>0</v>
      </c>
      <c r="M47" s="9"/>
      <c r="N47" s="35">
        <v>42</v>
      </c>
      <c r="O47" s="35">
        <f>'Cálculos de ET'!$I45*((1-Constantes!$E$18)*'Cálculos de ET'!$K45+'Cálculos de ET'!$L45)</f>
        <v>2.4085979127327724</v>
      </c>
      <c r="P47" s="35">
        <f>MIN(O47*Constantes!$E$16,0.8*(U46+Clima!$F45-S47-T47-Constantes!$D$12))</f>
        <v>1.4250724788182838</v>
      </c>
      <c r="Q47" s="35">
        <f>IF(Clima!$F45&gt;0.05*Constantes!$E$17,((Clima!$F45-0.05*Constantes!$E$17)^2)/(Clima!$F45+0.95*Constantes!$E$17),0)</f>
        <v>0</v>
      </c>
      <c r="R47" s="35">
        <f>(Q47*Constantes!$E$23+Clima!$F45*Constantes!$E$22)/1000</f>
        <v>0</v>
      </c>
      <c r="S47" s="35">
        <f>IF(R47&gt;Constantes!$E$21,1000*((R47-Constantes!$E$21)/(Constantes!$E$23+Constantes!$E$22)),0)</f>
        <v>0</v>
      </c>
      <c r="T47" s="35">
        <f>MAX(0,U46+Clima!$F45-S47-Constantes!$D$11)</f>
        <v>0</v>
      </c>
      <c r="U47" s="35">
        <f>U46+Clima!$F45-S47-P47-T47</f>
        <v>40.601431524269024</v>
      </c>
      <c r="V47" s="35">
        <f>0.0526*S47*Clima!$F45^1.218</f>
        <v>0</v>
      </c>
      <c r="W47" s="35">
        <f>V47*Constantes!$E$29</f>
        <v>0</v>
      </c>
      <c r="X47" s="9"/>
      <c r="Y47" s="35">
        <v>42</v>
      </c>
      <c r="Z47" s="35">
        <f>'Cálculos de ET'!$I45*((1-Constantes!$F$18)*'Cálculos de ET'!$K45+'Cálculos de ET'!$L45)</f>
        <v>2.4085979127327724</v>
      </c>
      <c r="AA47" s="35">
        <f>MIN(Z47*Constantes!$F$16,0.8*(AF46+Clima!$F45-AD47-AE47-Constantes!$D$12))</f>
        <v>1.4250724788182838</v>
      </c>
      <c r="AB47" s="35">
        <f>IF(Clima!$F45&gt;0.05*Constantes!$F$17,((Clima!$F45-0.05*Constantes!$F$17)^2)/(Clima!$F45+0.95*Constantes!$F$17),0)</f>
        <v>0</v>
      </c>
      <c r="AC47" s="35">
        <f>(AB47*Constantes!$F$23+Clima!$F45*Constantes!$F$22)/1000</f>
        <v>0</v>
      </c>
      <c r="AD47" s="35">
        <f>IF(AC47&gt;Constantes!$F$21,1000*((AC47-Constantes!$F$21)/(Constantes!$F$23+Constantes!$F$22)),0)</f>
        <v>0</v>
      </c>
      <c r="AE47" s="35">
        <f>MAX(0,AF46+Clima!$F45-AD47-Constantes!$D$11)</f>
        <v>0</v>
      </c>
      <c r="AF47" s="35">
        <f>AF46+Clima!$F45-AD47-AA47-AE47</f>
        <v>40.601431524269024</v>
      </c>
      <c r="AG47" s="35">
        <f>0.0526*AD47*Clima!$F45^1.218</f>
        <v>0</v>
      </c>
      <c r="AH47" s="35">
        <f>AG47*Constantes!$F$29</f>
        <v>0</v>
      </c>
      <c r="AI47" s="9"/>
      <c r="AJ47" s="35">
        <v>42</v>
      </c>
      <c r="AK47" s="35">
        <f>0.0526*Clima!$F45^2.218</f>
        <v>0</v>
      </c>
      <c r="AL47" s="35">
        <f>IF(Clima!$F45&gt;0.05*$AP$6,((Clima!$F45-0.05*$AP$6)^2)/(Clima!$F45+0.95*$AP$6),0)</f>
        <v>0</v>
      </c>
      <c r="AM47" s="35">
        <f>0.0526*AL47*Clima!$F45^1.218</f>
        <v>0</v>
      </c>
      <c r="AN47" s="35"/>
      <c r="AO47" s="35"/>
      <c r="AP47" s="35"/>
      <c r="AQ47" s="9"/>
      <c r="AR47" s="10"/>
    </row>
    <row r="48" spans="2:44" x14ac:dyDescent="0.25">
      <c r="B48" s="8"/>
      <c r="C48" s="35">
        <v>43</v>
      </c>
      <c r="D48" s="35">
        <f>'Cálculos de ET'!$I46*((1-Constantes!$D$18)*'Cálculos de ET'!$K46+'Cálculos de ET'!$L46)</f>
        <v>2.5142226692614837</v>
      </c>
      <c r="E48" s="35">
        <f>MIN(D48*Constantes!$D$16,0.8*(J47+Clima!$F46-H48-I48-Constantes!$D$12))</f>
        <v>1.4875664853169304</v>
      </c>
      <c r="F48" s="35">
        <f>IF(Clima!$F46&gt;0.05*Constantes!$D$17,((Clima!$F46-0.05*Constantes!$D$17)^2)/(Clima!$F46+0.95*Constantes!$D$17),0)</f>
        <v>0</v>
      </c>
      <c r="G48" s="35">
        <f>(F48*Constantes!$D$23+Clima!$F46*Constantes!$D$22)/1000</f>
        <v>0</v>
      </c>
      <c r="H48" s="35">
        <f>IF(G48&gt;Constantes!$D$21,1000*((G48-Constantes!$D$21)/(Constantes!$D$23+Constantes!$D$22)),0)</f>
        <v>0</v>
      </c>
      <c r="I48" s="35">
        <f>MAX(0,J47+Clima!$F46-H48-Constantes!$D$11)</f>
        <v>0</v>
      </c>
      <c r="J48" s="35">
        <f>J47+Clima!$F46-H48-E48-I48</f>
        <v>41.01386503895209</v>
      </c>
      <c r="K48" s="35">
        <f>0.0526*H48*Clima!$F46^1.218</f>
        <v>0</v>
      </c>
      <c r="L48" s="35">
        <f>K48*Constantes!$D$29</f>
        <v>0</v>
      </c>
      <c r="M48" s="9"/>
      <c r="N48" s="35">
        <v>43</v>
      </c>
      <c r="O48" s="35">
        <f>'Cálculos de ET'!$I46*((1-Constantes!$E$18)*'Cálculos de ET'!$K46+'Cálculos de ET'!$L46)</f>
        <v>2.5142226692614837</v>
      </c>
      <c r="P48" s="35">
        <f>MIN(O48*Constantes!$E$16,0.8*(U47+Clima!$F46-S48-T48-Constantes!$D$12))</f>
        <v>1.4875664853169304</v>
      </c>
      <c r="Q48" s="35">
        <f>IF(Clima!$F46&gt;0.05*Constantes!$E$17,((Clima!$F46-0.05*Constantes!$E$17)^2)/(Clima!$F46+0.95*Constantes!$E$17),0)</f>
        <v>0</v>
      </c>
      <c r="R48" s="35">
        <f>(Q48*Constantes!$E$23+Clima!$F46*Constantes!$E$22)/1000</f>
        <v>3.8000000000000002E-4</v>
      </c>
      <c r="S48" s="35">
        <f>IF(R48&gt;Constantes!$E$21,1000*((R48-Constantes!$E$21)/(Constantes!$E$23+Constantes!$E$22)),0)</f>
        <v>0</v>
      </c>
      <c r="T48" s="35">
        <f>MAX(0,U47+Clima!$F46-S48-Constantes!$D$11)</f>
        <v>0</v>
      </c>
      <c r="U48" s="35">
        <f>U47+Clima!$F46-S48-P48-T48</f>
        <v>41.01386503895209</v>
      </c>
      <c r="V48" s="35">
        <f>0.0526*S48*Clima!$F46^1.218</f>
        <v>0</v>
      </c>
      <c r="W48" s="35">
        <f>V48*Constantes!$E$29</f>
        <v>0</v>
      </c>
      <c r="X48" s="9"/>
      <c r="Y48" s="35">
        <v>43</v>
      </c>
      <c r="Z48" s="35">
        <f>'Cálculos de ET'!$I46*((1-Constantes!$F$18)*'Cálculos de ET'!$K46+'Cálculos de ET'!$L46)</f>
        <v>2.5142226692614837</v>
      </c>
      <c r="AA48" s="35">
        <f>MIN(Z48*Constantes!$F$16,0.8*(AF47+Clima!$F46-AD48-AE48-Constantes!$D$12))</f>
        <v>1.4875664853169304</v>
      </c>
      <c r="AB48" s="35">
        <f>IF(Clima!$F46&gt;0.05*Constantes!$F$17,((Clima!$F46-0.05*Constantes!$F$17)^2)/(Clima!$F46+0.95*Constantes!$F$17),0)</f>
        <v>0</v>
      </c>
      <c r="AC48" s="35">
        <f>(AB48*Constantes!$F$23+Clima!$F46*Constantes!$F$22)/1000</f>
        <v>7.6000000000000004E-4</v>
      </c>
      <c r="AD48" s="35">
        <f>IF(AC48&gt;Constantes!$F$21,1000*((AC48-Constantes!$F$21)/(Constantes!$F$23+Constantes!$F$22)),0)</f>
        <v>0</v>
      </c>
      <c r="AE48" s="35">
        <f>MAX(0,AF47+Clima!$F46-AD48-Constantes!$D$11)</f>
        <v>0</v>
      </c>
      <c r="AF48" s="35">
        <f>AF47+Clima!$F46-AD48-AA48-AE48</f>
        <v>41.01386503895209</v>
      </c>
      <c r="AG48" s="35">
        <f>0.0526*AD48*Clima!$F46^1.218</f>
        <v>0</v>
      </c>
      <c r="AH48" s="35">
        <f>AG48*Constantes!$F$29</f>
        <v>0</v>
      </c>
      <c r="AI48" s="9"/>
      <c r="AJ48" s="35">
        <v>43</v>
      </c>
      <c r="AK48" s="35">
        <f>0.0526*Clima!$F46^2.218</f>
        <v>0.21840432335886875</v>
      </c>
      <c r="AL48" s="35">
        <f>IF(Clima!$F46&gt;0.05*$AP$6,((Clima!$F46-0.05*$AP$6)^2)/(Clima!$F46+0.95*$AP$6),0)</f>
        <v>8.1268476854215671E-4</v>
      </c>
      <c r="AM48" s="35">
        <f>0.0526*AL48*Clima!$F46^1.218</f>
        <v>9.3417824725004533E-5</v>
      </c>
      <c r="AN48" s="35"/>
      <c r="AO48" s="35"/>
      <c r="AP48" s="35"/>
      <c r="AQ48" s="9"/>
      <c r="AR48" s="10"/>
    </row>
    <row r="49" spans="2:44" x14ac:dyDescent="0.25">
      <c r="B49" s="8"/>
      <c r="C49" s="35">
        <v>44</v>
      </c>
      <c r="D49" s="35">
        <f>'Cálculos de ET'!$I47*((1-Constantes!$D$18)*'Cálculos de ET'!$K47+'Cálculos de ET'!$L47)</f>
        <v>2.5554916554882805</v>
      </c>
      <c r="E49" s="35">
        <f>MIN(D49*Constantes!$D$16,0.8*(J48+Clima!$F47-H49-I49-Constantes!$D$12))</f>
        <v>1.5119837183426836</v>
      </c>
      <c r="F49" s="35">
        <f>IF(Clima!$F47&gt;0.05*Constantes!$D$17,((Clima!$F47-0.05*Constantes!$D$17)^2)/(Clima!$F47+0.95*Constantes!$D$17),0)</f>
        <v>0</v>
      </c>
      <c r="G49" s="35">
        <f>(F49*Constantes!$D$23+Clima!$F47*Constantes!$D$22)/1000</f>
        <v>0</v>
      </c>
      <c r="H49" s="35">
        <f>IF(G49&gt;Constantes!$D$21,1000*((G49-Constantes!$D$21)/(Constantes!$D$23+Constantes!$D$22)),0)</f>
        <v>0</v>
      </c>
      <c r="I49" s="35">
        <f>MAX(0,J48+Clima!$F47-H49-Constantes!$D$11)</f>
        <v>0</v>
      </c>
      <c r="J49" s="35">
        <f>J48+Clima!$F47-H49-E49-I49</f>
        <v>40.301881320609404</v>
      </c>
      <c r="K49" s="35">
        <f>0.0526*H49*Clima!$F47^1.218</f>
        <v>0</v>
      </c>
      <c r="L49" s="35">
        <f>K49*Constantes!$D$29</f>
        <v>0</v>
      </c>
      <c r="M49" s="9"/>
      <c r="N49" s="35">
        <v>44</v>
      </c>
      <c r="O49" s="35">
        <f>'Cálculos de ET'!$I47*((1-Constantes!$E$18)*'Cálculos de ET'!$K47+'Cálculos de ET'!$L47)</f>
        <v>2.5554916554882805</v>
      </c>
      <c r="P49" s="35">
        <f>MIN(O49*Constantes!$E$16,0.8*(U48+Clima!$F47-S49-T49-Constantes!$D$12))</f>
        <v>1.5119837183426836</v>
      </c>
      <c r="Q49" s="35">
        <f>IF(Clima!$F47&gt;0.05*Constantes!$E$17,((Clima!$F47-0.05*Constantes!$E$17)^2)/(Clima!$F47+0.95*Constantes!$E$17),0)</f>
        <v>0</v>
      </c>
      <c r="R49" s="35">
        <f>(Q49*Constantes!$E$23+Clima!$F47*Constantes!$E$22)/1000</f>
        <v>1.6000000000000004E-4</v>
      </c>
      <c r="S49" s="35">
        <f>IF(R49&gt;Constantes!$E$21,1000*((R49-Constantes!$E$21)/(Constantes!$E$23+Constantes!$E$22)),0)</f>
        <v>0</v>
      </c>
      <c r="T49" s="35">
        <f>MAX(0,U48+Clima!$F47-S49-Constantes!$D$11)</f>
        <v>0</v>
      </c>
      <c r="U49" s="35">
        <f>U48+Clima!$F47-S49-P49-T49</f>
        <v>40.301881320609404</v>
      </c>
      <c r="V49" s="35">
        <f>0.0526*S49*Clima!$F47^1.218</f>
        <v>0</v>
      </c>
      <c r="W49" s="35">
        <f>V49*Constantes!$E$29</f>
        <v>0</v>
      </c>
      <c r="X49" s="9"/>
      <c r="Y49" s="35">
        <v>44</v>
      </c>
      <c r="Z49" s="35">
        <f>'Cálculos de ET'!$I47*((1-Constantes!$F$18)*'Cálculos de ET'!$K47+'Cálculos de ET'!$L47)</f>
        <v>2.5554916554882805</v>
      </c>
      <c r="AA49" s="35">
        <f>MIN(Z49*Constantes!$F$16,0.8*(AF48+Clima!$F47-AD49-AE49-Constantes!$D$12))</f>
        <v>1.5119837183426836</v>
      </c>
      <c r="AB49" s="35">
        <f>IF(Clima!$F47&gt;0.05*Constantes!$F$17,((Clima!$F47-0.05*Constantes!$F$17)^2)/(Clima!$F47+0.95*Constantes!$F$17),0)</f>
        <v>0</v>
      </c>
      <c r="AC49" s="35">
        <f>(AB49*Constantes!$F$23+Clima!$F47*Constantes!$F$22)/1000</f>
        <v>3.2000000000000008E-4</v>
      </c>
      <c r="AD49" s="35">
        <f>IF(AC49&gt;Constantes!$F$21,1000*((AC49-Constantes!$F$21)/(Constantes!$F$23+Constantes!$F$22)),0)</f>
        <v>0</v>
      </c>
      <c r="AE49" s="35">
        <f>MAX(0,AF48+Clima!$F47-AD49-Constantes!$D$11)</f>
        <v>0</v>
      </c>
      <c r="AF49" s="35">
        <f>AF48+Clima!$F47-AD49-AA49-AE49</f>
        <v>40.301881320609404</v>
      </c>
      <c r="AG49" s="35">
        <f>0.0526*AD49*Clima!$F47^1.218</f>
        <v>0</v>
      </c>
      <c r="AH49" s="35">
        <f>AG49*Constantes!$F$29</f>
        <v>0</v>
      </c>
      <c r="AI49" s="9"/>
      <c r="AJ49" s="35">
        <v>44</v>
      </c>
      <c r="AK49" s="35">
        <f>0.0526*Clima!$F47^2.218</f>
        <v>3.2065597387029521E-2</v>
      </c>
      <c r="AL49" s="35">
        <f>IF(Clima!$F47&gt;0.05*$AP$6,((Clima!$F47-0.05*$AP$6)^2)/(Clima!$F47+0.95*$AP$6),0)</f>
        <v>0</v>
      </c>
      <c r="AM49" s="35">
        <f>0.0526*AL49*Clima!$F47^1.218</f>
        <v>0</v>
      </c>
      <c r="AN49" s="35"/>
      <c r="AO49" s="35"/>
      <c r="AP49" s="35"/>
      <c r="AQ49" s="9"/>
      <c r="AR49" s="10"/>
    </row>
    <row r="50" spans="2:44" x14ac:dyDescent="0.25">
      <c r="B50" s="8"/>
      <c r="C50" s="35">
        <v>45</v>
      </c>
      <c r="D50" s="35">
        <f>'Cálculos de ET'!$I48*((1-Constantes!$D$18)*'Cálculos de ET'!$K48+'Cálculos de ET'!$L48)</f>
        <v>2.5066197859952712</v>
      </c>
      <c r="E50" s="35">
        <f>MIN(D50*Constantes!$D$16,0.8*(J49+Clima!$F48-H50-I50-Constantes!$D$12))</f>
        <v>1.4830681588652337</v>
      </c>
      <c r="F50" s="35">
        <f>IF(Clima!$F48&gt;0.05*Constantes!$D$17,((Clima!$F48-0.05*Constantes!$D$17)^2)/(Clima!$F48+0.95*Constantes!$D$17),0)</f>
        <v>0</v>
      </c>
      <c r="G50" s="35">
        <f>(F50*Constantes!$D$23+Clima!$F48*Constantes!$D$22)/1000</f>
        <v>0</v>
      </c>
      <c r="H50" s="35">
        <f>IF(G50&gt;Constantes!$D$21,1000*((G50-Constantes!$D$21)/(Constantes!$D$23+Constantes!$D$22)),0)</f>
        <v>0</v>
      </c>
      <c r="I50" s="35">
        <f>MAX(0,J49+Clima!$F48-H50-Constantes!$D$11)</f>
        <v>0</v>
      </c>
      <c r="J50" s="35">
        <f>J49+Clima!$F48-H50-E50-I50</f>
        <v>38.818813161744167</v>
      </c>
      <c r="K50" s="35">
        <f>0.0526*H50*Clima!$F48^1.218</f>
        <v>0</v>
      </c>
      <c r="L50" s="35">
        <f>K50*Constantes!$D$29</f>
        <v>0</v>
      </c>
      <c r="M50" s="9"/>
      <c r="N50" s="35">
        <v>45</v>
      </c>
      <c r="O50" s="35">
        <f>'Cálculos de ET'!$I48*((1-Constantes!$E$18)*'Cálculos de ET'!$K48+'Cálculos de ET'!$L48)</f>
        <v>2.5066197859952712</v>
      </c>
      <c r="P50" s="35">
        <f>MIN(O50*Constantes!$E$16,0.8*(U49+Clima!$F48-S50-T50-Constantes!$D$12))</f>
        <v>1.4830681588652337</v>
      </c>
      <c r="Q50" s="35">
        <f>IF(Clima!$F48&gt;0.05*Constantes!$E$17,((Clima!$F48-0.05*Constantes!$E$17)^2)/(Clima!$F48+0.95*Constantes!$E$17),0)</f>
        <v>0</v>
      </c>
      <c r="R50" s="35">
        <f>(Q50*Constantes!$E$23+Clima!$F48*Constantes!$E$22)/1000</f>
        <v>0</v>
      </c>
      <c r="S50" s="35">
        <f>IF(R50&gt;Constantes!$E$21,1000*((R50-Constantes!$E$21)/(Constantes!$E$23+Constantes!$E$22)),0)</f>
        <v>0</v>
      </c>
      <c r="T50" s="35">
        <f>MAX(0,U49+Clima!$F48-S50-Constantes!$D$11)</f>
        <v>0</v>
      </c>
      <c r="U50" s="35">
        <f>U49+Clima!$F48-S50-P50-T50</f>
        <v>38.818813161744167</v>
      </c>
      <c r="V50" s="35">
        <f>0.0526*S50*Clima!$F48^1.218</f>
        <v>0</v>
      </c>
      <c r="W50" s="35">
        <f>V50*Constantes!$E$29</f>
        <v>0</v>
      </c>
      <c r="X50" s="9"/>
      <c r="Y50" s="35">
        <v>45</v>
      </c>
      <c r="Z50" s="35">
        <f>'Cálculos de ET'!$I48*((1-Constantes!$F$18)*'Cálculos de ET'!$K48+'Cálculos de ET'!$L48)</f>
        <v>2.5066197859952712</v>
      </c>
      <c r="AA50" s="35">
        <f>MIN(Z50*Constantes!$F$16,0.8*(AF49+Clima!$F48-AD50-AE50-Constantes!$D$12))</f>
        <v>1.4830681588652337</v>
      </c>
      <c r="AB50" s="35">
        <f>IF(Clima!$F48&gt;0.05*Constantes!$F$17,((Clima!$F48-0.05*Constantes!$F$17)^2)/(Clima!$F48+0.95*Constantes!$F$17),0)</f>
        <v>0</v>
      </c>
      <c r="AC50" s="35">
        <f>(AB50*Constantes!$F$23+Clima!$F48*Constantes!$F$22)/1000</f>
        <v>0</v>
      </c>
      <c r="AD50" s="35">
        <f>IF(AC50&gt;Constantes!$F$21,1000*((AC50-Constantes!$F$21)/(Constantes!$F$23+Constantes!$F$22)),0)</f>
        <v>0</v>
      </c>
      <c r="AE50" s="35">
        <f>MAX(0,AF49+Clima!$F48-AD50-Constantes!$D$11)</f>
        <v>0</v>
      </c>
      <c r="AF50" s="35">
        <f>AF49+Clima!$F48-AD50-AA50-AE50</f>
        <v>38.818813161744167</v>
      </c>
      <c r="AG50" s="35">
        <f>0.0526*AD50*Clima!$F48^1.218</f>
        <v>0</v>
      </c>
      <c r="AH50" s="35">
        <f>AG50*Constantes!$F$29</f>
        <v>0</v>
      </c>
      <c r="AI50" s="9"/>
      <c r="AJ50" s="35">
        <v>45</v>
      </c>
      <c r="AK50" s="35">
        <f>0.0526*Clima!$F48^2.218</f>
        <v>0</v>
      </c>
      <c r="AL50" s="35">
        <f>IF(Clima!$F48&gt;0.05*$AP$6,((Clima!$F48-0.05*$AP$6)^2)/(Clima!$F48+0.95*$AP$6),0)</f>
        <v>0</v>
      </c>
      <c r="AM50" s="35">
        <f>0.0526*AL50*Clima!$F48^1.218</f>
        <v>0</v>
      </c>
      <c r="AN50" s="35"/>
      <c r="AO50" s="35"/>
      <c r="AP50" s="35"/>
      <c r="AQ50" s="9"/>
      <c r="AR50" s="10"/>
    </row>
    <row r="51" spans="2:44" x14ac:dyDescent="0.25">
      <c r="B51" s="8"/>
      <c r="C51" s="35">
        <v>46</v>
      </c>
      <c r="D51" s="35">
        <f>'Cálculos de ET'!$I49*((1-Constantes!$D$18)*'Cálculos de ET'!$K49+'Cálculos de ET'!$L49)</f>
        <v>2.5218717280766216</v>
      </c>
      <c r="E51" s="35">
        <f>MIN(D51*Constantes!$D$16,0.8*(J50+Clima!$F49-H51-I51-Constantes!$D$12))</f>
        <v>1.492092132021468</v>
      </c>
      <c r="F51" s="35">
        <f>IF(Clima!$F49&gt;0.05*Constantes!$D$17,((Clima!$F49-0.05*Constantes!$D$17)^2)/(Clima!$F49+0.95*Constantes!$D$17),0)</f>
        <v>0</v>
      </c>
      <c r="G51" s="35">
        <f>(F51*Constantes!$D$23+Clima!$F49*Constantes!$D$22)/1000</f>
        <v>0</v>
      </c>
      <c r="H51" s="35">
        <f>IF(G51&gt;Constantes!$D$21,1000*((G51-Constantes!$D$21)/(Constantes!$D$23+Constantes!$D$22)),0)</f>
        <v>0</v>
      </c>
      <c r="I51" s="35">
        <f>MAX(0,J50+Clima!$F49-H51-Constantes!$D$11)</f>
        <v>0</v>
      </c>
      <c r="J51" s="35">
        <f>J50+Clima!$F49-H51-E51-I51</f>
        <v>39.026721029722701</v>
      </c>
      <c r="K51" s="35">
        <f>0.0526*H51*Clima!$F49^1.218</f>
        <v>0</v>
      </c>
      <c r="L51" s="35">
        <f>K51*Constantes!$D$29</f>
        <v>0</v>
      </c>
      <c r="M51" s="9"/>
      <c r="N51" s="35">
        <v>46</v>
      </c>
      <c r="O51" s="35">
        <f>'Cálculos de ET'!$I49*((1-Constantes!$E$18)*'Cálculos de ET'!$K49+'Cálculos de ET'!$L49)</f>
        <v>2.5218717280766216</v>
      </c>
      <c r="P51" s="35">
        <f>MIN(O51*Constantes!$E$16,0.8*(U50+Clima!$F49-S51-T51-Constantes!$D$12))</f>
        <v>1.492092132021468</v>
      </c>
      <c r="Q51" s="35">
        <f>IF(Clima!$F49&gt;0.05*Constantes!$E$17,((Clima!$F49-0.05*Constantes!$E$17)^2)/(Clima!$F49+0.95*Constantes!$E$17),0)</f>
        <v>0</v>
      </c>
      <c r="R51" s="35">
        <f>(Q51*Constantes!$E$23+Clima!$F49*Constantes!$E$22)/1000</f>
        <v>3.4000000000000002E-4</v>
      </c>
      <c r="S51" s="35">
        <f>IF(R51&gt;Constantes!$E$21,1000*((R51-Constantes!$E$21)/(Constantes!$E$23+Constantes!$E$22)),0)</f>
        <v>0</v>
      </c>
      <c r="T51" s="35">
        <f>MAX(0,U50+Clima!$F49-S51-Constantes!$D$11)</f>
        <v>0</v>
      </c>
      <c r="U51" s="35">
        <f>U50+Clima!$F49-S51-P51-T51</f>
        <v>39.026721029722701</v>
      </c>
      <c r="V51" s="35">
        <f>0.0526*S51*Clima!$F49^1.218</f>
        <v>0</v>
      </c>
      <c r="W51" s="35">
        <f>V51*Constantes!$E$29</f>
        <v>0</v>
      </c>
      <c r="X51" s="9"/>
      <c r="Y51" s="35">
        <v>46</v>
      </c>
      <c r="Z51" s="35">
        <f>'Cálculos de ET'!$I49*((1-Constantes!$F$18)*'Cálculos de ET'!$K49+'Cálculos de ET'!$L49)</f>
        <v>2.5218717280766216</v>
      </c>
      <c r="AA51" s="35">
        <f>MIN(Z51*Constantes!$F$16,0.8*(AF50+Clima!$F49-AD51-AE51-Constantes!$D$12))</f>
        <v>1.492092132021468</v>
      </c>
      <c r="AB51" s="35">
        <f>IF(Clima!$F49&gt;0.05*Constantes!$F$17,((Clima!$F49-0.05*Constantes!$F$17)^2)/(Clima!$F49+0.95*Constantes!$F$17),0)</f>
        <v>0</v>
      </c>
      <c r="AC51" s="35">
        <f>(AB51*Constantes!$F$23+Clima!$F49*Constantes!$F$22)/1000</f>
        <v>6.8000000000000005E-4</v>
      </c>
      <c r="AD51" s="35">
        <f>IF(AC51&gt;Constantes!$F$21,1000*((AC51-Constantes!$F$21)/(Constantes!$F$23+Constantes!$F$22)),0)</f>
        <v>0</v>
      </c>
      <c r="AE51" s="35">
        <f>MAX(0,AF50+Clima!$F49-AD51-Constantes!$D$11)</f>
        <v>0</v>
      </c>
      <c r="AF51" s="35">
        <f>AF50+Clima!$F49-AD51-AA51-AE51</f>
        <v>39.026721029722701</v>
      </c>
      <c r="AG51" s="35">
        <f>0.0526*AD51*Clima!$F49^1.218</f>
        <v>0</v>
      </c>
      <c r="AH51" s="35">
        <f>AG51*Constantes!$F$29</f>
        <v>0</v>
      </c>
      <c r="AI51" s="9"/>
      <c r="AJ51" s="35">
        <v>46</v>
      </c>
      <c r="AK51" s="35">
        <f>0.0526*Clima!$F49^2.218</f>
        <v>0.17065595668433275</v>
      </c>
      <c r="AL51" s="35">
        <f>IF(Clima!$F49&gt;0.05*$AP$6,((Clima!$F49-0.05*$AP$6)^2)/(Clima!$F49+0.95*$AP$6),0)</f>
        <v>0</v>
      </c>
      <c r="AM51" s="35">
        <f>0.0526*AL51*Clima!$F49^1.218</f>
        <v>0</v>
      </c>
      <c r="AN51" s="35"/>
      <c r="AO51" s="35"/>
      <c r="AP51" s="35"/>
      <c r="AQ51" s="9"/>
      <c r="AR51" s="10"/>
    </row>
    <row r="52" spans="2:44" x14ac:dyDescent="0.25">
      <c r="B52" s="8"/>
      <c r="C52" s="35">
        <v>47</v>
      </c>
      <c r="D52" s="35">
        <f>'Cálculos de ET'!$I50*((1-Constantes!$D$18)*'Cálculos de ET'!$K50+'Cálculos de ET'!$L50)</f>
        <v>2.5010693257698207</v>
      </c>
      <c r="E52" s="35">
        <f>MIN(D52*Constantes!$D$16,0.8*(J51+Clima!$F50-H52-I52-Constantes!$D$12))</f>
        <v>1.4797841702549923</v>
      </c>
      <c r="F52" s="35">
        <f>IF(Clima!$F50&gt;0.05*Constantes!$D$17,((Clima!$F50-0.05*Constantes!$D$17)^2)/(Clima!$F50+0.95*Constantes!$D$17),0)</f>
        <v>1.6733755995029871</v>
      </c>
      <c r="G52" s="35">
        <f>(F52*Constantes!$D$23+Clima!$F50*Constantes!$D$22)/1000</f>
        <v>1.673375599502987E-2</v>
      </c>
      <c r="H52" s="35">
        <f>IF(G52&gt;Constantes!$D$21,1000*((G52-Constantes!$D$21)/(Constantes!$D$23+Constantes!$D$22)),0)</f>
        <v>1.6733755995029871</v>
      </c>
      <c r="I52" s="35">
        <f>MAX(0,J51+Clima!$F50-H52-Constantes!$D$11)</f>
        <v>11.953345430219713</v>
      </c>
      <c r="J52" s="35">
        <f>J51+Clima!$F50-H52-E52-I52</f>
        <v>42.020215829745005</v>
      </c>
      <c r="K52" s="35">
        <f>0.0526*H52*Clima!$F50^1.218</f>
        <v>2.995240368556503</v>
      </c>
      <c r="L52" s="35">
        <f>K52*Constantes!$D$29</f>
        <v>7.680565794600986E-3</v>
      </c>
      <c r="M52" s="9"/>
      <c r="N52" s="35">
        <v>47</v>
      </c>
      <c r="O52" s="35">
        <f>'Cálculos de ET'!$I50*((1-Constantes!$E$18)*'Cálculos de ET'!$K50+'Cálculos de ET'!$L50)</f>
        <v>2.5010693257698207</v>
      </c>
      <c r="P52" s="35">
        <f>MIN(O52*Constantes!$E$16,0.8*(U51+Clima!$F50-S52-T52-Constantes!$D$12))</f>
        <v>1.4797841702549923</v>
      </c>
      <c r="Q52" s="35">
        <f>IF(Clima!$F50&gt;0.05*Constantes!$E$17,((Clima!$F50-0.05*Constantes!$E$17)^2)/(Clima!$F50+0.95*Constantes!$E$17),0)</f>
        <v>1.6733755995029871</v>
      </c>
      <c r="R52" s="35">
        <f>(Q52*Constantes!$E$23+Clima!$F50*Constantes!$E$22)/1000</f>
        <v>2.0353755995029872E-2</v>
      </c>
      <c r="S52" s="35">
        <f>IF(R52&gt;Constantes!$E$21,1000*((R52-Constantes!$E$21)/(Constantes!$E$23+Constantes!$E$22)),0)</f>
        <v>0</v>
      </c>
      <c r="T52" s="35">
        <f>MAX(0,U51+Clima!$F50-S52-Constantes!$D$11)</f>
        <v>13.626721029722702</v>
      </c>
      <c r="U52" s="35">
        <f>U51+Clima!$F50-S52-P52-T52</f>
        <v>42.020215829745005</v>
      </c>
      <c r="V52" s="35">
        <f>0.0526*S52*Clima!$F50^1.218</f>
        <v>0</v>
      </c>
      <c r="W52" s="35">
        <f>V52*Constantes!$E$29</f>
        <v>0</v>
      </c>
      <c r="X52" s="9"/>
      <c r="Y52" s="35">
        <v>47</v>
      </c>
      <c r="Z52" s="35">
        <f>'Cálculos de ET'!$I50*((1-Constantes!$F$18)*'Cálculos de ET'!$K50+'Cálculos de ET'!$L50)</f>
        <v>2.5010693257698207</v>
      </c>
      <c r="AA52" s="35">
        <f>MIN(Z52*Constantes!$F$16,0.8*(AF51+Clima!$F50-AD52-AE52-Constantes!$D$12))</f>
        <v>1.4797841702549923</v>
      </c>
      <c r="AB52" s="35">
        <f>IF(Clima!$F50&gt;0.05*Constantes!$F$17,((Clima!$F50-0.05*Constantes!$F$17)^2)/(Clima!$F50+0.95*Constantes!$F$17),0)</f>
        <v>1.6733755995029871</v>
      </c>
      <c r="AC52" s="35">
        <f>(AB52*Constantes!$F$23+Clima!$F50*Constantes!$F$22)/1000</f>
        <v>2.3973755995029874E-2</v>
      </c>
      <c r="AD52" s="35">
        <f>IF(AC52&gt;Constantes!$F$21,1000*((AC52-Constantes!$F$21)/(Constantes!$F$23+Constantes!$F$22)),0)</f>
        <v>0</v>
      </c>
      <c r="AE52" s="35">
        <f>MAX(0,AF51+Clima!$F50-AD52-Constantes!$D$11)</f>
        <v>13.626721029722702</v>
      </c>
      <c r="AF52" s="35">
        <f>AF51+Clima!$F50-AD52-AA52-AE52</f>
        <v>42.020215829745005</v>
      </c>
      <c r="AG52" s="35">
        <f>0.0526*AD52*Clima!$F50^1.218</f>
        <v>0</v>
      </c>
      <c r="AH52" s="35">
        <f>AG52*Constantes!$F$29</f>
        <v>0</v>
      </c>
      <c r="AI52" s="9"/>
      <c r="AJ52" s="35">
        <v>47</v>
      </c>
      <c r="AK52" s="35">
        <f>0.0526*Clima!$F50^2.218</f>
        <v>32.397897212660951</v>
      </c>
      <c r="AL52" s="35">
        <f>IF(Clima!$F50&gt;0.05*$AP$6,((Clima!$F50-0.05*$AP$6)^2)/(Clima!$F50+0.95*$AP$6),0)</f>
        <v>5.2528137177856484</v>
      </c>
      <c r="AM52" s="35">
        <f>0.0526*AL52*Clima!$F50^1.218</f>
        <v>9.4022165141477867</v>
      </c>
      <c r="AN52" s="35"/>
      <c r="AO52" s="35"/>
      <c r="AP52" s="35"/>
      <c r="AQ52" s="9"/>
      <c r="AR52" s="10"/>
    </row>
    <row r="53" spans="2:44" x14ac:dyDescent="0.25">
      <c r="B53" s="8"/>
      <c r="C53" s="35">
        <v>48</v>
      </c>
      <c r="D53" s="35">
        <f>'Cálculos de ET'!$I51*((1-Constantes!$D$18)*'Cálculos de ET'!$K51+'Cálculos de ET'!$L51)</f>
        <v>2.5006523585430998</v>
      </c>
      <c r="E53" s="35">
        <f>MIN(D53*Constantes!$D$16,0.8*(J52+Clima!$F51-H53-I53-Constantes!$D$12))</f>
        <v>1.4795374671767294</v>
      </c>
      <c r="F53" s="35">
        <f>IF(Clima!$F51&gt;0.05*Constantes!$D$17,((Clima!$F51-0.05*Constantes!$D$17)^2)/(Clima!$F51+0.95*Constantes!$D$17),0)</f>
        <v>0</v>
      </c>
      <c r="G53" s="35">
        <f>(F53*Constantes!$D$23+Clima!$F51*Constantes!$D$22)/1000</f>
        <v>0</v>
      </c>
      <c r="H53" s="35">
        <f>IF(G53&gt;Constantes!$D$21,1000*((G53-Constantes!$D$21)/(Constantes!$D$23+Constantes!$D$22)),0)</f>
        <v>0</v>
      </c>
      <c r="I53" s="35">
        <f>MAX(0,J52+Clima!$F51-H53-Constantes!$D$11)</f>
        <v>0</v>
      </c>
      <c r="J53" s="35">
        <f>J52+Clima!$F51-H53-E53-I53</f>
        <v>41.940678362568278</v>
      </c>
      <c r="K53" s="35">
        <f>0.0526*H53*Clima!$F51^1.218</f>
        <v>0</v>
      </c>
      <c r="L53" s="35">
        <f>K53*Constantes!$D$29</f>
        <v>0</v>
      </c>
      <c r="M53" s="9"/>
      <c r="N53" s="35">
        <v>48</v>
      </c>
      <c r="O53" s="35">
        <f>'Cálculos de ET'!$I51*((1-Constantes!$E$18)*'Cálculos de ET'!$K51+'Cálculos de ET'!$L51)</f>
        <v>2.5006523585430998</v>
      </c>
      <c r="P53" s="35">
        <f>MIN(O53*Constantes!$E$16,0.8*(U52+Clima!$F51-S53-T53-Constantes!$D$12))</f>
        <v>1.4795374671767294</v>
      </c>
      <c r="Q53" s="35">
        <f>IF(Clima!$F51&gt;0.05*Constantes!$E$17,((Clima!$F51-0.05*Constantes!$E$17)^2)/(Clima!$F51+0.95*Constantes!$E$17),0)</f>
        <v>0</v>
      </c>
      <c r="R53" s="35">
        <f>(Q53*Constantes!$E$23+Clima!$F51*Constantes!$E$22)/1000</f>
        <v>2.7999999999999998E-4</v>
      </c>
      <c r="S53" s="35">
        <f>IF(R53&gt;Constantes!$E$21,1000*((R53-Constantes!$E$21)/(Constantes!$E$23+Constantes!$E$22)),0)</f>
        <v>0</v>
      </c>
      <c r="T53" s="35">
        <f>MAX(0,U52+Clima!$F51-S53-Constantes!$D$11)</f>
        <v>0</v>
      </c>
      <c r="U53" s="35">
        <f>U52+Clima!$F51-S53-P53-T53</f>
        <v>41.940678362568278</v>
      </c>
      <c r="V53" s="35">
        <f>0.0526*S53*Clima!$F51^1.218</f>
        <v>0</v>
      </c>
      <c r="W53" s="35">
        <f>V53*Constantes!$E$29</f>
        <v>0</v>
      </c>
      <c r="X53" s="9"/>
      <c r="Y53" s="35">
        <v>48</v>
      </c>
      <c r="Z53" s="35">
        <f>'Cálculos de ET'!$I51*((1-Constantes!$F$18)*'Cálculos de ET'!$K51+'Cálculos de ET'!$L51)</f>
        <v>2.5006523585430998</v>
      </c>
      <c r="AA53" s="35">
        <f>MIN(Z53*Constantes!$F$16,0.8*(AF52+Clima!$F51-AD53-AE53-Constantes!$D$12))</f>
        <v>1.4795374671767294</v>
      </c>
      <c r="AB53" s="35">
        <f>IF(Clima!$F51&gt;0.05*Constantes!$F$17,((Clima!$F51-0.05*Constantes!$F$17)^2)/(Clima!$F51+0.95*Constantes!$F$17),0)</f>
        <v>0</v>
      </c>
      <c r="AC53" s="35">
        <f>(AB53*Constantes!$F$23+Clima!$F51*Constantes!$F$22)/1000</f>
        <v>5.5999999999999995E-4</v>
      </c>
      <c r="AD53" s="35">
        <f>IF(AC53&gt;Constantes!$F$21,1000*((AC53-Constantes!$F$21)/(Constantes!$F$23+Constantes!$F$22)),0)</f>
        <v>0</v>
      </c>
      <c r="AE53" s="35">
        <f>MAX(0,AF52+Clima!$F51-AD53-Constantes!$D$11)</f>
        <v>0</v>
      </c>
      <c r="AF53" s="35">
        <f>AF52+Clima!$F51-AD53-AA53-AE53</f>
        <v>41.940678362568278</v>
      </c>
      <c r="AG53" s="35">
        <f>0.0526*AD53*Clima!$F51^1.218</f>
        <v>0</v>
      </c>
      <c r="AH53" s="35">
        <f>AG53*Constantes!$F$29</f>
        <v>0</v>
      </c>
      <c r="AI53" s="9"/>
      <c r="AJ53" s="35">
        <v>48</v>
      </c>
      <c r="AK53" s="35">
        <f>0.0526*Clima!$F51^2.218</f>
        <v>0.11094244358496377</v>
      </c>
      <c r="AL53" s="35">
        <f>IF(Clima!$F51&gt;0.05*$AP$6,((Clima!$F51-0.05*$AP$6)^2)/(Clima!$F51+0.95*$AP$6),0)</f>
        <v>0</v>
      </c>
      <c r="AM53" s="35">
        <f>0.0526*AL53*Clima!$F51^1.218</f>
        <v>0</v>
      </c>
      <c r="AN53" s="35"/>
      <c r="AO53" s="35"/>
      <c r="AP53" s="35"/>
      <c r="AQ53" s="9"/>
      <c r="AR53" s="10"/>
    </row>
    <row r="54" spans="2:44" x14ac:dyDescent="0.25">
      <c r="B54" s="8"/>
      <c r="C54" s="35">
        <v>49</v>
      </c>
      <c r="D54" s="35">
        <f>'Cálculos de ET'!$I52*((1-Constantes!$D$18)*'Cálculos de ET'!$K52+'Cálculos de ET'!$L52)</f>
        <v>2.5461778724092938</v>
      </c>
      <c r="E54" s="35">
        <f>MIN(D54*Constantes!$D$16,0.8*(J53+Clima!$F52-H54-I54-Constantes!$D$12))</f>
        <v>1.5064731198864687</v>
      </c>
      <c r="F54" s="35">
        <f>IF(Clima!$F52&gt;0.05*Constantes!$D$17,((Clima!$F52-0.05*Constantes!$D$17)^2)/(Clima!$F52+0.95*Constantes!$D$17),0)</f>
        <v>0.5983683219270296</v>
      </c>
      <c r="G54" s="35">
        <f>(F54*Constantes!$D$23+Clima!$F52*Constantes!$D$22)/1000</f>
        <v>5.9836832192702964E-3</v>
      </c>
      <c r="H54" s="35">
        <f>IF(G54&gt;Constantes!$D$21,1000*((G54-Constantes!$D$21)/(Constantes!$D$23+Constantes!$D$22)),0)</f>
        <v>0.59836832192702971</v>
      </c>
      <c r="I54" s="35">
        <f>MAX(0,J53+Clima!$F52-H54-Constantes!$D$11)</f>
        <v>10.342310040641252</v>
      </c>
      <c r="J54" s="35">
        <f>J53+Clima!$F52-H54-E54-I54</f>
        <v>41.993526880113528</v>
      </c>
      <c r="K54" s="35">
        <f>0.0526*H54*Clima!$F52^1.218</f>
        <v>0.6823241354318933</v>
      </c>
      <c r="L54" s="35">
        <f>K54*Constantes!$D$29</f>
        <v>1.7496543751360132E-3</v>
      </c>
      <c r="M54" s="9"/>
      <c r="N54" s="35">
        <v>49</v>
      </c>
      <c r="O54" s="35">
        <f>'Cálculos de ET'!$I52*((1-Constantes!$E$18)*'Cálculos de ET'!$K52+'Cálculos de ET'!$L52)</f>
        <v>2.5461778724092938</v>
      </c>
      <c r="P54" s="35">
        <f>MIN(O54*Constantes!$E$16,0.8*(U53+Clima!$F52-S54-T54-Constantes!$D$12))</f>
        <v>1.5064731198864687</v>
      </c>
      <c r="Q54" s="35">
        <f>IF(Clima!$F52&gt;0.05*Constantes!$E$17,((Clima!$F52-0.05*Constantes!$E$17)^2)/(Clima!$F52+0.95*Constantes!$E$17),0)</f>
        <v>0.5983683219270296</v>
      </c>
      <c r="R54" s="35">
        <f>(Q54*Constantes!$E$23+Clima!$F52*Constantes!$E$22)/1000</f>
        <v>8.4836832192702969E-3</v>
      </c>
      <c r="S54" s="35">
        <f>IF(R54&gt;Constantes!$E$21,1000*((R54-Constantes!$E$21)/(Constantes!$E$23+Constantes!$E$22)),0)</f>
        <v>0</v>
      </c>
      <c r="T54" s="35">
        <f>MAX(0,U53+Clima!$F52-S54-Constantes!$D$11)</f>
        <v>10.940678362568278</v>
      </c>
      <c r="U54" s="35">
        <f>U53+Clima!$F52-S54-P54-T54</f>
        <v>41.993526880113528</v>
      </c>
      <c r="V54" s="35">
        <f>0.0526*S54*Clima!$F52^1.218</f>
        <v>0</v>
      </c>
      <c r="W54" s="35">
        <f>V54*Constantes!$E$29</f>
        <v>0</v>
      </c>
      <c r="X54" s="9"/>
      <c r="Y54" s="35">
        <v>49</v>
      </c>
      <c r="Z54" s="35">
        <f>'Cálculos de ET'!$I52*((1-Constantes!$F$18)*'Cálculos de ET'!$K52+'Cálculos de ET'!$L52)</f>
        <v>2.5461778724092938</v>
      </c>
      <c r="AA54" s="35">
        <f>MIN(Z54*Constantes!$F$16,0.8*(AF53+Clima!$F52-AD54-AE54-Constantes!$D$12))</f>
        <v>1.5064731198864687</v>
      </c>
      <c r="AB54" s="35">
        <f>IF(Clima!$F52&gt;0.05*Constantes!$F$17,((Clima!$F52-0.05*Constantes!$F$17)^2)/(Clima!$F52+0.95*Constantes!$F$17),0)</f>
        <v>0.5983683219270296</v>
      </c>
      <c r="AC54" s="35">
        <f>(AB54*Constantes!$F$23+Clima!$F52*Constantes!$F$22)/1000</f>
        <v>1.0983683219270297E-2</v>
      </c>
      <c r="AD54" s="35">
        <f>IF(AC54&gt;Constantes!$F$21,1000*((AC54-Constantes!$F$21)/(Constantes!$F$23+Constantes!$F$22)),0)</f>
        <v>0</v>
      </c>
      <c r="AE54" s="35">
        <f>MAX(0,AF53+Clima!$F52-AD54-Constantes!$D$11)</f>
        <v>10.940678362568278</v>
      </c>
      <c r="AF54" s="35">
        <f>AF53+Clima!$F52-AD54-AA54-AE54</f>
        <v>41.993526880113528</v>
      </c>
      <c r="AG54" s="35">
        <f>0.0526*AD54*Clima!$F52^1.218</f>
        <v>0</v>
      </c>
      <c r="AH54" s="35">
        <f>AG54*Constantes!$F$29</f>
        <v>0</v>
      </c>
      <c r="AI54" s="9"/>
      <c r="AJ54" s="35">
        <v>49</v>
      </c>
      <c r="AK54" s="35">
        <f>0.0526*Clima!$F52^2.218</f>
        <v>14.253848976214318</v>
      </c>
      <c r="AL54" s="35">
        <f>IF(Clima!$F52&gt;0.05*$AP$6,((Clima!$F52-0.05*$AP$6)^2)/(Clima!$F52+0.95*$AP$6),0)</f>
        <v>2.5537914433149203</v>
      </c>
      <c r="AM54" s="35">
        <f>0.0526*AL54*Clima!$F52^1.218</f>
        <v>2.9121086039807391</v>
      </c>
      <c r="AN54" s="35"/>
      <c r="AO54" s="35"/>
      <c r="AP54" s="35"/>
      <c r="AQ54" s="9"/>
      <c r="AR54" s="10"/>
    </row>
    <row r="55" spans="2:44" x14ac:dyDescent="0.25">
      <c r="B55" s="8"/>
      <c r="C55" s="35">
        <v>50</v>
      </c>
      <c r="D55" s="35">
        <f>'Cálculos de ET'!$I53*((1-Constantes!$D$18)*'Cálculos de ET'!$K53+'Cálculos de ET'!$L53)</f>
        <v>2.4763985690281789</v>
      </c>
      <c r="E55" s="35">
        <f>MIN(D55*Constantes!$D$16,0.8*(J54+Clima!$F53-H55-I55-Constantes!$D$12))</f>
        <v>1.4651874555944515</v>
      </c>
      <c r="F55" s="35">
        <f>IF(Clima!$F53&gt;0.05*Constantes!$D$17,((Clima!$F53-0.05*Constantes!$D$17)^2)/(Clima!$F53+0.95*Constantes!$D$17),0)</f>
        <v>0</v>
      </c>
      <c r="G55" s="35">
        <f>(F55*Constantes!$D$23+Clima!$F53*Constantes!$D$22)/1000</f>
        <v>0</v>
      </c>
      <c r="H55" s="35">
        <f>IF(G55&gt;Constantes!$D$21,1000*((G55-Constantes!$D$21)/(Constantes!$D$23+Constantes!$D$22)),0)</f>
        <v>0</v>
      </c>
      <c r="I55" s="35">
        <f>MAX(0,J54+Clima!$F53-H55-Constantes!$D$11)</f>
        <v>0</v>
      </c>
      <c r="J55" s="35">
        <f>J54+Clima!$F53-H55-E55-I55</f>
        <v>40.528339424519075</v>
      </c>
      <c r="K55" s="35">
        <f>0.0526*H55*Clima!$F53^1.218</f>
        <v>0</v>
      </c>
      <c r="L55" s="35">
        <f>K55*Constantes!$D$29</f>
        <v>0</v>
      </c>
      <c r="M55" s="9"/>
      <c r="N55" s="35">
        <v>50</v>
      </c>
      <c r="O55" s="35">
        <f>'Cálculos de ET'!$I53*((1-Constantes!$E$18)*'Cálculos de ET'!$K53+'Cálculos de ET'!$L53)</f>
        <v>2.4763985690281789</v>
      </c>
      <c r="P55" s="35">
        <f>MIN(O55*Constantes!$E$16,0.8*(U54+Clima!$F53-S55-T55-Constantes!$D$12))</f>
        <v>1.4651874555944515</v>
      </c>
      <c r="Q55" s="35">
        <f>IF(Clima!$F53&gt;0.05*Constantes!$E$17,((Clima!$F53-0.05*Constantes!$E$17)^2)/(Clima!$F53+0.95*Constantes!$E$17),0)</f>
        <v>0</v>
      </c>
      <c r="R55" s="35">
        <f>(Q55*Constantes!$E$23+Clima!$F53*Constantes!$E$22)/1000</f>
        <v>0</v>
      </c>
      <c r="S55" s="35">
        <f>IF(R55&gt;Constantes!$E$21,1000*((R55-Constantes!$E$21)/(Constantes!$E$23+Constantes!$E$22)),0)</f>
        <v>0</v>
      </c>
      <c r="T55" s="35">
        <f>MAX(0,U54+Clima!$F53-S55-Constantes!$D$11)</f>
        <v>0</v>
      </c>
      <c r="U55" s="35">
        <f>U54+Clima!$F53-S55-P55-T55</f>
        <v>40.528339424519075</v>
      </c>
      <c r="V55" s="35">
        <f>0.0526*S55*Clima!$F53^1.218</f>
        <v>0</v>
      </c>
      <c r="W55" s="35">
        <f>V55*Constantes!$E$29</f>
        <v>0</v>
      </c>
      <c r="X55" s="9"/>
      <c r="Y55" s="35">
        <v>50</v>
      </c>
      <c r="Z55" s="35">
        <f>'Cálculos de ET'!$I53*((1-Constantes!$F$18)*'Cálculos de ET'!$K53+'Cálculos de ET'!$L53)</f>
        <v>2.4763985690281789</v>
      </c>
      <c r="AA55" s="35">
        <f>MIN(Z55*Constantes!$F$16,0.8*(AF54+Clima!$F53-AD55-AE55-Constantes!$D$12))</f>
        <v>1.4651874555944515</v>
      </c>
      <c r="AB55" s="35">
        <f>IF(Clima!$F53&gt;0.05*Constantes!$F$17,((Clima!$F53-0.05*Constantes!$F$17)^2)/(Clima!$F53+0.95*Constantes!$F$17),0)</f>
        <v>0</v>
      </c>
      <c r="AC55" s="35">
        <f>(AB55*Constantes!$F$23+Clima!$F53*Constantes!$F$22)/1000</f>
        <v>0</v>
      </c>
      <c r="AD55" s="35">
        <f>IF(AC55&gt;Constantes!$F$21,1000*((AC55-Constantes!$F$21)/(Constantes!$F$23+Constantes!$F$22)),0)</f>
        <v>0</v>
      </c>
      <c r="AE55" s="35">
        <f>MAX(0,AF54+Clima!$F53-AD55-Constantes!$D$11)</f>
        <v>0</v>
      </c>
      <c r="AF55" s="35">
        <f>AF54+Clima!$F53-AD55-AA55-AE55</f>
        <v>40.528339424519075</v>
      </c>
      <c r="AG55" s="35">
        <f>0.0526*AD55*Clima!$F53^1.218</f>
        <v>0</v>
      </c>
      <c r="AH55" s="35">
        <f>AG55*Constantes!$F$29</f>
        <v>0</v>
      </c>
      <c r="AI55" s="9"/>
      <c r="AJ55" s="35">
        <v>50</v>
      </c>
      <c r="AK55" s="35">
        <f>0.0526*Clima!$F53^2.218</f>
        <v>0</v>
      </c>
      <c r="AL55" s="35">
        <f>IF(Clima!$F53&gt;0.05*$AP$6,((Clima!$F53-0.05*$AP$6)^2)/(Clima!$F53+0.95*$AP$6),0)</f>
        <v>0</v>
      </c>
      <c r="AM55" s="35">
        <f>0.0526*AL55*Clima!$F53^1.218</f>
        <v>0</v>
      </c>
      <c r="AN55" s="35"/>
      <c r="AO55" s="35"/>
      <c r="AP55" s="35"/>
      <c r="AQ55" s="9"/>
      <c r="AR55" s="10"/>
    </row>
    <row r="56" spans="2:44" x14ac:dyDescent="0.25">
      <c r="B56" s="8"/>
      <c r="C56" s="35">
        <v>51</v>
      </c>
      <c r="D56" s="35">
        <f>'Cálculos de ET'!$I54*((1-Constantes!$D$18)*'Cálculos de ET'!$K54+'Cálculos de ET'!$L54)</f>
        <v>2.3915066609154878</v>
      </c>
      <c r="E56" s="35">
        <f>MIN(D56*Constantes!$D$16,0.8*(J55+Clima!$F54-H56-I56-Constantes!$D$12))</f>
        <v>1.4149602585657424</v>
      </c>
      <c r="F56" s="35">
        <f>IF(Clima!$F54&gt;0.05*Constantes!$D$17,((Clima!$F54-0.05*Constantes!$D$17)^2)/(Clima!$F54+0.95*Constantes!$D$17),0)</f>
        <v>3.2900884890645092</v>
      </c>
      <c r="G56" s="35">
        <f>(F56*Constantes!$D$23+Clima!$F54*Constantes!$D$22)/1000</f>
        <v>3.2900884890645098E-2</v>
      </c>
      <c r="H56" s="35">
        <f>IF(G56&gt;Constantes!$D$21,1000*((G56-Constantes!$D$21)/(Constantes!$D$23+Constantes!$D$22)),0)</f>
        <v>3.2900884890645097</v>
      </c>
      <c r="I56" s="35">
        <f>MAX(0,J55+Clima!$F54-H56-Constantes!$D$11)</f>
        <v>17.738250935454566</v>
      </c>
      <c r="J56" s="35">
        <f>J55+Clima!$F54-H56-E56-I56</f>
        <v>42.085039741434258</v>
      </c>
      <c r="K56" s="35">
        <f>0.0526*H56*Clima!$F54^1.218</f>
        <v>8.3040626164614117</v>
      </c>
      <c r="L56" s="35">
        <f>K56*Constantes!$D$29</f>
        <v>2.1293749896592024E-2</v>
      </c>
      <c r="M56" s="9"/>
      <c r="N56" s="35">
        <v>51</v>
      </c>
      <c r="O56" s="35">
        <f>'Cálculos de ET'!$I54*((1-Constantes!$E$18)*'Cálculos de ET'!$K54+'Cálculos de ET'!$L54)</f>
        <v>2.3915066609154878</v>
      </c>
      <c r="P56" s="35">
        <f>MIN(O56*Constantes!$E$16,0.8*(U55+Clima!$F54-S56-T56-Constantes!$D$12))</f>
        <v>1.4149602585657424</v>
      </c>
      <c r="Q56" s="35">
        <f>IF(Clima!$F54&gt;0.05*Constantes!$E$17,((Clima!$F54-0.05*Constantes!$E$17)^2)/(Clima!$F54+0.95*Constantes!$E$17),0)</f>
        <v>3.2900884890645092</v>
      </c>
      <c r="R56" s="35">
        <f>(Q56*Constantes!$E$23+Clima!$F54*Constantes!$E$22)/1000</f>
        <v>3.7700884890645096E-2</v>
      </c>
      <c r="S56" s="35">
        <f>IF(R56&gt;Constantes!$E$21,1000*((R56-Constantes!$E$21)/(Constantes!$E$23+Constantes!$E$22)),0)</f>
        <v>1.4902828324161859</v>
      </c>
      <c r="T56" s="35">
        <f>MAX(0,U55+Clima!$F54-S56-Constantes!$D$11)</f>
        <v>19.53805659210289</v>
      </c>
      <c r="U56" s="35">
        <f>U55+Clima!$F54-S56-P56-T56</f>
        <v>42.085039741434258</v>
      </c>
      <c r="V56" s="35">
        <f>0.0526*S56*Clima!$F54^1.218</f>
        <v>3.7614191830263652</v>
      </c>
      <c r="W56" s="35">
        <f>V56*Constantes!$E$29</f>
        <v>9.6452451094037467E-3</v>
      </c>
      <c r="X56" s="9"/>
      <c r="Y56" s="35">
        <v>51</v>
      </c>
      <c r="Z56" s="35">
        <f>'Cálculos de ET'!$I54*((1-Constantes!$F$18)*'Cálculos de ET'!$K54+'Cálculos de ET'!$L54)</f>
        <v>2.3915066609154878</v>
      </c>
      <c r="AA56" s="35">
        <f>MIN(Z56*Constantes!$F$16,0.8*(AF55+Clima!$F54-AD56-AE56-Constantes!$D$12))</f>
        <v>1.4149602585657424</v>
      </c>
      <c r="AB56" s="35">
        <f>IF(Clima!$F54&gt;0.05*Constantes!$F$17,((Clima!$F54-0.05*Constantes!$F$17)^2)/(Clima!$F54+0.95*Constantes!$F$17),0)</f>
        <v>3.2900884890645092</v>
      </c>
      <c r="AC56" s="35">
        <f>(AB56*Constantes!$F$23+Clima!$F54*Constantes!$F$22)/1000</f>
        <v>4.2500884890645095E-2</v>
      </c>
      <c r="AD56" s="35">
        <f>IF(AC56&gt;Constantes!$F$21,1000*((AC56-Constantes!$F$21)/(Constantes!$F$23+Constantes!$F$22)),0)</f>
        <v>0</v>
      </c>
      <c r="AE56" s="35">
        <f>MAX(0,AF55+Clima!$F54-AD56-Constantes!$D$11)</f>
        <v>21.028339424519075</v>
      </c>
      <c r="AF56" s="35">
        <f>AF55+Clima!$F54-AD56-AA56-AE56</f>
        <v>42.085039741434258</v>
      </c>
      <c r="AG56" s="35">
        <f>0.0526*AD56*Clima!$F54^1.218</f>
        <v>0</v>
      </c>
      <c r="AH56" s="35">
        <f>AG56*Constantes!$F$29</f>
        <v>0</v>
      </c>
      <c r="AI56" s="9"/>
      <c r="AJ56" s="35">
        <v>51</v>
      </c>
      <c r="AK56" s="35">
        <f>0.0526*Clima!$F54^2.218</f>
        <v>60.57511931897654</v>
      </c>
      <c r="AL56" s="35">
        <f>IF(Clima!$F54&gt;0.05*$AP$6,((Clima!$F54-0.05*$AP$6)^2)/(Clima!$F54+0.95*$AP$6),0)</f>
        <v>8.7141003855957155</v>
      </c>
      <c r="AM56" s="35">
        <f>0.0526*AL56*Clima!$F54^1.218</f>
        <v>21.994069608958327</v>
      </c>
      <c r="AN56" s="35"/>
      <c r="AO56" s="35"/>
      <c r="AP56" s="35"/>
      <c r="AQ56" s="9"/>
      <c r="AR56" s="10"/>
    </row>
    <row r="57" spans="2:44" x14ac:dyDescent="0.25">
      <c r="B57" s="8"/>
      <c r="C57" s="35">
        <v>52</v>
      </c>
      <c r="D57" s="35">
        <f>'Cálculos de ET'!$I55*((1-Constantes!$D$18)*'Cálculos de ET'!$K55+'Cálculos de ET'!$L55)</f>
        <v>2.2966128313156862</v>
      </c>
      <c r="E57" s="35">
        <f>MIN(D57*Constantes!$D$16,0.8*(J56+Clima!$F55-H57-I57-Constantes!$D$12))</f>
        <v>1.3588153186994956</v>
      </c>
      <c r="F57" s="35">
        <f>IF(Clima!$F55&gt;0.05*Constantes!$D$17,((Clima!$F55-0.05*Constantes!$D$17)^2)/(Clima!$F55+0.95*Constantes!$D$17),0)</f>
        <v>0.54071698582736882</v>
      </c>
      <c r="G57" s="35">
        <f>(F57*Constantes!$D$23+Clima!$F55*Constantes!$D$22)/1000</f>
        <v>5.4071698582736881E-3</v>
      </c>
      <c r="H57" s="35">
        <f>IF(G57&gt;Constantes!$D$21,1000*((G57-Constantes!$D$21)/(Constantes!$D$23+Constantes!$D$22)),0)</f>
        <v>0.54071698582736882</v>
      </c>
      <c r="I57" s="35">
        <f>MAX(0,J56+Clima!$F55-H57-Constantes!$D$11)</f>
        <v>10.144322755606893</v>
      </c>
      <c r="J57" s="35">
        <f>J56+Clima!$F55-H57-E57-I57</f>
        <v>42.141184681300501</v>
      </c>
      <c r="K57" s="35">
        <f>0.0526*H57*Clima!$F55^1.218</f>
        <v>0.59263642071514555</v>
      </c>
      <c r="L57" s="35">
        <f>K57*Constantes!$D$29</f>
        <v>1.5196720334579184E-3</v>
      </c>
      <c r="M57" s="9"/>
      <c r="N57" s="35">
        <v>52</v>
      </c>
      <c r="O57" s="35">
        <f>'Cálculos de ET'!$I55*((1-Constantes!$E$18)*'Cálculos de ET'!$K55+'Cálculos de ET'!$L55)</f>
        <v>2.2966128313156862</v>
      </c>
      <c r="P57" s="35">
        <f>MIN(O57*Constantes!$E$16,0.8*(U56+Clima!$F55-S57-T57-Constantes!$D$12))</f>
        <v>1.3588153186994956</v>
      </c>
      <c r="Q57" s="35">
        <f>IF(Clima!$F55&gt;0.05*Constantes!$E$17,((Clima!$F55-0.05*Constantes!$E$17)^2)/(Clima!$F55+0.95*Constantes!$E$17),0)</f>
        <v>0.54071698582736882</v>
      </c>
      <c r="R57" s="35">
        <f>(Q57*Constantes!$E$23+Clima!$F55*Constantes!$E$22)/1000</f>
        <v>7.8271698582736884E-3</v>
      </c>
      <c r="S57" s="35">
        <f>IF(R57&gt;Constantes!$E$21,1000*((R57-Constantes!$E$21)/(Constantes!$E$23+Constantes!$E$22)),0)</f>
        <v>0</v>
      </c>
      <c r="T57" s="35">
        <f>MAX(0,U56+Clima!$F55-S57-Constantes!$D$11)</f>
        <v>10.685039741434259</v>
      </c>
      <c r="U57" s="35">
        <f>U56+Clima!$F55-S57-P57-T57</f>
        <v>42.141184681300501</v>
      </c>
      <c r="V57" s="35">
        <f>0.0526*S57*Clima!$F55^1.218</f>
        <v>0</v>
      </c>
      <c r="W57" s="35">
        <f>V57*Constantes!$E$29</f>
        <v>0</v>
      </c>
      <c r="X57" s="9"/>
      <c r="Y57" s="35">
        <v>52</v>
      </c>
      <c r="Z57" s="35">
        <f>'Cálculos de ET'!$I55*((1-Constantes!$F$18)*'Cálculos de ET'!$K55+'Cálculos de ET'!$L55)</f>
        <v>2.2966128313156862</v>
      </c>
      <c r="AA57" s="35">
        <f>MIN(Z57*Constantes!$F$16,0.8*(AF56+Clima!$F55-AD57-AE57-Constantes!$D$12))</f>
        <v>1.3588153186994956</v>
      </c>
      <c r="AB57" s="35">
        <f>IF(Clima!$F55&gt;0.05*Constantes!$F$17,((Clima!$F55-0.05*Constantes!$F$17)^2)/(Clima!$F55+0.95*Constantes!$F$17),0)</f>
        <v>0.54071698582736882</v>
      </c>
      <c r="AC57" s="35">
        <f>(AB57*Constantes!$F$23+Clima!$F55*Constantes!$F$22)/1000</f>
        <v>1.0247169858273689E-2</v>
      </c>
      <c r="AD57" s="35">
        <f>IF(AC57&gt;Constantes!$F$21,1000*((AC57-Constantes!$F$21)/(Constantes!$F$23+Constantes!$F$22)),0)</f>
        <v>0</v>
      </c>
      <c r="AE57" s="35">
        <f>MAX(0,AF56+Clima!$F55-AD57-Constantes!$D$11)</f>
        <v>10.685039741434259</v>
      </c>
      <c r="AF57" s="35">
        <f>AF56+Clima!$F55-AD57-AA57-AE57</f>
        <v>42.141184681300501</v>
      </c>
      <c r="AG57" s="35">
        <f>0.0526*AD57*Clima!$F55^1.218</f>
        <v>0</v>
      </c>
      <c r="AH57" s="35">
        <f>AG57*Constantes!$F$29</f>
        <v>0</v>
      </c>
      <c r="AI57" s="9"/>
      <c r="AJ57" s="35">
        <v>52</v>
      </c>
      <c r="AK57" s="35">
        <f>0.0526*Clima!$F55^2.218</f>
        <v>13.261837298639376</v>
      </c>
      <c r="AL57" s="35">
        <f>IF(Clima!$F55&gt;0.05*$AP$6,((Clima!$F55-0.05*$AP$6)^2)/(Clima!$F55+0.95*$AP$6),0)</f>
        <v>2.388629706824839</v>
      </c>
      <c r="AM57" s="35">
        <f>0.0526*AL57*Clima!$F55^1.218</f>
        <v>2.6179850031907193</v>
      </c>
      <c r="AN57" s="35"/>
      <c r="AO57" s="35"/>
      <c r="AP57" s="35"/>
      <c r="AQ57" s="9"/>
      <c r="AR57" s="10"/>
    </row>
    <row r="58" spans="2:44" x14ac:dyDescent="0.25">
      <c r="B58" s="8"/>
      <c r="C58" s="35">
        <v>53</v>
      </c>
      <c r="D58" s="35">
        <f>'Cálculos de ET'!$I56*((1-Constantes!$D$18)*'Cálculos de ET'!$K56+'Cálculos de ET'!$L56)</f>
        <v>2.2677953481872986</v>
      </c>
      <c r="E58" s="35">
        <f>MIN(D58*Constantes!$D$16,0.8*(J57+Clima!$F56-H58-I58-Constantes!$D$12))</f>
        <v>1.3417651494296563</v>
      </c>
      <c r="F58" s="35">
        <f>IF(Clima!$F56&gt;0.05*Constantes!$D$17,((Clima!$F56-0.05*Constantes!$D$17)^2)/(Clima!$F56+0.95*Constantes!$D$17),0)</f>
        <v>4.6034450252471708E-2</v>
      </c>
      <c r="G58" s="35">
        <f>(F58*Constantes!$D$23+Clima!$F56*Constantes!$D$22)/1000</f>
        <v>4.6034450252471711E-4</v>
      </c>
      <c r="H58" s="35">
        <f>IF(G58&gt;Constantes!$D$21,1000*((G58-Constantes!$D$21)/(Constantes!$D$23+Constantes!$D$22)),0)</f>
        <v>4.6034450252471715E-2</v>
      </c>
      <c r="I58" s="35">
        <f>MAX(0,J57+Clima!$F56-H58-Constantes!$D$11)</f>
        <v>5.3951502310480279</v>
      </c>
      <c r="J58" s="35">
        <f>J57+Clima!$F56-H58-E58-I58</f>
        <v>42.158234850570345</v>
      </c>
      <c r="K58" s="35">
        <f>0.0526*H58*Clima!$F56^1.218</f>
        <v>2.5007170834536265E-2</v>
      </c>
      <c r="L58" s="35">
        <f>K58*Constantes!$D$29</f>
        <v>6.4124810465227073E-5</v>
      </c>
      <c r="M58" s="9"/>
      <c r="N58" s="35">
        <v>53</v>
      </c>
      <c r="O58" s="35">
        <f>'Cálculos de ET'!$I56*((1-Constantes!$E$18)*'Cálculos de ET'!$K56+'Cálculos de ET'!$L56)</f>
        <v>2.2677953481872986</v>
      </c>
      <c r="P58" s="35">
        <f>MIN(O58*Constantes!$E$16,0.8*(U57+Clima!$F56-S58-T58-Constantes!$D$12))</f>
        <v>1.3417651494296563</v>
      </c>
      <c r="Q58" s="35">
        <f>IF(Clima!$F56&gt;0.05*Constantes!$E$17,((Clima!$F56-0.05*Constantes!$E$17)^2)/(Clima!$F56+0.95*Constantes!$E$17),0)</f>
        <v>4.6034450252471708E-2</v>
      </c>
      <c r="R58" s="35">
        <f>(Q58*Constantes!$E$23+Clima!$F56*Constantes!$E$22)/1000</f>
        <v>1.8203445025247171E-3</v>
      </c>
      <c r="S58" s="35">
        <f>IF(R58&gt;Constantes!$E$21,1000*((R58-Constantes!$E$21)/(Constantes!$E$23+Constantes!$E$22)),0)</f>
        <v>0</v>
      </c>
      <c r="T58" s="35">
        <f>MAX(0,U57+Clima!$F56-S58-Constantes!$D$11)</f>
        <v>5.4411846813004985</v>
      </c>
      <c r="U58" s="35">
        <f>U57+Clima!$F56-S58-P58-T58</f>
        <v>42.158234850570345</v>
      </c>
      <c r="V58" s="35">
        <f>0.0526*S58*Clima!$F56^1.218</f>
        <v>0</v>
      </c>
      <c r="W58" s="35">
        <f>V58*Constantes!$E$29</f>
        <v>0</v>
      </c>
      <c r="X58" s="9"/>
      <c r="Y58" s="35">
        <v>53</v>
      </c>
      <c r="Z58" s="35">
        <f>'Cálculos de ET'!$I56*((1-Constantes!$F$18)*'Cálculos de ET'!$K56+'Cálculos de ET'!$L56)</f>
        <v>2.2677953481872986</v>
      </c>
      <c r="AA58" s="35">
        <f>MIN(Z58*Constantes!$F$16,0.8*(AF57+Clima!$F56-AD58-AE58-Constantes!$D$12))</f>
        <v>1.3417651494296563</v>
      </c>
      <c r="AB58" s="35">
        <f>IF(Clima!$F56&gt;0.05*Constantes!$F$17,((Clima!$F56-0.05*Constantes!$F$17)^2)/(Clima!$F56+0.95*Constantes!$F$17),0)</f>
        <v>4.6034450252471708E-2</v>
      </c>
      <c r="AC58" s="35">
        <f>(AB58*Constantes!$F$23+Clima!$F56*Constantes!$F$22)/1000</f>
        <v>3.180344502524717E-3</v>
      </c>
      <c r="AD58" s="35">
        <f>IF(AC58&gt;Constantes!$F$21,1000*((AC58-Constantes!$F$21)/(Constantes!$F$23+Constantes!$F$22)),0)</f>
        <v>0</v>
      </c>
      <c r="AE58" s="35">
        <f>MAX(0,AF57+Clima!$F56-AD58-Constantes!$D$11)</f>
        <v>5.4411846813004985</v>
      </c>
      <c r="AF58" s="35">
        <f>AF57+Clima!$F56-AD58-AA58-AE58</f>
        <v>42.158234850570345</v>
      </c>
      <c r="AG58" s="35">
        <f>0.0526*AD58*Clima!$F56^1.218</f>
        <v>0</v>
      </c>
      <c r="AH58" s="35">
        <f>AG58*Constantes!$F$29</f>
        <v>0</v>
      </c>
      <c r="AI58" s="9"/>
      <c r="AJ58" s="35">
        <v>53</v>
      </c>
      <c r="AK58" s="35">
        <f>0.0526*Clima!$F56^2.218</f>
        <v>3.6939457458974703</v>
      </c>
      <c r="AL58" s="35">
        <f>IF(Clima!$F56&gt;0.05*$AP$6,((Clima!$F56-0.05*$AP$6)^2)/(Clima!$F56+0.95*$AP$6),0)</f>
        <v>0.64694020918978012</v>
      </c>
      <c r="AM58" s="35">
        <f>0.0526*AL58*Clima!$F56^1.218</f>
        <v>0.35143559317450113</v>
      </c>
      <c r="AN58" s="35"/>
      <c r="AO58" s="35"/>
      <c r="AP58" s="35"/>
      <c r="AQ58" s="9"/>
      <c r="AR58" s="10"/>
    </row>
    <row r="59" spans="2:44" x14ac:dyDescent="0.25">
      <c r="B59" s="8"/>
      <c r="C59" s="35">
        <v>54</v>
      </c>
      <c r="D59" s="35">
        <f>'Cálculos de ET'!$I57*((1-Constantes!$D$18)*'Cálculos de ET'!$K57+'Cálculos de ET'!$L57)</f>
        <v>2.4442163471976586</v>
      </c>
      <c r="E59" s="35">
        <f>MIN(D59*Constantes!$D$16,0.8*(J58+Clima!$F57-H59-I59-Constantes!$D$12))</f>
        <v>1.446146503015586</v>
      </c>
      <c r="F59" s="35">
        <f>IF(Clima!$F57&gt;0.05*Constantes!$D$17,((Clima!$F57-0.05*Constantes!$D$17)^2)/(Clima!$F57+0.95*Constantes!$D$17),0)</f>
        <v>4.5244577318026051</v>
      </c>
      <c r="G59" s="35">
        <f>(F59*Constantes!$D$23+Clima!$F57*Constantes!$D$22)/1000</f>
        <v>4.5244577318026051E-2</v>
      </c>
      <c r="H59" s="35">
        <f>IF(G59&gt;Constantes!$D$21,1000*((G59-Constantes!$D$21)/(Constantes!$D$23+Constantes!$D$22)),0)</f>
        <v>4.5244577318026051</v>
      </c>
      <c r="I59" s="35">
        <f>MAX(0,J58+Clima!$F57-H59-Constantes!$D$11)</f>
        <v>21.833777118767742</v>
      </c>
      <c r="J59" s="35">
        <f>J58+Clima!$F57-H59-E59-I59</f>
        <v>42.053853496984416</v>
      </c>
      <c r="K59" s="35">
        <f>0.0526*H59*Clima!$F57^1.218</f>
        <v>13.598551119366286</v>
      </c>
      <c r="L59" s="35">
        <f>K59*Constantes!$D$29</f>
        <v>3.4870178594004674E-2</v>
      </c>
      <c r="M59" s="9"/>
      <c r="N59" s="35">
        <v>54</v>
      </c>
      <c r="O59" s="35">
        <f>'Cálculos de ET'!$I57*((1-Constantes!$E$18)*'Cálculos de ET'!$K57+'Cálculos de ET'!$L57)</f>
        <v>2.4442163471976586</v>
      </c>
      <c r="P59" s="35">
        <f>MIN(O59*Constantes!$E$16,0.8*(U58+Clima!$F57-S59-T59-Constantes!$D$12))</f>
        <v>1.446146503015586</v>
      </c>
      <c r="Q59" s="35">
        <f>IF(Clima!$F57&gt;0.05*Constantes!$E$17,((Clima!$F57-0.05*Constantes!$E$17)^2)/(Clima!$F57+0.95*Constantes!$E$17),0)</f>
        <v>4.5244577318026051</v>
      </c>
      <c r="R59" s="35">
        <f>(Q59*Constantes!$E$23+Clima!$F57*Constantes!$E$22)/1000</f>
        <v>5.0784577318026054E-2</v>
      </c>
      <c r="S59" s="35">
        <f>IF(R59&gt;Constantes!$E$21,1000*((R59-Constantes!$E$21)/(Constantes!$E$23+Constantes!$E$22)),0)</f>
        <v>2.7729977762770641</v>
      </c>
      <c r="T59" s="35">
        <f>MAX(0,U58+Clima!$F57-S59-Constantes!$D$11)</f>
        <v>23.585237074293275</v>
      </c>
      <c r="U59" s="35">
        <f>U58+Clima!$F57-S59-P59-T59</f>
        <v>42.053853496984416</v>
      </c>
      <c r="V59" s="35">
        <f>0.0526*S59*Clima!$F57^1.218</f>
        <v>8.3344246426563515</v>
      </c>
      <c r="W59" s="35">
        <f>V59*Constantes!$E$29</f>
        <v>2.1371605931885782E-2</v>
      </c>
      <c r="X59" s="9"/>
      <c r="Y59" s="35">
        <v>54</v>
      </c>
      <c r="Z59" s="35">
        <f>'Cálculos de ET'!$I57*((1-Constantes!$F$18)*'Cálculos de ET'!$K57+'Cálculos de ET'!$L57)</f>
        <v>2.4442163471976586</v>
      </c>
      <c r="AA59" s="35">
        <f>MIN(Z59*Constantes!$F$16,0.8*(AF58+Clima!$F57-AD59-AE59-Constantes!$D$12))</f>
        <v>1.446146503015586</v>
      </c>
      <c r="AB59" s="35">
        <f>IF(Clima!$F57&gt;0.05*Constantes!$F$17,((Clima!$F57-0.05*Constantes!$F$17)^2)/(Clima!$F57+0.95*Constantes!$F$17),0)</f>
        <v>4.5244577318026051</v>
      </c>
      <c r="AC59" s="35">
        <f>(AB59*Constantes!$F$23+Clima!$F57*Constantes!$F$22)/1000</f>
        <v>5.6324577318026051E-2</v>
      </c>
      <c r="AD59" s="35">
        <f>IF(AC59&gt;Constantes!$F$21,1000*((AC59-Constantes!$F$21)/(Constantes!$F$23+Constantes!$F$22)),0)</f>
        <v>0</v>
      </c>
      <c r="AE59" s="35">
        <f>MAX(0,AF58+Clima!$F57-AD59-Constantes!$D$11)</f>
        <v>26.358234850570341</v>
      </c>
      <c r="AF59" s="35">
        <f>AF58+Clima!$F57-AD59-AA59-AE59</f>
        <v>42.053853496984416</v>
      </c>
      <c r="AG59" s="35">
        <f>0.0526*AD59*Clima!$F57^1.218</f>
        <v>0</v>
      </c>
      <c r="AH59" s="35">
        <f>AG59*Constantes!$F$29</f>
        <v>0</v>
      </c>
      <c r="AI59" s="9"/>
      <c r="AJ59" s="35">
        <v>54</v>
      </c>
      <c r="AK59" s="35">
        <f>0.0526*Clima!$F57^2.218</f>
        <v>83.25414631652923</v>
      </c>
      <c r="AL59" s="35">
        <f>IF(Clima!$F57&gt;0.05*$AP$6,((Clima!$F57-0.05*$AP$6)^2)/(Clima!$F57+0.95*$AP$6),0)</f>
        <v>11.126994879417444</v>
      </c>
      <c r="AM59" s="35">
        <f>0.0526*AL59*Clima!$F57^1.218</f>
        <v>33.442904684270452</v>
      </c>
      <c r="AN59" s="35"/>
      <c r="AO59" s="35"/>
      <c r="AP59" s="35"/>
      <c r="AQ59" s="9"/>
      <c r="AR59" s="10"/>
    </row>
    <row r="60" spans="2:44" x14ac:dyDescent="0.25">
      <c r="B60" s="8"/>
      <c r="C60" s="35">
        <v>55</v>
      </c>
      <c r="D60" s="35">
        <f>'Cálculos de ET'!$I58*((1-Constantes!$D$18)*'Cálculos de ET'!$K58+'Cálculos de ET'!$L58)</f>
        <v>2.4529463747148386</v>
      </c>
      <c r="E60" s="35">
        <f>MIN(D60*Constantes!$D$16,0.8*(J59+Clima!$F58-H60-I60-Constantes!$D$12))</f>
        <v>1.4513117163076394</v>
      </c>
      <c r="F60" s="35">
        <f>IF(Clima!$F58&gt;0.05*Constantes!$D$17,((Clima!$F58-0.05*Constantes!$D$17)^2)/(Clima!$F58+0.95*Constantes!$D$17),0)</f>
        <v>0.18843721475512126</v>
      </c>
      <c r="G60" s="35">
        <f>(F60*Constantes!$D$23+Clima!$F58*Constantes!$D$22)/1000</f>
        <v>1.8843721475512126E-3</v>
      </c>
      <c r="H60" s="35">
        <f>IF(G60&gt;Constantes!$D$21,1000*((G60-Constantes!$D$21)/(Constantes!$D$23+Constantes!$D$22)),0)</f>
        <v>0.18843721475512126</v>
      </c>
      <c r="I60" s="35">
        <f>MAX(0,J59+Clima!$F58-H60-Constantes!$D$11)</f>
        <v>7.3654162822292975</v>
      </c>
      <c r="J60" s="35">
        <f>J59+Clima!$F58-H60-E60-I60</f>
        <v>42.048688283692364</v>
      </c>
      <c r="K60" s="35">
        <f>0.0526*H60*Clima!$F58^1.218</f>
        <v>0.14401900199085038</v>
      </c>
      <c r="L60" s="35">
        <f>K60*Constantes!$D$29</f>
        <v>3.6930172018100261E-4</v>
      </c>
      <c r="M60" s="9"/>
      <c r="N60" s="35">
        <v>55</v>
      </c>
      <c r="O60" s="35">
        <f>'Cálculos de ET'!$I58*((1-Constantes!$E$18)*'Cálculos de ET'!$K58+'Cálculos de ET'!$L58)</f>
        <v>2.4529463747148386</v>
      </c>
      <c r="P60" s="35">
        <f>MIN(O60*Constantes!$E$16,0.8*(U59+Clima!$F58-S60-T60-Constantes!$D$12))</f>
        <v>1.4513117163076394</v>
      </c>
      <c r="Q60" s="35">
        <f>IF(Clima!$F58&gt;0.05*Constantes!$E$17,((Clima!$F58-0.05*Constantes!$E$17)^2)/(Clima!$F58+0.95*Constantes!$E$17),0)</f>
        <v>0.18843721475512126</v>
      </c>
      <c r="R60" s="35">
        <f>(Q60*Constantes!$E$23+Clima!$F58*Constantes!$E$22)/1000</f>
        <v>3.684372147551213E-3</v>
      </c>
      <c r="S60" s="35">
        <f>IF(R60&gt;Constantes!$E$21,1000*((R60-Constantes!$E$21)/(Constantes!$E$23+Constantes!$E$22)),0)</f>
        <v>0</v>
      </c>
      <c r="T60" s="35">
        <f>MAX(0,U59+Clima!$F58-S60-Constantes!$D$11)</f>
        <v>7.5538534969844164</v>
      </c>
      <c r="U60" s="35">
        <f>U59+Clima!$F58-S60-P60-T60</f>
        <v>42.048688283692357</v>
      </c>
      <c r="V60" s="35">
        <f>0.0526*S60*Clima!$F58^1.218</f>
        <v>0</v>
      </c>
      <c r="W60" s="35">
        <f>V60*Constantes!$E$29</f>
        <v>0</v>
      </c>
      <c r="X60" s="9"/>
      <c r="Y60" s="35">
        <v>55</v>
      </c>
      <c r="Z60" s="35">
        <f>'Cálculos de ET'!$I58*((1-Constantes!$F$18)*'Cálculos de ET'!$K58+'Cálculos de ET'!$L58)</f>
        <v>2.4529463747148386</v>
      </c>
      <c r="AA60" s="35">
        <f>MIN(Z60*Constantes!$F$16,0.8*(AF59+Clima!$F58-AD60-AE60-Constantes!$D$12))</f>
        <v>1.4513117163076394</v>
      </c>
      <c r="AB60" s="35">
        <f>IF(Clima!$F58&gt;0.05*Constantes!$F$17,((Clima!$F58-0.05*Constantes!$F$17)^2)/(Clima!$F58+0.95*Constantes!$F$17),0)</f>
        <v>0.18843721475512126</v>
      </c>
      <c r="AC60" s="35">
        <f>(AB60*Constantes!$F$23+Clima!$F58*Constantes!$F$22)/1000</f>
        <v>5.4843721475512129E-3</v>
      </c>
      <c r="AD60" s="35">
        <f>IF(AC60&gt;Constantes!$F$21,1000*((AC60-Constantes!$F$21)/(Constantes!$F$23+Constantes!$F$22)),0)</f>
        <v>0</v>
      </c>
      <c r="AE60" s="35">
        <f>MAX(0,AF59+Clima!$F58-AD60-Constantes!$D$11)</f>
        <v>7.5538534969844164</v>
      </c>
      <c r="AF60" s="35">
        <f>AF59+Clima!$F58-AD60-AA60-AE60</f>
        <v>42.048688283692357</v>
      </c>
      <c r="AG60" s="35">
        <f>0.0526*AD60*Clima!$F58^1.218</f>
        <v>0</v>
      </c>
      <c r="AH60" s="35">
        <f>AG60*Constantes!$F$29</f>
        <v>0</v>
      </c>
      <c r="AI60" s="9"/>
      <c r="AJ60" s="35">
        <v>55</v>
      </c>
      <c r="AK60" s="35">
        <f>0.0526*Clima!$F58^2.218</f>
        <v>6.8785299103579902</v>
      </c>
      <c r="AL60" s="35">
        <f>IF(Clima!$F58&gt;0.05*$AP$6,((Clima!$F58-0.05*$AP$6)^2)/(Clima!$F58+0.95*$AP$6),0)</f>
        <v>1.2606381090435765</v>
      </c>
      <c r="AM60" s="35">
        <f>0.0526*AL60*Clima!$F58^1.218</f>
        <v>0.96348188213259756</v>
      </c>
      <c r="AN60" s="35"/>
      <c r="AO60" s="35"/>
      <c r="AP60" s="35"/>
      <c r="AQ60" s="9"/>
      <c r="AR60" s="10"/>
    </row>
    <row r="61" spans="2:44" x14ac:dyDescent="0.25">
      <c r="B61" s="8"/>
      <c r="C61" s="35">
        <v>56</v>
      </c>
      <c r="D61" s="35">
        <f>'Cálculos de ET'!$I59*((1-Constantes!$D$18)*'Cálculos de ET'!$K59+'Cálculos de ET'!$L59)</f>
        <v>2.4311012557614675</v>
      </c>
      <c r="E61" s="35">
        <f>MIN(D61*Constantes!$D$16,0.8*(J60+Clima!$F59-H61-I61-Constantes!$D$12))</f>
        <v>1.4383868201876224</v>
      </c>
      <c r="F61" s="35">
        <f>IF(Clima!$F59&gt;0.05*Constantes!$D$17,((Clima!$F59-0.05*Constantes!$D$17)^2)/(Clima!$F59+0.95*Constantes!$D$17),0)</f>
        <v>0</v>
      </c>
      <c r="G61" s="35">
        <f>(F61*Constantes!$D$23+Clima!$F59*Constantes!$D$22)/1000</f>
        <v>0</v>
      </c>
      <c r="H61" s="35">
        <f>IF(G61&gt;Constantes!$D$21,1000*((G61-Constantes!$D$21)/(Constantes!$D$23+Constantes!$D$22)),0)</f>
        <v>0</v>
      </c>
      <c r="I61" s="35">
        <f>MAX(0,J60+Clima!$F59-H61-Constantes!$D$11)</f>
        <v>0</v>
      </c>
      <c r="J61" s="35">
        <f>J60+Clima!$F59-H61-E61-I61</f>
        <v>41.11030146350474</v>
      </c>
      <c r="K61" s="35">
        <f>0.0526*H61*Clima!$F59^1.218</f>
        <v>0</v>
      </c>
      <c r="L61" s="35">
        <f>K61*Constantes!$D$29</f>
        <v>0</v>
      </c>
      <c r="M61" s="9"/>
      <c r="N61" s="35">
        <v>56</v>
      </c>
      <c r="O61" s="35">
        <f>'Cálculos de ET'!$I59*((1-Constantes!$E$18)*'Cálculos de ET'!$K59+'Cálculos de ET'!$L59)</f>
        <v>2.4311012557614675</v>
      </c>
      <c r="P61" s="35">
        <f>MIN(O61*Constantes!$E$16,0.8*(U60+Clima!$F59-S61-T61-Constantes!$D$12))</f>
        <v>1.4383868201876224</v>
      </c>
      <c r="Q61" s="35">
        <f>IF(Clima!$F59&gt;0.05*Constantes!$E$17,((Clima!$F59-0.05*Constantes!$E$17)^2)/(Clima!$F59+0.95*Constantes!$E$17),0)</f>
        <v>0</v>
      </c>
      <c r="R61" s="35">
        <f>(Q61*Constantes!$E$23+Clima!$F59*Constantes!$E$22)/1000</f>
        <v>1E-4</v>
      </c>
      <c r="S61" s="35">
        <f>IF(R61&gt;Constantes!$E$21,1000*((R61-Constantes!$E$21)/(Constantes!$E$23+Constantes!$E$22)),0)</f>
        <v>0</v>
      </c>
      <c r="T61" s="35">
        <f>MAX(0,U60+Clima!$F59-S61-Constantes!$D$11)</f>
        <v>0</v>
      </c>
      <c r="U61" s="35">
        <f>U60+Clima!$F59-S61-P61-T61</f>
        <v>41.110301463504733</v>
      </c>
      <c r="V61" s="35">
        <f>0.0526*S61*Clima!$F59^1.218</f>
        <v>0</v>
      </c>
      <c r="W61" s="35">
        <f>V61*Constantes!$E$29</f>
        <v>0</v>
      </c>
      <c r="X61" s="9"/>
      <c r="Y61" s="35">
        <v>56</v>
      </c>
      <c r="Z61" s="35">
        <f>'Cálculos de ET'!$I59*((1-Constantes!$F$18)*'Cálculos de ET'!$K59+'Cálculos de ET'!$L59)</f>
        <v>2.4311012557614675</v>
      </c>
      <c r="AA61" s="35">
        <f>MIN(Z61*Constantes!$F$16,0.8*(AF60+Clima!$F59-AD61-AE61-Constantes!$D$12))</f>
        <v>1.4383868201876224</v>
      </c>
      <c r="AB61" s="35">
        <f>IF(Clima!$F59&gt;0.05*Constantes!$F$17,((Clima!$F59-0.05*Constantes!$F$17)^2)/(Clima!$F59+0.95*Constantes!$F$17),0)</f>
        <v>0</v>
      </c>
      <c r="AC61" s="35">
        <f>(AB61*Constantes!$F$23+Clima!$F59*Constantes!$F$22)/1000</f>
        <v>2.0000000000000001E-4</v>
      </c>
      <c r="AD61" s="35">
        <f>IF(AC61&gt;Constantes!$F$21,1000*((AC61-Constantes!$F$21)/(Constantes!$F$23+Constantes!$F$22)),0)</f>
        <v>0</v>
      </c>
      <c r="AE61" s="35">
        <f>MAX(0,AF60+Clima!$F59-AD61-Constantes!$D$11)</f>
        <v>0</v>
      </c>
      <c r="AF61" s="35">
        <f>AF60+Clima!$F59-AD61-AA61-AE61</f>
        <v>41.110301463504733</v>
      </c>
      <c r="AG61" s="35">
        <f>0.0526*AD61*Clima!$F59^1.218</f>
        <v>0</v>
      </c>
      <c r="AH61" s="35">
        <f>AG61*Constantes!$F$29</f>
        <v>0</v>
      </c>
      <c r="AI61" s="9"/>
      <c r="AJ61" s="35">
        <v>56</v>
      </c>
      <c r="AK61" s="35">
        <f>0.0526*Clima!$F59^2.218</f>
        <v>1.1305797794095535E-2</v>
      </c>
      <c r="AL61" s="35">
        <f>IF(Clima!$F59&gt;0.05*$AP$6,((Clima!$F59-0.05*$AP$6)^2)/(Clima!$F59+0.95*$AP$6),0)</f>
        <v>0</v>
      </c>
      <c r="AM61" s="35">
        <f>0.0526*AL61*Clima!$F59^1.218</f>
        <v>0</v>
      </c>
      <c r="AN61" s="35"/>
      <c r="AO61" s="35"/>
      <c r="AP61" s="35"/>
      <c r="AQ61" s="9"/>
      <c r="AR61" s="10"/>
    </row>
    <row r="62" spans="2:44" x14ac:dyDescent="0.25">
      <c r="B62" s="8"/>
      <c r="C62" s="35">
        <v>57</v>
      </c>
      <c r="D62" s="35">
        <f>'Cálculos de ET'!$I60*((1-Constantes!$D$18)*'Cálculos de ET'!$K60+'Cálculos de ET'!$L60)</f>
        <v>2.4875864703034423</v>
      </c>
      <c r="E62" s="35">
        <f>MIN(D62*Constantes!$D$16,0.8*(J61+Clima!$F60-H62-I62-Constantes!$D$12))</f>
        <v>1.4718068959413979</v>
      </c>
      <c r="F62" s="35">
        <f>IF(Clima!$F60&gt;0.05*Constantes!$D$17,((Clima!$F60-0.05*Constantes!$D$17)^2)/(Clima!$F60+0.95*Constantes!$D$17),0)</f>
        <v>0</v>
      </c>
      <c r="G62" s="35">
        <f>(F62*Constantes!$D$23+Clima!$F60*Constantes!$D$22)/1000</f>
        <v>0</v>
      </c>
      <c r="H62" s="35">
        <f>IF(G62&gt;Constantes!$D$21,1000*((G62-Constantes!$D$21)/(Constantes!$D$23+Constantes!$D$22)),0)</f>
        <v>0</v>
      </c>
      <c r="I62" s="35">
        <f>MAX(0,J61+Clima!$F60-H62-Constantes!$D$11)</f>
        <v>0</v>
      </c>
      <c r="J62" s="35">
        <f>J61+Clima!$F60-H62-E62-I62</f>
        <v>39.638494567563342</v>
      </c>
      <c r="K62" s="35">
        <f>0.0526*H62*Clima!$F60^1.218</f>
        <v>0</v>
      </c>
      <c r="L62" s="35">
        <f>K62*Constantes!$D$29</f>
        <v>0</v>
      </c>
      <c r="M62" s="9"/>
      <c r="N62" s="35">
        <v>57</v>
      </c>
      <c r="O62" s="35">
        <f>'Cálculos de ET'!$I60*((1-Constantes!$E$18)*'Cálculos de ET'!$K60+'Cálculos de ET'!$L60)</f>
        <v>2.4875864703034423</v>
      </c>
      <c r="P62" s="35">
        <f>MIN(O62*Constantes!$E$16,0.8*(U61+Clima!$F60-S62-T62-Constantes!$D$12))</f>
        <v>1.4718068959413979</v>
      </c>
      <c r="Q62" s="35">
        <f>IF(Clima!$F60&gt;0.05*Constantes!$E$17,((Clima!$F60-0.05*Constantes!$E$17)^2)/(Clima!$F60+0.95*Constantes!$E$17),0)</f>
        <v>0</v>
      </c>
      <c r="R62" s="35">
        <f>(Q62*Constantes!$E$23+Clima!$F60*Constantes!$E$22)/1000</f>
        <v>0</v>
      </c>
      <c r="S62" s="35">
        <f>IF(R62&gt;Constantes!$E$21,1000*((R62-Constantes!$E$21)/(Constantes!$E$23+Constantes!$E$22)),0)</f>
        <v>0</v>
      </c>
      <c r="T62" s="35">
        <f>MAX(0,U61+Clima!$F60-S62-Constantes!$D$11)</f>
        <v>0</v>
      </c>
      <c r="U62" s="35">
        <f>U61+Clima!$F60-S62-P62-T62</f>
        <v>39.638494567563335</v>
      </c>
      <c r="V62" s="35">
        <f>0.0526*S62*Clima!$F60^1.218</f>
        <v>0</v>
      </c>
      <c r="W62" s="35">
        <f>V62*Constantes!$E$29</f>
        <v>0</v>
      </c>
      <c r="X62" s="9"/>
      <c r="Y62" s="35">
        <v>57</v>
      </c>
      <c r="Z62" s="35">
        <f>'Cálculos de ET'!$I60*((1-Constantes!$F$18)*'Cálculos de ET'!$K60+'Cálculos de ET'!$L60)</f>
        <v>2.4875864703034423</v>
      </c>
      <c r="AA62" s="35">
        <f>MIN(Z62*Constantes!$F$16,0.8*(AF61+Clima!$F60-AD62-AE62-Constantes!$D$12))</f>
        <v>1.4718068959413979</v>
      </c>
      <c r="AB62" s="35">
        <f>IF(Clima!$F60&gt;0.05*Constantes!$F$17,((Clima!$F60-0.05*Constantes!$F$17)^2)/(Clima!$F60+0.95*Constantes!$F$17),0)</f>
        <v>0</v>
      </c>
      <c r="AC62" s="35">
        <f>(AB62*Constantes!$F$23+Clima!$F60*Constantes!$F$22)/1000</f>
        <v>0</v>
      </c>
      <c r="AD62" s="35">
        <f>IF(AC62&gt;Constantes!$F$21,1000*((AC62-Constantes!$F$21)/(Constantes!$F$23+Constantes!$F$22)),0)</f>
        <v>0</v>
      </c>
      <c r="AE62" s="35">
        <f>MAX(0,AF61+Clima!$F60-AD62-Constantes!$D$11)</f>
        <v>0</v>
      </c>
      <c r="AF62" s="35">
        <f>AF61+Clima!$F60-AD62-AA62-AE62</f>
        <v>39.638494567563335</v>
      </c>
      <c r="AG62" s="35">
        <f>0.0526*AD62*Clima!$F60^1.218</f>
        <v>0</v>
      </c>
      <c r="AH62" s="35">
        <f>AG62*Constantes!$F$29</f>
        <v>0</v>
      </c>
      <c r="AI62" s="9"/>
      <c r="AJ62" s="35">
        <v>57</v>
      </c>
      <c r="AK62" s="35">
        <f>0.0526*Clima!$F60^2.218</f>
        <v>0</v>
      </c>
      <c r="AL62" s="35">
        <f>IF(Clima!$F60&gt;0.05*$AP$6,((Clima!$F60-0.05*$AP$6)^2)/(Clima!$F60+0.95*$AP$6),0)</f>
        <v>0</v>
      </c>
      <c r="AM62" s="35">
        <f>0.0526*AL62*Clima!$F60^1.218</f>
        <v>0</v>
      </c>
      <c r="AN62" s="35"/>
      <c r="AO62" s="35"/>
      <c r="AP62" s="35"/>
      <c r="AQ62" s="9"/>
      <c r="AR62" s="10"/>
    </row>
    <row r="63" spans="2:44" x14ac:dyDescent="0.25">
      <c r="B63" s="8"/>
      <c r="C63" s="35">
        <v>58</v>
      </c>
      <c r="D63" s="35">
        <f>'Cálculos de ET'!$I61*((1-Constantes!$D$18)*'Cálculos de ET'!$K61+'Cálculos de ET'!$L61)</f>
        <v>2.3594159536944184</v>
      </c>
      <c r="E63" s="35">
        <f>MIN(D63*Constantes!$D$16,0.8*(J62+Clima!$F61-H63-I63-Constantes!$D$12))</f>
        <v>1.3959734515753326</v>
      </c>
      <c r="F63" s="35">
        <f>IF(Clima!$F61&gt;0.05*Constantes!$D$17,((Clima!$F61-0.05*Constantes!$D$17)^2)/(Clima!$F61+0.95*Constantes!$D$17),0)</f>
        <v>0</v>
      </c>
      <c r="G63" s="35">
        <f>(F63*Constantes!$D$23+Clima!$F61*Constantes!$D$22)/1000</f>
        <v>0</v>
      </c>
      <c r="H63" s="35">
        <f>IF(G63&gt;Constantes!$D$21,1000*((G63-Constantes!$D$21)/(Constantes!$D$23+Constantes!$D$22)),0)</f>
        <v>0</v>
      </c>
      <c r="I63" s="35">
        <f>MAX(0,J62+Clima!$F61-H63-Constantes!$D$11)</f>
        <v>0</v>
      </c>
      <c r="J63" s="35">
        <f>J62+Clima!$F61-H63-E63-I63</f>
        <v>39.342521115988013</v>
      </c>
      <c r="K63" s="35">
        <f>0.0526*H63*Clima!$F61^1.218</f>
        <v>0</v>
      </c>
      <c r="L63" s="35">
        <f>K63*Constantes!$D$29</f>
        <v>0</v>
      </c>
      <c r="M63" s="9"/>
      <c r="N63" s="35">
        <v>58</v>
      </c>
      <c r="O63" s="35">
        <f>'Cálculos de ET'!$I61*((1-Constantes!$E$18)*'Cálculos de ET'!$K61+'Cálculos de ET'!$L61)</f>
        <v>2.3594159536944184</v>
      </c>
      <c r="P63" s="35">
        <f>MIN(O63*Constantes!$E$16,0.8*(U62+Clima!$F61-S63-T63-Constantes!$D$12))</f>
        <v>1.3959734515753326</v>
      </c>
      <c r="Q63" s="35">
        <f>IF(Clima!$F61&gt;0.05*Constantes!$E$17,((Clima!$F61-0.05*Constantes!$E$17)^2)/(Clima!$F61+0.95*Constantes!$E$17),0)</f>
        <v>0</v>
      </c>
      <c r="R63" s="35">
        <f>(Q63*Constantes!$E$23+Clima!$F61*Constantes!$E$22)/1000</f>
        <v>2.2000000000000003E-4</v>
      </c>
      <c r="S63" s="35">
        <f>IF(R63&gt;Constantes!$E$21,1000*((R63-Constantes!$E$21)/(Constantes!$E$23+Constantes!$E$22)),0)</f>
        <v>0</v>
      </c>
      <c r="T63" s="35">
        <f>MAX(0,U62+Clima!$F61-S63-Constantes!$D$11)</f>
        <v>0</v>
      </c>
      <c r="U63" s="35">
        <f>U62+Clima!$F61-S63-P63-T63</f>
        <v>39.342521115988006</v>
      </c>
      <c r="V63" s="35">
        <f>0.0526*S63*Clima!$F61^1.218</f>
        <v>0</v>
      </c>
      <c r="W63" s="35">
        <f>V63*Constantes!$E$29</f>
        <v>0</v>
      </c>
      <c r="X63" s="9"/>
      <c r="Y63" s="35">
        <v>58</v>
      </c>
      <c r="Z63" s="35">
        <f>'Cálculos de ET'!$I61*((1-Constantes!$F$18)*'Cálculos de ET'!$K61+'Cálculos de ET'!$L61)</f>
        <v>2.3594159536944184</v>
      </c>
      <c r="AA63" s="35">
        <f>MIN(Z63*Constantes!$F$16,0.8*(AF62+Clima!$F61-AD63-AE63-Constantes!$D$12))</f>
        <v>1.3959734515753326</v>
      </c>
      <c r="AB63" s="35">
        <f>IF(Clima!$F61&gt;0.05*Constantes!$F$17,((Clima!$F61-0.05*Constantes!$F$17)^2)/(Clima!$F61+0.95*Constantes!$F$17),0)</f>
        <v>0</v>
      </c>
      <c r="AC63" s="35">
        <f>(AB63*Constantes!$F$23+Clima!$F61*Constantes!$F$22)/1000</f>
        <v>4.4000000000000007E-4</v>
      </c>
      <c r="AD63" s="35">
        <f>IF(AC63&gt;Constantes!$F$21,1000*((AC63-Constantes!$F$21)/(Constantes!$F$23+Constantes!$F$22)),0)</f>
        <v>0</v>
      </c>
      <c r="AE63" s="35">
        <f>MAX(0,AF62+Clima!$F61-AD63-Constantes!$D$11)</f>
        <v>0</v>
      </c>
      <c r="AF63" s="35">
        <f>AF62+Clima!$F61-AD63-AA63-AE63</f>
        <v>39.342521115988006</v>
      </c>
      <c r="AG63" s="35">
        <f>0.0526*AD63*Clima!$F61^1.218</f>
        <v>0</v>
      </c>
      <c r="AH63" s="35">
        <f>AG63*Constantes!$F$29</f>
        <v>0</v>
      </c>
      <c r="AI63" s="9"/>
      <c r="AJ63" s="35">
        <v>58</v>
      </c>
      <c r="AK63" s="35">
        <f>0.0526*Clima!$F61^2.218</f>
        <v>6.4982246287524456E-2</v>
      </c>
      <c r="AL63" s="35">
        <f>IF(Clima!$F61&gt;0.05*$AP$6,((Clima!$F61-0.05*$AP$6)^2)/(Clima!$F61+0.95*$AP$6),0)</f>
        <v>0</v>
      </c>
      <c r="AM63" s="35">
        <f>0.0526*AL63*Clima!$F61^1.218</f>
        <v>0</v>
      </c>
      <c r="AN63" s="35"/>
      <c r="AO63" s="35"/>
      <c r="AP63" s="35"/>
      <c r="AQ63" s="9"/>
      <c r="AR63" s="10"/>
    </row>
    <row r="64" spans="2:44" x14ac:dyDescent="0.25">
      <c r="B64" s="8"/>
      <c r="C64" s="35">
        <v>59</v>
      </c>
      <c r="D64" s="35">
        <f>'Cálculos de ET'!$I62*((1-Constantes!$D$18)*'Cálculos de ET'!$K62+'Cálculos de ET'!$L62)</f>
        <v>2.4330088090651718</v>
      </c>
      <c r="E64" s="35">
        <f>MIN(D64*Constantes!$D$16,0.8*(J63+Clima!$F62-H64-I64-Constantes!$D$12))</f>
        <v>1.439515444313973</v>
      </c>
      <c r="F64" s="35">
        <f>IF(Clima!$F62&gt;0.05*Constantes!$D$17,((Clima!$F62-0.05*Constantes!$D$17)^2)/(Clima!$F62+0.95*Constantes!$D$17),0)</f>
        <v>0</v>
      </c>
      <c r="G64" s="35">
        <f>(F64*Constantes!$D$23+Clima!$F62*Constantes!$D$22)/1000</f>
        <v>0</v>
      </c>
      <c r="H64" s="35">
        <f>IF(G64&gt;Constantes!$D$21,1000*((G64-Constantes!$D$21)/(Constantes!$D$23+Constantes!$D$22)),0)</f>
        <v>0</v>
      </c>
      <c r="I64" s="35">
        <f>MAX(0,J63+Clima!$F62-H64-Constantes!$D$11)</f>
        <v>0</v>
      </c>
      <c r="J64" s="35">
        <f>J63+Clima!$F62-H64-E64-I64</f>
        <v>38.303005671674036</v>
      </c>
      <c r="K64" s="35">
        <f>0.0526*H64*Clima!$F62^1.218</f>
        <v>0</v>
      </c>
      <c r="L64" s="35">
        <f>K64*Constantes!$D$29</f>
        <v>0</v>
      </c>
      <c r="M64" s="9"/>
      <c r="N64" s="35">
        <v>59</v>
      </c>
      <c r="O64" s="35">
        <f>'Cálculos de ET'!$I62*((1-Constantes!$E$18)*'Cálculos de ET'!$K62+'Cálculos de ET'!$L62)</f>
        <v>2.4330088090651718</v>
      </c>
      <c r="P64" s="35">
        <f>MIN(O64*Constantes!$E$16,0.8*(U63+Clima!$F62-S64-T64-Constantes!$D$12))</f>
        <v>1.439515444313973</v>
      </c>
      <c r="Q64" s="35">
        <f>IF(Clima!$F62&gt;0.05*Constantes!$E$17,((Clima!$F62-0.05*Constantes!$E$17)^2)/(Clima!$F62+0.95*Constantes!$E$17),0)</f>
        <v>0</v>
      </c>
      <c r="R64" s="35">
        <f>(Q64*Constantes!$E$23+Clima!$F62*Constantes!$E$22)/1000</f>
        <v>8.000000000000002E-5</v>
      </c>
      <c r="S64" s="35">
        <f>IF(R64&gt;Constantes!$E$21,1000*((R64-Constantes!$E$21)/(Constantes!$E$23+Constantes!$E$22)),0)</f>
        <v>0</v>
      </c>
      <c r="T64" s="35">
        <f>MAX(0,U63+Clima!$F62-S64-Constantes!$D$11)</f>
        <v>0</v>
      </c>
      <c r="U64" s="35">
        <f>U63+Clima!$F62-S64-P64-T64</f>
        <v>38.303005671674029</v>
      </c>
      <c r="V64" s="35">
        <f>0.0526*S64*Clima!$F62^1.218</f>
        <v>0</v>
      </c>
      <c r="W64" s="35">
        <f>V64*Constantes!$E$29</f>
        <v>0</v>
      </c>
      <c r="X64" s="9"/>
      <c r="Y64" s="35">
        <v>59</v>
      </c>
      <c r="Z64" s="35">
        <f>'Cálculos de ET'!$I62*((1-Constantes!$F$18)*'Cálculos de ET'!$K62+'Cálculos de ET'!$L62)</f>
        <v>2.4330088090651718</v>
      </c>
      <c r="AA64" s="35">
        <f>MIN(Z64*Constantes!$F$16,0.8*(AF63+Clima!$F62-AD64-AE64-Constantes!$D$12))</f>
        <v>1.439515444313973</v>
      </c>
      <c r="AB64" s="35">
        <f>IF(Clima!$F62&gt;0.05*Constantes!$F$17,((Clima!$F62-0.05*Constantes!$F$17)^2)/(Clima!$F62+0.95*Constantes!$F$17),0)</f>
        <v>0</v>
      </c>
      <c r="AC64" s="35">
        <f>(AB64*Constantes!$F$23+Clima!$F62*Constantes!$F$22)/1000</f>
        <v>1.6000000000000004E-4</v>
      </c>
      <c r="AD64" s="35">
        <f>IF(AC64&gt;Constantes!$F$21,1000*((AC64-Constantes!$F$21)/(Constantes!$F$23+Constantes!$F$22)),0)</f>
        <v>0</v>
      </c>
      <c r="AE64" s="35">
        <f>MAX(0,AF63+Clima!$F62-AD64-Constantes!$D$11)</f>
        <v>0</v>
      </c>
      <c r="AF64" s="35">
        <f>AF63+Clima!$F62-AD64-AA64-AE64</f>
        <v>38.303005671674029</v>
      </c>
      <c r="AG64" s="35">
        <f>0.0526*AD64*Clima!$F62^1.218</f>
        <v>0</v>
      </c>
      <c r="AH64" s="35">
        <f>AG64*Constantes!$F$29</f>
        <v>0</v>
      </c>
      <c r="AI64" s="9"/>
      <c r="AJ64" s="35">
        <v>59</v>
      </c>
      <c r="AK64" s="35">
        <f>0.0526*Clima!$F62^2.218</f>
        <v>6.8921513346888582E-3</v>
      </c>
      <c r="AL64" s="35">
        <f>IF(Clima!$F62&gt;0.05*$AP$6,((Clima!$F62-0.05*$AP$6)^2)/(Clima!$F62+0.95*$AP$6),0)</f>
        <v>0</v>
      </c>
      <c r="AM64" s="35">
        <f>0.0526*AL64*Clima!$F62^1.218</f>
        <v>0</v>
      </c>
      <c r="AN64" s="35"/>
      <c r="AO64" s="35"/>
      <c r="AP64" s="35"/>
      <c r="AQ64" s="9"/>
      <c r="AR64" s="10"/>
    </row>
    <row r="65" spans="2:44" x14ac:dyDescent="0.25">
      <c r="B65" s="8"/>
      <c r="C65" s="35">
        <v>60</v>
      </c>
      <c r="D65" s="35">
        <f>'Cálculos de ET'!$I63*((1-Constantes!$D$18)*'Cálculos de ET'!$K63+'Cálculos de ET'!$L63)</f>
        <v>2.430781010719874</v>
      </c>
      <c r="E65" s="35">
        <f>MIN(D65*Constantes!$D$16,0.8*(J64+Clima!$F63-H65-I65-Constantes!$D$12))</f>
        <v>1.4381973438151485</v>
      </c>
      <c r="F65" s="35">
        <f>IF(Clima!$F63&gt;0.05*Constantes!$D$17,((Clima!$F63-0.05*Constantes!$D$17)^2)/(Clima!$F63+0.95*Constantes!$D$17),0)</f>
        <v>0</v>
      </c>
      <c r="G65" s="35">
        <f>(F65*Constantes!$D$23+Clima!$F63*Constantes!$D$22)/1000</f>
        <v>0</v>
      </c>
      <c r="H65" s="35">
        <f>IF(G65&gt;Constantes!$D$21,1000*((G65-Constantes!$D$21)/(Constantes!$D$23+Constantes!$D$22)),0)</f>
        <v>0</v>
      </c>
      <c r="I65" s="35">
        <f>MAX(0,J64+Clima!$F63-H65-Constantes!$D$11)</f>
        <v>0</v>
      </c>
      <c r="J65" s="35">
        <f>J64+Clima!$F63-H65-E65-I65</f>
        <v>36.864808327858889</v>
      </c>
      <c r="K65" s="35">
        <f>0.0526*H65*Clima!$F63^1.218</f>
        <v>0</v>
      </c>
      <c r="L65" s="35">
        <f>K65*Constantes!$D$29</f>
        <v>0</v>
      </c>
      <c r="M65" s="9"/>
      <c r="N65" s="35">
        <v>60</v>
      </c>
      <c r="O65" s="35">
        <f>'Cálculos de ET'!$I63*((1-Constantes!$E$18)*'Cálculos de ET'!$K63+'Cálculos de ET'!$L63)</f>
        <v>2.430781010719874</v>
      </c>
      <c r="P65" s="35">
        <f>MIN(O65*Constantes!$E$16,0.8*(U64+Clima!$F63-S65-T65-Constantes!$D$12))</f>
        <v>1.4381973438151485</v>
      </c>
      <c r="Q65" s="35">
        <f>IF(Clima!$F63&gt;0.05*Constantes!$E$17,((Clima!$F63-0.05*Constantes!$E$17)^2)/(Clima!$F63+0.95*Constantes!$E$17),0)</f>
        <v>0</v>
      </c>
      <c r="R65" s="35">
        <f>(Q65*Constantes!$E$23+Clima!$F63*Constantes!$E$22)/1000</f>
        <v>0</v>
      </c>
      <c r="S65" s="35">
        <f>IF(R65&gt;Constantes!$E$21,1000*((R65-Constantes!$E$21)/(Constantes!$E$23+Constantes!$E$22)),0)</f>
        <v>0</v>
      </c>
      <c r="T65" s="35">
        <f>MAX(0,U64+Clima!$F63-S65-Constantes!$D$11)</f>
        <v>0</v>
      </c>
      <c r="U65" s="35">
        <f>U64+Clima!$F63-S65-P65-T65</f>
        <v>36.864808327858881</v>
      </c>
      <c r="V65" s="35">
        <f>0.0526*S65*Clima!$F63^1.218</f>
        <v>0</v>
      </c>
      <c r="W65" s="35">
        <f>V65*Constantes!$E$29</f>
        <v>0</v>
      </c>
      <c r="X65" s="9"/>
      <c r="Y65" s="35">
        <v>60</v>
      </c>
      <c r="Z65" s="35">
        <f>'Cálculos de ET'!$I63*((1-Constantes!$F$18)*'Cálculos de ET'!$K63+'Cálculos de ET'!$L63)</f>
        <v>2.430781010719874</v>
      </c>
      <c r="AA65" s="35">
        <f>MIN(Z65*Constantes!$F$16,0.8*(AF64+Clima!$F63-AD65-AE65-Constantes!$D$12))</f>
        <v>1.4381973438151485</v>
      </c>
      <c r="AB65" s="35">
        <f>IF(Clima!$F63&gt;0.05*Constantes!$F$17,((Clima!$F63-0.05*Constantes!$F$17)^2)/(Clima!$F63+0.95*Constantes!$F$17),0)</f>
        <v>0</v>
      </c>
      <c r="AC65" s="35">
        <f>(AB65*Constantes!$F$23+Clima!$F63*Constantes!$F$22)/1000</f>
        <v>0</v>
      </c>
      <c r="AD65" s="35">
        <f>IF(AC65&gt;Constantes!$F$21,1000*((AC65-Constantes!$F$21)/(Constantes!$F$23+Constantes!$F$22)),0)</f>
        <v>0</v>
      </c>
      <c r="AE65" s="35">
        <f>MAX(0,AF64+Clima!$F63-AD65-Constantes!$D$11)</f>
        <v>0</v>
      </c>
      <c r="AF65" s="35">
        <f>AF64+Clima!$F63-AD65-AA65-AE65</f>
        <v>36.864808327858881</v>
      </c>
      <c r="AG65" s="35">
        <f>0.0526*AD65*Clima!$F63^1.218</f>
        <v>0</v>
      </c>
      <c r="AH65" s="35">
        <f>AG65*Constantes!$F$29</f>
        <v>0</v>
      </c>
      <c r="AI65" s="9"/>
      <c r="AJ65" s="35">
        <v>60</v>
      </c>
      <c r="AK65" s="35">
        <f>0.0526*Clima!$F63^2.218</f>
        <v>0</v>
      </c>
      <c r="AL65" s="35">
        <f>IF(Clima!$F63&gt;0.05*$AP$6,((Clima!$F63-0.05*$AP$6)^2)/(Clima!$F63+0.95*$AP$6),0)</f>
        <v>0</v>
      </c>
      <c r="AM65" s="35">
        <f>0.0526*AL65*Clima!$F63^1.218</f>
        <v>0</v>
      </c>
      <c r="AN65" s="35"/>
      <c r="AO65" s="35"/>
      <c r="AP65" s="35"/>
      <c r="AQ65" s="9"/>
      <c r="AR65" s="10"/>
    </row>
    <row r="66" spans="2:44" x14ac:dyDescent="0.25">
      <c r="B66" s="8"/>
      <c r="C66" s="35">
        <v>61</v>
      </c>
      <c r="D66" s="35">
        <f>'Cálculos de ET'!$I64*((1-Constantes!$D$18)*'Cálculos de ET'!$K64+'Cálculos de ET'!$L64)</f>
        <v>2.4057771475196796</v>
      </c>
      <c r="E66" s="35">
        <f>MIN(D66*Constantes!$D$16,0.8*(J65+Clima!$F64-H66-I66-Constantes!$D$12))</f>
        <v>1.4234035431884984</v>
      </c>
      <c r="F66" s="35">
        <f>IF(Clima!$F64&gt;0.05*Constantes!$D$17,((Clima!$F64-0.05*Constantes!$D$17)^2)/(Clima!$F64+0.95*Constantes!$D$17),0)</f>
        <v>0</v>
      </c>
      <c r="G66" s="35">
        <f>(F66*Constantes!$D$23+Clima!$F64*Constantes!$D$22)/1000</f>
        <v>0</v>
      </c>
      <c r="H66" s="35">
        <f>IF(G66&gt;Constantes!$D$21,1000*((G66-Constantes!$D$21)/(Constantes!$D$23+Constantes!$D$22)),0)</f>
        <v>0</v>
      </c>
      <c r="I66" s="35">
        <f>MAX(0,J65+Clima!$F64-H66-Constantes!$D$11)</f>
        <v>0</v>
      </c>
      <c r="J66" s="35">
        <f>J65+Clima!$F64-H66-E66-I66</f>
        <v>38.841404784670388</v>
      </c>
      <c r="K66" s="35">
        <f>0.0526*H66*Clima!$F64^1.218</f>
        <v>0</v>
      </c>
      <c r="L66" s="35">
        <f>K66*Constantes!$D$29</f>
        <v>0</v>
      </c>
      <c r="M66" s="9"/>
      <c r="N66" s="35">
        <v>61</v>
      </c>
      <c r="O66" s="35">
        <f>'Cálculos de ET'!$I64*((1-Constantes!$E$18)*'Cálculos de ET'!$K64+'Cálculos de ET'!$L64)</f>
        <v>2.4057771475196796</v>
      </c>
      <c r="P66" s="35">
        <f>MIN(O66*Constantes!$E$16,0.8*(U65+Clima!$F64-S66-T66-Constantes!$D$12))</f>
        <v>1.4234035431884984</v>
      </c>
      <c r="Q66" s="35">
        <f>IF(Clima!$F64&gt;0.05*Constantes!$E$17,((Clima!$F64-0.05*Constantes!$E$17)^2)/(Clima!$F64+0.95*Constantes!$E$17),0)</f>
        <v>0</v>
      </c>
      <c r="R66" s="35">
        <f>(Q66*Constantes!$E$23+Clima!$F64*Constantes!$E$22)/1000</f>
        <v>6.8000000000000005E-4</v>
      </c>
      <c r="S66" s="35">
        <f>IF(R66&gt;Constantes!$E$21,1000*((R66-Constantes!$E$21)/(Constantes!$E$23+Constantes!$E$22)),0)</f>
        <v>0</v>
      </c>
      <c r="T66" s="35">
        <f>MAX(0,U65+Clima!$F64-S66-Constantes!$D$11)</f>
        <v>0</v>
      </c>
      <c r="U66" s="35">
        <f>U65+Clima!$F64-S66-P66-T66</f>
        <v>38.841404784670381</v>
      </c>
      <c r="V66" s="35">
        <f>0.0526*S66*Clima!$F64^1.218</f>
        <v>0</v>
      </c>
      <c r="W66" s="35">
        <f>V66*Constantes!$E$29</f>
        <v>0</v>
      </c>
      <c r="X66" s="9"/>
      <c r="Y66" s="35">
        <v>61</v>
      </c>
      <c r="Z66" s="35">
        <f>'Cálculos de ET'!$I64*((1-Constantes!$F$18)*'Cálculos de ET'!$K64+'Cálculos de ET'!$L64)</f>
        <v>2.4057771475196796</v>
      </c>
      <c r="AA66" s="35">
        <f>MIN(Z66*Constantes!$F$16,0.8*(AF65+Clima!$F64-AD66-AE66-Constantes!$D$12))</f>
        <v>1.4234035431884984</v>
      </c>
      <c r="AB66" s="35">
        <f>IF(Clima!$F64&gt;0.05*Constantes!$F$17,((Clima!$F64-0.05*Constantes!$F$17)^2)/(Clima!$F64+0.95*Constantes!$F$17),0)</f>
        <v>0</v>
      </c>
      <c r="AC66" s="35">
        <f>(AB66*Constantes!$F$23+Clima!$F64*Constantes!$F$22)/1000</f>
        <v>1.3600000000000001E-3</v>
      </c>
      <c r="AD66" s="35">
        <f>IF(AC66&gt;Constantes!$F$21,1000*((AC66-Constantes!$F$21)/(Constantes!$F$23+Constantes!$F$22)),0)</f>
        <v>0</v>
      </c>
      <c r="AE66" s="35">
        <f>MAX(0,AF65+Clima!$F64-AD66-Constantes!$D$11)</f>
        <v>0</v>
      </c>
      <c r="AF66" s="35">
        <f>AF65+Clima!$F64-AD66-AA66-AE66</f>
        <v>38.841404784670381</v>
      </c>
      <c r="AG66" s="35">
        <f>0.0526*AD66*Clima!$F64^1.218</f>
        <v>0</v>
      </c>
      <c r="AH66" s="35">
        <f>AG66*Constantes!$F$29</f>
        <v>0</v>
      </c>
      <c r="AI66" s="9"/>
      <c r="AJ66" s="35">
        <v>61</v>
      </c>
      <c r="AK66" s="35">
        <f>0.0526*Clima!$F64^2.218</f>
        <v>0.79397345371627714</v>
      </c>
      <c r="AL66" s="35">
        <f>IF(Clima!$F64&gt;0.05*$AP$6,((Clima!$F64-0.05*$AP$6)^2)/(Clima!$F64+0.95*$AP$6),0)</f>
        <v>7.6652401060814793E-2</v>
      </c>
      <c r="AM66" s="35">
        <f>0.0526*AL66*Clima!$F64^1.218</f>
        <v>1.7899991648794227E-2</v>
      </c>
      <c r="AN66" s="35"/>
      <c r="AO66" s="35"/>
      <c r="AP66" s="35"/>
      <c r="AQ66" s="9"/>
      <c r="AR66" s="10"/>
    </row>
    <row r="67" spans="2:44" x14ac:dyDescent="0.25">
      <c r="B67" s="8"/>
      <c r="C67" s="35">
        <v>62</v>
      </c>
      <c r="D67" s="35">
        <f>'Cálculos de ET'!$I65*((1-Constantes!$D$18)*'Cálculos de ET'!$K65+'Cálculos de ET'!$L65)</f>
        <v>2.4007414992761644</v>
      </c>
      <c r="E67" s="35">
        <f>MIN(D67*Constantes!$D$16,0.8*(J66+Clima!$F65-H67-I67-Constantes!$D$12))</f>
        <v>1.4204241485427971</v>
      </c>
      <c r="F67" s="35">
        <f>IF(Clima!$F65&gt;0.05*Constantes!$D$17,((Clima!$F65-0.05*Constantes!$D$17)^2)/(Clima!$F65+0.95*Constantes!$D$17),0)</f>
        <v>0</v>
      </c>
      <c r="G67" s="35">
        <f>(F67*Constantes!$D$23+Clima!$F65*Constantes!$D$22)/1000</f>
        <v>0</v>
      </c>
      <c r="H67" s="35">
        <f>IF(G67&gt;Constantes!$D$21,1000*((G67-Constantes!$D$21)/(Constantes!$D$23+Constantes!$D$22)),0)</f>
        <v>0</v>
      </c>
      <c r="I67" s="35">
        <f>MAX(0,J66+Clima!$F65-H67-Constantes!$D$11)</f>
        <v>0</v>
      </c>
      <c r="J67" s="35">
        <f>J66+Clima!$F65-H67-E67-I67</f>
        <v>37.420980636127588</v>
      </c>
      <c r="K67" s="35">
        <f>0.0526*H67*Clima!$F65^1.218</f>
        <v>0</v>
      </c>
      <c r="L67" s="35">
        <f>K67*Constantes!$D$29</f>
        <v>0</v>
      </c>
      <c r="M67" s="9"/>
      <c r="N67" s="35">
        <v>62</v>
      </c>
      <c r="O67" s="35">
        <f>'Cálculos de ET'!$I65*((1-Constantes!$E$18)*'Cálculos de ET'!$K65+'Cálculos de ET'!$L65)</f>
        <v>2.4007414992761644</v>
      </c>
      <c r="P67" s="35">
        <f>MIN(O67*Constantes!$E$16,0.8*(U66+Clima!$F65-S67-T67-Constantes!$D$12))</f>
        <v>1.4204241485427971</v>
      </c>
      <c r="Q67" s="35">
        <f>IF(Clima!$F65&gt;0.05*Constantes!$E$17,((Clima!$F65-0.05*Constantes!$E$17)^2)/(Clima!$F65+0.95*Constantes!$E$17),0)</f>
        <v>0</v>
      </c>
      <c r="R67" s="35">
        <f>(Q67*Constantes!$E$23+Clima!$F65*Constantes!$E$22)/1000</f>
        <v>0</v>
      </c>
      <c r="S67" s="35">
        <f>IF(R67&gt;Constantes!$E$21,1000*((R67-Constantes!$E$21)/(Constantes!$E$23+Constantes!$E$22)),0)</f>
        <v>0</v>
      </c>
      <c r="T67" s="35">
        <f>MAX(0,U66+Clima!$F65-S67-Constantes!$D$11)</f>
        <v>0</v>
      </c>
      <c r="U67" s="35">
        <f>U66+Clima!$F65-S67-P67-T67</f>
        <v>37.420980636127581</v>
      </c>
      <c r="V67" s="35">
        <f>0.0526*S67*Clima!$F65^1.218</f>
        <v>0</v>
      </c>
      <c r="W67" s="35">
        <f>V67*Constantes!$E$29</f>
        <v>0</v>
      </c>
      <c r="X67" s="9"/>
      <c r="Y67" s="35">
        <v>62</v>
      </c>
      <c r="Z67" s="35">
        <f>'Cálculos de ET'!$I65*((1-Constantes!$F$18)*'Cálculos de ET'!$K65+'Cálculos de ET'!$L65)</f>
        <v>2.4007414992761644</v>
      </c>
      <c r="AA67" s="35">
        <f>MIN(Z67*Constantes!$F$16,0.8*(AF66+Clima!$F65-AD67-AE67-Constantes!$D$12))</f>
        <v>1.4204241485427971</v>
      </c>
      <c r="AB67" s="35">
        <f>IF(Clima!$F65&gt;0.05*Constantes!$F$17,((Clima!$F65-0.05*Constantes!$F$17)^2)/(Clima!$F65+0.95*Constantes!$F$17),0)</f>
        <v>0</v>
      </c>
      <c r="AC67" s="35">
        <f>(AB67*Constantes!$F$23+Clima!$F65*Constantes!$F$22)/1000</f>
        <v>0</v>
      </c>
      <c r="AD67" s="35">
        <f>IF(AC67&gt;Constantes!$F$21,1000*((AC67-Constantes!$F$21)/(Constantes!$F$23+Constantes!$F$22)),0)</f>
        <v>0</v>
      </c>
      <c r="AE67" s="35">
        <f>MAX(0,AF66+Clima!$F65-AD67-Constantes!$D$11)</f>
        <v>0</v>
      </c>
      <c r="AF67" s="35">
        <f>AF66+Clima!$F65-AD67-AA67-AE67</f>
        <v>37.420980636127581</v>
      </c>
      <c r="AG67" s="35">
        <f>0.0526*AD67*Clima!$F65^1.218</f>
        <v>0</v>
      </c>
      <c r="AH67" s="35">
        <f>AG67*Constantes!$F$29</f>
        <v>0</v>
      </c>
      <c r="AI67" s="9"/>
      <c r="AJ67" s="35">
        <v>62</v>
      </c>
      <c r="AK67" s="35">
        <f>0.0526*Clima!$F65^2.218</f>
        <v>0</v>
      </c>
      <c r="AL67" s="35">
        <f>IF(Clima!$F65&gt;0.05*$AP$6,((Clima!$F65-0.05*$AP$6)^2)/(Clima!$F65+0.95*$AP$6),0)</f>
        <v>0</v>
      </c>
      <c r="AM67" s="35">
        <f>0.0526*AL67*Clima!$F65^1.218</f>
        <v>0</v>
      </c>
      <c r="AN67" s="35"/>
      <c r="AO67" s="35"/>
      <c r="AP67" s="35"/>
      <c r="AQ67" s="9"/>
      <c r="AR67" s="10"/>
    </row>
    <row r="68" spans="2:44" x14ac:dyDescent="0.25">
      <c r="B68" s="8"/>
      <c r="C68" s="35">
        <v>63</v>
      </c>
      <c r="D68" s="35">
        <f>'Cálculos de ET'!$I66*((1-Constantes!$D$18)*'Cálculos de ET'!$K66+'Cálculos de ET'!$L66)</f>
        <v>2.4356054652135928</v>
      </c>
      <c r="E68" s="35">
        <f>MIN(D68*Constantes!$D$16,0.8*(J67+Clima!$F66-H68-I68-Constantes!$D$12))</f>
        <v>1.4410517834407768</v>
      </c>
      <c r="F68" s="35">
        <f>IF(Clima!$F66&gt;0.05*Constantes!$D$17,((Clima!$F66-0.05*Constantes!$D$17)^2)/(Clima!$F66+0.95*Constantes!$D$17),0)</f>
        <v>0</v>
      </c>
      <c r="G68" s="35">
        <f>(F68*Constantes!$D$23+Clima!$F66*Constantes!$D$22)/1000</f>
        <v>0</v>
      </c>
      <c r="H68" s="35">
        <f>IF(G68&gt;Constantes!$D$21,1000*((G68-Constantes!$D$21)/(Constantes!$D$23+Constantes!$D$22)),0)</f>
        <v>0</v>
      </c>
      <c r="I68" s="35">
        <f>MAX(0,J67+Clima!$F66-H68-Constantes!$D$11)</f>
        <v>0</v>
      </c>
      <c r="J68" s="35">
        <f>J67+Clima!$F66-H68-E68-I68</f>
        <v>38.579928852686812</v>
      </c>
      <c r="K68" s="35">
        <f>0.0526*H68*Clima!$F66^1.218</f>
        <v>0</v>
      </c>
      <c r="L68" s="35">
        <f>K68*Constantes!$D$29</f>
        <v>0</v>
      </c>
      <c r="M68" s="9"/>
      <c r="N68" s="35">
        <v>63</v>
      </c>
      <c r="O68" s="35">
        <f>'Cálculos de ET'!$I66*((1-Constantes!$E$18)*'Cálculos de ET'!$K66+'Cálculos de ET'!$L66)</f>
        <v>2.4356054652135928</v>
      </c>
      <c r="P68" s="35">
        <f>MIN(O68*Constantes!$E$16,0.8*(U67+Clima!$F66-S68-T68-Constantes!$D$12))</f>
        <v>1.4410517834407768</v>
      </c>
      <c r="Q68" s="35">
        <f>IF(Clima!$F66&gt;0.05*Constantes!$E$17,((Clima!$F66-0.05*Constantes!$E$17)^2)/(Clima!$F66+0.95*Constantes!$E$17),0)</f>
        <v>0</v>
      </c>
      <c r="R68" s="35">
        <f>(Q68*Constantes!$E$23+Clima!$F66*Constantes!$E$22)/1000</f>
        <v>5.2000000000000006E-4</v>
      </c>
      <c r="S68" s="35">
        <f>IF(R68&gt;Constantes!$E$21,1000*((R68-Constantes!$E$21)/(Constantes!$E$23+Constantes!$E$22)),0)</f>
        <v>0</v>
      </c>
      <c r="T68" s="35">
        <f>MAX(0,U67+Clima!$F66-S68-Constantes!$D$11)</f>
        <v>0</v>
      </c>
      <c r="U68" s="35">
        <f>U67+Clima!$F66-S68-P68-T68</f>
        <v>38.579928852686805</v>
      </c>
      <c r="V68" s="35">
        <f>0.0526*S68*Clima!$F66^1.218</f>
        <v>0</v>
      </c>
      <c r="W68" s="35">
        <f>V68*Constantes!$E$29</f>
        <v>0</v>
      </c>
      <c r="X68" s="9"/>
      <c r="Y68" s="35">
        <v>63</v>
      </c>
      <c r="Z68" s="35">
        <f>'Cálculos de ET'!$I66*((1-Constantes!$F$18)*'Cálculos de ET'!$K66+'Cálculos de ET'!$L66)</f>
        <v>2.4356054652135928</v>
      </c>
      <c r="AA68" s="35">
        <f>MIN(Z68*Constantes!$F$16,0.8*(AF67+Clima!$F66-AD68-AE68-Constantes!$D$12))</f>
        <v>1.4410517834407768</v>
      </c>
      <c r="AB68" s="35">
        <f>IF(Clima!$F66&gt;0.05*Constantes!$F$17,((Clima!$F66-0.05*Constantes!$F$17)^2)/(Clima!$F66+0.95*Constantes!$F$17),0)</f>
        <v>0</v>
      </c>
      <c r="AC68" s="35">
        <f>(AB68*Constantes!$F$23+Clima!$F66*Constantes!$F$22)/1000</f>
        <v>1.0400000000000001E-3</v>
      </c>
      <c r="AD68" s="35">
        <f>IF(AC68&gt;Constantes!$F$21,1000*((AC68-Constantes!$F$21)/(Constantes!$F$23+Constantes!$F$22)),0)</f>
        <v>0</v>
      </c>
      <c r="AE68" s="35">
        <f>MAX(0,AF67+Clima!$F66-AD68-Constantes!$D$11)</f>
        <v>0</v>
      </c>
      <c r="AF68" s="35">
        <f>AF67+Clima!$F66-AD68-AA68-AE68</f>
        <v>38.579928852686805</v>
      </c>
      <c r="AG68" s="35">
        <f>0.0526*AD68*Clima!$F66^1.218</f>
        <v>0</v>
      </c>
      <c r="AH68" s="35">
        <f>AG68*Constantes!$F$29</f>
        <v>0</v>
      </c>
      <c r="AI68" s="9"/>
      <c r="AJ68" s="35">
        <v>63</v>
      </c>
      <c r="AK68" s="35">
        <f>0.0526*Clima!$F66^2.218</f>
        <v>0.43792186533391209</v>
      </c>
      <c r="AL68" s="35">
        <f>IF(Clima!$F66&gt;0.05*$AP$6,((Clima!$F66-0.05*$AP$6)^2)/(Clima!$F66+0.95*$AP$6),0)</f>
        <v>2.1229385132854627E-2</v>
      </c>
      <c r="AM68" s="35">
        <f>0.0526*AL68*Clima!$F66^1.218</f>
        <v>3.5756968989506619E-3</v>
      </c>
      <c r="AN68" s="35"/>
      <c r="AO68" s="35"/>
      <c r="AP68" s="35"/>
      <c r="AQ68" s="9"/>
      <c r="AR68" s="10"/>
    </row>
    <row r="69" spans="2:44" x14ac:dyDescent="0.25">
      <c r="B69" s="8"/>
      <c r="C69" s="35">
        <v>64</v>
      </c>
      <c r="D69" s="35">
        <f>'Cálculos de ET'!$I67*((1-Constantes!$D$18)*'Cálculos de ET'!$K67+'Cálculos de ET'!$L67)</f>
        <v>2.3851912944724893</v>
      </c>
      <c r="E69" s="35">
        <f>MIN(D69*Constantes!$D$16,0.8*(J68+Clima!$F67-H69-I69-Constantes!$D$12))</f>
        <v>1.4112237050862293</v>
      </c>
      <c r="F69" s="35">
        <f>IF(Clima!$F67&gt;0.05*Constantes!$D$17,((Clima!$F67-0.05*Constantes!$D$17)^2)/(Clima!$F67+0.95*Constantes!$D$17),0)</f>
        <v>0</v>
      </c>
      <c r="G69" s="35">
        <f>(F69*Constantes!$D$23+Clima!$F67*Constantes!$D$22)/1000</f>
        <v>0</v>
      </c>
      <c r="H69" s="35">
        <f>IF(G69&gt;Constantes!$D$21,1000*((G69-Constantes!$D$21)/(Constantes!$D$23+Constantes!$D$22)),0)</f>
        <v>0</v>
      </c>
      <c r="I69" s="35">
        <f>MAX(0,J68+Clima!$F67-H69-Constantes!$D$11)</f>
        <v>0</v>
      </c>
      <c r="J69" s="35">
        <f>J68+Clima!$F67-H69-E69-I69</f>
        <v>37.168705147600583</v>
      </c>
      <c r="K69" s="35">
        <f>0.0526*H69*Clima!$F67^1.218</f>
        <v>0</v>
      </c>
      <c r="L69" s="35">
        <f>K69*Constantes!$D$29</f>
        <v>0</v>
      </c>
      <c r="M69" s="9"/>
      <c r="N69" s="35">
        <v>64</v>
      </c>
      <c r="O69" s="35">
        <f>'Cálculos de ET'!$I67*((1-Constantes!$E$18)*'Cálculos de ET'!$K67+'Cálculos de ET'!$L67)</f>
        <v>2.3851912944724893</v>
      </c>
      <c r="P69" s="35">
        <f>MIN(O69*Constantes!$E$16,0.8*(U68+Clima!$F67-S69-T69-Constantes!$D$12))</f>
        <v>1.4112237050862293</v>
      </c>
      <c r="Q69" s="35">
        <f>IF(Clima!$F67&gt;0.05*Constantes!$E$17,((Clima!$F67-0.05*Constantes!$E$17)^2)/(Clima!$F67+0.95*Constantes!$E$17),0)</f>
        <v>0</v>
      </c>
      <c r="R69" s="35">
        <f>(Q69*Constantes!$E$23+Clima!$F67*Constantes!$E$22)/1000</f>
        <v>0</v>
      </c>
      <c r="S69" s="35">
        <f>IF(R69&gt;Constantes!$E$21,1000*((R69-Constantes!$E$21)/(Constantes!$E$23+Constantes!$E$22)),0)</f>
        <v>0</v>
      </c>
      <c r="T69" s="35">
        <f>MAX(0,U68+Clima!$F67-S69-Constantes!$D$11)</f>
        <v>0</v>
      </c>
      <c r="U69" s="35">
        <f>U68+Clima!$F67-S69-P69-T69</f>
        <v>37.168705147600576</v>
      </c>
      <c r="V69" s="35">
        <f>0.0526*S69*Clima!$F67^1.218</f>
        <v>0</v>
      </c>
      <c r="W69" s="35">
        <f>V69*Constantes!$E$29</f>
        <v>0</v>
      </c>
      <c r="X69" s="9"/>
      <c r="Y69" s="35">
        <v>64</v>
      </c>
      <c r="Z69" s="35">
        <f>'Cálculos de ET'!$I67*((1-Constantes!$F$18)*'Cálculos de ET'!$K67+'Cálculos de ET'!$L67)</f>
        <v>2.3851912944724893</v>
      </c>
      <c r="AA69" s="35">
        <f>MIN(Z69*Constantes!$F$16,0.8*(AF68+Clima!$F67-AD69-AE69-Constantes!$D$12))</f>
        <v>1.4112237050862293</v>
      </c>
      <c r="AB69" s="35">
        <f>IF(Clima!$F67&gt;0.05*Constantes!$F$17,((Clima!$F67-0.05*Constantes!$F$17)^2)/(Clima!$F67+0.95*Constantes!$F$17),0)</f>
        <v>0</v>
      </c>
      <c r="AC69" s="35">
        <f>(AB69*Constantes!$F$23+Clima!$F67*Constantes!$F$22)/1000</f>
        <v>0</v>
      </c>
      <c r="AD69" s="35">
        <f>IF(AC69&gt;Constantes!$F$21,1000*((AC69-Constantes!$F$21)/(Constantes!$F$23+Constantes!$F$22)),0)</f>
        <v>0</v>
      </c>
      <c r="AE69" s="35">
        <f>MAX(0,AF68+Clima!$F67-AD69-Constantes!$D$11)</f>
        <v>0</v>
      </c>
      <c r="AF69" s="35">
        <f>AF68+Clima!$F67-AD69-AA69-AE69</f>
        <v>37.168705147600576</v>
      </c>
      <c r="AG69" s="35">
        <f>0.0526*AD69*Clima!$F67^1.218</f>
        <v>0</v>
      </c>
      <c r="AH69" s="35">
        <f>AG69*Constantes!$F$29</f>
        <v>0</v>
      </c>
      <c r="AI69" s="9"/>
      <c r="AJ69" s="35">
        <v>64</v>
      </c>
      <c r="AK69" s="35">
        <f>0.0526*Clima!$F67^2.218</f>
        <v>0</v>
      </c>
      <c r="AL69" s="35">
        <f>IF(Clima!$F67&gt;0.05*$AP$6,((Clima!$F67-0.05*$AP$6)^2)/(Clima!$F67+0.95*$AP$6),0)</f>
        <v>0</v>
      </c>
      <c r="AM69" s="35">
        <f>0.0526*AL69*Clima!$F67^1.218</f>
        <v>0</v>
      </c>
      <c r="AN69" s="35"/>
      <c r="AO69" s="35"/>
      <c r="AP69" s="35"/>
      <c r="AQ69" s="9"/>
      <c r="AR69" s="10"/>
    </row>
    <row r="70" spans="2:44" x14ac:dyDescent="0.25">
      <c r="B70" s="8"/>
      <c r="C70" s="35">
        <v>65</v>
      </c>
      <c r="D70" s="35">
        <f>'Cálculos de ET'!$I68*((1-Constantes!$D$18)*'Cálculos de ET'!$K68+'Cálculos de ET'!$L68)</f>
        <v>2.3348693813005736</v>
      </c>
      <c r="E70" s="35">
        <f>MIN(D70*Constantes!$D$16,0.8*(J69+Clima!$F68-H70-I70-Constantes!$D$12))</f>
        <v>1.3814502119001391</v>
      </c>
      <c r="F70" s="35">
        <f>IF(Clima!$F68&gt;0.05*Constantes!$D$17,((Clima!$F68-0.05*Constantes!$D$17)^2)/(Clima!$F68+0.95*Constantes!$D$17),0)</f>
        <v>1.2793910491490298E-2</v>
      </c>
      <c r="G70" s="35">
        <f>(F70*Constantes!$D$23+Clima!$F68*Constantes!$D$22)/1000</f>
        <v>1.2793910491490297E-4</v>
      </c>
      <c r="H70" s="35">
        <f>IF(G70&gt;Constantes!$D$21,1000*((G70-Constantes!$D$21)/(Constantes!$D$23+Constantes!$D$22)),0)</f>
        <v>1.2793910491490297E-2</v>
      </c>
      <c r="I70" s="35">
        <f>MAX(0,J69+Clima!$F68-H70-Constantes!$D$11)</f>
        <v>0</v>
      </c>
      <c r="J70" s="35">
        <f>J69+Clima!$F68-H70-E70-I70</f>
        <v>41.574461025208954</v>
      </c>
      <c r="K70" s="35">
        <f>0.0526*H70*Clima!$F68^1.218</f>
        <v>5.725907769404571E-3</v>
      </c>
      <c r="L70" s="35">
        <f>K70*Constantes!$D$29</f>
        <v>1.4682698530109358E-5</v>
      </c>
      <c r="M70" s="9"/>
      <c r="N70" s="35">
        <v>65</v>
      </c>
      <c r="O70" s="35">
        <f>'Cálculos de ET'!$I68*((1-Constantes!$E$18)*'Cálculos de ET'!$K68+'Cálculos de ET'!$L68)</f>
        <v>2.3348693813005736</v>
      </c>
      <c r="P70" s="35">
        <f>MIN(O70*Constantes!$E$16,0.8*(U69+Clima!$F68-S70-T70-Constantes!$D$12))</f>
        <v>1.3814502119001391</v>
      </c>
      <c r="Q70" s="35">
        <f>IF(Clima!$F68&gt;0.05*Constantes!$E$17,((Clima!$F68-0.05*Constantes!$E$17)^2)/(Clima!$F68+0.95*Constantes!$E$17),0)</f>
        <v>1.2793910491490298E-2</v>
      </c>
      <c r="R70" s="35">
        <f>(Q70*Constantes!$E$23+Clima!$F68*Constantes!$E$22)/1000</f>
        <v>1.287939104914903E-3</v>
      </c>
      <c r="S70" s="35">
        <f>IF(R70&gt;Constantes!$E$21,1000*((R70-Constantes!$E$21)/(Constantes!$E$23+Constantes!$E$22)),0)</f>
        <v>0</v>
      </c>
      <c r="T70" s="35">
        <f>MAX(0,U69+Clima!$F68-S70-Constantes!$D$11)</f>
        <v>0</v>
      </c>
      <c r="U70" s="35">
        <f>U69+Clima!$F68-S70-P70-T70</f>
        <v>41.587254935700436</v>
      </c>
      <c r="V70" s="35">
        <f>0.0526*S70*Clima!$F68^1.218</f>
        <v>0</v>
      </c>
      <c r="W70" s="35">
        <f>V70*Constantes!$E$29</f>
        <v>0</v>
      </c>
      <c r="X70" s="9"/>
      <c r="Y70" s="35">
        <v>65</v>
      </c>
      <c r="Z70" s="35">
        <f>'Cálculos de ET'!$I68*((1-Constantes!$F$18)*'Cálculos de ET'!$K68+'Cálculos de ET'!$L68)</f>
        <v>2.3348693813005736</v>
      </c>
      <c r="AA70" s="35">
        <f>MIN(Z70*Constantes!$F$16,0.8*(AF69+Clima!$F68-AD70-AE70-Constantes!$D$12))</f>
        <v>1.3814502119001391</v>
      </c>
      <c r="AB70" s="35">
        <f>IF(Clima!$F68&gt;0.05*Constantes!$F$17,((Clima!$F68-0.05*Constantes!$F$17)^2)/(Clima!$F68+0.95*Constantes!$F$17),0)</f>
        <v>1.2793910491490298E-2</v>
      </c>
      <c r="AC70" s="35">
        <f>(AB70*Constantes!$F$23+Clima!$F68*Constantes!$F$22)/1000</f>
        <v>2.4479391049149028E-3</v>
      </c>
      <c r="AD70" s="35">
        <f>IF(AC70&gt;Constantes!$F$21,1000*((AC70-Constantes!$F$21)/(Constantes!$F$23+Constantes!$F$22)),0)</f>
        <v>0</v>
      </c>
      <c r="AE70" s="35">
        <f>MAX(0,AF69+Clima!$F68-AD70-Constantes!$D$11)</f>
        <v>0</v>
      </c>
      <c r="AF70" s="35">
        <f>AF69+Clima!$F68-AD70-AA70-AE70</f>
        <v>41.587254935700436</v>
      </c>
      <c r="AG70" s="35">
        <f>0.0526*AD70*Clima!$F68^1.218</f>
        <v>0</v>
      </c>
      <c r="AH70" s="35">
        <f>AG70*Constantes!$F$29</f>
        <v>0</v>
      </c>
      <c r="AI70" s="9"/>
      <c r="AJ70" s="35">
        <v>65</v>
      </c>
      <c r="AK70" s="35">
        <f>0.0526*Clima!$F68^2.218</f>
        <v>2.5957868850681649</v>
      </c>
      <c r="AL70" s="35">
        <f>IF(Clima!$F68&gt;0.05*$AP$6,((Clima!$F68-0.05*$AP$6)^2)/(Clima!$F68+0.95*$AP$6),0)</f>
        <v>0.42760102492926944</v>
      </c>
      <c r="AM70" s="35">
        <f>0.0526*AL70*Clima!$F68^1.218</f>
        <v>0.19137260906087983</v>
      </c>
      <c r="AN70" s="35"/>
      <c r="AO70" s="35"/>
      <c r="AP70" s="35"/>
      <c r="AQ70" s="9"/>
      <c r="AR70" s="10"/>
    </row>
    <row r="71" spans="2:44" x14ac:dyDescent="0.25">
      <c r="B71" s="8"/>
      <c r="C71" s="35">
        <v>66</v>
      </c>
      <c r="D71" s="35">
        <f>'Cálculos de ET'!$I69*((1-Constantes!$D$18)*'Cálculos de ET'!$K69+'Cálculos de ET'!$L69)</f>
        <v>2.3044710172403544</v>
      </c>
      <c r="E71" s="35">
        <f>MIN(D71*Constantes!$D$16,0.8*(J70+Clima!$F69-H71-I71-Constantes!$D$12))</f>
        <v>1.3634646976744929</v>
      </c>
      <c r="F71" s="35">
        <f>IF(Clima!$F69&gt;0.05*Constantes!$D$17,((Clima!$F69-0.05*Constantes!$D$17)^2)/(Clima!$F69+0.95*Constantes!$D$17),0)</f>
        <v>0</v>
      </c>
      <c r="G71" s="35">
        <f>(F71*Constantes!$D$23+Clima!$F69*Constantes!$D$22)/1000</f>
        <v>0</v>
      </c>
      <c r="H71" s="35">
        <f>IF(G71&gt;Constantes!$D$21,1000*((G71-Constantes!$D$21)/(Constantes!$D$23+Constantes!$D$22)),0)</f>
        <v>0</v>
      </c>
      <c r="I71" s="35">
        <f>MAX(0,J70+Clima!$F69-H71-Constantes!$D$11)</f>
        <v>0</v>
      </c>
      <c r="J71" s="35">
        <f>J70+Clima!$F69-H71-E71-I71</f>
        <v>40.21099632753446</v>
      </c>
      <c r="K71" s="35">
        <f>0.0526*H71*Clima!$F69^1.218</f>
        <v>0</v>
      </c>
      <c r="L71" s="35">
        <f>K71*Constantes!$D$29</f>
        <v>0</v>
      </c>
      <c r="M71" s="9"/>
      <c r="N71" s="35">
        <v>66</v>
      </c>
      <c r="O71" s="35">
        <f>'Cálculos de ET'!$I69*((1-Constantes!$E$18)*'Cálculos de ET'!$K69+'Cálculos de ET'!$L69)</f>
        <v>2.3044710172403544</v>
      </c>
      <c r="P71" s="35">
        <f>MIN(O71*Constantes!$E$16,0.8*(U70+Clima!$F69-S71-T71-Constantes!$D$12))</f>
        <v>1.3634646976744929</v>
      </c>
      <c r="Q71" s="35">
        <f>IF(Clima!$F69&gt;0.05*Constantes!$E$17,((Clima!$F69-0.05*Constantes!$E$17)^2)/(Clima!$F69+0.95*Constantes!$E$17),0)</f>
        <v>0</v>
      </c>
      <c r="R71" s="35">
        <f>(Q71*Constantes!$E$23+Clima!$F69*Constantes!$E$22)/1000</f>
        <v>0</v>
      </c>
      <c r="S71" s="35">
        <f>IF(R71&gt;Constantes!$E$21,1000*((R71-Constantes!$E$21)/(Constantes!$E$23+Constantes!$E$22)),0)</f>
        <v>0</v>
      </c>
      <c r="T71" s="35">
        <f>MAX(0,U70+Clima!$F69-S71-Constantes!$D$11)</f>
        <v>0</v>
      </c>
      <c r="U71" s="35">
        <f>U70+Clima!$F69-S71-P71-T71</f>
        <v>40.223790238025941</v>
      </c>
      <c r="V71" s="35">
        <f>0.0526*S71*Clima!$F69^1.218</f>
        <v>0</v>
      </c>
      <c r="W71" s="35">
        <f>V71*Constantes!$E$29</f>
        <v>0</v>
      </c>
      <c r="X71" s="9"/>
      <c r="Y71" s="35">
        <v>66</v>
      </c>
      <c r="Z71" s="35">
        <f>'Cálculos de ET'!$I69*((1-Constantes!$F$18)*'Cálculos de ET'!$K69+'Cálculos de ET'!$L69)</f>
        <v>2.3044710172403544</v>
      </c>
      <c r="AA71" s="35">
        <f>MIN(Z71*Constantes!$F$16,0.8*(AF70+Clima!$F69-AD71-AE71-Constantes!$D$12))</f>
        <v>1.3634646976744929</v>
      </c>
      <c r="AB71" s="35">
        <f>IF(Clima!$F69&gt;0.05*Constantes!$F$17,((Clima!$F69-0.05*Constantes!$F$17)^2)/(Clima!$F69+0.95*Constantes!$F$17),0)</f>
        <v>0</v>
      </c>
      <c r="AC71" s="35">
        <f>(AB71*Constantes!$F$23+Clima!$F69*Constantes!$F$22)/1000</f>
        <v>0</v>
      </c>
      <c r="AD71" s="35">
        <f>IF(AC71&gt;Constantes!$F$21,1000*((AC71-Constantes!$F$21)/(Constantes!$F$23+Constantes!$F$22)),0)</f>
        <v>0</v>
      </c>
      <c r="AE71" s="35">
        <f>MAX(0,AF70+Clima!$F69-AD71-Constantes!$D$11)</f>
        <v>0</v>
      </c>
      <c r="AF71" s="35">
        <f>AF70+Clima!$F69-AD71-AA71-AE71</f>
        <v>40.223790238025941</v>
      </c>
      <c r="AG71" s="35">
        <f>0.0526*AD71*Clima!$F69^1.218</f>
        <v>0</v>
      </c>
      <c r="AH71" s="35">
        <f>AG71*Constantes!$F$29</f>
        <v>0</v>
      </c>
      <c r="AI71" s="9"/>
      <c r="AJ71" s="35">
        <v>66</v>
      </c>
      <c r="AK71" s="35">
        <f>0.0526*Clima!$F69^2.218</f>
        <v>0</v>
      </c>
      <c r="AL71" s="35">
        <f>IF(Clima!$F69&gt;0.05*$AP$6,((Clima!$F69-0.05*$AP$6)^2)/(Clima!$F69+0.95*$AP$6),0)</f>
        <v>0</v>
      </c>
      <c r="AM71" s="35">
        <f>0.0526*AL71*Clima!$F69^1.218</f>
        <v>0</v>
      </c>
      <c r="AN71" s="35"/>
      <c r="AO71" s="35"/>
      <c r="AP71" s="35"/>
      <c r="AQ71" s="9"/>
      <c r="AR71" s="10"/>
    </row>
    <row r="72" spans="2:44" x14ac:dyDescent="0.25">
      <c r="B72" s="8"/>
      <c r="C72" s="35">
        <v>67</v>
      </c>
      <c r="D72" s="35">
        <f>'Cálculos de ET'!$I70*((1-Constantes!$D$18)*'Cálculos de ET'!$K70+'Cálculos de ET'!$L70)</f>
        <v>2.3855368246478235</v>
      </c>
      <c r="E72" s="35">
        <f>MIN(D72*Constantes!$D$16,0.8*(J71+Clima!$F70-H72-I72-Constantes!$D$12))</f>
        <v>1.4114281416760257</v>
      </c>
      <c r="F72" s="35">
        <f>IF(Clima!$F70&gt;0.05*Constantes!$D$17,((Clima!$F70-0.05*Constantes!$D$17)^2)/(Clima!$F70+0.95*Constantes!$D$17),0)</f>
        <v>6.9250039542531754</v>
      </c>
      <c r="G72" s="35">
        <f>(F72*Constantes!$D$23+Clima!$F70*Constantes!$D$22)/1000</f>
        <v>6.9250039542531755E-2</v>
      </c>
      <c r="H72" s="35">
        <f>IF(G72&gt;Constantes!$D$21,1000*((G72-Constantes!$D$21)/(Constantes!$D$23+Constantes!$D$22)),0)</f>
        <v>6.9250039542531754</v>
      </c>
      <c r="I72" s="35">
        <f>MAX(0,J71+Clima!$F70-H72-Constantes!$D$11)</f>
        <v>23.68599237328128</v>
      </c>
      <c r="J72" s="35">
        <f>J71+Clima!$F70-H72-E72-I72</f>
        <v>42.088571858323974</v>
      </c>
      <c r="K72" s="35">
        <f>0.0526*H72*Clima!$F70^1.218</f>
        <v>26.618832429859978</v>
      </c>
      <c r="L72" s="35">
        <f>K72*Constantes!$D$29</f>
        <v>6.8257524838157654E-2</v>
      </c>
      <c r="M72" s="9"/>
      <c r="N72" s="35">
        <v>67</v>
      </c>
      <c r="O72" s="35">
        <f>'Cálculos de ET'!$I70*((1-Constantes!$E$18)*'Cálculos de ET'!$K70+'Cálculos de ET'!$L70)</f>
        <v>2.3855368246478235</v>
      </c>
      <c r="P72" s="35">
        <f>MIN(O72*Constantes!$E$16,0.8*(U71+Clima!$F70-S72-T72-Constantes!$D$12))</f>
        <v>1.4114281416760257</v>
      </c>
      <c r="Q72" s="35">
        <f>IF(Clima!$F70&gt;0.05*Constantes!$E$17,((Clima!$F70-0.05*Constantes!$E$17)^2)/(Clima!$F70+0.95*Constantes!$E$17),0)</f>
        <v>6.9250039542531754</v>
      </c>
      <c r="R72" s="35">
        <f>(Q72*Constantes!$E$23+Clima!$F70*Constantes!$E$22)/1000</f>
        <v>7.6030039542531749E-2</v>
      </c>
      <c r="S72" s="35">
        <f>IF(R72&gt;Constantes!$E$21,1000*((R72-Constantes!$E$21)/(Constantes!$E$23+Constantes!$E$22)),0)</f>
        <v>5.2480430924050729</v>
      </c>
      <c r="T72" s="35">
        <f>MAX(0,U71+Clima!$F70-S72-Constantes!$D$11)</f>
        <v>25.375747145620878</v>
      </c>
      <c r="U72" s="35">
        <f>U71+Clima!$F70-S72-P72-T72</f>
        <v>42.088571858323974</v>
      </c>
      <c r="V72" s="35">
        <f>0.0526*S72*Clima!$F70^1.218</f>
        <v>20.172808648811863</v>
      </c>
      <c r="W72" s="35">
        <f>V72*Constantes!$E$29</f>
        <v>5.1728263853416522E-2</v>
      </c>
      <c r="X72" s="9"/>
      <c r="Y72" s="35">
        <v>67</v>
      </c>
      <c r="Z72" s="35">
        <f>'Cálculos de ET'!$I70*((1-Constantes!$F$18)*'Cálculos de ET'!$K70+'Cálculos de ET'!$L70)</f>
        <v>2.3855368246478235</v>
      </c>
      <c r="AA72" s="35">
        <f>MIN(Z72*Constantes!$F$16,0.8*(AF71+Clima!$F70-AD72-AE72-Constantes!$D$12))</f>
        <v>1.4114281416760257</v>
      </c>
      <c r="AB72" s="35">
        <f>IF(Clima!$F70&gt;0.05*Constantes!$F$17,((Clima!$F70-0.05*Constantes!$F$17)^2)/(Clima!$F70+0.95*Constantes!$F$17),0)</f>
        <v>6.9250039542531754</v>
      </c>
      <c r="AC72" s="35">
        <f>(AB72*Constantes!$F$23+Clima!$F70*Constantes!$F$22)/1000</f>
        <v>8.2810039542531758E-2</v>
      </c>
      <c r="AD72" s="35">
        <f>IF(AC72&gt;Constantes!$F$21,1000*((AC72-Constantes!$F$21)/(Constantes!$F$23+Constantes!$F$22)),0)</f>
        <v>0</v>
      </c>
      <c r="AE72" s="35">
        <f>MAX(0,AF71+Clima!$F70-AD72-Constantes!$D$11)</f>
        <v>30.623790238025947</v>
      </c>
      <c r="AF72" s="35">
        <f>AF71+Clima!$F70-AD72-AA72-AE72</f>
        <v>42.088571858323974</v>
      </c>
      <c r="AG72" s="35">
        <f>0.0526*AD72*Clima!$F70^1.218</f>
        <v>0</v>
      </c>
      <c r="AH72" s="35">
        <f>AG72*Constantes!$F$29</f>
        <v>0</v>
      </c>
      <c r="AI72" s="9"/>
      <c r="AJ72" s="35">
        <v>67</v>
      </c>
      <c r="AK72" s="35">
        <f>0.0526*Clima!$F70^2.218</f>
        <v>130.30727857101567</v>
      </c>
      <c r="AL72" s="35">
        <f>IF(Clima!$F70&gt;0.05*$AP$6,((Clima!$F70-0.05*$AP$6)^2)/(Clima!$F70+0.95*$AP$6),0)</f>
        <v>15.489843010632969</v>
      </c>
      <c r="AM72" s="35">
        <f>0.0526*AL72*Clima!$F70^1.218</f>
        <v>59.540981953033921</v>
      </c>
      <c r="AN72" s="35"/>
      <c r="AO72" s="35"/>
      <c r="AP72" s="35"/>
      <c r="AQ72" s="9"/>
      <c r="AR72" s="10"/>
    </row>
    <row r="73" spans="2:44" x14ac:dyDescent="0.25">
      <c r="B73" s="8"/>
      <c r="C73" s="35">
        <v>68</v>
      </c>
      <c r="D73" s="35">
        <f>'Cálculos de ET'!$I71*((1-Constantes!$D$18)*'Cálculos de ET'!$K71+'Cálculos de ET'!$L71)</f>
        <v>2.3176356759068035</v>
      </c>
      <c r="E73" s="35">
        <f>MIN(D73*Constantes!$D$16,0.8*(J72+Clima!$F71-H73-I73-Constantes!$D$12))</f>
        <v>1.371253707479499</v>
      </c>
      <c r="F73" s="35">
        <f>IF(Clima!$F71&gt;0.05*Constantes!$D$17,((Clima!$F71-0.05*Constantes!$D$17)^2)/(Clima!$F71+0.95*Constantes!$D$17),0)</f>
        <v>0</v>
      </c>
      <c r="G73" s="35">
        <f>(F73*Constantes!$D$23+Clima!$F71*Constantes!$D$22)/1000</f>
        <v>0</v>
      </c>
      <c r="H73" s="35">
        <f>IF(G73&gt;Constantes!$D$21,1000*((G73-Constantes!$D$21)/(Constantes!$D$23+Constantes!$D$22)),0)</f>
        <v>0</v>
      </c>
      <c r="I73" s="35">
        <f>MAX(0,J72+Clima!$F71-H73-Constantes!$D$11)</f>
        <v>0.58857185832397363</v>
      </c>
      <c r="J73" s="35">
        <f>J72+Clima!$F71-H73-E73-I73</f>
        <v>42.128746292520503</v>
      </c>
      <c r="K73" s="35">
        <f>0.0526*H73*Clima!$F71^1.218</f>
        <v>0</v>
      </c>
      <c r="L73" s="35">
        <f>K73*Constantes!$D$29</f>
        <v>0</v>
      </c>
      <c r="M73" s="9"/>
      <c r="N73" s="35">
        <v>68</v>
      </c>
      <c r="O73" s="35">
        <f>'Cálculos de ET'!$I71*((1-Constantes!$E$18)*'Cálculos de ET'!$K71+'Cálculos de ET'!$L71)</f>
        <v>2.3176356759068035</v>
      </c>
      <c r="P73" s="35">
        <f>MIN(O73*Constantes!$E$16,0.8*(U72+Clima!$F71-S73-T73-Constantes!$D$12))</f>
        <v>1.371253707479499</v>
      </c>
      <c r="Q73" s="35">
        <f>IF(Clima!$F71&gt;0.05*Constantes!$E$17,((Clima!$F71-0.05*Constantes!$E$17)^2)/(Clima!$F71+0.95*Constantes!$E$17),0)</f>
        <v>0</v>
      </c>
      <c r="R73" s="35">
        <f>(Q73*Constantes!$E$23+Clima!$F71*Constantes!$E$22)/1000</f>
        <v>4.0000000000000002E-4</v>
      </c>
      <c r="S73" s="35">
        <f>IF(R73&gt;Constantes!$E$21,1000*((R73-Constantes!$E$21)/(Constantes!$E$23+Constantes!$E$22)),0)</f>
        <v>0</v>
      </c>
      <c r="T73" s="35">
        <f>MAX(0,U72+Clima!$F71-S73-Constantes!$D$11)</f>
        <v>0.58857185832397363</v>
      </c>
      <c r="U73" s="35">
        <f>U72+Clima!$F71-S73-P73-T73</f>
        <v>42.128746292520503</v>
      </c>
      <c r="V73" s="35">
        <f>0.0526*S73*Clima!$F71^1.218</f>
        <v>0</v>
      </c>
      <c r="W73" s="35">
        <f>V73*Constantes!$E$29</f>
        <v>0</v>
      </c>
      <c r="X73" s="9"/>
      <c r="Y73" s="35">
        <v>68</v>
      </c>
      <c r="Z73" s="35">
        <f>'Cálculos de ET'!$I71*((1-Constantes!$F$18)*'Cálculos de ET'!$K71+'Cálculos de ET'!$L71)</f>
        <v>2.3176356759068035</v>
      </c>
      <c r="AA73" s="35">
        <f>MIN(Z73*Constantes!$F$16,0.8*(AF72+Clima!$F71-AD73-AE73-Constantes!$D$12))</f>
        <v>1.371253707479499</v>
      </c>
      <c r="AB73" s="35">
        <f>IF(Clima!$F71&gt;0.05*Constantes!$F$17,((Clima!$F71-0.05*Constantes!$F$17)^2)/(Clima!$F71+0.95*Constantes!$F$17),0)</f>
        <v>0</v>
      </c>
      <c r="AC73" s="35">
        <f>(AB73*Constantes!$F$23+Clima!$F71*Constantes!$F$22)/1000</f>
        <v>8.0000000000000004E-4</v>
      </c>
      <c r="AD73" s="35">
        <f>IF(AC73&gt;Constantes!$F$21,1000*((AC73-Constantes!$F$21)/(Constantes!$F$23+Constantes!$F$22)),0)</f>
        <v>0</v>
      </c>
      <c r="AE73" s="35">
        <f>MAX(0,AF72+Clima!$F71-AD73-Constantes!$D$11)</f>
        <v>0.58857185832397363</v>
      </c>
      <c r="AF73" s="35">
        <f>AF72+Clima!$F71-AD73-AA73-AE73</f>
        <v>42.128746292520503</v>
      </c>
      <c r="AG73" s="35">
        <f>0.0526*AD73*Clima!$F71^1.218</f>
        <v>0</v>
      </c>
      <c r="AH73" s="35">
        <f>AG73*Constantes!$F$29</f>
        <v>0</v>
      </c>
      <c r="AI73" s="9"/>
      <c r="AJ73" s="35">
        <v>68</v>
      </c>
      <c r="AK73" s="35">
        <f>0.0526*Clima!$F71^2.218</f>
        <v>0.24472045674166781</v>
      </c>
      <c r="AL73" s="35">
        <f>IF(Clima!$F71&gt;0.05*$AP$6,((Clima!$F71-0.05*$AP$6)^2)/(Clima!$F71+0.95*$AP$6),0)</f>
        <v>2.0605192437462322E-3</v>
      </c>
      <c r="AM73" s="35">
        <f>0.0526*AL73*Clima!$F71^1.218</f>
        <v>2.5212560522728692E-4</v>
      </c>
      <c r="AN73" s="35"/>
      <c r="AO73" s="35"/>
      <c r="AP73" s="35"/>
      <c r="AQ73" s="9"/>
      <c r="AR73" s="10"/>
    </row>
    <row r="74" spans="2:44" x14ac:dyDescent="0.25">
      <c r="B74" s="8"/>
      <c r="C74" s="35">
        <v>69</v>
      </c>
      <c r="D74" s="35">
        <f>'Cálculos de ET'!$I72*((1-Constantes!$D$18)*'Cálculos de ET'!$K72+'Cálculos de ET'!$L72)</f>
        <v>2.3906032126103289</v>
      </c>
      <c r="E74" s="35">
        <f>MIN(D74*Constantes!$D$16,0.8*(J73+Clima!$F72-H74-I74-Constantes!$D$12))</f>
        <v>1.4144257238022142</v>
      </c>
      <c r="F74" s="35">
        <f>IF(Clima!$F72&gt;0.05*Constantes!$D$17,((Clima!$F72-0.05*Constantes!$D$17)^2)/(Clima!$F72+0.95*Constantes!$D$17),0)</f>
        <v>0.68986274967813332</v>
      </c>
      <c r="G74" s="35">
        <f>(F74*Constantes!$D$23+Clima!$F72*Constantes!$D$22)/1000</f>
        <v>6.898627496781334E-3</v>
      </c>
      <c r="H74" s="35">
        <f>IF(G74&gt;Constantes!$D$21,1000*((G74-Constantes!$D$21)/(Constantes!$D$23+Constantes!$D$22)),0)</f>
        <v>0.68986274967813344</v>
      </c>
      <c r="I74" s="35">
        <f>MAX(0,J73+Clima!$F72-H74-Constantes!$D$11)</f>
        <v>11.03888354284237</v>
      </c>
      <c r="J74" s="35">
        <f>J73+Clima!$F72-H74-E74-I74</f>
        <v>42.085574276197789</v>
      </c>
      <c r="K74" s="35">
        <f>0.0526*H74*Clima!$F72^1.218</f>
        <v>0.83288468686442063</v>
      </c>
      <c r="L74" s="35">
        <f>K74*Constantes!$D$29</f>
        <v>2.1357303086365462E-3</v>
      </c>
      <c r="M74" s="9"/>
      <c r="N74" s="35">
        <v>69</v>
      </c>
      <c r="O74" s="35">
        <f>'Cálculos de ET'!$I72*((1-Constantes!$E$18)*'Cálculos de ET'!$K72+'Cálculos de ET'!$L72)</f>
        <v>2.3906032126103289</v>
      </c>
      <c r="P74" s="35">
        <f>MIN(O74*Constantes!$E$16,0.8*(U73+Clima!$F72-S74-T74-Constantes!$D$12))</f>
        <v>1.4144257238022142</v>
      </c>
      <c r="Q74" s="35">
        <f>IF(Clima!$F72&gt;0.05*Constantes!$E$17,((Clima!$F72-0.05*Constantes!$E$17)^2)/(Clima!$F72+0.95*Constantes!$E$17),0)</f>
        <v>0.68986274967813332</v>
      </c>
      <c r="R74" s="35">
        <f>(Q74*Constantes!$E$23+Clima!$F72*Constantes!$E$22)/1000</f>
        <v>9.5186274967813348E-3</v>
      </c>
      <c r="S74" s="35">
        <f>IF(R74&gt;Constantes!$E$21,1000*((R74-Constantes!$E$21)/(Constantes!$E$23+Constantes!$E$22)),0)</f>
        <v>0</v>
      </c>
      <c r="T74" s="35">
        <f>MAX(0,U73+Clima!$F72-S74-Constantes!$D$11)</f>
        <v>11.728746292520505</v>
      </c>
      <c r="U74" s="35">
        <f>U73+Clima!$F72-S74-P74-T74</f>
        <v>42.085574276197782</v>
      </c>
      <c r="V74" s="35">
        <f>0.0526*S74*Clima!$F72^1.218</f>
        <v>0</v>
      </c>
      <c r="W74" s="35">
        <f>V74*Constantes!$E$29</f>
        <v>0</v>
      </c>
      <c r="X74" s="9"/>
      <c r="Y74" s="35">
        <v>69</v>
      </c>
      <c r="Z74" s="35">
        <f>'Cálculos de ET'!$I72*((1-Constantes!$F$18)*'Cálculos de ET'!$K72+'Cálculos de ET'!$L72)</f>
        <v>2.3906032126103289</v>
      </c>
      <c r="AA74" s="35">
        <f>MIN(Z74*Constantes!$F$16,0.8*(AF73+Clima!$F72-AD74-AE74-Constantes!$D$12))</f>
        <v>1.4144257238022142</v>
      </c>
      <c r="AB74" s="35">
        <f>IF(Clima!$F72&gt;0.05*Constantes!$F$17,((Clima!$F72-0.05*Constantes!$F$17)^2)/(Clima!$F72+0.95*Constantes!$F$17),0)</f>
        <v>0.68986274967813332</v>
      </c>
      <c r="AC74" s="35">
        <f>(AB74*Constantes!$F$23+Clima!$F72*Constantes!$F$22)/1000</f>
        <v>1.2138627496781334E-2</v>
      </c>
      <c r="AD74" s="35">
        <f>IF(AC74&gt;Constantes!$F$21,1000*((AC74-Constantes!$F$21)/(Constantes!$F$23+Constantes!$F$22)),0)</f>
        <v>0</v>
      </c>
      <c r="AE74" s="35">
        <f>MAX(0,AF73+Clima!$F72-AD74-Constantes!$D$11)</f>
        <v>11.728746292520505</v>
      </c>
      <c r="AF74" s="35">
        <f>AF73+Clima!$F72-AD74-AA74-AE74</f>
        <v>42.085574276197782</v>
      </c>
      <c r="AG74" s="35">
        <f>0.0526*AD74*Clima!$F72^1.218</f>
        <v>0</v>
      </c>
      <c r="AH74" s="35">
        <f>AG74*Constantes!$F$29</f>
        <v>0</v>
      </c>
      <c r="AI74" s="9"/>
      <c r="AJ74" s="35">
        <v>69</v>
      </c>
      <c r="AK74" s="35">
        <f>0.0526*Clima!$F72^2.218</f>
        <v>15.815884250910074</v>
      </c>
      <c r="AL74" s="35">
        <f>IF(Clima!$F72&gt;0.05*$AP$6,((Clima!$F72-0.05*$AP$6)^2)/(Clima!$F72+0.95*$AP$6),0)</f>
        <v>2.8091910608904982</v>
      </c>
      <c r="AM74" s="35">
        <f>0.0526*AL74*Clima!$F72^1.218</f>
        <v>3.3915908899034655</v>
      </c>
      <c r="AN74" s="35"/>
      <c r="AO74" s="35"/>
      <c r="AP74" s="35"/>
      <c r="AQ74" s="9"/>
      <c r="AR74" s="10"/>
    </row>
    <row r="75" spans="2:44" x14ac:dyDescent="0.25">
      <c r="B75" s="8"/>
      <c r="C75" s="35">
        <v>70</v>
      </c>
      <c r="D75" s="35">
        <f>'Cálculos de ET'!$I73*((1-Constantes!$D$18)*'Cálculos de ET'!$K73+'Cálculos de ET'!$L73)</f>
        <v>2.325027976378661</v>
      </c>
      <c r="E75" s="35">
        <f>MIN(D75*Constantes!$D$16,0.8*(J74+Clima!$F73-H75-I75-Constantes!$D$12))</f>
        <v>1.375627440389384</v>
      </c>
      <c r="F75" s="35">
        <f>IF(Clima!$F73&gt;0.05*Constantes!$D$17,((Clima!$F73-0.05*Constantes!$D$17)^2)/(Clima!$F73+0.95*Constantes!$D$17),0)</f>
        <v>5.2176845621416798E-3</v>
      </c>
      <c r="G75" s="35">
        <f>(F75*Constantes!$D$23+Clima!$F73*Constantes!$D$22)/1000</f>
        <v>5.2176845621416799E-5</v>
      </c>
      <c r="H75" s="35">
        <f>IF(G75&gt;Constantes!$D$21,1000*((G75-Constantes!$D$21)/(Constantes!$D$23+Constantes!$D$22)),0)</f>
        <v>5.2176845621416798E-3</v>
      </c>
      <c r="I75" s="35">
        <f>MAX(0,J74+Clima!$F73-H75-Constantes!$D$11)</f>
        <v>3.9803565916356476</v>
      </c>
      <c r="J75" s="35">
        <f>J74+Clima!$F73-H75-E75-I75</f>
        <v>42.124372559610613</v>
      </c>
      <c r="K75" s="35">
        <f>0.0526*H75*Clima!$F73^1.218</f>
        <v>2.1405193772300736E-3</v>
      </c>
      <c r="L75" s="35">
        <f>K75*Constantes!$D$29</f>
        <v>5.488841591487041E-6</v>
      </c>
      <c r="M75" s="9"/>
      <c r="N75" s="35">
        <v>70</v>
      </c>
      <c r="O75" s="35">
        <f>'Cálculos de ET'!$I73*((1-Constantes!$E$18)*'Cálculos de ET'!$K73+'Cálculos de ET'!$L73)</f>
        <v>2.325027976378661</v>
      </c>
      <c r="P75" s="35">
        <f>MIN(O75*Constantes!$E$16,0.8*(U74+Clima!$F73-S75-T75-Constantes!$D$12))</f>
        <v>1.375627440389384</v>
      </c>
      <c r="Q75" s="35">
        <f>IF(Clima!$F73&gt;0.05*Constantes!$E$17,((Clima!$F73-0.05*Constantes!$E$17)^2)/(Clima!$F73+0.95*Constantes!$E$17),0)</f>
        <v>5.2176845621416798E-3</v>
      </c>
      <c r="R75" s="35">
        <f>(Q75*Constantes!$E$23+Clima!$F73*Constantes!$E$22)/1000</f>
        <v>1.132176845621417E-3</v>
      </c>
      <c r="S75" s="35">
        <f>IF(R75&gt;Constantes!$E$21,1000*((R75-Constantes!$E$21)/(Constantes!$E$23+Constantes!$E$22)),0)</f>
        <v>0</v>
      </c>
      <c r="T75" s="35">
        <f>MAX(0,U74+Clima!$F73-S75-Constantes!$D$11)</f>
        <v>3.9855742761977808</v>
      </c>
      <c r="U75" s="35">
        <f>U74+Clima!$F73-S75-P75-T75</f>
        <v>42.124372559610613</v>
      </c>
      <c r="V75" s="35">
        <f>0.0526*S75*Clima!$F73^1.218</f>
        <v>0</v>
      </c>
      <c r="W75" s="35">
        <f>V75*Constantes!$E$29</f>
        <v>0</v>
      </c>
      <c r="X75" s="9"/>
      <c r="Y75" s="35">
        <v>70</v>
      </c>
      <c r="Z75" s="35">
        <f>'Cálculos de ET'!$I73*((1-Constantes!$F$18)*'Cálculos de ET'!$K73+'Cálculos de ET'!$L73)</f>
        <v>2.325027976378661</v>
      </c>
      <c r="AA75" s="35">
        <f>MIN(Z75*Constantes!$F$16,0.8*(AF74+Clima!$F73-AD75-AE75-Constantes!$D$12))</f>
        <v>1.375627440389384</v>
      </c>
      <c r="AB75" s="35">
        <f>IF(Clima!$F73&gt;0.05*Constantes!$F$17,((Clima!$F73-0.05*Constantes!$F$17)^2)/(Clima!$F73+0.95*Constantes!$F$17),0)</f>
        <v>5.2176845621416798E-3</v>
      </c>
      <c r="AC75" s="35">
        <f>(AB75*Constantes!$F$23+Clima!$F73*Constantes!$F$22)/1000</f>
        <v>2.2121768456214168E-3</v>
      </c>
      <c r="AD75" s="35">
        <f>IF(AC75&gt;Constantes!$F$21,1000*((AC75-Constantes!$F$21)/(Constantes!$F$23+Constantes!$F$22)),0)</f>
        <v>0</v>
      </c>
      <c r="AE75" s="35">
        <f>MAX(0,AF74+Clima!$F73-AD75-Constantes!$D$11)</f>
        <v>3.9855742761977808</v>
      </c>
      <c r="AF75" s="35">
        <f>AF74+Clima!$F73-AD75-AA75-AE75</f>
        <v>42.124372559610613</v>
      </c>
      <c r="AG75" s="35">
        <f>0.0526*AD75*Clima!$F73^1.218</f>
        <v>0</v>
      </c>
      <c r="AH75" s="35">
        <f>AG75*Constantes!$F$29</f>
        <v>0</v>
      </c>
      <c r="AI75" s="9"/>
      <c r="AJ75" s="35">
        <v>70</v>
      </c>
      <c r="AK75" s="35">
        <f>0.0526*Clima!$F73^2.218</f>
        <v>2.215313037685418</v>
      </c>
      <c r="AL75" s="35">
        <f>IF(Clima!$F73&gt;0.05*$AP$6,((Clima!$F73-0.05*$AP$6)^2)/(Clima!$F73+0.95*$AP$6),0)</f>
        <v>0.35127835852292982</v>
      </c>
      <c r="AM75" s="35">
        <f>0.0526*AL75*Clima!$F73^1.218</f>
        <v>0.14410954212825539</v>
      </c>
      <c r="AN75" s="35"/>
      <c r="AO75" s="35"/>
      <c r="AP75" s="35"/>
      <c r="AQ75" s="9"/>
      <c r="AR75" s="10"/>
    </row>
    <row r="76" spans="2:44" x14ac:dyDescent="0.25">
      <c r="B76" s="8"/>
      <c r="C76" s="35">
        <v>71</v>
      </c>
      <c r="D76" s="35">
        <f>'Cálculos de ET'!$I74*((1-Constantes!$D$18)*'Cálculos de ET'!$K74+'Cálculos de ET'!$L74)</f>
        <v>2.3431646189964668</v>
      </c>
      <c r="E76" s="35">
        <f>MIN(D76*Constantes!$D$16,0.8*(J75+Clima!$F74-H76-I76-Constantes!$D$12))</f>
        <v>1.3863581771869897</v>
      </c>
      <c r="F76" s="35">
        <f>IF(Clima!$F74&gt;0.05*Constantes!$D$17,((Clima!$F74-0.05*Constantes!$D$17)^2)/(Clima!$F74+0.95*Constantes!$D$17),0)</f>
        <v>2.169628250644569</v>
      </c>
      <c r="G76" s="35">
        <f>(F76*Constantes!$D$23+Clima!$F74*Constantes!$D$22)/1000</f>
        <v>2.1696282506445692E-2</v>
      </c>
      <c r="H76" s="35">
        <f>IF(G76&gt;Constantes!$D$21,1000*((G76-Constantes!$D$21)/(Constantes!$D$23+Constantes!$D$22)),0)</f>
        <v>2.169628250644569</v>
      </c>
      <c r="I76" s="35">
        <f>MAX(0,J75+Clima!$F74-H76-Constantes!$D$11)</f>
        <v>16.554744308966043</v>
      </c>
      <c r="J76" s="35">
        <f>J75+Clima!$F74-H76-E76-I76</f>
        <v>42.113641822813008</v>
      </c>
      <c r="K76" s="35">
        <f>0.0526*H76*Clima!$F74^1.218</f>
        <v>4.4122881744658464</v>
      </c>
      <c r="L76" s="35">
        <f>K76*Constantes!$D$29</f>
        <v>1.1314240414386802E-2</v>
      </c>
      <c r="M76" s="9"/>
      <c r="N76" s="35">
        <v>71</v>
      </c>
      <c r="O76" s="35">
        <f>'Cálculos de ET'!$I74*((1-Constantes!$E$18)*'Cálculos de ET'!$K74+'Cálculos de ET'!$L74)</f>
        <v>2.3431646189964668</v>
      </c>
      <c r="P76" s="35">
        <f>MIN(O76*Constantes!$E$16,0.8*(U75+Clima!$F74-S76-T76-Constantes!$D$12))</f>
        <v>1.3863581771869897</v>
      </c>
      <c r="Q76" s="35">
        <f>IF(Clima!$F74&gt;0.05*Constantes!$E$17,((Clima!$F74-0.05*Constantes!$E$17)^2)/(Clima!$F74+0.95*Constantes!$E$17),0)</f>
        <v>2.169628250644569</v>
      </c>
      <c r="R76" s="35">
        <f>(Q76*Constantes!$E$23+Clima!$F74*Constantes!$E$22)/1000</f>
        <v>2.5716282506445691E-2</v>
      </c>
      <c r="S76" s="35">
        <f>IF(R76&gt;Constantes!$E$21,1000*((R76-Constantes!$E$21)/(Constantes!$E$23+Constantes!$E$22)),0)</f>
        <v>0.31532181435742046</v>
      </c>
      <c r="T76" s="35">
        <f>MAX(0,U75+Clima!$F74-S76-Constantes!$D$11)</f>
        <v>18.409050745253197</v>
      </c>
      <c r="U76" s="35">
        <f>U75+Clima!$F74-S76-P76-T76</f>
        <v>42.113641822813008</v>
      </c>
      <c r="V76" s="35">
        <f>0.0526*S76*Clima!$F74^1.218</f>
        <v>0.64125764965819676</v>
      </c>
      <c r="W76" s="35">
        <f>V76*Constantes!$E$29</f>
        <v>1.6443493554624405E-3</v>
      </c>
      <c r="X76" s="9"/>
      <c r="Y76" s="35">
        <v>71</v>
      </c>
      <c r="Z76" s="35">
        <f>'Cálculos de ET'!$I74*((1-Constantes!$F$18)*'Cálculos de ET'!$K74+'Cálculos de ET'!$L74)</f>
        <v>2.3431646189964668</v>
      </c>
      <c r="AA76" s="35">
        <f>MIN(Z76*Constantes!$F$16,0.8*(AF75+Clima!$F74-AD76-AE76-Constantes!$D$12))</f>
        <v>1.3863581771869897</v>
      </c>
      <c r="AB76" s="35">
        <f>IF(Clima!$F74&gt;0.05*Constantes!$F$17,((Clima!$F74-0.05*Constantes!$F$17)^2)/(Clima!$F74+0.95*Constantes!$F$17),0)</f>
        <v>2.169628250644569</v>
      </c>
      <c r="AC76" s="35">
        <f>(AB76*Constantes!$F$23+Clima!$F74*Constantes!$F$22)/1000</f>
        <v>2.973628250644569E-2</v>
      </c>
      <c r="AD76" s="35">
        <f>IF(AC76&gt;Constantes!$F$21,1000*((AC76-Constantes!$F$21)/(Constantes!$F$23+Constantes!$F$22)),0)</f>
        <v>0</v>
      </c>
      <c r="AE76" s="35">
        <f>MAX(0,AF75+Clima!$F74-AD76-Constantes!$D$11)</f>
        <v>18.724372559610615</v>
      </c>
      <c r="AF76" s="35">
        <f>AF75+Clima!$F74-AD76-AA76-AE76</f>
        <v>42.113641822813008</v>
      </c>
      <c r="AG76" s="35">
        <f>0.0526*AD76*Clima!$F74^1.218</f>
        <v>0</v>
      </c>
      <c r="AH76" s="35">
        <f>AG76*Constantes!$F$29</f>
        <v>0</v>
      </c>
      <c r="AI76" s="9"/>
      <c r="AJ76" s="35">
        <v>71</v>
      </c>
      <c r="AK76" s="35">
        <f>0.0526*Clima!$F74^2.218</f>
        <v>40.876584401228989</v>
      </c>
      <c r="AL76" s="35">
        <f>IF(Clima!$F74&gt;0.05*$AP$6,((Clima!$F74-0.05*$AP$6)^2)/(Clima!$F74+0.95*$AP$6),0)</f>
        <v>6.3653050962415536</v>
      </c>
      <c r="AM76" s="35">
        <f>0.0526*AL76*Clima!$F74^1.218</f>
        <v>12.944872189357753</v>
      </c>
      <c r="AN76" s="35"/>
      <c r="AO76" s="35"/>
      <c r="AP76" s="35"/>
      <c r="AQ76" s="9"/>
      <c r="AR76" s="10"/>
    </row>
    <row r="77" spans="2:44" x14ac:dyDescent="0.25">
      <c r="B77" s="8"/>
      <c r="C77" s="35">
        <v>72</v>
      </c>
      <c r="D77" s="35">
        <f>'Cálculos de ET'!$I75*((1-Constantes!$D$18)*'Cálculos de ET'!$K75+'Cálculos de ET'!$L75)</f>
        <v>2.3389596535543591</v>
      </c>
      <c r="E77" s="35">
        <f>MIN(D77*Constantes!$D$16,0.8*(J76+Clima!$F75-H77-I77-Constantes!$D$12))</f>
        <v>1.3838702648234309</v>
      </c>
      <c r="F77" s="35">
        <f>IF(Clima!$F75&gt;0.05*Constantes!$D$17,((Clima!$F75-0.05*Constantes!$D$17)^2)/(Clima!$F75+0.95*Constantes!$D$17),0)</f>
        <v>0.14793998373580433</v>
      </c>
      <c r="G77" s="35">
        <f>(F77*Constantes!$D$23+Clima!$F75*Constantes!$D$22)/1000</f>
        <v>1.4793998373580433E-3</v>
      </c>
      <c r="H77" s="35">
        <f>IF(G77&gt;Constantes!$D$21,1000*((G77-Constantes!$D$21)/(Constantes!$D$23+Constantes!$D$22)),0)</f>
        <v>0.14793998373580433</v>
      </c>
      <c r="I77" s="35">
        <f>MAX(0,J76+Clima!$F75-H77-Constantes!$D$11)</f>
        <v>6.9657018390772052</v>
      </c>
      <c r="J77" s="35">
        <f>J76+Clima!$F75-H77-E77-I77</f>
        <v>42.116129735176571</v>
      </c>
      <c r="K77" s="35">
        <f>0.0526*H77*Clima!$F75^1.218</f>
        <v>0.10546383565201725</v>
      </c>
      <c r="L77" s="35">
        <f>K77*Constantes!$D$29</f>
        <v>2.7043636870675516E-4</v>
      </c>
      <c r="M77" s="9"/>
      <c r="N77" s="35">
        <v>72</v>
      </c>
      <c r="O77" s="35">
        <f>'Cálculos de ET'!$I75*((1-Constantes!$E$18)*'Cálculos de ET'!$K75+'Cálculos de ET'!$L75)</f>
        <v>2.3389596535543591</v>
      </c>
      <c r="P77" s="35">
        <f>MIN(O77*Constantes!$E$16,0.8*(U76+Clima!$F75-S77-T77-Constantes!$D$12))</f>
        <v>1.3838702648234309</v>
      </c>
      <c r="Q77" s="35">
        <f>IF(Clima!$F75&gt;0.05*Constantes!$E$17,((Clima!$F75-0.05*Constantes!$E$17)^2)/(Clima!$F75+0.95*Constantes!$E$17),0)</f>
        <v>0.14793998373580433</v>
      </c>
      <c r="R77" s="35">
        <f>(Q77*Constantes!$E$23+Clima!$F75*Constantes!$E$22)/1000</f>
        <v>3.1793998373580434E-3</v>
      </c>
      <c r="S77" s="35">
        <f>IF(R77&gt;Constantes!$E$21,1000*((R77-Constantes!$E$21)/(Constantes!$E$23+Constantes!$E$22)),0)</f>
        <v>0</v>
      </c>
      <c r="T77" s="35">
        <f>MAX(0,U76+Clima!$F75-S77-Constantes!$D$11)</f>
        <v>7.1136418228130083</v>
      </c>
      <c r="U77" s="35">
        <f>U76+Clima!$F75-S77-P77-T77</f>
        <v>42.116129735176571</v>
      </c>
      <c r="V77" s="35">
        <f>0.0526*S77*Clima!$F75^1.218</f>
        <v>0</v>
      </c>
      <c r="W77" s="35">
        <f>V77*Constantes!$E$29</f>
        <v>0</v>
      </c>
      <c r="X77" s="9"/>
      <c r="Y77" s="35">
        <v>72</v>
      </c>
      <c r="Z77" s="35">
        <f>'Cálculos de ET'!$I75*((1-Constantes!$F$18)*'Cálculos de ET'!$K75+'Cálculos de ET'!$L75)</f>
        <v>2.3389596535543591</v>
      </c>
      <c r="AA77" s="35">
        <f>MIN(Z77*Constantes!$F$16,0.8*(AF76+Clima!$F75-AD77-AE77-Constantes!$D$12))</f>
        <v>1.3838702648234309</v>
      </c>
      <c r="AB77" s="35">
        <f>IF(Clima!$F75&gt;0.05*Constantes!$F$17,((Clima!$F75-0.05*Constantes!$F$17)^2)/(Clima!$F75+0.95*Constantes!$F$17),0)</f>
        <v>0.14793998373580433</v>
      </c>
      <c r="AC77" s="35">
        <f>(AB77*Constantes!$F$23+Clima!$F75*Constantes!$F$22)/1000</f>
        <v>4.8793998373580436E-3</v>
      </c>
      <c r="AD77" s="35">
        <f>IF(AC77&gt;Constantes!$F$21,1000*((AC77-Constantes!$F$21)/(Constantes!$F$23+Constantes!$F$22)),0)</f>
        <v>0</v>
      </c>
      <c r="AE77" s="35">
        <f>MAX(0,AF76+Clima!$F75-AD77-Constantes!$D$11)</f>
        <v>7.1136418228130083</v>
      </c>
      <c r="AF77" s="35">
        <f>AF76+Clima!$F75-AD77-AA77-AE77</f>
        <v>42.116129735176571</v>
      </c>
      <c r="AG77" s="35">
        <f>0.0526*AD77*Clima!$F75^1.218</f>
        <v>0</v>
      </c>
      <c r="AH77" s="35">
        <f>AG77*Constantes!$F$29</f>
        <v>0</v>
      </c>
      <c r="AI77" s="9"/>
      <c r="AJ77" s="35">
        <v>72</v>
      </c>
      <c r="AK77" s="35">
        <f>0.0526*Clima!$F75^2.218</f>
        <v>6.0595018358460901</v>
      </c>
      <c r="AL77" s="35">
        <f>IF(Clima!$F75&gt;0.05*$AP$6,((Clima!$F75-0.05*$AP$6)^2)/(Clima!$F75+0.95*$AP$6),0)</f>
        <v>1.106358845896666</v>
      </c>
      <c r="AM77" s="35">
        <f>0.0526*AL77*Clima!$F75^1.218</f>
        <v>0.78870393621357715</v>
      </c>
      <c r="AN77" s="35"/>
      <c r="AO77" s="35"/>
      <c r="AP77" s="35"/>
      <c r="AQ77" s="9"/>
      <c r="AR77" s="10"/>
    </row>
    <row r="78" spans="2:44" x14ac:dyDescent="0.25">
      <c r="B78" s="8"/>
      <c r="C78" s="35">
        <v>73</v>
      </c>
      <c r="D78" s="35">
        <f>'Cálculos de ET'!$I76*((1-Constantes!$D$18)*'Cálculos de ET'!$K76+'Cálculos de ET'!$L76)</f>
        <v>2.2466555895511413</v>
      </c>
      <c r="E78" s="35">
        <f>MIN(D78*Constantes!$D$16,0.8*(J77+Clima!$F76-H78-I78-Constantes!$D$12))</f>
        <v>1.3292575872159746</v>
      </c>
      <c r="F78" s="35">
        <f>IF(Clima!$F76&gt;0.05*Constantes!$D$17,((Clima!$F76-0.05*Constantes!$D$17)^2)/(Clima!$F76+0.95*Constantes!$D$17),0)</f>
        <v>0</v>
      </c>
      <c r="G78" s="35">
        <f>(F78*Constantes!$D$23+Clima!$F76*Constantes!$D$22)/1000</f>
        <v>0</v>
      </c>
      <c r="H78" s="35">
        <f>IF(G78&gt;Constantes!$D$21,1000*((G78-Constantes!$D$21)/(Constantes!$D$23+Constantes!$D$22)),0)</f>
        <v>0</v>
      </c>
      <c r="I78" s="35">
        <f>MAX(0,J77+Clima!$F76-H78-Constantes!$D$11)</f>
        <v>2.0161297351765697</v>
      </c>
      <c r="J78" s="35">
        <f>J77+Clima!$F76-H78-E78-I78</f>
        <v>42.170742412784023</v>
      </c>
      <c r="K78" s="35">
        <f>0.0526*H78*Clima!$F76^1.218</f>
        <v>0</v>
      </c>
      <c r="L78" s="35">
        <f>K78*Constantes!$D$29</f>
        <v>0</v>
      </c>
      <c r="M78" s="9"/>
      <c r="N78" s="35">
        <v>73</v>
      </c>
      <c r="O78" s="35">
        <f>'Cálculos de ET'!$I76*((1-Constantes!$E$18)*'Cálculos de ET'!$K76+'Cálculos de ET'!$L76)</f>
        <v>2.2466555895511413</v>
      </c>
      <c r="P78" s="35">
        <f>MIN(O78*Constantes!$E$16,0.8*(U77+Clima!$F76-S78-T78-Constantes!$D$12))</f>
        <v>1.3292575872159746</v>
      </c>
      <c r="Q78" s="35">
        <f>IF(Clima!$F76&gt;0.05*Constantes!$E$17,((Clima!$F76-0.05*Constantes!$E$17)^2)/(Clima!$F76+0.95*Constantes!$E$17),0)</f>
        <v>0</v>
      </c>
      <c r="R78" s="35">
        <f>(Q78*Constantes!$E$23+Clima!$F76*Constantes!$E$22)/1000</f>
        <v>6.8000000000000005E-4</v>
      </c>
      <c r="S78" s="35">
        <f>IF(R78&gt;Constantes!$E$21,1000*((R78-Constantes!$E$21)/(Constantes!$E$23+Constantes!$E$22)),0)</f>
        <v>0</v>
      </c>
      <c r="T78" s="35">
        <f>MAX(0,U77+Clima!$F76-S78-Constantes!$D$11)</f>
        <v>2.0161297351765697</v>
      </c>
      <c r="U78" s="35">
        <f>U77+Clima!$F76-S78-P78-T78</f>
        <v>42.170742412784023</v>
      </c>
      <c r="V78" s="35">
        <f>0.0526*S78*Clima!$F76^1.218</f>
        <v>0</v>
      </c>
      <c r="W78" s="35">
        <f>V78*Constantes!$E$29</f>
        <v>0</v>
      </c>
      <c r="X78" s="9"/>
      <c r="Y78" s="35">
        <v>73</v>
      </c>
      <c r="Z78" s="35">
        <f>'Cálculos de ET'!$I76*((1-Constantes!$F$18)*'Cálculos de ET'!$K76+'Cálculos de ET'!$L76)</f>
        <v>2.2466555895511413</v>
      </c>
      <c r="AA78" s="35">
        <f>MIN(Z78*Constantes!$F$16,0.8*(AF77+Clima!$F76-AD78-AE78-Constantes!$D$12))</f>
        <v>1.3292575872159746</v>
      </c>
      <c r="AB78" s="35">
        <f>IF(Clima!$F76&gt;0.05*Constantes!$F$17,((Clima!$F76-0.05*Constantes!$F$17)^2)/(Clima!$F76+0.95*Constantes!$F$17),0)</f>
        <v>0</v>
      </c>
      <c r="AC78" s="35">
        <f>(AB78*Constantes!$F$23+Clima!$F76*Constantes!$F$22)/1000</f>
        <v>1.3600000000000001E-3</v>
      </c>
      <c r="AD78" s="35">
        <f>IF(AC78&gt;Constantes!$F$21,1000*((AC78-Constantes!$F$21)/(Constantes!$F$23+Constantes!$F$22)),0)</f>
        <v>0</v>
      </c>
      <c r="AE78" s="35">
        <f>MAX(0,AF77+Clima!$F76-AD78-Constantes!$D$11)</f>
        <v>2.0161297351765697</v>
      </c>
      <c r="AF78" s="35">
        <f>AF77+Clima!$F76-AD78-AA78-AE78</f>
        <v>42.170742412784023</v>
      </c>
      <c r="AG78" s="35">
        <f>0.0526*AD78*Clima!$F76^1.218</f>
        <v>0</v>
      </c>
      <c r="AH78" s="35">
        <f>AG78*Constantes!$F$29</f>
        <v>0</v>
      </c>
      <c r="AI78" s="9"/>
      <c r="AJ78" s="35">
        <v>73</v>
      </c>
      <c r="AK78" s="35">
        <f>0.0526*Clima!$F76^2.218</f>
        <v>0.79397345371627714</v>
      </c>
      <c r="AL78" s="35">
        <f>IF(Clima!$F76&gt;0.05*$AP$6,((Clima!$F76-0.05*$AP$6)^2)/(Clima!$F76+0.95*$AP$6),0)</f>
        <v>7.6652401060814793E-2</v>
      </c>
      <c r="AM78" s="35">
        <f>0.0526*AL78*Clima!$F76^1.218</f>
        <v>1.7899991648794227E-2</v>
      </c>
      <c r="AN78" s="35"/>
      <c r="AO78" s="35"/>
      <c r="AP78" s="35"/>
      <c r="AQ78" s="9"/>
      <c r="AR78" s="10"/>
    </row>
    <row r="79" spans="2:44" x14ac:dyDescent="0.25">
      <c r="B79" s="8"/>
      <c r="C79" s="35">
        <v>74</v>
      </c>
      <c r="D79" s="35">
        <f>'Cálculos de ET'!$I77*((1-Constantes!$D$18)*'Cálculos de ET'!$K77+'Cálculos de ET'!$L77)</f>
        <v>2.259352017721036</v>
      </c>
      <c r="E79" s="35">
        <f>MIN(D79*Constantes!$D$16,0.8*(J78+Clima!$F77-H79-I79-Constantes!$D$12))</f>
        <v>1.3367695634858874</v>
      </c>
      <c r="F79" s="35">
        <f>IF(Clima!$F77&gt;0.05*Constantes!$D$17,((Clima!$F77-0.05*Constantes!$D$17)^2)/(Clima!$F77+0.95*Constantes!$D$17),0)</f>
        <v>8.5920576474538095E-3</v>
      </c>
      <c r="G79" s="35">
        <f>(F79*Constantes!$D$23+Clima!$F77*Constantes!$D$22)/1000</f>
        <v>8.5920576474538099E-5</v>
      </c>
      <c r="H79" s="35">
        <f>IF(G79&gt;Constantes!$D$21,1000*((G79-Constantes!$D$21)/(Constantes!$D$23+Constantes!$D$22)),0)</f>
        <v>8.5920576474538095E-3</v>
      </c>
      <c r="I79" s="35">
        <f>MAX(0,J78+Clima!$F77-H79-Constantes!$D$11)</f>
        <v>4.2621503551365691</v>
      </c>
      <c r="J79" s="35">
        <f>J78+Clima!$F77-H79-E79-I79</f>
        <v>42.163230436514112</v>
      </c>
      <c r="K79" s="35">
        <f>0.0526*H79*Clima!$F77^1.218</f>
        <v>3.6844777927118734E-3</v>
      </c>
      <c r="L79" s="35">
        <f>K79*Constantes!$D$29</f>
        <v>9.4479476180764214E-6</v>
      </c>
      <c r="M79" s="9"/>
      <c r="N79" s="35">
        <v>74</v>
      </c>
      <c r="O79" s="35">
        <f>'Cálculos de ET'!$I77*((1-Constantes!$E$18)*'Cálculos de ET'!$K77+'Cálculos de ET'!$L77)</f>
        <v>2.259352017721036</v>
      </c>
      <c r="P79" s="35">
        <f>MIN(O79*Constantes!$E$16,0.8*(U78+Clima!$F77-S79-T79-Constantes!$D$12))</f>
        <v>1.3367695634858874</v>
      </c>
      <c r="Q79" s="35">
        <f>IF(Clima!$F77&gt;0.05*Constantes!$E$17,((Clima!$F77-0.05*Constantes!$E$17)^2)/(Clima!$F77+0.95*Constantes!$E$17),0)</f>
        <v>8.5920576474538095E-3</v>
      </c>
      <c r="R79" s="35">
        <f>(Q79*Constantes!$E$23+Clima!$F77*Constantes!$E$22)/1000</f>
        <v>1.2059205764745379E-3</v>
      </c>
      <c r="S79" s="35">
        <f>IF(R79&gt;Constantes!$E$21,1000*((R79-Constantes!$E$21)/(Constantes!$E$23+Constantes!$E$22)),0)</f>
        <v>0</v>
      </c>
      <c r="T79" s="35">
        <f>MAX(0,U78+Clima!$F77-S79-Constantes!$D$11)</f>
        <v>4.2707424127840241</v>
      </c>
      <c r="U79" s="35">
        <f>U78+Clima!$F77-S79-P79-T79</f>
        <v>42.163230436514112</v>
      </c>
      <c r="V79" s="35">
        <f>0.0526*S79*Clima!$F77^1.218</f>
        <v>0</v>
      </c>
      <c r="W79" s="35">
        <f>V79*Constantes!$E$29</f>
        <v>0</v>
      </c>
      <c r="X79" s="9"/>
      <c r="Y79" s="35">
        <v>74</v>
      </c>
      <c r="Z79" s="35">
        <f>'Cálculos de ET'!$I77*((1-Constantes!$F$18)*'Cálculos de ET'!$K77+'Cálculos de ET'!$L77)</f>
        <v>2.259352017721036</v>
      </c>
      <c r="AA79" s="35">
        <f>MIN(Z79*Constantes!$F$16,0.8*(AF78+Clima!$F77-AD79-AE79-Constantes!$D$12))</f>
        <v>1.3367695634858874</v>
      </c>
      <c r="AB79" s="35">
        <f>IF(Clima!$F77&gt;0.05*Constantes!$F$17,((Clima!$F77-0.05*Constantes!$F$17)^2)/(Clima!$F77+0.95*Constantes!$F$17),0)</f>
        <v>8.5920576474538095E-3</v>
      </c>
      <c r="AC79" s="35">
        <f>(AB79*Constantes!$F$23+Clima!$F77*Constantes!$F$22)/1000</f>
        <v>2.3259205764745378E-3</v>
      </c>
      <c r="AD79" s="35">
        <f>IF(AC79&gt;Constantes!$F$21,1000*((AC79-Constantes!$F$21)/(Constantes!$F$23+Constantes!$F$22)),0)</f>
        <v>0</v>
      </c>
      <c r="AE79" s="35">
        <f>MAX(0,AF78+Clima!$F77-AD79-Constantes!$D$11)</f>
        <v>4.2707424127840241</v>
      </c>
      <c r="AF79" s="35">
        <f>AF78+Clima!$F77-AD79-AA79-AE79</f>
        <v>42.163230436514112</v>
      </c>
      <c r="AG79" s="35">
        <f>0.0526*AD79*Clima!$F77^1.218</f>
        <v>0</v>
      </c>
      <c r="AH79" s="35">
        <f>AG79*Constantes!$F$29</f>
        <v>0</v>
      </c>
      <c r="AI79" s="9"/>
      <c r="AJ79" s="35">
        <v>74</v>
      </c>
      <c r="AK79" s="35">
        <f>0.0526*Clima!$F77^2.218</f>
        <v>2.40141261683701</v>
      </c>
      <c r="AL79" s="35">
        <f>IF(Clima!$F77&gt;0.05*$AP$6,((Clima!$F77-0.05*$AP$6)^2)/(Clima!$F77+0.95*$AP$6),0)</f>
        <v>0.38859907062598614</v>
      </c>
      <c r="AM79" s="35">
        <f>0.0526*AL79*Clima!$F77^1.218</f>
        <v>0.16664048412363916</v>
      </c>
      <c r="AN79" s="35"/>
      <c r="AO79" s="35"/>
      <c r="AP79" s="35"/>
      <c r="AQ79" s="9"/>
      <c r="AR79" s="10"/>
    </row>
    <row r="80" spans="2:44" x14ac:dyDescent="0.25">
      <c r="B80" s="8"/>
      <c r="C80" s="35">
        <v>75</v>
      </c>
      <c r="D80" s="35">
        <f>'Cálculos de ET'!$I78*((1-Constantes!$D$18)*'Cálculos de ET'!$K78+'Cálculos de ET'!$L78)</f>
        <v>2.2815175134598702</v>
      </c>
      <c r="E80" s="35">
        <f>MIN(D80*Constantes!$D$16,0.8*(J79+Clima!$F78-H80-I80-Constantes!$D$12))</f>
        <v>1.3498840139260349</v>
      </c>
      <c r="F80" s="35">
        <f>IF(Clima!$F78&gt;0.05*Constantes!$D$17,((Clima!$F78-0.05*Constantes!$D$17)^2)/(Clima!$F78+0.95*Constantes!$D$17),0)</f>
        <v>1.7204840845682343</v>
      </c>
      <c r="G80" s="35">
        <f>(F80*Constantes!$D$23+Clima!$F78*Constantes!$D$22)/1000</f>
        <v>1.7204840845682346E-2</v>
      </c>
      <c r="H80" s="35">
        <f>IF(G80&gt;Constantes!$D$21,1000*((G80-Constantes!$D$21)/(Constantes!$D$23+Constantes!$D$22)),0)</f>
        <v>1.7204840845682345</v>
      </c>
      <c r="I80" s="35">
        <f>MAX(0,J79+Clima!$F78-H80-Constantes!$D$11)</f>
        <v>15.242746351945875</v>
      </c>
      <c r="J80" s="35">
        <f>J79+Clima!$F78-H80-E80-I80</f>
        <v>42.150115986073963</v>
      </c>
      <c r="K80" s="35">
        <f>0.0526*H80*Clima!$F78^1.218</f>
        <v>3.1210579391272466</v>
      </c>
      <c r="L80" s="35">
        <f>K80*Constantes!$D$29</f>
        <v>8.0031943685979247E-3</v>
      </c>
      <c r="M80" s="9"/>
      <c r="N80" s="35">
        <v>75</v>
      </c>
      <c r="O80" s="35">
        <f>'Cálculos de ET'!$I78*((1-Constantes!$E$18)*'Cálculos de ET'!$K78+'Cálculos de ET'!$L78)</f>
        <v>2.2815175134598702</v>
      </c>
      <c r="P80" s="35">
        <f>MIN(O80*Constantes!$E$16,0.8*(U79+Clima!$F78-S80-T80-Constantes!$D$12))</f>
        <v>1.3498840139260349</v>
      </c>
      <c r="Q80" s="35">
        <f>IF(Clima!$F78&gt;0.05*Constantes!$E$17,((Clima!$F78-0.05*Constantes!$E$17)^2)/(Clima!$F78+0.95*Constantes!$E$17),0)</f>
        <v>1.7204840845682343</v>
      </c>
      <c r="R80" s="35">
        <f>(Q80*Constantes!$E$23+Clima!$F78*Constantes!$E$22)/1000</f>
        <v>2.0864840845682346E-2</v>
      </c>
      <c r="S80" s="35">
        <f>IF(R80&gt;Constantes!$E$21,1000*((R80-Constantes!$E$21)/(Constantes!$E$23+Constantes!$E$22)),0)</f>
        <v>0</v>
      </c>
      <c r="T80" s="35">
        <f>MAX(0,U79+Clima!$F78-S80-Constantes!$D$11)</f>
        <v>16.96323043651411</v>
      </c>
      <c r="U80" s="35">
        <f>U79+Clima!$F78-S80-P80-T80</f>
        <v>42.150115986073963</v>
      </c>
      <c r="V80" s="35">
        <f>0.0526*S80*Clima!$F78^1.218</f>
        <v>0</v>
      </c>
      <c r="W80" s="35">
        <f>V80*Constantes!$E$29</f>
        <v>0</v>
      </c>
      <c r="X80" s="9"/>
      <c r="Y80" s="35">
        <v>75</v>
      </c>
      <c r="Z80" s="35">
        <f>'Cálculos de ET'!$I78*((1-Constantes!$F$18)*'Cálculos de ET'!$K78+'Cálculos de ET'!$L78)</f>
        <v>2.2815175134598702</v>
      </c>
      <c r="AA80" s="35">
        <f>MIN(Z80*Constantes!$F$16,0.8*(AF79+Clima!$F78-AD80-AE80-Constantes!$D$12))</f>
        <v>1.3498840139260349</v>
      </c>
      <c r="AB80" s="35">
        <f>IF(Clima!$F78&gt;0.05*Constantes!$F$17,((Clima!$F78-0.05*Constantes!$F$17)^2)/(Clima!$F78+0.95*Constantes!$F$17),0)</f>
        <v>1.7204840845682343</v>
      </c>
      <c r="AC80" s="35">
        <f>(AB80*Constantes!$F$23+Clima!$F78*Constantes!$F$22)/1000</f>
        <v>2.4524840845682346E-2</v>
      </c>
      <c r="AD80" s="35">
        <f>IF(AC80&gt;Constantes!$F$21,1000*((AC80-Constantes!$F$21)/(Constantes!$F$23+Constantes!$F$22)),0)</f>
        <v>0</v>
      </c>
      <c r="AE80" s="35">
        <f>MAX(0,AF79+Clima!$F78-AD80-Constantes!$D$11)</f>
        <v>16.96323043651411</v>
      </c>
      <c r="AF80" s="35">
        <f>AF79+Clima!$F78-AD80-AA80-AE80</f>
        <v>42.150115986073963</v>
      </c>
      <c r="AG80" s="35">
        <f>0.0526*AD80*Clima!$F78^1.218</f>
        <v>0</v>
      </c>
      <c r="AH80" s="35">
        <f>AG80*Constantes!$F$29</f>
        <v>0</v>
      </c>
      <c r="AI80" s="9"/>
      <c r="AJ80" s="35">
        <v>75</v>
      </c>
      <c r="AK80" s="35">
        <f>0.0526*Clima!$F78^2.218</f>
        <v>33.197261630212672</v>
      </c>
      <c r="AL80" s="35">
        <f>IF(Clima!$F78&gt;0.05*$AP$6,((Clima!$F78-0.05*$AP$6)^2)/(Clima!$F78+0.95*$AP$6),0)</f>
        <v>5.3609429851107651</v>
      </c>
      <c r="AM80" s="35">
        <f>0.0526*AL80*Clima!$F78^1.218</f>
        <v>9.7250615771243361</v>
      </c>
      <c r="AN80" s="35"/>
      <c r="AO80" s="35"/>
      <c r="AP80" s="35"/>
      <c r="AQ80" s="9"/>
      <c r="AR80" s="10"/>
    </row>
    <row r="81" spans="2:44" x14ac:dyDescent="0.25">
      <c r="B81" s="8"/>
      <c r="C81" s="35">
        <v>76</v>
      </c>
      <c r="D81" s="35">
        <f>'Cálculos de ET'!$I79*((1-Constantes!$D$18)*'Cálculos de ET'!$K79+'Cálculos de ET'!$L79)</f>
        <v>2.2815787572786443</v>
      </c>
      <c r="E81" s="35">
        <f>MIN(D81*Constantes!$D$16,0.8*(J80+Clima!$F79-H81-I81-Constantes!$D$12))</f>
        <v>1.3499202494804092</v>
      </c>
      <c r="F81" s="35">
        <f>IF(Clima!$F79&gt;0.05*Constantes!$D$17,((Clima!$F79-0.05*Constantes!$D$17)^2)/(Clima!$F79+0.95*Constantes!$D$17),0)</f>
        <v>0</v>
      </c>
      <c r="G81" s="35">
        <f>(F81*Constantes!$D$23+Clima!$F79*Constantes!$D$22)/1000</f>
        <v>0</v>
      </c>
      <c r="H81" s="35">
        <f>IF(G81&gt;Constantes!$D$21,1000*((G81-Constantes!$D$21)/(Constantes!$D$23+Constantes!$D$22)),0)</f>
        <v>0</v>
      </c>
      <c r="I81" s="35">
        <f>MAX(0,J80+Clima!$F79-H81-Constantes!$D$11)</f>
        <v>0</v>
      </c>
      <c r="J81" s="35">
        <f>J80+Clima!$F79-H81-E81-I81</f>
        <v>41.000195736593554</v>
      </c>
      <c r="K81" s="35">
        <f>0.0526*H81*Clima!$F79^1.218</f>
        <v>0</v>
      </c>
      <c r="L81" s="35">
        <f>K81*Constantes!$D$29</f>
        <v>0</v>
      </c>
      <c r="M81" s="9"/>
      <c r="N81" s="35">
        <v>76</v>
      </c>
      <c r="O81" s="35">
        <f>'Cálculos de ET'!$I79*((1-Constantes!$E$18)*'Cálculos de ET'!$K79+'Cálculos de ET'!$L79)</f>
        <v>2.2815787572786443</v>
      </c>
      <c r="P81" s="35">
        <f>MIN(O81*Constantes!$E$16,0.8*(U80+Clima!$F79-S81-T81-Constantes!$D$12))</f>
        <v>1.3499202494804092</v>
      </c>
      <c r="Q81" s="35">
        <f>IF(Clima!$F79&gt;0.05*Constantes!$E$17,((Clima!$F79-0.05*Constantes!$E$17)^2)/(Clima!$F79+0.95*Constantes!$E$17),0)</f>
        <v>0</v>
      </c>
      <c r="R81" s="35">
        <f>(Q81*Constantes!$E$23+Clima!$F79*Constantes!$E$22)/1000</f>
        <v>4.000000000000001E-5</v>
      </c>
      <c r="S81" s="35">
        <f>IF(R81&gt;Constantes!$E$21,1000*((R81-Constantes!$E$21)/(Constantes!$E$23+Constantes!$E$22)),0)</f>
        <v>0</v>
      </c>
      <c r="T81" s="35">
        <f>MAX(0,U80+Clima!$F79-S81-Constantes!$D$11)</f>
        <v>0</v>
      </c>
      <c r="U81" s="35">
        <f>U80+Clima!$F79-S81-P81-T81</f>
        <v>41.000195736593554</v>
      </c>
      <c r="V81" s="35">
        <f>0.0526*S81*Clima!$F79^1.218</f>
        <v>0</v>
      </c>
      <c r="W81" s="35">
        <f>V81*Constantes!$E$29</f>
        <v>0</v>
      </c>
      <c r="X81" s="9"/>
      <c r="Y81" s="35">
        <v>76</v>
      </c>
      <c r="Z81" s="35">
        <f>'Cálculos de ET'!$I79*((1-Constantes!$F$18)*'Cálculos de ET'!$K79+'Cálculos de ET'!$L79)</f>
        <v>2.2815787572786443</v>
      </c>
      <c r="AA81" s="35">
        <f>MIN(Z81*Constantes!$F$16,0.8*(AF80+Clima!$F79-AD81-AE81-Constantes!$D$12))</f>
        <v>1.3499202494804092</v>
      </c>
      <c r="AB81" s="35">
        <f>IF(Clima!$F79&gt;0.05*Constantes!$F$17,((Clima!$F79-0.05*Constantes!$F$17)^2)/(Clima!$F79+0.95*Constantes!$F$17),0)</f>
        <v>0</v>
      </c>
      <c r="AC81" s="35">
        <f>(AB81*Constantes!$F$23+Clima!$F79*Constantes!$F$22)/1000</f>
        <v>8.000000000000002E-5</v>
      </c>
      <c r="AD81" s="35">
        <f>IF(AC81&gt;Constantes!$F$21,1000*((AC81-Constantes!$F$21)/(Constantes!$F$23+Constantes!$F$22)),0)</f>
        <v>0</v>
      </c>
      <c r="AE81" s="35">
        <f>MAX(0,AF80+Clima!$F79-AD81-Constantes!$D$11)</f>
        <v>0</v>
      </c>
      <c r="AF81" s="35">
        <f>AF80+Clima!$F79-AD81-AA81-AE81</f>
        <v>41.000195736593554</v>
      </c>
      <c r="AG81" s="35">
        <f>0.0526*AD81*Clima!$F79^1.218</f>
        <v>0</v>
      </c>
      <c r="AH81" s="35">
        <f>AG81*Constantes!$F$29</f>
        <v>0</v>
      </c>
      <c r="AI81" s="9"/>
      <c r="AJ81" s="35">
        <v>76</v>
      </c>
      <c r="AK81" s="35">
        <f>0.0526*Clima!$F79^2.218</f>
        <v>1.4813929535417848E-3</v>
      </c>
      <c r="AL81" s="35">
        <f>IF(Clima!$F79&gt;0.05*$AP$6,((Clima!$F79-0.05*$AP$6)^2)/(Clima!$F79+0.95*$AP$6),0)</f>
        <v>0</v>
      </c>
      <c r="AM81" s="35">
        <f>0.0526*AL81*Clima!$F79^1.218</f>
        <v>0</v>
      </c>
      <c r="AN81" s="35"/>
      <c r="AO81" s="35"/>
      <c r="AP81" s="35"/>
      <c r="AQ81" s="9"/>
      <c r="AR81" s="10"/>
    </row>
    <row r="82" spans="2:44" x14ac:dyDescent="0.25">
      <c r="B82" s="8"/>
      <c r="C82" s="35">
        <v>77</v>
      </c>
      <c r="D82" s="35">
        <f>'Cálculos de ET'!$I80*((1-Constantes!$D$18)*'Cálculos de ET'!$K80+'Cálculos de ET'!$L80)</f>
        <v>2.346862415380329</v>
      </c>
      <c r="E82" s="35">
        <f>MIN(D82*Constantes!$D$16,0.8*(J81+Clima!$F80-H82-I82-Constantes!$D$12))</f>
        <v>1.3885460176028013</v>
      </c>
      <c r="F82" s="35">
        <f>IF(Clima!$F80&gt;0.05*Constantes!$D$17,((Clima!$F80-0.05*Constantes!$D$17)^2)/(Clima!$F80+0.95*Constantes!$D$17),0)</f>
        <v>0</v>
      </c>
      <c r="G82" s="35">
        <f>(F82*Constantes!$D$23+Clima!$F80*Constantes!$D$22)/1000</f>
        <v>0</v>
      </c>
      <c r="H82" s="35">
        <f>IF(G82&gt;Constantes!$D$21,1000*((G82-Constantes!$D$21)/(Constantes!$D$23+Constantes!$D$22)),0)</f>
        <v>0</v>
      </c>
      <c r="I82" s="35">
        <f>MAX(0,J81+Clima!$F80-H82-Constantes!$D$11)</f>
        <v>0</v>
      </c>
      <c r="J82" s="35">
        <f>J81+Clima!$F80-H82-E82-I82</f>
        <v>41.811649718990758</v>
      </c>
      <c r="K82" s="35">
        <f>0.0526*H82*Clima!$F80^1.218</f>
        <v>0</v>
      </c>
      <c r="L82" s="35">
        <f>K82*Constantes!$D$29</f>
        <v>0</v>
      </c>
      <c r="M82" s="9"/>
      <c r="N82" s="35">
        <v>77</v>
      </c>
      <c r="O82" s="35">
        <f>'Cálculos de ET'!$I80*((1-Constantes!$E$18)*'Cálculos de ET'!$K80+'Cálculos de ET'!$L80)</f>
        <v>2.346862415380329</v>
      </c>
      <c r="P82" s="35">
        <f>MIN(O82*Constantes!$E$16,0.8*(U81+Clima!$F80-S82-T82-Constantes!$D$12))</f>
        <v>1.3885460176028013</v>
      </c>
      <c r="Q82" s="35">
        <f>IF(Clima!$F80&gt;0.05*Constantes!$E$17,((Clima!$F80-0.05*Constantes!$E$17)^2)/(Clima!$F80+0.95*Constantes!$E$17),0)</f>
        <v>0</v>
      </c>
      <c r="R82" s="35">
        <f>(Q82*Constantes!$E$23+Clima!$F80*Constantes!$E$22)/1000</f>
        <v>4.4000000000000007E-4</v>
      </c>
      <c r="S82" s="35">
        <f>IF(R82&gt;Constantes!$E$21,1000*((R82-Constantes!$E$21)/(Constantes!$E$23+Constantes!$E$22)),0)</f>
        <v>0</v>
      </c>
      <c r="T82" s="35">
        <f>MAX(0,U81+Clima!$F80-S82-Constantes!$D$11)</f>
        <v>0</v>
      </c>
      <c r="U82" s="35">
        <f>U81+Clima!$F80-S82-P82-T82</f>
        <v>41.811649718990758</v>
      </c>
      <c r="V82" s="35">
        <f>0.0526*S82*Clima!$F80^1.218</f>
        <v>0</v>
      </c>
      <c r="W82" s="35">
        <f>V82*Constantes!$E$29</f>
        <v>0</v>
      </c>
      <c r="X82" s="9"/>
      <c r="Y82" s="35">
        <v>77</v>
      </c>
      <c r="Z82" s="35">
        <f>'Cálculos de ET'!$I80*((1-Constantes!$F$18)*'Cálculos de ET'!$K80+'Cálculos de ET'!$L80)</f>
        <v>2.346862415380329</v>
      </c>
      <c r="AA82" s="35">
        <f>MIN(Z82*Constantes!$F$16,0.8*(AF81+Clima!$F80-AD82-AE82-Constantes!$D$12))</f>
        <v>1.3885460176028013</v>
      </c>
      <c r="AB82" s="35">
        <f>IF(Clima!$F80&gt;0.05*Constantes!$F$17,((Clima!$F80-0.05*Constantes!$F$17)^2)/(Clima!$F80+0.95*Constantes!$F$17),0)</f>
        <v>0</v>
      </c>
      <c r="AC82" s="35">
        <f>(AB82*Constantes!$F$23+Clima!$F80*Constantes!$F$22)/1000</f>
        <v>8.8000000000000014E-4</v>
      </c>
      <c r="AD82" s="35">
        <f>IF(AC82&gt;Constantes!$F$21,1000*((AC82-Constantes!$F$21)/(Constantes!$F$23+Constantes!$F$22)),0)</f>
        <v>0</v>
      </c>
      <c r="AE82" s="35">
        <f>MAX(0,AF81+Clima!$F80-AD82-Constantes!$D$11)</f>
        <v>0</v>
      </c>
      <c r="AF82" s="35">
        <f>AF81+Clima!$F80-AD82-AA82-AE82</f>
        <v>41.811649718990758</v>
      </c>
      <c r="AG82" s="35">
        <f>0.0526*AD82*Clima!$F80^1.218</f>
        <v>0</v>
      </c>
      <c r="AH82" s="35">
        <f>AG82*Constantes!$F$29</f>
        <v>0</v>
      </c>
      <c r="AI82" s="9"/>
      <c r="AJ82" s="35">
        <v>77</v>
      </c>
      <c r="AK82" s="35">
        <f>0.0526*Clima!$F80^2.218</f>
        <v>0.30232861200727251</v>
      </c>
      <c r="AL82" s="35">
        <f>IF(Clima!$F80&gt;0.05*$AP$6,((Clima!$F80-0.05*$AP$6)^2)/(Clima!$F80+0.95*$AP$6),0)</f>
        <v>6.2440408225724973E-3</v>
      </c>
      <c r="AM82" s="35">
        <f>0.0526*AL82*Clima!$F80^1.218</f>
        <v>8.5806917963867778E-4</v>
      </c>
      <c r="AN82" s="35"/>
      <c r="AO82" s="35"/>
      <c r="AP82" s="35"/>
      <c r="AQ82" s="9"/>
      <c r="AR82" s="10"/>
    </row>
    <row r="83" spans="2:44" x14ac:dyDescent="0.25">
      <c r="B83" s="8"/>
      <c r="C83" s="35">
        <v>78</v>
      </c>
      <c r="D83" s="35">
        <f>'Cálculos de ET'!$I81*((1-Constantes!$D$18)*'Cálculos de ET'!$K81+'Cálculos de ET'!$L81)</f>
        <v>2.3682086761056911</v>
      </c>
      <c r="E83" s="35">
        <f>MIN(D83*Constantes!$D$16,0.8*(J82+Clima!$F81-H83-I83-Constantes!$D$12))</f>
        <v>1.4011757589658496</v>
      </c>
      <c r="F83" s="35">
        <f>IF(Clima!$F81&gt;0.05*Constantes!$D$17,((Clima!$F81-0.05*Constantes!$D$17)^2)/(Clima!$F81+0.95*Constantes!$D$17),0)</f>
        <v>0</v>
      </c>
      <c r="G83" s="35">
        <f>(F83*Constantes!$D$23+Clima!$F81*Constantes!$D$22)/1000</f>
        <v>0</v>
      </c>
      <c r="H83" s="35">
        <f>IF(G83&gt;Constantes!$D$21,1000*((G83-Constantes!$D$21)/(Constantes!$D$23+Constantes!$D$22)),0)</f>
        <v>0</v>
      </c>
      <c r="I83" s="35">
        <f>MAX(0,J82+Clima!$F81-H83-Constantes!$D$11)</f>
        <v>0</v>
      </c>
      <c r="J83" s="35">
        <f>J82+Clima!$F81-H83-E83-I83</f>
        <v>40.610473960024912</v>
      </c>
      <c r="K83" s="35">
        <f>0.0526*H83*Clima!$F81^1.218</f>
        <v>0</v>
      </c>
      <c r="L83" s="35">
        <f>K83*Constantes!$D$29</f>
        <v>0</v>
      </c>
      <c r="M83" s="9"/>
      <c r="N83" s="35">
        <v>78</v>
      </c>
      <c r="O83" s="35">
        <f>'Cálculos de ET'!$I81*((1-Constantes!$E$18)*'Cálculos de ET'!$K81+'Cálculos de ET'!$L81)</f>
        <v>2.3682086761056911</v>
      </c>
      <c r="P83" s="35">
        <f>MIN(O83*Constantes!$E$16,0.8*(U82+Clima!$F81-S83-T83-Constantes!$D$12))</f>
        <v>1.4011757589658496</v>
      </c>
      <c r="Q83" s="35">
        <f>IF(Clima!$F81&gt;0.05*Constantes!$E$17,((Clima!$F81-0.05*Constantes!$E$17)^2)/(Clima!$F81+0.95*Constantes!$E$17),0)</f>
        <v>0</v>
      </c>
      <c r="R83" s="35">
        <f>(Q83*Constantes!$E$23+Clima!$F81*Constantes!$E$22)/1000</f>
        <v>4.000000000000001E-5</v>
      </c>
      <c r="S83" s="35">
        <f>IF(R83&gt;Constantes!$E$21,1000*((R83-Constantes!$E$21)/(Constantes!$E$23+Constantes!$E$22)),0)</f>
        <v>0</v>
      </c>
      <c r="T83" s="35">
        <f>MAX(0,U82+Clima!$F81-S83-Constantes!$D$11)</f>
        <v>0</v>
      </c>
      <c r="U83" s="35">
        <f>U82+Clima!$F81-S83-P83-T83</f>
        <v>40.610473960024912</v>
      </c>
      <c r="V83" s="35">
        <f>0.0526*S83*Clima!$F81^1.218</f>
        <v>0</v>
      </c>
      <c r="W83" s="35">
        <f>V83*Constantes!$E$29</f>
        <v>0</v>
      </c>
      <c r="X83" s="9"/>
      <c r="Y83" s="35">
        <v>78</v>
      </c>
      <c r="Z83" s="35">
        <f>'Cálculos de ET'!$I81*((1-Constantes!$F$18)*'Cálculos de ET'!$K81+'Cálculos de ET'!$L81)</f>
        <v>2.3682086761056911</v>
      </c>
      <c r="AA83" s="35">
        <f>MIN(Z83*Constantes!$F$16,0.8*(AF82+Clima!$F81-AD83-AE83-Constantes!$D$12))</f>
        <v>1.4011757589658496</v>
      </c>
      <c r="AB83" s="35">
        <f>IF(Clima!$F81&gt;0.05*Constantes!$F$17,((Clima!$F81-0.05*Constantes!$F$17)^2)/(Clima!$F81+0.95*Constantes!$F$17),0)</f>
        <v>0</v>
      </c>
      <c r="AC83" s="35">
        <f>(AB83*Constantes!$F$23+Clima!$F81*Constantes!$F$22)/1000</f>
        <v>8.000000000000002E-5</v>
      </c>
      <c r="AD83" s="35">
        <f>IF(AC83&gt;Constantes!$F$21,1000*((AC83-Constantes!$F$21)/(Constantes!$F$23+Constantes!$F$22)),0)</f>
        <v>0</v>
      </c>
      <c r="AE83" s="35">
        <f>MAX(0,AF82+Clima!$F81-AD83-Constantes!$D$11)</f>
        <v>0</v>
      </c>
      <c r="AF83" s="35">
        <f>AF82+Clima!$F81-AD83-AA83-AE83</f>
        <v>40.610473960024912</v>
      </c>
      <c r="AG83" s="35">
        <f>0.0526*AD83*Clima!$F81^1.218</f>
        <v>0</v>
      </c>
      <c r="AH83" s="35">
        <f>AG83*Constantes!$F$29</f>
        <v>0</v>
      </c>
      <c r="AI83" s="9"/>
      <c r="AJ83" s="35">
        <v>78</v>
      </c>
      <c r="AK83" s="35">
        <f>0.0526*Clima!$F81^2.218</f>
        <v>1.4813929535417848E-3</v>
      </c>
      <c r="AL83" s="35">
        <f>IF(Clima!$F81&gt;0.05*$AP$6,((Clima!$F81-0.05*$AP$6)^2)/(Clima!$F81+0.95*$AP$6),0)</f>
        <v>0</v>
      </c>
      <c r="AM83" s="35">
        <f>0.0526*AL83*Clima!$F81^1.218</f>
        <v>0</v>
      </c>
      <c r="AN83" s="35"/>
      <c r="AO83" s="35"/>
      <c r="AP83" s="35"/>
      <c r="AQ83" s="9"/>
      <c r="AR83" s="10"/>
    </row>
    <row r="84" spans="2:44" x14ac:dyDescent="0.25">
      <c r="B84" s="8"/>
      <c r="C84" s="35">
        <v>79</v>
      </c>
      <c r="D84" s="35">
        <f>'Cálculos de ET'!$I82*((1-Constantes!$D$18)*'Cálculos de ET'!$K82+'Cálculos de ET'!$L82)</f>
        <v>2.3191479238906529</v>
      </c>
      <c r="E84" s="35">
        <f>MIN(D84*Constantes!$D$16,0.8*(J83+Clima!$F82-H84-I84-Constantes!$D$12))</f>
        <v>1.3721484450243338</v>
      </c>
      <c r="F84" s="35">
        <f>IF(Clima!$F82&gt;0.05*Constantes!$D$17,((Clima!$F82-0.05*Constantes!$D$17)^2)/(Clima!$F82+0.95*Constantes!$D$17),0)</f>
        <v>0</v>
      </c>
      <c r="G84" s="35">
        <f>(F84*Constantes!$D$23+Clima!$F82*Constantes!$D$22)/1000</f>
        <v>0</v>
      </c>
      <c r="H84" s="35">
        <f>IF(G84&gt;Constantes!$D$21,1000*((G84-Constantes!$D$21)/(Constantes!$D$23+Constantes!$D$22)),0)</f>
        <v>0</v>
      </c>
      <c r="I84" s="35">
        <f>MAX(0,J83+Clima!$F82-H84-Constantes!$D$11)</f>
        <v>0.71047396002491325</v>
      </c>
      <c r="J84" s="35">
        <f>J83+Clima!$F82-H84-E84-I84</f>
        <v>42.127851554975663</v>
      </c>
      <c r="K84" s="35">
        <f>0.0526*H84*Clima!$F82^1.218</f>
        <v>0</v>
      </c>
      <c r="L84" s="35">
        <f>K84*Constantes!$D$29</f>
        <v>0</v>
      </c>
      <c r="M84" s="9"/>
      <c r="N84" s="35">
        <v>79</v>
      </c>
      <c r="O84" s="35">
        <f>'Cálculos de ET'!$I82*((1-Constantes!$E$18)*'Cálculos de ET'!$K82+'Cálculos de ET'!$L82)</f>
        <v>2.3191479238906529</v>
      </c>
      <c r="P84" s="35">
        <f>MIN(O84*Constantes!$E$16,0.8*(U83+Clima!$F82-S84-T84-Constantes!$D$12))</f>
        <v>1.3721484450243338</v>
      </c>
      <c r="Q84" s="35">
        <f>IF(Clima!$F82&gt;0.05*Constantes!$E$17,((Clima!$F82-0.05*Constantes!$E$17)^2)/(Clima!$F82+0.95*Constantes!$E$17),0)</f>
        <v>0</v>
      </c>
      <c r="R84" s="35">
        <f>(Q84*Constantes!$E$23+Clima!$F82*Constantes!$E$22)/1000</f>
        <v>7.2000000000000005E-4</v>
      </c>
      <c r="S84" s="35">
        <f>IF(R84&gt;Constantes!$E$21,1000*((R84-Constantes!$E$21)/(Constantes!$E$23+Constantes!$E$22)),0)</f>
        <v>0</v>
      </c>
      <c r="T84" s="35">
        <f>MAX(0,U83+Clima!$F82-S84-Constantes!$D$11)</f>
        <v>0.71047396002491325</v>
      </c>
      <c r="U84" s="35">
        <f>U83+Clima!$F82-S84-P84-T84</f>
        <v>42.127851554975663</v>
      </c>
      <c r="V84" s="35">
        <f>0.0526*S84*Clima!$F82^1.218</f>
        <v>0</v>
      </c>
      <c r="W84" s="35">
        <f>V84*Constantes!$E$29</f>
        <v>0</v>
      </c>
      <c r="X84" s="9"/>
      <c r="Y84" s="35">
        <v>79</v>
      </c>
      <c r="Z84" s="35">
        <f>'Cálculos de ET'!$I82*((1-Constantes!$F$18)*'Cálculos de ET'!$K82+'Cálculos de ET'!$L82)</f>
        <v>2.3191479238906529</v>
      </c>
      <c r="AA84" s="35">
        <f>MIN(Z84*Constantes!$F$16,0.8*(AF83+Clima!$F82-AD84-AE84-Constantes!$D$12))</f>
        <v>1.3721484450243338</v>
      </c>
      <c r="AB84" s="35">
        <f>IF(Clima!$F82&gt;0.05*Constantes!$F$17,((Clima!$F82-0.05*Constantes!$F$17)^2)/(Clima!$F82+0.95*Constantes!$F$17),0)</f>
        <v>0</v>
      </c>
      <c r="AC84" s="35">
        <f>(AB84*Constantes!$F$23+Clima!$F82*Constantes!$F$22)/1000</f>
        <v>1.4400000000000001E-3</v>
      </c>
      <c r="AD84" s="35">
        <f>IF(AC84&gt;Constantes!$F$21,1000*((AC84-Constantes!$F$21)/(Constantes!$F$23+Constantes!$F$22)),0)</f>
        <v>0</v>
      </c>
      <c r="AE84" s="35">
        <f>MAX(0,AF83+Clima!$F82-AD84-Constantes!$D$11)</f>
        <v>0.71047396002491325</v>
      </c>
      <c r="AF84" s="35">
        <f>AF83+Clima!$F82-AD84-AA84-AE84</f>
        <v>42.127851554975663</v>
      </c>
      <c r="AG84" s="35">
        <f>0.0526*AD84*Clima!$F82^1.218</f>
        <v>0</v>
      </c>
      <c r="AH84" s="35">
        <f>AG84*Constantes!$F$29</f>
        <v>0</v>
      </c>
      <c r="AI84" s="9"/>
      <c r="AJ84" s="35">
        <v>79</v>
      </c>
      <c r="AK84" s="35">
        <f>0.0526*Clima!$F82^2.218</f>
        <v>0.90129028711731973</v>
      </c>
      <c r="AL84" s="35">
        <f>IF(Clima!$F82&gt;0.05*$AP$6,((Clima!$F82-0.05*$AP$6)^2)/(Clima!$F82+0.95*$AP$6),0)</f>
        <v>9.5607362379868999E-2</v>
      </c>
      <c r="AM84" s="35">
        <f>0.0526*AL84*Clima!$F82^1.218</f>
        <v>2.3936107524967155E-2</v>
      </c>
      <c r="AN84" s="35"/>
      <c r="AO84" s="35"/>
      <c r="AP84" s="35"/>
      <c r="AQ84" s="9"/>
      <c r="AR84" s="10"/>
    </row>
    <row r="85" spans="2:44" x14ac:dyDescent="0.25">
      <c r="B85" s="8"/>
      <c r="C85" s="35">
        <v>80</v>
      </c>
      <c r="D85" s="35">
        <f>'Cálculos de ET'!$I83*((1-Constantes!$D$18)*'Cálculos de ET'!$K83+'Cálculos de ET'!$L83)</f>
        <v>2.2343486012324738</v>
      </c>
      <c r="E85" s="35">
        <f>MIN(D85*Constantes!$D$16,0.8*(J84+Clima!$F83-H85-I85-Constantes!$D$12))</f>
        <v>1.3219760271609082</v>
      </c>
      <c r="F85" s="35">
        <f>IF(Clima!$F83&gt;0.05*Constantes!$D$17,((Clima!$F83-0.05*Constantes!$D$17)^2)/(Clima!$F83+0.95*Constantes!$D$17),0)</f>
        <v>0</v>
      </c>
      <c r="G85" s="35">
        <f>(F85*Constantes!$D$23+Clima!$F83*Constantes!$D$22)/1000</f>
        <v>0</v>
      </c>
      <c r="H85" s="35">
        <f>IF(G85&gt;Constantes!$D$21,1000*((G85-Constantes!$D$21)/(Constantes!$D$23+Constantes!$D$22)),0)</f>
        <v>0</v>
      </c>
      <c r="I85" s="35">
        <f>MAX(0,J84+Clima!$F83-H85-Constantes!$D$11)</f>
        <v>0</v>
      </c>
      <c r="J85" s="35">
        <f>J84+Clima!$F83-H85-E85-I85</f>
        <v>40.805875527814756</v>
      </c>
      <c r="K85" s="35">
        <f>0.0526*H85*Clima!$F83^1.218</f>
        <v>0</v>
      </c>
      <c r="L85" s="35">
        <f>K85*Constantes!$D$29</f>
        <v>0</v>
      </c>
      <c r="M85" s="9"/>
      <c r="N85" s="35">
        <v>80</v>
      </c>
      <c r="O85" s="35">
        <f>'Cálculos de ET'!$I83*((1-Constantes!$E$18)*'Cálculos de ET'!$K83+'Cálculos de ET'!$L83)</f>
        <v>2.2343486012324738</v>
      </c>
      <c r="P85" s="35">
        <f>MIN(O85*Constantes!$E$16,0.8*(U84+Clima!$F83-S85-T85-Constantes!$D$12))</f>
        <v>1.3219760271609082</v>
      </c>
      <c r="Q85" s="35">
        <f>IF(Clima!$F83&gt;0.05*Constantes!$E$17,((Clima!$F83-0.05*Constantes!$E$17)^2)/(Clima!$F83+0.95*Constantes!$E$17),0)</f>
        <v>0</v>
      </c>
      <c r="R85" s="35">
        <f>(Q85*Constantes!$E$23+Clima!$F83*Constantes!$E$22)/1000</f>
        <v>0</v>
      </c>
      <c r="S85" s="35">
        <f>IF(R85&gt;Constantes!$E$21,1000*((R85-Constantes!$E$21)/(Constantes!$E$23+Constantes!$E$22)),0)</f>
        <v>0</v>
      </c>
      <c r="T85" s="35">
        <f>MAX(0,U84+Clima!$F83-S85-Constantes!$D$11)</f>
        <v>0</v>
      </c>
      <c r="U85" s="35">
        <f>U84+Clima!$F83-S85-P85-T85</f>
        <v>40.805875527814756</v>
      </c>
      <c r="V85" s="35">
        <f>0.0526*S85*Clima!$F83^1.218</f>
        <v>0</v>
      </c>
      <c r="W85" s="35">
        <f>V85*Constantes!$E$29</f>
        <v>0</v>
      </c>
      <c r="X85" s="9"/>
      <c r="Y85" s="35">
        <v>80</v>
      </c>
      <c r="Z85" s="35">
        <f>'Cálculos de ET'!$I83*((1-Constantes!$F$18)*'Cálculos de ET'!$K83+'Cálculos de ET'!$L83)</f>
        <v>2.2343486012324738</v>
      </c>
      <c r="AA85" s="35">
        <f>MIN(Z85*Constantes!$F$16,0.8*(AF84+Clima!$F83-AD85-AE85-Constantes!$D$12))</f>
        <v>1.3219760271609082</v>
      </c>
      <c r="AB85" s="35">
        <f>IF(Clima!$F83&gt;0.05*Constantes!$F$17,((Clima!$F83-0.05*Constantes!$F$17)^2)/(Clima!$F83+0.95*Constantes!$F$17),0)</f>
        <v>0</v>
      </c>
      <c r="AC85" s="35">
        <f>(AB85*Constantes!$F$23+Clima!$F83*Constantes!$F$22)/1000</f>
        <v>0</v>
      </c>
      <c r="AD85" s="35">
        <f>IF(AC85&gt;Constantes!$F$21,1000*((AC85-Constantes!$F$21)/(Constantes!$F$23+Constantes!$F$22)),0)</f>
        <v>0</v>
      </c>
      <c r="AE85" s="35">
        <f>MAX(0,AF84+Clima!$F83-AD85-Constantes!$D$11)</f>
        <v>0</v>
      </c>
      <c r="AF85" s="35">
        <f>AF84+Clima!$F83-AD85-AA85-AE85</f>
        <v>40.805875527814756</v>
      </c>
      <c r="AG85" s="35">
        <f>0.0526*AD85*Clima!$F83^1.218</f>
        <v>0</v>
      </c>
      <c r="AH85" s="35">
        <f>AG85*Constantes!$F$29</f>
        <v>0</v>
      </c>
      <c r="AI85" s="9"/>
      <c r="AJ85" s="35">
        <v>80</v>
      </c>
      <c r="AK85" s="35">
        <f>0.0526*Clima!$F83^2.218</f>
        <v>0</v>
      </c>
      <c r="AL85" s="35">
        <f>IF(Clima!$F83&gt;0.05*$AP$6,((Clima!$F83-0.05*$AP$6)^2)/(Clima!$F83+0.95*$AP$6),0)</f>
        <v>0</v>
      </c>
      <c r="AM85" s="35">
        <f>0.0526*AL85*Clima!$F83^1.218</f>
        <v>0</v>
      </c>
      <c r="AN85" s="35"/>
      <c r="AO85" s="35"/>
      <c r="AP85" s="35"/>
      <c r="AQ85" s="9"/>
      <c r="AR85" s="10"/>
    </row>
    <row r="86" spans="2:44" x14ac:dyDescent="0.25">
      <c r="B86" s="8"/>
      <c r="C86" s="35">
        <v>81</v>
      </c>
      <c r="D86" s="35">
        <f>'Cálculos de ET'!$I84*((1-Constantes!$D$18)*'Cálculos de ET'!$K84+'Cálculos de ET'!$L84)</f>
        <v>2.2359527244943447</v>
      </c>
      <c r="E86" s="35">
        <f>MIN(D86*Constantes!$D$16,0.8*(J85+Clima!$F84-H86-I86-Constantes!$D$12))</f>
        <v>1.3229251236875805</v>
      </c>
      <c r="F86" s="35">
        <f>IF(Clima!$F84&gt;0.05*Constantes!$D$17,((Clima!$F84-0.05*Constantes!$D$17)^2)/(Clima!$F84+0.95*Constantes!$D$17),0)</f>
        <v>0</v>
      </c>
      <c r="G86" s="35">
        <f>(F86*Constantes!$D$23+Clima!$F84*Constantes!$D$22)/1000</f>
        <v>0</v>
      </c>
      <c r="H86" s="35">
        <f>IF(G86&gt;Constantes!$D$21,1000*((G86-Constantes!$D$21)/(Constantes!$D$23+Constantes!$D$22)),0)</f>
        <v>0</v>
      </c>
      <c r="I86" s="35">
        <f>MAX(0,J85+Clima!$F84-H86-Constantes!$D$11)</f>
        <v>0</v>
      </c>
      <c r="J86" s="35">
        <f>J85+Clima!$F84-H86-E86-I86</f>
        <v>41.182950404127176</v>
      </c>
      <c r="K86" s="35">
        <f>0.0526*H86*Clima!$F84^1.218</f>
        <v>0</v>
      </c>
      <c r="L86" s="35">
        <f>K86*Constantes!$D$29</f>
        <v>0</v>
      </c>
      <c r="M86" s="9"/>
      <c r="N86" s="35">
        <v>81</v>
      </c>
      <c r="O86" s="35">
        <f>'Cálculos de ET'!$I84*((1-Constantes!$E$18)*'Cálculos de ET'!$K84+'Cálculos de ET'!$L84)</f>
        <v>2.2359527244943447</v>
      </c>
      <c r="P86" s="35">
        <f>MIN(O86*Constantes!$E$16,0.8*(U85+Clima!$F84-S86-T86-Constantes!$D$12))</f>
        <v>1.3229251236875805</v>
      </c>
      <c r="Q86" s="35">
        <f>IF(Clima!$F84&gt;0.05*Constantes!$E$17,((Clima!$F84-0.05*Constantes!$E$17)^2)/(Clima!$F84+0.95*Constantes!$E$17),0)</f>
        <v>0</v>
      </c>
      <c r="R86" s="35">
        <f>(Q86*Constantes!$E$23+Clima!$F84*Constantes!$E$22)/1000</f>
        <v>3.4000000000000002E-4</v>
      </c>
      <c r="S86" s="35">
        <f>IF(R86&gt;Constantes!$E$21,1000*((R86-Constantes!$E$21)/(Constantes!$E$23+Constantes!$E$22)),0)</f>
        <v>0</v>
      </c>
      <c r="T86" s="35">
        <f>MAX(0,U85+Clima!$F84-S86-Constantes!$D$11)</f>
        <v>0</v>
      </c>
      <c r="U86" s="35">
        <f>U85+Clima!$F84-S86-P86-T86</f>
        <v>41.182950404127176</v>
      </c>
      <c r="V86" s="35">
        <f>0.0526*S86*Clima!$F84^1.218</f>
        <v>0</v>
      </c>
      <c r="W86" s="35">
        <f>V86*Constantes!$E$29</f>
        <v>0</v>
      </c>
      <c r="X86" s="9"/>
      <c r="Y86" s="35">
        <v>81</v>
      </c>
      <c r="Z86" s="35">
        <f>'Cálculos de ET'!$I84*((1-Constantes!$F$18)*'Cálculos de ET'!$K84+'Cálculos de ET'!$L84)</f>
        <v>2.2359527244943447</v>
      </c>
      <c r="AA86" s="35">
        <f>MIN(Z86*Constantes!$F$16,0.8*(AF85+Clima!$F84-AD86-AE86-Constantes!$D$12))</f>
        <v>1.3229251236875805</v>
      </c>
      <c r="AB86" s="35">
        <f>IF(Clima!$F84&gt;0.05*Constantes!$F$17,((Clima!$F84-0.05*Constantes!$F$17)^2)/(Clima!$F84+0.95*Constantes!$F$17),0)</f>
        <v>0</v>
      </c>
      <c r="AC86" s="35">
        <f>(AB86*Constantes!$F$23+Clima!$F84*Constantes!$F$22)/1000</f>
        <v>6.8000000000000005E-4</v>
      </c>
      <c r="AD86" s="35">
        <f>IF(AC86&gt;Constantes!$F$21,1000*((AC86-Constantes!$F$21)/(Constantes!$F$23+Constantes!$F$22)),0)</f>
        <v>0</v>
      </c>
      <c r="AE86" s="35">
        <f>MAX(0,AF85+Clima!$F84-AD86-Constantes!$D$11)</f>
        <v>0</v>
      </c>
      <c r="AF86" s="35">
        <f>AF85+Clima!$F84-AD86-AA86-AE86</f>
        <v>41.182950404127176</v>
      </c>
      <c r="AG86" s="35">
        <f>0.0526*AD86*Clima!$F84^1.218</f>
        <v>0</v>
      </c>
      <c r="AH86" s="35">
        <f>AG86*Constantes!$F$29</f>
        <v>0</v>
      </c>
      <c r="AI86" s="9"/>
      <c r="AJ86" s="35">
        <v>81</v>
      </c>
      <c r="AK86" s="35">
        <f>0.0526*Clima!$F84^2.218</f>
        <v>0.17065595668433275</v>
      </c>
      <c r="AL86" s="35">
        <f>IF(Clima!$F84&gt;0.05*$AP$6,((Clima!$F84-0.05*$AP$6)^2)/(Clima!$F84+0.95*$AP$6),0)</f>
        <v>0</v>
      </c>
      <c r="AM86" s="35">
        <f>0.0526*AL86*Clima!$F84^1.218</f>
        <v>0</v>
      </c>
      <c r="AN86" s="35"/>
      <c r="AO86" s="35"/>
      <c r="AP86" s="35"/>
      <c r="AQ86" s="9"/>
      <c r="AR86" s="10"/>
    </row>
    <row r="87" spans="2:44" x14ac:dyDescent="0.25">
      <c r="B87" s="8"/>
      <c r="C87" s="35">
        <v>82</v>
      </c>
      <c r="D87" s="35">
        <f>'Cálculos de ET'!$I85*((1-Constantes!$D$18)*'Cálculos de ET'!$K85+'Cálculos de ET'!$L85)</f>
        <v>2.1541930644740481</v>
      </c>
      <c r="E87" s="35">
        <f>MIN(D87*Constantes!$D$16,0.8*(J86+Clima!$F85-H87-I87-Constantes!$D$12))</f>
        <v>1.2745511544349586</v>
      </c>
      <c r="F87" s="35">
        <f>IF(Clima!$F85&gt;0.05*Constantes!$D$17,((Clima!$F85-0.05*Constantes!$D$17)^2)/(Clima!$F85+0.95*Constantes!$D$17),0)</f>
        <v>0</v>
      </c>
      <c r="G87" s="35">
        <f>(F87*Constantes!$D$23+Clima!$F85*Constantes!$D$22)/1000</f>
        <v>0</v>
      </c>
      <c r="H87" s="35">
        <f>IF(G87&gt;Constantes!$D$21,1000*((G87-Constantes!$D$21)/(Constantes!$D$23+Constantes!$D$22)),0)</f>
        <v>0</v>
      </c>
      <c r="I87" s="35">
        <f>MAX(0,J86+Clima!$F85-H87-Constantes!$D$11)</f>
        <v>0</v>
      </c>
      <c r="J87" s="35">
        <f>J86+Clima!$F85-H87-E87-I87</f>
        <v>42.208399249692214</v>
      </c>
      <c r="K87" s="35">
        <f>0.0526*H87*Clima!$F85^1.218</f>
        <v>0</v>
      </c>
      <c r="L87" s="35">
        <f>K87*Constantes!$D$29</f>
        <v>0</v>
      </c>
      <c r="M87" s="9"/>
      <c r="N87" s="35">
        <v>82</v>
      </c>
      <c r="O87" s="35">
        <f>'Cálculos de ET'!$I85*((1-Constantes!$E$18)*'Cálculos de ET'!$K85+'Cálculos de ET'!$L85)</f>
        <v>2.1541930644740481</v>
      </c>
      <c r="P87" s="35">
        <f>MIN(O87*Constantes!$E$16,0.8*(U86+Clima!$F85-S87-T87-Constantes!$D$12))</f>
        <v>1.2745511544349586</v>
      </c>
      <c r="Q87" s="35">
        <f>IF(Clima!$F85&gt;0.05*Constantes!$E$17,((Clima!$F85-0.05*Constantes!$E$17)^2)/(Clima!$F85+0.95*Constantes!$E$17),0)</f>
        <v>0</v>
      </c>
      <c r="R87" s="35">
        <f>(Q87*Constantes!$E$23+Clima!$F85*Constantes!$E$22)/1000</f>
        <v>4.5999999999999996E-4</v>
      </c>
      <c r="S87" s="35">
        <f>IF(R87&gt;Constantes!$E$21,1000*((R87-Constantes!$E$21)/(Constantes!$E$23+Constantes!$E$22)),0)</f>
        <v>0</v>
      </c>
      <c r="T87" s="35">
        <f>MAX(0,U86+Clima!$F85-S87-Constantes!$D$11)</f>
        <v>0</v>
      </c>
      <c r="U87" s="35">
        <f>U86+Clima!$F85-S87-P87-T87</f>
        <v>42.208399249692214</v>
      </c>
      <c r="V87" s="35">
        <f>0.0526*S87*Clima!$F85^1.218</f>
        <v>0</v>
      </c>
      <c r="W87" s="35">
        <f>V87*Constantes!$E$29</f>
        <v>0</v>
      </c>
      <c r="X87" s="9"/>
      <c r="Y87" s="35">
        <v>82</v>
      </c>
      <c r="Z87" s="35">
        <f>'Cálculos de ET'!$I85*((1-Constantes!$F$18)*'Cálculos de ET'!$K85+'Cálculos de ET'!$L85)</f>
        <v>2.1541930644740481</v>
      </c>
      <c r="AA87" s="35">
        <f>MIN(Z87*Constantes!$F$16,0.8*(AF86+Clima!$F85-AD87-AE87-Constantes!$D$12))</f>
        <v>1.2745511544349586</v>
      </c>
      <c r="AB87" s="35">
        <f>IF(Clima!$F85&gt;0.05*Constantes!$F$17,((Clima!$F85-0.05*Constantes!$F$17)^2)/(Clima!$F85+0.95*Constantes!$F$17),0)</f>
        <v>0</v>
      </c>
      <c r="AC87" s="35">
        <f>(AB87*Constantes!$F$23+Clima!$F85*Constantes!$F$22)/1000</f>
        <v>9.1999999999999992E-4</v>
      </c>
      <c r="AD87" s="35">
        <f>IF(AC87&gt;Constantes!$F$21,1000*((AC87-Constantes!$F$21)/(Constantes!$F$23+Constantes!$F$22)),0)</f>
        <v>0</v>
      </c>
      <c r="AE87" s="35">
        <f>MAX(0,AF86+Clima!$F85-AD87-Constantes!$D$11)</f>
        <v>0</v>
      </c>
      <c r="AF87" s="35">
        <f>AF86+Clima!$F85-AD87-AA87-AE87</f>
        <v>42.208399249692214</v>
      </c>
      <c r="AG87" s="35">
        <f>0.0526*AD87*Clima!$F85^1.218</f>
        <v>0</v>
      </c>
      <c r="AH87" s="35">
        <f>AG87*Constantes!$F$29</f>
        <v>0</v>
      </c>
      <c r="AI87" s="9"/>
      <c r="AJ87" s="35">
        <v>82</v>
      </c>
      <c r="AK87" s="35">
        <f>0.0526*Clima!$F85^2.218</f>
        <v>0.33365534346892783</v>
      </c>
      <c r="AL87" s="35">
        <f>IF(Clima!$F85&gt;0.05*$AP$6,((Clima!$F85-0.05*$AP$6)^2)/(Clima!$F85+0.95*$AP$6),0)</f>
        <v>9.1701390926697667E-3</v>
      </c>
      <c r="AM87" s="35">
        <f>0.0526*AL87*Clima!$F85^1.218</f>
        <v>1.3302895254880757E-3</v>
      </c>
      <c r="AN87" s="35"/>
      <c r="AO87" s="35"/>
      <c r="AP87" s="35"/>
      <c r="AQ87" s="9"/>
      <c r="AR87" s="10"/>
    </row>
    <row r="88" spans="2:44" x14ac:dyDescent="0.25">
      <c r="B88" s="8"/>
      <c r="C88" s="35">
        <v>83</v>
      </c>
      <c r="D88" s="35">
        <f>'Cálculos de ET'!$I86*((1-Constantes!$D$18)*'Cálculos de ET'!$K86+'Cálculos de ET'!$L86)</f>
        <v>2.210080757207435</v>
      </c>
      <c r="E88" s="35">
        <f>MIN(D88*Constantes!$D$16,0.8*(J87+Clima!$F86-H88-I88-Constantes!$D$12))</f>
        <v>1.3076177000787848</v>
      </c>
      <c r="F88" s="35">
        <f>IF(Clima!$F86&gt;0.05*Constantes!$D$17,((Clima!$F86-0.05*Constantes!$D$17)^2)/(Clima!$F86+0.95*Constantes!$D$17),0)</f>
        <v>0</v>
      </c>
      <c r="G88" s="35">
        <f>(F88*Constantes!$D$23+Clima!$F86*Constantes!$D$22)/1000</f>
        <v>0</v>
      </c>
      <c r="H88" s="35">
        <f>IF(G88&gt;Constantes!$D$21,1000*((G88-Constantes!$D$21)/(Constantes!$D$23+Constantes!$D$22)),0)</f>
        <v>0</v>
      </c>
      <c r="I88" s="35">
        <f>MAX(0,J87+Clima!$F86-H88-Constantes!$D$11)</f>
        <v>0</v>
      </c>
      <c r="J88" s="35">
        <f>J87+Clima!$F86-H88-E88-I88</f>
        <v>40.900781549613427</v>
      </c>
      <c r="K88" s="35">
        <f>0.0526*H88*Clima!$F86^1.218</f>
        <v>0</v>
      </c>
      <c r="L88" s="35">
        <f>K88*Constantes!$D$29</f>
        <v>0</v>
      </c>
      <c r="M88" s="9"/>
      <c r="N88" s="35">
        <v>83</v>
      </c>
      <c r="O88" s="35">
        <f>'Cálculos de ET'!$I86*((1-Constantes!$E$18)*'Cálculos de ET'!$K86+'Cálculos de ET'!$L86)</f>
        <v>2.210080757207435</v>
      </c>
      <c r="P88" s="35">
        <f>MIN(O88*Constantes!$E$16,0.8*(U87+Clima!$F86-S88-T88-Constantes!$D$12))</f>
        <v>1.3076177000787848</v>
      </c>
      <c r="Q88" s="35">
        <f>IF(Clima!$F86&gt;0.05*Constantes!$E$17,((Clima!$F86-0.05*Constantes!$E$17)^2)/(Clima!$F86+0.95*Constantes!$E$17),0)</f>
        <v>0</v>
      </c>
      <c r="R88" s="35">
        <f>(Q88*Constantes!$E$23+Clima!$F86*Constantes!$E$22)/1000</f>
        <v>0</v>
      </c>
      <c r="S88" s="35">
        <f>IF(R88&gt;Constantes!$E$21,1000*((R88-Constantes!$E$21)/(Constantes!$E$23+Constantes!$E$22)),0)</f>
        <v>0</v>
      </c>
      <c r="T88" s="35">
        <f>MAX(0,U87+Clima!$F86-S88-Constantes!$D$11)</f>
        <v>0</v>
      </c>
      <c r="U88" s="35">
        <f>U87+Clima!$F86-S88-P88-T88</f>
        <v>40.900781549613427</v>
      </c>
      <c r="V88" s="35">
        <f>0.0526*S88*Clima!$F86^1.218</f>
        <v>0</v>
      </c>
      <c r="W88" s="35">
        <f>V88*Constantes!$E$29</f>
        <v>0</v>
      </c>
      <c r="X88" s="9"/>
      <c r="Y88" s="35">
        <v>83</v>
      </c>
      <c r="Z88" s="35">
        <f>'Cálculos de ET'!$I86*((1-Constantes!$F$18)*'Cálculos de ET'!$K86+'Cálculos de ET'!$L86)</f>
        <v>2.210080757207435</v>
      </c>
      <c r="AA88" s="35">
        <f>MIN(Z88*Constantes!$F$16,0.8*(AF87+Clima!$F86-AD88-AE88-Constantes!$D$12))</f>
        <v>1.3076177000787848</v>
      </c>
      <c r="AB88" s="35">
        <f>IF(Clima!$F86&gt;0.05*Constantes!$F$17,((Clima!$F86-0.05*Constantes!$F$17)^2)/(Clima!$F86+0.95*Constantes!$F$17),0)</f>
        <v>0</v>
      </c>
      <c r="AC88" s="35">
        <f>(AB88*Constantes!$F$23+Clima!$F86*Constantes!$F$22)/1000</f>
        <v>0</v>
      </c>
      <c r="AD88" s="35">
        <f>IF(AC88&gt;Constantes!$F$21,1000*((AC88-Constantes!$F$21)/(Constantes!$F$23+Constantes!$F$22)),0)</f>
        <v>0</v>
      </c>
      <c r="AE88" s="35">
        <f>MAX(0,AF87+Clima!$F86-AD88-Constantes!$D$11)</f>
        <v>0</v>
      </c>
      <c r="AF88" s="35">
        <f>AF87+Clima!$F86-AD88-AA88-AE88</f>
        <v>40.900781549613427</v>
      </c>
      <c r="AG88" s="35">
        <f>0.0526*AD88*Clima!$F86^1.218</f>
        <v>0</v>
      </c>
      <c r="AH88" s="35">
        <f>AG88*Constantes!$F$29</f>
        <v>0</v>
      </c>
      <c r="AI88" s="9"/>
      <c r="AJ88" s="35">
        <v>83</v>
      </c>
      <c r="AK88" s="35">
        <f>0.0526*Clima!$F86^2.218</f>
        <v>0</v>
      </c>
      <c r="AL88" s="35">
        <f>IF(Clima!$F86&gt;0.05*$AP$6,((Clima!$F86-0.05*$AP$6)^2)/(Clima!$F86+0.95*$AP$6),0)</f>
        <v>0</v>
      </c>
      <c r="AM88" s="35">
        <f>0.0526*AL88*Clima!$F86^1.218</f>
        <v>0</v>
      </c>
      <c r="AN88" s="35"/>
      <c r="AO88" s="35"/>
      <c r="AP88" s="35"/>
      <c r="AQ88" s="9"/>
      <c r="AR88" s="10"/>
    </row>
    <row r="89" spans="2:44" x14ac:dyDescent="0.25">
      <c r="B89" s="8"/>
      <c r="C89" s="35">
        <v>84</v>
      </c>
      <c r="D89" s="35">
        <f>'Cálculos de ET'!$I87*((1-Constantes!$D$18)*'Cálculos de ET'!$K87+'Cálculos de ET'!$L87)</f>
        <v>2.2989337718814142</v>
      </c>
      <c r="E89" s="35">
        <f>MIN(D89*Constantes!$D$16,0.8*(J88+Clima!$F87-H89-I89-Constantes!$D$12))</f>
        <v>1.3601885277800596</v>
      </c>
      <c r="F89" s="35">
        <f>IF(Clima!$F87&gt;0.05*Constantes!$D$17,((Clima!$F87-0.05*Constantes!$D$17)^2)/(Clima!$F87+0.95*Constantes!$D$17),0)</f>
        <v>0</v>
      </c>
      <c r="G89" s="35">
        <f>(F89*Constantes!$D$23+Clima!$F87*Constantes!$D$22)/1000</f>
        <v>0</v>
      </c>
      <c r="H89" s="35">
        <f>IF(G89&gt;Constantes!$D$21,1000*((G89-Constantes!$D$21)/(Constantes!$D$23+Constantes!$D$22)),0)</f>
        <v>0</v>
      </c>
      <c r="I89" s="35">
        <f>MAX(0,J88+Clima!$F87-H89-Constantes!$D$11)</f>
        <v>0</v>
      </c>
      <c r="J89" s="35">
        <f>J88+Clima!$F87-H89-E89-I89</f>
        <v>39.540593021833367</v>
      </c>
      <c r="K89" s="35">
        <f>0.0526*H89*Clima!$F87^1.218</f>
        <v>0</v>
      </c>
      <c r="L89" s="35">
        <f>K89*Constantes!$D$29</f>
        <v>0</v>
      </c>
      <c r="M89" s="9"/>
      <c r="N89" s="35">
        <v>84</v>
      </c>
      <c r="O89" s="35">
        <f>'Cálculos de ET'!$I87*((1-Constantes!$E$18)*'Cálculos de ET'!$K87+'Cálculos de ET'!$L87)</f>
        <v>2.2989337718814142</v>
      </c>
      <c r="P89" s="35">
        <f>MIN(O89*Constantes!$E$16,0.8*(U88+Clima!$F87-S89-T89-Constantes!$D$12))</f>
        <v>1.3601885277800596</v>
      </c>
      <c r="Q89" s="35">
        <f>IF(Clima!$F87&gt;0.05*Constantes!$E$17,((Clima!$F87-0.05*Constantes!$E$17)^2)/(Clima!$F87+0.95*Constantes!$E$17),0)</f>
        <v>0</v>
      </c>
      <c r="R89" s="35">
        <f>(Q89*Constantes!$E$23+Clima!$F87*Constantes!$E$22)/1000</f>
        <v>0</v>
      </c>
      <c r="S89" s="35">
        <f>IF(R89&gt;Constantes!$E$21,1000*((R89-Constantes!$E$21)/(Constantes!$E$23+Constantes!$E$22)),0)</f>
        <v>0</v>
      </c>
      <c r="T89" s="35">
        <f>MAX(0,U88+Clima!$F87-S89-Constantes!$D$11)</f>
        <v>0</v>
      </c>
      <c r="U89" s="35">
        <f>U88+Clima!$F87-S89-P89-T89</f>
        <v>39.540593021833367</v>
      </c>
      <c r="V89" s="35">
        <f>0.0526*S89*Clima!$F87^1.218</f>
        <v>0</v>
      </c>
      <c r="W89" s="35">
        <f>V89*Constantes!$E$29</f>
        <v>0</v>
      </c>
      <c r="X89" s="9"/>
      <c r="Y89" s="35">
        <v>84</v>
      </c>
      <c r="Z89" s="35">
        <f>'Cálculos de ET'!$I87*((1-Constantes!$F$18)*'Cálculos de ET'!$K87+'Cálculos de ET'!$L87)</f>
        <v>2.2989337718814142</v>
      </c>
      <c r="AA89" s="35">
        <f>MIN(Z89*Constantes!$F$16,0.8*(AF88+Clima!$F87-AD89-AE89-Constantes!$D$12))</f>
        <v>1.3601885277800596</v>
      </c>
      <c r="AB89" s="35">
        <f>IF(Clima!$F87&gt;0.05*Constantes!$F$17,((Clima!$F87-0.05*Constantes!$F$17)^2)/(Clima!$F87+0.95*Constantes!$F$17),0)</f>
        <v>0</v>
      </c>
      <c r="AC89" s="35">
        <f>(AB89*Constantes!$F$23+Clima!$F87*Constantes!$F$22)/1000</f>
        <v>0</v>
      </c>
      <c r="AD89" s="35">
        <f>IF(AC89&gt;Constantes!$F$21,1000*((AC89-Constantes!$F$21)/(Constantes!$F$23+Constantes!$F$22)),0)</f>
        <v>0</v>
      </c>
      <c r="AE89" s="35">
        <f>MAX(0,AF88+Clima!$F87-AD89-Constantes!$D$11)</f>
        <v>0</v>
      </c>
      <c r="AF89" s="35">
        <f>AF88+Clima!$F87-AD89-AA89-AE89</f>
        <v>39.540593021833367</v>
      </c>
      <c r="AG89" s="35">
        <f>0.0526*AD89*Clima!$F87^1.218</f>
        <v>0</v>
      </c>
      <c r="AH89" s="35">
        <f>AG89*Constantes!$F$29</f>
        <v>0</v>
      </c>
      <c r="AI89" s="9"/>
      <c r="AJ89" s="35">
        <v>84</v>
      </c>
      <c r="AK89" s="35">
        <f>0.0526*Clima!$F87^2.218</f>
        <v>0</v>
      </c>
      <c r="AL89" s="35">
        <f>IF(Clima!$F87&gt;0.05*$AP$6,((Clima!$F87-0.05*$AP$6)^2)/(Clima!$F87+0.95*$AP$6),0)</f>
        <v>0</v>
      </c>
      <c r="AM89" s="35">
        <f>0.0526*AL89*Clima!$F87^1.218</f>
        <v>0</v>
      </c>
      <c r="AN89" s="35"/>
      <c r="AO89" s="35"/>
      <c r="AP89" s="35"/>
      <c r="AQ89" s="9"/>
      <c r="AR89" s="10"/>
    </row>
    <row r="90" spans="2:44" x14ac:dyDescent="0.25">
      <c r="B90" s="8"/>
      <c r="C90" s="35">
        <v>85</v>
      </c>
      <c r="D90" s="35">
        <f>'Cálculos de ET'!$I88*((1-Constantes!$D$18)*'Cálculos de ET'!$K88+'Cálculos de ET'!$L88)</f>
        <v>2.2380093428723491</v>
      </c>
      <c r="E90" s="35">
        <f>MIN(D90*Constantes!$D$16,0.8*(J89+Clima!$F88-H90-I90-Constantes!$D$12))</f>
        <v>1.3241419437447732</v>
      </c>
      <c r="F90" s="35">
        <f>IF(Clima!$F88&gt;0.05*Constantes!$D$17,((Clima!$F88-0.05*Constantes!$D$17)^2)/(Clima!$F88+0.95*Constantes!$D$17),0)</f>
        <v>0</v>
      </c>
      <c r="G90" s="35">
        <f>(F90*Constantes!$D$23+Clima!$F88*Constantes!$D$22)/1000</f>
        <v>0</v>
      </c>
      <c r="H90" s="35">
        <f>IF(G90&gt;Constantes!$D$21,1000*((G90-Constantes!$D$21)/(Constantes!$D$23+Constantes!$D$22)),0)</f>
        <v>0</v>
      </c>
      <c r="I90" s="35">
        <f>MAX(0,J89+Clima!$F88-H90-Constantes!$D$11)</f>
        <v>0</v>
      </c>
      <c r="J90" s="35">
        <f>J89+Clima!$F88-H90-E90-I90</f>
        <v>38.216451078088596</v>
      </c>
      <c r="K90" s="35">
        <f>0.0526*H90*Clima!$F88^1.218</f>
        <v>0</v>
      </c>
      <c r="L90" s="35">
        <f>K90*Constantes!$D$29</f>
        <v>0</v>
      </c>
      <c r="M90" s="9"/>
      <c r="N90" s="35">
        <v>85</v>
      </c>
      <c r="O90" s="35">
        <f>'Cálculos de ET'!$I88*((1-Constantes!$E$18)*'Cálculos de ET'!$K88+'Cálculos de ET'!$L88)</f>
        <v>2.2380093428723491</v>
      </c>
      <c r="P90" s="35">
        <f>MIN(O90*Constantes!$E$16,0.8*(U89+Clima!$F88-S90-T90-Constantes!$D$12))</f>
        <v>1.3241419437447732</v>
      </c>
      <c r="Q90" s="35">
        <f>IF(Clima!$F88&gt;0.05*Constantes!$E$17,((Clima!$F88-0.05*Constantes!$E$17)^2)/(Clima!$F88+0.95*Constantes!$E$17),0)</f>
        <v>0</v>
      </c>
      <c r="R90" s="35">
        <f>(Q90*Constantes!$E$23+Clima!$F88*Constantes!$E$22)/1000</f>
        <v>0</v>
      </c>
      <c r="S90" s="35">
        <f>IF(R90&gt;Constantes!$E$21,1000*((R90-Constantes!$E$21)/(Constantes!$E$23+Constantes!$E$22)),0)</f>
        <v>0</v>
      </c>
      <c r="T90" s="35">
        <f>MAX(0,U89+Clima!$F88-S90-Constantes!$D$11)</f>
        <v>0</v>
      </c>
      <c r="U90" s="35">
        <f>U89+Clima!$F88-S90-P90-T90</f>
        <v>38.216451078088596</v>
      </c>
      <c r="V90" s="35">
        <f>0.0526*S90*Clima!$F88^1.218</f>
        <v>0</v>
      </c>
      <c r="W90" s="35">
        <f>V90*Constantes!$E$29</f>
        <v>0</v>
      </c>
      <c r="X90" s="9"/>
      <c r="Y90" s="35">
        <v>85</v>
      </c>
      <c r="Z90" s="35">
        <f>'Cálculos de ET'!$I88*((1-Constantes!$F$18)*'Cálculos de ET'!$K88+'Cálculos de ET'!$L88)</f>
        <v>2.2380093428723491</v>
      </c>
      <c r="AA90" s="35">
        <f>MIN(Z90*Constantes!$F$16,0.8*(AF89+Clima!$F88-AD90-AE90-Constantes!$D$12))</f>
        <v>1.3241419437447732</v>
      </c>
      <c r="AB90" s="35">
        <f>IF(Clima!$F88&gt;0.05*Constantes!$F$17,((Clima!$F88-0.05*Constantes!$F$17)^2)/(Clima!$F88+0.95*Constantes!$F$17),0)</f>
        <v>0</v>
      </c>
      <c r="AC90" s="35">
        <f>(AB90*Constantes!$F$23+Clima!$F88*Constantes!$F$22)/1000</f>
        <v>0</v>
      </c>
      <c r="AD90" s="35">
        <f>IF(AC90&gt;Constantes!$F$21,1000*((AC90-Constantes!$F$21)/(Constantes!$F$23+Constantes!$F$22)),0)</f>
        <v>0</v>
      </c>
      <c r="AE90" s="35">
        <f>MAX(0,AF89+Clima!$F88-AD90-Constantes!$D$11)</f>
        <v>0</v>
      </c>
      <c r="AF90" s="35">
        <f>AF89+Clima!$F88-AD90-AA90-AE90</f>
        <v>38.216451078088596</v>
      </c>
      <c r="AG90" s="35">
        <f>0.0526*AD90*Clima!$F88^1.218</f>
        <v>0</v>
      </c>
      <c r="AH90" s="35">
        <f>AG90*Constantes!$F$29</f>
        <v>0</v>
      </c>
      <c r="AI90" s="9"/>
      <c r="AJ90" s="35">
        <v>85</v>
      </c>
      <c r="AK90" s="35">
        <f>0.0526*Clima!$F88^2.218</f>
        <v>0</v>
      </c>
      <c r="AL90" s="35">
        <f>IF(Clima!$F88&gt;0.05*$AP$6,((Clima!$F88-0.05*$AP$6)^2)/(Clima!$F88+0.95*$AP$6),0)</f>
        <v>0</v>
      </c>
      <c r="AM90" s="35">
        <f>0.0526*AL90*Clima!$F88^1.218</f>
        <v>0</v>
      </c>
      <c r="AN90" s="35"/>
      <c r="AO90" s="35"/>
      <c r="AP90" s="35"/>
      <c r="AQ90" s="9"/>
      <c r="AR90" s="10"/>
    </row>
    <row r="91" spans="2:44" x14ac:dyDescent="0.25">
      <c r="B91" s="8"/>
      <c r="C91" s="35">
        <v>86</v>
      </c>
      <c r="D91" s="35">
        <f>'Cálculos de ET'!$I89*((1-Constantes!$D$18)*'Cálculos de ET'!$K89+'Cálculos de ET'!$L89)</f>
        <v>2.2574986704301798</v>
      </c>
      <c r="E91" s="35">
        <f>MIN(D91*Constantes!$D$16,0.8*(J90+Clima!$F89-H91-I91-Constantes!$D$12))</f>
        <v>1.3356730109214558</v>
      </c>
      <c r="F91" s="35">
        <f>IF(Clima!$F89&gt;0.05*Constantes!$D$17,((Clima!$F89-0.05*Constantes!$D$17)^2)/(Clima!$F89+0.95*Constantes!$D$17),0)</f>
        <v>0</v>
      </c>
      <c r="G91" s="35">
        <f>(F91*Constantes!$D$23+Clima!$F89*Constantes!$D$22)/1000</f>
        <v>0</v>
      </c>
      <c r="H91" s="35">
        <f>IF(G91&gt;Constantes!$D$21,1000*((G91-Constantes!$D$21)/(Constantes!$D$23+Constantes!$D$22)),0)</f>
        <v>0</v>
      </c>
      <c r="I91" s="35">
        <f>MAX(0,J90+Clima!$F89-H91-Constantes!$D$11)</f>
        <v>0</v>
      </c>
      <c r="J91" s="35">
        <f>J90+Clima!$F89-H91-E91-I91</f>
        <v>36.880778067167142</v>
      </c>
      <c r="K91" s="35">
        <f>0.0526*H91*Clima!$F89^1.218</f>
        <v>0</v>
      </c>
      <c r="L91" s="35">
        <f>K91*Constantes!$D$29</f>
        <v>0</v>
      </c>
      <c r="M91" s="9"/>
      <c r="N91" s="35">
        <v>86</v>
      </c>
      <c r="O91" s="35">
        <f>'Cálculos de ET'!$I89*((1-Constantes!$E$18)*'Cálculos de ET'!$K89+'Cálculos de ET'!$L89)</f>
        <v>2.2574986704301798</v>
      </c>
      <c r="P91" s="35">
        <f>MIN(O91*Constantes!$E$16,0.8*(U90+Clima!$F89-S91-T91-Constantes!$D$12))</f>
        <v>1.3356730109214558</v>
      </c>
      <c r="Q91" s="35">
        <f>IF(Clima!$F89&gt;0.05*Constantes!$E$17,((Clima!$F89-0.05*Constantes!$E$17)^2)/(Clima!$F89+0.95*Constantes!$E$17),0)</f>
        <v>0</v>
      </c>
      <c r="R91" s="35">
        <f>(Q91*Constantes!$E$23+Clima!$F89*Constantes!$E$22)/1000</f>
        <v>0</v>
      </c>
      <c r="S91" s="35">
        <f>IF(R91&gt;Constantes!$E$21,1000*((R91-Constantes!$E$21)/(Constantes!$E$23+Constantes!$E$22)),0)</f>
        <v>0</v>
      </c>
      <c r="T91" s="35">
        <f>MAX(0,U90+Clima!$F89-S91-Constantes!$D$11)</f>
        <v>0</v>
      </c>
      <c r="U91" s="35">
        <f>U90+Clima!$F89-S91-P91-T91</f>
        <v>36.880778067167142</v>
      </c>
      <c r="V91" s="35">
        <f>0.0526*S91*Clima!$F89^1.218</f>
        <v>0</v>
      </c>
      <c r="W91" s="35">
        <f>V91*Constantes!$E$29</f>
        <v>0</v>
      </c>
      <c r="X91" s="9"/>
      <c r="Y91" s="35">
        <v>86</v>
      </c>
      <c r="Z91" s="35">
        <f>'Cálculos de ET'!$I89*((1-Constantes!$F$18)*'Cálculos de ET'!$K89+'Cálculos de ET'!$L89)</f>
        <v>2.2574986704301798</v>
      </c>
      <c r="AA91" s="35">
        <f>MIN(Z91*Constantes!$F$16,0.8*(AF90+Clima!$F89-AD91-AE91-Constantes!$D$12))</f>
        <v>1.3356730109214558</v>
      </c>
      <c r="AB91" s="35">
        <f>IF(Clima!$F89&gt;0.05*Constantes!$F$17,((Clima!$F89-0.05*Constantes!$F$17)^2)/(Clima!$F89+0.95*Constantes!$F$17),0)</f>
        <v>0</v>
      </c>
      <c r="AC91" s="35">
        <f>(AB91*Constantes!$F$23+Clima!$F89*Constantes!$F$22)/1000</f>
        <v>0</v>
      </c>
      <c r="AD91" s="35">
        <f>IF(AC91&gt;Constantes!$F$21,1000*((AC91-Constantes!$F$21)/(Constantes!$F$23+Constantes!$F$22)),0)</f>
        <v>0</v>
      </c>
      <c r="AE91" s="35">
        <f>MAX(0,AF90+Clima!$F89-AD91-Constantes!$D$11)</f>
        <v>0</v>
      </c>
      <c r="AF91" s="35">
        <f>AF90+Clima!$F89-AD91-AA91-AE91</f>
        <v>36.880778067167142</v>
      </c>
      <c r="AG91" s="35">
        <f>0.0526*AD91*Clima!$F89^1.218</f>
        <v>0</v>
      </c>
      <c r="AH91" s="35">
        <f>AG91*Constantes!$F$29</f>
        <v>0</v>
      </c>
      <c r="AI91" s="9"/>
      <c r="AJ91" s="35">
        <v>86</v>
      </c>
      <c r="AK91" s="35">
        <f>0.0526*Clima!$F89^2.218</f>
        <v>0</v>
      </c>
      <c r="AL91" s="35">
        <f>IF(Clima!$F89&gt;0.05*$AP$6,((Clima!$F89-0.05*$AP$6)^2)/(Clima!$F89+0.95*$AP$6),0)</f>
        <v>0</v>
      </c>
      <c r="AM91" s="35">
        <f>0.0526*AL91*Clima!$F89^1.218</f>
        <v>0</v>
      </c>
      <c r="AN91" s="35"/>
      <c r="AO91" s="35"/>
      <c r="AP91" s="35"/>
      <c r="AQ91" s="9"/>
      <c r="AR91" s="10"/>
    </row>
    <row r="92" spans="2:44" x14ac:dyDescent="0.25">
      <c r="B92" s="8"/>
      <c r="C92" s="35">
        <v>87</v>
      </c>
      <c r="D92" s="35">
        <f>'Cálculos de ET'!$I90*((1-Constantes!$D$18)*'Cálculos de ET'!$K90+'Cálculos de ET'!$L90)</f>
        <v>2.1851149312387532</v>
      </c>
      <c r="E92" s="35">
        <f>MIN(D92*Constantes!$D$16,0.8*(J91+Clima!$F90-H92-I92-Constantes!$D$12))</f>
        <v>1.2928464045832369</v>
      </c>
      <c r="F92" s="35">
        <f>IF(Clima!$F90&gt;0.05*Constantes!$D$17,((Clima!$F90-0.05*Constantes!$D$17)^2)/(Clima!$F90+0.95*Constantes!$D$17),0)</f>
        <v>0.48577872061352717</v>
      </c>
      <c r="G92" s="35">
        <f>(F92*Constantes!$D$23+Clima!$F90*Constantes!$D$22)/1000</f>
        <v>4.8577872061352717E-3</v>
      </c>
      <c r="H92" s="35">
        <f>IF(G92&gt;Constantes!$D$21,1000*((G92-Constantes!$D$21)/(Constantes!$D$23+Constantes!$D$22)),0)</f>
        <v>0.48577872061352717</v>
      </c>
      <c r="I92" s="35">
        <f>MAX(0,J91+Clima!$F90-H92-Constantes!$D$11)</f>
        <v>4.594999346553621</v>
      </c>
      <c r="J92" s="35">
        <f>J91+Clima!$F90-H92-E92-I92</f>
        <v>42.207153595416763</v>
      </c>
      <c r="K92" s="35">
        <f>0.0526*H92*Clima!$F90^1.218</f>
        <v>0.51106320066373956</v>
      </c>
      <c r="L92" s="35">
        <f>K92*Constantes!$D$29</f>
        <v>1.3104973407489552E-3</v>
      </c>
      <c r="M92" s="9"/>
      <c r="N92" s="35">
        <v>87</v>
      </c>
      <c r="O92" s="35">
        <f>'Cálculos de ET'!$I90*((1-Constantes!$E$18)*'Cálculos de ET'!$K90+'Cálculos de ET'!$L90)</f>
        <v>2.1851149312387532</v>
      </c>
      <c r="P92" s="35">
        <f>MIN(O92*Constantes!$E$16,0.8*(U91+Clima!$F90-S92-T92-Constantes!$D$12))</f>
        <v>1.2928464045832369</v>
      </c>
      <c r="Q92" s="35">
        <f>IF(Clima!$F90&gt;0.05*Constantes!$E$17,((Clima!$F90-0.05*Constantes!$E$17)^2)/(Clima!$F90+0.95*Constantes!$E$17),0)</f>
        <v>0.48577872061352717</v>
      </c>
      <c r="R92" s="35">
        <f>(Q92*Constantes!$E$23+Clima!$F90*Constantes!$E$22)/1000</f>
        <v>7.1977872061352718E-3</v>
      </c>
      <c r="S92" s="35">
        <f>IF(R92&gt;Constantes!$E$21,1000*((R92-Constantes!$E$21)/(Constantes!$E$23+Constantes!$E$22)),0)</f>
        <v>0</v>
      </c>
      <c r="T92" s="35">
        <f>MAX(0,U91+Clima!$F90-S92-Constantes!$D$11)</f>
        <v>5.0807780671671452</v>
      </c>
      <c r="U92" s="35">
        <f>U91+Clima!$F90-S92-P92-T92</f>
        <v>42.207153595416763</v>
      </c>
      <c r="V92" s="35">
        <f>0.0526*S92*Clima!$F90^1.218</f>
        <v>0</v>
      </c>
      <c r="W92" s="35">
        <f>V92*Constantes!$E$29</f>
        <v>0</v>
      </c>
      <c r="X92" s="9"/>
      <c r="Y92" s="35">
        <v>87</v>
      </c>
      <c r="Z92" s="35">
        <f>'Cálculos de ET'!$I90*((1-Constantes!$F$18)*'Cálculos de ET'!$K90+'Cálculos de ET'!$L90)</f>
        <v>2.1851149312387532</v>
      </c>
      <c r="AA92" s="35">
        <f>MIN(Z92*Constantes!$F$16,0.8*(AF91+Clima!$F90-AD92-AE92-Constantes!$D$12))</f>
        <v>1.2928464045832369</v>
      </c>
      <c r="AB92" s="35">
        <f>IF(Clima!$F90&gt;0.05*Constantes!$F$17,((Clima!$F90-0.05*Constantes!$F$17)^2)/(Clima!$F90+0.95*Constantes!$F$17),0)</f>
        <v>0.48577872061352717</v>
      </c>
      <c r="AC92" s="35">
        <f>(AB92*Constantes!$F$23+Clima!$F90*Constantes!$F$22)/1000</f>
        <v>9.537787206135271E-3</v>
      </c>
      <c r="AD92" s="35">
        <f>IF(AC92&gt;Constantes!$F$21,1000*((AC92-Constantes!$F$21)/(Constantes!$F$23+Constantes!$F$22)),0)</f>
        <v>0</v>
      </c>
      <c r="AE92" s="35">
        <f>MAX(0,AF91+Clima!$F90-AD92-Constantes!$D$11)</f>
        <v>5.0807780671671452</v>
      </c>
      <c r="AF92" s="35">
        <f>AF91+Clima!$F90-AD92-AA92-AE92</f>
        <v>42.207153595416763</v>
      </c>
      <c r="AG92" s="35">
        <f>0.0526*AD92*Clima!$F90^1.218</f>
        <v>0</v>
      </c>
      <c r="AH92" s="35">
        <f>AG92*Constantes!$F$29</f>
        <v>0</v>
      </c>
      <c r="AI92" s="9"/>
      <c r="AJ92" s="35">
        <v>87</v>
      </c>
      <c r="AK92" s="35">
        <f>0.0526*Clima!$F90^2.218</f>
        <v>12.308977717702129</v>
      </c>
      <c r="AL92" s="35">
        <f>IF(Clima!$F90&gt;0.05*$AP$6,((Clima!$F90-0.05*$AP$6)^2)/(Clima!$F90+0.95*$AP$6),0)</f>
        <v>2.227679886606821</v>
      </c>
      <c r="AM92" s="35">
        <f>0.0526*AL92*Clima!$F90^1.218</f>
        <v>2.3436292381552621</v>
      </c>
      <c r="AN92" s="35"/>
      <c r="AO92" s="35"/>
      <c r="AP92" s="35"/>
      <c r="AQ92" s="9"/>
      <c r="AR92" s="10"/>
    </row>
    <row r="93" spans="2:44" x14ac:dyDescent="0.25">
      <c r="B93" s="8"/>
      <c r="C93" s="35">
        <v>88</v>
      </c>
      <c r="D93" s="35">
        <f>'Cálculos de ET'!$I91*((1-Constantes!$D$18)*'Cálculos de ET'!$K91+'Cálculos de ET'!$L91)</f>
        <v>2.2135386179240477</v>
      </c>
      <c r="E93" s="35">
        <f>MIN(D93*Constantes!$D$16,0.8*(J92+Clima!$F91-H93-I93-Constantes!$D$12))</f>
        <v>1.3096635800144858</v>
      </c>
      <c r="F93" s="35">
        <f>IF(Clima!$F91&gt;0.05*Constantes!$D$17,((Clima!$F91-0.05*Constantes!$D$17)^2)/(Clima!$F91+0.95*Constantes!$D$17),0)</f>
        <v>0</v>
      </c>
      <c r="G93" s="35">
        <f>(F93*Constantes!$D$23+Clima!$F91*Constantes!$D$22)/1000</f>
        <v>0</v>
      </c>
      <c r="H93" s="35">
        <f>IF(G93&gt;Constantes!$D$21,1000*((G93-Constantes!$D$21)/(Constantes!$D$23+Constantes!$D$22)),0)</f>
        <v>0</v>
      </c>
      <c r="I93" s="35">
        <f>MAX(0,J92+Clima!$F91-H93-Constantes!$D$11)</f>
        <v>0</v>
      </c>
      <c r="J93" s="35">
        <f>J92+Clima!$F91-H93-E93-I93</f>
        <v>40.897490015402276</v>
      </c>
      <c r="K93" s="35">
        <f>0.0526*H93*Clima!$F91^1.218</f>
        <v>0</v>
      </c>
      <c r="L93" s="35">
        <f>K93*Constantes!$D$29</f>
        <v>0</v>
      </c>
      <c r="M93" s="9"/>
      <c r="N93" s="35">
        <v>88</v>
      </c>
      <c r="O93" s="35">
        <f>'Cálculos de ET'!$I91*((1-Constantes!$E$18)*'Cálculos de ET'!$K91+'Cálculos de ET'!$L91)</f>
        <v>2.2135386179240477</v>
      </c>
      <c r="P93" s="35">
        <f>MIN(O93*Constantes!$E$16,0.8*(U92+Clima!$F91-S93-T93-Constantes!$D$12))</f>
        <v>1.3096635800144858</v>
      </c>
      <c r="Q93" s="35">
        <f>IF(Clima!$F91&gt;0.05*Constantes!$E$17,((Clima!$F91-0.05*Constantes!$E$17)^2)/(Clima!$F91+0.95*Constantes!$E$17),0)</f>
        <v>0</v>
      </c>
      <c r="R93" s="35">
        <f>(Q93*Constantes!$E$23+Clima!$F91*Constantes!$E$22)/1000</f>
        <v>0</v>
      </c>
      <c r="S93" s="35">
        <f>IF(R93&gt;Constantes!$E$21,1000*((R93-Constantes!$E$21)/(Constantes!$E$23+Constantes!$E$22)),0)</f>
        <v>0</v>
      </c>
      <c r="T93" s="35">
        <f>MAX(0,U92+Clima!$F91-S93-Constantes!$D$11)</f>
        <v>0</v>
      </c>
      <c r="U93" s="35">
        <f>U92+Clima!$F91-S93-P93-T93</f>
        <v>40.897490015402276</v>
      </c>
      <c r="V93" s="35">
        <f>0.0526*S93*Clima!$F91^1.218</f>
        <v>0</v>
      </c>
      <c r="W93" s="35">
        <f>V93*Constantes!$E$29</f>
        <v>0</v>
      </c>
      <c r="X93" s="9"/>
      <c r="Y93" s="35">
        <v>88</v>
      </c>
      <c r="Z93" s="35">
        <f>'Cálculos de ET'!$I91*((1-Constantes!$F$18)*'Cálculos de ET'!$K91+'Cálculos de ET'!$L91)</f>
        <v>2.2135386179240477</v>
      </c>
      <c r="AA93" s="35">
        <f>MIN(Z93*Constantes!$F$16,0.8*(AF92+Clima!$F91-AD93-AE93-Constantes!$D$12))</f>
        <v>1.3096635800144858</v>
      </c>
      <c r="AB93" s="35">
        <f>IF(Clima!$F91&gt;0.05*Constantes!$F$17,((Clima!$F91-0.05*Constantes!$F$17)^2)/(Clima!$F91+0.95*Constantes!$F$17),0)</f>
        <v>0</v>
      </c>
      <c r="AC93" s="35">
        <f>(AB93*Constantes!$F$23+Clima!$F91*Constantes!$F$22)/1000</f>
        <v>0</v>
      </c>
      <c r="AD93" s="35">
        <f>IF(AC93&gt;Constantes!$F$21,1000*((AC93-Constantes!$F$21)/(Constantes!$F$23+Constantes!$F$22)),0)</f>
        <v>0</v>
      </c>
      <c r="AE93" s="35">
        <f>MAX(0,AF92+Clima!$F91-AD93-Constantes!$D$11)</f>
        <v>0</v>
      </c>
      <c r="AF93" s="35">
        <f>AF92+Clima!$F91-AD93-AA93-AE93</f>
        <v>40.897490015402276</v>
      </c>
      <c r="AG93" s="35">
        <f>0.0526*AD93*Clima!$F91^1.218</f>
        <v>0</v>
      </c>
      <c r="AH93" s="35">
        <f>AG93*Constantes!$F$29</f>
        <v>0</v>
      </c>
      <c r="AI93" s="9"/>
      <c r="AJ93" s="35">
        <v>88</v>
      </c>
      <c r="AK93" s="35">
        <f>0.0526*Clima!$F91^2.218</f>
        <v>0</v>
      </c>
      <c r="AL93" s="35">
        <f>IF(Clima!$F91&gt;0.05*$AP$6,((Clima!$F91-0.05*$AP$6)^2)/(Clima!$F91+0.95*$AP$6),0)</f>
        <v>0</v>
      </c>
      <c r="AM93" s="35">
        <f>0.0526*AL93*Clima!$F91^1.218</f>
        <v>0</v>
      </c>
      <c r="AN93" s="35"/>
      <c r="AO93" s="35"/>
      <c r="AP93" s="35"/>
      <c r="AQ93" s="9"/>
      <c r="AR93" s="10"/>
    </row>
    <row r="94" spans="2:44" x14ac:dyDescent="0.25">
      <c r="B94" s="8"/>
      <c r="C94" s="35">
        <v>89</v>
      </c>
      <c r="D94" s="35">
        <f>'Cálculos de ET'!$I92*((1-Constantes!$D$18)*'Cálculos de ET'!$K92+'Cálculos de ET'!$L92)</f>
        <v>2.1485159884762774</v>
      </c>
      <c r="E94" s="35">
        <f>MIN(D94*Constantes!$D$16,0.8*(J93+Clima!$F92-H94-I94-Constantes!$D$12))</f>
        <v>1.2711922522612855</v>
      </c>
      <c r="F94" s="35">
        <f>IF(Clima!$F92&gt;0.05*Constantes!$D$17,((Clima!$F92-0.05*Constantes!$D$17)^2)/(Clima!$F92+0.95*Constantes!$D$17),0)</f>
        <v>0</v>
      </c>
      <c r="G94" s="35">
        <f>(F94*Constantes!$D$23+Clima!$F92*Constantes!$D$22)/1000</f>
        <v>0</v>
      </c>
      <c r="H94" s="35">
        <f>IF(G94&gt;Constantes!$D$21,1000*((G94-Constantes!$D$21)/(Constantes!$D$23+Constantes!$D$22)),0)</f>
        <v>0</v>
      </c>
      <c r="I94" s="35">
        <f>MAX(0,J93+Clima!$F92-H94-Constantes!$D$11)</f>
        <v>0</v>
      </c>
      <c r="J94" s="35">
        <f>J93+Clima!$F92-H94-E94-I94</f>
        <v>41.326297763140992</v>
      </c>
      <c r="K94" s="35">
        <f>0.0526*H94*Clima!$F92^1.218</f>
        <v>0</v>
      </c>
      <c r="L94" s="35">
        <f>K94*Constantes!$D$29</f>
        <v>0</v>
      </c>
      <c r="M94" s="9"/>
      <c r="N94" s="35">
        <v>89</v>
      </c>
      <c r="O94" s="35">
        <f>'Cálculos de ET'!$I92*((1-Constantes!$E$18)*'Cálculos de ET'!$K92+'Cálculos de ET'!$L92)</f>
        <v>2.1485159884762774</v>
      </c>
      <c r="P94" s="35">
        <f>MIN(O94*Constantes!$E$16,0.8*(U93+Clima!$F92-S94-T94-Constantes!$D$12))</f>
        <v>1.2711922522612855</v>
      </c>
      <c r="Q94" s="35">
        <f>IF(Clima!$F92&gt;0.05*Constantes!$E$17,((Clima!$F92-0.05*Constantes!$E$17)^2)/(Clima!$F92+0.95*Constantes!$E$17),0)</f>
        <v>0</v>
      </c>
      <c r="R94" s="35">
        <f>(Q94*Constantes!$E$23+Clima!$F92*Constantes!$E$22)/1000</f>
        <v>3.4000000000000002E-4</v>
      </c>
      <c r="S94" s="35">
        <f>IF(R94&gt;Constantes!$E$21,1000*((R94-Constantes!$E$21)/(Constantes!$E$23+Constantes!$E$22)),0)</f>
        <v>0</v>
      </c>
      <c r="T94" s="35">
        <f>MAX(0,U93+Clima!$F92-S94-Constantes!$D$11)</f>
        <v>0</v>
      </c>
      <c r="U94" s="35">
        <f>U93+Clima!$F92-S94-P94-T94</f>
        <v>41.326297763140992</v>
      </c>
      <c r="V94" s="35">
        <f>0.0526*S94*Clima!$F92^1.218</f>
        <v>0</v>
      </c>
      <c r="W94" s="35">
        <f>V94*Constantes!$E$29</f>
        <v>0</v>
      </c>
      <c r="X94" s="9"/>
      <c r="Y94" s="35">
        <v>89</v>
      </c>
      <c r="Z94" s="35">
        <f>'Cálculos de ET'!$I92*((1-Constantes!$F$18)*'Cálculos de ET'!$K92+'Cálculos de ET'!$L92)</f>
        <v>2.1485159884762774</v>
      </c>
      <c r="AA94" s="35">
        <f>MIN(Z94*Constantes!$F$16,0.8*(AF93+Clima!$F92-AD94-AE94-Constantes!$D$12))</f>
        <v>1.2711922522612855</v>
      </c>
      <c r="AB94" s="35">
        <f>IF(Clima!$F92&gt;0.05*Constantes!$F$17,((Clima!$F92-0.05*Constantes!$F$17)^2)/(Clima!$F92+0.95*Constantes!$F$17),0)</f>
        <v>0</v>
      </c>
      <c r="AC94" s="35">
        <f>(AB94*Constantes!$F$23+Clima!$F92*Constantes!$F$22)/1000</f>
        <v>6.8000000000000005E-4</v>
      </c>
      <c r="AD94" s="35">
        <f>IF(AC94&gt;Constantes!$F$21,1000*((AC94-Constantes!$F$21)/(Constantes!$F$23+Constantes!$F$22)),0)</f>
        <v>0</v>
      </c>
      <c r="AE94" s="35">
        <f>MAX(0,AF93+Clima!$F92-AD94-Constantes!$D$11)</f>
        <v>0</v>
      </c>
      <c r="AF94" s="35">
        <f>AF93+Clima!$F92-AD94-AA94-AE94</f>
        <v>41.326297763140992</v>
      </c>
      <c r="AG94" s="35">
        <f>0.0526*AD94*Clima!$F92^1.218</f>
        <v>0</v>
      </c>
      <c r="AH94" s="35">
        <f>AG94*Constantes!$F$29</f>
        <v>0</v>
      </c>
      <c r="AI94" s="9"/>
      <c r="AJ94" s="35">
        <v>89</v>
      </c>
      <c r="AK94" s="35">
        <f>0.0526*Clima!$F92^2.218</f>
        <v>0.17065595668433275</v>
      </c>
      <c r="AL94" s="35">
        <f>IF(Clima!$F92&gt;0.05*$AP$6,((Clima!$F92-0.05*$AP$6)^2)/(Clima!$F92+0.95*$AP$6),0)</f>
        <v>0</v>
      </c>
      <c r="AM94" s="35">
        <f>0.0526*AL94*Clima!$F92^1.218</f>
        <v>0</v>
      </c>
      <c r="AN94" s="35"/>
      <c r="AO94" s="35"/>
      <c r="AP94" s="35"/>
      <c r="AQ94" s="9"/>
      <c r="AR94" s="10"/>
    </row>
    <row r="95" spans="2:44" x14ac:dyDescent="0.25">
      <c r="B95" s="8"/>
      <c r="C95" s="35">
        <v>90</v>
      </c>
      <c r="D95" s="35">
        <f>'Cálculos de ET'!$I93*((1-Constantes!$D$18)*'Cálculos de ET'!$K93+'Cálculos de ET'!$L93)</f>
        <v>2.2135973059189222</v>
      </c>
      <c r="E95" s="35">
        <f>MIN(D95*Constantes!$D$16,0.8*(J94+Clima!$F93-H95-I95-Constantes!$D$12))</f>
        <v>1.3096983033885661</v>
      </c>
      <c r="F95" s="35">
        <f>IF(Clima!$F93&gt;0.05*Constantes!$D$17,((Clima!$F93-0.05*Constantes!$D$17)^2)/(Clima!$F93+0.95*Constantes!$D$17),0)</f>
        <v>0</v>
      </c>
      <c r="G95" s="35">
        <f>(F95*Constantes!$D$23+Clima!$F93*Constantes!$D$22)/1000</f>
        <v>0</v>
      </c>
      <c r="H95" s="35">
        <f>IF(G95&gt;Constantes!$D$21,1000*((G95-Constantes!$D$21)/(Constantes!$D$23+Constantes!$D$22)),0)</f>
        <v>0</v>
      </c>
      <c r="I95" s="35">
        <f>MAX(0,J94+Clima!$F93-H95-Constantes!$D$11)</f>
        <v>0</v>
      </c>
      <c r="J95" s="35">
        <f>J94+Clima!$F93-H95-E95-I95</f>
        <v>40.016599459752427</v>
      </c>
      <c r="K95" s="35">
        <f>0.0526*H95*Clima!$F93^1.218</f>
        <v>0</v>
      </c>
      <c r="L95" s="35">
        <f>K95*Constantes!$D$29</f>
        <v>0</v>
      </c>
      <c r="M95" s="9"/>
      <c r="N95" s="35">
        <v>90</v>
      </c>
      <c r="O95" s="35">
        <f>'Cálculos de ET'!$I93*((1-Constantes!$E$18)*'Cálculos de ET'!$K93+'Cálculos de ET'!$L93)</f>
        <v>2.2135973059189222</v>
      </c>
      <c r="P95" s="35">
        <f>MIN(O95*Constantes!$E$16,0.8*(U94+Clima!$F93-S95-T95-Constantes!$D$12))</f>
        <v>1.3096983033885661</v>
      </c>
      <c r="Q95" s="35">
        <f>IF(Clima!$F93&gt;0.05*Constantes!$E$17,((Clima!$F93-0.05*Constantes!$E$17)^2)/(Clima!$F93+0.95*Constantes!$E$17),0)</f>
        <v>0</v>
      </c>
      <c r="R95" s="35">
        <f>(Q95*Constantes!$E$23+Clima!$F93*Constantes!$E$22)/1000</f>
        <v>0</v>
      </c>
      <c r="S95" s="35">
        <f>IF(R95&gt;Constantes!$E$21,1000*((R95-Constantes!$E$21)/(Constantes!$E$23+Constantes!$E$22)),0)</f>
        <v>0</v>
      </c>
      <c r="T95" s="35">
        <f>MAX(0,U94+Clima!$F93-S95-Constantes!$D$11)</f>
        <v>0</v>
      </c>
      <c r="U95" s="35">
        <f>U94+Clima!$F93-S95-P95-T95</f>
        <v>40.016599459752427</v>
      </c>
      <c r="V95" s="35">
        <f>0.0526*S95*Clima!$F93^1.218</f>
        <v>0</v>
      </c>
      <c r="W95" s="35">
        <f>V95*Constantes!$E$29</f>
        <v>0</v>
      </c>
      <c r="X95" s="9"/>
      <c r="Y95" s="35">
        <v>90</v>
      </c>
      <c r="Z95" s="35">
        <f>'Cálculos de ET'!$I93*((1-Constantes!$F$18)*'Cálculos de ET'!$K93+'Cálculos de ET'!$L93)</f>
        <v>2.2135973059189222</v>
      </c>
      <c r="AA95" s="35">
        <f>MIN(Z95*Constantes!$F$16,0.8*(AF94+Clima!$F93-AD95-AE95-Constantes!$D$12))</f>
        <v>1.3096983033885661</v>
      </c>
      <c r="AB95" s="35">
        <f>IF(Clima!$F93&gt;0.05*Constantes!$F$17,((Clima!$F93-0.05*Constantes!$F$17)^2)/(Clima!$F93+0.95*Constantes!$F$17),0)</f>
        <v>0</v>
      </c>
      <c r="AC95" s="35">
        <f>(AB95*Constantes!$F$23+Clima!$F93*Constantes!$F$22)/1000</f>
        <v>0</v>
      </c>
      <c r="AD95" s="35">
        <f>IF(AC95&gt;Constantes!$F$21,1000*((AC95-Constantes!$F$21)/(Constantes!$F$23+Constantes!$F$22)),0)</f>
        <v>0</v>
      </c>
      <c r="AE95" s="35">
        <f>MAX(0,AF94+Clima!$F93-AD95-Constantes!$D$11)</f>
        <v>0</v>
      </c>
      <c r="AF95" s="35">
        <f>AF94+Clima!$F93-AD95-AA95-AE95</f>
        <v>40.016599459752427</v>
      </c>
      <c r="AG95" s="35">
        <f>0.0526*AD95*Clima!$F93^1.218</f>
        <v>0</v>
      </c>
      <c r="AH95" s="35">
        <f>AG95*Constantes!$F$29</f>
        <v>0</v>
      </c>
      <c r="AI95" s="9"/>
      <c r="AJ95" s="35">
        <v>90</v>
      </c>
      <c r="AK95" s="35">
        <f>0.0526*Clima!$F93^2.218</f>
        <v>0</v>
      </c>
      <c r="AL95" s="35">
        <f>IF(Clima!$F93&gt;0.05*$AP$6,((Clima!$F93-0.05*$AP$6)^2)/(Clima!$F93+0.95*$AP$6),0)</f>
        <v>0</v>
      </c>
      <c r="AM95" s="35">
        <f>0.0526*AL95*Clima!$F93^1.218</f>
        <v>0</v>
      </c>
      <c r="AN95" s="35"/>
      <c r="AO95" s="35"/>
      <c r="AP95" s="35"/>
      <c r="AQ95" s="9"/>
      <c r="AR95" s="10"/>
    </row>
    <row r="96" spans="2:44" x14ac:dyDescent="0.25">
      <c r="B96" s="8"/>
      <c r="C96" s="35">
        <v>91</v>
      </c>
      <c r="D96" s="35">
        <f>'Cálculos de ET'!$I94*((1-Constantes!$D$18)*'Cálculos de ET'!$K94+'Cálculos de ET'!$L94)</f>
        <v>2.2040765000567859</v>
      </c>
      <c r="E96" s="35">
        <f>MIN(D96*Constantes!$D$16,0.8*(J95+Clima!$F94-H96-I96-Constantes!$D$12))</f>
        <v>1.3040652177088943</v>
      </c>
      <c r="F96" s="35">
        <f>IF(Clima!$F94&gt;0.05*Constantes!$D$17,((Clima!$F94-0.05*Constantes!$D$17)^2)/(Clima!$F94+0.95*Constantes!$D$17),0)</f>
        <v>0</v>
      </c>
      <c r="G96" s="35">
        <f>(F96*Constantes!$D$23+Clima!$F94*Constantes!$D$22)/1000</f>
        <v>0</v>
      </c>
      <c r="H96" s="35">
        <f>IF(G96&gt;Constantes!$D$21,1000*((G96-Constantes!$D$21)/(Constantes!$D$23+Constantes!$D$22)),0)</f>
        <v>0</v>
      </c>
      <c r="I96" s="35">
        <f>MAX(0,J95+Clima!$F94-H96-Constantes!$D$11)</f>
        <v>0</v>
      </c>
      <c r="J96" s="35">
        <f>J95+Clima!$F94-H96-E96-I96</f>
        <v>38.712534242043532</v>
      </c>
      <c r="K96" s="35">
        <f>0.0526*H96*Clima!$F94^1.218</f>
        <v>0</v>
      </c>
      <c r="L96" s="35">
        <f>K96*Constantes!$D$29</f>
        <v>0</v>
      </c>
      <c r="M96" s="9"/>
      <c r="N96" s="35">
        <v>91</v>
      </c>
      <c r="O96" s="35">
        <f>'Cálculos de ET'!$I94*((1-Constantes!$E$18)*'Cálculos de ET'!$K94+'Cálculos de ET'!$L94)</f>
        <v>2.2040765000567859</v>
      </c>
      <c r="P96" s="35">
        <f>MIN(O96*Constantes!$E$16,0.8*(U95+Clima!$F94-S96-T96-Constantes!$D$12))</f>
        <v>1.3040652177088943</v>
      </c>
      <c r="Q96" s="35">
        <f>IF(Clima!$F94&gt;0.05*Constantes!$E$17,((Clima!$F94-0.05*Constantes!$E$17)^2)/(Clima!$F94+0.95*Constantes!$E$17),0)</f>
        <v>0</v>
      </c>
      <c r="R96" s="35">
        <f>(Q96*Constantes!$E$23+Clima!$F94*Constantes!$E$22)/1000</f>
        <v>0</v>
      </c>
      <c r="S96" s="35">
        <f>IF(R96&gt;Constantes!$E$21,1000*((R96-Constantes!$E$21)/(Constantes!$E$23+Constantes!$E$22)),0)</f>
        <v>0</v>
      </c>
      <c r="T96" s="35">
        <f>MAX(0,U95+Clima!$F94-S96-Constantes!$D$11)</f>
        <v>0</v>
      </c>
      <c r="U96" s="35">
        <f>U95+Clima!$F94-S96-P96-T96</f>
        <v>38.712534242043532</v>
      </c>
      <c r="V96" s="35">
        <f>0.0526*S96*Clima!$F94^1.218</f>
        <v>0</v>
      </c>
      <c r="W96" s="35">
        <f>V96*Constantes!$E$29</f>
        <v>0</v>
      </c>
      <c r="X96" s="9"/>
      <c r="Y96" s="35">
        <v>91</v>
      </c>
      <c r="Z96" s="35">
        <f>'Cálculos de ET'!$I94*((1-Constantes!$F$18)*'Cálculos de ET'!$K94+'Cálculos de ET'!$L94)</f>
        <v>2.2040765000567859</v>
      </c>
      <c r="AA96" s="35">
        <f>MIN(Z96*Constantes!$F$16,0.8*(AF95+Clima!$F94-AD96-AE96-Constantes!$D$12))</f>
        <v>1.3040652177088943</v>
      </c>
      <c r="AB96" s="35">
        <f>IF(Clima!$F94&gt;0.05*Constantes!$F$17,((Clima!$F94-0.05*Constantes!$F$17)^2)/(Clima!$F94+0.95*Constantes!$F$17),0)</f>
        <v>0</v>
      </c>
      <c r="AC96" s="35">
        <f>(AB96*Constantes!$F$23+Clima!$F94*Constantes!$F$22)/1000</f>
        <v>0</v>
      </c>
      <c r="AD96" s="35">
        <f>IF(AC96&gt;Constantes!$F$21,1000*((AC96-Constantes!$F$21)/(Constantes!$F$23+Constantes!$F$22)),0)</f>
        <v>0</v>
      </c>
      <c r="AE96" s="35">
        <f>MAX(0,AF95+Clima!$F94-AD96-Constantes!$D$11)</f>
        <v>0</v>
      </c>
      <c r="AF96" s="35">
        <f>AF95+Clima!$F94-AD96-AA96-AE96</f>
        <v>38.712534242043532</v>
      </c>
      <c r="AG96" s="35">
        <f>0.0526*AD96*Clima!$F94^1.218</f>
        <v>0</v>
      </c>
      <c r="AH96" s="35">
        <f>AG96*Constantes!$F$29</f>
        <v>0</v>
      </c>
      <c r="AI96" s="9"/>
      <c r="AJ96" s="35">
        <v>91</v>
      </c>
      <c r="AK96" s="35">
        <f>0.0526*Clima!$F94^2.218</f>
        <v>0</v>
      </c>
      <c r="AL96" s="35">
        <f>IF(Clima!$F94&gt;0.05*$AP$6,((Clima!$F94-0.05*$AP$6)^2)/(Clima!$F94+0.95*$AP$6),0)</f>
        <v>0</v>
      </c>
      <c r="AM96" s="35">
        <f>0.0526*AL96*Clima!$F94^1.218</f>
        <v>0</v>
      </c>
      <c r="AN96" s="35"/>
      <c r="AO96" s="35"/>
      <c r="AP96" s="35"/>
      <c r="AQ96" s="9"/>
      <c r="AR96" s="10"/>
    </row>
    <row r="97" spans="2:44" x14ac:dyDescent="0.25">
      <c r="B97" s="8"/>
      <c r="C97" s="35">
        <v>92</v>
      </c>
      <c r="D97" s="35">
        <f>'Cálculos de ET'!$I95*((1-Constantes!$D$18)*'Cálculos de ET'!$K95+'Cálculos de ET'!$L95)</f>
        <v>2.2221976360829099</v>
      </c>
      <c r="E97" s="35">
        <f>MIN(D97*Constantes!$D$16,0.8*(J96+Clima!$F95-H97-I97-Constantes!$D$12))</f>
        <v>1.314786779867209</v>
      </c>
      <c r="F97" s="35">
        <f>IF(Clima!$F95&gt;0.05*Constantes!$D$17,((Clima!$F95-0.05*Constantes!$D$17)^2)/(Clima!$F95+0.95*Constantes!$D$17),0)</f>
        <v>0</v>
      </c>
      <c r="G97" s="35">
        <f>(F97*Constantes!$D$23+Clima!$F95*Constantes!$D$22)/1000</f>
        <v>0</v>
      </c>
      <c r="H97" s="35">
        <f>IF(G97&gt;Constantes!$D$21,1000*((G97-Constantes!$D$21)/(Constantes!$D$23+Constantes!$D$22)),0)</f>
        <v>0</v>
      </c>
      <c r="I97" s="35">
        <f>MAX(0,J96+Clima!$F95-H97-Constantes!$D$11)</f>
        <v>0</v>
      </c>
      <c r="J97" s="35">
        <f>J96+Clima!$F95-H97-E97-I97</f>
        <v>37.397747462176319</v>
      </c>
      <c r="K97" s="35">
        <f>0.0526*H97*Clima!$F95^1.218</f>
        <v>0</v>
      </c>
      <c r="L97" s="35">
        <f>K97*Constantes!$D$29</f>
        <v>0</v>
      </c>
      <c r="M97" s="9"/>
      <c r="N97" s="35">
        <v>92</v>
      </c>
      <c r="O97" s="35">
        <f>'Cálculos de ET'!$I95*((1-Constantes!$E$18)*'Cálculos de ET'!$K95+'Cálculos de ET'!$L95)</f>
        <v>2.2221976360829099</v>
      </c>
      <c r="P97" s="35">
        <f>MIN(O97*Constantes!$E$16,0.8*(U96+Clima!$F95-S97-T97-Constantes!$D$12))</f>
        <v>1.314786779867209</v>
      </c>
      <c r="Q97" s="35">
        <f>IF(Clima!$F95&gt;0.05*Constantes!$E$17,((Clima!$F95-0.05*Constantes!$E$17)^2)/(Clima!$F95+0.95*Constantes!$E$17),0)</f>
        <v>0</v>
      </c>
      <c r="R97" s="35">
        <f>(Q97*Constantes!$E$23+Clima!$F95*Constantes!$E$22)/1000</f>
        <v>0</v>
      </c>
      <c r="S97" s="35">
        <f>IF(R97&gt;Constantes!$E$21,1000*((R97-Constantes!$E$21)/(Constantes!$E$23+Constantes!$E$22)),0)</f>
        <v>0</v>
      </c>
      <c r="T97" s="35">
        <f>MAX(0,U96+Clima!$F95-S97-Constantes!$D$11)</f>
        <v>0</v>
      </c>
      <c r="U97" s="35">
        <f>U96+Clima!$F95-S97-P97-T97</f>
        <v>37.397747462176319</v>
      </c>
      <c r="V97" s="35">
        <f>0.0526*S97*Clima!$F95^1.218</f>
        <v>0</v>
      </c>
      <c r="W97" s="35">
        <f>V97*Constantes!$E$29</f>
        <v>0</v>
      </c>
      <c r="X97" s="9"/>
      <c r="Y97" s="35">
        <v>92</v>
      </c>
      <c r="Z97" s="35">
        <f>'Cálculos de ET'!$I95*((1-Constantes!$F$18)*'Cálculos de ET'!$K95+'Cálculos de ET'!$L95)</f>
        <v>2.2221976360829099</v>
      </c>
      <c r="AA97" s="35">
        <f>MIN(Z97*Constantes!$F$16,0.8*(AF96+Clima!$F95-AD97-AE97-Constantes!$D$12))</f>
        <v>1.314786779867209</v>
      </c>
      <c r="AB97" s="35">
        <f>IF(Clima!$F95&gt;0.05*Constantes!$F$17,((Clima!$F95-0.05*Constantes!$F$17)^2)/(Clima!$F95+0.95*Constantes!$F$17),0)</f>
        <v>0</v>
      </c>
      <c r="AC97" s="35">
        <f>(AB97*Constantes!$F$23+Clima!$F95*Constantes!$F$22)/1000</f>
        <v>0</v>
      </c>
      <c r="AD97" s="35">
        <f>IF(AC97&gt;Constantes!$F$21,1000*((AC97-Constantes!$F$21)/(Constantes!$F$23+Constantes!$F$22)),0)</f>
        <v>0</v>
      </c>
      <c r="AE97" s="35">
        <f>MAX(0,AF96+Clima!$F95-AD97-Constantes!$D$11)</f>
        <v>0</v>
      </c>
      <c r="AF97" s="35">
        <f>AF96+Clima!$F95-AD97-AA97-AE97</f>
        <v>37.397747462176319</v>
      </c>
      <c r="AG97" s="35">
        <f>0.0526*AD97*Clima!$F95^1.218</f>
        <v>0</v>
      </c>
      <c r="AH97" s="35">
        <f>AG97*Constantes!$F$29</f>
        <v>0</v>
      </c>
      <c r="AI97" s="9"/>
      <c r="AJ97" s="35">
        <v>92</v>
      </c>
      <c r="AK97" s="35">
        <f>0.0526*Clima!$F95^2.218</f>
        <v>0</v>
      </c>
      <c r="AL97" s="35">
        <f>IF(Clima!$F95&gt;0.05*$AP$6,((Clima!$F95-0.05*$AP$6)^2)/(Clima!$F95+0.95*$AP$6),0)</f>
        <v>0</v>
      </c>
      <c r="AM97" s="35">
        <f>0.0526*AL97*Clima!$F95^1.218</f>
        <v>0</v>
      </c>
      <c r="AN97" s="35"/>
      <c r="AO97" s="35"/>
      <c r="AP97" s="35"/>
      <c r="AQ97" s="9"/>
      <c r="AR97" s="10"/>
    </row>
    <row r="98" spans="2:44" x14ac:dyDescent="0.25">
      <c r="B98" s="8"/>
      <c r="C98" s="35">
        <v>93</v>
      </c>
      <c r="D98" s="35">
        <f>'Cálculos de ET'!$I96*((1-Constantes!$D$18)*'Cálculos de ET'!$K96+'Cálculos de ET'!$L96)</f>
        <v>2.1800817090005</v>
      </c>
      <c r="E98" s="35">
        <f>MIN(D98*Constantes!$D$16,0.8*(J97+Clima!$F96-H98-I98-Constantes!$D$12))</f>
        <v>1.2898684453092573</v>
      </c>
      <c r="F98" s="35">
        <f>IF(Clima!$F96&gt;0.05*Constantes!$D$17,((Clima!$F96-0.05*Constantes!$D$17)^2)/(Clima!$F96+0.95*Constantes!$D$17),0)</f>
        <v>0</v>
      </c>
      <c r="G98" s="35">
        <f>(F98*Constantes!$D$23+Clima!$F96*Constantes!$D$22)/1000</f>
        <v>0</v>
      </c>
      <c r="H98" s="35">
        <f>IF(G98&gt;Constantes!$D$21,1000*((G98-Constantes!$D$21)/(Constantes!$D$23+Constantes!$D$22)),0)</f>
        <v>0</v>
      </c>
      <c r="I98" s="35">
        <f>MAX(0,J97+Clima!$F96-H98-Constantes!$D$11)</f>
        <v>0</v>
      </c>
      <c r="J98" s="35">
        <f>J97+Clima!$F96-H98-E98-I98</f>
        <v>36.607879016867059</v>
      </c>
      <c r="K98" s="35">
        <f>0.0526*H98*Clima!$F96^1.218</f>
        <v>0</v>
      </c>
      <c r="L98" s="35">
        <f>K98*Constantes!$D$29</f>
        <v>0</v>
      </c>
      <c r="M98" s="9"/>
      <c r="N98" s="35">
        <v>93</v>
      </c>
      <c r="O98" s="35">
        <f>'Cálculos de ET'!$I96*((1-Constantes!$E$18)*'Cálculos de ET'!$K96+'Cálculos de ET'!$L96)</f>
        <v>2.1800817090005</v>
      </c>
      <c r="P98" s="35">
        <f>MIN(O98*Constantes!$E$16,0.8*(U97+Clima!$F96-S98-T98-Constantes!$D$12))</f>
        <v>1.2898684453092573</v>
      </c>
      <c r="Q98" s="35">
        <f>IF(Clima!$F96&gt;0.05*Constantes!$E$17,((Clima!$F96-0.05*Constantes!$E$17)^2)/(Clima!$F96+0.95*Constantes!$E$17),0)</f>
        <v>0</v>
      </c>
      <c r="R98" s="35">
        <f>(Q98*Constantes!$E$23+Clima!$F96*Constantes!$E$22)/1000</f>
        <v>1E-4</v>
      </c>
      <c r="S98" s="35">
        <f>IF(R98&gt;Constantes!$E$21,1000*((R98-Constantes!$E$21)/(Constantes!$E$23+Constantes!$E$22)),0)</f>
        <v>0</v>
      </c>
      <c r="T98" s="35">
        <f>MAX(0,U97+Clima!$F96-S98-Constantes!$D$11)</f>
        <v>0</v>
      </c>
      <c r="U98" s="35">
        <f>U97+Clima!$F96-S98-P98-T98</f>
        <v>36.607879016867059</v>
      </c>
      <c r="V98" s="35">
        <f>0.0526*S98*Clima!$F96^1.218</f>
        <v>0</v>
      </c>
      <c r="W98" s="35">
        <f>V98*Constantes!$E$29</f>
        <v>0</v>
      </c>
      <c r="X98" s="9"/>
      <c r="Y98" s="35">
        <v>93</v>
      </c>
      <c r="Z98" s="35">
        <f>'Cálculos de ET'!$I96*((1-Constantes!$F$18)*'Cálculos de ET'!$K96+'Cálculos de ET'!$L96)</f>
        <v>2.1800817090005</v>
      </c>
      <c r="AA98" s="35">
        <f>MIN(Z98*Constantes!$F$16,0.8*(AF97+Clima!$F96-AD98-AE98-Constantes!$D$12))</f>
        <v>1.2898684453092573</v>
      </c>
      <c r="AB98" s="35">
        <f>IF(Clima!$F96&gt;0.05*Constantes!$F$17,((Clima!$F96-0.05*Constantes!$F$17)^2)/(Clima!$F96+0.95*Constantes!$F$17),0)</f>
        <v>0</v>
      </c>
      <c r="AC98" s="35">
        <f>(AB98*Constantes!$F$23+Clima!$F96*Constantes!$F$22)/1000</f>
        <v>2.0000000000000001E-4</v>
      </c>
      <c r="AD98" s="35">
        <f>IF(AC98&gt;Constantes!$F$21,1000*((AC98-Constantes!$F$21)/(Constantes!$F$23+Constantes!$F$22)),0)</f>
        <v>0</v>
      </c>
      <c r="AE98" s="35">
        <f>MAX(0,AF97+Clima!$F96-AD98-Constantes!$D$11)</f>
        <v>0</v>
      </c>
      <c r="AF98" s="35">
        <f>AF97+Clima!$F96-AD98-AA98-AE98</f>
        <v>36.607879016867059</v>
      </c>
      <c r="AG98" s="35">
        <f>0.0526*AD98*Clima!$F96^1.218</f>
        <v>0</v>
      </c>
      <c r="AH98" s="35">
        <f>AG98*Constantes!$F$29</f>
        <v>0</v>
      </c>
      <c r="AI98" s="9"/>
      <c r="AJ98" s="35">
        <v>93</v>
      </c>
      <c r="AK98" s="35">
        <f>0.0526*Clima!$F96^2.218</f>
        <v>1.1305797794095535E-2</v>
      </c>
      <c r="AL98" s="35">
        <f>IF(Clima!$F96&gt;0.05*$AP$6,((Clima!$F96-0.05*$AP$6)^2)/(Clima!$F96+0.95*$AP$6),0)</f>
        <v>0</v>
      </c>
      <c r="AM98" s="35">
        <f>0.0526*AL98*Clima!$F96^1.218</f>
        <v>0</v>
      </c>
      <c r="AN98" s="35"/>
      <c r="AO98" s="35"/>
      <c r="AP98" s="35"/>
      <c r="AQ98" s="9"/>
      <c r="AR98" s="10"/>
    </row>
    <row r="99" spans="2:44" x14ac:dyDescent="0.25">
      <c r="B99" s="8"/>
      <c r="C99" s="35">
        <v>94</v>
      </c>
      <c r="D99" s="35">
        <f>'Cálculos de ET'!$I97*((1-Constantes!$D$18)*'Cálculos de ET'!$K97+'Cálculos de ET'!$L97)</f>
        <v>2.140489981829484</v>
      </c>
      <c r="E99" s="35">
        <f>MIN(D99*Constantes!$D$16,0.8*(J98+Clima!$F97-H99-I99-Constantes!$D$12))</f>
        <v>1.2664435803776579</v>
      </c>
      <c r="F99" s="35">
        <f>IF(Clima!$F97&gt;0.05*Constantes!$D$17,((Clima!$F97-0.05*Constantes!$D$17)^2)/(Clima!$F97+0.95*Constantes!$D$17),0)</f>
        <v>0</v>
      </c>
      <c r="G99" s="35">
        <f>(F99*Constantes!$D$23+Clima!$F97*Constantes!$D$22)/1000</f>
        <v>0</v>
      </c>
      <c r="H99" s="35">
        <f>IF(G99&gt;Constantes!$D$21,1000*((G99-Constantes!$D$21)/(Constantes!$D$23+Constantes!$D$22)),0)</f>
        <v>0</v>
      </c>
      <c r="I99" s="35">
        <f>MAX(0,J98+Clima!$F97-H99-Constantes!$D$11)</f>
        <v>0</v>
      </c>
      <c r="J99" s="35">
        <f>J98+Clima!$F97-H99-E99-I99</f>
        <v>35.341435436489398</v>
      </c>
      <c r="K99" s="35">
        <f>0.0526*H99*Clima!$F97^1.218</f>
        <v>0</v>
      </c>
      <c r="L99" s="35">
        <f>K99*Constantes!$D$29</f>
        <v>0</v>
      </c>
      <c r="M99" s="9"/>
      <c r="N99" s="35">
        <v>94</v>
      </c>
      <c r="O99" s="35">
        <f>'Cálculos de ET'!$I97*((1-Constantes!$E$18)*'Cálculos de ET'!$K97+'Cálculos de ET'!$L97)</f>
        <v>2.140489981829484</v>
      </c>
      <c r="P99" s="35">
        <f>MIN(O99*Constantes!$E$16,0.8*(U98+Clima!$F97-S99-T99-Constantes!$D$12))</f>
        <v>1.2664435803776579</v>
      </c>
      <c r="Q99" s="35">
        <f>IF(Clima!$F97&gt;0.05*Constantes!$E$17,((Clima!$F97-0.05*Constantes!$E$17)^2)/(Clima!$F97+0.95*Constantes!$E$17),0)</f>
        <v>0</v>
      </c>
      <c r="R99" s="35">
        <f>(Q99*Constantes!$E$23+Clima!$F97*Constantes!$E$22)/1000</f>
        <v>0</v>
      </c>
      <c r="S99" s="35">
        <f>IF(R99&gt;Constantes!$E$21,1000*((R99-Constantes!$E$21)/(Constantes!$E$23+Constantes!$E$22)),0)</f>
        <v>0</v>
      </c>
      <c r="T99" s="35">
        <f>MAX(0,U98+Clima!$F97-S99-Constantes!$D$11)</f>
        <v>0</v>
      </c>
      <c r="U99" s="35">
        <f>U98+Clima!$F97-S99-P99-T99</f>
        <v>35.341435436489398</v>
      </c>
      <c r="V99" s="35">
        <f>0.0526*S99*Clima!$F97^1.218</f>
        <v>0</v>
      </c>
      <c r="W99" s="35">
        <f>V99*Constantes!$E$29</f>
        <v>0</v>
      </c>
      <c r="X99" s="9"/>
      <c r="Y99" s="35">
        <v>94</v>
      </c>
      <c r="Z99" s="35">
        <f>'Cálculos de ET'!$I97*((1-Constantes!$F$18)*'Cálculos de ET'!$K97+'Cálculos de ET'!$L97)</f>
        <v>2.140489981829484</v>
      </c>
      <c r="AA99" s="35">
        <f>MIN(Z99*Constantes!$F$16,0.8*(AF98+Clima!$F97-AD99-AE99-Constantes!$D$12))</f>
        <v>1.2664435803776579</v>
      </c>
      <c r="AB99" s="35">
        <f>IF(Clima!$F97&gt;0.05*Constantes!$F$17,((Clima!$F97-0.05*Constantes!$F$17)^2)/(Clima!$F97+0.95*Constantes!$F$17),0)</f>
        <v>0</v>
      </c>
      <c r="AC99" s="35">
        <f>(AB99*Constantes!$F$23+Clima!$F97*Constantes!$F$22)/1000</f>
        <v>0</v>
      </c>
      <c r="AD99" s="35">
        <f>IF(AC99&gt;Constantes!$F$21,1000*((AC99-Constantes!$F$21)/(Constantes!$F$23+Constantes!$F$22)),0)</f>
        <v>0</v>
      </c>
      <c r="AE99" s="35">
        <f>MAX(0,AF98+Clima!$F97-AD99-Constantes!$D$11)</f>
        <v>0</v>
      </c>
      <c r="AF99" s="35">
        <f>AF98+Clima!$F97-AD99-AA99-AE99</f>
        <v>35.341435436489398</v>
      </c>
      <c r="AG99" s="35">
        <f>0.0526*AD99*Clima!$F97^1.218</f>
        <v>0</v>
      </c>
      <c r="AH99" s="35">
        <f>AG99*Constantes!$F$29</f>
        <v>0</v>
      </c>
      <c r="AI99" s="9"/>
      <c r="AJ99" s="35">
        <v>94</v>
      </c>
      <c r="AK99" s="35">
        <f>0.0526*Clima!$F97^2.218</f>
        <v>0</v>
      </c>
      <c r="AL99" s="35">
        <f>IF(Clima!$F97&gt;0.05*$AP$6,((Clima!$F97-0.05*$AP$6)^2)/(Clima!$F97+0.95*$AP$6),0)</f>
        <v>0</v>
      </c>
      <c r="AM99" s="35">
        <f>0.0526*AL99*Clima!$F97^1.218</f>
        <v>0</v>
      </c>
      <c r="AN99" s="35"/>
      <c r="AO99" s="35"/>
      <c r="AP99" s="35"/>
      <c r="AQ99" s="9"/>
      <c r="AR99" s="10"/>
    </row>
    <row r="100" spans="2:44" x14ac:dyDescent="0.25">
      <c r="B100" s="8"/>
      <c r="C100" s="35">
        <v>95</v>
      </c>
      <c r="D100" s="35">
        <f>'Cálculos de ET'!$I98*((1-Constantes!$D$18)*'Cálculos de ET'!$K98+'Cálculos de ET'!$L98)</f>
        <v>2.1329286655263053</v>
      </c>
      <c r="E100" s="35">
        <f>MIN(D100*Constantes!$D$16,0.8*(J99+Clima!$F98-H100-I100-Constantes!$D$12))</f>
        <v>1.2619698474601224</v>
      </c>
      <c r="F100" s="35">
        <f>IF(Clima!$F98&gt;0.05*Constantes!$D$17,((Clima!$F98-0.05*Constantes!$D$17)^2)/(Clima!$F98+0.95*Constantes!$D$17),0)</f>
        <v>0</v>
      </c>
      <c r="G100" s="35">
        <f>(F100*Constantes!$D$23+Clima!$F98*Constantes!$D$22)/1000</f>
        <v>0</v>
      </c>
      <c r="H100" s="35">
        <f>IF(G100&gt;Constantes!$D$21,1000*((G100-Constantes!$D$21)/(Constantes!$D$23+Constantes!$D$22)),0)</f>
        <v>0</v>
      </c>
      <c r="I100" s="35">
        <f>MAX(0,J99+Clima!$F98-H100-Constantes!$D$11)</f>
        <v>0</v>
      </c>
      <c r="J100" s="35">
        <f>J99+Clima!$F98-H100-E100-I100</f>
        <v>34.079465589029276</v>
      </c>
      <c r="K100" s="35">
        <f>0.0526*H100*Clima!$F98^1.218</f>
        <v>0</v>
      </c>
      <c r="L100" s="35">
        <f>K100*Constantes!$D$29</f>
        <v>0</v>
      </c>
      <c r="M100" s="9"/>
      <c r="N100" s="35">
        <v>95</v>
      </c>
      <c r="O100" s="35">
        <f>'Cálculos de ET'!$I98*((1-Constantes!$E$18)*'Cálculos de ET'!$K98+'Cálculos de ET'!$L98)</f>
        <v>2.1329286655263053</v>
      </c>
      <c r="P100" s="35">
        <f>MIN(O100*Constantes!$E$16,0.8*(U99+Clima!$F98-S100-T100-Constantes!$D$12))</f>
        <v>1.2619698474601224</v>
      </c>
      <c r="Q100" s="35">
        <f>IF(Clima!$F98&gt;0.05*Constantes!$E$17,((Clima!$F98-0.05*Constantes!$E$17)^2)/(Clima!$F98+0.95*Constantes!$E$17),0)</f>
        <v>0</v>
      </c>
      <c r="R100" s="35">
        <f>(Q100*Constantes!$E$23+Clima!$F98*Constantes!$E$22)/1000</f>
        <v>0</v>
      </c>
      <c r="S100" s="35">
        <f>IF(R100&gt;Constantes!$E$21,1000*((R100-Constantes!$E$21)/(Constantes!$E$23+Constantes!$E$22)),0)</f>
        <v>0</v>
      </c>
      <c r="T100" s="35">
        <f>MAX(0,U99+Clima!$F98-S100-Constantes!$D$11)</f>
        <v>0</v>
      </c>
      <c r="U100" s="35">
        <f>U99+Clima!$F98-S100-P100-T100</f>
        <v>34.079465589029276</v>
      </c>
      <c r="V100" s="35">
        <f>0.0526*S100*Clima!$F98^1.218</f>
        <v>0</v>
      </c>
      <c r="W100" s="35">
        <f>V100*Constantes!$E$29</f>
        <v>0</v>
      </c>
      <c r="X100" s="9"/>
      <c r="Y100" s="35">
        <v>95</v>
      </c>
      <c r="Z100" s="35">
        <f>'Cálculos de ET'!$I98*((1-Constantes!$F$18)*'Cálculos de ET'!$K98+'Cálculos de ET'!$L98)</f>
        <v>2.1329286655263053</v>
      </c>
      <c r="AA100" s="35">
        <f>MIN(Z100*Constantes!$F$16,0.8*(AF99+Clima!$F98-AD100-AE100-Constantes!$D$12))</f>
        <v>1.2619698474601224</v>
      </c>
      <c r="AB100" s="35">
        <f>IF(Clima!$F98&gt;0.05*Constantes!$F$17,((Clima!$F98-0.05*Constantes!$F$17)^2)/(Clima!$F98+0.95*Constantes!$F$17),0)</f>
        <v>0</v>
      </c>
      <c r="AC100" s="35">
        <f>(AB100*Constantes!$F$23+Clima!$F98*Constantes!$F$22)/1000</f>
        <v>0</v>
      </c>
      <c r="AD100" s="35">
        <f>IF(AC100&gt;Constantes!$F$21,1000*((AC100-Constantes!$F$21)/(Constantes!$F$23+Constantes!$F$22)),0)</f>
        <v>0</v>
      </c>
      <c r="AE100" s="35">
        <f>MAX(0,AF99+Clima!$F98-AD100-Constantes!$D$11)</f>
        <v>0</v>
      </c>
      <c r="AF100" s="35">
        <f>AF99+Clima!$F98-AD100-AA100-AE100</f>
        <v>34.079465589029276</v>
      </c>
      <c r="AG100" s="35">
        <f>0.0526*AD100*Clima!$F98^1.218</f>
        <v>0</v>
      </c>
      <c r="AH100" s="35">
        <f>AG100*Constantes!$F$29</f>
        <v>0</v>
      </c>
      <c r="AI100" s="9"/>
      <c r="AJ100" s="35">
        <v>95</v>
      </c>
      <c r="AK100" s="35">
        <f>0.0526*Clima!$F98^2.218</f>
        <v>0</v>
      </c>
      <c r="AL100" s="35">
        <f>IF(Clima!$F98&gt;0.05*$AP$6,((Clima!$F98-0.05*$AP$6)^2)/(Clima!$F98+0.95*$AP$6),0)</f>
        <v>0</v>
      </c>
      <c r="AM100" s="35">
        <f>0.0526*AL100*Clima!$F98^1.218</f>
        <v>0</v>
      </c>
      <c r="AN100" s="35"/>
      <c r="AO100" s="35"/>
      <c r="AP100" s="35"/>
      <c r="AQ100" s="9"/>
      <c r="AR100" s="10"/>
    </row>
    <row r="101" spans="2:44" x14ac:dyDescent="0.25">
      <c r="B101" s="8"/>
      <c r="C101" s="35">
        <v>96</v>
      </c>
      <c r="D101" s="35">
        <f>'Cálculos de ET'!$I99*((1-Constantes!$D$18)*'Cálculos de ET'!$K99+'Cálculos de ET'!$L99)</f>
        <v>2.0259309622045176</v>
      </c>
      <c r="E101" s="35">
        <f>MIN(D101*Constantes!$D$16,0.8*(J100+Clima!$F99-H101-I101-Constantes!$D$12))</f>
        <v>1.1986635224423274</v>
      </c>
      <c r="F101" s="35">
        <f>IF(Clima!$F99&gt;0.05*Constantes!$D$17,((Clima!$F99-0.05*Constantes!$D$17)^2)/(Clima!$F99+0.95*Constantes!$D$17),0)</f>
        <v>0</v>
      </c>
      <c r="G101" s="35">
        <f>(F101*Constantes!$D$23+Clima!$F99*Constantes!$D$22)/1000</f>
        <v>0</v>
      </c>
      <c r="H101" s="35">
        <f>IF(G101&gt;Constantes!$D$21,1000*((G101-Constantes!$D$21)/(Constantes!$D$23+Constantes!$D$22)),0)</f>
        <v>0</v>
      </c>
      <c r="I101" s="35">
        <f>MAX(0,J100+Clima!$F99-H101-Constantes!$D$11)</f>
        <v>0</v>
      </c>
      <c r="J101" s="35">
        <f>J100+Clima!$F99-H101-E101-I101</f>
        <v>32.880802066586952</v>
      </c>
      <c r="K101" s="35">
        <f>0.0526*H101*Clima!$F99^1.218</f>
        <v>0</v>
      </c>
      <c r="L101" s="35">
        <f>K101*Constantes!$D$29</f>
        <v>0</v>
      </c>
      <c r="M101" s="9"/>
      <c r="N101" s="35">
        <v>96</v>
      </c>
      <c r="O101" s="35">
        <f>'Cálculos de ET'!$I99*((1-Constantes!$E$18)*'Cálculos de ET'!$K99+'Cálculos de ET'!$L99)</f>
        <v>2.0259309622045176</v>
      </c>
      <c r="P101" s="35">
        <f>MIN(O101*Constantes!$E$16,0.8*(U100+Clima!$F99-S101-T101-Constantes!$D$12))</f>
        <v>1.1986635224423274</v>
      </c>
      <c r="Q101" s="35">
        <f>IF(Clima!$F99&gt;0.05*Constantes!$E$17,((Clima!$F99-0.05*Constantes!$E$17)^2)/(Clima!$F99+0.95*Constantes!$E$17),0)</f>
        <v>0</v>
      </c>
      <c r="R101" s="35">
        <f>(Q101*Constantes!$E$23+Clima!$F99*Constantes!$E$22)/1000</f>
        <v>0</v>
      </c>
      <c r="S101" s="35">
        <f>IF(R101&gt;Constantes!$E$21,1000*((R101-Constantes!$E$21)/(Constantes!$E$23+Constantes!$E$22)),0)</f>
        <v>0</v>
      </c>
      <c r="T101" s="35">
        <f>MAX(0,U100+Clima!$F99-S101-Constantes!$D$11)</f>
        <v>0</v>
      </c>
      <c r="U101" s="35">
        <f>U100+Clima!$F99-S101-P101-T101</f>
        <v>32.880802066586952</v>
      </c>
      <c r="V101" s="35">
        <f>0.0526*S101*Clima!$F99^1.218</f>
        <v>0</v>
      </c>
      <c r="W101" s="35">
        <f>V101*Constantes!$E$29</f>
        <v>0</v>
      </c>
      <c r="X101" s="9"/>
      <c r="Y101" s="35">
        <v>96</v>
      </c>
      <c r="Z101" s="35">
        <f>'Cálculos de ET'!$I99*((1-Constantes!$F$18)*'Cálculos de ET'!$K99+'Cálculos de ET'!$L99)</f>
        <v>2.0259309622045176</v>
      </c>
      <c r="AA101" s="35">
        <f>MIN(Z101*Constantes!$F$16,0.8*(AF100+Clima!$F99-AD101-AE101-Constantes!$D$12))</f>
        <v>1.1986635224423274</v>
      </c>
      <c r="AB101" s="35">
        <f>IF(Clima!$F99&gt;0.05*Constantes!$F$17,((Clima!$F99-0.05*Constantes!$F$17)^2)/(Clima!$F99+0.95*Constantes!$F$17),0)</f>
        <v>0</v>
      </c>
      <c r="AC101" s="35">
        <f>(AB101*Constantes!$F$23+Clima!$F99*Constantes!$F$22)/1000</f>
        <v>0</v>
      </c>
      <c r="AD101" s="35">
        <f>IF(AC101&gt;Constantes!$F$21,1000*((AC101-Constantes!$F$21)/(Constantes!$F$23+Constantes!$F$22)),0)</f>
        <v>0</v>
      </c>
      <c r="AE101" s="35">
        <f>MAX(0,AF100+Clima!$F99-AD101-Constantes!$D$11)</f>
        <v>0</v>
      </c>
      <c r="AF101" s="35">
        <f>AF100+Clima!$F99-AD101-AA101-AE101</f>
        <v>32.880802066586952</v>
      </c>
      <c r="AG101" s="35">
        <f>0.0526*AD101*Clima!$F99^1.218</f>
        <v>0</v>
      </c>
      <c r="AH101" s="35">
        <f>AG101*Constantes!$F$29</f>
        <v>0</v>
      </c>
      <c r="AI101" s="9"/>
      <c r="AJ101" s="35">
        <v>96</v>
      </c>
      <c r="AK101" s="35">
        <f>0.0526*Clima!$F99^2.218</f>
        <v>0</v>
      </c>
      <c r="AL101" s="35">
        <f>IF(Clima!$F99&gt;0.05*$AP$6,((Clima!$F99-0.05*$AP$6)^2)/(Clima!$F99+0.95*$AP$6),0)</f>
        <v>0</v>
      </c>
      <c r="AM101" s="35">
        <f>0.0526*AL101*Clima!$F99^1.218</f>
        <v>0</v>
      </c>
      <c r="AN101" s="35"/>
      <c r="AO101" s="35"/>
      <c r="AP101" s="35"/>
      <c r="AQ101" s="9"/>
      <c r="AR101" s="10"/>
    </row>
    <row r="102" spans="2:44" x14ac:dyDescent="0.25">
      <c r="B102" s="8"/>
      <c r="C102" s="35">
        <v>97</v>
      </c>
      <c r="D102" s="35">
        <f>'Cálculos de ET'!$I100*((1-Constantes!$D$18)*'Cálculos de ET'!$K100+'Cálculos de ET'!$L100)</f>
        <v>2.0386945523359237</v>
      </c>
      <c r="E102" s="35">
        <f>MIN(D102*Constantes!$D$16,0.8*(J101+Clima!$F100-H102-I102-Constantes!$D$12))</f>
        <v>1.2062152357984792</v>
      </c>
      <c r="F102" s="35">
        <f>IF(Clima!$F100&gt;0.05*Constantes!$D$17,((Clima!$F100-0.05*Constantes!$D$17)^2)/(Clima!$F100+0.95*Constantes!$D$17),0)</f>
        <v>0</v>
      </c>
      <c r="G102" s="35">
        <f>(F102*Constantes!$D$23+Clima!$F100*Constantes!$D$22)/1000</f>
        <v>0</v>
      </c>
      <c r="H102" s="35">
        <f>IF(G102&gt;Constantes!$D$21,1000*((G102-Constantes!$D$21)/(Constantes!$D$23+Constantes!$D$22)),0)</f>
        <v>0</v>
      </c>
      <c r="I102" s="35">
        <f>MAX(0,J101+Clima!$F100-H102-Constantes!$D$11)</f>
        <v>0</v>
      </c>
      <c r="J102" s="35">
        <f>J101+Clima!$F100-H102-E102-I102</f>
        <v>31.874586830788477</v>
      </c>
      <c r="K102" s="35">
        <f>0.0526*H102*Clima!$F100^1.218</f>
        <v>0</v>
      </c>
      <c r="L102" s="35">
        <f>K102*Constantes!$D$29</f>
        <v>0</v>
      </c>
      <c r="M102" s="9"/>
      <c r="N102" s="35">
        <v>97</v>
      </c>
      <c r="O102" s="35">
        <f>'Cálculos de ET'!$I100*((1-Constantes!$E$18)*'Cálculos de ET'!$K100+'Cálculos de ET'!$L100)</f>
        <v>2.0386945523359237</v>
      </c>
      <c r="P102" s="35">
        <f>MIN(O102*Constantes!$E$16,0.8*(U101+Clima!$F100-S102-T102-Constantes!$D$12))</f>
        <v>1.2062152357984792</v>
      </c>
      <c r="Q102" s="35">
        <f>IF(Clima!$F100&gt;0.05*Constantes!$E$17,((Clima!$F100-0.05*Constantes!$E$17)^2)/(Clima!$F100+0.95*Constantes!$E$17),0)</f>
        <v>0</v>
      </c>
      <c r="R102" s="35">
        <f>(Q102*Constantes!$E$23+Clima!$F100*Constantes!$E$22)/1000</f>
        <v>4.000000000000001E-5</v>
      </c>
      <c r="S102" s="35">
        <f>IF(R102&gt;Constantes!$E$21,1000*((R102-Constantes!$E$21)/(Constantes!$E$23+Constantes!$E$22)),0)</f>
        <v>0</v>
      </c>
      <c r="T102" s="35">
        <f>MAX(0,U101+Clima!$F100-S102-Constantes!$D$11)</f>
        <v>0</v>
      </c>
      <c r="U102" s="35">
        <f>U101+Clima!$F100-S102-P102-T102</f>
        <v>31.874586830788477</v>
      </c>
      <c r="V102" s="35">
        <f>0.0526*S102*Clima!$F100^1.218</f>
        <v>0</v>
      </c>
      <c r="W102" s="35">
        <f>V102*Constantes!$E$29</f>
        <v>0</v>
      </c>
      <c r="X102" s="9"/>
      <c r="Y102" s="35">
        <v>97</v>
      </c>
      <c r="Z102" s="35">
        <f>'Cálculos de ET'!$I100*((1-Constantes!$F$18)*'Cálculos de ET'!$K100+'Cálculos de ET'!$L100)</f>
        <v>2.0386945523359237</v>
      </c>
      <c r="AA102" s="35">
        <f>MIN(Z102*Constantes!$F$16,0.8*(AF101+Clima!$F100-AD102-AE102-Constantes!$D$12))</f>
        <v>1.2062152357984792</v>
      </c>
      <c r="AB102" s="35">
        <f>IF(Clima!$F100&gt;0.05*Constantes!$F$17,((Clima!$F100-0.05*Constantes!$F$17)^2)/(Clima!$F100+0.95*Constantes!$F$17),0)</f>
        <v>0</v>
      </c>
      <c r="AC102" s="35">
        <f>(AB102*Constantes!$F$23+Clima!$F100*Constantes!$F$22)/1000</f>
        <v>8.000000000000002E-5</v>
      </c>
      <c r="AD102" s="35">
        <f>IF(AC102&gt;Constantes!$F$21,1000*((AC102-Constantes!$F$21)/(Constantes!$F$23+Constantes!$F$22)),0)</f>
        <v>0</v>
      </c>
      <c r="AE102" s="35">
        <f>MAX(0,AF101+Clima!$F100-AD102-Constantes!$D$11)</f>
        <v>0</v>
      </c>
      <c r="AF102" s="35">
        <f>AF101+Clima!$F100-AD102-AA102-AE102</f>
        <v>31.874586830788477</v>
      </c>
      <c r="AG102" s="35">
        <f>0.0526*AD102*Clima!$F100^1.218</f>
        <v>0</v>
      </c>
      <c r="AH102" s="35">
        <f>AG102*Constantes!$F$29</f>
        <v>0</v>
      </c>
      <c r="AI102" s="9"/>
      <c r="AJ102" s="35">
        <v>97</v>
      </c>
      <c r="AK102" s="35">
        <f>0.0526*Clima!$F100^2.218</f>
        <v>1.4813929535417848E-3</v>
      </c>
      <c r="AL102" s="35">
        <f>IF(Clima!$F100&gt;0.05*$AP$6,((Clima!$F100-0.05*$AP$6)^2)/(Clima!$F100+0.95*$AP$6),0)</f>
        <v>0</v>
      </c>
      <c r="AM102" s="35">
        <f>0.0526*AL102*Clima!$F100^1.218</f>
        <v>0</v>
      </c>
      <c r="AN102" s="35"/>
      <c r="AO102" s="35"/>
      <c r="AP102" s="35"/>
      <c r="AQ102" s="9"/>
      <c r="AR102" s="10"/>
    </row>
    <row r="103" spans="2:44" x14ac:dyDescent="0.25">
      <c r="B103" s="8"/>
      <c r="C103" s="35">
        <v>98</v>
      </c>
      <c r="D103" s="35">
        <f>'Cálculos de ET'!$I101*((1-Constantes!$D$18)*'Cálculos de ET'!$K101+'Cálculos de ET'!$L101)</f>
        <v>2.0378060586841471</v>
      </c>
      <c r="E103" s="35">
        <f>MIN(D103*Constantes!$D$16,0.8*(J102+Clima!$F101-H103-I103-Constantes!$D$12))</f>
        <v>1.2056895491140982</v>
      </c>
      <c r="F103" s="35">
        <f>IF(Clima!$F101&gt;0.05*Constantes!$D$17,((Clima!$F101-0.05*Constantes!$D$17)^2)/(Clima!$F101+0.95*Constantes!$D$17),0)</f>
        <v>0</v>
      </c>
      <c r="G103" s="35">
        <f>(F103*Constantes!$D$23+Clima!$F101*Constantes!$D$22)/1000</f>
        <v>0</v>
      </c>
      <c r="H103" s="35">
        <f>IF(G103&gt;Constantes!$D$21,1000*((G103-Constantes!$D$21)/(Constantes!$D$23+Constantes!$D$22)),0)</f>
        <v>0</v>
      </c>
      <c r="I103" s="35">
        <f>MAX(0,J102+Clima!$F101-H103-Constantes!$D$11)</f>
        <v>0</v>
      </c>
      <c r="J103" s="35">
        <f>J102+Clima!$F101-H103-E103-I103</f>
        <v>30.668897281674379</v>
      </c>
      <c r="K103" s="35">
        <f>0.0526*H103*Clima!$F101^1.218</f>
        <v>0</v>
      </c>
      <c r="L103" s="35">
        <f>K103*Constantes!$D$29</f>
        <v>0</v>
      </c>
      <c r="M103" s="9"/>
      <c r="N103" s="35">
        <v>98</v>
      </c>
      <c r="O103" s="35">
        <f>'Cálculos de ET'!$I101*((1-Constantes!$E$18)*'Cálculos de ET'!$K101+'Cálculos de ET'!$L101)</f>
        <v>2.0378060586841471</v>
      </c>
      <c r="P103" s="35">
        <f>MIN(O103*Constantes!$E$16,0.8*(U102+Clima!$F101-S103-T103-Constantes!$D$12))</f>
        <v>1.2056895491140982</v>
      </c>
      <c r="Q103" s="35">
        <f>IF(Clima!$F101&gt;0.05*Constantes!$E$17,((Clima!$F101-0.05*Constantes!$E$17)^2)/(Clima!$F101+0.95*Constantes!$E$17),0)</f>
        <v>0</v>
      </c>
      <c r="R103" s="35">
        <f>(Q103*Constantes!$E$23+Clima!$F101*Constantes!$E$22)/1000</f>
        <v>0</v>
      </c>
      <c r="S103" s="35">
        <f>IF(R103&gt;Constantes!$E$21,1000*((R103-Constantes!$E$21)/(Constantes!$E$23+Constantes!$E$22)),0)</f>
        <v>0</v>
      </c>
      <c r="T103" s="35">
        <f>MAX(0,U102+Clima!$F101-S103-Constantes!$D$11)</f>
        <v>0</v>
      </c>
      <c r="U103" s="35">
        <f>U102+Clima!$F101-S103-P103-T103</f>
        <v>30.668897281674379</v>
      </c>
      <c r="V103" s="35">
        <f>0.0526*S103*Clima!$F101^1.218</f>
        <v>0</v>
      </c>
      <c r="W103" s="35">
        <f>V103*Constantes!$E$29</f>
        <v>0</v>
      </c>
      <c r="X103" s="9"/>
      <c r="Y103" s="35">
        <v>98</v>
      </c>
      <c r="Z103" s="35">
        <f>'Cálculos de ET'!$I101*((1-Constantes!$F$18)*'Cálculos de ET'!$K101+'Cálculos de ET'!$L101)</f>
        <v>2.0378060586841471</v>
      </c>
      <c r="AA103" s="35">
        <f>MIN(Z103*Constantes!$F$16,0.8*(AF102+Clima!$F101-AD103-AE103-Constantes!$D$12))</f>
        <v>1.2056895491140982</v>
      </c>
      <c r="AB103" s="35">
        <f>IF(Clima!$F101&gt;0.05*Constantes!$F$17,((Clima!$F101-0.05*Constantes!$F$17)^2)/(Clima!$F101+0.95*Constantes!$F$17),0)</f>
        <v>0</v>
      </c>
      <c r="AC103" s="35">
        <f>(AB103*Constantes!$F$23+Clima!$F101*Constantes!$F$22)/1000</f>
        <v>0</v>
      </c>
      <c r="AD103" s="35">
        <f>IF(AC103&gt;Constantes!$F$21,1000*((AC103-Constantes!$F$21)/(Constantes!$F$23+Constantes!$F$22)),0)</f>
        <v>0</v>
      </c>
      <c r="AE103" s="35">
        <f>MAX(0,AF102+Clima!$F101-AD103-Constantes!$D$11)</f>
        <v>0</v>
      </c>
      <c r="AF103" s="35">
        <f>AF102+Clima!$F101-AD103-AA103-AE103</f>
        <v>30.668897281674379</v>
      </c>
      <c r="AG103" s="35">
        <f>0.0526*AD103*Clima!$F101^1.218</f>
        <v>0</v>
      </c>
      <c r="AH103" s="35">
        <f>AG103*Constantes!$F$29</f>
        <v>0</v>
      </c>
      <c r="AI103" s="9"/>
      <c r="AJ103" s="35">
        <v>98</v>
      </c>
      <c r="AK103" s="35">
        <f>0.0526*Clima!$F101^2.218</f>
        <v>0</v>
      </c>
      <c r="AL103" s="35">
        <f>IF(Clima!$F101&gt;0.05*$AP$6,((Clima!$F101-0.05*$AP$6)^2)/(Clima!$F101+0.95*$AP$6),0)</f>
        <v>0</v>
      </c>
      <c r="AM103" s="35">
        <f>0.0526*AL103*Clima!$F101^1.218</f>
        <v>0</v>
      </c>
      <c r="AN103" s="35"/>
      <c r="AO103" s="35"/>
      <c r="AP103" s="35"/>
      <c r="AQ103" s="9"/>
      <c r="AR103" s="10"/>
    </row>
    <row r="104" spans="2:44" x14ac:dyDescent="0.25">
      <c r="B104" s="8"/>
      <c r="C104" s="35">
        <v>99</v>
      </c>
      <c r="D104" s="35">
        <f>'Cálculos de ET'!$I102*((1-Constantes!$D$18)*'Cálculos de ET'!$K102+'Cálculos de ET'!$L102)</f>
        <v>1.9901005009469197</v>
      </c>
      <c r="E104" s="35">
        <f>MIN(D104*Constantes!$D$16,0.8*(J103+Clima!$F102-H104-I104-Constantes!$D$12))</f>
        <v>1.1774640503462839</v>
      </c>
      <c r="F104" s="35">
        <f>IF(Clima!$F102&gt;0.05*Constantes!$D$17,((Clima!$F102-0.05*Constantes!$D$17)^2)/(Clima!$F102+0.95*Constantes!$D$17),0)</f>
        <v>0</v>
      </c>
      <c r="G104" s="35">
        <f>(F104*Constantes!$D$23+Clima!$F102*Constantes!$D$22)/1000</f>
        <v>0</v>
      </c>
      <c r="H104" s="35">
        <f>IF(G104&gt;Constantes!$D$21,1000*((G104-Constantes!$D$21)/(Constantes!$D$23+Constantes!$D$22)),0)</f>
        <v>0</v>
      </c>
      <c r="I104" s="35">
        <f>MAX(0,J103+Clima!$F102-H104-Constantes!$D$11)</f>
        <v>0</v>
      </c>
      <c r="J104" s="35">
        <f>J103+Clima!$F102-H104-E104-I104</f>
        <v>29.491433231328095</v>
      </c>
      <c r="K104" s="35">
        <f>0.0526*H104*Clima!$F102^1.218</f>
        <v>0</v>
      </c>
      <c r="L104" s="35">
        <f>K104*Constantes!$D$29</f>
        <v>0</v>
      </c>
      <c r="M104" s="9"/>
      <c r="N104" s="35">
        <v>99</v>
      </c>
      <c r="O104" s="35">
        <f>'Cálculos de ET'!$I102*((1-Constantes!$E$18)*'Cálculos de ET'!$K102+'Cálculos de ET'!$L102)</f>
        <v>1.9901005009469197</v>
      </c>
      <c r="P104" s="35">
        <f>MIN(O104*Constantes!$E$16,0.8*(U103+Clima!$F102-S104-T104-Constantes!$D$12))</f>
        <v>1.1774640503462839</v>
      </c>
      <c r="Q104" s="35">
        <f>IF(Clima!$F102&gt;0.05*Constantes!$E$17,((Clima!$F102-0.05*Constantes!$E$17)^2)/(Clima!$F102+0.95*Constantes!$E$17),0)</f>
        <v>0</v>
      </c>
      <c r="R104" s="35">
        <f>(Q104*Constantes!$E$23+Clima!$F102*Constantes!$E$22)/1000</f>
        <v>0</v>
      </c>
      <c r="S104" s="35">
        <f>IF(R104&gt;Constantes!$E$21,1000*((R104-Constantes!$E$21)/(Constantes!$E$23+Constantes!$E$22)),0)</f>
        <v>0</v>
      </c>
      <c r="T104" s="35">
        <f>MAX(0,U103+Clima!$F102-S104-Constantes!$D$11)</f>
        <v>0</v>
      </c>
      <c r="U104" s="35">
        <f>U103+Clima!$F102-S104-P104-T104</f>
        <v>29.491433231328095</v>
      </c>
      <c r="V104" s="35">
        <f>0.0526*S104*Clima!$F102^1.218</f>
        <v>0</v>
      </c>
      <c r="W104" s="35">
        <f>V104*Constantes!$E$29</f>
        <v>0</v>
      </c>
      <c r="X104" s="9"/>
      <c r="Y104" s="35">
        <v>99</v>
      </c>
      <c r="Z104" s="35">
        <f>'Cálculos de ET'!$I102*((1-Constantes!$F$18)*'Cálculos de ET'!$K102+'Cálculos de ET'!$L102)</f>
        <v>1.9901005009469197</v>
      </c>
      <c r="AA104" s="35">
        <f>MIN(Z104*Constantes!$F$16,0.8*(AF103+Clima!$F102-AD104-AE104-Constantes!$D$12))</f>
        <v>1.1774640503462839</v>
      </c>
      <c r="AB104" s="35">
        <f>IF(Clima!$F102&gt;0.05*Constantes!$F$17,((Clima!$F102-0.05*Constantes!$F$17)^2)/(Clima!$F102+0.95*Constantes!$F$17),0)</f>
        <v>0</v>
      </c>
      <c r="AC104" s="35">
        <f>(AB104*Constantes!$F$23+Clima!$F102*Constantes!$F$22)/1000</f>
        <v>0</v>
      </c>
      <c r="AD104" s="35">
        <f>IF(AC104&gt;Constantes!$F$21,1000*((AC104-Constantes!$F$21)/(Constantes!$F$23+Constantes!$F$22)),0)</f>
        <v>0</v>
      </c>
      <c r="AE104" s="35">
        <f>MAX(0,AF103+Clima!$F102-AD104-Constantes!$D$11)</f>
        <v>0</v>
      </c>
      <c r="AF104" s="35">
        <f>AF103+Clima!$F102-AD104-AA104-AE104</f>
        <v>29.491433231328095</v>
      </c>
      <c r="AG104" s="35">
        <f>0.0526*AD104*Clima!$F102^1.218</f>
        <v>0</v>
      </c>
      <c r="AH104" s="35">
        <f>AG104*Constantes!$F$29</f>
        <v>0</v>
      </c>
      <c r="AI104" s="9"/>
      <c r="AJ104" s="35">
        <v>99</v>
      </c>
      <c r="AK104" s="35">
        <f>0.0526*Clima!$F102^2.218</f>
        <v>0</v>
      </c>
      <c r="AL104" s="35">
        <f>IF(Clima!$F102&gt;0.05*$AP$6,((Clima!$F102-0.05*$AP$6)^2)/(Clima!$F102+0.95*$AP$6),0)</f>
        <v>0</v>
      </c>
      <c r="AM104" s="35">
        <f>0.0526*AL104*Clima!$F102^1.218</f>
        <v>0</v>
      </c>
      <c r="AN104" s="35"/>
      <c r="AO104" s="35"/>
      <c r="AP104" s="35"/>
      <c r="AQ104" s="9"/>
      <c r="AR104" s="10"/>
    </row>
    <row r="105" spans="2:44" x14ac:dyDescent="0.25">
      <c r="B105" s="8"/>
      <c r="C105" s="35">
        <v>100</v>
      </c>
      <c r="D105" s="35">
        <f>'Cálculos de ET'!$I103*((1-Constantes!$D$18)*'Cálculos de ET'!$K103+'Cálculos de ET'!$L103)</f>
        <v>2.0488990992045522</v>
      </c>
      <c r="E105" s="35">
        <f>MIN(D105*Constantes!$D$16,0.8*(J104+Clima!$F103-H105-I105-Constantes!$D$12))</f>
        <v>1.2122528640901995</v>
      </c>
      <c r="F105" s="35">
        <f>IF(Clima!$F103&gt;0.05*Constantes!$D$17,((Clima!$F103-0.05*Constantes!$D$17)^2)/(Clima!$F103+0.95*Constantes!$D$17),0)</f>
        <v>0</v>
      </c>
      <c r="G105" s="35">
        <f>(F105*Constantes!$D$23+Clima!$F103*Constantes!$D$22)/1000</f>
        <v>0</v>
      </c>
      <c r="H105" s="35">
        <f>IF(G105&gt;Constantes!$D$21,1000*((G105-Constantes!$D$21)/(Constantes!$D$23+Constantes!$D$22)),0)</f>
        <v>0</v>
      </c>
      <c r="I105" s="35">
        <f>MAX(0,J104+Clima!$F103-H105-Constantes!$D$11)</f>
        <v>0</v>
      </c>
      <c r="J105" s="35">
        <f>J104+Clima!$F103-H105-E105-I105</f>
        <v>28.279180367237895</v>
      </c>
      <c r="K105" s="35">
        <f>0.0526*H105*Clima!$F103^1.218</f>
        <v>0</v>
      </c>
      <c r="L105" s="35">
        <f>K105*Constantes!$D$29</f>
        <v>0</v>
      </c>
      <c r="M105" s="9"/>
      <c r="N105" s="35">
        <v>100</v>
      </c>
      <c r="O105" s="35">
        <f>'Cálculos de ET'!$I103*((1-Constantes!$E$18)*'Cálculos de ET'!$K103+'Cálculos de ET'!$L103)</f>
        <v>2.0488990992045522</v>
      </c>
      <c r="P105" s="35">
        <f>MIN(O105*Constantes!$E$16,0.8*(U104+Clima!$F103-S105-T105-Constantes!$D$12))</f>
        <v>1.2122528640901995</v>
      </c>
      <c r="Q105" s="35">
        <f>IF(Clima!$F103&gt;0.05*Constantes!$E$17,((Clima!$F103-0.05*Constantes!$E$17)^2)/(Clima!$F103+0.95*Constantes!$E$17),0)</f>
        <v>0</v>
      </c>
      <c r="R105" s="35">
        <f>(Q105*Constantes!$E$23+Clima!$F103*Constantes!$E$22)/1000</f>
        <v>0</v>
      </c>
      <c r="S105" s="35">
        <f>IF(R105&gt;Constantes!$E$21,1000*((R105-Constantes!$E$21)/(Constantes!$E$23+Constantes!$E$22)),0)</f>
        <v>0</v>
      </c>
      <c r="T105" s="35">
        <f>MAX(0,U104+Clima!$F103-S105-Constantes!$D$11)</f>
        <v>0</v>
      </c>
      <c r="U105" s="35">
        <f>U104+Clima!$F103-S105-P105-T105</f>
        <v>28.279180367237895</v>
      </c>
      <c r="V105" s="35">
        <f>0.0526*S105*Clima!$F103^1.218</f>
        <v>0</v>
      </c>
      <c r="W105" s="35">
        <f>V105*Constantes!$E$29</f>
        <v>0</v>
      </c>
      <c r="X105" s="9"/>
      <c r="Y105" s="35">
        <v>100</v>
      </c>
      <c r="Z105" s="35">
        <f>'Cálculos de ET'!$I103*((1-Constantes!$F$18)*'Cálculos de ET'!$K103+'Cálculos de ET'!$L103)</f>
        <v>2.0488990992045522</v>
      </c>
      <c r="AA105" s="35">
        <f>MIN(Z105*Constantes!$F$16,0.8*(AF104+Clima!$F103-AD105-AE105-Constantes!$D$12))</f>
        <v>1.2122528640901995</v>
      </c>
      <c r="AB105" s="35">
        <f>IF(Clima!$F103&gt;0.05*Constantes!$F$17,((Clima!$F103-0.05*Constantes!$F$17)^2)/(Clima!$F103+0.95*Constantes!$F$17),0)</f>
        <v>0</v>
      </c>
      <c r="AC105" s="35">
        <f>(AB105*Constantes!$F$23+Clima!$F103*Constantes!$F$22)/1000</f>
        <v>0</v>
      </c>
      <c r="AD105" s="35">
        <f>IF(AC105&gt;Constantes!$F$21,1000*((AC105-Constantes!$F$21)/(Constantes!$F$23+Constantes!$F$22)),0)</f>
        <v>0</v>
      </c>
      <c r="AE105" s="35">
        <f>MAX(0,AF104+Clima!$F103-AD105-Constantes!$D$11)</f>
        <v>0</v>
      </c>
      <c r="AF105" s="35">
        <f>AF104+Clima!$F103-AD105-AA105-AE105</f>
        <v>28.279180367237895</v>
      </c>
      <c r="AG105" s="35">
        <f>0.0526*AD105*Clima!$F103^1.218</f>
        <v>0</v>
      </c>
      <c r="AH105" s="35">
        <f>AG105*Constantes!$F$29</f>
        <v>0</v>
      </c>
      <c r="AI105" s="9"/>
      <c r="AJ105" s="35">
        <v>100</v>
      </c>
      <c r="AK105" s="35">
        <f>0.0526*Clima!$F103^2.218</f>
        <v>0</v>
      </c>
      <c r="AL105" s="35">
        <f>IF(Clima!$F103&gt;0.05*$AP$6,((Clima!$F103-0.05*$AP$6)^2)/(Clima!$F103+0.95*$AP$6),0)</f>
        <v>0</v>
      </c>
      <c r="AM105" s="35">
        <f>0.0526*AL105*Clima!$F103^1.218</f>
        <v>0</v>
      </c>
      <c r="AN105" s="35"/>
      <c r="AO105" s="35"/>
      <c r="AP105" s="35"/>
      <c r="AQ105" s="9"/>
      <c r="AR105" s="10"/>
    </row>
    <row r="106" spans="2:44" x14ac:dyDescent="0.25">
      <c r="B106" s="8"/>
      <c r="C106" s="35">
        <v>101</v>
      </c>
      <c r="D106" s="35">
        <f>'Cálculos de ET'!$I104*((1-Constantes!$D$18)*'Cálculos de ET'!$K104+'Cálculos de ET'!$L104)</f>
        <v>2.0608205668128599</v>
      </c>
      <c r="E106" s="35">
        <f>MIN(D106*Constantes!$D$16,0.8*(J105+Clima!$F104-H106-I106-Constantes!$D$12))</f>
        <v>1.2193063267316446</v>
      </c>
      <c r="F106" s="35">
        <f>IF(Clima!$F104&gt;0.05*Constantes!$D$17,((Clima!$F104-0.05*Constantes!$D$17)^2)/(Clima!$F104+0.95*Constantes!$D$17),0)</f>
        <v>0</v>
      </c>
      <c r="G106" s="35">
        <f>(F106*Constantes!$D$23+Clima!$F104*Constantes!$D$22)/1000</f>
        <v>0</v>
      </c>
      <c r="H106" s="35">
        <f>IF(G106&gt;Constantes!$D$21,1000*((G106-Constantes!$D$21)/(Constantes!$D$23+Constantes!$D$22)),0)</f>
        <v>0</v>
      </c>
      <c r="I106" s="35">
        <f>MAX(0,J105+Clima!$F104-H106-Constantes!$D$11)</f>
        <v>0</v>
      </c>
      <c r="J106" s="35">
        <f>J105+Clima!$F104-H106-E106-I106</f>
        <v>27.059874040506251</v>
      </c>
      <c r="K106" s="35">
        <f>0.0526*H106*Clima!$F104^1.218</f>
        <v>0</v>
      </c>
      <c r="L106" s="35">
        <f>K106*Constantes!$D$29</f>
        <v>0</v>
      </c>
      <c r="M106" s="9"/>
      <c r="N106" s="35">
        <v>101</v>
      </c>
      <c r="O106" s="35">
        <f>'Cálculos de ET'!$I104*((1-Constantes!$E$18)*'Cálculos de ET'!$K104+'Cálculos de ET'!$L104)</f>
        <v>2.0608205668128599</v>
      </c>
      <c r="P106" s="35">
        <f>MIN(O106*Constantes!$E$16,0.8*(U105+Clima!$F104-S106-T106-Constantes!$D$12))</f>
        <v>1.2193063267316446</v>
      </c>
      <c r="Q106" s="35">
        <f>IF(Clima!$F104&gt;0.05*Constantes!$E$17,((Clima!$F104-0.05*Constantes!$E$17)^2)/(Clima!$F104+0.95*Constantes!$E$17),0)</f>
        <v>0</v>
      </c>
      <c r="R106" s="35">
        <f>(Q106*Constantes!$E$23+Clima!$F104*Constantes!$E$22)/1000</f>
        <v>0</v>
      </c>
      <c r="S106" s="35">
        <f>IF(R106&gt;Constantes!$E$21,1000*((R106-Constantes!$E$21)/(Constantes!$E$23+Constantes!$E$22)),0)</f>
        <v>0</v>
      </c>
      <c r="T106" s="35">
        <f>MAX(0,U105+Clima!$F104-S106-Constantes!$D$11)</f>
        <v>0</v>
      </c>
      <c r="U106" s="35">
        <f>U105+Clima!$F104-S106-P106-T106</f>
        <v>27.059874040506251</v>
      </c>
      <c r="V106" s="35">
        <f>0.0526*S106*Clima!$F104^1.218</f>
        <v>0</v>
      </c>
      <c r="W106" s="35">
        <f>V106*Constantes!$E$29</f>
        <v>0</v>
      </c>
      <c r="X106" s="9"/>
      <c r="Y106" s="35">
        <v>101</v>
      </c>
      <c r="Z106" s="35">
        <f>'Cálculos de ET'!$I104*((1-Constantes!$F$18)*'Cálculos de ET'!$K104+'Cálculos de ET'!$L104)</f>
        <v>2.0608205668128599</v>
      </c>
      <c r="AA106" s="35">
        <f>MIN(Z106*Constantes!$F$16,0.8*(AF105+Clima!$F104-AD106-AE106-Constantes!$D$12))</f>
        <v>1.2193063267316446</v>
      </c>
      <c r="AB106" s="35">
        <f>IF(Clima!$F104&gt;0.05*Constantes!$F$17,((Clima!$F104-0.05*Constantes!$F$17)^2)/(Clima!$F104+0.95*Constantes!$F$17),0)</f>
        <v>0</v>
      </c>
      <c r="AC106" s="35">
        <f>(AB106*Constantes!$F$23+Clima!$F104*Constantes!$F$22)/1000</f>
        <v>0</v>
      </c>
      <c r="AD106" s="35">
        <f>IF(AC106&gt;Constantes!$F$21,1000*((AC106-Constantes!$F$21)/(Constantes!$F$23+Constantes!$F$22)),0)</f>
        <v>0</v>
      </c>
      <c r="AE106" s="35">
        <f>MAX(0,AF105+Clima!$F104-AD106-Constantes!$D$11)</f>
        <v>0</v>
      </c>
      <c r="AF106" s="35">
        <f>AF105+Clima!$F104-AD106-AA106-AE106</f>
        <v>27.059874040506251</v>
      </c>
      <c r="AG106" s="35">
        <f>0.0526*AD106*Clima!$F104^1.218</f>
        <v>0</v>
      </c>
      <c r="AH106" s="35">
        <f>AG106*Constantes!$F$29</f>
        <v>0</v>
      </c>
      <c r="AI106" s="9"/>
      <c r="AJ106" s="35">
        <v>101</v>
      </c>
      <c r="AK106" s="35">
        <f>0.0526*Clima!$F104^2.218</f>
        <v>0</v>
      </c>
      <c r="AL106" s="35">
        <f>IF(Clima!$F104&gt;0.05*$AP$6,((Clima!$F104-0.05*$AP$6)^2)/(Clima!$F104+0.95*$AP$6),0)</f>
        <v>0</v>
      </c>
      <c r="AM106" s="35">
        <f>0.0526*AL106*Clima!$F104^1.218</f>
        <v>0</v>
      </c>
      <c r="AN106" s="35"/>
      <c r="AO106" s="35"/>
      <c r="AP106" s="35"/>
      <c r="AQ106" s="9"/>
      <c r="AR106" s="10"/>
    </row>
    <row r="107" spans="2:44" x14ac:dyDescent="0.25">
      <c r="B107" s="8"/>
      <c r="C107" s="35">
        <v>102</v>
      </c>
      <c r="D107" s="35">
        <f>'Cálculos de ET'!$I105*((1-Constantes!$D$18)*'Cálculos de ET'!$K105+'Cálculos de ET'!$L105)</f>
        <v>2.0482156701395806</v>
      </c>
      <c r="E107" s="35">
        <f>MIN(D107*Constantes!$D$16,0.8*(J106+Clima!$F105-H107-I107-Constantes!$D$12))</f>
        <v>1.2118485060416573</v>
      </c>
      <c r="F107" s="35">
        <f>IF(Clima!$F105&gt;0.05*Constantes!$D$17,((Clima!$F105-0.05*Constantes!$D$17)^2)/(Clima!$F105+0.95*Constantes!$D$17),0)</f>
        <v>0</v>
      </c>
      <c r="G107" s="35">
        <f>(F107*Constantes!$D$23+Clima!$F105*Constantes!$D$22)/1000</f>
        <v>0</v>
      </c>
      <c r="H107" s="35">
        <f>IF(G107&gt;Constantes!$D$21,1000*((G107-Constantes!$D$21)/(Constantes!$D$23+Constantes!$D$22)),0)</f>
        <v>0</v>
      </c>
      <c r="I107" s="35">
        <f>MAX(0,J106+Clima!$F105-H107-Constantes!$D$11)</f>
        <v>0</v>
      </c>
      <c r="J107" s="35">
        <f>J106+Clima!$F105-H107-E107-I107</f>
        <v>29.348025534464593</v>
      </c>
      <c r="K107" s="35">
        <f>0.0526*H107*Clima!$F105^1.218</f>
        <v>0</v>
      </c>
      <c r="L107" s="35">
        <f>K107*Constantes!$D$29</f>
        <v>0</v>
      </c>
      <c r="M107" s="9"/>
      <c r="N107" s="35">
        <v>102</v>
      </c>
      <c r="O107" s="35">
        <f>'Cálculos de ET'!$I105*((1-Constantes!$E$18)*'Cálculos de ET'!$K105+'Cálculos de ET'!$L105)</f>
        <v>2.0482156701395806</v>
      </c>
      <c r="P107" s="35">
        <f>MIN(O107*Constantes!$E$16,0.8*(U106+Clima!$F105-S107-T107-Constantes!$D$12))</f>
        <v>1.2118485060416573</v>
      </c>
      <c r="Q107" s="35">
        <f>IF(Clima!$F105&gt;0.05*Constantes!$E$17,((Clima!$F105-0.05*Constantes!$E$17)^2)/(Clima!$F105+0.95*Constantes!$E$17),0)</f>
        <v>0</v>
      </c>
      <c r="R107" s="35">
        <f>(Q107*Constantes!$E$23+Clima!$F105*Constantes!$E$22)/1000</f>
        <v>7.000000000000001E-4</v>
      </c>
      <c r="S107" s="35">
        <f>IF(R107&gt;Constantes!$E$21,1000*((R107-Constantes!$E$21)/(Constantes!$E$23+Constantes!$E$22)),0)</f>
        <v>0</v>
      </c>
      <c r="T107" s="35">
        <f>MAX(0,U106+Clima!$F105-S107-Constantes!$D$11)</f>
        <v>0</v>
      </c>
      <c r="U107" s="35">
        <f>U106+Clima!$F105-S107-P107-T107</f>
        <v>29.348025534464593</v>
      </c>
      <c r="V107" s="35">
        <f>0.0526*S107*Clima!$F105^1.218</f>
        <v>0</v>
      </c>
      <c r="W107" s="35">
        <f>V107*Constantes!$E$29</f>
        <v>0</v>
      </c>
      <c r="X107" s="9"/>
      <c r="Y107" s="35">
        <v>102</v>
      </c>
      <c r="Z107" s="35">
        <f>'Cálculos de ET'!$I105*((1-Constantes!$F$18)*'Cálculos de ET'!$K105+'Cálculos de ET'!$L105)</f>
        <v>2.0482156701395806</v>
      </c>
      <c r="AA107" s="35">
        <f>MIN(Z107*Constantes!$F$16,0.8*(AF106+Clima!$F105-AD107-AE107-Constantes!$D$12))</f>
        <v>1.2118485060416573</v>
      </c>
      <c r="AB107" s="35">
        <f>IF(Clima!$F105&gt;0.05*Constantes!$F$17,((Clima!$F105-0.05*Constantes!$F$17)^2)/(Clima!$F105+0.95*Constantes!$F$17),0)</f>
        <v>0</v>
      </c>
      <c r="AC107" s="35">
        <f>(AB107*Constantes!$F$23+Clima!$F105*Constantes!$F$22)/1000</f>
        <v>1.4000000000000002E-3</v>
      </c>
      <c r="AD107" s="35">
        <f>IF(AC107&gt;Constantes!$F$21,1000*((AC107-Constantes!$F$21)/(Constantes!$F$23+Constantes!$F$22)),0)</f>
        <v>0</v>
      </c>
      <c r="AE107" s="35">
        <f>MAX(0,AF106+Clima!$F105-AD107-Constantes!$D$11)</f>
        <v>0</v>
      </c>
      <c r="AF107" s="35">
        <f>AF106+Clima!$F105-AD107-AA107-AE107</f>
        <v>29.348025534464593</v>
      </c>
      <c r="AG107" s="35">
        <f>0.0526*AD107*Clima!$F105^1.218</f>
        <v>0</v>
      </c>
      <c r="AH107" s="35">
        <f>AG107*Constantes!$F$29</f>
        <v>0</v>
      </c>
      <c r="AI107" s="9"/>
      <c r="AJ107" s="35">
        <v>102</v>
      </c>
      <c r="AK107" s="35">
        <f>0.0526*Clima!$F105^2.218</f>
        <v>0.84669825852460612</v>
      </c>
      <c r="AL107" s="35">
        <f>IF(Clima!$F105&gt;0.05*$AP$6,((Clima!$F105-0.05*$AP$6)^2)/(Clima!$F105+0.95*$AP$6),0)</f>
        <v>8.5881224531493036E-2</v>
      </c>
      <c r="AM107" s="35">
        <f>0.0526*AL107*Clima!$F105^1.218</f>
        <v>2.0775852357364521E-2</v>
      </c>
      <c r="AN107" s="35"/>
      <c r="AO107" s="35"/>
      <c r="AP107" s="35"/>
      <c r="AQ107" s="9"/>
      <c r="AR107" s="10"/>
    </row>
    <row r="108" spans="2:44" x14ac:dyDescent="0.25">
      <c r="B108" s="8"/>
      <c r="C108" s="35">
        <v>103</v>
      </c>
      <c r="D108" s="35">
        <f>'Cálculos de ET'!$I106*((1-Constantes!$D$18)*'Cálculos de ET'!$K106+'Cálculos de ET'!$L106)</f>
        <v>1.9132985274333565</v>
      </c>
      <c r="E108" s="35">
        <f>MIN(D108*Constantes!$D$16,0.8*(J107+Clima!$F106-H108-I108-Constantes!$D$12))</f>
        <v>1.1320233488516409</v>
      </c>
      <c r="F108" s="35">
        <f>IF(Clima!$F106&gt;0.05*Constantes!$D$17,((Clima!$F106-0.05*Constantes!$D$17)^2)/(Clima!$F106+0.95*Constantes!$D$17),0)</f>
        <v>0</v>
      </c>
      <c r="G108" s="35">
        <f>(F108*Constantes!$D$23+Clima!$F106*Constantes!$D$22)/1000</f>
        <v>0</v>
      </c>
      <c r="H108" s="35">
        <f>IF(G108&gt;Constantes!$D$21,1000*((G108-Constantes!$D$21)/(Constantes!$D$23+Constantes!$D$22)),0)</f>
        <v>0</v>
      </c>
      <c r="I108" s="35">
        <f>MAX(0,J107+Clima!$F106-H108-Constantes!$D$11)</f>
        <v>0</v>
      </c>
      <c r="J108" s="35">
        <f>J107+Clima!$F106-H108-E108-I108</f>
        <v>30.016002185612955</v>
      </c>
      <c r="K108" s="35">
        <f>0.0526*H108*Clima!$F106^1.218</f>
        <v>0</v>
      </c>
      <c r="L108" s="35">
        <f>K108*Constantes!$D$29</f>
        <v>0</v>
      </c>
      <c r="M108" s="9"/>
      <c r="N108" s="35">
        <v>103</v>
      </c>
      <c r="O108" s="35">
        <f>'Cálculos de ET'!$I106*((1-Constantes!$E$18)*'Cálculos de ET'!$K106+'Cálculos de ET'!$L106)</f>
        <v>1.9132985274333565</v>
      </c>
      <c r="P108" s="35">
        <f>MIN(O108*Constantes!$E$16,0.8*(U107+Clima!$F106-S108-T108-Constantes!$D$12))</f>
        <v>1.1320233488516409</v>
      </c>
      <c r="Q108" s="35">
        <f>IF(Clima!$F106&gt;0.05*Constantes!$E$17,((Clima!$F106-0.05*Constantes!$E$17)^2)/(Clima!$F106+0.95*Constantes!$E$17),0)</f>
        <v>0</v>
      </c>
      <c r="R108" s="35">
        <f>(Q108*Constantes!$E$23+Clima!$F106*Constantes!$E$22)/1000</f>
        <v>3.6000000000000002E-4</v>
      </c>
      <c r="S108" s="35">
        <f>IF(R108&gt;Constantes!$E$21,1000*((R108-Constantes!$E$21)/(Constantes!$E$23+Constantes!$E$22)),0)</f>
        <v>0</v>
      </c>
      <c r="T108" s="35">
        <f>MAX(0,U107+Clima!$F106-S108-Constantes!$D$11)</f>
        <v>0</v>
      </c>
      <c r="U108" s="35">
        <f>U107+Clima!$F106-S108-P108-T108</f>
        <v>30.016002185612955</v>
      </c>
      <c r="V108" s="35">
        <f>0.0526*S108*Clima!$F106^1.218</f>
        <v>0</v>
      </c>
      <c r="W108" s="35">
        <f>V108*Constantes!$E$29</f>
        <v>0</v>
      </c>
      <c r="X108" s="9"/>
      <c r="Y108" s="35">
        <v>103</v>
      </c>
      <c r="Z108" s="35">
        <f>'Cálculos de ET'!$I106*((1-Constantes!$F$18)*'Cálculos de ET'!$K106+'Cálculos de ET'!$L106)</f>
        <v>1.9132985274333565</v>
      </c>
      <c r="AA108" s="35">
        <f>MIN(Z108*Constantes!$F$16,0.8*(AF107+Clima!$F106-AD108-AE108-Constantes!$D$12))</f>
        <v>1.1320233488516409</v>
      </c>
      <c r="AB108" s="35">
        <f>IF(Clima!$F106&gt;0.05*Constantes!$F$17,((Clima!$F106-0.05*Constantes!$F$17)^2)/(Clima!$F106+0.95*Constantes!$F$17),0)</f>
        <v>0</v>
      </c>
      <c r="AC108" s="35">
        <f>(AB108*Constantes!$F$23+Clima!$F106*Constantes!$F$22)/1000</f>
        <v>7.2000000000000005E-4</v>
      </c>
      <c r="AD108" s="35">
        <f>IF(AC108&gt;Constantes!$F$21,1000*((AC108-Constantes!$F$21)/(Constantes!$F$23+Constantes!$F$22)),0)</f>
        <v>0</v>
      </c>
      <c r="AE108" s="35">
        <f>MAX(0,AF107+Clima!$F106-AD108-Constantes!$D$11)</f>
        <v>0</v>
      </c>
      <c r="AF108" s="35">
        <f>AF107+Clima!$F106-AD108-AA108-AE108</f>
        <v>30.016002185612955</v>
      </c>
      <c r="AG108" s="35">
        <f>0.0526*AD108*Clima!$F106^1.218</f>
        <v>0</v>
      </c>
      <c r="AH108" s="35">
        <f>AG108*Constantes!$F$29</f>
        <v>0</v>
      </c>
      <c r="AI108" s="9"/>
      <c r="AJ108" s="35">
        <v>103</v>
      </c>
      <c r="AK108" s="35">
        <f>0.0526*Clima!$F106^2.218</f>
        <v>0.19372254258423433</v>
      </c>
      <c r="AL108" s="35">
        <f>IF(Clima!$F106&gt;0.05*$AP$6,((Clima!$F106-0.05*$AP$6)^2)/(Clima!$F106+0.95*$AP$6),0)</f>
        <v>1.3395249151634377E-4</v>
      </c>
      <c r="AM108" s="35">
        <f>0.0526*AL108*Clima!$F106^1.218</f>
        <v>1.441645402335511E-5</v>
      </c>
      <c r="AN108" s="35"/>
      <c r="AO108" s="35"/>
      <c r="AP108" s="35"/>
      <c r="AQ108" s="9"/>
      <c r="AR108" s="10"/>
    </row>
    <row r="109" spans="2:44" x14ac:dyDescent="0.25">
      <c r="B109" s="8"/>
      <c r="C109" s="35">
        <v>104</v>
      </c>
      <c r="D109" s="35">
        <f>'Cálculos de ET'!$I107*((1-Constantes!$D$18)*'Cálculos de ET'!$K107+'Cálculos de ET'!$L107)</f>
        <v>2.022877743978639</v>
      </c>
      <c r="E109" s="35">
        <f>MIN(D109*Constantes!$D$16,0.8*(J108+Clima!$F107-H109-I109-Constantes!$D$12))</f>
        <v>1.1968570535242384</v>
      </c>
      <c r="F109" s="35">
        <f>IF(Clima!$F107&gt;0.05*Constantes!$D$17,((Clima!$F107-0.05*Constantes!$D$17)^2)/(Clima!$F107+0.95*Constantes!$D$17),0)</f>
        <v>0</v>
      </c>
      <c r="G109" s="35">
        <f>(F109*Constantes!$D$23+Clima!$F107*Constantes!$D$22)/1000</f>
        <v>0</v>
      </c>
      <c r="H109" s="35">
        <f>IF(G109&gt;Constantes!$D$21,1000*((G109-Constantes!$D$21)/(Constantes!$D$23+Constantes!$D$22)),0)</f>
        <v>0</v>
      </c>
      <c r="I109" s="35">
        <f>MAX(0,J108+Clima!$F107-H109-Constantes!$D$11)</f>
        <v>0</v>
      </c>
      <c r="J109" s="35">
        <f>J108+Clima!$F107-H109-E109-I109</f>
        <v>28.819145132088718</v>
      </c>
      <c r="K109" s="35">
        <f>0.0526*H109*Clima!$F107^1.218</f>
        <v>0</v>
      </c>
      <c r="L109" s="35">
        <f>K109*Constantes!$D$29</f>
        <v>0</v>
      </c>
      <c r="M109" s="9"/>
      <c r="N109" s="35">
        <v>104</v>
      </c>
      <c r="O109" s="35">
        <f>'Cálculos de ET'!$I107*((1-Constantes!$E$18)*'Cálculos de ET'!$K107+'Cálculos de ET'!$L107)</f>
        <v>2.022877743978639</v>
      </c>
      <c r="P109" s="35">
        <f>MIN(O109*Constantes!$E$16,0.8*(U108+Clima!$F107-S109-T109-Constantes!$D$12))</f>
        <v>1.1968570535242384</v>
      </c>
      <c r="Q109" s="35">
        <f>IF(Clima!$F107&gt;0.05*Constantes!$E$17,((Clima!$F107-0.05*Constantes!$E$17)^2)/(Clima!$F107+0.95*Constantes!$E$17),0)</f>
        <v>0</v>
      </c>
      <c r="R109" s="35">
        <f>(Q109*Constantes!$E$23+Clima!$F107*Constantes!$E$22)/1000</f>
        <v>0</v>
      </c>
      <c r="S109" s="35">
        <f>IF(R109&gt;Constantes!$E$21,1000*((R109-Constantes!$E$21)/(Constantes!$E$23+Constantes!$E$22)),0)</f>
        <v>0</v>
      </c>
      <c r="T109" s="35">
        <f>MAX(0,U108+Clima!$F107-S109-Constantes!$D$11)</f>
        <v>0</v>
      </c>
      <c r="U109" s="35">
        <f>U108+Clima!$F107-S109-P109-T109</f>
        <v>28.819145132088718</v>
      </c>
      <c r="V109" s="35">
        <f>0.0526*S109*Clima!$F107^1.218</f>
        <v>0</v>
      </c>
      <c r="W109" s="35">
        <f>V109*Constantes!$E$29</f>
        <v>0</v>
      </c>
      <c r="X109" s="9"/>
      <c r="Y109" s="35">
        <v>104</v>
      </c>
      <c r="Z109" s="35">
        <f>'Cálculos de ET'!$I107*((1-Constantes!$F$18)*'Cálculos de ET'!$K107+'Cálculos de ET'!$L107)</f>
        <v>2.022877743978639</v>
      </c>
      <c r="AA109" s="35">
        <f>MIN(Z109*Constantes!$F$16,0.8*(AF108+Clima!$F107-AD109-AE109-Constantes!$D$12))</f>
        <v>1.1968570535242384</v>
      </c>
      <c r="AB109" s="35">
        <f>IF(Clima!$F107&gt;0.05*Constantes!$F$17,((Clima!$F107-0.05*Constantes!$F$17)^2)/(Clima!$F107+0.95*Constantes!$F$17),0)</f>
        <v>0</v>
      </c>
      <c r="AC109" s="35">
        <f>(AB109*Constantes!$F$23+Clima!$F107*Constantes!$F$22)/1000</f>
        <v>0</v>
      </c>
      <c r="AD109" s="35">
        <f>IF(AC109&gt;Constantes!$F$21,1000*((AC109-Constantes!$F$21)/(Constantes!$F$23+Constantes!$F$22)),0)</f>
        <v>0</v>
      </c>
      <c r="AE109" s="35">
        <f>MAX(0,AF108+Clima!$F107-AD109-Constantes!$D$11)</f>
        <v>0</v>
      </c>
      <c r="AF109" s="35">
        <f>AF108+Clima!$F107-AD109-AA109-AE109</f>
        <v>28.819145132088718</v>
      </c>
      <c r="AG109" s="35">
        <f>0.0526*AD109*Clima!$F107^1.218</f>
        <v>0</v>
      </c>
      <c r="AH109" s="35">
        <f>AG109*Constantes!$F$29</f>
        <v>0</v>
      </c>
      <c r="AI109" s="9"/>
      <c r="AJ109" s="35">
        <v>104</v>
      </c>
      <c r="AK109" s="35">
        <f>0.0526*Clima!$F107^2.218</f>
        <v>0</v>
      </c>
      <c r="AL109" s="35">
        <f>IF(Clima!$F107&gt;0.05*$AP$6,((Clima!$F107-0.05*$AP$6)^2)/(Clima!$F107+0.95*$AP$6),0)</f>
        <v>0</v>
      </c>
      <c r="AM109" s="35">
        <f>0.0526*AL109*Clima!$F107^1.218</f>
        <v>0</v>
      </c>
      <c r="AN109" s="35"/>
      <c r="AO109" s="35"/>
      <c r="AP109" s="35"/>
      <c r="AQ109" s="9"/>
      <c r="AR109" s="10"/>
    </row>
    <row r="110" spans="2:44" x14ac:dyDescent="0.25">
      <c r="B110" s="8"/>
      <c r="C110" s="35">
        <v>105</v>
      </c>
      <c r="D110" s="35">
        <f>'Cálculos de ET'!$I108*((1-Constantes!$D$18)*'Cálculos de ET'!$K108+'Cálculos de ET'!$L108)</f>
        <v>1.9213546184128576</v>
      </c>
      <c r="E110" s="35">
        <f>MIN(D110*Constantes!$D$16,0.8*(J109+Clima!$F108-H110-I110-Constantes!$D$12))</f>
        <v>1.1367898204495166</v>
      </c>
      <c r="F110" s="35">
        <f>IF(Clima!$F108&gt;0.05*Constantes!$D$17,((Clima!$F108-0.05*Constantes!$D$17)^2)/(Clima!$F108+0.95*Constantes!$D$17),0)</f>
        <v>0</v>
      </c>
      <c r="G110" s="35">
        <f>(F110*Constantes!$D$23+Clima!$F108*Constantes!$D$22)/1000</f>
        <v>0</v>
      </c>
      <c r="H110" s="35">
        <f>IF(G110&gt;Constantes!$D$21,1000*((G110-Constantes!$D$21)/(Constantes!$D$23+Constantes!$D$22)),0)</f>
        <v>0</v>
      </c>
      <c r="I110" s="35">
        <f>MAX(0,J109+Clima!$F108-H110-Constantes!$D$11)</f>
        <v>0</v>
      </c>
      <c r="J110" s="35">
        <f>J109+Clima!$F108-H110-E110-I110</f>
        <v>27.682355311639199</v>
      </c>
      <c r="K110" s="35">
        <f>0.0526*H110*Clima!$F108^1.218</f>
        <v>0</v>
      </c>
      <c r="L110" s="35">
        <f>K110*Constantes!$D$29</f>
        <v>0</v>
      </c>
      <c r="M110" s="9"/>
      <c r="N110" s="35">
        <v>105</v>
      </c>
      <c r="O110" s="35">
        <f>'Cálculos de ET'!$I108*((1-Constantes!$E$18)*'Cálculos de ET'!$K108+'Cálculos de ET'!$L108)</f>
        <v>1.9213546184128576</v>
      </c>
      <c r="P110" s="35">
        <f>MIN(O110*Constantes!$E$16,0.8*(U109+Clima!$F108-S110-T110-Constantes!$D$12))</f>
        <v>1.1367898204495166</v>
      </c>
      <c r="Q110" s="35">
        <f>IF(Clima!$F108&gt;0.05*Constantes!$E$17,((Clima!$F108-0.05*Constantes!$E$17)^2)/(Clima!$F108+0.95*Constantes!$E$17),0)</f>
        <v>0</v>
      </c>
      <c r="R110" s="35">
        <f>(Q110*Constantes!$E$23+Clima!$F108*Constantes!$E$22)/1000</f>
        <v>0</v>
      </c>
      <c r="S110" s="35">
        <f>IF(R110&gt;Constantes!$E$21,1000*((R110-Constantes!$E$21)/(Constantes!$E$23+Constantes!$E$22)),0)</f>
        <v>0</v>
      </c>
      <c r="T110" s="35">
        <f>MAX(0,U109+Clima!$F108-S110-Constantes!$D$11)</f>
        <v>0</v>
      </c>
      <c r="U110" s="35">
        <f>U109+Clima!$F108-S110-P110-T110</f>
        <v>27.682355311639199</v>
      </c>
      <c r="V110" s="35">
        <f>0.0526*S110*Clima!$F108^1.218</f>
        <v>0</v>
      </c>
      <c r="W110" s="35">
        <f>V110*Constantes!$E$29</f>
        <v>0</v>
      </c>
      <c r="X110" s="9"/>
      <c r="Y110" s="35">
        <v>105</v>
      </c>
      <c r="Z110" s="35">
        <f>'Cálculos de ET'!$I108*((1-Constantes!$F$18)*'Cálculos de ET'!$K108+'Cálculos de ET'!$L108)</f>
        <v>1.9213546184128576</v>
      </c>
      <c r="AA110" s="35">
        <f>MIN(Z110*Constantes!$F$16,0.8*(AF109+Clima!$F108-AD110-AE110-Constantes!$D$12))</f>
        <v>1.1367898204495166</v>
      </c>
      <c r="AB110" s="35">
        <f>IF(Clima!$F108&gt;0.05*Constantes!$F$17,((Clima!$F108-0.05*Constantes!$F$17)^2)/(Clima!$F108+0.95*Constantes!$F$17),0)</f>
        <v>0</v>
      </c>
      <c r="AC110" s="35">
        <f>(AB110*Constantes!$F$23+Clima!$F108*Constantes!$F$22)/1000</f>
        <v>0</v>
      </c>
      <c r="AD110" s="35">
        <f>IF(AC110&gt;Constantes!$F$21,1000*((AC110-Constantes!$F$21)/(Constantes!$F$23+Constantes!$F$22)),0)</f>
        <v>0</v>
      </c>
      <c r="AE110" s="35">
        <f>MAX(0,AF109+Clima!$F108-AD110-Constantes!$D$11)</f>
        <v>0</v>
      </c>
      <c r="AF110" s="35">
        <f>AF109+Clima!$F108-AD110-AA110-AE110</f>
        <v>27.682355311639199</v>
      </c>
      <c r="AG110" s="35">
        <f>0.0526*AD110*Clima!$F108^1.218</f>
        <v>0</v>
      </c>
      <c r="AH110" s="35">
        <f>AG110*Constantes!$F$29</f>
        <v>0</v>
      </c>
      <c r="AI110" s="9"/>
      <c r="AJ110" s="35">
        <v>105</v>
      </c>
      <c r="AK110" s="35">
        <f>0.0526*Clima!$F108^2.218</f>
        <v>0</v>
      </c>
      <c r="AL110" s="35">
        <f>IF(Clima!$F108&gt;0.05*$AP$6,((Clima!$F108-0.05*$AP$6)^2)/(Clima!$F108+0.95*$AP$6),0)</f>
        <v>0</v>
      </c>
      <c r="AM110" s="35">
        <f>0.0526*AL110*Clima!$F108^1.218</f>
        <v>0</v>
      </c>
      <c r="AN110" s="35"/>
      <c r="AO110" s="35"/>
      <c r="AP110" s="35"/>
      <c r="AQ110" s="9"/>
      <c r="AR110" s="10"/>
    </row>
    <row r="111" spans="2:44" x14ac:dyDescent="0.25">
      <c r="B111" s="8"/>
      <c r="C111" s="35">
        <v>106</v>
      </c>
      <c r="D111" s="35">
        <f>'Cálculos de ET'!$I109*((1-Constantes!$D$18)*'Cálculos de ET'!$K109+'Cálculos de ET'!$L109)</f>
        <v>1.9606568284811652</v>
      </c>
      <c r="E111" s="35">
        <f>MIN(D111*Constantes!$D$16,0.8*(J110+Clima!$F109-H111-I111-Constantes!$D$12))</f>
        <v>1.1600433895193052</v>
      </c>
      <c r="F111" s="35">
        <f>IF(Clima!$F109&gt;0.05*Constantes!$D$17,((Clima!$F109-0.05*Constantes!$D$17)^2)/(Clima!$F109+0.95*Constantes!$D$17),0)</f>
        <v>0</v>
      </c>
      <c r="G111" s="35">
        <f>(F111*Constantes!$D$23+Clima!$F109*Constantes!$D$22)/1000</f>
        <v>0</v>
      </c>
      <c r="H111" s="35">
        <f>IF(G111&gt;Constantes!$D$21,1000*((G111-Constantes!$D$21)/(Constantes!$D$23+Constantes!$D$22)),0)</f>
        <v>0</v>
      </c>
      <c r="I111" s="35">
        <f>MAX(0,J110+Clima!$F109-H111-Constantes!$D$11)</f>
        <v>0</v>
      </c>
      <c r="J111" s="35">
        <f>J110+Clima!$F109-H111-E111-I111</f>
        <v>26.522311922119894</v>
      </c>
      <c r="K111" s="35">
        <f>0.0526*H111*Clima!$F109^1.218</f>
        <v>0</v>
      </c>
      <c r="L111" s="35">
        <f>K111*Constantes!$D$29</f>
        <v>0</v>
      </c>
      <c r="M111" s="9"/>
      <c r="N111" s="35">
        <v>106</v>
      </c>
      <c r="O111" s="35">
        <f>'Cálculos de ET'!$I109*((1-Constantes!$E$18)*'Cálculos de ET'!$K109+'Cálculos de ET'!$L109)</f>
        <v>1.9606568284811652</v>
      </c>
      <c r="P111" s="35">
        <f>MIN(O111*Constantes!$E$16,0.8*(U110+Clima!$F109-S111-T111-Constantes!$D$12))</f>
        <v>1.1600433895193052</v>
      </c>
      <c r="Q111" s="35">
        <f>IF(Clima!$F109&gt;0.05*Constantes!$E$17,((Clima!$F109-0.05*Constantes!$E$17)^2)/(Clima!$F109+0.95*Constantes!$E$17),0)</f>
        <v>0</v>
      </c>
      <c r="R111" s="35">
        <f>(Q111*Constantes!$E$23+Clima!$F109*Constantes!$E$22)/1000</f>
        <v>0</v>
      </c>
      <c r="S111" s="35">
        <f>IF(R111&gt;Constantes!$E$21,1000*((R111-Constantes!$E$21)/(Constantes!$E$23+Constantes!$E$22)),0)</f>
        <v>0</v>
      </c>
      <c r="T111" s="35">
        <f>MAX(0,U110+Clima!$F109-S111-Constantes!$D$11)</f>
        <v>0</v>
      </c>
      <c r="U111" s="35">
        <f>U110+Clima!$F109-S111-P111-T111</f>
        <v>26.522311922119894</v>
      </c>
      <c r="V111" s="35">
        <f>0.0526*S111*Clima!$F109^1.218</f>
        <v>0</v>
      </c>
      <c r="W111" s="35">
        <f>V111*Constantes!$E$29</f>
        <v>0</v>
      </c>
      <c r="X111" s="9"/>
      <c r="Y111" s="35">
        <v>106</v>
      </c>
      <c r="Z111" s="35">
        <f>'Cálculos de ET'!$I109*((1-Constantes!$F$18)*'Cálculos de ET'!$K109+'Cálculos de ET'!$L109)</f>
        <v>1.9606568284811652</v>
      </c>
      <c r="AA111" s="35">
        <f>MIN(Z111*Constantes!$F$16,0.8*(AF110+Clima!$F109-AD111-AE111-Constantes!$D$12))</f>
        <v>1.1600433895193052</v>
      </c>
      <c r="AB111" s="35">
        <f>IF(Clima!$F109&gt;0.05*Constantes!$F$17,((Clima!$F109-0.05*Constantes!$F$17)^2)/(Clima!$F109+0.95*Constantes!$F$17),0)</f>
        <v>0</v>
      </c>
      <c r="AC111" s="35">
        <f>(AB111*Constantes!$F$23+Clima!$F109*Constantes!$F$22)/1000</f>
        <v>0</v>
      </c>
      <c r="AD111" s="35">
        <f>IF(AC111&gt;Constantes!$F$21,1000*((AC111-Constantes!$F$21)/(Constantes!$F$23+Constantes!$F$22)),0)</f>
        <v>0</v>
      </c>
      <c r="AE111" s="35">
        <f>MAX(0,AF110+Clima!$F109-AD111-Constantes!$D$11)</f>
        <v>0</v>
      </c>
      <c r="AF111" s="35">
        <f>AF110+Clima!$F109-AD111-AA111-AE111</f>
        <v>26.522311922119894</v>
      </c>
      <c r="AG111" s="35">
        <f>0.0526*AD111*Clima!$F109^1.218</f>
        <v>0</v>
      </c>
      <c r="AH111" s="35">
        <f>AG111*Constantes!$F$29</f>
        <v>0</v>
      </c>
      <c r="AI111" s="9"/>
      <c r="AJ111" s="35">
        <v>106</v>
      </c>
      <c r="AK111" s="35">
        <f>0.0526*Clima!$F109^2.218</f>
        <v>0</v>
      </c>
      <c r="AL111" s="35">
        <f>IF(Clima!$F109&gt;0.05*$AP$6,((Clima!$F109-0.05*$AP$6)^2)/(Clima!$F109+0.95*$AP$6),0)</f>
        <v>0</v>
      </c>
      <c r="AM111" s="35">
        <f>0.0526*AL111*Clima!$F109^1.218</f>
        <v>0</v>
      </c>
      <c r="AN111" s="35"/>
      <c r="AO111" s="35"/>
      <c r="AP111" s="35"/>
      <c r="AQ111" s="9"/>
      <c r="AR111" s="10"/>
    </row>
    <row r="112" spans="2:44" x14ac:dyDescent="0.25">
      <c r="B112" s="8"/>
      <c r="C112" s="35">
        <v>107</v>
      </c>
      <c r="D112" s="35">
        <f>'Cálculos de ET'!$I110*((1-Constantes!$D$18)*'Cálculos de ET'!$K110+'Cálculos de ET'!$L110)</f>
        <v>1.9330550023832787</v>
      </c>
      <c r="E112" s="35">
        <f>MIN(D112*Constantes!$D$16,0.8*(J111+Clima!$F110-H112-I112-Constantes!$D$12))</f>
        <v>1.1437124766137976</v>
      </c>
      <c r="F112" s="35">
        <f>IF(Clima!$F110&gt;0.05*Constantes!$D$17,((Clima!$F110-0.05*Constantes!$D$17)^2)/(Clima!$F110+0.95*Constantes!$D$17),0)</f>
        <v>0</v>
      </c>
      <c r="G112" s="35">
        <f>(F112*Constantes!$D$23+Clima!$F110*Constantes!$D$22)/1000</f>
        <v>0</v>
      </c>
      <c r="H112" s="35">
        <f>IF(G112&gt;Constantes!$D$21,1000*((G112-Constantes!$D$21)/(Constantes!$D$23+Constantes!$D$22)),0)</f>
        <v>0</v>
      </c>
      <c r="I112" s="35">
        <f>MAX(0,J111+Clima!$F110-H112-Constantes!$D$11)</f>
        <v>0</v>
      </c>
      <c r="J112" s="35">
        <f>J111+Clima!$F110-H112-E112-I112</f>
        <v>25.378599445506097</v>
      </c>
      <c r="K112" s="35">
        <f>0.0526*H112*Clima!$F110^1.218</f>
        <v>0</v>
      </c>
      <c r="L112" s="35">
        <f>K112*Constantes!$D$29</f>
        <v>0</v>
      </c>
      <c r="M112" s="9"/>
      <c r="N112" s="35">
        <v>107</v>
      </c>
      <c r="O112" s="35">
        <f>'Cálculos de ET'!$I110*((1-Constantes!$E$18)*'Cálculos de ET'!$K110+'Cálculos de ET'!$L110)</f>
        <v>1.9330550023832787</v>
      </c>
      <c r="P112" s="35">
        <f>MIN(O112*Constantes!$E$16,0.8*(U111+Clima!$F110-S112-T112-Constantes!$D$12))</f>
        <v>1.1437124766137976</v>
      </c>
      <c r="Q112" s="35">
        <f>IF(Clima!$F110&gt;0.05*Constantes!$E$17,((Clima!$F110-0.05*Constantes!$E$17)^2)/(Clima!$F110+0.95*Constantes!$E$17),0)</f>
        <v>0</v>
      </c>
      <c r="R112" s="35">
        <f>(Q112*Constantes!$E$23+Clima!$F110*Constantes!$E$22)/1000</f>
        <v>0</v>
      </c>
      <c r="S112" s="35">
        <f>IF(R112&gt;Constantes!$E$21,1000*((R112-Constantes!$E$21)/(Constantes!$E$23+Constantes!$E$22)),0)</f>
        <v>0</v>
      </c>
      <c r="T112" s="35">
        <f>MAX(0,U111+Clima!$F110-S112-Constantes!$D$11)</f>
        <v>0</v>
      </c>
      <c r="U112" s="35">
        <f>U111+Clima!$F110-S112-P112-T112</f>
        <v>25.378599445506097</v>
      </c>
      <c r="V112" s="35">
        <f>0.0526*S112*Clima!$F110^1.218</f>
        <v>0</v>
      </c>
      <c r="W112" s="35">
        <f>V112*Constantes!$E$29</f>
        <v>0</v>
      </c>
      <c r="X112" s="9"/>
      <c r="Y112" s="35">
        <v>107</v>
      </c>
      <c r="Z112" s="35">
        <f>'Cálculos de ET'!$I110*((1-Constantes!$F$18)*'Cálculos de ET'!$K110+'Cálculos de ET'!$L110)</f>
        <v>1.9330550023832787</v>
      </c>
      <c r="AA112" s="35">
        <f>MIN(Z112*Constantes!$F$16,0.8*(AF111+Clima!$F110-AD112-AE112-Constantes!$D$12))</f>
        <v>1.1437124766137976</v>
      </c>
      <c r="AB112" s="35">
        <f>IF(Clima!$F110&gt;0.05*Constantes!$F$17,((Clima!$F110-0.05*Constantes!$F$17)^2)/(Clima!$F110+0.95*Constantes!$F$17),0)</f>
        <v>0</v>
      </c>
      <c r="AC112" s="35">
        <f>(AB112*Constantes!$F$23+Clima!$F110*Constantes!$F$22)/1000</f>
        <v>0</v>
      </c>
      <c r="AD112" s="35">
        <f>IF(AC112&gt;Constantes!$F$21,1000*((AC112-Constantes!$F$21)/(Constantes!$F$23+Constantes!$F$22)),0)</f>
        <v>0</v>
      </c>
      <c r="AE112" s="35">
        <f>MAX(0,AF111+Clima!$F110-AD112-Constantes!$D$11)</f>
        <v>0</v>
      </c>
      <c r="AF112" s="35">
        <f>AF111+Clima!$F110-AD112-AA112-AE112</f>
        <v>25.378599445506097</v>
      </c>
      <c r="AG112" s="35">
        <f>0.0526*AD112*Clima!$F110^1.218</f>
        <v>0</v>
      </c>
      <c r="AH112" s="35">
        <f>AG112*Constantes!$F$29</f>
        <v>0</v>
      </c>
      <c r="AI112" s="9"/>
      <c r="AJ112" s="35">
        <v>107</v>
      </c>
      <c r="AK112" s="35">
        <f>0.0526*Clima!$F110^2.218</f>
        <v>0</v>
      </c>
      <c r="AL112" s="35">
        <f>IF(Clima!$F110&gt;0.05*$AP$6,((Clima!$F110-0.05*$AP$6)^2)/(Clima!$F110+0.95*$AP$6),0)</f>
        <v>0</v>
      </c>
      <c r="AM112" s="35">
        <f>0.0526*AL112*Clima!$F110^1.218</f>
        <v>0</v>
      </c>
      <c r="AN112" s="35"/>
      <c r="AO112" s="35"/>
      <c r="AP112" s="35"/>
      <c r="AQ112" s="9"/>
      <c r="AR112" s="10"/>
    </row>
    <row r="113" spans="2:44" x14ac:dyDescent="0.25">
      <c r="B113" s="8"/>
      <c r="C113" s="35">
        <v>108</v>
      </c>
      <c r="D113" s="35">
        <f>'Cálculos de ET'!$I111*((1-Constantes!$D$18)*'Cálculos de ET'!$K111+'Cálculos de ET'!$L111)</f>
        <v>1.9632743022342365</v>
      </c>
      <c r="E113" s="35">
        <f>MIN(D113*Constantes!$D$16,0.8*(J112+Clima!$F111-H113-I113-Constantes!$D$12))</f>
        <v>1.1615920456025028</v>
      </c>
      <c r="F113" s="35">
        <f>IF(Clima!$F111&gt;0.05*Constantes!$D$17,((Clima!$F111-0.05*Constantes!$D$17)^2)/(Clima!$F111+0.95*Constantes!$D$17),0)</f>
        <v>0</v>
      </c>
      <c r="G113" s="35">
        <f>(F113*Constantes!$D$23+Clima!$F111*Constantes!$D$22)/1000</f>
        <v>0</v>
      </c>
      <c r="H113" s="35">
        <f>IF(G113&gt;Constantes!$D$21,1000*((G113-Constantes!$D$21)/(Constantes!$D$23+Constantes!$D$22)),0)</f>
        <v>0</v>
      </c>
      <c r="I113" s="35">
        <f>MAX(0,J112+Clima!$F111-H113-Constantes!$D$11)</f>
        <v>0</v>
      </c>
      <c r="J113" s="35">
        <f>J112+Clima!$F111-H113-E113-I113</f>
        <v>24.917007399903593</v>
      </c>
      <c r="K113" s="35">
        <f>0.0526*H113*Clima!$F111^1.218</f>
        <v>0</v>
      </c>
      <c r="L113" s="35">
        <f>K113*Constantes!$D$29</f>
        <v>0</v>
      </c>
      <c r="M113" s="9"/>
      <c r="N113" s="35">
        <v>108</v>
      </c>
      <c r="O113" s="35">
        <f>'Cálculos de ET'!$I111*((1-Constantes!$E$18)*'Cálculos de ET'!$K111+'Cálculos de ET'!$L111)</f>
        <v>1.9632743022342365</v>
      </c>
      <c r="P113" s="35">
        <f>MIN(O113*Constantes!$E$16,0.8*(U112+Clima!$F111-S113-T113-Constantes!$D$12))</f>
        <v>1.1615920456025028</v>
      </c>
      <c r="Q113" s="35">
        <f>IF(Clima!$F111&gt;0.05*Constantes!$E$17,((Clima!$F111-0.05*Constantes!$E$17)^2)/(Clima!$F111+0.95*Constantes!$E$17),0)</f>
        <v>0</v>
      </c>
      <c r="R113" s="35">
        <f>(Q113*Constantes!$E$23+Clima!$F111*Constantes!$E$22)/1000</f>
        <v>1.3999999999999999E-4</v>
      </c>
      <c r="S113" s="35">
        <f>IF(R113&gt;Constantes!$E$21,1000*((R113-Constantes!$E$21)/(Constantes!$E$23+Constantes!$E$22)),0)</f>
        <v>0</v>
      </c>
      <c r="T113" s="35">
        <f>MAX(0,U112+Clima!$F111-S113-Constantes!$D$11)</f>
        <v>0</v>
      </c>
      <c r="U113" s="35">
        <f>U112+Clima!$F111-S113-P113-T113</f>
        <v>24.917007399903593</v>
      </c>
      <c r="V113" s="35">
        <f>0.0526*S113*Clima!$F111^1.218</f>
        <v>0</v>
      </c>
      <c r="W113" s="35">
        <f>V113*Constantes!$E$29</f>
        <v>0</v>
      </c>
      <c r="X113" s="9"/>
      <c r="Y113" s="35">
        <v>108</v>
      </c>
      <c r="Z113" s="35">
        <f>'Cálculos de ET'!$I111*((1-Constantes!$F$18)*'Cálculos de ET'!$K111+'Cálculos de ET'!$L111)</f>
        <v>1.9632743022342365</v>
      </c>
      <c r="AA113" s="35">
        <f>MIN(Z113*Constantes!$F$16,0.8*(AF112+Clima!$F111-AD113-AE113-Constantes!$D$12))</f>
        <v>1.1615920456025028</v>
      </c>
      <c r="AB113" s="35">
        <f>IF(Clima!$F111&gt;0.05*Constantes!$F$17,((Clima!$F111-0.05*Constantes!$F$17)^2)/(Clima!$F111+0.95*Constantes!$F$17),0)</f>
        <v>0</v>
      </c>
      <c r="AC113" s="35">
        <f>(AB113*Constantes!$F$23+Clima!$F111*Constantes!$F$22)/1000</f>
        <v>2.7999999999999998E-4</v>
      </c>
      <c r="AD113" s="35">
        <f>IF(AC113&gt;Constantes!$F$21,1000*((AC113-Constantes!$F$21)/(Constantes!$F$23+Constantes!$F$22)),0)</f>
        <v>0</v>
      </c>
      <c r="AE113" s="35">
        <f>MAX(0,AF112+Clima!$F111-AD113-Constantes!$D$11)</f>
        <v>0</v>
      </c>
      <c r="AF113" s="35">
        <f>AF112+Clima!$F111-AD113-AA113-AE113</f>
        <v>24.917007399903593</v>
      </c>
      <c r="AG113" s="35">
        <f>0.0526*AD113*Clima!$F111^1.218</f>
        <v>0</v>
      </c>
      <c r="AH113" s="35">
        <f>AG113*Constantes!$F$29</f>
        <v>0</v>
      </c>
      <c r="AI113" s="9"/>
      <c r="AJ113" s="35">
        <v>108</v>
      </c>
      <c r="AK113" s="35">
        <f>0.0526*Clima!$F111^2.218</f>
        <v>2.3845871367955355E-2</v>
      </c>
      <c r="AL113" s="35">
        <f>IF(Clima!$F111&gt;0.05*$AP$6,((Clima!$F111-0.05*$AP$6)^2)/(Clima!$F111+0.95*$AP$6),0)</f>
        <v>0</v>
      </c>
      <c r="AM113" s="35">
        <f>0.0526*AL113*Clima!$F111^1.218</f>
        <v>0</v>
      </c>
      <c r="AN113" s="35"/>
      <c r="AO113" s="35"/>
      <c r="AP113" s="35"/>
      <c r="AQ113" s="9"/>
      <c r="AR113" s="10"/>
    </row>
    <row r="114" spans="2:44" x14ac:dyDescent="0.25">
      <c r="B114" s="8"/>
      <c r="C114" s="35">
        <v>109</v>
      </c>
      <c r="D114" s="35">
        <f>'Cálculos de ET'!$I112*((1-Constantes!$D$18)*'Cálculos de ET'!$K112+'Cálculos de ET'!$L112)</f>
        <v>1.9783041822146641</v>
      </c>
      <c r="E114" s="35">
        <f>MIN(D114*Constantes!$D$16,0.8*(J113+Clima!$F112-H114-I114-Constantes!$D$12))</f>
        <v>1.1704846333635492</v>
      </c>
      <c r="F114" s="35">
        <f>IF(Clima!$F112&gt;0.05*Constantes!$D$17,((Clima!$F112-0.05*Constantes!$D$17)^2)/(Clima!$F112+0.95*Constantes!$D$17),0)</f>
        <v>0</v>
      </c>
      <c r="G114" s="35">
        <f>(F114*Constantes!$D$23+Clima!$F112*Constantes!$D$22)/1000</f>
        <v>0</v>
      </c>
      <c r="H114" s="35">
        <f>IF(G114&gt;Constantes!$D$21,1000*((G114-Constantes!$D$21)/(Constantes!$D$23+Constantes!$D$22)),0)</f>
        <v>0</v>
      </c>
      <c r="I114" s="35">
        <f>MAX(0,J113+Clima!$F112-H114-Constantes!$D$11)</f>
        <v>0</v>
      </c>
      <c r="J114" s="35">
        <f>J113+Clima!$F112-H114-E114-I114</f>
        <v>24.246522766540043</v>
      </c>
      <c r="K114" s="35">
        <f>0.0526*H114*Clima!$F112^1.218</f>
        <v>0</v>
      </c>
      <c r="L114" s="35">
        <f>K114*Constantes!$D$29</f>
        <v>0</v>
      </c>
      <c r="M114" s="9"/>
      <c r="N114" s="35">
        <v>109</v>
      </c>
      <c r="O114" s="35">
        <f>'Cálculos de ET'!$I112*((1-Constantes!$E$18)*'Cálculos de ET'!$K112+'Cálculos de ET'!$L112)</f>
        <v>1.9783041822146641</v>
      </c>
      <c r="P114" s="35">
        <f>MIN(O114*Constantes!$E$16,0.8*(U113+Clima!$F112-S114-T114-Constantes!$D$12))</f>
        <v>1.1704846333635492</v>
      </c>
      <c r="Q114" s="35">
        <f>IF(Clima!$F112&gt;0.05*Constantes!$E$17,((Clima!$F112-0.05*Constantes!$E$17)^2)/(Clima!$F112+0.95*Constantes!$E$17),0)</f>
        <v>0</v>
      </c>
      <c r="R114" s="35">
        <f>(Q114*Constantes!$E$23+Clima!$F112*Constantes!$E$22)/1000</f>
        <v>1E-4</v>
      </c>
      <c r="S114" s="35">
        <f>IF(R114&gt;Constantes!$E$21,1000*((R114-Constantes!$E$21)/(Constantes!$E$23+Constantes!$E$22)),0)</f>
        <v>0</v>
      </c>
      <c r="T114" s="35">
        <f>MAX(0,U113+Clima!$F112-S114-Constantes!$D$11)</f>
        <v>0</v>
      </c>
      <c r="U114" s="35">
        <f>U113+Clima!$F112-S114-P114-T114</f>
        <v>24.246522766540043</v>
      </c>
      <c r="V114" s="35">
        <f>0.0526*S114*Clima!$F112^1.218</f>
        <v>0</v>
      </c>
      <c r="W114" s="35">
        <f>V114*Constantes!$E$29</f>
        <v>0</v>
      </c>
      <c r="X114" s="9"/>
      <c r="Y114" s="35">
        <v>109</v>
      </c>
      <c r="Z114" s="35">
        <f>'Cálculos de ET'!$I112*((1-Constantes!$F$18)*'Cálculos de ET'!$K112+'Cálculos de ET'!$L112)</f>
        <v>1.9783041822146641</v>
      </c>
      <c r="AA114" s="35">
        <f>MIN(Z114*Constantes!$F$16,0.8*(AF113+Clima!$F112-AD114-AE114-Constantes!$D$12))</f>
        <v>1.1704846333635492</v>
      </c>
      <c r="AB114" s="35">
        <f>IF(Clima!$F112&gt;0.05*Constantes!$F$17,((Clima!$F112-0.05*Constantes!$F$17)^2)/(Clima!$F112+0.95*Constantes!$F$17),0)</f>
        <v>0</v>
      </c>
      <c r="AC114" s="35">
        <f>(AB114*Constantes!$F$23+Clima!$F112*Constantes!$F$22)/1000</f>
        <v>2.0000000000000001E-4</v>
      </c>
      <c r="AD114" s="35">
        <f>IF(AC114&gt;Constantes!$F$21,1000*((AC114-Constantes!$F$21)/(Constantes!$F$23+Constantes!$F$22)),0)</f>
        <v>0</v>
      </c>
      <c r="AE114" s="35">
        <f>MAX(0,AF113+Clima!$F112-AD114-Constantes!$D$11)</f>
        <v>0</v>
      </c>
      <c r="AF114" s="35">
        <f>AF113+Clima!$F112-AD114-AA114-AE114</f>
        <v>24.246522766540043</v>
      </c>
      <c r="AG114" s="35">
        <f>0.0526*AD114*Clima!$F112^1.218</f>
        <v>0</v>
      </c>
      <c r="AH114" s="35">
        <f>AG114*Constantes!$F$29</f>
        <v>0</v>
      </c>
      <c r="AI114" s="9"/>
      <c r="AJ114" s="35">
        <v>109</v>
      </c>
      <c r="AK114" s="35">
        <f>0.0526*Clima!$F112^2.218</f>
        <v>1.1305797794095535E-2</v>
      </c>
      <c r="AL114" s="35">
        <f>IF(Clima!$F112&gt;0.05*$AP$6,((Clima!$F112-0.05*$AP$6)^2)/(Clima!$F112+0.95*$AP$6),0)</f>
        <v>0</v>
      </c>
      <c r="AM114" s="35">
        <f>0.0526*AL114*Clima!$F112^1.218</f>
        <v>0</v>
      </c>
      <c r="AN114" s="35"/>
      <c r="AO114" s="35"/>
      <c r="AP114" s="35"/>
      <c r="AQ114" s="9"/>
      <c r="AR114" s="10"/>
    </row>
    <row r="115" spans="2:44" x14ac:dyDescent="0.25">
      <c r="B115" s="8"/>
      <c r="C115" s="35">
        <v>110</v>
      </c>
      <c r="D115" s="35">
        <f>'Cálculos de ET'!$I113*((1-Constantes!$D$18)*'Cálculos de ET'!$K113+'Cálculos de ET'!$L113)</f>
        <v>2.0060289896835068</v>
      </c>
      <c r="E115" s="35">
        <f>MIN(D115*Constantes!$D$16,0.8*(J114+Clima!$F113-H115-I115-Constantes!$D$12))</f>
        <v>1.1868883095004086</v>
      </c>
      <c r="F115" s="35">
        <f>IF(Clima!$F113&gt;0.05*Constantes!$D$17,((Clima!$F113-0.05*Constantes!$D$17)^2)/(Clima!$F113+0.95*Constantes!$D$17),0)</f>
        <v>0</v>
      </c>
      <c r="G115" s="35">
        <f>(F115*Constantes!$D$23+Clima!$F113*Constantes!$D$22)/1000</f>
        <v>0</v>
      </c>
      <c r="H115" s="35">
        <f>IF(G115&gt;Constantes!$D$21,1000*((G115-Constantes!$D$21)/(Constantes!$D$23+Constantes!$D$22)),0)</f>
        <v>0</v>
      </c>
      <c r="I115" s="35">
        <f>MAX(0,J114+Clima!$F113-H115-Constantes!$D$11)</f>
        <v>0</v>
      </c>
      <c r="J115" s="35">
        <f>J114+Clima!$F113-H115-E115-I115</f>
        <v>23.059634457039635</v>
      </c>
      <c r="K115" s="35">
        <f>0.0526*H115*Clima!$F113^1.218</f>
        <v>0</v>
      </c>
      <c r="L115" s="35">
        <f>K115*Constantes!$D$29</f>
        <v>0</v>
      </c>
      <c r="M115" s="9"/>
      <c r="N115" s="35">
        <v>110</v>
      </c>
      <c r="O115" s="35">
        <f>'Cálculos de ET'!$I113*((1-Constantes!$E$18)*'Cálculos de ET'!$K113+'Cálculos de ET'!$L113)</f>
        <v>2.0060289896835068</v>
      </c>
      <c r="P115" s="35">
        <f>MIN(O115*Constantes!$E$16,0.8*(U114+Clima!$F113-S115-T115-Constantes!$D$12))</f>
        <v>1.1868883095004086</v>
      </c>
      <c r="Q115" s="35">
        <f>IF(Clima!$F113&gt;0.05*Constantes!$E$17,((Clima!$F113-0.05*Constantes!$E$17)^2)/(Clima!$F113+0.95*Constantes!$E$17),0)</f>
        <v>0</v>
      </c>
      <c r="R115" s="35">
        <f>(Q115*Constantes!$E$23+Clima!$F113*Constantes!$E$22)/1000</f>
        <v>0</v>
      </c>
      <c r="S115" s="35">
        <f>IF(R115&gt;Constantes!$E$21,1000*((R115-Constantes!$E$21)/(Constantes!$E$23+Constantes!$E$22)),0)</f>
        <v>0</v>
      </c>
      <c r="T115" s="35">
        <f>MAX(0,U114+Clima!$F113-S115-Constantes!$D$11)</f>
        <v>0</v>
      </c>
      <c r="U115" s="35">
        <f>U114+Clima!$F113-S115-P115-T115</f>
        <v>23.059634457039635</v>
      </c>
      <c r="V115" s="35">
        <f>0.0526*S115*Clima!$F113^1.218</f>
        <v>0</v>
      </c>
      <c r="W115" s="35">
        <f>V115*Constantes!$E$29</f>
        <v>0</v>
      </c>
      <c r="X115" s="9"/>
      <c r="Y115" s="35">
        <v>110</v>
      </c>
      <c r="Z115" s="35">
        <f>'Cálculos de ET'!$I113*((1-Constantes!$F$18)*'Cálculos de ET'!$K113+'Cálculos de ET'!$L113)</f>
        <v>2.0060289896835068</v>
      </c>
      <c r="AA115" s="35">
        <f>MIN(Z115*Constantes!$F$16,0.8*(AF114+Clima!$F113-AD115-AE115-Constantes!$D$12))</f>
        <v>1.1868883095004086</v>
      </c>
      <c r="AB115" s="35">
        <f>IF(Clima!$F113&gt;0.05*Constantes!$F$17,((Clima!$F113-0.05*Constantes!$F$17)^2)/(Clima!$F113+0.95*Constantes!$F$17),0)</f>
        <v>0</v>
      </c>
      <c r="AC115" s="35">
        <f>(AB115*Constantes!$F$23+Clima!$F113*Constantes!$F$22)/1000</f>
        <v>0</v>
      </c>
      <c r="AD115" s="35">
        <f>IF(AC115&gt;Constantes!$F$21,1000*((AC115-Constantes!$F$21)/(Constantes!$F$23+Constantes!$F$22)),0)</f>
        <v>0</v>
      </c>
      <c r="AE115" s="35">
        <f>MAX(0,AF114+Clima!$F113-AD115-Constantes!$D$11)</f>
        <v>0</v>
      </c>
      <c r="AF115" s="35">
        <f>AF114+Clima!$F113-AD115-AA115-AE115</f>
        <v>23.059634457039635</v>
      </c>
      <c r="AG115" s="35">
        <f>0.0526*AD115*Clima!$F113^1.218</f>
        <v>0</v>
      </c>
      <c r="AH115" s="35">
        <f>AG115*Constantes!$F$29</f>
        <v>0</v>
      </c>
      <c r="AI115" s="9"/>
      <c r="AJ115" s="35">
        <v>110</v>
      </c>
      <c r="AK115" s="35">
        <f>0.0526*Clima!$F113^2.218</f>
        <v>0</v>
      </c>
      <c r="AL115" s="35">
        <f>IF(Clima!$F113&gt;0.05*$AP$6,((Clima!$F113-0.05*$AP$6)^2)/(Clima!$F113+0.95*$AP$6),0)</f>
        <v>0</v>
      </c>
      <c r="AM115" s="35">
        <f>0.0526*AL115*Clima!$F113^1.218</f>
        <v>0</v>
      </c>
      <c r="AN115" s="35"/>
      <c r="AO115" s="35"/>
      <c r="AP115" s="35"/>
      <c r="AQ115" s="9"/>
      <c r="AR115" s="10"/>
    </row>
    <row r="116" spans="2:44" x14ac:dyDescent="0.25">
      <c r="B116" s="8"/>
      <c r="C116" s="35">
        <v>111</v>
      </c>
      <c r="D116" s="35">
        <f>'Cálculos de ET'!$I114*((1-Constantes!$D$18)*'Cálculos de ET'!$K114+'Cálculos de ET'!$L114)</f>
        <v>1.9081464891076798</v>
      </c>
      <c r="E116" s="35">
        <f>MIN(D116*Constantes!$D$16,0.8*(J115+Clima!$F114-H116-I116-Constantes!$D$12))</f>
        <v>1.128975090780451</v>
      </c>
      <c r="F116" s="35">
        <f>IF(Clima!$F114&gt;0.05*Constantes!$D$17,((Clima!$F114-0.05*Constantes!$D$17)^2)/(Clima!$F114+0.95*Constantes!$D$17),0)</f>
        <v>0</v>
      </c>
      <c r="G116" s="35">
        <f>(F116*Constantes!$D$23+Clima!$F114*Constantes!$D$22)/1000</f>
        <v>0</v>
      </c>
      <c r="H116" s="35">
        <f>IF(G116&gt;Constantes!$D$21,1000*((G116-Constantes!$D$21)/(Constantes!$D$23+Constantes!$D$22)),0)</f>
        <v>0</v>
      </c>
      <c r="I116" s="35">
        <f>MAX(0,J115+Clima!$F114-H116-Constantes!$D$11)</f>
        <v>0</v>
      </c>
      <c r="J116" s="35">
        <f>J115+Clima!$F114-H116-E116-I116</f>
        <v>21.930659366259185</v>
      </c>
      <c r="K116" s="35">
        <f>0.0526*H116*Clima!$F114^1.218</f>
        <v>0</v>
      </c>
      <c r="L116" s="35">
        <f>K116*Constantes!$D$29</f>
        <v>0</v>
      </c>
      <c r="M116" s="9"/>
      <c r="N116" s="35">
        <v>111</v>
      </c>
      <c r="O116" s="35">
        <f>'Cálculos de ET'!$I114*((1-Constantes!$E$18)*'Cálculos de ET'!$K114+'Cálculos de ET'!$L114)</f>
        <v>1.9081464891076798</v>
      </c>
      <c r="P116" s="35">
        <f>MIN(O116*Constantes!$E$16,0.8*(U115+Clima!$F114-S116-T116-Constantes!$D$12))</f>
        <v>1.128975090780451</v>
      </c>
      <c r="Q116" s="35">
        <f>IF(Clima!$F114&gt;0.05*Constantes!$E$17,((Clima!$F114-0.05*Constantes!$E$17)^2)/(Clima!$F114+0.95*Constantes!$E$17),0)</f>
        <v>0</v>
      </c>
      <c r="R116" s="35">
        <f>(Q116*Constantes!$E$23+Clima!$F114*Constantes!$E$22)/1000</f>
        <v>0</v>
      </c>
      <c r="S116" s="35">
        <f>IF(R116&gt;Constantes!$E$21,1000*((R116-Constantes!$E$21)/(Constantes!$E$23+Constantes!$E$22)),0)</f>
        <v>0</v>
      </c>
      <c r="T116" s="35">
        <f>MAX(0,U115+Clima!$F114-S116-Constantes!$D$11)</f>
        <v>0</v>
      </c>
      <c r="U116" s="35">
        <f>U115+Clima!$F114-S116-P116-T116</f>
        <v>21.930659366259185</v>
      </c>
      <c r="V116" s="35">
        <f>0.0526*S116*Clima!$F114^1.218</f>
        <v>0</v>
      </c>
      <c r="W116" s="35">
        <f>V116*Constantes!$E$29</f>
        <v>0</v>
      </c>
      <c r="X116" s="9"/>
      <c r="Y116" s="35">
        <v>111</v>
      </c>
      <c r="Z116" s="35">
        <f>'Cálculos de ET'!$I114*((1-Constantes!$F$18)*'Cálculos de ET'!$K114+'Cálculos de ET'!$L114)</f>
        <v>1.9081464891076798</v>
      </c>
      <c r="AA116" s="35">
        <f>MIN(Z116*Constantes!$F$16,0.8*(AF115+Clima!$F114-AD116-AE116-Constantes!$D$12))</f>
        <v>1.128975090780451</v>
      </c>
      <c r="AB116" s="35">
        <f>IF(Clima!$F114&gt;0.05*Constantes!$F$17,((Clima!$F114-0.05*Constantes!$F$17)^2)/(Clima!$F114+0.95*Constantes!$F$17),0)</f>
        <v>0</v>
      </c>
      <c r="AC116" s="35">
        <f>(AB116*Constantes!$F$23+Clima!$F114*Constantes!$F$22)/1000</f>
        <v>0</v>
      </c>
      <c r="AD116" s="35">
        <f>IF(AC116&gt;Constantes!$F$21,1000*((AC116-Constantes!$F$21)/(Constantes!$F$23+Constantes!$F$22)),0)</f>
        <v>0</v>
      </c>
      <c r="AE116" s="35">
        <f>MAX(0,AF115+Clima!$F114-AD116-Constantes!$D$11)</f>
        <v>0</v>
      </c>
      <c r="AF116" s="35">
        <f>AF115+Clima!$F114-AD116-AA116-AE116</f>
        <v>21.930659366259185</v>
      </c>
      <c r="AG116" s="35">
        <f>0.0526*AD116*Clima!$F114^1.218</f>
        <v>0</v>
      </c>
      <c r="AH116" s="35">
        <f>AG116*Constantes!$F$29</f>
        <v>0</v>
      </c>
      <c r="AI116" s="9"/>
      <c r="AJ116" s="35">
        <v>111</v>
      </c>
      <c r="AK116" s="35">
        <f>0.0526*Clima!$F114^2.218</f>
        <v>0</v>
      </c>
      <c r="AL116" s="35">
        <f>IF(Clima!$F114&gt;0.05*$AP$6,((Clima!$F114-0.05*$AP$6)^2)/(Clima!$F114+0.95*$AP$6),0)</f>
        <v>0</v>
      </c>
      <c r="AM116" s="35">
        <f>0.0526*AL116*Clima!$F114^1.218</f>
        <v>0</v>
      </c>
      <c r="AN116" s="35"/>
      <c r="AO116" s="35"/>
      <c r="AP116" s="35"/>
      <c r="AQ116" s="9"/>
      <c r="AR116" s="10"/>
    </row>
    <row r="117" spans="2:44" x14ac:dyDescent="0.25">
      <c r="B117" s="8"/>
      <c r="C117" s="35">
        <v>112</v>
      </c>
      <c r="D117" s="35">
        <f>'Cálculos de ET'!$I115*((1-Constantes!$D$18)*'Cálculos de ET'!$K115+'Cálculos de ET'!$L115)</f>
        <v>1.8703873189054661</v>
      </c>
      <c r="E117" s="35">
        <f>MIN(D117*Constantes!$D$16,0.8*(J116+Clima!$F115-H117-I117-Constantes!$D$12))</f>
        <v>1.1066344775989265</v>
      </c>
      <c r="F117" s="35">
        <f>IF(Clima!$F115&gt;0.05*Constantes!$D$17,((Clima!$F115-0.05*Constantes!$D$17)^2)/(Clima!$F115+0.95*Constantes!$D$17),0)</f>
        <v>0</v>
      </c>
      <c r="G117" s="35">
        <f>(F117*Constantes!$D$23+Clima!$F115*Constantes!$D$22)/1000</f>
        <v>0</v>
      </c>
      <c r="H117" s="35">
        <f>IF(G117&gt;Constantes!$D$21,1000*((G117-Constantes!$D$21)/(Constantes!$D$23+Constantes!$D$22)),0)</f>
        <v>0</v>
      </c>
      <c r="I117" s="35">
        <f>MAX(0,J116+Clima!$F115-H117-Constantes!$D$11)</f>
        <v>0</v>
      </c>
      <c r="J117" s="35">
        <f>J116+Clima!$F115-H117-E117-I117</f>
        <v>21.424024888660259</v>
      </c>
      <c r="K117" s="35">
        <f>0.0526*H117*Clima!$F115^1.218</f>
        <v>0</v>
      </c>
      <c r="L117" s="35">
        <f>K117*Constantes!$D$29</f>
        <v>0</v>
      </c>
      <c r="M117" s="9"/>
      <c r="N117" s="35">
        <v>112</v>
      </c>
      <c r="O117" s="35">
        <f>'Cálculos de ET'!$I115*((1-Constantes!$E$18)*'Cálculos de ET'!$K115+'Cálculos de ET'!$L115)</f>
        <v>1.8703873189054661</v>
      </c>
      <c r="P117" s="35">
        <f>MIN(O117*Constantes!$E$16,0.8*(U116+Clima!$F115-S117-T117-Constantes!$D$12))</f>
        <v>1.1066344775989265</v>
      </c>
      <c r="Q117" s="35">
        <f>IF(Clima!$F115&gt;0.05*Constantes!$E$17,((Clima!$F115-0.05*Constantes!$E$17)^2)/(Clima!$F115+0.95*Constantes!$E$17),0)</f>
        <v>0</v>
      </c>
      <c r="R117" s="35">
        <f>(Q117*Constantes!$E$23+Clima!$F115*Constantes!$E$22)/1000</f>
        <v>1.1999999999999999E-4</v>
      </c>
      <c r="S117" s="35">
        <f>IF(R117&gt;Constantes!$E$21,1000*((R117-Constantes!$E$21)/(Constantes!$E$23+Constantes!$E$22)),0)</f>
        <v>0</v>
      </c>
      <c r="T117" s="35">
        <f>MAX(0,U116+Clima!$F115-S117-Constantes!$D$11)</f>
        <v>0</v>
      </c>
      <c r="U117" s="35">
        <f>U116+Clima!$F115-S117-P117-T117</f>
        <v>21.424024888660259</v>
      </c>
      <c r="V117" s="35">
        <f>0.0526*S117*Clima!$F115^1.218</f>
        <v>0</v>
      </c>
      <c r="W117" s="35">
        <f>V117*Constantes!$E$29</f>
        <v>0</v>
      </c>
      <c r="X117" s="9"/>
      <c r="Y117" s="35">
        <v>112</v>
      </c>
      <c r="Z117" s="35">
        <f>'Cálculos de ET'!$I115*((1-Constantes!$F$18)*'Cálculos de ET'!$K115+'Cálculos de ET'!$L115)</f>
        <v>1.8703873189054661</v>
      </c>
      <c r="AA117" s="35">
        <f>MIN(Z117*Constantes!$F$16,0.8*(AF116+Clima!$F115-AD117-AE117-Constantes!$D$12))</f>
        <v>1.1066344775989265</v>
      </c>
      <c r="AB117" s="35">
        <f>IF(Clima!$F115&gt;0.05*Constantes!$F$17,((Clima!$F115-0.05*Constantes!$F$17)^2)/(Clima!$F115+0.95*Constantes!$F$17),0)</f>
        <v>0</v>
      </c>
      <c r="AC117" s="35">
        <f>(AB117*Constantes!$F$23+Clima!$F115*Constantes!$F$22)/1000</f>
        <v>2.3999999999999998E-4</v>
      </c>
      <c r="AD117" s="35">
        <f>IF(AC117&gt;Constantes!$F$21,1000*((AC117-Constantes!$F$21)/(Constantes!$F$23+Constantes!$F$22)),0)</f>
        <v>0</v>
      </c>
      <c r="AE117" s="35">
        <f>MAX(0,AF116+Clima!$F115-AD117-Constantes!$D$11)</f>
        <v>0</v>
      </c>
      <c r="AF117" s="35">
        <f>AF116+Clima!$F115-AD117-AA117-AE117</f>
        <v>21.424024888660259</v>
      </c>
      <c r="AG117" s="35">
        <f>0.0526*AD117*Clima!$F115^1.218</f>
        <v>0</v>
      </c>
      <c r="AH117" s="35">
        <f>AG117*Constantes!$F$29</f>
        <v>0</v>
      </c>
      <c r="AI117" s="9"/>
      <c r="AJ117" s="35">
        <v>112</v>
      </c>
      <c r="AK117" s="35">
        <f>0.0526*Clima!$F115^2.218</f>
        <v>1.6940460723560119E-2</v>
      </c>
      <c r="AL117" s="35">
        <f>IF(Clima!$F115&gt;0.05*$AP$6,((Clima!$F115-0.05*$AP$6)^2)/(Clima!$F115+0.95*$AP$6),0)</f>
        <v>0</v>
      </c>
      <c r="AM117" s="35">
        <f>0.0526*AL117*Clima!$F115^1.218</f>
        <v>0</v>
      </c>
      <c r="AN117" s="35"/>
      <c r="AO117" s="35"/>
      <c r="AP117" s="35"/>
      <c r="AQ117" s="9"/>
      <c r="AR117" s="10"/>
    </row>
    <row r="118" spans="2:44" x14ac:dyDescent="0.25">
      <c r="B118" s="8"/>
      <c r="C118" s="35">
        <v>113</v>
      </c>
      <c r="D118" s="35">
        <f>'Cálculos de ET'!$I116*((1-Constantes!$D$18)*'Cálculos de ET'!$K116+'Cálculos de ET'!$L116)</f>
        <v>1.8205734326948801</v>
      </c>
      <c r="E118" s="35">
        <f>MIN(D118*Constantes!$D$16,0.8*(J117+Clima!$F116-H118-I118-Constantes!$D$12))</f>
        <v>1.0771615639480345</v>
      </c>
      <c r="F118" s="35">
        <f>IF(Clima!$F116&gt;0.05*Constantes!$D$17,((Clima!$F116-0.05*Constantes!$D$17)^2)/(Clima!$F116+0.95*Constantes!$D$17),0)</f>
        <v>0</v>
      </c>
      <c r="G118" s="35">
        <f>(F118*Constantes!$D$23+Clima!$F116*Constantes!$D$22)/1000</f>
        <v>0</v>
      </c>
      <c r="H118" s="35">
        <f>IF(G118&gt;Constantes!$D$21,1000*((G118-Constantes!$D$21)/(Constantes!$D$23+Constantes!$D$22)),0)</f>
        <v>0</v>
      </c>
      <c r="I118" s="35">
        <f>MAX(0,J117+Clima!$F116-H118-Constantes!$D$11)</f>
        <v>0</v>
      </c>
      <c r="J118" s="35">
        <f>J117+Clima!$F116-H118-E118-I118</f>
        <v>20.346863324712224</v>
      </c>
      <c r="K118" s="35">
        <f>0.0526*H118*Clima!$F116^1.218</f>
        <v>0</v>
      </c>
      <c r="L118" s="35">
        <f>K118*Constantes!$D$29</f>
        <v>0</v>
      </c>
      <c r="M118" s="9"/>
      <c r="N118" s="35">
        <v>113</v>
      </c>
      <c r="O118" s="35">
        <f>'Cálculos de ET'!$I116*((1-Constantes!$E$18)*'Cálculos de ET'!$K116+'Cálculos de ET'!$L116)</f>
        <v>1.8205734326948801</v>
      </c>
      <c r="P118" s="35">
        <f>MIN(O118*Constantes!$E$16,0.8*(U117+Clima!$F116-S118-T118-Constantes!$D$12))</f>
        <v>1.0771615639480345</v>
      </c>
      <c r="Q118" s="35">
        <f>IF(Clima!$F116&gt;0.05*Constantes!$E$17,((Clima!$F116-0.05*Constantes!$E$17)^2)/(Clima!$F116+0.95*Constantes!$E$17),0)</f>
        <v>0</v>
      </c>
      <c r="R118" s="35">
        <f>(Q118*Constantes!$E$23+Clima!$F116*Constantes!$E$22)/1000</f>
        <v>0</v>
      </c>
      <c r="S118" s="35">
        <f>IF(R118&gt;Constantes!$E$21,1000*((R118-Constantes!$E$21)/(Constantes!$E$23+Constantes!$E$22)),0)</f>
        <v>0</v>
      </c>
      <c r="T118" s="35">
        <f>MAX(0,U117+Clima!$F116-S118-Constantes!$D$11)</f>
        <v>0</v>
      </c>
      <c r="U118" s="35">
        <f>U117+Clima!$F116-S118-P118-T118</f>
        <v>20.346863324712224</v>
      </c>
      <c r="V118" s="35">
        <f>0.0526*S118*Clima!$F116^1.218</f>
        <v>0</v>
      </c>
      <c r="W118" s="35">
        <f>V118*Constantes!$E$29</f>
        <v>0</v>
      </c>
      <c r="X118" s="9"/>
      <c r="Y118" s="35">
        <v>113</v>
      </c>
      <c r="Z118" s="35">
        <f>'Cálculos de ET'!$I116*((1-Constantes!$F$18)*'Cálculos de ET'!$K116+'Cálculos de ET'!$L116)</f>
        <v>1.8205734326948801</v>
      </c>
      <c r="AA118" s="35">
        <f>MIN(Z118*Constantes!$F$16,0.8*(AF117+Clima!$F116-AD118-AE118-Constantes!$D$12))</f>
        <v>1.0771615639480345</v>
      </c>
      <c r="AB118" s="35">
        <f>IF(Clima!$F116&gt;0.05*Constantes!$F$17,((Clima!$F116-0.05*Constantes!$F$17)^2)/(Clima!$F116+0.95*Constantes!$F$17),0)</f>
        <v>0</v>
      </c>
      <c r="AC118" s="35">
        <f>(AB118*Constantes!$F$23+Clima!$F116*Constantes!$F$22)/1000</f>
        <v>0</v>
      </c>
      <c r="AD118" s="35">
        <f>IF(AC118&gt;Constantes!$F$21,1000*((AC118-Constantes!$F$21)/(Constantes!$F$23+Constantes!$F$22)),0)</f>
        <v>0</v>
      </c>
      <c r="AE118" s="35">
        <f>MAX(0,AF117+Clima!$F116-AD118-Constantes!$D$11)</f>
        <v>0</v>
      </c>
      <c r="AF118" s="35">
        <f>AF117+Clima!$F116-AD118-AA118-AE118</f>
        <v>20.346863324712224</v>
      </c>
      <c r="AG118" s="35">
        <f>0.0526*AD118*Clima!$F116^1.218</f>
        <v>0</v>
      </c>
      <c r="AH118" s="35">
        <f>AG118*Constantes!$F$29</f>
        <v>0</v>
      </c>
      <c r="AI118" s="9"/>
      <c r="AJ118" s="35">
        <v>113</v>
      </c>
      <c r="AK118" s="35">
        <f>0.0526*Clima!$F116^2.218</f>
        <v>0</v>
      </c>
      <c r="AL118" s="35">
        <f>IF(Clima!$F116&gt;0.05*$AP$6,((Clima!$F116-0.05*$AP$6)^2)/(Clima!$F116+0.95*$AP$6),0)</f>
        <v>0</v>
      </c>
      <c r="AM118" s="35">
        <f>0.0526*AL118*Clima!$F116^1.218</f>
        <v>0</v>
      </c>
      <c r="AN118" s="35"/>
      <c r="AO118" s="35"/>
      <c r="AP118" s="35"/>
      <c r="AQ118" s="9"/>
      <c r="AR118" s="10"/>
    </row>
    <row r="119" spans="2:44" x14ac:dyDescent="0.25">
      <c r="B119" s="8"/>
      <c r="C119" s="35">
        <v>114</v>
      </c>
      <c r="D119" s="35">
        <f>'Cálculos de ET'!$I117*((1-Constantes!$D$18)*'Cálculos de ET'!$K117+'Cálculos de ET'!$L117)</f>
        <v>1.8536665484057995</v>
      </c>
      <c r="E119" s="35">
        <f>MIN(D119*Constantes!$D$16,0.8*(J118+Clima!$F117-H119-I119-Constantes!$D$12))</f>
        <v>1.0967414565439195</v>
      </c>
      <c r="F119" s="35">
        <f>IF(Clima!$F117&gt;0.05*Constantes!$D$17,((Clima!$F117-0.05*Constantes!$D$17)^2)/(Clima!$F117+0.95*Constantes!$D$17),0)</f>
        <v>0</v>
      </c>
      <c r="G119" s="35">
        <f>(F119*Constantes!$D$23+Clima!$F117*Constantes!$D$22)/1000</f>
        <v>0</v>
      </c>
      <c r="H119" s="35">
        <f>IF(G119&gt;Constantes!$D$21,1000*((G119-Constantes!$D$21)/(Constantes!$D$23+Constantes!$D$22)),0)</f>
        <v>0</v>
      </c>
      <c r="I119" s="35">
        <f>MAX(0,J118+Clima!$F117-H119-Constantes!$D$11)</f>
        <v>0</v>
      </c>
      <c r="J119" s="35">
        <f>J118+Clima!$F117-H119-E119-I119</f>
        <v>19.250121868168304</v>
      </c>
      <c r="K119" s="35">
        <f>0.0526*H119*Clima!$F117^1.218</f>
        <v>0</v>
      </c>
      <c r="L119" s="35">
        <f>K119*Constantes!$D$29</f>
        <v>0</v>
      </c>
      <c r="M119" s="9"/>
      <c r="N119" s="35">
        <v>114</v>
      </c>
      <c r="O119" s="35">
        <f>'Cálculos de ET'!$I117*((1-Constantes!$E$18)*'Cálculos de ET'!$K117+'Cálculos de ET'!$L117)</f>
        <v>1.8536665484057995</v>
      </c>
      <c r="P119" s="35">
        <f>MIN(O119*Constantes!$E$16,0.8*(U118+Clima!$F117-S119-T119-Constantes!$D$12))</f>
        <v>1.0967414565439195</v>
      </c>
      <c r="Q119" s="35">
        <f>IF(Clima!$F117&gt;0.05*Constantes!$E$17,((Clima!$F117-0.05*Constantes!$E$17)^2)/(Clima!$F117+0.95*Constantes!$E$17),0)</f>
        <v>0</v>
      </c>
      <c r="R119" s="35">
        <f>(Q119*Constantes!$E$23+Clima!$F117*Constantes!$E$22)/1000</f>
        <v>0</v>
      </c>
      <c r="S119" s="35">
        <f>IF(R119&gt;Constantes!$E$21,1000*((R119-Constantes!$E$21)/(Constantes!$E$23+Constantes!$E$22)),0)</f>
        <v>0</v>
      </c>
      <c r="T119" s="35">
        <f>MAX(0,U118+Clima!$F117-S119-Constantes!$D$11)</f>
        <v>0</v>
      </c>
      <c r="U119" s="35">
        <f>U118+Clima!$F117-S119-P119-T119</f>
        <v>19.250121868168304</v>
      </c>
      <c r="V119" s="35">
        <f>0.0526*S119*Clima!$F117^1.218</f>
        <v>0</v>
      </c>
      <c r="W119" s="35">
        <f>V119*Constantes!$E$29</f>
        <v>0</v>
      </c>
      <c r="X119" s="9"/>
      <c r="Y119" s="35">
        <v>114</v>
      </c>
      <c r="Z119" s="35">
        <f>'Cálculos de ET'!$I117*((1-Constantes!$F$18)*'Cálculos de ET'!$K117+'Cálculos de ET'!$L117)</f>
        <v>1.8536665484057995</v>
      </c>
      <c r="AA119" s="35">
        <f>MIN(Z119*Constantes!$F$16,0.8*(AF118+Clima!$F117-AD119-AE119-Constantes!$D$12))</f>
        <v>1.0967414565439195</v>
      </c>
      <c r="AB119" s="35">
        <f>IF(Clima!$F117&gt;0.05*Constantes!$F$17,((Clima!$F117-0.05*Constantes!$F$17)^2)/(Clima!$F117+0.95*Constantes!$F$17),0)</f>
        <v>0</v>
      </c>
      <c r="AC119" s="35">
        <f>(AB119*Constantes!$F$23+Clima!$F117*Constantes!$F$22)/1000</f>
        <v>0</v>
      </c>
      <c r="AD119" s="35">
        <f>IF(AC119&gt;Constantes!$F$21,1000*((AC119-Constantes!$F$21)/(Constantes!$F$23+Constantes!$F$22)),0)</f>
        <v>0</v>
      </c>
      <c r="AE119" s="35">
        <f>MAX(0,AF118+Clima!$F117-AD119-Constantes!$D$11)</f>
        <v>0</v>
      </c>
      <c r="AF119" s="35">
        <f>AF118+Clima!$F117-AD119-AA119-AE119</f>
        <v>19.250121868168304</v>
      </c>
      <c r="AG119" s="35">
        <f>0.0526*AD119*Clima!$F117^1.218</f>
        <v>0</v>
      </c>
      <c r="AH119" s="35">
        <f>AG119*Constantes!$F$29</f>
        <v>0</v>
      </c>
      <c r="AI119" s="9"/>
      <c r="AJ119" s="35">
        <v>114</v>
      </c>
      <c r="AK119" s="35">
        <f>0.0526*Clima!$F117^2.218</f>
        <v>0</v>
      </c>
      <c r="AL119" s="35">
        <f>IF(Clima!$F117&gt;0.05*$AP$6,((Clima!$F117-0.05*$AP$6)^2)/(Clima!$F117+0.95*$AP$6),0)</f>
        <v>0</v>
      </c>
      <c r="AM119" s="35">
        <f>0.0526*AL119*Clima!$F117^1.218</f>
        <v>0</v>
      </c>
      <c r="AN119" s="35"/>
      <c r="AO119" s="35"/>
      <c r="AP119" s="35"/>
      <c r="AQ119" s="9"/>
      <c r="AR119" s="10"/>
    </row>
    <row r="120" spans="2:44" x14ac:dyDescent="0.25">
      <c r="B120" s="8"/>
      <c r="C120" s="35">
        <v>115</v>
      </c>
      <c r="D120" s="35">
        <f>'Cálculos de ET'!$I118*((1-Constantes!$D$18)*'Cálculos de ET'!$K118+'Cálculos de ET'!$L118)</f>
        <v>1.8308844984334225</v>
      </c>
      <c r="E120" s="35">
        <f>MIN(D120*Constantes!$D$16,0.8*(J119+Clima!$F118-H120-I120-Constantes!$D$12))</f>
        <v>1.0832622152579128</v>
      </c>
      <c r="F120" s="35">
        <f>IF(Clima!$F118&gt;0.05*Constantes!$D$17,((Clima!$F118-0.05*Constantes!$D$17)^2)/(Clima!$F118+0.95*Constantes!$D$17),0)</f>
        <v>0</v>
      </c>
      <c r="G120" s="35">
        <f>(F120*Constantes!$D$23+Clima!$F118*Constantes!$D$22)/1000</f>
        <v>0</v>
      </c>
      <c r="H120" s="35">
        <f>IF(G120&gt;Constantes!$D$21,1000*((G120-Constantes!$D$21)/(Constantes!$D$23+Constantes!$D$22)),0)</f>
        <v>0</v>
      </c>
      <c r="I120" s="35">
        <f>MAX(0,J119+Clima!$F118-H120-Constantes!$D$11)</f>
        <v>0</v>
      </c>
      <c r="J120" s="35">
        <f>J119+Clima!$F118-H120-E120-I120</f>
        <v>18.166859652910389</v>
      </c>
      <c r="K120" s="35">
        <f>0.0526*H120*Clima!$F118^1.218</f>
        <v>0</v>
      </c>
      <c r="L120" s="35">
        <f>K120*Constantes!$D$29</f>
        <v>0</v>
      </c>
      <c r="M120" s="9"/>
      <c r="N120" s="35">
        <v>115</v>
      </c>
      <c r="O120" s="35">
        <f>'Cálculos de ET'!$I118*((1-Constantes!$E$18)*'Cálculos de ET'!$K118+'Cálculos de ET'!$L118)</f>
        <v>1.8308844984334225</v>
      </c>
      <c r="P120" s="35">
        <f>MIN(O120*Constantes!$E$16,0.8*(U119+Clima!$F118-S120-T120-Constantes!$D$12))</f>
        <v>1.0832622152579128</v>
      </c>
      <c r="Q120" s="35">
        <f>IF(Clima!$F118&gt;0.05*Constantes!$E$17,((Clima!$F118-0.05*Constantes!$E$17)^2)/(Clima!$F118+0.95*Constantes!$E$17),0)</f>
        <v>0</v>
      </c>
      <c r="R120" s="35">
        <f>(Q120*Constantes!$E$23+Clima!$F118*Constantes!$E$22)/1000</f>
        <v>0</v>
      </c>
      <c r="S120" s="35">
        <f>IF(R120&gt;Constantes!$E$21,1000*((R120-Constantes!$E$21)/(Constantes!$E$23+Constantes!$E$22)),0)</f>
        <v>0</v>
      </c>
      <c r="T120" s="35">
        <f>MAX(0,U119+Clima!$F118-S120-Constantes!$D$11)</f>
        <v>0</v>
      </c>
      <c r="U120" s="35">
        <f>U119+Clima!$F118-S120-P120-T120</f>
        <v>18.166859652910389</v>
      </c>
      <c r="V120" s="35">
        <f>0.0526*S120*Clima!$F118^1.218</f>
        <v>0</v>
      </c>
      <c r="W120" s="35">
        <f>V120*Constantes!$E$29</f>
        <v>0</v>
      </c>
      <c r="X120" s="9"/>
      <c r="Y120" s="35">
        <v>115</v>
      </c>
      <c r="Z120" s="35">
        <f>'Cálculos de ET'!$I118*((1-Constantes!$F$18)*'Cálculos de ET'!$K118+'Cálculos de ET'!$L118)</f>
        <v>1.8308844984334225</v>
      </c>
      <c r="AA120" s="35">
        <f>MIN(Z120*Constantes!$F$16,0.8*(AF119+Clima!$F118-AD120-AE120-Constantes!$D$12))</f>
        <v>1.0832622152579128</v>
      </c>
      <c r="AB120" s="35">
        <f>IF(Clima!$F118&gt;0.05*Constantes!$F$17,((Clima!$F118-0.05*Constantes!$F$17)^2)/(Clima!$F118+0.95*Constantes!$F$17),0)</f>
        <v>0</v>
      </c>
      <c r="AC120" s="35">
        <f>(AB120*Constantes!$F$23+Clima!$F118*Constantes!$F$22)/1000</f>
        <v>0</v>
      </c>
      <c r="AD120" s="35">
        <f>IF(AC120&gt;Constantes!$F$21,1000*((AC120-Constantes!$F$21)/(Constantes!$F$23+Constantes!$F$22)),0)</f>
        <v>0</v>
      </c>
      <c r="AE120" s="35">
        <f>MAX(0,AF119+Clima!$F118-AD120-Constantes!$D$11)</f>
        <v>0</v>
      </c>
      <c r="AF120" s="35">
        <f>AF119+Clima!$F118-AD120-AA120-AE120</f>
        <v>18.166859652910389</v>
      </c>
      <c r="AG120" s="35">
        <f>0.0526*AD120*Clima!$F118^1.218</f>
        <v>0</v>
      </c>
      <c r="AH120" s="35">
        <f>AG120*Constantes!$F$29</f>
        <v>0</v>
      </c>
      <c r="AI120" s="9"/>
      <c r="AJ120" s="35">
        <v>115</v>
      </c>
      <c r="AK120" s="35">
        <f>0.0526*Clima!$F118^2.218</f>
        <v>0</v>
      </c>
      <c r="AL120" s="35">
        <f>IF(Clima!$F118&gt;0.05*$AP$6,((Clima!$F118-0.05*$AP$6)^2)/(Clima!$F118+0.95*$AP$6),0)</f>
        <v>0</v>
      </c>
      <c r="AM120" s="35">
        <f>0.0526*AL120*Clima!$F118^1.218</f>
        <v>0</v>
      </c>
      <c r="AN120" s="35"/>
      <c r="AO120" s="35"/>
      <c r="AP120" s="35"/>
      <c r="AQ120" s="9"/>
      <c r="AR120" s="10"/>
    </row>
    <row r="121" spans="2:44" x14ac:dyDescent="0.25">
      <c r="B121" s="8"/>
      <c r="C121" s="35">
        <v>116</v>
      </c>
      <c r="D121" s="35">
        <f>'Cálculos de ET'!$I119*((1-Constantes!$D$18)*'Cálculos de ET'!$K119+'Cálculos de ET'!$L119)</f>
        <v>1.8328004990673266</v>
      </c>
      <c r="E121" s="35">
        <f>MIN(D121*Constantes!$D$16,0.8*(J120+Clima!$F119-H121-I121-Constantes!$D$12))</f>
        <v>1.0843958373366918</v>
      </c>
      <c r="F121" s="35">
        <f>IF(Clima!$F119&gt;0.05*Constantes!$D$17,((Clima!$F119-0.05*Constantes!$D$17)^2)/(Clima!$F119+0.95*Constantes!$D$17),0)</f>
        <v>0.5983683219270296</v>
      </c>
      <c r="G121" s="35">
        <f>(F121*Constantes!$D$23+Clima!$F119*Constantes!$D$22)/1000</f>
        <v>5.9836832192702964E-3</v>
      </c>
      <c r="H121" s="35">
        <f>IF(G121&gt;Constantes!$D$21,1000*((G121-Constantes!$D$21)/(Constantes!$D$23+Constantes!$D$22)),0)</f>
        <v>0.59836832192702971</v>
      </c>
      <c r="I121" s="35">
        <f>MAX(0,J120+Clima!$F119-H121-Constantes!$D$11)</f>
        <v>0</v>
      </c>
      <c r="J121" s="35">
        <f>J120+Clima!$F119-H121-E121-I121</f>
        <v>28.984095493646667</v>
      </c>
      <c r="K121" s="35">
        <f>0.0526*H121*Clima!$F119^1.218</f>
        <v>0.6823241354318933</v>
      </c>
      <c r="L121" s="35">
        <f>K121*Constantes!$D$29</f>
        <v>1.7496543751360132E-3</v>
      </c>
      <c r="M121" s="9"/>
      <c r="N121" s="35">
        <v>116</v>
      </c>
      <c r="O121" s="35">
        <f>'Cálculos de ET'!$I119*((1-Constantes!$E$18)*'Cálculos de ET'!$K119+'Cálculos de ET'!$L119)</f>
        <v>1.8328004990673266</v>
      </c>
      <c r="P121" s="35">
        <f>MIN(O121*Constantes!$E$16,0.8*(U120+Clima!$F119-S121-T121-Constantes!$D$12))</f>
        <v>1.0843958373366918</v>
      </c>
      <c r="Q121" s="35">
        <f>IF(Clima!$F119&gt;0.05*Constantes!$E$17,((Clima!$F119-0.05*Constantes!$E$17)^2)/(Clima!$F119+0.95*Constantes!$E$17),0)</f>
        <v>0.5983683219270296</v>
      </c>
      <c r="R121" s="35">
        <f>(Q121*Constantes!$E$23+Clima!$F119*Constantes!$E$22)/1000</f>
        <v>8.4836832192702969E-3</v>
      </c>
      <c r="S121" s="35">
        <f>IF(R121&gt;Constantes!$E$21,1000*((R121-Constantes!$E$21)/(Constantes!$E$23+Constantes!$E$22)),0)</f>
        <v>0</v>
      </c>
      <c r="T121" s="35">
        <f>MAX(0,U120+Clima!$F119-S121-Constantes!$D$11)</f>
        <v>0</v>
      </c>
      <c r="U121" s="35">
        <f>U120+Clima!$F119-S121-P121-T121</f>
        <v>29.582463815573696</v>
      </c>
      <c r="V121" s="35">
        <f>0.0526*S121*Clima!$F119^1.218</f>
        <v>0</v>
      </c>
      <c r="W121" s="35">
        <f>V121*Constantes!$E$29</f>
        <v>0</v>
      </c>
      <c r="X121" s="9"/>
      <c r="Y121" s="35">
        <v>116</v>
      </c>
      <c r="Z121" s="35">
        <f>'Cálculos de ET'!$I119*((1-Constantes!$F$18)*'Cálculos de ET'!$K119+'Cálculos de ET'!$L119)</f>
        <v>1.8328004990673266</v>
      </c>
      <c r="AA121" s="35">
        <f>MIN(Z121*Constantes!$F$16,0.8*(AF120+Clima!$F119-AD121-AE121-Constantes!$D$12))</f>
        <v>1.0843958373366918</v>
      </c>
      <c r="AB121" s="35">
        <f>IF(Clima!$F119&gt;0.05*Constantes!$F$17,((Clima!$F119-0.05*Constantes!$F$17)^2)/(Clima!$F119+0.95*Constantes!$F$17),0)</f>
        <v>0.5983683219270296</v>
      </c>
      <c r="AC121" s="35">
        <f>(AB121*Constantes!$F$23+Clima!$F119*Constantes!$F$22)/1000</f>
        <v>1.0983683219270297E-2</v>
      </c>
      <c r="AD121" s="35">
        <f>IF(AC121&gt;Constantes!$F$21,1000*((AC121-Constantes!$F$21)/(Constantes!$F$23+Constantes!$F$22)),0)</f>
        <v>0</v>
      </c>
      <c r="AE121" s="35">
        <f>MAX(0,AF120+Clima!$F119-AD121-Constantes!$D$11)</f>
        <v>0</v>
      </c>
      <c r="AF121" s="35">
        <f>AF120+Clima!$F119-AD121-AA121-AE121</f>
        <v>29.582463815573696</v>
      </c>
      <c r="AG121" s="35">
        <f>0.0526*AD121*Clima!$F119^1.218</f>
        <v>0</v>
      </c>
      <c r="AH121" s="35">
        <f>AG121*Constantes!$F$29</f>
        <v>0</v>
      </c>
      <c r="AI121" s="9"/>
      <c r="AJ121" s="35">
        <v>116</v>
      </c>
      <c r="AK121" s="35">
        <f>0.0526*Clima!$F119^2.218</f>
        <v>14.253848976214318</v>
      </c>
      <c r="AL121" s="35">
        <f>IF(Clima!$F119&gt;0.05*$AP$6,((Clima!$F119-0.05*$AP$6)^2)/(Clima!$F119+0.95*$AP$6),0)</f>
        <v>2.5537914433149203</v>
      </c>
      <c r="AM121" s="35">
        <f>0.0526*AL121*Clima!$F119^1.218</f>
        <v>2.9121086039807391</v>
      </c>
      <c r="AN121" s="35"/>
      <c r="AO121" s="35"/>
      <c r="AP121" s="35"/>
      <c r="AQ121" s="9"/>
      <c r="AR121" s="10"/>
    </row>
    <row r="122" spans="2:44" x14ac:dyDescent="0.25">
      <c r="B122" s="8"/>
      <c r="C122" s="35">
        <v>117</v>
      </c>
      <c r="D122" s="35">
        <f>'Cálculos de ET'!$I120*((1-Constantes!$D$18)*'Cálculos de ET'!$K120+'Cálculos de ET'!$L120)</f>
        <v>1.9127651018184635</v>
      </c>
      <c r="E122" s="35">
        <f>MIN(D122*Constantes!$D$16,0.8*(J121+Clima!$F120-H122-I122-Constantes!$D$12))</f>
        <v>1.1317077419339141</v>
      </c>
      <c r="F122" s="35">
        <f>IF(Clima!$F120&gt;0.05*Constantes!$D$17,((Clima!$F120-0.05*Constantes!$D$17)^2)/(Clima!$F120+0.95*Constantes!$D$17),0)</f>
        <v>0</v>
      </c>
      <c r="G122" s="35">
        <f>(F122*Constantes!$D$23+Clima!$F120*Constantes!$D$22)/1000</f>
        <v>0</v>
      </c>
      <c r="H122" s="35">
        <f>IF(G122&gt;Constantes!$D$21,1000*((G122-Constantes!$D$21)/(Constantes!$D$23+Constantes!$D$22)),0)</f>
        <v>0</v>
      </c>
      <c r="I122" s="35">
        <f>MAX(0,J121+Clima!$F120-H122-Constantes!$D$11)</f>
        <v>0</v>
      </c>
      <c r="J122" s="35">
        <f>J121+Clima!$F120-H122-E122-I122</f>
        <v>27.852387751712751</v>
      </c>
      <c r="K122" s="35">
        <f>0.0526*H122*Clima!$F120^1.218</f>
        <v>0</v>
      </c>
      <c r="L122" s="35">
        <f>K122*Constantes!$D$29</f>
        <v>0</v>
      </c>
      <c r="M122" s="9"/>
      <c r="N122" s="35">
        <v>117</v>
      </c>
      <c r="O122" s="35">
        <f>'Cálculos de ET'!$I120*((1-Constantes!$E$18)*'Cálculos de ET'!$K120+'Cálculos de ET'!$L120)</f>
        <v>1.9127651018184635</v>
      </c>
      <c r="P122" s="35">
        <f>MIN(O122*Constantes!$E$16,0.8*(U121+Clima!$F120-S122-T122-Constantes!$D$12))</f>
        <v>1.1317077419339141</v>
      </c>
      <c r="Q122" s="35">
        <f>IF(Clima!$F120&gt;0.05*Constantes!$E$17,((Clima!$F120-0.05*Constantes!$E$17)^2)/(Clima!$F120+0.95*Constantes!$E$17),0)</f>
        <v>0</v>
      </c>
      <c r="R122" s="35">
        <f>(Q122*Constantes!$E$23+Clima!$F120*Constantes!$E$22)/1000</f>
        <v>0</v>
      </c>
      <c r="S122" s="35">
        <f>IF(R122&gt;Constantes!$E$21,1000*((R122-Constantes!$E$21)/(Constantes!$E$23+Constantes!$E$22)),0)</f>
        <v>0</v>
      </c>
      <c r="T122" s="35">
        <f>MAX(0,U121+Clima!$F120-S122-Constantes!$D$11)</f>
        <v>0</v>
      </c>
      <c r="U122" s="35">
        <f>U121+Clima!$F120-S122-P122-T122</f>
        <v>28.450756073639781</v>
      </c>
      <c r="V122" s="35">
        <f>0.0526*S122*Clima!$F120^1.218</f>
        <v>0</v>
      </c>
      <c r="W122" s="35">
        <f>V122*Constantes!$E$29</f>
        <v>0</v>
      </c>
      <c r="X122" s="9"/>
      <c r="Y122" s="35">
        <v>117</v>
      </c>
      <c r="Z122" s="35">
        <f>'Cálculos de ET'!$I120*((1-Constantes!$F$18)*'Cálculos de ET'!$K120+'Cálculos de ET'!$L120)</f>
        <v>1.9127651018184635</v>
      </c>
      <c r="AA122" s="35">
        <f>MIN(Z122*Constantes!$F$16,0.8*(AF121+Clima!$F120-AD122-AE122-Constantes!$D$12))</f>
        <v>1.1317077419339141</v>
      </c>
      <c r="AB122" s="35">
        <f>IF(Clima!$F120&gt;0.05*Constantes!$F$17,((Clima!$F120-0.05*Constantes!$F$17)^2)/(Clima!$F120+0.95*Constantes!$F$17),0)</f>
        <v>0</v>
      </c>
      <c r="AC122" s="35">
        <f>(AB122*Constantes!$F$23+Clima!$F120*Constantes!$F$22)/1000</f>
        <v>0</v>
      </c>
      <c r="AD122" s="35">
        <f>IF(AC122&gt;Constantes!$F$21,1000*((AC122-Constantes!$F$21)/(Constantes!$F$23+Constantes!$F$22)),0)</f>
        <v>0</v>
      </c>
      <c r="AE122" s="35">
        <f>MAX(0,AF121+Clima!$F120-AD122-Constantes!$D$11)</f>
        <v>0</v>
      </c>
      <c r="AF122" s="35">
        <f>AF121+Clima!$F120-AD122-AA122-AE122</f>
        <v>28.450756073639781</v>
      </c>
      <c r="AG122" s="35">
        <f>0.0526*AD122*Clima!$F120^1.218</f>
        <v>0</v>
      </c>
      <c r="AH122" s="35">
        <f>AG122*Constantes!$F$29</f>
        <v>0</v>
      </c>
      <c r="AI122" s="9"/>
      <c r="AJ122" s="35">
        <v>117</v>
      </c>
      <c r="AK122" s="35">
        <f>0.0526*Clima!$F120^2.218</f>
        <v>0</v>
      </c>
      <c r="AL122" s="35">
        <f>IF(Clima!$F120&gt;0.05*$AP$6,((Clima!$F120-0.05*$AP$6)^2)/(Clima!$F120+0.95*$AP$6),0)</f>
        <v>0</v>
      </c>
      <c r="AM122" s="35">
        <f>0.0526*AL122*Clima!$F120^1.218</f>
        <v>0</v>
      </c>
      <c r="AN122" s="35"/>
      <c r="AO122" s="35"/>
      <c r="AP122" s="35"/>
      <c r="AQ122" s="9"/>
      <c r="AR122" s="10"/>
    </row>
    <row r="123" spans="2:44" x14ac:dyDescent="0.25">
      <c r="B123" s="8"/>
      <c r="C123" s="35">
        <v>118</v>
      </c>
      <c r="D123" s="35">
        <f>'Cálculos de ET'!$I121*((1-Constantes!$D$18)*'Cálculos de ET'!$K121+'Cálculos de ET'!$L121)</f>
        <v>1.8241987746928283</v>
      </c>
      <c r="E123" s="35">
        <f>MIN(D123*Constantes!$D$16,0.8*(J122+Clima!$F121-H123-I123-Constantes!$D$12))</f>
        <v>1.0793065359586258</v>
      </c>
      <c r="F123" s="35">
        <f>IF(Clima!$F121&gt;0.05*Constantes!$D$17,((Clima!$F121-0.05*Constantes!$D$17)^2)/(Clima!$F121+0.95*Constantes!$D$17),0)</f>
        <v>0</v>
      </c>
      <c r="G123" s="35">
        <f>(F123*Constantes!$D$23+Clima!$F121*Constantes!$D$22)/1000</f>
        <v>0</v>
      </c>
      <c r="H123" s="35">
        <f>IF(G123&gt;Constantes!$D$21,1000*((G123-Constantes!$D$21)/(Constantes!$D$23+Constantes!$D$22)),0)</f>
        <v>0</v>
      </c>
      <c r="I123" s="35">
        <f>MAX(0,J122+Clima!$F121-H123-Constantes!$D$11)</f>
        <v>0</v>
      </c>
      <c r="J123" s="35">
        <f>J122+Clima!$F121-H123-E123-I123</f>
        <v>26.773081215754125</v>
      </c>
      <c r="K123" s="35">
        <f>0.0526*H123*Clima!$F121^1.218</f>
        <v>0</v>
      </c>
      <c r="L123" s="35">
        <f>K123*Constantes!$D$29</f>
        <v>0</v>
      </c>
      <c r="M123" s="9"/>
      <c r="N123" s="35">
        <v>118</v>
      </c>
      <c r="O123" s="35">
        <f>'Cálculos de ET'!$I121*((1-Constantes!$E$18)*'Cálculos de ET'!$K121+'Cálculos de ET'!$L121)</f>
        <v>1.8241987746928283</v>
      </c>
      <c r="P123" s="35">
        <f>MIN(O123*Constantes!$E$16,0.8*(U122+Clima!$F121-S123-T123-Constantes!$D$12))</f>
        <v>1.0793065359586258</v>
      </c>
      <c r="Q123" s="35">
        <f>IF(Clima!$F121&gt;0.05*Constantes!$E$17,((Clima!$F121-0.05*Constantes!$E$17)^2)/(Clima!$F121+0.95*Constantes!$E$17),0)</f>
        <v>0</v>
      </c>
      <c r="R123" s="35">
        <f>(Q123*Constantes!$E$23+Clima!$F121*Constantes!$E$22)/1000</f>
        <v>0</v>
      </c>
      <c r="S123" s="35">
        <f>IF(R123&gt;Constantes!$E$21,1000*((R123-Constantes!$E$21)/(Constantes!$E$23+Constantes!$E$22)),0)</f>
        <v>0</v>
      </c>
      <c r="T123" s="35">
        <f>MAX(0,U122+Clima!$F121-S123-Constantes!$D$11)</f>
        <v>0</v>
      </c>
      <c r="U123" s="35">
        <f>U122+Clima!$F121-S123-P123-T123</f>
        <v>27.371449537681155</v>
      </c>
      <c r="V123" s="35">
        <f>0.0526*S123*Clima!$F121^1.218</f>
        <v>0</v>
      </c>
      <c r="W123" s="35">
        <f>V123*Constantes!$E$29</f>
        <v>0</v>
      </c>
      <c r="X123" s="9"/>
      <c r="Y123" s="35">
        <v>118</v>
      </c>
      <c r="Z123" s="35">
        <f>'Cálculos de ET'!$I121*((1-Constantes!$F$18)*'Cálculos de ET'!$K121+'Cálculos de ET'!$L121)</f>
        <v>1.8241987746928283</v>
      </c>
      <c r="AA123" s="35">
        <f>MIN(Z123*Constantes!$F$16,0.8*(AF122+Clima!$F121-AD123-AE123-Constantes!$D$12))</f>
        <v>1.0793065359586258</v>
      </c>
      <c r="AB123" s="35">
        <f>IF(Clima!$F121&gt;0.05*Constantes!$F$17,((Clima!$F121-0.05*Constantes!$F$17)^2)/(Clima!$F121+0.95*Constantes!$F$17),0)</f>
        <v>0</v>
      </c>
      <c r="AC123" s="35">
        <f>(AB123*Constantes!$F$23+Clima!$F121*Constantes!$F$22)/1000</f>
        <v>0</v>
      </c>
      <c r="AD123" s="35">
        <f>IF(AC123&gt;Constantes!$F$21,1000*((AC123-Constantes!$F$21)/(Constantes!$F$23+Constantes!$F$22)),0)</f>
        <v>0</v>
      </c>
      <c r="AE123" s="35">
        <f>MAX(0,AF122+Clima!$F121-AD123-Constantes!$D$11)</f>
        <v>0</v>
      </c>
      <c r="AF123" s="35">
        <f>AF122+Clima!$F121-AD123-AA123-AE123</f>
        <v>27.371449537681155</v>
      </c>
      <c r="AG123" s="35">
        <f>0.0526*AD123*Clima!$F121^1.218</f>
        <v>0</v>
      </c>
      <c r="AH123" s="35">
        <f>AG123*Constantes!$F$29</f>
        <v>0</v>
      </c>
      <c r="AI123" s="9"/>
      <c r="AJ123" s="35">
        <v>118</v>
      </c>
      <c r="AK123" s="35">
        <f>0.0526*Clima!$F121^2.218</f>
        <v>0</v>
      </c>
      <c r="AL123" s="35">
        <f>IF(Clima!$F121&gt;0.05*$AP$6,((Clima!$F121-0.05*$AP$6)^2)/(Clima!$F121+0.95*$AP$6),0)</f>
        <v>0</v>
      </c>
      <c r="AM123" s="35">
        <f>0.0526*AL123*Clima!$F121^1.218</f>
        <v>0</v>
      </c>
      <c r="AN123" s="35"/>
      <c r="AO123" s="35"/>
      <c r="AP123" s="35"/>
      <c r="AQ123" s="9"/>
      <c r="AR123" s="10"/>
    </row>
    <row r="124" spans="2:44" x14ac:dyDescent="0.25">
      <c r="B124" s="8"/>
      <c r="C124" s="35">
        <v>119</v>
      </c>
      <c r="D124" s="35">
        <f>'Cálculos de ET'!$I122*((1-Constantes!$D$18)*'Cálculos de ET'!$K122+'Cálculos de ET'!$L122)</f>
        <v>1.8809242608080772</v>
      </c>
      <c r="E124" s="35">
        <f>MIN(D124*Constantes!$D$16,0.8*(J123+Clima!$F122-H124-I124-Constantes!$D$12))</f>
        <v>1.1128687709348704</v>
      </c>
      <c r="F124" s="35">
        <f>IF(Clima!$F122&gt;0.05*Constantes!$D$17,((Clima!$F122-0.05*Constantes!$D$17)^2)/(Clima!$F122+0.95*Constantes!$D$17),0)</f>
        <v>0</v>
      </c>
      <c r="G124" s="35">
        <f>(F124*Constantes!$D$23+Clima!$F122*Constantes!$D$22)/1000</f>
        <v>0</v>
      </c>
      <c r="H124" s="35">
        <f>IF(G124&gt;Constantes!$D$21,1000*((G124-Constantes!$D$21)/(Constantes!$D$23+Constantes!$D$22)),0)</f>
        <v>0</v>
      </c>
      <c r="I124" s="35">
        <f>MAX(0,J123+Clima!$F122-H124-Constantes!$D$11)</f>
        <v>0</v>
      </c>
      <c r="J124" s="35">
        <f>J123+Clima!$F122-H124-E124-I124</f>
        <v>25.660212444819255</v>
      </c>
      <c r="K124" s="35">
        <f>0.0526*H124*Clima!$F122^1.218</f>
        <v>0</v>
      </c>
      <c r="L124" s="35">
        <f>K124*Constantes!$D$29</f>
        <v>0</v>
      </c>
      <c r="M124" s="9"/>
      <c r="N124" s="35">
        <v>119</v>
      </c>
      <c r="O124" s="35">
        <f>'Cálculos de ET'!$I122*((1-Constantes!$E$18)*'Cálculos de ET'!$K122+'Cálculos de ET'!$L122)</f>
        <v>1.8809242608080772</v>
      </c>
      <c r="P124" s="35">
        <f>MIN(O124*Constantes!$E$16,0.8*(U123+Clima!$F122-S124-T124-Constantes!$D$12))</f>
        <v>1.1128687709348704</v>
      </c>
      <c r="Q124" s="35">
        <f>IF(Clima!$F122&gt;0.05*Constantes!$E$17,((Clima!$F122-0.05*Constantes!$E$17)^2)/(Clima!$F122+0.95*Constantes!$E$17),0)</f>
        <v>0</v>
      </c>
      <c r="R124" s="35">
        <f>(Q124*Constantes!$E$23+Clima!$F122*Constantes!$E$22)/1000</f>
        <v>0</v>
      </c>
      <c r="S124" s="35">
        <f>IF(R124&gt;Constantes!$E$21,1000*((R124-Constantes!$E$21)/(Constantes!$E$23+Constantes!$E$22)),0)</f>
        <v>0</v>
      </c>
      <c r="T124" s="35">
        <f>MAX(0,U123+Clima!$F122-S124-Constantes!$D$11)</f>
        <v>0</v>
      </c>
      <c r="U124" s="35">
        <f>U123+Clima!$F122-S124-P124-T124</f>
        <v>26.258580766746284</v>
      </c>
      <c r="V124" s="35">
        <f>0.0526*S124*Clima!$F122^1.218</f>
        <v>0</v>
      </c>
      <c r="W124" s="35">
        <f>V124*Constantes!$E$29</f>
        <v>0</v>
      </c>
      <c r="X124" s="9"/>
      <c r="Y124" s="35">
        <v>119</v>
      </c>
      <c r="Z124" s="35">
        <f>'Cálculos de ET'!$I122*((1-Constantes!$F$18)*'Cálculos de ET'!$K122+'Cálculos de ET'!$L122)</f>
        <v>1.8809242608080772</v>
      </c>
      <c r="AA124" s="35">
        <f>MIN(Z124*Constantes!$F$16,0.8*(AF123+Clima!$F122-AD124-AE124-Constantes!$D$12))</f>
        <v>1.1128687709348704</v>
      </c>
      <c r="AB124" s="35">
        <f>IF(Clima!$F122&gt;0.05*Constantes!$F$17,((Clima!$F122-0.05*Constantes!$F$17)^2)/(Clima!$F122+0.95*Constantes!$F$17),0)</f>
        <v>0</v>
      </c>
      <c r="AC124" s="35">
        <f>(AB124*Constantes!$F$23+Clima!$F122*Constantes!$F$22)/1000</f>
        <v>0</v>
      </c>
      <c r="AD124" s="35">
        <f>IF(AC124&gt;Constantes!$F$21,1000*((AC124-Constantes!$F$21)/(Constantes!$F$23+Constantes!$F$22)),0)</f>
        <v>0</v>
      </c>
      <c r="AE124" s="35">
        <f>MAX(0,AF123+Clima!$F122-AD124-Constantes!$D$11)</f>
        <v>0</v>
      </c>
      <c r="AF124" s="35">
        <f>AF123+Clima!$F122-AD124-AA124-AE124</f>
        <v>26.258580766746284</v>
      </c>
      <c r="AG124" s="35">
        <f>0.0526*AD124*Clima!$F122^1.218</f>
        <v>0</v>
      </c>
      <c r="AH124" s="35">
        <f>AG124*Constantes!$F$29</f>
        <v>0</v>
      </c>
      <c r="AI124" s="9"/>
      <c r="AJ124" s="35">
        <v>119</v>
      </c>
      <c r="AK124" s="35">
        <f>0.0526*Clima!$F122^2.218</f>
        <v>0</v>
      </c>
      <c r="AL124" s="35">
        <f>IF(Clima!$F122&gt;0.05*$AP$6,((Clima!$F122-0.05*$AP$6)^2)/(Clima!$F122+0.95*$AP$6),0)</f>
        <v>0</v>
      </c>
      <c r="AM124" s="35">
        <f>0.0526*AL124*Clima!$F122^1.218</f>
        <v>0</v>
      </c>
      <c r="AN124" s="35"/>
      <c r="AO124" s="35"/>
      <c r="AP124" s="35"/>
      <c r="AQ124" s="9"/>
      <c r="AR124" s="10"/>
    </row>
    <row r="125" spans="2:44" x14ac:dyDescent="0.25">
      <c r="B125" s="8"/>
      <c r="C125" s="35">
        <v>120</v>
      </c>
      <c r="D125" s="35">
        <f>'Cálculos de ET'!$I123*((1-Constantes!$D$18)*'Cálculos de ET'!$K123+'Cálculos de ET'!$L123)</f>
        <v>1.8195491510320096</v>
      </c>
      <c r="E125" s="35">
        <f>MIN(D125*Constantes!$D$16,0.8*(J124+Clima!$F123-H125-I125-Constantes!$D$12))</f>
        <v>1.0765555368479534</v>
      </c>
      <c r="F125" s="35">
        <f>IF(Clima!$F123&gt;0.05*Constantes!$D$17,((Clima!$F123-0.05*Constantes!$D$17)^2)/(Clima!$F123+0.95*Constantes!$D$17),0)</f>
        <v>0</v>
      </c>
      <c r="G125" s="35">
        <f>(F125*Constantes!$D$23+Clima!$F123*Constantes!$D$22)/1000</f>
        <v>0</v>
      </c>
      <c r="H125" s="35">
        <f>IF(G125&gt;Constantes!$D$21,1000*((G125-Constantes!$D$21)/(Constantes!$D$23+Constantes!$D$22)),0)</f>
        <v>0</v>
      </c>
      <c r="I125" s="35">
        <f>MAX(0,J124+Clima!$F123-H125-Constantes!$D$11)</f>
        <v>0</v>
      </c>
      <c r="J125" s="35">
        <f>J124+Clima!$F123-H125-E125-I125</f>
        <v>24.583656907971303</v>
      </c>
      <c r="K125" s="35">
        <f>0.0526*H125*Clima!$F123^1.218</f>
        <v>0</v>
      </c>
      <c r="L125" s="35">
        <f>K125*Constantes!$D$29</f>
        <v>0</v>
      </c>
      <c r="M125" s="9"/>
      <c r="N125" s="35">
        <v>120</v>
      </c>
      <c r="O125" s="35">
        <f>'Cálculos de ET'!$I123*((1-Constantes!$E$18)*'Cálculos de ET'!$K123+'Cálculos de ET'!$L123)</f>
        <v>1.8195491510320096</v>
      </c>
      <c r="P125" s="35">
        <f>MIN(O125*Constantes!$E$16,0.8*(U124+Clima!$F123-S125-T125-Constantes!$D$12))</f>
        <v>1.0765555368479534</v>
      </c>
      <c r="Q125" s="35">
        <f>IF(Clima!$F123&gt;0.05*Constantes!$E$17,((Clima!$F123-0.05*Constantes!$E$17)^2)/(Clima!$F123+0.95*Constantes!$E$17),0)</f>
        <v>0</v>
      </c>
      <c r="R125" s="35">
        <f>(Q125*Constantes!$E$23+Clima!$F123*Constantes!$E$22)/1000</f>
        <v>0</v>
      </c>
      <c r="S125" s="35">
        <f>IF(R125&gt;Constantes!$E$21,1000*((R125-Constantes!$E$21)/(Constantes!$E$23+Constantes!$E$22)),0)</f>
        <v>0</v>
      </c>
      <c r="T125" s="35">
        <f>MAX(0,U124+Clima!$F123-S125-Constantes!$D$11)</f>
        <v>0</v>
      </c>
      <c r="U125" s="35">
        <f>U124+Clima!$F123-S125-P125-T125</f>
        <v>25.182025229898333</v>
      </c>
      <c r="V125" s="35">
        <f>0.0526*S125*Clima!$F123^1.218</f>
        <v>0</v>
      </c>
      <c r="W125" s="35">
        <f>V125*Constantes!$E$29</f>
        <v>0</v>
      </c>
      <c r="X125" s="9"/>
      <c r="Y125" s="35">
        <v>120</v>
      </c>
      <c r="Z125" s="35">
        <f>'Cálculos de ET'!$I123*((1-Constantes!$F$18)*'Cálculos de ET'!$K123+'Cálculos de ET'!$L123)</f>
        <v>1.8195491510320096</v>
      </c>
      <c r="AA125" s="35">
        <f>MIN(Z125*Constantes!$F$16,0.8*(AF124+Clima!$F123-AD125-AE125-Constantes!$D$12))</f>
        <v>1.0765555368479534</v>
      </c>
      <c r="AB125" s="35">
        <f>IF(Clima!$F123&gt;0.05*Constantes!$F$17,((Clima!$F123-0.05*Constantes!$F$17)^2)/(Clima!$F123+0.95*Constantes!$F$17),0)</f>
        <v>0</v>
      </c>
      <c r="AC125" s="35">
        <f>(AB125*Constantes!$F$23+Clima!$F123*Constantes!$F$22)/1000</f>
        <v>0</v>
      </c>
      <c r="AD125" s="35">
        <f>IF(AC125&gt;Constantes!$F$21,1000*((AC125-Constantes!$F$21)/(Constantes!$F$23+Constantes!$F$22)),0)</f>
        <v>0</v>
      </c>
      <c r="AE125" s="35">
        <f>MAX(0,AF124+Clima!$F123-AD125-Constantes!$D$11)</f>
        <v>0</v>
      </c>
      <c r="AF125" s="35">
        <f>AF124+Clima!$F123-AD125-AA125-AE125</f>
        <v>25.182025229898333</v>
      </c>
      <c r="AG125" s="35">
        <f>0.0526*AD125*Clima!$F123^1.218</f>
        <v>0</v>
      </c>
      <c r="AH125" s="35">
        <f>AG125*Constantes!$F$29</f>
        <v>0</v>
      </c>
      <c r="AI125" s="9"/>
      <c r="AJ125" s="35">
        <v>120</v>
      </c>
      <c r="AK125" s="35">
        <f>0.0526*Clima!$F123^2.218</f>
        <v>0</v>
      </c>
      <c r="AL125" s="35">
        <f>IF(Clima!$F123&gt;0.05*$AP$6,((Clima!$F123-0.05*$AP$6)^2)/(Clima!$F123+0.95*$AP$6),0)</f>
        <v>0</v>
      </c>
      <c r="AM125" s="35">
        <f>0.0526*AL125*Clima!$F123^1.218</f>
        <v>0</v>
      </c>
      <c r="AN125" s="35"/>
      <c r="AO125" s="35"/>
      <c r="AP125" s="35"/>
      <c r="AQ125" s="9"/>
      <c r="AR125" s="10"/>
    </row>
    <row r="126" spans="2:44" x14ac:dyDescent="0.25">
      <c r="B126" s="8"/>
      <c r="C126" s="35">
        <v>121</v>
      </c>
      <c r="D126" s="35">
        <f>'Cálculos de ET'!$I124*((1-Constantes!$D$18)*'Cálculos de ET'!$K124+'Cálculos de ET'!$L124)</f>
        <v>1.807145639431821</v>
      </c>
      <c r="E126" s="35">
        <f>MIN(D126*Constantes!$D$16,0.8*(J125+Clima!$F124-H126-I126-Constantes!$D$12))</f>
        <v>1.0692168677705245</v>
      </c>
      <c r="F126" s="35">
        <f>IF(Clima!$F124&gt;0.05*Constantes!$D$17,((Clima!$F124-0.05*Constantes!$D$17)^2)/(Clima!$F124+0.95*Constantes!$D$17),0)</f>
        <v>0</v>
      </c>
      <c r="G126" s="35">
        <f>(F126*Constantes!$D$23+Clima!$F124*Constantes!$D$22)/1000</f>
        <v>0</v>
      </c>
      <c r="H126" s="35">
        <f>IF(G126&gt;Constantes!$D$21,1000*((G126-Constantes!$D$21)/(Constantes!$D$23+Constantes!$D$22)),0)</f>
        <v>0</v>
      </c>
      <c r="I126" s="35">
        <f>MAX(0,J125+Clima!$F124-H126-Constantes!$D$11)</f>
        <v>0</v>
      </c>
      <c r="J126" s="35">
        <f>J125+Clima!$F124-H126-E126-I126</f>
        <v>23.514440040200778</v>
      </c>
      <c r="K126" s="35">
        <f>0.0526*H126*Clima!$F124^1.218</f>
        <v>0</v>
      </c>
      <c r="L126" s="35">
        <f>K126*Constantes!$D$29</f>
        <v>0</v>
      </c>
      <c r="M126" s="9"/>
      <c r="N126" s="35">
        <v>121</v>
      </c>
      <c r="O126" s="35">
        <f>'Cálculos de ET'!$I124*((1-Constantes!$E$18)*'Cálculos de ET'!$K124+'Cálculos de ET'!$L124)</f>
        <v>1.807145639431821</v>
      </c>
      <c r="P126" s="35">
        <f>MIN(O126*Constantes!$E$16,0.8*(U125+Clima!$F124-S126-T126-Constantes!$D$12))</f>
        <v>1.0692168677705245</v>
      </c>
      <c r="Q126" s="35">
        <f>IF(Clima!$F124&gt;0.05*Constantes!$E$17,((Clima!$F124-0.05*Constantes!$E$17)^2)/(Clima!$F124+0.95*Constantes!$E$17),0)</f>
        <v>0</v>
      </c>
      <c r="R126" s="35">
        <f>(Q126*Constantes!$E$23+Clima!$F124*Constantes!$E$22)/1000</f>
        <v>0</v>
      </c>
      <c r="S126" s="35">
        <f>IF(R126&gt;Constantes!$E$21,1000*((R126-Constantes!$E$21)/(Constantes!$E$23+Constantes!$E$22)),0)</f>
        <v>0</v>
      </c>
      <c r="T126" s="35">
        <f>MAX(0,U125+Clima!$F124-S126-Constantes!$D$11)</f>
        <v>0</v>
      </c>
      <c r="U126" s="35">
        <f>U125+Clima!$F124-S126-P126-T126</f>
        <v>24.112808362127808</v>
      </c>
      <c r="V126" s="35">
        <f>0.0526*S126*Clima!$F124^1.218</f>
        <v>0</v>
      </c>
      <c r="W126" s="35">
        <f>V126*Constantes!$E$29</f>
        <v>0</v>
      </c>
      <c r="X126" s="9"/>
      <c r="Y126" s="35">
        <v>121</v>
      </c>
      <c r="Z126" s="35">
        <f>'Cálculos de ET'!$I124*((1-Constantes!$F$18)*'Cálculos de ET'!$K124+'Cálculos de ET'!$L124)</f>
        <v>1.807145639431821</v>
      </c>
      <c r="AA126" s="35">
        <f>MIN(Z126*Constantes!$F$16,0.8*(AF125+Clima!$F124-AD126-AE126-Constantes!$D$12))</f>
        <v>1.0692168677705245</v>
      </c>
      <c r="AB126" s="35">
        <f>IF(Clima!$F124&gt;0.05*Constantes!$F$17,((Clima!$F124-0.05*Constantes!$F$17)^2)/(Clima!$F124+0.95*Constantes!$F$17),0)</f>
        <v>0</v>
      </c>
      <c r="AC126" s="35">
        <f>(AB126*Constantes!$F$23+Clima!$F124*Constantes!$F$22)/1000</f>
        <v>0</v>
      </c>
      <c r="AD126" s="35">
        <f>IF(AC126&gt;Constantes!$F$21,1000*((AC126-Constantes!$F$21)/(Constantes!$F$23+Constantes!$F$22)),0)</f>
        <v>0</v>
      </c>
      <c r="AE126" s="35">
        <f>MAX(0,AF125+Clima!$F124-AD126-Constantes!$D$11)</f>
        <v>0</v>
      </c>
      <c r="AF126" s="35">
        <f>AF125+Clima!$F124-AD126-AA126-AE126</f>
        <v>24.112808362127808</v>
      </c>
      <c r="AG126" s="35">
        <f>0.0526*AD126*Clima!$F124^1.218</f>
        <v>0</v>
      </c>
      <c r="AH126" s="35">
        <f>AG126*Constantes!$F$29</f>
        <v>0</v>
      </c>
      <c r="AI126" s="9"/>
      <c r="AJ126" s="35">
        <v>121</v>
      </c>
      <c r="AK126" s="35">
        <f>0.0526*Clima!$F124^2.218</f>
        <v>0</v>
      </c>
      <c r="AL126" s="35">
        <f>IF(Clima!$F124&gt;0.05*$AP$6,((Clima!$F124-0.05*$AP$6)^2)/(Clima!$F124+0.95*$AP$6),0)</f>
        <v>0</v>
      </c>
      <c r="AM126" s="35">
        <f>0.0526*AL126*Clima!$F124^1.218</f>
        <v>0</v>
      </c>
      <c r="AN126" s="35"/>
      <c r="AO126" s="35"/>
      <c r="AP126" s="35"/>
      <c r="AQ126" s="9"/>
      <c r="AR126" s="10"/>
    </row>
    <row r="127" spans="2:44" x14ac:dyDescent="0.25">
      <c r="B127" s="8"/>
      <c r="C127" s="35">
        <v>122</v>
      </c>
      <c r="D127" s="35">
        <f>'Cálculos de ET'!$I125*((1-Constantes!$D$18)*'Cálculos de ET'!$K125+'Cálculos de ET'!$L125)</f>
        <v>1.8208356762065023</v>
      </c>
      <c r="E127" s="35">
        <f>MIN(D127*Constantes!$D$16,0.8*(J126+Clima!$F125-H127-I127-Constantes!$D$12))</f>
        <v>1.0773167231006626</v>
      </c>
      <c r="F127" s="35">
        <f>IF(Clima!$F125&gt;0.05*Constantes!$D$17,((Clima!$F125-0.05*Constantes!$D$17)^2)/(Clima!$F125+0.95*Constantes!$D$17),0)</f>
        <v>0</v>
      </c>
      <c r="G127" s="35">
        <f>(F127*Constantes!$D$23+Clima!$F125*Constantes!$D$22)/1000</f>
        <v>0</v>
      </c>
      <c r="H127" s="35">
        <f>IF(G127&gt;Constantes!$D$21,1000*((G127-Constantes!$D$21)/(Constantes!$D$23+Constantes!$D$22)),0)</f>
        <v>0</v>
      </c>
      <c r="I127" s="35">
        <f>MAX(0,J126+Clima!$F125-H127-Constantes!$D$11)</f>
        <v>0</v>
      </c>
      <c r="J127" s="35">
        <f>J126+Clima!$F125-H127-E127-I127</f>
        <v>22.437123317100117</v>
      </c>
      <c r="K127" s="35">
        <f>0.0526*H127*Clima!$F125^1.218</f>
        <v>0</v>
      </c>
      <c r="L127" s="35">
        <f>K127*Constantes!$D$29</f>
        <v>0</v>
      </c>
      <c r="M127" s="9"/>
      <c r="N127" s="35">
        <v>122</v>
      </c>
      <c r="O127" s="35">
        <f>'Cálculos de ET'!$I125*((1-Constantes!$E$18)*'Cálculos de ET'!$K125+'Cálculos de ET'!$L125)</f>
        <v>1.8208356762065023</v>
      </c>
      <c r="P127" s="35">
        <f>MIN(O127*Constantes!$E$16,0.8*(U126+Clima!$F125-S127-T127-Constantes!$D$12))</f>
        <v>1.0773167231006626</v>
      </c>
      <c r="Q127" s="35">
        <f>IF(Clima!$F125&gt;0.05*Constantes!$E$17,((Clima!$F125-0.05*Constantes!$E$17)^2)/(Clima!$F125+0.95*Constantes!$E$17),0)</f>
        <v>0</v>
      </c>
      <c r="R127" s="35">
        <f>(Q127*Constantes!$E$23+Clima!$F125*Constantes!$E$22)/1000</f>
        <v>0</v>
      </c>
      <c r="S127" s="35">
        <f>IF(R127&gt;Constantes!$E$21,1000*((R127-Constantes!$E$21)/(Constantes!$E$23+Constantes!$E$22)),0)</f>
        <v>0</v>
      </c>
      <c r="T127" s="35">
        <f>MAX(0,U126+Clima!$F125-S127-Constantes!$D$11)</f>
        <v>0</v>
      </c>
      <c r="U127" s="35">
        <f>U126+Clima!$F125-S127-P127-T127</f>
        <v>23.035491639027146</v>
      </c>
      <c r="V127" s="35">
        <f>0.0526*S127*Clima!$F125^1.218</f>
        <v>0</v>
      </c>
      <c r="W127" s="35">
        <f>V127*Constantes!$E$29</f>
        <v>0</v>
      </c>
      <c r="X127" s="9"/>
      <c r="Y127" s="35">
        <v>122</v>
      </c>
      <c r="Z127" s="35">
        <f>'Cálculos de ET'!$I125*((1-Constantes!$F$18)*'Cálculos de ET'!$K125+'Cálculos de ET'!$L125)</f>
        <v>1.8208356762065023</v>
      </c>
      <c r="AA127" s="35">
        <f>MIN(Z127*Constantes!$F$16,0.8*(AF126+Clima!$F125-AD127-AE127-Constantes!$D$12))</f>
        <v>1.0773167231006626</v>
      </c>
      <c r="AB127" s="35">
        <f>IF(Clima!$F125&gt;0.05*Constantes!$F$17,((Clima!$F125-0.05*Constantes!$F$17)^2)/(Clima!$F125+0.95*Constantes!$F$17),0)</f>
        <v>0</v>
      </c>
      <c r="AC127" s="35">
        <f>(AB127*Constantes!$F$23+Clima!$F125*Constantes!$F$22)/1000</f>
        <v>0</v>
      </c>
      <c r="AD127" s="35">
        <f>IF(AC127&gt;Constantes!$F$21,1000*((AC127-Constantes!$F$21)/(Constantes!$F$23+Constantes!$F$22)),0)</f>
        <v>0</v>
      </c>
      <c r="AE127" s="35">
        <f>MAX(0,AF126+Clima!$F125-AD127-Constantes!$D$11)</f>
        <v>0</v>
      </c>
      <c r="AF127" s="35">
        <f>AF126+Clima!$F125-AD127-AA127-AE127</f>
        <v>23.035491639027146</v>
      </c>
      <c r="AG127" s="35">
        <f>0.0526*AD127*Clima!$F125^1.218</f>
        <v>0</v>
      </c>
      <c r="AH127" s="35">
        <f>AG127*Constantes!$F$29</f>
        <v>0</v>
      </c>
      <c r="AI127" s="9"/>
      <c r="AJ127" s="35">
        <v>122</v>
      </c>
      <c r="AK127" s="35">
        <f>0.0526*Clima!$F125^2.218</f>
        <v>0</v>
      </c>
      <c r="AL127" s="35">
        <f>IF(Clima!$F125&gt;0.05*$AP$6,((Clima!$F125-0.05*$AP$6)^2)/(Clima!$F125+0.95*$AP$6),0)</f>
        <v>0</v>
      </c>
      <c r="AM127" s="35">
        <f>0.0526*AL127*Clima!$F125^1.218</f>
        <v>0</v>
      </c>
      <c r="AN127" s="35"/>
      <c r="AO127" s="35"/>
      <c r="AP127" s="35"/>
      <c r="AQ127" s="9"/>
      <c r="AR127" s="10"/>
    </row>
    <row r="128" spans="2:44" x14ac:dyDescent="0.25">
      <c r="B128" s="8"/>
      <c r="C128" s="35">
        <v>123</v>
      </c>
      <c r="D128" s="35">
        <f>'Cálculos de ET'!$I126*((1-Constantes!$D$18)*'Cálculos de ET'!$K126+'Cálculos de ET'!$L126)</f>
        <v>1.8144431980415638</v>
      </c>
      <c r="E128" s="35">
        <f>MIN(D128*Constantes!$D$16,0.8*(J127+Clima!$F126-H128-I128-Constantes!$D$12))</f>
        <v>1.073534545653716</v>
      </c>
      <c r="F128" s="35">
        <f>IF(Clima!$F126&gt;0.05*Constantes!$D$17,((Clima!$F126-0.05*Constantes!$D$17)^2)/(Clima!$F126+0.95*Constantes!$D$17),0)</f>
        <v>0</v>
      </c>
      <c r="G128" s="35">
        <f>(F128*Constantes!$D$23+Clima!$F126*Constantes!$D$22)/1000</f>
        <v>0</v>
      </c>
      <c r="H128" s="35">
        <f>IF(G128&gt;Constantes!$D$21,1000*((G128-Constantes!$D$21)/(Constantes!$D$23+Constantes!$D$22)),0)</f>
        <v>0</v>
      </c>
      <c r="I128" s="35">
        <f>MAX(0,J127+Clima!$F126-H128-Constantes!$D$11)</f>
        <v>0</v>
      </c>
      <c r="J128" s="35">
        <f>J127+Clima!$F126-H128-E128-I128</f>
        <v>21.363588771446402</v>
      </c>
      <c r="K128" s="35">
        <f>0.0526*H128*Clima!$F126^1.218</f>
        <v>0</v>
      </c>
      <c r="L128" s="35">
        <f>K128*Constantes!$D$29</f>
        <v>0</v>
      </c>
      <c r="M128" s="9"/>
      <c r="N128" s="35">
        <v>123</v>
      </c>
      <c r="O128" s="35">
        <f>'Cálculos de ET'!$I126*((1-Constantes!$E$18)*'Cálculos de ET'!$K126+'Cálculos de ET'!$L126)</f>
        <v>1.8144431980415638</v>
      </c>
      <c r="P128" s="35">
        <f>MIN(O128*Constantes!$E$16,0.8*(U127+Clima!$F126-S128-T128-Constantes!$D$12))</f>
        <v>1.073534545653716</v>
      </c>
      <c r="Q128" s="35">
        <f>IF(Clima!$F126&gt;0.05*Constantes!$E$17,((Clima!$F126-0.05*Constantes!$E$17)^2)/(Clima!$F126+0.95*Constantes!$E$17),0)</f>
        <v>0</v>
      </c>
      <c r="R128" s="35">
        <f>(Q128*Constantes!$E$23+Clima!$F126*Constantes!$E$22)/1000</f>
        <v>0</v>
      </c>
      <c r="S128" s="35">
        <f>IF(R128&gt;Constantes!$E$21,1000*((R128-Constantes!$E$21)/(Constantes!$E$23+Constantes!$E$22)),0)</f>
        <v>0</v>
      </c>
      <c r="T128" s="35">
        <f>MAX(0,U127+Clima!$F126-S128-Constantes!$D$11)</f>
        <v>0</v>
      </c>
      <c r="U128" s="35">
        <f>U127+Clima!$F126-S128-P128-T128</f>
        <v>21.961957093373432</v>
      </c>
      <c r="V128" s="35">
        <f>0.0526*S128*Clima!$F126^1.218</f>
        <v>0</v>
      </c>
      <c r="W128" s="35">
        <f>V128*Constantes!$E$29</f>
        <v>0</v>
      </c>
      <c r="X128" s="9"/>
      <c r="Y128" s="35">
        <v>123</v>
      </c>
      <c r="Z128" s="35">
        <f>'Cálculos de ET'!$I126*((1-Constantes!$F$18)*'Cálculos de ET'!$K126+'Cálculos de ET'!$L126)</f>
        <v>1.8144431980415638</v>
      </c>
      <c r="AA128" s="35">
        <f>MIN(Z128*Constantes!$F$16,0.8*(AF127+Clima!$F126-AD128-AE128-Constantes!$D$12))</f>
        <v>1.073534545653716</v>
      </c>
      <c r="AB128" s="35">
        <f>IF(Clima!$F126&gt;0.05*Constantes!$F$17,((Clima!$F126-0.05*Constantes!$F$17)^2)/(Clima!$F126+0.95*Constantes!$F$17),0)</f>
        <v>0</v>
      </c>
      <c r="AC128" s="35">
        <f>(AB128*Constantes!$F$23+Clima!$F126*Constantes!$F$22)/1000</f>
        <v>0</v>
      </c>
      <c r="AD128" s="35">
        <f>IF(AC128&gt;Constantes!$F$21,1000*((AC128-Constantes!$F$21)/(Constantes!$F$23+Constantes!$F$22)),0)</f>
        <v>0</v>
      </c>
      <c r="AE128" s="35">
        <f>MAX(0,AF127+Clima!$F126-AD128-Constantes!$D$11)</f>
        <v>0</v>
      </c>
      <c r="AF128" s="35">
        <f>AF127+Clima!$F126-AD128-AA128-AE128</f>
        <v>21.961957093373432</v>
      </c>
      <c r="AG128" s="35">
        <f>0.0526*AD128*Clima!$F126^1.218</f>
        <v>0</v>
      </c>
      <c r="AH128" s="35">
        <f>AG128*Constantes!$F$29</f>
        <v>0</v>
      </c>
      <c r="AI128" s="9"/>
      <c r="AJ128" s="35">
        <v>123</v>
      </c>
      <c r="AK128" s="35">
        <f>0.0526*Clima!$F126^2.218</f>
        <v>0</v>
      </c>
      <c r="AL128" s="35">
        <f>IF(Clima!$F126&gt;0.05*$AP$6,((Clima!$F126-0.05*$AP$6)^2)/(Clima!$F126+0.95*$AP$6),0)</f>
        <v>0</v>
      </c>
      <c r="AM128" s="35">
        <f>0.0526*AL128*Clima!$F126^1.218</f>
        <v>0</v>
      </c>
      <c r="AN128" s="35"/>
      <c r="AO128" s="35"/>
      <c r="AP128" s="35"/>
      <c r="AQ128" s="9"/>
      <c r="AR128" s="10"/>
    </row>
    <row r="129" spans="2:44" x14ac:dyDescent="0.25">
      <c r="B129" s="8"/>
      <c r="C129" s="35">
        <v>124</v>
      </c>
      <c r="D129" s="35">
        <f>'Cálculos de ET'!$I127*((1-Constantes!$D$18)*'Cálculos de ET'!$K127+'Cálculos de ET'!$L127)</f>
        <v>1.7506963252816701</v>
      </c>
      <c r="E129" s="35">
        <f>MIN(D129*Constantes!$D$16,0.8*(J128+Clima!$F127-H129-I129-Constantes!$D$12))</f>
        <v>1.0358180328640056</v>
      </c>
      <c r="F129" s="35">
        <f>IF(Clima!$F127&gt;0.05*Constantes!$D$17,((Clima!$F127-0.05*Constantes!$D$17)^2)/(Clima!$F127+0.95*Constantes!$D$17),0)</f>
        <v>0</v>
      </c>
      <c r="G129" s="35">
        <f>(F129*Constantes!$D$23+Clima!$F127*Constantes!$D$22)/1000</f>
        <v>0</v>
      </c>
      <c r="H129" s="35">
        <f>IF(G129&gt;Constantes!$D$21,1000*((G129-Constantes!$D$21)/(Constantes!$D$23+Constantes!$D$22)),0)</f>
        <v>0</v>
      </c>
      <c r="I129" s="35">
        <f>MAX(0,J128+Clima!$F127-H129-Constantes!$D$11)</f>
        <v>0</v>
      </c>
      <c r="J129" s="35">
        <f>J128+Clima!$F127-H129-E129-I129</f>
        <v>20.327770738582394</v>
      </c>
      <c r="K129" s="35">
        <f>0.0526*H129*Clima!$F127^1.218</f>
        <v>0</v>
      </c>
      <c r="L129" s="35">
        <f>K129*Constantes!$D$29</f>
        <v>0</v>
      </c>
      <c r="M129" s="9"/>
      <c r="N129" s="35">
        <v>124</v>
      </c>
      <c r="O129" s="35">
        <f>'Cálculos de ET'!$I127*((1-Constantes!$E$18)*'Cálculos de ET'!$K127+'Cálculos de ET'!$L127)</f>
        <v>1.7506963252816701</v>
      </c>
      <c r="P129" s="35">
        <f>MIN(O129*Constantes!$E$16,0.8*(U128+Clima!$F127-S129-T129-Constantes!$D$12))</f>
        <v>1.0358180328640056</v>
      </c>
      <c r="Q129" s="35">
        <f>IF(Clima!$F127&gt;0.05*Constantes!$E$17,((Clima!$F127-0.05*Constantes!$E$17)^2)/(Clima!$F127+0.95*Constantes!$E$17),0)</f>
        <v>0</v>
      </c>
      <c r="R129" s="35">
        <f>(Q129*Constantes!$E$23+Clima!$F127*Constantes!$E$22)/1000</f>
        <v>0</v>
      </c>
      <c r="S129" s="35">
        <f>IF(R129&gt;Constantes!$E$21,1000*((R129-Constantes!$E$21)/(Constantes!$E$23+Constantes!$E$22)),0)</f>
        <v>0</v>
      </c>
      <c r="T129" s="35">
        <f>MAX(0,U128+Clima!$F127-S129-Constantes!$D$11)</f>
        <v>0</v>
      </c>
      <c r="U129" s="35">
        <f>U128+Clima!$F127-S129-P129-T129</f>
        <v>20.926139060509428</v>
      </c>
      <c r="V129" s="35">
        <f>0.0526*S129*Clima!$F127^1.218</f>
        <v>0</v>
      </c>
      <c r="W129" s="35">
        <f>V129*Constantes!$E$29</f>
        <v>0</v>
      </c>
      <c r="X129" s="9"/>
      <c r="Y129" s="35">
        <v>124</v>
      </c>
      <c r="Z129" s="35">
        <f>'Cálculos de ET'!$I127*((1-Constantes!$F$18)*'Cálculos de ET'!$K127+'Cálculos de ET'!$L127)</f>
        <v>1.7506963252816701</v>
      </c>
      <c r="AA129" s="35">
        <f>MIN(Z129*Constantes!$F$16,0.8*(AF128+Clima!$F127-AD129-AE129-Constantes!$D$12))</f>
        <v>1.0358180328640056</v>
      </c>
      <c r="AB129" s="35">
        <f>IF(Clima!$F127&gt;0.05*Constantes!$F$17,((Clima!$F127-0.05*Constantes!$F$17)^2)/(Clima!$F127+0.95*Constantes!$F$17),0)</f>
        <v>0</v>
      </c>
      <c r="AC129" s="35">
        <f>(AB129*Constantes!$F$23+Clima!$F127*Constantes!$F$22)/1000</f>
        <v>0</v>
      </c>
      <c r="AD129" s="35">
        <f>IF(AC129&gt;Constantes!$F$21,1000*((AC129-Constantes!$F$21)/(Constantes!$F$23+Constantes!$F$22)),0)</f>
        <v>0</v>
      </c>
      <c r="AE129" s="35">
        <f>MAX(0,AF128+Clima!$F127-AD129-Constantes!$D$11)</f>
        <v>0</v>
      </c>
      <c r="AF129" s="35">
        <f>AF128+Clima!$F127-AD129-AA129-AE129</f>
        <v>20.926139060509428</v>
      </c>
      <c r="AG129" s="35">
        <f>0.0526*AD129*Clima!$F127^1.218</f>
        <v>0</v>
      </c>
      <c r="AH129" s="35">
        <f>AG129*Constantes!$F$29</f>
        <v>0</v>
      </c>
      <c r="AI129" s="9"/>
      <c r="AJ129" s="35">
        <v>124</v>
      </c>
      <c r="AK129" s="35">
        <f>0.0526*Clima!$F127^2.218</f>
        <v>0</v>
      </c>
      <c r="AL129" s="35">
        <f>IF(Clima!$F127&gt;0.05*$AP$6,((Clima!$F127-0.05*$AP$6)^2)/(Clima!$F127+0.95*$AP$6),0)</f>
        <v>0</v>
      </c>
      <c r="AM129" s="35">
        <f>0.0526*AL129*Clima!$F127^1.218</f>
        <v>0</v>
      </c>
      <c r="AN129" s="35"/>
      <c r="AO129" s="35"/>
      <c r="AP129" s="35"/>
      <c r="AQ129" s="9"/>
      <c r="AR129" s="10"/>
    </row>
    <row r="130" spans="2:44" x14ac:dyDescent="0.25">
      <c r="B130" s="8"/>
      <c r="C130" s="35">
        <v>125</v>
      </c>
      <c r="D130" s="35">
        <f>'Cálculos de ET'!$I128*((1-Constantes!$D$18)*'Cálculos de ET'!$K128+'Cálculos de ET'!$L128)</f>
        <v>1.7622759992938413</v>
      </c>
      <c r="E130" s="35">
        <f>MIN(D130*Constantes!$D$16,0.8*(J129+Clima!$F128-H130-I130-Constantes!$D$12))</f>
        <v>1.0426692697023328</v>
      </c>
      <c r="F130" s="35">
        <f>IF(Clima!$F128&gt;0.05*Constantes!$D$17,((Clima!$F128-0.05*Constantes!$D$17)^2)/(Clima!$F128+0.95*Constantes!$D$17),0)</f>
        <v>0</v>
      </c>
      <c r="G130" s="35">
        <f>(F130*Constantes!$D$23+Clima!$F128*Constantes!$D$22)/1000</f>
        <v>0</v>
      </c>
      <c r="H130" s="35">
        <f>IF(G130&gt;Constantes!$D$21,1000*((G130-Constantes!$D$21)/(Constantes!$D$23+Constantes!$D$22)),0)</f>
        <v>0</v>
      </c>
      <c r="I130" s="35">
        <f>MAX(0,J129+Clima!$F128-H130-Constantes!$D$11)</f>
        <v>0</v>
      </c>
      <c r="J130" s="35">
        <f>J129+Clima!$F128-H130-E130-I130</f>
        <v>19.285101468880061</v>
      </c>
      <c r="K130" s="35">
        <f>0.0526*H130*Clima!$F128^1.218</f>
        <v>0</v>
      </c>
      <c r="L130" s="35">
        <f>K130*Constantes!$D$29</f>
        <v>0</v>
      </c>
      <c r="M130" s="9"/>
      <c r="N130" s="35">
        <v>125</v>
      </c>
      <c r="O130" s="35">
        <f>'Cálculos de ET'!$I128*((1-Constantes!$E$18)*'Cálculos de ET'!$K128+'Cálculos de ET'!$L128)</f>
        <v>1.7622759992938413</v>
      </c>
      <c r="P130" s="35">
        <f>MIN(O130*Constantes!$E$16,0.8*(U129+Clima!$F128-S130-T130-Constantes!$D$12))</f>
        <v>1.0426692697023328</v>
      </c>
      <c r="Q130" s="35">
        <f>IF(Clima!$F128&gt;0.05*Constantes!$E$17,((Clima!$F128-0.05*Constantes!$E$17)^2)/(Clima!$F128+0.95*Constantes!$E$17),0)</f>
        <v>0</v>
      </c>
      <c r="R130" s="35">
        <f>(Q130*Constantes!$E$23+Clima!$F128*Constantes!$E$22)/1000</f>
        <v>0</v>
      </c>
      <c r="S130" s="35">
        <f>IF(R130&gt;Constantes!$E$21,1000*((R130-Constantes!$E$21)/(Constantes!$E$23+Constantes!$E$22)),0)</f>
        <v>0</v>
      </c>
      <c r="T130" s="35">
        <f>MAX(0,U129+Clima!$F128-S130-Constantes!$D$11)</f>
        <v>0</v>
      </c>
      <c r="U130" s="35">
        <f>U129+Clima!$F128-S130-P130-T130</f>
        <v>19.883469790807094</v>
      </c>
      <c r="V130" s="35">
        <f>0.0526*S130*Clima!$F128^1.218</f>
        <v>0</v>
      </c>
      <c r="W130" s="35">
        <f>V130*Constantes!$E$29</f>
        <v>0</v>
      </c>
      <c r="X130" s="9"/>
      <c r="Y130" s="35">
        <v>125</v>
      </c>
      <c r="Z130" s="35">
        <f>'Cálculos de ET'!$I128*((1-Constantes!$F$18)*'Cálculos de ET'!$K128+'Cálculos de ET'!$L128)</f>
        <v>1.7622759992938413</v>
      </c>
      <c r="AA130" s="35">
        <f>MIN(Z130*Constantes!$F$16,0.8*(AF129+Clima!$F128-AD130-AE130-Constantes!$D$12))</f>
        <v>1.0426692697023328</v>
      </c>
      <c r="AB130" s="35">
        <f>IF(Clima!$F128&gt;0.05*Constantes!$F$17,((Clima!$F128-0.05*Constantes!$F$17)^2)/(Clima!$F128+0.95*Constantes!$F$17),0)</f>
        <v>0</v>
      </c>
      <c r="AC130" s="35">
        <f>(AB130*Constantes!$F$23+Clima!$F128*Constantes!$F$22)/1000</f>
        <v>0</v>
      </c>
      <c r="AD130" s="35">
        <f>IF(AC130&gt;Constantes!$F$21,1000*((AC130-Constantes!$F$21)/(Constantes!$F$23+Constantes!$F$22)),0)</f>
        <v>0</v>
      </c>
      <c r="AE130" s="35">
        <f>MAX(0,AF129+Clima!$F128-AD130-Constantes!$D$11)</f>
        <v>0</v>
      </c>
      <c r="AF130" s="35">
        <f>AF129+Clima!$F128-AD130-AA130-AE130</f>
        <v>19.883469790807094</v>
      </c>
      <c r="AG130" s="35">
        <f>0.0526*AD130*Clima!$F128^1.218</f>
        <v>0</v>
      </c>
      <c r="AH130" s="35">
        <f>AG130*Constantes!$F$29</f>
        <v>0</v>
      </c>
      <c r="AI130" s="9"/>
      <c r="AJ130" s="35">
        <v>125</v>
      </c>
      <c r="AK130" s="35">
        <f>0.0526*Clima!$F128^2.218</f>
        <v>0</v>
      </c>
      <c r="AL130" s="35">
        <f>IF(Clima!$F128&gt;0.05*$AP$6,((Clima!$F128-0.05*$AP$6)^2)/(Clima!$F128+0.95*$AP$6),0)</f>
        <v>0</v>
      </c>
      <c r="AM130" s="35">
        <f>0.0526*AL130*Clima!$F128^1.218</f>
        <v>0</v>
      </c>
      <c r="AN130" s="35"/>
      <c r="AO130" s="35"/>
      <c r="AP130" s="35"/>
      <c r="AQ130" s="9"/>
      <c r="AR130" s="10"/>
    </row>
    <row r="131" spans="2:44" x14ac:dyDescent="0.25">
      <c r="B131" s="8"/>
      <c r="C131" s="35">
        <v>126</v>
      </c>
      <c r="D131" s="35">
        <f>'Cálculos de ET'!$I129*((1-Constantes!$D$18)*'Cálculos de ET'!$K129+'Cálculos de ET'!$L129)</f>
        <v>1.701634929657504</v>
      </c>
      <c r="E131" s="35">
        <f>MIN(D131*Constantes!$D$16,0.8*(J130+Clima!$F129-H131-I131-Constantes!$D$12))</f>
        <v>1.0067903382426611</v>
      </c>
      <c r="F131" s="35">
        <f>IF(Clima!$F129&gt;0.05*Constantes!$D$17,((Clima!$F129-0.05*Constantes!$D$17)^2)/(Clima!$F129+0.95*Constantes!$D$17),0)</f>
        <v>0</v>
      </c>
      <c r="G131" s="35">
        <f>(F131*Constantes!$D$23+Clima!$F129*Constantes!$D$22)/1000</f>
        <v>0</v>
      </c>
      <c r="H131" s="35">
        <f>IF(G131&gt;Constantes!$D$21,1000*((G131-Constantes!$D$21)/(Constantes!$D$23+Constantes!$D$22)),0)</f>
        <v>0</v>
      </c>
      <c r="I131" s="35">
        <f>MAX(0,J130+Clima!$F129-H131-Constantes!$D$11)</f>
        <v>0</v>
      </c>
      <c r="J131" s="35">
        <f>J130+Clima!$F129-H131-E131-I131</f>
        <v>18.278311130637398</v>
      </c>
      <c r="K131" s="35">
        <f>0.0526*H131*Clima!$F129^1.218</f>
        <v>0</v>
      </c>
      <c r="L131" s="35">
        <f>K131*Constantes!$D$29</f>
        <v>0</v>
      </c>
      <c r="M131" s="9"/>
      <c r="N131" s="35">
        <v>126</v>
      </c>
      <c r="O131" s="35">
        <f>'Cálculos de ET'!$I129*((1-Constantes!$E$18)*'Cálculos de ET'!$K129+'Cálculos de ET'!$L129)</f>
        <v>1.701634929657504</v>
      </c>
      <c r="P131" s="35">
        <f>MIN(O131*Constantes!$E$16,0.8*(U130+Clima!$F129-S131-T131-Constantes!$D$12))</f>
        <v>1.0067903382426611</v>
      </c>
      <c r="Q131" s="35">
        <f>IF(Clima!$F129&gt;0.05*Constantes!$E$17,((Clima!$F129-0.05*Constantes!$E$17)^2)/(Clima!$F129+0.95*Constantes!$E$17),0)</f>
        <v>0</v>
      </c>
      <c r="R131" s="35">
        <f>(Q131*Constantes!$E$23+Clima!$F129*Constantes!$E$22)/1000</f>
        <v>0</v>
      </c>
      <c r="S131" s="35">
        <f>IF(R131&gt;Constantes!$E$21,1000*((R131-Constantes!$E$21)/(Constantes!$E$23+Constantes!$E$22)),0)</f>
        <v>0</v>
      </c>
      <c r="T131" s="35">
        <f>MAX(0,U130+Clima!$F129-S131-Constantes!$D$11)</f>
        <v>0</v>
      </c>
      <c r="U131" s="35">
        <f>U130+Clima!$F129-S131-P131-T131</f>
        <v>18.876679452564431</v>
      </c>
      <c r="V131" s="35">
        <f>0.0526*S131*Clima!$F129^1.218</f>
        <v>0</v>
      </c>
      <c r="W131" s="35">
        <f>V131*Constantes!$E$29</f>
        <v>0</v>
      </c>
      <c r="X131" s="9"/>
      <c r="Y131" s="35">
        <v>126</v>
      </c>
      <c r="Z131" s="35">
        <f>'Cálculos de ET'!$I129*((1-Constantes!$F$18)*'Cálculos de ET'!$K129+'Cálculos de ET'!$L129)</f>
        <v>1.701634929657504</v>
      </c>
      <c r="AA131" s="35">
        <f>MIN(Z131*Constantes!$F$16,0.8*(AF130+Clima!$F129-AD131-AE131-Constantes!$D$12))</f>
        <v>1.0067903382426611</v>
      </c>
      <c r="AB131" s="35">
        <f>IF(Clima!$F129&gt;0.05*Constantes!$F$17,((Clima!$F129-0.05*Constantes!$F$17)^2)/(Clima!$F129+0.95*Constantes!$F$17),0)</f>
        <v>0</v>
      </c>
      <c r="AC131" s="35">
        <f>(AB131*Constantes!$F$23+Clima!$F129*Constantes!$F$22)/1000</f>
        <v>0</v>
      </c>
      <c r="AD131" s="35">
        <f>IF(AC131&gt;Constantes!$F$21,1000*((AC131-Constantes!$F$21)/(Constantes!$F$23+Constantes!$F$22)),0)</f>
        <v>0</v>
      </c>
      <c r="AE131" s="35">
        <f>MAX(0,AF130+Clima!$F129-AD131-Constantes!$D$11)</f>
        <v>0</v>
      </c>
      <c r="AF131" s="35">
        <f>AF130+Clima!$F129-AD131-AA131-AE131</f>
        <v>18.876679452564431</v>
      </c>
      <c r="AG131" s="35">
        <f>0.0526*AD131*Clima!$F129^1.218</f>
        <v>0</v>
      </c>
      <c r="AH131" s="35">
        <f>AG131*Constantes!$F$29</f>
        <v>0</v>
      </c>
      <c r="AI131" s="9"/>
      <c r="AJ131" s="35">
        <v>126</v>
      </c>
      <c r="AK131" s="35">
        <f>0.0526*Clima!$F129^2.218</f>
        <v>0</v>
      </c>
      <c r="AL131" s="35">
        <f>IF(Clima!$F129&gt;0.05*$AP$6,((Clima!$F129-0.05*$AP$6)^2)/(Clima!$F129+0.95*$AP$6),0)</f>
        <v>0</v>
      </c>
      <c r="AM131" s="35">
        <f>0.0526*AL131*Clima!$F129^1.218</f>
        <v>0</v>
      </c>
      <c r="AN131" s="35"/>
      <c r="AO131" s="35"/>
      <c r="AP131" s="35"/>
      <c r="AQ131" s="9"/>
      <c r="AR131" s="10"/>
    </row>
    <row r="132" spans="2:44" x14ac:dyDescent="0.25">
      <c r="B132" s="8"/>
      <c r="C132" s="35">
        <v>127</v>
      </c>
      <c r="D132" s="35">
        <f>'Cálculos de ET'!$I130*((1-Constantes!$D$18)*'Cálculos de ET'!$K130+'Cálculos de ET'!$L130)</f>
        <v>1.7403587321666258</v>
      </c>
      <c r="E132" s="35">
        <f>MIN(D132*Constantes!$D$16,0.8*(J131+Clima!$F130-H132-I132-Constantes!$D$12))</f>
        <v>1.0297016863507114</v>
      </c>
      <c r="F132" s="35">
        <f>IF(Clima!$F130&gt;0.05*Constantes!$D$17,((Clima!$F130-0.05*Constantes!$D$17)^2)/(Clima!$F130+0.95*Constantes!$D$17),0)</f>
        <v>0</v>
      </c>
      <c r="G132" s="35">
        <f>(F132*Constantes!$D$23+Clima!$F130*Constantes!$D$22)/1000</f>
        <v>0</v>
      </c>
      <c r="H132" s="35">
        <f>IF(G132&gt;Constantes!$D$21,1000*((G132-Constantes!$D$21)/(Constantes!$D$23+Constantes!$D$22)),0)</f>
        <v>0</v>
      </c>
      <c r="I132" s="35">
        <f>MAX(0,J131+Clima!$F130-H132-Constantes!$D$11)</f>
        <v>0</v>
      </c>
      <c r="J132" s="35">
        <f>J131+Clima!$F130-H132-E132-I132</f>
        <v>17.248609444286686</v>
      </c>
      <c r="K132" s="35">
        <f>0.0526*H132*Clima!$F130^1.218</f>
        <v>0</v>
      </c>
      <c r="L132" s="35">
        <f>K132*Constantes!$D$29</f>
        <v>0</v>
      </c>
      <c r="M132" s="9"/>
      <c r="N132" s="35">
        <v>127</v>
      </c>
      <c r="O132" s="35">
        <f>'Cálculos de ET'!$I130*((1-Constantes!$E$18)*'Cálculos de ET'!$K130+'Cálculos de ET'!$L130)</f>
        <v>1.7403587321666258</v>
      </c>
      <c r="P132" s="35">
        <f>MIN(O132*Constantes!$E$16,0.8*(U131+Clima!$F130-S132-T132-Constantes!$D$12))</f>
        <v>1.0297016863507114</v>
      </c>
      <c r="Q132" s="35">
        <f>IF(Clima!$F130&gt;0.05*Constantes!$E$17,((Clima!$F130-0.05*Constantes!$E$17)^2)/(Clima!$F130+0.95*Constantes!$E$17),0)</f>
        <v>0</v>
      </c>
      <c r="R132" s="35">
        <f>(Q132*Constantes!$E$23+Clima!$F130*Constantes!$E$22)/1000</f>
        <v>0</v>
      </c>
      <c r="S132" s="35">
        <f>IF(R132&gt;Constantes!$E$21,1000*((R132-Constantes!$E$21)/(Constantes!$E$23+Constantes!$E$22)),0)</f>
        <v>0</v>
      </c>
      <c r="T132" s="35">
        <f>MAX(0,U131+Clima!$F130-S132-Constantes!$D$11)</f>
        <v>0</v>
      </c>
      <c r="U132" s="35">
        <f>U131+Clima!$F130-S132-P132-T132</f>
        <v>17.846977766213719</v>
      </c>
      <c r="V132" s="35">
        <f>0.0526*S132*Clima!$F130^1.218</f>
        <v>0</v>
      </c>
      <c r="W132" s="35">
        <f>V132*Constantes!$E$29</f>
        <v>0</v>
      </c>
      <c r="X132" s="9"/>
      <c r="Y132" s="35">
        <v>127</v>
      </c>
      <c r="Z132" s="35">
        <f>'Cálculos de ET'!$I130*((1-Constantes!$F$18)*'Cálculos de ET'!$K130+'Cálculos de ET'!$L130)</f>
        <v>1.7403587321666258</v>
      </c>
      <c r="AA132" s="35">
        <f>MIN(Z132*Constantes!$F$16,0.8*(AF131+Clima!$F130-AD132-AE132-Constantes!$D$12))</f>
        <v>1.0297016863507114</v>
      </c>
      <c r="AB132" s="35">
        <f>IF(Clima!$F130&gt;0.05*Constantes!$F$17,((Clima!$F130-0.05*Constantes!$F$17)^2)/(Clima!$F130+0.95*Constantes!$F$17),0)</f>
        <v>0</v>
      </c>
      <c r="AC132" s="35">
        <f>(AB132*Constantes!$F$23+Clima!$F130*Constantes!$F$22)/1000</f>
        <v>0</v>
      </c>
      <c r="AD132" s="35">
        <f>IF(AC132&gt;Constantes!$F$21,1000*((AC132-Constantes!$F$21)/(Constantes!$F$23+Constantes!$F$22)),0)</f>
        <v>0</v>
      </c>
      <c r="AE132" s="35">
        <f>MAX(0,AF131+Clima!$F130-AD132-Constantes!$D$11)</f>
        <v>0</v>
      </c>
      <c r="AF132" s="35">
        <f>AF131+Clima!$F130-AD132-AA132-AE132</f>
        <v>17.846977766213719</v>
      </c>
      <c r="AG132" s="35">
        <f>0.0526*AD132*Clima!$F130^1.218</f>
        <v>0</v>
      </c>
      <c r="AH132" s="35">
        <f>AG132*Constantes!$F$29</f>
        <v>0</v>
      </c>
      <c r="AI132" s="9"/>
      <c r="AJ132" s="35">
        <v>127</v>
      </c>
      <c r="AK132" s="35">
        <f>0.0526*Clima!$F130^2.218</f>
        <v>0</v>
      </c>
      <c r="AL132" s="35">
        <f>IF(Clima!$F130&gt;0.05*$AP$6,((Clima!$F130-0.05*$AP$6)^2)/(Clima!$F130+0.95*$AP$6),0)</f>
        <v>0</v>
      </c>
      <c r="AM132" s="35">
        <f>0.0526*AL132*Clima!$F130^1.218</f>
        <v>0</v>
      </c>
      <c r="AN132" s="35"/>
      <c r="AO132" s="35"/>
      <c r="AP132" s="35"/>
      <c r="AQ132" s="9"/>
      <c r="AR132" s="10"/>
    </row>
    <row r="133" spans="2:44" x14ac:dyDescent="0.25">
      <c r="B133" s="8"/>
      <c r="C133" s="35">
        <v>128</v>
      </c>
      <c r="D133" s="35">
        <f>'Cálculos de ET'!$I131*((1-Constantes!$D$18)*'Cálculos de ET'!$K131+'Cálculos de ET'!$L131)</f>
        <v>1.6823484410717806</v>
      </c>
      <c r="E133" s="35">
        <f>MIN(D133*Constantes!$D$16,0.8*(J132+Clima!$F131-H133-I133-Constantes!$D$12))</f>
        <v>0.99537928289329658</v>
      </c>
      <c r="F133" s="35">
        <f>IF(Clima!$F131&gt;0.05*Constantes!$D$17,((Clima!$F131-0.05*Constantes!$D$17)^2)/(Clima!$F131+0.95*Constantes!$D$17),0)</f>
        <v>0</v>
      </c>
      <c r="G133" s="35">
        <f>(F133*Constantes!$D$23+Clima!$F131*Constantes!$D$22)/1000</f>
        <v>0</v>
      </c>
      <c r="H133" s="35">
        <f>IF(G133&gt;Constantes!$D$21,1000*((G133-Constantes!$D$21)/(Constantes!$D$23+Constantes!$D$22)),0)</f>
        <v>0</v>
      </c>
      <c r="I133" s="35">
        <f>MAX(0,J132+Clima!$F131-H133-Constantes!$D$11)</f>
        <v>0</v>
      </c>
      <c r="J133" s="35">
        <f>J132+Clima!$F131-H133-E133-I133</f>
        <v>16.25323016139339</v>
      </c>
      <c r="K133" s="35">
        <f>0.0526*H133*Clima!$F131^1.218</f>
        <v>0</v>
      </c>
      <c r="L133" s="35">
        <f>K133*Constantes!$D$29</f>
        <v>0</v>
      </c>
      <c r="M133" s="9"/>
      <c r="N133" s="35">
        <v>128</v>
      </c>
      <c r="O133" s="35">
        <f>'Cálculos de ET'!$I131*((1-Constantes!$E$18)*'Cálculos de ET'!$K131+'Cálculos de ET'!$L131)</f>
        <v>1.6823484410717806</v>
      </c>
      <c r="P133" s="35">
        <f>MIN(O133*Constantes!$E$16,0.8*(U132+Clima!$F131-S133-T133-Constantes!$D$12))</f>
        <v>0.99537928289329658</v>
      </c>
      <c r="Q133" s="35">
        <f>IF(Clima!$F131&gt;0.05*Constantes!$E$17,((Clima!$F131-0.05*Constantes!$E$17)^2)/(Clima!$F131+0.95*Constantes!$E$17),0)</f>
        <v>0</v>
      </c>
      <c r="R133" s="35">
        <f>(Q133*Constantes!$E$23+Clima!$F131*Constantes!$E$22)/1000</f>
        <v>0</v>
      </c>
      <c r="S133" s="35">
        <f>IF(R133&gt;Constantes!$E$21,1000*((R133-Constantes!$E$21)/(Constantes!$E$23+Constantes!$E$22)),0)</f>
        <v>0</v>
      </c>
      <c r="T133" s="35">
        <f>MAX(0,U132+Clima!$F131-S133-Constantes!$D$11)</f>
        <v>0</v>
      </c>
      <c r="U133" s="35">
        <f>U132+Clima!$F131-S133-P133-T133</f>
        <v>16.851598483320423</v>
      </c>
      <c r="V133" s="35">
        <f>0.0526*S133*Clima!$F131^1.218</f>
        <v>0</v>
      </c>
      <c r="W133" s="35">
        <f>V133*Constantes!$E$29</f>
        <v>0</v>
      </c>
      <c r="X133" s="9"/>
      <c r="Y133" s="35">
        <v>128</v>
      </c>
      <c r="Z133" s="35">
        <f>'Cálculos de ET'!$I131*((1-Constantes!$F$18)*'Cálculos de ET'!$K131+'Cálculos de ET'!$L131)</f>
        <v>1.6823484410717806</v>
      </c>
      <c r="AA133" s="35">
        <f>MIN(Z133*Constantes!$F$16,0.8*(AF132+Clima!$F131-AD133-AE133-Constantes!$D$12))</f>
        <v>0.99537928289329658</v>
      </c>
      <c r="AB133" s="35">
        <f>IF(Clima!$F131&gt;0.05*Constantes!$F$17,((Clima!$F131-0.05*Constantes!$F$17)^2)/(Clima!$F131+0.95*Constantes!$F$17),0)</f>
        <v>0</v>
      </c>
      <c r="AC133" s="35">
        <f>(AB133*Constantes!$F$23+Clima!$F131*Constantes!$F$22)/1000</f>
        <v>0</v>
      </c>
      <c r="AD133" s="35">
        <f>IF(AC133&gt;Constantes!$F$21,1000*((AC133-Constantes!$F$21)/(Constantes!$F$23+Constantes!$F$22)),0)</f>
        <v>0</v>
      </c>
      <c r="AE133" s="35">
        <f>MAX(0,AF132+Clima!$F131-AD133-Constantes!$D$11)</f>
        <v>0</v>
      </c>
      <c r="AF133" s="35">
        <f>AF132+Clima!$F131-AD133-AA133-AE133</f>
        <v>16.851598483320423</v>
      </c>
      <c r="AG133" s="35">
        <f>0.0526*AD133*Clima!$F131^1.218</f>
        <v>0</v>
      </c>
      <c r="AH133" s="35">
        <f>AG133*Constantes!$F$29</f>
        <v>0</v>
      </c>
      <c r="AI133" s="9"/>
      <c r="AJ133" s="35">
        <v>128</v>
      </c>
      <c r="AK133" s="35">
        <f>0.0526*Clima!$F131^2.218</f>
        <v>0</v>
      </c>
      <c r="AL133" s="35">
        <f>IF(Clima!$F131&gt;0.05*$AP$6,((Clima!$F131-0.05*$AP$6)^2)/(Clima!$F131+0.95*$AP$6),0)</f>
        <v>0</v>
      </c>
      <c r="AM133" s="35">
        <f>0.0526*AL133*Clima!$F131^1.218</f>
        <v>0</v>
      </c>
      <c r="AN133" s="35"/>
      <c r="AO133" s="35"/>
      <c r="AP133" s="35"/>
      <c r="AQ133" s="9"/>
      <c r="AR133" s="10"/>
    </row>
    <row r="134" spans="2:44" x14ac:dyDescent="0.25">
      <c r="B134" s="8"/>
      <c r="C134" s="35">
        <v>129</v>
      </c>
      <c r="D134" s="35">
        <f>'Cálculos de ET'!$I132*((1-Constantes!$D$18)*'Cálculos de ET'!$K132+'Cálculos de ET'!$L132)</f>
        <v>1.6957961623704179</v>
      </c>
      <c r="E134" s="35">
        <f>MIN(D134*Constantes!$D$16,0.8*(J133+Clima!$F132-H134-I134-Constantes!$D$12))</f>
        <v>1.0033357697042327</v>
      </c>
      <c r="F134" s="35">
        <f>IF(Clima!$F132&gt;0.05*Constantes!$D$17,((Clima!$F132-0.05*Constantes!$D$17)^2)/(Clima!$F132+0.95*Constantes!$D$17),0)</f>
        <v>0</v>
      </c>
      <c r="G134" s="35">
        <f>(F134*Constantes!$D$23+Clima!$F132*Constantes!$D$22)/1000</f>
        <v>0</v>
      </c>
      <c r="H134" s="35">
        <f>IF(G134&gt;Constantes!$D$21,1000*((G134-Constantes!$D$21)/(Constantes!$D$23+Constantes!$D$22)),0)</f>
        <v>0</v>
      </c>
      <c r="I134" s="35">
        <f>MAX(0,J133+Clima!$F132-H134-Constantes!$D$11)</f>
        <v>0</v>
      </c>
      <c r="J134" s="35">
        <f>J133+Clima!$F132-H134-E134-I134</f>
        <v>15.449894391689156</v>
      </c>
      <c r="K134" s="35">
        <f>0.0526*H134*Clima!$F132^1.218</f>
        <v>0</v>
      </c>
      <c r="L134" s="35">
        <f>K134*Constantes!$D$29</f>
        <v>0</v>
      </c>
      <c r="M134" s="9"/>
      <c r="N134" s="35">
        <v>129</v>
      </c>
      <c r="O134" s="35">
        <f>'Cálculos de ET'!$I132*((1-Constantes!$E$18)*'Cálculos de ET'!$K132+'Cálculos de ET'!$L132)</f>
        <v>1.6957961623704179</v>
      </c>
      <c r="P134" s="35">
        <f>MIN(O134*Constantes!$E$16,0.8*(U133+Clima!$F132-S134-T134-Constantes!$D$12))</f>
        <v>1.0033357697042327</v>
      </c>
      <c r="Q134" s="35">
        <f>IF(Clima!$F132&gt;0.05*Constantes!$E$17,((Clima!$F132-0.05*Constantes!$E$17)^2)/(Clima!$F132+0.95*Constantes!$E$17),0)</f>
        <v>0</v>
      </c>
      <c r="R134" s="35">
        <f>(Q134*Constantes!$E$23+Clima!$F132*Constantes!$E$22)/1000</f>
        <v>4.000000000000001E-5</v>
      </c>
      <c r="S134" s="35">
        <f>IF(R134&gt;Constantes!$E$21,1000*((R134-Constantes!$E$21)/(Constantes!$E$23+Constantes!$E$22)),0)</f>
        <v>0</v>
      </c>
      <c r="T134" s="35">
        <f>MAX(0,U133+Clima!$F132-S134-Constantes!$D$11)</f>
        <v>0</v>
      </c>
      <c r="U134" s="35">
        <f>U133+Clima!$F132-S134-P134-T134</f>
        <v>16.04826271361619</v>
      </c>
      <c r="V134" s="35">
        <f>0.0526*S134*Clima!$F132^1.218</f>
        <v>0</v>
      </c>
      <c r="W134" s="35">
        <f>V134*Constantes!$E$29</f>
        <v>0</v>
      </c>
      <c r="X134" s="9"/>
      <c r="Y134" s="35">
        <v>129</v>
      </c>
      <c r="Z134" s="35">
        <f>'Cálculos de ET'!$I132*((1-Constantes!$F$18)*'Cálculos de ET'!$K132+'Cálculos de ET'!$L132)</f>
        <v>1.6957961623704179</v>
      </c>
      <c r="AA134" s="35">
        <f>MIN(Z134*Constantes!$F$16,0.8*(AF133+Clima!$F132-AD134-AE134-Constantes!$D$12))</f>
        <v>1.0033357697042327</v>
      </c>
      <c r="AB134" s="35">
        <f>IF(Clima!$F132&gt;0.05*Constantes!$F$17,((Clima!$F132-0.05*Constantes!$F$17)^2)/(Clima!$F132+0.95*Constantes!$F$17),0)</f>
        <v>0</v>
      </c>
      <c r="AC134" s="35">
        <f>(AB134*Constantes!$F$23+Clima!$F132*Constantes!$F$22)/1000</f>
        <v>8.000000000000002E-5</v>
      </c>
      <c r="AD134" s="35">
        <f>IF(AC134&gt;Constantes!$F$21,1000*((AC134-Constantes!$F$21)/(Constantes!$F$23+Constantes!$F$22)),0)</f>
        <v>0</v>
      </c>
      <c r="AE134" s="35">
        <f>MAX(0,AF133+Clima!$F132-AD134-Constantes!$D$11)</f>
        <v>0</v>
      </c>
      <c r="AF134" s="35">
        <f>AF133+Clima!$F132-AD134-AA134-AE134</f>
        <v>16.04826271361619</v>
      </c>
      <c r="AG134" s="35">
        <f>0.0526*AD134*Clima!$F132^1.218</f>
        <v>0</v>
      </c>
      <c r="AH134" s="35">
        <f>AG134*Constantes!$F$29</f>
        <v>0</v>
      </c>
      <c r="AI134" s="9"/>
      <c r="AJ134" s="35">
        <v>129</v>
      </c>
      <c r="AK134" s="35">
        <f>0.0526*Clima!$F132^2.218</f>
        <v>1.4813929535417848E-3</v>
      </c>
      <c r="AL134" s="35">
        <f>IF(Clima!$F132&gt;0.05*$AP$6,((Clima!$F132-0.05*$AP$6)^2)/(Clima!$F132+0.95*$AP$6),0)</f>
        <v>0</v>
      </c>
      <c r="AM134" s="35">
        <f>0.0526*AL134*Clima!$F132^1.218</f>
        <v>0</v>
      </c>
      <c r="AN134" s="35"/>
      <c r="AO134" s="35"/>
      <c r="AP134" s="35"/>
      <c r="AQ134" s="9"/>
      <c r="AR134" s="10"/>
    </row>
    <row r="135" spans="2:44" x14ac:dyDescent="0.25">
      <c r="B135" s="8"/>
      <c r="C135" s="35">
        <v>130</v>
      </c>
      <c r="D135" s="35">
        <f>'Cálculos de ET'!$I133*((1-Constantes!$D$18)*'Cálculos de ET'!$K133+'Cálculos de ET'!$L133)</f>
        <v>1.7054019167933645</v>
      </c>
      <c r="E135" s="35">
        <f>MIN(D135*Constantes!$D$16,0.8*(J134+Clima!$F133-H135-I135-Constantes!$D$12))</f>
        <v>1.0090191161001019</v>
      </c>
      <c r="F135" s="35">
        <f>IF(Clima!$F133&gt;0.05*Constantes!$D$17,((Clima!$F133-0.05*Constantes!$D$17)^2)/(Clima!$F133+0.95*Constantes!$D$17),0)</f>
        <v>0</v>
      </c>
      <c r="G135" s="35">
        <f>(F135*Constantes!$D$23+Clima!$F133*Constantes!$D$22)/1000</f>
        <v>0</v>
      </c>
      <c r="H135" s="35">
        <f>IF(G135&gt;Constantes!$D$21,1000*((G135-Constantes!$D$21)/(Constantes!$D$23+Constantes!$D$22)),0)</f>
        <v>0</v>
      </c>
      <c r="I135" s="35">
        <f>MAX(0,J134+Clima!$F133-H135-Constantes!$D$11)</f>
        <v>0</v>
      </c>
      <c r="J135" s="35">
        <f>J134+Clima!$F133-H135-E135-I135</f>
        <v>14.440875275589054</v>
      </c>
      <c r="K135" s="35">
        <f>0.0526*H135*Clima!$F133^1.218</f>
        <v>0</v>
      </c>
      <c r="L135" s="35">
        <f>K135*Constantes!$D$29</f>
        <v>0</v>
      </c>
      <c r="M135" s="9"/>
      <c r="N135" s="35">
        <v>130</v>
      </c>
      <c r="O135" s="35">
        <f>'Cálculos de ET'!$I133*((1-Constantes!$E$18)*'Cálculos de ET'!$K133+'Cálculos de ET'!$L133)</f>
        <v>1.7054019167933645</v>
      </c>
      <c r="P135" s="35">
        <f>MIN(O135*Constantes!$E$16,0.8*(U134+Clima!$F133-S135-T135-Constantes!$D$12))</f>
        <v>1.0090191161001019</v>
      </c>
      <c r="Q135" s="35">
        <f>IF(Clima!$F133&gt;0.05*Constantes!$E$17,((Clima!$F133-0.05*Constantes!$E$17)^2)/(Clima!$F133+0.95*Constantes!$E$17),0)</f>
        <v>0</v>
      </c>
      <c r="R135" s="35">
        <f>(Q135*Constantes!$E$23+Clima!$F133*Constantes!$E$22)/1000</f>
        <v>0</v>
      </c>
      <c r="S135" s="35">
        <f>IF(R135&gt;Constantes!$E$21,1000*((R135-Constantes!$E$21)/(Constantes!$E$23+Constantes!$E$22)),0)</f>
        <v>0</v>
      </c>
      <c r="T135" s="35">
        <f>MAX(0,U134+Clima!$F133-S135-Constantes!$D$11)</f>
        <v>0</v>
      </c>
      <c r="U135" s="35">
        <f>U134+Clima!$F133-S135-P135-T135</f>
        <v>15.039243597516087</v>
      </c>
      <c r="V135" s="35">
        <f>0.0526*S135*Clima!$F133^1.218</f>
        <v>0</v>
      </c>
      <c r="W135" s="35">
        <f>V135*Constantes!$E$29</f>
        <v>0</v>
      </c>
      <c r="X135" s="9"/>
      <c r="Y135" s="35">
        <v>130</v>
      </c>
      <c r="Z135" s="35">
        <f>'Cálculos de ET'!$I133*((1-Constantes!$F$18)*'Cálculos de ET'!$K133+'Cálculos de ET'!$L133)</f>
        <v>1.7054019167933645</v>
      </c>
      <c r="AA135" s="35">
        <f>MIN(Z135*Constantes!$F$16,0.8*(AF134+Clima!$F133-AD135-AE135-Constantes!$D$12))</f>
        <v>1.0090191161001019</v>
      </c>
      <c r="AB135" s="35">
        <f>IF(Clima!$F133&gt;0.05*Constantes!$F$17,((Clima!$F133-0.05*Constantes!$F$17)^2)/(Clima!$F133+0.95*Constantes!$F$17),0)</f>
        <v>0</v>
      </c>
      <c r="AC135" s="35">
        <f>(AB135*Constantes!$F$23+Clima!$F133*Constantes!$F$22)/1000</f>
        <v>0</v>
      </c>
      <c r="AD135" s="35">
        <f>IF(AC135&gt;Constantes!$F$21,1000*((AC135-Constantes!$F$21)/(Constantes!$F$23+Constantes!$F$22)),0)</f>
        <v>0</v>
      </c>
      <c r="AE135" s="35">
        <f>MAX(0,AF134+Clima!$F133-AD135-Constantes!$D$11)</f>
        <v>0</v>
      </c>
      <c r="AF135" s="35">
        <f>AF134+Clima!$F133-AD135-AA135-AE135</f>
        <v>15.039243597516087</v>
      </c>
      <c r="AG135" s="35">
        <f>0.0526*AD135*Clima!$F133^1.218</f>
        <v>0</v>
      </c>
      <c r="AH135" s="35">
        <f>AG135*Constantes!$F$29</f>
        <v>0</v>
      </c>
      <c r="AI135" s="9"/>
      <c r="AJ135" s="35">
        <v>130</v>
      </c>
      <c r="AK135" s="35">
        <f>0.0526*Clima!$F133^2.218</f>
        <v>0</v>
      </c>
      <c r="AL135" s="35">
        <f>IF(Clima!$F133&gt;0.05*$AP$6,((Clima!$F133-0.05*$AP$6)^2)/(Clima!$F133+0.95*$AP$6),0)</f>
        <v>0</v>
      </c>
      <c r="AM135" s="35">
        <f>0.0526*AL135*Clima!$F133^1.218</f>
        <v>0</v>
      </c>
      <c r="AN135" s="35"/>
      <c r="AO135" s="35"/>
      <c r="AP135" s="35"/>
      <c r="AQ135" s="9"/>
      <c r="AR135" s="10"/>
    </row>
    <row r="136" spans="2:44" x14ac:dyDescent="0.25">
      <c r="B136" s="8"/>
      <c r="C136" s="35">
        <v>131</v>
      </c>
      <c r="D136" s="35">
        <f>'Cálculos de ET'!$I134*((1-Constantes!$D$18)*'Cálculos de ET'!$K134+'Cálculos de ET'!$L134)</f>
        <v>1.6921014413381941</v>
      </c>
      <c r="E136" s="35">
        <f>MIN(D136*Constantes!$D$16,0.8*(J135+Clima!$F134-H136-I136-Constantes!$D$12))</f>
        <v>1.0011497488528074</v>
      </c>
      <c r="F136" s="35">
        <f>IF(Clima!$F134&gt;0.05*Constantes!$D$17,((Clima!$F134-0.05*Constantes!$D$17)^2)/(Clima!$F134+0.95*Constantes!$D$17),0)</f>
        <v>0</v>
      </c>
      <c r="G136" s="35">
        <f>(F136*Constantes!$D$23+Clima!$F134*Constantes!$D$22)/1000</f>
        <v>0</v>
      </c>
      <c r="H136" s="35">
        <f>IF(G136&gt;Constantes!$D$21,1000*((G136-Constantes!$D$21)/(Constantes!$D$23+Constantes!$D$22)),0)</f>
        <v>0</v>
      </c>
      <c r="I136" s="35">
        <f>MAX(0,J135+Clima!$F134-H136-Constantes!$D$11)</f>
        <v>0</v>
      </c>
      <c r="J136" s="35">
        <f>J135+Clima!$F134-H136-E136-I136</f>
        <v>13.439725526736247</v>
      </c>
      <c r="K136" s="35">
        <f>0.0526*H136*Clima!$F134^1.218</f>
        <v>0</v>
      </c>
      <c r="L136" s="35">
        <f>K136*Constantes!$D$29</f>
        <v>0</v>
      </c>
      <c r="M136" s="9"/>
      <c r="N136" s="35">
        <v>131</v>
      </c>
      <c r="O136" s="35">
        <f>'Cálculos de ET'!$I134*((1-Constantes!$E$18)*'Cálculos de ET'!$K134+'Cálculos de ET'!$L134)</f>
        <v>1.6921014413381941</v>
      </c>
      <c r="P136" s="35">
        <f>MIN(O136*Constantes!$E$16,0.8*(U135+Clima!$F134-S136-T136-Constantes!$D$12))</f>
        <v>1.0011497488528074</v>
      </c>
      <c r="Q136" s="35">
        <f>IF(Clima!$F134&gt;0.05*Constantes!$E$17,((Clima!$F134-0.05*Constantes!$E$17)^2)/(Clima!$F134+0.95*Constantes!$E$17),0)</f>
        <v>0</v>
      </c>
      <c r="R136" s="35">
        <f>(Q136*Constantes!$E$23+Clima!$F134*Constantes!$E$22)/1000</f>
        <v>0</v>
      </c>
      <c r="S136" s="35">
        <f>IF(R136&gt;Constantes!$E$21,1000*((R136-Constantes!$E$21)/(Constantes!$E$23+Constantes!$E$22)),0)</f>
        <v>0</v>
      </c>
      <c r="T136" s="35">
        <f>MAX(0,U135+Clima!$F134-S136-Constantes!$D$11)</f>
        <v>0</v>
      </c>
      <c r="U136" s="35">
        <f>U135+Clima!$F134-S136-P136-T136</f>
        <v>14.03809384866328</v>
      </c>
      <c r="V136" s="35">
        <f>0.0526*S136*Clima!$F134^1.218</f>
        <v>0</v>
      </c>
      <c r="W136" s="35">
        <f>V136*Constantes!$E$29</f>
        <v>0</v>
      </c>
      <c r="X136" s="9"/>
      <c r="Y136" s="35">
        <v>131</v>
      </c>
      <c r="Z136" s="35">
        <f>'Cálculos de ET'!$I134*((1-Constantes!$F$18)*'Cálculos de ET'!$K134+'Cálculos de ET'!$L134)</f>
        <v>1.6921014413381941</v>
      </c>
      <c r="AA136" s="35">
        <f>MIN(Z136*Constantes!$F$16,0.8*(AF135+Clima!$F134-AD136-AE136-Constantes!$D$12))</f>
        <v>1.0011497488528074</v>
      </c>
      <c r="AB136" s="35">
        <f>IF(Clima!$F134&gt;0.05*Constantes!$F$17,((Clima!$F134-0.05*Constantes!$F$17)^2)/(Clima!$F134+0.95*Constantes!$F$17),0)</f>
        <v>0</v>
      </c>
      <c r="AC136" s="35">
        <f>(AB136*Constantes!$F$23+Clima!$F134*Constantes!$F$22)/1000</f>
        <v>0</v>
      </c>
      <c r="AD136" s="35">
        <f>IF(AC136&gt;Constantes!$F$21,1000*((AC136-Constantes!$F$21)/(Constantes!$F$23+Constantes!$F$22)),0)</f>
        <v>0</v>
      </c>
      <c r="AE136" s="35">
        <f>MAX(0,AF135+Clima!$F134-AD136-Constantes!$D$11)</f>
        <v>0</v>
      </c>
      <c r="AF136" s="35">
        <f>AF135+Clima!$F134-AD136-AA136-AE136</f>
        <v>14.03809384866328</v>
      </c>
      <c r="AG136" s="35">
        <f>0.0526*AD136*Clima!$F134^1.218</f>
        <v>0</v>
      </c>
      <c r="AH136" s="35">
        <f>AG136*Constantes!$F$29</f>
        <v>0</v>
      </c>
      <c r="AI136" s="9"/>
      <c r="AJ136" s="35">
        <v>131</v>
      </c>
      <c r="AK136" s="35">
        <f>0.0526*Clima!$F134^2.218</f>
        <v>0</v>
      </c>
      <c r="AL136" s="35">
        <f>IF(Clima!$F134&gt;0.05*$AP$6,((Clima!$F134-0.05*$AP$6)^2)/(Clima!$F134+0.95*$AP$6),0)</f>
        <v>0</v>
      </c>
      <c r="AM136" s="35">
        <f>0.0526*AL136*Clima!$F134^1.218</f>
        <v>0</v>
      </c>
      <c r="AN136" s="35"/>
      <c r="AO136" s="35"/>
      <c r="AP136" s="35"/>
      <c r="AQ136" s="9"/>
      <c r="AR136" s="10"/>
    </row>
    <row r="137" spans="2:44" x14ac:dyDescent="0.25">
      <c r="B137" s="8"/>
      <c r="C137" s="35">
        <v>132</v>
      </c>
      <c r="D137" s="35">
        <f>'Cálculos de ET'!$I135*((1-Constantes!$D$18)*'Cálculos de ET'!$K135+'Cálculos de ET'!$L135)</f>
        <v>1.6450029843659513</v>
      </c>
      <c r="E137" s="35">
        <f>MIN(D137*Constantes!$D$16,0.8*(J136+Clima!$F135-H137-I137-Constantes!$D$12))</f>
        <v>0.97328344768600195</v>
      </c>
      <c r="F137" s="35">
        <f>IF(Clima!$F135&gt;0.05*Constantes!$D$17,((Clima!$F135-0.05*Constantes!$D$17)^2)/(Clima!$F135+0.95*Constantes!$D$17),0)</f>
        <v>0</v>
      </c>
      <c r="G137" s="35">
        <f>(F137*Constantes!$D$23+Clima!$F135*Constantes!$D$22)/1000</f>
        <v>0</v>
      </c>
      <c r="H137" s="35">
        <f>IF(G137&gt;Constantes!$D$21,1000*((G137-Constantes!$D$21)/(Constantes!$D$23+Constantes!$D$22)),0)</f>
        <v>0</v>
      </c>
      <c r="I137" s="35">
        <f>MAX(0,J136+Clima!$F135-H137-Constantes!$D$11)</f>
        <v>0</v>
      </c>
      <c r="J137" s="35">
        <f>J136+Clima!$F135-H137-E137-I137</f>
        <v>12.466442079050244</v>
      </c>
      <c r="K137" s="35">
        <f>0.0526*H137*Clima!$F135^1.218</f>
        <v>0</v>
      </c>
      <c r="L137" s="35">
        <f>K137*Constantes!$D$29</f>
        <v>0</v>
      </c>
      <c r="M137" s="9"/>
      <c r="N137" s="35">
        <v>132</v>
      </c>
      <c r="O137" s="35">
        <f>'Cálculos de ET'!$I135*((1-Constantes!$E$18)*'Cálculos de ET'!$K135+'Cálculos de ET'!$L135)</f>
        <v>1.6450029843659513</v>
      </c>
      <c r="P137" s="35">
        <f>MIN(O137*Constantes!$E$16,0.8*(U136+Clima!$F135-S137-T137-Constantes!$D$12))</f>
        <v>0.97328344768600195</v>
      </c>
      <c r="Q137" s="35">
        <f>IF(Clima!$F135&gt;0.05*Constantes!$E$17,((Clima!$F135-0.05*Constantes!$E$17)^2)/(Clima!$F135+0.95*Constantes!$E$17),0)</f>
        <v>0</v>
      </c>
      <c r="R137" s="35">
        <f>(Q137*Constantes!$E$23+Clima!$F135*Constantes!$E$22)/1000</f>
        <v>0</v>
      </c>
      <c r="S137" s="35">
        <f>IF(R137&gt;Constantes!$E$21,1000*((R137-Constantes!$E$21)/(Constantes!$E$23+Constantes!$E$22)),0)</f>
        <v>0</v>
      </c>
      <c r="T137" s="35">
        <f>MAX(0,U136+Clima!$F135-S137-Constantes!$D$11)</f>
        <v>0</v>
      </c>
      <c r="U137" s="35">
        <f>U136+Clima!$F135-S137-P137-T137</f>
        <v>13.064810400977278</v>
      </c>
      <c r="V137" s="35">
        <f>0.0526*S137*Clima!$F135^1.218</f>
        <v>0</v>
      </c>
      <c r="W137" s="35">
        <f>V137*Constantes!$E$29</f>
        <v>0</v>
      </c>
      <c r="X137" s="9"/>
      <c r="Y137" s="35">
        <v>132</v>
      </c>
      <c r="Z137" s="35">
        <f>'Cálculos de ET'!$I135*((1-Constantes!$F$18)*'Cálculos de ET'!$K135+'Cálculos de ET'!$L135)</f>
        <v>1.6450029843659513</v>
      </c>
      <c r="AA137" s="35">
        <f>MIN(Z137*Constantes!$F$16,0.8*(AF136+Clima!$F135-AD137-AE137-Constantes!$D$12))</f>
        <v>0.97328344768600195</v>
      </c>
      <c r="AB137" s="35">
        <f>IF(Clima!$F135&gt;0.05*Constantes!$F$17,((Clima!$F135-0.05*Constantes!$F$17)^2)/(Clima!$F135+0.95*Constantes!$F$17),0)</f>
        <v>0</v>
      </c>
      <c r="AC137" s="35">
        <f>(AB137*Constantes!$F$23+Clima!$F135*Constantes!$F$22)/1000</f>
        <v>0</v>
      </c>
      <c r="AD137" s="35">
        <f>IF(AC137&gt;Constantes!$F$21,1000*((AC137-Constantes!$F$21)/(Constantes!$F$23+Constantes!$F$22)),0)</f>
        <v>0</v>
      </c>
      <c r="AE137" s="35">
        <f>MAX(0,AF136+Clima!$F135-AD137-Constantes!$D$11)</f>
        <v>0</v>
      </c>
      <c r="AF137" s="35">
        <f>AF136+Clima!$F135-AD137-AA137-AE137</f>
        <v>13.064810400977278</v>
      </c>
      <c r="AG137" s="35">
        <f>0.0526*AD137*Clima!$F135^1.218</f>
        <v>0</v>
      </c>
      <c r="AH137" s="35">
        <f>AG137*Constantes!$F$29</f>
        <v>0</v>
      </c>
      <c r="AI137" s="9"/>
      <c r="AJ137" s="35">
        <v>132</v>
      </c>
      <c r="AK137" s="35">
        <f>0.0526*Clima!$F135^2.218</f>
        <v>0</v>
      </c>
      <c r="AL137" s="35">
        <f>IF(Clima!$F135&gt;0.05*$AP$6,((Clima!$F135-0.05*$AP$6)^2)/(Clima!$F135+0.95*$AP$6),0)</f>
        <v>0</v>
      </c>
      <c r="AM137" s="35">
        <f>0.0526*AL137*Clima!$F135^1.218</f>
        <v>0</v>
      </c>
      <c r="AN137" s="35"/>
      <c r="AO137" s="35"/>
      <c r="AP137" s="35"/>
      <c r="AQ137" s="9"/>
      <c r="AR137" s="10"/>
    </row>
    <row r="138" spans="2:44" x14ac:dyDescent="0.25">
      <c r="B138" s="8"/>
      <c r="C138" s="35">
        <v>133</v>
      </c>
      <c r="D138" s="35">
        <f>'Cálculos de ET'!$I136*((1-Constantes!$D$18)*'Cálculos de ET'!$K136+'Cálculos de ET'!$L136)</f>
        <v>1.6117113499337614</v>
      </c>
      <c r="E138" s="35">
        <f>MIN(D138*Constantes!$D$16,0.8*(J137+Clima!$F136-H138-I138-Constantes!$D$12))</f>
        <v>0.95358609938498784</v>
      </c>
      <c r="F138" s="35">
        <f>IF(Clima!$F136&gt;0.05*Constantes!$D$17,((Clima!$F136-0.05*Constantes!$D$17)^2)/(Clima!$F136+0.95*Constantes!$D$17),0)</f>
        <v>0</v>
      </c>
      <c r="G138" s="35">
        <f>(F138*Constantes!$D$23+Clima!$F136*Constantes!$D$22)/1000</f>
        <v>0</v>
      </c>
      <c r="H138" s="35">
        <f>IF(G138&gt;Constantes!$D$21,1000*((G138-Constantes!$D$21)/(Constantes!$D$23+Constantes!$D$22)),0)</f>
        <v>0</v>
      </c>
      <c r="I138" s="35">
        <f>MAX(0,J137+Clima!$F136-H138-Constantes!$D$11)</f>
        <v>0</v>
      </c>
      <c r="J138" s="35">
        <f>J137+Clima!$F136-H138-E138-I138</f>
        <v>11.512855979665257</v>
      </c>
      <c r="K138" s="35">
        <f>0.0526*H138*Clima!$F136^1.218</f>
        <v>0</v>
      </c>
      <c r="L138" s="35">
        <f>K138*Constantes!$D$29</f>
        <v>0</v>
      </c>
      <c r="M138" s="9"/>
      <c r="N138" s="35">
        <v>133</v>
      </c>
      <c r="O138" s="35">
        <f>'Cálculos de ET'!$I136*((1-Constantes!$E$18)*'Cálculos de ET'!$K136+'Cálculos de ET'!$L136)</f>
        <v>1.6117113499337614</v>
      </c>
      <c r="P138" s="35">
        <f>MIN(O138*Constantes!$E$16,0.8*(U137+Clima!$F136-S138-T138-Constantes!$D$12))</f>
        <v>0.95358609938498784</v>
      </c>
      <c r="Q138" s="35">
        <f>IF(Clima!$F136&gt;0.05*Constantes!$E$17,((Clima!$F136-0.05*Constantes!$E$17)^2)/(Clima!$F136+0.95*Constantes!$E$17),0)</f>
        <v>0</v>
      </c>
      <c r="R138" s="35">
        <f>(Q138*Constantes!$E$23+Clima!$F136*Constantes!$E$22)/1000</f>
        <v>0</v>
      </c>
      <c r="S138" s="35">
        <f>IF(R138&gt;Constantes!$E$21,1000*((R138-Constantes!$E$21)/(Constantes!$E$23+Constantes!$E$22)),0)</f>
        <v>0</v>
      </c>
      <c r="T138" s="35">
        <f>MAX(0,U137+Clima!$F136-S138-Constantes!$D$11)</f>
        <v>0</v>
      </c>
      <c r="U138" s="35">
        <f>U137+Clima!$F136-S138-P138-T138</f>
        <v>12.111224301592291</v>
      </c>
      <c r="V138" s="35">
        <f>0.0526*S138*Clima!$F136^1.218</f>
        <v>0</v>
      </c>
      <c r="W138" s="35">
        <f>V138*Constantes!$E$29</f>
        <v>0</v>
      </c>
      <c r="X138" s="9"/>
      <c r="Y138" s="35">
        <v>133</v>
      </c>
      <c r="Z138" s="35">
        <f>'Cálculos de ET'!$I136*((1-Constantes!$F$18)*'Cálculos de ET'!$K136+'Cálculos de ET'!$L136)</f>
        <v>1.6117113499337614</v>
      </c>
      <c r="AA138" s="35">
        <f>MIN(Z138*Constantes!$F$16,0.8*(AF137+Clima!$F136-AD138-AE138-Constantes!$D$12))</f>
        <v>0.95358609938498784</v>
      </c>
      <c r="AB138" s="35">
        <f>IF(Clima!$F136&gt;0.05*Constantes!$F$17,((Clima!$F136-0.05*Constantes!$F$17)^2)/(Clima!$F136+0.95*Constantes!$F$17),0)</f>
        <v>0</v>
      </c>
      <c r="AC138" s="35">
        <f>(AB138*Constantes!$F$23+Clima!$F136*Constantes!$F$22)/1000</f>
        <v>0</v>
      </c>
      <c r="AD138" s="35">
        <f>IF(AC138&gt;Constantes!$F$21,1000*((AC138-Constantes!$F$21)/(Constantes!$F$23+Constantes!$F$22)),0)</f>
        <v>0</v>
      </c>
      <c r="AE138" s="35">
        <f>MAX(0,AF137+Clima!$F136-AD138-Constantes!$D$11)</f>
        <v>0</v>
      </c>
      <c r="AF138" s="35">
        <f>AF137+Clima!$F136-AD138-AA138-AE138</f>
        <v>12.111224301592291</v>
      </c>
      <c r="AG138" s="35">
        <f>0.0526*AD138*Clima!$F136^1.218</f>
        <v>0</v>
      </c>
      <c r="AH138" s="35">
        <f>AG138*Constantes!$F$29</f>
        <v>0</v>
      </c>
      <c r="AI138" s="9"/>
      <c r="AJ138" s="35">
        <v>133</v>
      </c>
      <c r="AK138" s="35">
        <f>0.0526*Clima!$F136^2.218</f>
        <v>0</v>
      </c>
      <c r="AL138" s="35">
        <f>IF(Clima!$F136&gt;0.05*$AP$6,((Clima!$F136-0.05*$AP$6)^2)/(Clima!$F136+0.95*$AP$6),0)</f>
        <v>0</v>
      </c>
      <c r="AM138" s="35">
        <f>0.0526*AL138*Clima!$F136^1.218</f>
        <v>0</v>
      </c>
      <c r="AN138" s="35"/>
      <c r="AO138" s="35"/>
      <c r="AP138" s="35"/>
      <c r="AQ138" s="9"/>
      <c r="AR138" s="10"/>
    </row>
    <row r="139" spans="2:44" x14ac:dyDescent="0.25">
      <c r="B139" s="8"/>
      <c r="C139" s="35">
        <v>134</v>
      </c>
      <c r="D139" s="35">
        <f>'Cálculos de ET'!$I137*((1-Constantes!$D$18)*'Cálculos de ET'!$K137+'Cálculos de ET'!$L137)</f>
        <v>1.6029162847967029</v>
      </c>
      <c r="E139" s="35">
        <f>MIN(D139*Constantes!$D$16,0.8*(J138+Clima!$F137-H139-I139-Constantes!$D$12))</f>
        <v>0.94838240589593403</v>
      </c>
      <c r="F139" s="35">
        <f>IF(Clima!$F137&gt;0.05*Constantes!$D$17,((Clima!$F137-0.05*Constantes!$D$17)^2)/(Clima!$F137+0.95*Constantes!$D$17),0)</f>
        <v>0</v>
      </c>
      <c r="G139" s="35">
        <f>(F139*Constantes!$D$23+Clima!$F137*Constantes!$D$22)/1000</f>
        <v>0</v>
      </c>
      <c r="H139" s="35">
        <f>IF(G139&gt;Constantes!$D$21,1000*((G139-Constantes!$D$21)/(Constantes!$D$23+Constantes!$D$22)),0)</f>
        <v>0</v>
      </c>
      <c r="I139" s="35">
        <f>MAX(0,J138+Clima!$F137-H139-Constantes!$D$11)</f>
        <v>0</v>
      </c>
      <c r="J139" s="35">
        <f>J138+Clima!$F137-H139-E139-I139</f>
        <v>10.564473573769323</v>
      </c>
      <c r="K139" s="35">
        <f>0.0526*H139*Clima!$F137^1.218</f>
        <v>0</v>
      </c>
      <c r="L139" s="35">
        <f>K139*Constantes!$D$29</f>
        <v>0</v>
      </c>
      <c r="M139" s="9"/>
      <c r="N139" s="35">
        <v>134</v>
      </c>
      <c r="O139" s="35">
        <f>'Cálculos de ET'!$I137*((1-Constantes!$E$18)*'Cálculos de ET'!$K137+'Cálculos de ET'!$L137)</f>
        <v>1.6029162847967029</v>
      </c>
      <c r="P139" s="35">
        <f>MIN(O139*Constantes!$E$16,0.8*(U138+Clima!$F137-S139-T139-Constantes!$D$12))</f>
        <v>0.94838240589593403</v>
      </c>
      <c r="Q139" s="35">
        <f>IF(Clima!$F137&gt;0.05*Constantes!$E$17,((Clima!$F137-0.05*Constantes!$E$17)^2)/(Clima!$F137+0.95*Constantes!$E$17),0)</f>
        <v>0</v>
      </c>
      <c r="R139" s="35">
        <f>(Q139*Constantes!$E$23+Clima!$F137*Constantes!$E$22)/1000</f>
        <v>0</v>
      </c>
      <c r="S139" s="35">
        <f>IF(R139&gt;Constantes!$E$21,1000*((R139-Constantes!$E$21)/(Constantes!$E$23+Constantes!$E$22)),0)</f>
        <v>0</v>
      </c>
      <c r="T139" s="35">
        <f>MAX(0,U138+Clima!$F137-S139-Constantes!$D$11)</f>
        <v>0</v>
      </c>
      <c r="U139" s="35">
        <f>U138+Clima!$F137-S139-P139-T139</f>
        <v>11.162841895696356</v>
      </c>
      <c r="V139" s="35">
        <f>0.0526*S139*Clima!$F137^1.218</f>
        <v>0</v>
      </c>
      <c r="W139" s="35">
        <f>V139*Constantes!$E$29</f>
        <v>0</v>
      </c>
      <c r="X139" s="9"/>
      <c r="Y139" s="35">
        <v>134</v>
      </c>
      <c r="Z139" s="35">
        <f>'Cálculos de ET'!$I137*((1-Constantes!$F$18)*'Cálculos de ET'!$K137+'Cálculos de ET'!$L137)</f>
        <v>1.6029162847967029</v>
      </c>
      <c r="AA139" s="35">
        <f>MIN(Z139*Constantes!$F$16,0.8*(AF138+Clima!$F137-AD139-AE139-Constantes!$D$12))</f>
        <v>0.94838240589593403</v>
      </c>
      <c r="AB139" s="35">
        <f>IF(Clima!$F137&gt;0.05*Constantes!$F$17,((Clima!$F137-0.05*Constantes!$F$17)^2)/(Clima!$F137+0.95*Constantes!$F$17),0)</f>
        <v>0</v>
      </c>
      <c r="AC139" s="35">
        <f>(AB139*Constantes!$F$23+Clima!$F137*Constantes!$F$22)/1000</f>
        <v>0</v>
      </c>
      <c r="AD139" s="35">
        <f>IF(AC139&gt;Constantes!$F$21,1000*((AC139-Constantes!$F$21)/(Constantes!$F$23+Constantes!$F$22)),0)</f>
        <v>0</v>
      </c>
      <c r="AE139" s="35">
        <f>MAX(0,AF138+Clima!$F137-AD139-Constantes!$D$11)</f>
        <v>0</v>
      </c>
      <c r="AF139" s="35">
        <f>AF138+Clima!$F137-AD139-AA139-AE139</f>
        <v>11.162841895696356</v>
      </c>
      <c r="AG139" s="35">
        <f>0.0526*AD139*Clima!$F137^1.218</f>
        <v>0</v>
      </c>
      <c r="AH139" s="35">
        <f>AG139*Constantes!$F$29</f>
        <v>0</v>
      </c>
      <c r="AI139" s="9"/>
      <c r="AJ139" s="35">
        <v>134</v>
      </c>
      <c r="AK139" s="35">
        <f>0.0526*Clima!$F137^2.218</f>
        <v>0</v>
      </c>
      <c r="AL139" s="35">
        <f>IF(Clima!$F137&gt;0.05*$AP$6,((Clima!$F137-0.05*$AP$6)^2)/(Clima!$F137+0.95*$AP$6),0)</f>
        <v>0</v>
      </c>
      <c r="AM139" s="35">
        <f>0.0526*AL139*Clima!$F137^1.218</f>
        <v>0</v>
      </c>
      <c r="AN139" s="35"/>
      <c r="AO139" s="35"/>
      <c r="AP139" s="35"/>
      <c r="AQ139" s="9"/>
      <c r="AR139" s="10"/>
    </row>
    <row r="140" spans="2:44" x14ac:dyDescent="0.25">
      <c r="B140" s="8"/>
      <c r="C140" s="35">
        <v>135</v>
      </c>
      <c r="D140" s="35">
        <f>'Cálculos de ET'!$I138*((1-Constantes!$D$18)*'Cálculos de ET'!$K138+'Cálculos de ET'!$L138)</f>
        <v>1.6219729678740324</v>
      </c>
      <c r="E140" s="35">
        <f>MIN(D140*Constantes!$D$16,0.8*(J139+Clima!$F138-H140-I140-Constantes!$D$12))</f>
        <v>0.95965749438102377</v>
      </c>
      <c r="F140" s="35">
        <f>IF(Clima!$F138&gt;0.05*Constantes!$D$17,((Clima!$F138-0.05*Constantes!$D$17)^2)/(Clima!$F138+0.95*Constantes!$D$17),0)</f>
        <v>0</v>
      </c>
      <c r="G140" s="35">
        <f>(F140*Constantes!$D$23+Clima!$F138*Constantes!$D$22)/1000</f>
        <v>0</v>
      </c>
      <c r="H140" s="35">
        <f>IF(G140&gt;Constantes!$D$21,1000*((G140-Constantes!$D$21)/(Constantes!$D$23+Constantes!$D$22)),0)</f>
        <v>0</v>
      </c>
      <c r="I140" s="35">
        <f>MAX(0,J139+Clima!$F138-H140-Constantes!$D$11)</f>
        <v>0</v>
      </c>
      <c r="J140" s="35">
        <f>J139+Clima!$F138-H140-E140-I140</f>
        <v>9.6048160793883</v>
      </c>
      <c r="K140" s="35">
        <f>0.0526*H140*Clima!$F138^1.218</f>
        <v>0</v>
      </c>
      <c r="L140" s="35">
        <f>K140*Constantes!$D$29</f>
        <v>0</v>
      </c>
      <c r="M140" s="9"/>
      <c r="N140" s="35">
        <v>135</v>
      </c>
      <c r="O140" s="35">
        <f>'Cálculos de ET'!$I138*((1-Constantes!$E$18)*'Cálculos de ET'!$K138+'Cálculos de ET'!$L138)</f>
        <v>1.6219729678740324</v>
      </c>
      <c r="P140" s="35">
        <f>MIN(O140*Constantes!$E$16,0.8*(U139+Clima!$F138-S140-T140-Constantes!$D$12))</f>
        <v>0.95965749438102377</v>
      </c>
      <c r="Q140" s="35">
        <f>IF(Clima!$F138&gt;0.05*Constantes!$E$17,((Clima!$F138-0.05*Constantes!$E$17)^2)/(Clima!$F138+0.95*Constantes!$E$17),0)</f>
        <v>0</v>
      </c>
      <c r="R140" s="35">
        <f>(Q140*Constantes!$E$23+Clima!$F138*Constantes!$E$22)/1000</f>
        <v>0</v>
      </c>
      <c r="S140" s="35">
        <f>IF(R140&gt;Constantes!$E$21,1000*((R140-Constantes!$E$21)/(Constantes!$E$23+Constantes!$E$22)),0)</f>
        <v>0</v>
      </c>
      <c r="T140" s="35">
        <f>MAX(0,U139+Clima!$F138-S140-Constantes!$D$11)</f>
        <v>0</v>
      </c>
      <c r="U140" s="35">
        <f>U139+Clima!$F138-S140-P140-T140</f>
        <v>10.203184401315333</v>
      </c>
      <c r="V140" s="35">
        <f>0.0526*S140*Clima!$F138^1.218</f>
        <v>0</v>
      </c>
      <c r="W140" s="35">
        <f>V140*Constantes!$E$29</f>
        <v>0</v>
      </c>
      <c r="X140" s="9"/>
      <c r="Y140" s="35">
        <v>135</v>
      </c>
      <c r="Z140" s="35">
        <f>'Cálculos de ET'!$I138*((1-Constantes!$F$18)*'Cálculos de ET'!$K138+'Cálculos de ET'!$L138)</f>
        <v>1.6219729678740324</v>
      </c>
      <c r="AA140" s="35">
        <f>MIN(Z140*Constantes!$F$16,0.8*(AF139+Clima!$F138-AD140-AE140-Constantes!$D$12))</f>
        <v>0.95965749438102377</v>
      </c>
      <c r="AB140" s="35">
        <f>IF(Clima!$F138&gt;0.05*Constantes!$F$17,((Clima!$F138-0.05*Constantes!$F$17)^2)/(Clima!$F138+0.95*Constantes!$F$17),0)</f>
        <v>0</v>
      </c>
      <c r="AC140" s="35">
        <f>(AB140*Constantes!$F$23+Clima!$F138*Constantes!$F$22)/1000</f>
        <v>0</v>
      </c>
      <c r="AD140" s="35">
        <f>IF(AC140&gt;Constantes!$F$21,1000*((AC140-Constantes!$F$21)/(Constantes!$F$23+Constantes!$F$22)),0)</f>
        <v>0</v>
      </c>
      <c r="AE140" s="35">
        <f>MAX(0,AF139+Clima!$F138-AD140-Constantes!$D$11)</f>
        <v>0</v>
      </c>
      <c r="AF140" s="35">
        <f>AF139+Clima!$F138-AD140-AA140-AE140</f>
        <v>10.203184401315333</v>
      </c>
      <c r="AG140" s="35">
        <f>0.0526*AD140*Clima!$F138^1.218</f>
        <v>0</v>
      </c>
      <c r="AH140" s="35">
        <f>AG140*Constantes!$F$29</f>
        <v>0</v>
      </c>
      <c r="AI140" s="9"/>
      <c r="AJ140" s="35">
        <v>135</v>
      </c>
      <c r="AK140" s="35">
        <f>0.0526*Clima!$F138^2.218</f>
        <v>0</v>
      </c>
      <c r="AL140" s="35">
        <f>IF(Clima!$F138&gt;0.05*$AP$6,((Clima!$F138-0.05*$AP$6)^2)/(Clima!$F138+0.95*$AP$6),0)</f>
        <v>0</v>
      </c>
      <c r="AM140" s="35">
        <f>0.0526*AL140*Clima!$F138^1.218</f>
        <v>0</v>
      </c>
      <c r="AN140" s="35"/>
      <c r="AO140" s="35"/>
      <c r="AP140" s="35"/>
      <c r="AQ140" s="9"/>
      <c r="AR140" s="10"/>
    </row>
    <row r="141" spans="2:44" x14ac:dyDescent="0.25">
      <c r="B141" s="8"/>
      <c r="C141" s="35">
        <v>136</v>
      </c>
      <c r="D141" s="35">
        <f>'Cálculos de ET'!$I139*((1-Constantes!$D$18)*'Cálculos de ET'!$K139+'Cálculos de ET'!$L139)</f>
        <v>1.5765775668790269</v>
      </c>
      <c r="E141" s="35">
        <f>MIN(D141*Constantes!$D$16,0.8*(J140+Clima!$F139-H141-I141-Constantes!$D$12))</f>
        <v>0.93279882433032035</v>
      </c>
      <c r="F141" s="35">
        <f>IF(Clima!$F139&gt;0.05*Constantes!$D$17,((Clima!$F139-0.05*Constantes!$D$17)^2)/(Clima!$F139+0.95*Constantes!$D$17),0)</f>
        <v>0</v>
      </c>
      <c r="G141" s="35">
        <f>(F141*Constantes!$D$23+Clima!$F139*Constantes!$D$22)/1000</f>
        <v>0</v>
      </c>
      <c r="H141" s="35">
        <f>IF(G141&gt;Constantes!$D$21,1000*((G141-Constantes!$D$21)/(Constantes!$D$23+Constantes!$D$22)),0)</f>
        <v>0</v>
      </c>
      <c r="I141" s="35">
        <f>MAX(0,J140+Clima!$F139-H141-Constantes!$D$11)</f>
        <v>0</v>
      </c>
      <c r="J141" s="35">
        <f>J140+Clima!$F139-H141-E141-I141</f>
        <v>8.6720172550579804</v>
      </c>
      <c r="K141" s="35">
        <f>0.0526*H141*Clima!$F139^1.218</f>
        <v>0</v>
      </c>
      <c r="L141" s="35">
        <f>K141*Constantes!$D$29</f>
        <v>0</v>
      </c>
      <c r="M141" s="9"/>
      <c r="N141" s="35">
        <v>136</v>
      </c>
      <c r="O141" s="35">
        <f>'Cálculos de ET'!$I139*((1-Constantes!$E$18)*'Cálculos de ET'!$K139+'Cálculos de ET'!$L139)</f>
        <v>1.5765775668790269</v>
      </c>
      <c r="P141" s="35">
        <f>MIN(O141*Constantes!$E$16,0.8*(U140+Clima!$F139-S141-T141-Constantes!$D$12))</f>
        <v>0.93279882433032035</v>
      </c>
      <c r="Q141" s="35">
        <f>IF(Clima!$F139&gt;0.05*Constantes!$E$17,((Clima!$F139-0.05*Constantes!$E$17)^2)/(Clima!$F139+0.95*Constantes!$E$17),0)</f>
        <v>0</v>
      </c>
      <c r="R141" s="35">
        <f>(Q141*Constantes!$E$23+Clima!$F139*Constantes!$E$22)/1000</f>
        <v>0</v>
      </c>
      <c r="S141" s="35">
        <f>IF(R141&gt;Constantes!$E$21,1000*((R141-Constantes!$E$21)/(Constantes!$E$23+Constantes!$E$22)),0)</f>
        <v>0</v>
      </c>
      <c r="T141" s="35">
        <f>MAX(0,U140+Clima!$F139-S141-Constantes!$D$11)</f>
        <v>0</v>
      </c>
      <c r="U141" s="35">
        <f>U140+Clima!$F139-S141-P141-T141</f>
        <v>9.2703855769850136</v>
      </c>
      <c r="V141" s="35">
        <f>0.0526*S141*Clima!$F139^1.218</f>
        <v>0</v>
      </c>
      <c r="W141" s="35">
        <f>V141*Constantes!$E$29</f>
        <v>0</v>
      </c>
      <c r="X141" s="9"/>
      <c r="Y141" s="35">
        <v>136</v>
      </c>
      <c r="Z141" s="35">
        <f>'Cálculos de ET'!$I139*((1-Constantes!$F$18)*'Cálculos de ET'!$K139+'Cálculos de ET'!$L139)</f>
        <v>1.5765775668790269</v>
      </c>
      <c r="AA141" s="35">
        <f>MIN(Z141*Constantes!$F$16,0.8*(AF140+Clima!$F139-AD141-AE141-Constantes!$D$12))</f>
        <v>0.93279882433032035</v>
      </c>
      <c r="AB141" s="35">
        <f>IF(Clima!$F139&gt;0.05*Constantes!$F$17,((Clima!$F139-0.05*Constantes!$F$17)^2)/(Clima!$F139+0.95*Constantes!$F$17),0)</f>
        <v>0</v>
      </c>
      <c r="AC141" s="35">
        <f>(AB141*Constantes!$F$23+Clima!$F139*Constantes!$F$22)/1000</f>
        <v>0</v>
      </c>
      <c r="AD141" s="35">
        <f>IF(AC141&gt;Constantes!$F$21,1000*((AC141-Constantes!$F$21)/(Constantes!$F$23+Constantes!$F$22)),0)</f>
        <v>0</v>
      </c>
      <c r="AE141" s="35">
        <f>MAX(0,AF140+Clima!$F139-AD141-Constantes!$D$11)</f>
        <v>0</v>
      </c>
      <c r="AF141" s="35">
        <f>AF140+Clima!$F139-AD141-AA141-AE141</f>
        <v>9.2703855769850136</v>
      </c>
      <c r="AG141" s="35">
        <f>0.0526*AD141*Clima!$F139^1.218</f>
        <v>0</v>
      </c>
      <c r="AH141" s="35">
        <f>AG141*Constantes!$F$29</f>
        <v>0</v>
      </c>
      <c r="AI141" s="9"/>
      <c r="AJ141" s="35">
        <v>136</v>
      </c>
      <c r="AK141" s="35">
        <f>0.0526*Clima!$F139^2.218</f>
        <v>0</v>
      </c>
      <c r="AL141" s="35">
        <f>IF(Clima!$F139&gt;0.05*$AP$6,((Clima!$F139-0.05*$AP$6)^2)/(Clima!$F139+0.95*$AP$6),0)</f>
        <v>0</v>
      </c>
      <c r="AM141" s="35">
        <f>0.0526*AL141*Clima!$F139^1.218</f>
        <v>0</v>
      </c>
      <c r="AN141" s="35"/>
      <c r="AO141" s="35"/>
      <c r="AP141" s="35"/>
      <c r="AQ141" s="9"/>
      <c r="AR141" s="10"/>
    </row>
    <row r="142" spans="2:44" x14ac:dyDescent="0.25">
      <c r="B142" s="8"/>
      <c r="C142" s="35">
        <v>137</v>
      </c>
      <c r="D142" s="35">
        <f>'Cálculos de ET'!$I140*((1-Constantes!$D$18)*'Cálculos de ET'!$K140+'Cálculos de ET'!$L140)</f>
        <v>1.591978590512688</v>
      </c>
      <c r="E142" s="35">
        <f>MIN(D142*Constantes!$D$16,0.8*(J141+Clima!$F140-H142-I142-Constantes!$D$12))</f>
        <v>0.93761380404638439</v>
      </c>
      <c r="F142" s="35">
        <f>IF(Clima!$F140&gt;0.05*Constantes!$D$17,((Clima!$F140-0.05*Constantes!$D$17)^2)/(Clima!$F140+0.95*Constantes!$D$17),0)</f>
        <v>0</v>
      </c>
      <c r="G142" s="35">
        <f>(F142*Constantes!$D$23+Clima!$F140*Constantes!$D$22)/1000</f>
        <v>0</v>
      </c>
      <c r="H142" s="35">
        <f>IF(G142&gt;Constantes!$D$21,1000*((G142-Constantes!$D$21)/(Constantes!$D$23+Constantes!$D$22)),0)</f>
        <v>0</v>
      </c>
      <c r="I142" s="35">
        <f>MAX(0,J141+Clima!$F140-H142-Constantes!$D$11)</f>
        <v>0</v>
      </c>
      <c r="J142" s="35">
        <f>J141+Clima!$F140-H142-E142-I142</f>
        <v>7.7344034510115964</v>
      </c>
      <c r="K142" s="35">
        <f>0.0526*H142*Clima!$F140^1.218</f>
        <v>0</v>
      </c>
      <c r="L142" s="35">
        <f>K142*Constantes!$D$29</f>
        <v>0</v>
      </c>
      <c r="M142" s="9"/>
      <c r="N142" s="35">
        <v>137</v>
      </c>
      <c r="O142" s="35">
        <f>'Cálculos de ET'!$I140*((1-Constantes!$E$18)*'Cálculos de ET'!$K140+'Cálculos de ET'!$L140)</f>
        <v>1.591978590512688</v>
      </c>
      <c r="P142" s="35">
        <f>MIN(O142*Constantes!$E$16,0.8*(U141+Clima!$F140-S142-T142-Constantes!$D$12))</f>
        <v>0.94191100316678655</v>
      </c>
      <c r="Q142" s="35">
        <f>IF(Clima!$F140&gt;0.05*Constantes!$E$17,((Clima!$F140-0.05*Constantes!$E$17)^2)/(Clima!$F140+0.95*Constantes!$E$17),0)</f>
        <v>0</v>
      </c>
      <c r="R142" s="35">
        <f>(Q142*Constantes!$E$23+Clima!$F140*Constantes!$E$22)/1000</f>
        <v>0</v>
      </c>
      <c r="S142" s="35">
        <f>IF(R142&gt;Constantes!$E$21,1000*((R142-Constantes!$E$21)/(Constantes!$E$23+Constantes!$E$22)),0)</f>
        <v>0</v>
      </c>
      <c r="T142" s="35">
        <f>MAX(0,U141+Clima!$F140-S142-Constantes!$D$11)</f>
        <v>0</v>
      </c>
      <c r="U142" s="35">
        <f>U141+Clima!$F140-S142-P142-T142</f>
        <v>8.3284745738182266</v>
      </c>
      <c r="V142" s="35">
        <f>0.0526*S142*Clima!$F140^1.218</f>
        <v>0</v>
      </c>
      <c r="W142" s="35">
        <f>V142*Constantes!$E$29</f>
        <v>0</v>
      </c>
      <c r="X142" s="9"/>
      <c r="Y142" s="35">
        <v>137</v>
      </c>
      <c r="Z142" s="35">
        <f>'Cálculos de ET'!$I140*((1-Constantes!$F$18)*'Cálculos de ET'!$K140+'Cálculos de ET'!$L140)</f>
        <v>1.591978590512688</v>
      </c>
      <c r="AA142" s="35">
        <f>MIN(Z142*Constantes!$F$16,0.8*(AF141+Clima!$F140-AD142-AE142-Constantes!$D$12))</f>
        <v>0.94191100316678655</v>
      </c>
      <c r="AB142" s="35">
        <f>IF(Clima!$F140&gt;0.05*Constantes!$F$17,((Clima!$F140-0.05*Constantes!$F$17)^2)/(Clima!$F140+0.95*Constantes!$F$17),0)</f>
        <v>0</v>
      </c>
      <c r="AC142" s="35">
        <f>(AB142*Constantes!$F$23+Clima!$F140*Constantes!$F$22)/1000</f>
        <v>0</v>
      </c>
      <c r="AD142" s="35">
        <f>IF(AC142&gt;Constantes!$F$21,1000*((AC142-Constantes!$F$21)/(Constantes!$F$23+Constantes!$F$22)),0)</f>
        <v>0</v>
      </c>
      <c r="AE142" s="35">
        <f>MAX(0,AF141+Clima!$F140-AD142-Constantes!$D$11)</f>
        <v>0</v>
      </c>
      <c r="AF142" s="35">
        <f>AF141+Clima!$F140-AD142-AA142-AE142</f>
        <v>8.3284745738182266</v>
      </c>
      <c r="AG142" s="35">
        <f>0.0526*AD142*Clima!$F140^1.218</f>
        <v>0</v>
      </c>
      <c r="AH142" s="35">
        <f>AG142*Constantes!$F$29</f>
        <v>0</v>
      </c>
      <c r="AI142" s="9"/>
      <c r="AJ142" s="35">
        <v>137</v>
      </c>
      <c r="AK142" s="35">
        <f>0.0526*Clima!$F140^2.218</f>
        <v>0</v>
      </c>
      <c r="AL142" s="35">
        <f>IF(Clima!$F140&gt;0.05*$AP$6,((Clima!$F140-0.05*$AP$6)^2)/(Clima!$F140+0.95*$AP$6),0)</f>
        <v>0</v>
      </c>
      <c r="AM142" s="35">
        <f>0.0526*AL142*Clima!$F140^1.218</f>
        <v>0</v>
      </c>
      <c r="AN142" s="35"/>
      <c r="AO142" s="35"/>
      <c r="AP142" s="35"/>
      <c r="AQ142" s="9"/>
      <c r="AR142" s="10"/>
    </row>
    <row r="143" spans="2:44" x14ac:dyDescent="0.25">
      <c r="B143" s="8"/>
      <c r="C143" s="35">
        <v>138</v>
      </c>
      <c r="D143" s="35">
        <f>'Cálculos de ET'!$I141*((1-Constantes!$D$18)*'Cálculos de ET'!$K141+'Cálculos de ET'!$L141)</f>
        <v>1.5964612438960435</v>
      </c>
      <c r="E143" s="35">
        <f>MIN(D143*Constantes!$D$16,0.8*(J142+Clima!$F141-H143-I143-Constantes!$D$12))</f>
        <v>0.18752276080927716</v>
      </c>
      <c r="F143" s="35">
        <f>IF(Clima!$F141&gt;0.05*Constantes!$D$17,((Clima!$F141-0.05*Constantes!$D$17)^2)/(Clima!$F141+0.95*Constantes!$D$17),0)</f>
        <v>0</v>
      </c>
      <c r="G143" s="35">
        <f>(F143*Constantes!$D$23+Clima!$F141*Constantes!$D$22)/1000</f>
        <v>0</v>
      </c>
      <c r="H143" s="35">
        <f>IF(G143&gt;Constantes!$D$21,1000*((G143-Constantes!$D$21)/(Constantes!$D$23+Constantes!$D$22)),0)</f>
        <v>0</v>
      </c>
      <c r="I143" s="35">
        <f>MAX(0,J142+Clima!$F141-H143-Constantes!$D$11)</f>
        <v>0</v>
      </c>
      <c r="J143" s="35">
        <f>J142+Clima!$F141-H143-E143-I143</f>
        <v>7.5468806902023191</v>
      </c>
      <c r="K143" s="35">
        <f>0.0526*H143*Clima!$F141^1.218</f>
        <v>0</v>
      </c>
      <c r="L143" s="35">
        <f>K143*Constantes!$D$29</f>
        <v>0</v>
      </c>
      <c r="M143" s="9"/>
      <c r="N143" s="35">
        <v>138</v>
      </c>
      <c r="O143" s="35">
        <f>'Cálculos de ET'!$I141*((1-Constantes!$E$18)*'Cálculos de ET'!$K141+'Cálculos de ET'!$L141)</f>
        <v>1.5964612438960435</v>
      </c>
      <c r="P143" s="35">
        <f>MIN(O143*Constantes!$E$16,0.8*(U142+Clima!$F141-S143-T143-Constantes!$D$12))</f>
        <v>0.66277965905458136</v>
      </c>
      <c r="Q143" s="35">
        <f>IF(Clima!$F141&gt;0.05*Constantes!$E$17,((Clima!$F141-0.05*Constantes!$E$17)^2)/(Clima!$F141+0.95*Constantes!$E$17),0)</f>
        <v>0</v>
      </c>
      <c r="R143" s="35">
        <f>(Q143*Constantes!$E$23+Clima!$F141*Constantes!$E$22)/1000</f>
        <v>0</v>
      </c>
      <c r="S143" s="35">
        <f>IF(R143&gt;Constantes!$E$21,1000*((R143-Constantes!$E$21)/(Constantes!$E$23+Constantes!$E$22)),0)</f>
        <v>0</v>
      </c>
      <c r="T143" s="35">
        <f>MAX(0,U142+Clima!$F141-S143-Constantes!$D$11)</f>
        <v>0</v>
      </c>
      <c r="U143" s="35">
        <f>U142+Clima!$F141-S143-P143-T143</f>
        <v>7.6656949147636455</v>
      </c>
      <c r="V143" s="35">
        <f>0.0526*S143*Clima!$F141^1.218</f>
        <v>0</v>
      </c>
      <c r="W143" s="35">
        <f>V143*Constantes!$E$29</f>
        <v>0</v>
      </c>
      <c r="X143" s="9"/>
      <c r="Y143" s="35">
        <v>138</v>
      </c>
      <c r="Z143" s="35">
        <f>'Cálculos de ET'!$I141*((1-Constantes!$F$18)*'Cálculos de ET'!$K141+'Cálculos de ET'!$L141)</f>
        <v>1.5964612438960435</v>
      </c>
      <c r="AA143" s="35">
        <f>MIN(Z143*Constantes!$F$16,0.8*(AF142+Clima!$F141-AD143-AE143-Constantes!$D$12))</f>
        <v>0.66277965905458136</v>
      </c>
      <c r="AB143" s="35">
        <f>IF(Clima!$F141&gt;0.05*Constantes!$F$17,((Clima!$F141-0.05*Constantes!$F$17)^2)/(Clima!$F141+0.95*Constantes!$F$17),0)</f>
        <v>0</v>
      </c>
      <c r="AC143" s="35">
        <f>(AB143*Constantes!$F$23+Clima!$F141*Constantes!$F$22)/1000</f>
        <v>0</v>
      </c>
      <c r="AD143" s="35">
        <f>IF(AC143&gt;Constantes!$F$21,1000*((AC143-Constantes!$F$21)/(Constantes!$F$23+Constantes!$F$22)),0)</f>
        <v>0</v>
      </c>
      <c r="AE143" s="35">
        <f>MAX(0,AF142+Clima!$F141-AD143-Constantes!$D$11)</f>
        <v>0</v>
      </c>
      <c r="AF143" s="35">
        <f>AF142+Clima!$F141-AD143-AA143-AE143</f>
        <v>7.6656949147636455</v>
      </c>
      <c r="AG143" s="35">
        <f>0.0526*AD143*Clima!$F141^1.218</f>
        <v>0</v>
      </c>
      <c r="AH143" s="35">
        <f>AG143*Constantes!$F$29</f>
        <v>0</v>
      </c>
      <c r="AI143" s="9"/>
      <c r="AJ143" s="35">
        <v>138</v>
      </c>
      <c r="AK143" s="35">
        <f>0.0526*Clima!$F141^2.218</f>
        <v>0</v>
      </c>
      <c r="AL143" s="35">
        <f>IF(Clima!$F141&gt;0.05*$AP$6,((Clima!$F141-0.05*$AP$6)^2)/(Clima!$F141+0.95*$AP$6),0)</f>
        <v>0</v>
      </c>
      <c r="AM143" s="35">
        <f>0.0526*AL143*Clima!$F141^1.218</f>
        <v>0</v>
      </c>
      <c r="AN143" s="35"/>
      <c r="AO143" s="35"/>
      <c r="AP143" s="35"/>
      <c r="AQ143" s="9"/>
      <c r="AR143" s="10"/>
    </row>
    <row r="144" spans="2:44" x14ac:dyDescent="0.25">
      <c r="B144" s="8"/>
      <c r="C144" s="35">
        <v>139</v>
      </c>
      <c r="D144" s="35">
        <f>'Cálculos de ET'!$I142*((1-Constantes!$D$18)*'Cálculos de ET'!$K142+'Cálculos de ET'!$L142)</f>
        <v>1.5520421858740396</v>
      </c>
      <c r="E144" s="35">
        <f>MIN(D144*Constantes!$D$16,0.8*(J143+Clima!$F142-H144-I144-Constantes!$D$12))</f>
        <v>3.750455216185529E-2</v>
      </c>
      <c r="F144" s="35">
        <f>IF(Clima!$F142&gt;0.05*Constantes!$D$17,((Clima!$F142-0.05*Constantes!$D$17)^2)/(Clima!$F142+0.95*Constantes!$D$17),0)</f>
        <v>0</v>
      </c>
      <c r="G144" s="35">
        <f>(F144*Constantes!$D$23+Clima!$F142*Constantes!$D$22)/1000</f>
        <v>0</v>
      </c>
      <c r="H144" s="35">
        <f>IF(G144&gt;Constantes!$D$21,1000*((G144-Constantes!$D$21)/(Constantes!$D$23+Constantes!$D$22)),0)</f>
        <v>0</v>
      </c>
      <c r="I144" s="35">
        <f>MAX(0,J143+Clima!$F142-H144-Constantes!$D$11)</f>
        <v>0</v>
      </c>
      <c r="J144" s="35">
        <f>J143+Clima!$F142-H144-E144-I144</f>
        <v>7.509376138040464</v>
      </c>
      <c r="K144" s="35">
        <f>0.0526*H144*Clima!$F142^1.218</f>
        <v>0</v>
      </c>
      <c r="L144" s="35">
        <f>K144*Constantes!$D$29</f>
        <v>0</v>
      </c>
      <c r="M144" s="9"/>
      <c r="N144" s="35">
        <v>139</v>
      </c>
      <c r="O144" s="35">
        <f>'Cálculos de ET'!$I142*((1-Constantes!$E$18)*'Cálculos de ET'!$K142+'Cálculos de ET'!$L142)</f>
        <v>1.5520421858740396</v>
      </c>
      <c r="P144" s="35">
        <f>MIN(O144*Constantes!$E$16,0.8*(U143+Clima!$F142-S144-T144-Constantes!$D$12))</f>
        <v>0.13255593181091641</v>
      </c>
      <c r="Q144" s="35">
        <f>IF(Clima!$F142&gt;0.05*Constantes!$E$17,((Clima!$F142-0.05*Constantes!$E$17)^2)/(Clima!$F142+0.95*Constantes!$E$17),0)</f>
        <v>0</v>
      </c>
      <c r="R144" s="35">
        <f>(Q144*Constantes!$E$23+Clima!$F142*Constantes!$E$22)/1000</f>
        <v>0</v>
      </c>
      <c r="S144" s="35">
        <f>IF(R144&gt;Constantes!$E$21,1000*((R144-Constantes!$E$21)/(Constantes!$E$23+Constantes!$E$22)),0)</f>
        <v>0</v>
      </c>
      <c r="T144" s="35">
        <f>MAX(0,U143+Clima!$F142-S144-Constantes!$D$11)</f>
        <v>0</v>
      </c>
      <c r="U144" s="35">
        <f>U143+Clima!$F142-S144-P144-T144</f>
        <v>7.5331389829527291</v>
      </c>
      <c r="V144" s="35">
        <f>0.0526*S144*Clima!$F142^1.218</f>
        <v>0</v>
      </c>
      <c r="W144" s="35">
        <f>V144*Constantes!$E$29</f>
        <v>0</v>
      </c>
      <c r="X144" s="9"/>
      <c r="Y144" s="35">
        <v>139</v>
      </c>
      <c r="Z144" s="35">
        <f>'Cálculos de ET'!$I142*((1-Constantes!$F$18)*'Cálculos de ET'!$K142+'Cálculos de ET'!$L142)</f>
        <v>1.5520421858740396</v>
      </c>
      <c r="AA144" s="35">
        <f>MIN(Z144*Constantes!$F$16,0.8*(AF143+Clima!$F142-AD144-AE144-Constantes!$D$12))</f>
        <v>0.13255593181091641</v>
      </c>
      <c r="AB144" s="35">
        <f>IF(Clima!$F142&gt;0.05*Constantes!$F$17,((Clima!$F142-0.05*Constantes!$F$17)^2)/(Clima!$F142+0.95*Constantes!$F$17),0)</f>
        <v>0</v>
      </c>
      <c r="AC144" s="35">
        <f>(AB144*Constantes!$F$23+Clima!$F142*Constantes!$F$22)/1000</f>
        <v>0</v>
      </c>
      <c r="AD144" s="35">
        <f>IF(AC144&gt;Constantes!$F$21,1000*((AC144-Constantes!$F$21)/(Constantes!$F$23+Constantes!$F$22)),0)</f>
        <v>0</v>
      </c>
      <c r="AE144" s="35">
        <f>MAX(0,AF143+Clima!$F142-AD144-Constantes!$D$11)</f>
        <v>0</v>
      </c>
      <c r="AF144" s="35">
        <f>AF143+Clima!$F142-AD144-AA144-AE144</f>
        <v>7.5331389829527291</v>
      </c>
      <c r="AG144" s="35">
        <f>0.0526*AD144*Clima!$F142^1.218</f>
        <v>0</v>
      </c>
      <c r="AH144" s="35">
        <f>AG144*Constantes!$F$29</f>
        <v>0</v>
      </c>
      <c r="AI144" s="9"/>
      <c r="AJ144" s="35">
        <v>139</v>
      </c>
      <c r="AK144" s="35">
        <f>0.0526*Clima!$F142^2.218</f>
        <v>0</v>
      </c>
      <c r="AL144" s="35">
        <f>IF(Clima!$F142&gt;0.05*$AP$6,((Clima!$F142-0.05*$AP$6)^2)/(Clima!$F142+0.95*$AP$6),0)</f>
        <v>0</v>
      </c>
      <c r="AM144" s="35">
        <f>0.0526*AL144*Clima!$F142^1.218</f>
        <v>0</v>
      </c>
      <c r="AN144" s="35"/>
      <c r="AO144" s="35"/>
      <c r="AP144" s="35"/>
      <c r="AQ144" s="9"/>
      <c r="AR144" s="10"/>
    </row>
    <row r="145" spans="2:44" x14ac:dyDescent="0.25">
      <c r="B145" s="8"/>
      <c r="C145" s="35">
        <v>140</v>
      </c>
      <c r="D145" s="35">
        <f>'Cálculos de ET'!$I143*((1-Constantes!$D$18)*'Cálculos de ET'!$K143+'Cálculos de ET'!$L143)</f>
        <v>1.5947627054990423</v>
      </c>
      <c r="E145" s="35">
        <f>MIN(D145*Constantes!$D$16,0.8*(J144+Clima!$F143-H145-I145-Constantes!$D$12))</f>
        <v>7.5009104323712E-3</v>
      </c>
      <c r="F145" s="35">
        <f>IF(Clima!$F143&gt;0.05*Constantes!$D$17,((Clima!$F143-0.05*Constantes!$D$17)^2)/(Clima!$F143+0.95*Constantes!$D$17),0)</f>
        <v>0</v>
      </c>
      <c r="G145" s="35">
        <f>(F145*Constantes!$D$23+Clima!$F143*Constantes!$D$22)/1000</f>
        <v>0</v>
      </c>
      <c r="H145" s="35">
        <f>IF(G145&gt;Constantes!$D$21,1000*((G145-Constantes!$D$21)/(Constantes!$D$23+Constantes!$D$22)),0)</f>
        <v>0</v>
      </c>
      <c r="I145" s="35">
        <f>MAX(0,J144+Clima!$F143-H145-Constantes!$D$11)</f>
        <v>0</v>
      </c>
      <c r="J145" s="35">
        <f>J144+Clima!$F143-H145-E145-I145</f>
        <v>7.5018752276080924</v>
      </c>
      <c r="K145" s="35">
        <f>0.0526*H145*Clima!$F143^1.218</f>
        <v>0</v>
      </c>
      <c r="L145" s="35">
        <f>K145*Constantes!$D$29</f>
        <v>0</v>
      </c>
      <c r="M145" s="9"/>
      <c r="N145" s="35">
        <v>140</v>
      </c>
      <c r="O145" s="35">
        <f>'Cálculos de ET'!$I143*((1-Constantes!$E$18)*'Cálculos de ET'!$K143+'Cálculos de ET'!$L143)</f>
        <v>1.5947627054990423</v>
      </c>
      <c r="P145" s="35">
        <f>MIN(O145*Constantes!$E$16,0.8*(U144+Clima!$F143-S145-T145-Constantes!$D$12))</f>
        <v>2.6511186362183282E-2</v>
      </c>
      <c r="Q145" s="35">
        <f>IF(Clima!$F143&gt;0.05*Constantes!$E$17,((Clima!$F143-0.05*Constantes!$E$17)^2)/(Clima!$F143+0.95*Constantes!$E$17),0)</f>
        <v>0</v>
      </c>
      <c r="R145" s="35">
        <f>(Q145*Constantes!$E$23+Clima!$F143*Constantes!$E$22)/1000</f>
        <v>0</v>
      </c>
      <c r="S145" s="35">
        <f>IF(R145&gt;Constantes!$E$21,1000*((R145-Constantes!$E$21)/(Constantes!$E$23+Constantes!$E$22)),0)</f>
        <v>0</v>
      </c>
      <c r="T145" s="35">
        <f>MAX(0,U144+Clima!$F143-S145-Constantes!$D$11)</f>
        <v>0</v>
      </c>
      <c r="U145" s="35">
        <f>U144+Clima!$F143-S145-P145-T145</f>
        <v>7.5066277965905455</v>
      </c>
      <c r="V145" s="35">
        <f>0.0526*S145*Clima!$F143^1.218</f>
        <v>0</v>
      </c>
      <c r="W145" s="35">
        <f>V145*Constantes!$E$29</f>
        <v>0</v>
      </c>
      <c r="X145" s="9"/>
      <c r="Y145" s="35">
        <v>140</v>
      </c>
      <c r="Z145" s="35">
        <f>'Cálculos de ET'!$I143*((1-Constantes!$F$18)*'Cálculos de ET'!$K143+'Cálculos de ET'!$L143)</f>
        <v>1.5947627054990423</v>
      </c>
      <c r="AA145" s="35">
        <f>MIN(Z145*Constantes!$F$16,0.8*(AF144+Clima!$F143-AD145-AE145-Constantes!$D$12))</f>
        <v>2.6511186362183282E-2</v>
      </c>
      <c r="AB145" s="35">
        <f>IF(Clima!$F143&gt;0.05*Constantes!$F$17,((Clima!$F143-0.05*Constantes!$F$17)^2)/(Clima!$F143+0.95*Constantes!$F$17),0)</f>
        <v>0</v>
      </c>
      <c r="AC145" s="35">
        <f>(AB145*Constantes!$F$23+Clima!$F143*Constantes!$F$22)/1000</f>
        <v>0</v>
      </c>
      <c r="AD145" s="35">
        <f>IF(AC145&gt;Constantes!$F$21,1000*((AC145-Constantes!$F$21)/(Constantes!$F$23+Constantes!$F$22)),0)</f>
        <v>0</v>
      </c>
      <c r="AE145" s="35">
        <f>MAX(0,AF144+Clima!$F143-AD145-Constantes!$D$11)</f>
        <v>0</v>
      </c>
      <c r="AF145" s="35">
        <f>AF144+Clima!$F143-AD145-AA145-AE145</f>
        <v>7.5066277965905455</v>
      </c>
      <c r="AG145" s="35">
        <f>0.0526*AD145*Clima!$F143^1.218</f>
        <v>0</v>
      </c>
      <c r="AH145" s="35">
        <f>AG145*Constantes!$F$29</f>
        <v>0</v>
      </c>
      <c r="AI145" s="9"/>
      <c r="AJ145" s="35">
        <v>140</v>
      </c>
      <c r="AK145" s="35">
        <f>0.0526*Clima!$F143^2.218</f>
        <v>0</v>
      </c>
      <c r="AL145" s="35">
        <f>IF(Clima!$F143&gt;0.05*$AP$6,((Clima!$F143-0.05*$AP$6)^2)/(Clima!$F143+0.95*$AP$6),0)</f>
        <v>0</v>
      </c>
      <c r="AM145" s="35">
        <f>0.0526*AL145*Clima!$F143^1.218</f>
        <v>0</v>
      </c>
      <c r="AN145" s="35"/>
      <c r="AO145" s="35"/>
      <c r="AP145" s="35"/>
      <c r="AQ145" s="9"/>
      <c r="AR145" s="10"/>
    </row>
    <row r="146" spans="2:44" x14ac:dyDescent="0.25">
      <c r="B146" s="8"/>
      <c r="C146" s="35">
        <v>141</v>
      </c>
      <c r="D146" s="35">
        <f>'Cálculos de ET'!$I144*((1-Constantes!$D$18)*'Cálculos de ET'!$K144+'Cálculos de ET'!$L144)</f>
        <v>1.5995409595232912</v>
      </c>
      <c r="E146" s="35">
        <f>MIN(D146*Constantes!$D$16,0.8*(J145+Clima!$F144-H146-I146-Constantes!$D$12))</f>
        <v>1.5001820864739557E-3</v>
      </c>
      <c r="F146" s="35">
        <f>IF(Clima!$F144&gt;0.05*Constantes!$D$17,((Clima!$F144-0.05*Constantes!$D$17)^2)/(Clima!$F144+0.95*Constantes!$D$17),0)</f>
        <v>0</v>
      </c>
      <c r="G146" s="35">
        <f>(F146*Constantes!$D$23+Clima!$F144*Constantes!$D$22)/1000</f>
        <v>0</v>
      </c>
      <c r="H146" s="35">
        <f>IF(G146&gt;Constantes!$D$21,1000*((G146-Constantes!$D$21)/(Constantes!$D$23+Constantes!$D$22)),0)</f>
        <v>0</v>
      </c>
      <c r="I146" s="35">
        <f>MAX(0,J145+Clima!$F144-H146-Constantes!$D$11)</f>
        <v>0</v>
      </c>
      <c r="J146" s="35">
        <f>J145+Clima!$F144-H146-E146-I146</f>
        <v>7.5003750455216185</v>
      </c>
      <c r="K146" s="35">
        <f>0.0526*H146*Clima!$F144^1.218</f>
        <v>0</v>
      </c>
      <c r="L146" s="35">
        <f>K146*Constantes!$D$29</f>
        <v>0</v>
      </c>
      <c r="M146" s="9"/>
      <c r="N146" s="35">
        <v>141</v>
      </c>
      <c r="O146" s="35">
        <f>'Cálculos de ET'!$I144*((1-Constantes!$E$18)*'Cálculos de ET'!$K144+'Cálculos de ET'!$L144)</f>
        <v>1.5995409595232912</v>
      </c>
      <c r="P146" s="35">
        <f>MIN(O146*Constantes!$E$16,0.8*(U145+Clima!$F144-S146-T146-Constantes!$D$12))</f>
        <v>5.3022372724363725E-3</v>
      </c>
      <c r="Q146" s="35">
        <f>IF(Clima!$F144&gt;0.05*Constantes!$E$17,((Clima!$F144-0.05*Constantes!$E$17)^2)/(Clima!$F144+0.95*Constantes!$E$17),0)</f>
        <v>0</v>
      </c>
      <c r="R146" s="35">
        <f>(Q146*Constantes!$E$23+Clima!$F144*Constantes!$E$22)/1000</f>
        <v>0</v>
      </c>
      <c r="S146" s="35">
        <f>IF(R146&gt;Constantes!$E$21,1000*((R146-Constantes!$E$21)/(Constantes!$E$23+Constantes!$E$22)),0)</f>
        <v>0</v>
      </c>
      <c r="T146" s="35">
        <f>MAX(0,U145+Clima!$F144-S146-Constantes!$D$11)</f>
        <v>0</v>
      </c>
      <c r="U146" s="35">
        <f>U145+Clima!$F144-S146-P146-T146</f>
        <v>7.5013255593181087</v>
      </c>
      <c r="V146" s="35">
        <f>0.0526*S146*Clima!$F144^1.218</f>
        <v>0</v>
      </c>
      <c r="W146" s="35">
        <f>V146*Constantes!$E$29</f>
        <v>0</v>
      </c>
      <c r="X146" s="9"/>
      <c r="Y146" s="35">
        <v>141</v>
      </c>
      <c r="Z146" s="35">
        <f>'Cálculos de ET'!$I144*((1-Constantes!$F$18)*'Cálculos de ET'!$K144+'Cálculos de ET'!$L144)</f>
        <v>1.5995409595232912</v>
      </c>
      <c r="AA146" s="35">
        <f>MIN(Z146*Constantes!$F$16,0.8*(AF145+Clima!$F144-AD146-AE146-Constantes!$D$12))</f>
        <v>5.3022372724363725E-3</v>
      </c>
      <c r="AB146" s="35">
        <f>IF(Clima!$F144&gt;0.05*Constantes!$F$17,((Clima!$F144-0.05*Constantes!$F$17)^2)/(Clima!$F144+0.95*Constantes!$F$17),0)</f>
        <v>0</v>
      </c>
      <c r="AC146" s="35">
        <f>(AB146*Constantes!$F$23+Clima!$F144*Constantes!$F$22)/1000</f>
        <v>0</v>
      </c>
      <c r="AD146" s="35">
        <f>IF(AC146&gt;Constantes!$F$21,1000*((AC146-Constantes!$F$21)/(Constantes!$F$23+Constantes!$F$22)),0)</f>
        <v>0</v>
      </c>
      <c r="AE146" s="35">
        <f>MAX(0,AF145+Clima!$F144-AD146-Constantes!$D$11)</f>
        <v>0</v>
      </c>
      <c r="AF146" s="35">
        <f>AF145+Clima!$F144-AD146-AA146-AE146</f>
        <v>7.5013255593181087</v>
      </c>
      <c r="AG146" s="35">
        <f>0.0526*AD146*Clima!$F144^1.218</f>
        <v>0</v>
      </c>
      <c r="AH146" s="35">
        <f>AG146*Constantes!$F$29</f>
        <v>0</v>
      </c>
      <c r="AI146" s="9"/>
      <c r="AJ146" s="35">
        <v>141</v>
      </c>
      <c r="AK146" s="35">
        <f>0.0526*Clima!$F144^2.218</f>
        <v>0</v>
      </c>
      <c r="AL146" s="35">
        <f>IF(Clima!$F144&gt;0.05*$AP$6,((Clima!$F144-0.05*$AP$6)^2)/(Clima!$F144+0.95*$AP$6),0)</f>
        <v>0</v>
      </c>
      <c r="AM146" s="35">
        <f>0.0526*AL146*Clima!$F144^1.218</f>
        <v>0</v>
      </c>
      <c r="AN146" s="35"/>
      <c r="AO146" s="35"/>
      <c r="AP146" s="35"/>
      <c r="AQ146" s="9"/>
      <c r="AR146" s="10"/>
    </row>
    <row r="147" spans="2:44" x14ac:dyDescent="0.25">
      <c r="B147" s="8"/>
      <c r="C147" s="35">
        <v>142</v>
      </c>
      <c r="D147" s="35">
        <f>'Cálculos de ET'!$I145*((1-Constantes!$D$18)*'Cálculos de ET'!$K145+'Cálculos de ET'!$L145)</f>
        <v>1.5593274676290125</v>
      </c>
      <c r="E147" s="35">
        <f>MIN(D147*Constantes!$D$16,0.8*(J146+Clima!$F145-H147-I147-Constantes!$D$12))</f>
        <v>3.0003641729479117E-4</v>
      </c>
      <c r="F147" s="35">
        <f>IF(Clima!$F145&gt;0.05*Constantes!$D$17,((Clima!$F145-0.05*Constantes!$D$17)^2)/(Clima!$F145+0.95*Constantes!$D$17),0)</f>
        <v>0</v>
      </c>
      <c r="G147" s="35">
        <f>(F147*Constantes!$D$23+Clima!$F145*Constantes!$D$22)/1000</f>
        <v>0</v>
      </c>
      <c r="H147" s="35">
        <f>IF(G147&gt;Constantes!$D$21,1000*((G147-Constantes!$D$21)/(Constantes!$D$23+Constantes!$D$22)),0)</f>
        <v>0</v>
      </c>
      <c r="I147" s="35">
        <f>MAX(0,J146+Clima!$F145-H147-Constantes!$D$11)</f>
        <v>0</v>
      </c>
      <c r="J147" s="35">
        <f>J146+Clima!$F145-H147-E147-I147</f>
        <v>7.5000750091043233</v>
      </c>
      <c r="K147" s="35">
        <f>0.0526*H147*Clima!$F145^1.218</f>
        <v>0</v>
      </c>
      <c r="L147" s="35">
        <f>K147*Constantes!$D$29</f>
        <v>0</v>
      </c>
      <c r="M147" s="9"/>
      <c r="N147" s="35">
        <v>142</v>
      </c>
      <c r="O147" s="35">
        <f>'Cálculos de ET'!$I145*((1-Constantes!$E$18)*'Cálculos de ET'!$K145+'Cálculos de ET'!$L145)</f>
        <v>1.5593274676290125</v>
      </c>
      <c r="P147" s="35">
        <f>MIN(O147*Constantes!$E$16,0.8*(U146+Clima!$F145-S147-T147-Constantes!$D$12))</f>
        <v>1.0604474544869903E-3</v>
      </c>
      <c r="Q147" s="35">
        <f>IF(Clima!$F145&gt;0.05*Constantes!$E$17,((Clima!$F145-0.05*Constantes!$E$17)^2)/(Clima!$F145+0.95*Constantes!$E$17),0)</f>
        <v>0</v>
      </c>
      <c r="R147" s="35">
        <f>(Q147*Constantes!$E$23+Clima!$F145*Constantes!$E$22)/1000</f>
        <v>0</v>
      </c>
      <c r="S147" s="35">
        <f>IF(R147&gt;Constantes!$E$21,1000*((R147-Constantes!$E$21)/(Constantes!$E$23+Constantes!$E$22)),0)</f>
        <v>0</v>
      </c>
      <c r="T147" s="35">
        <f>MAX(0,U146+Clima!$F145-S147-Constantes!$D$11)</f>
        <v>0</v>
      </c>
      <c r="U147" s="35">
        <f>U146+Clima!$F145-S147-P147-T147</f>
        <v>7.5002651118636221</v>
      </c>
      <c r="V147" s="35">
        <f>0.0526*S147*Clima!$F145^1.218</f>
        <v>0</v>
      </c>
      <c r="W147" s="35">
        <f>V147*Constantes!$E$29</f>
        <v>0</v>
      </c>
      <c r="X147" s="9"/>
      <c r="Y147" s="35">
        <v>142</v>
      </c>
      <c r="Z147" s="35">
        <f>'Cálculos de ET'!$I145*((1-Constantes!$F$18)*'Cálculos de ET'!$K145+'Cálculos de ET'!$L145)</f>
        <v>1.5593274676290125</v>
      </c>
      <c r="AA147" s="35">
        <f>MIN(Z147*Constantes!$F$16,0.8*(AF146+Clima!$F145-AD147-AE147-Constantes!$D$12))</f>
        <v>1.0604474544869903E-3</v>
      </c>
      <c r="AB147" s="35">
        <f>IF(Clima!$F145&gt;0.05*Constantes!$F$17,((Clima!$F145-0.05*Constantes!$F$17)^2)/(Clima!$F145+0.95*Constantes!$F$17),0)</f>
        <v>0</v>
      </c>
      <c r="AC147" s="35">
        <f>(AB147*Constantes!$F$23+Clima!$F145*Constantes!$F$22)/1000</f>
        <v>0</v>
      </c>
      <c r="AD147" s="35">
        <f>IF(AC147&gt;Constantes!$F$21,1000*((AC147-Constantes!$F$21)/(Constantes!$F$23+Constantes!$F$22)),0)</f>
        <v>0</v>
      </c>
      <c r="AE147" s="35">
        <f>MAX(0,AF146+Clima!$F145-AD147-Constantes!$D$11)</f>
        <v>0</v>
      </c>
      <c r="AF147" s="35">
        <f>AF146+Clima!$F145-AD147-AA147-AE147</f>
        <v>7.5002651118636221</v>
      </c>
      <c r="AG147" s="35">
        <f>0.0526*AD147*Clima!$F145^1.218</f>
        <v>0</v>
      </c>
      <c r="AH147" s="35">
        <f>AG147*Constantes!$F$29</f>
        <v>0</v>
      </c>
      <c r="AI147" s="9"/>
      <c r="AJ147" s="35">
        <v>142</v>
      </c>
      <c r="AK147" s="35">
        <f>0.0526*Clima!$F145^2.218</f>
        <v>0</v>
      </c>
      <c r="AL147" s="35">
        <f>IF(Clima!$F145&gt;0.05*$AP$6,((Clima!$F145-0.05*$AP$6)^2)/(Clima!$F145+0.95*$AP$6),0)</f>
        <v>0</v>
      </c>
      <c r="AM147" s="35">
        <f>0.0526*AL147*Clima!$F145^1.218</f>
        <v>0</v>
      </c>
      <c r="AN147" s="35"/>
      <c r="AO147" s="35"/>
      <c r="AP147" s="35"/>
      <c r="AQ147" s="9"/>
      <c r="AR147" s="10"/>
    </row>
    <row r="148" spans="2:44" x14ac:dyDescent="0.25">
      <c r="B148" s="8"/>
      <c r="C148" s="35">
        <v>143</v>
      </c>
      <c r="D148" s="35">
        <f>'Cálculos de ET'!$I146*((1-Constantes!$D$18)*'Cálculos de ET'!$K146+'Cálculos de ET'!$L146)</f>
        <v>1.5216254447587794</v>
      </c>
      <c r="E148" s="35">
        <f>MIN(D148*Constantes!$D$16,0.8*(J147+Clima!$F146-H148-I148-Constantes!$D$12))</f>
        <v>6.000728345867401E-5</v>
      </c>
      <c r="F148" s="35">
        <f>IF(Clima!$F146&gt;0.05*Constantes!$D$17,((Clima!$F146-0.05*Constantes!$D$17)^2)/(Clima!$F146+0.95*Constantes!$D$17),0)</f>
        <v>0</v>
      </c>
      <c r="G148" s="35">
        <f>(F148*Constantes!$D$23+Clima!$F146*Constantes!$D$22)/1000</f>
        <v>0</v>
      </c>
      <c r="H148" s="35">
        <f>IF(G148&gt;Constantes!$D$21,1000*((G148-Constantes!$D$21)/(Constantes!$D$23+Constantes!$D$22)),0)</f>
        <v>0</v>
      </c>
      <c r="I148" s="35">
        <f>MAX(0,J147+Clima!$F146-H148-Constantes!$D$11)</f>
        <v>0</v>
      </c>
      <c r="J148" s="35">
        <f>J147+Clima!$F146-H148-E148-I148</f>
        <v>7.5000150018208647</v>
      </c>
      <c r="K148" s="35">
        <f>0.0526*H148*Clima!$F146^1.218</f>
        <v>0</v>
      </c>
      <c r="L148" s="35">
        <f>K148*Constantes!$D$29</f>
        <v>0</v>
      </c>
      <c r="M148" s="9"/>
      <c r="N148" s="35">
        <v>143</v>
      </c>
      <c r="O148" s="35">
        <f>'Cálculos de ET'!$I146*((1-Constantes!$E$18)*'Cálculos de ET'!$K146+'Cálculos de ET'!$L146)</f>
        <v>1.5216254447587794</v>
      </c>
      <c r="P148" s="35">
        <f>MIN(O148*Constantes!$E$16,0.8*(U147+Clima!$F146-S148-T148-Constantes!$D$12))</f>
        <v>2.1208949089768225E-4</v>
      </c>
      <c r="Q148" s="35">
        <f>IF(Clima!$F146&gt;0.05*Constantes!$E$17,((Clima!$F146-0.05*Constantes!$E$17)^2)/(Clima!$F146+0.95*Constantes!$E$17),0)</f>
        <v>0</v>
      </c>
      <c r="R148" s="35">
        <f>(Q148*Constantes!$E$23+Clima!$F146*Constantes!$E$22)/1000</f>
        <v>0</v>
      </c>
      <c r="S148" s="35">
        <f>IF(R148&gt;Constantes!$E$21,1000*((R148-Constantes!$E$21)/(Constantes!$E$23+Constantes!$E$22)),0)</f>
        <v>0</v>
      </c>
      <c r="T148" s="35">
        <f>MAX(0,U147+Clima!$F146-S148-Constantes!$D$11)</f>
        <v>0</v>
      </c>
      <c r="U148" s="35">
        <f>U147+Clima!$F146-S148-P148-T148</f>
        <v>7.5000530223727244</v>
      </c>
      <c r="V148" s="35">
        <f>0.0526*S148*Clima!$F146^1.218</f>
        <v>0</v>
      </c>
      <c r="W148" s="35">
        <f>V148*Constantes!$E$29</f>
        <v>0</v>
      </c>
      <c r="X148" s="9"/>
      <c r="Y148" s="35">
        <v>143</v>
      </c>
      <c r="Z148" s="35">
        <f>'Cálculos de ET'!$I146*((1-Constantes!$F$18)*'Cálculos de ET'!$K146+'Cálculos de ET'!$L146)</f>
        <v>1.5216254447587794</v>
      </c>
      <c r="AA148" s="35">
        <f>MIN(Z148*Constantes!$F$16,0.8*(AF147+Clima!$F146-AD148-AE148-Constantes!$D$12))</f>
        <v>2.1208949089768225E-4</v>
      </c>
      <c r="AB148" s="35">
        <f>IF(Clima!$F146&gt;0.05*Constantes!$F$17,((Clima!$F146-0.05*Constantes!$F$17)^2)/(Clima!$F146+0.95*Constantes!$F$17),0)</f>
        <v>0</v>
      </c>
      <c r="AC148" s="35">
        <f>(AB148*Constantes!$F$23+Clima!$F146*Constantes!$F$22)/1000</f>
        <v>0</v>
      </c>
      <c r="AD148" s="35">
        <f>IF(AC148&gt;Constantes!$F$21,1000*((AC148-Constantes!$F$21)/(Constantes!$F$23+Constantes!$F$22)),0)</f>
        <v>0</v>
      </c>
      <c r="AE148" s="35">
        <f>MAX(0,AF147+Clima!$F146-AD148-Constantes!$D$11)</f>
        <v>0</v>
      </c>
      <c r="AF148" s="35">
        <f>AF147+Clima!$F146-AD148-AA148-AE148</f>
        <v>7.5000530223727244</v>
      </c>
      <c r="AG148" s="35">
        <f>0.0526*AD148*Clima!$F146^1.218</f>
        <v>0</v>
      </c>
      <c r="AH148" s="35">
        <f>AG148*Constantes!$F$29</f>
        <v>0</v>
      </c>
      <c r="AI148" s="9"/>
      <c r="AJ148" s="35">
        <v>143</v>
      </c>
      <c r="AK148" s="35">
        <f>0.0526*Clima!$F146^2.218</f>
        <v>0</v>
      </c>
      <c r="AL148" s="35">
        <f>IF(Clima!$F146&gt;0.05*$AP$6,((Clima!$F146-0.05*$AP$6)^2)/(Clima!$F146+0.95*$AP$6),0)</f>
        <v>0</v>
      </c>
      <c r="AM148" s="35">
        <f>0.0526*AL148*Clima!$F146^1.218</f>
        <v>0</v>
      </c>
      <c r="AN148" s="35"/>
      <c r="AO148" s="35"/>
      <c r="AP148" s="35"/>
      <c r="AQ148" s="9"/>
      <c r="AR148" s="10"/>
    </row>
    <row r="149" spans="2:44" x14ac:dyDescent="0.25">
      <c r="B149" s="8"/>
      <c r="C149" s="35">
        <v>144</v>
      </c>
      <c r="D149" s="35">
        <f>'Cálculos de ET'!$I147*((1-Constantes!$D$18)*'Cálculos de ET'!$K147+'Cálculos de ET'!$L147)</f>
        <v>1.5056600483722031</v>
      </c>
      <c r="E149" s="35">
        <f>MIN(D149*Constantes!$D$16,0.8*(J148+Clima!$F147-H149-I149-Constantes!$D$12))</f>
        <v>1.2001456691734803E-5</v>
      </c>
      <c r="F149" s="35">
        <f>IF(Clima!$F147&gt;0.05*Constantes!$D$17,((Clima!$F147-0.05*Constantes!$D$17)^2)/(Clima!$F147+0.95*Constantes!$D$17),0)</f>
        <v>0</v>
      </c>
      <c r="G149" s="35">
        <f>(F149*Constantes!$D$23+Clima!$F147*Constantes!$D$22)/1000</f>
        <v>0</v>
      </c>
      <c r="H149" s="35">
        <f>IF(G149&gt;Constantes!$D$21,1000*((G149-Constantes!$D$21)/(Constantes!$D$23+Constantes!$D$22)),0)</f>
        <v>0</v>
      </c>
      <c r="I149" s="35">
        <f>MAX(0,J148+Clima!$F147-H149-Constantes!$D$11)</f>
        <v>0</v>
      </c>
      <c r="J149" s="35">
        <f>J148+Clima!$F147-H149-E149-I149</f>
        <v>7.5000030003641731</v>
      </c>
      <c r="K149" s="35">
        <f>0.0526*H149*Clima!$F147^1.218</f>
        <v>0</v>
      </c>
      <c r="L149" s="35">
        <f>K149*Constantes!$D$29</f>
        <v>0</v>
      </c>
      <c r="M149" s="9"/>
      <c r="N149" s="35">
        <v>144</v>
      </c>
      <c r="O149" s="35">
        <f>'Cálculos de ET'!$I147*((1-Constantes!$E$18)*'Cálculos de ET'!$K147+'Cálculos de ET'!$L147)</f>
        <v>1.5056600483722031</v>
      </c>
      <c r="P149" s="35">
        <f>MIN(O149*Constantes!$E$16,0.8*(U148+Clima!$F147-S149-T149-Constantes!$D$12))</f>
        <v>4.2417898179536453E-5</v>
      </c>
      <c r="Q149" s="35">
        <f>IF(Clima!$F147&gt;0.05*Constantes!$E$17,((Clima!$F147-0.05*Constantes!$E$17)^2)/(Clima!$F147+0.95*Constantes!$E$17),0)</f>
        <v>0</v>
      </c>
      <c r="R149" s="35">
        <f>(Q149*Constantes!$E$23+Clima!$F147*Constantes!$E$22)/1000</f>
        <v>0</v>
      </c>
      <c r="S149" s="35">
        <f>IF(R149&gt;Constantes!$E$21,1000*((R149-Constantes!$E$21)/(Constantes!$E$23+Constantes!$E$22)),0)</f>
        <v>0</v>
      </c>
      <c r="T149" s="35">
        <f>MAX(0,U148+Clima!$F147-S149-Constantes!$D$11)</f>
        <v>0</v>
      </c>
      <c r="U149" s="35">
        <f>U148+Clima!$F147-S149-P149-T149</f>
        <v>7.5000106044745447</v>
      </c>
      <c r="V149" s="35">
        <f>0.0526*S149*Clima!$F147^1.218</f>
        <v>0</v>
      </c>
      <c r="W149" s="35">
        <f>V149*Constantes!$E$29</f>
        <v>0</v>
      </c>
      <c r="X149" s="9"/>
      <c r="Y149" s="35">
        <v>144</v>
      </c>
      <c r="Z149" s="35">
        <f>'Cálculos de ET'!$I147*((1-Constantes!$F$18)*'Cálculos de ET'!$K147+'Cálculos de ET'!$L147)</f>
        <v>1.5056600483722031</v>
      </c>
      <c r="AA149" s="35">
        <f>MIN(Z149*Constantes!$F$16,0.8*(AF148+Clima!$F147-AD149-AE149-Constantes!$D$12))</f>
        <v>4.2417898179536453E-5</v>
      </c>
      <c r="AB149" s="35">
        <f>IF(Clima!$F147&gt;0.05*Constantes!$F$17,((Clima!$F147-0.05*Constantes!$F$17)^2)/(Clima!$F147+0.95*Constantes!$F$17),0)</f>
        <v>0</v>
      </c>
      <c r="AC149" s="35">
        <f>(AB149*Constantes!$F$23+Clima!$F147*Constantes!$F$22)/1000</f>
        <v>0</v>
      </c>
      <c r="AD149" s="35">
        <f>IF(AC149&gt;Constantes!$F$21,1000*((AC149-Constantes!$F$21)/(Constantes!$F$23+Constantes!$F$22)),0)</f>
        <v>0</v>
      </c>
      <c r="AE149" s="35">
        <f>MAX(0,AF148+Clima!$F147-AD149-Constantes!$D$11)</f>
        <v>0</v>
      </c>
      <c r="AF149" s="35">
        <f>AF148+Clima!$F147-AD149-AA149-AE149</f>
        <v>7.5000106044745447</v>
      </c>
      <c r="AG149" s="35">
        <f>0.0526*AD149*Clima!$F147^1.218</f>
        <v>0</v>
      </c>
      <c r="AH149" s="35">
        <f>AG149*Constantes!$F$29</f>
        <v>0</v>
      </c>
      <c r="AI149" s="9"/>
      <c r="AJ149" s="35">
        <v>144</v>
      </c>
      <c r="AK149" s="35">
        <f>0.0526*Clima!$F147^2.218</f>
        <v>0</v>
      </c>
      <c r="AL149" s="35">
        <f>IF(Clima!$F147&gt;0.05*$AP$6,((Clima!$F147-0.05*$AP$6)^2)/(Clima!$F147+0.95*$AP$6),0)</f>
        <v>0</v>
      </c>
      <c r="AM149" s="35">
        <f>0.0526*AL149*Clima!$F147^1.218</f>
        <v>0</v>
      </c>
      <c r="AN149" s="35"/>
      <c r="AO149" s="35"/>
      <c r="AP149" s="35"/>
      <c r="AQ149" s="9"/>
      <c r="AR149" s="10"/>
    </row>
    <row r="150" spans="2:44" x14ac:dyDescent="0.25">
      <c r="B150" s="8"/>
      <c r="C150" s="35">
        <v>145</v>
      </c>
      <c r="D150" s="35">
        <f>'Cálculos de ET'!$I148*((1-Constantes!$D$18)*'Cálculos de ET'!$K148+'Cálculos de ET'!$L148)</f>
        <v>1.4812467972705823</v>
      </c>
      <c r="E150" s="35">
        <f>MIN(D150*Constantes!$D$16,0.8*(J149+Clima!$F148-H150-I150-Constantes!$D$12))</f>
        <v>2.400291338489069E-6</v>
      </c>
      <c r="F150" s="35">
        <f>IF(Clima!$F148&gt;0.05*Constantes!$D$17,((Clima!$F148-0.05*Constantes!$D$17)^2)/(Clima!$F148+0.95*Constantes!$D$17),0)</f>
        <v>0</v>
      </c>
      <c r="G150" s="35">
        <f>(F150*Constantes!$D$23+Clima!$F148*Constantes!$D$22)/1000</f>
        <v>0</v>
      </c>
      <c r="H150" s="35">
        <f>IF(G150&gt;Constantes!$D$21,1000*((G150-Constantes!$D$21)/(Constantes!$D$23+Constantes!$D$22)),0)</f>
        <v>0</v>
      </c>
      <c r="I150" s="35">
        <f>MAX(0,J149+Clima!$F148-H150-Constantes!$D$11)</f>
        <v>0</v>
      </c>
      <c r="J150" s="35">
        <f>J149+Clima!$F148-H150-E150-I150</f>
        <v>7.500000600072835</v>
      </c>
      <c r="K150" s="35">
        <f>0.0526*H150*Clima!$F148^1.218</f>
        <v>0</v>
      </c>
      <c r="L150" s="35">
        <f>K150*Constantes!$D$29</f>
        <v>0</v>
      </c>
      <c r="M150" s="9"/>
      <c r="N150" s="35">
        <v>145</v>
      </c>
      <c r="O150" s="35">
        <f>'Cálculos de ET'!$I148*((1-Constantes!$E$18)*'Cálculos de ET'!$K148+'Cálculos de ET'!$L148)</f>
        <v>1.4812467972705823</v>
      </c>
      <c r="P150" s="35">
        <f>MIN(O150*Constantes!$E$16,0.8*(U149+Clima!$F148-S150-T150-Constantes!$D$12))</f>
        <v>8.4835796357651819E-6</v>
      </c>
      <c r="Q150" s="35">
        <f>IF(Clima!$F148&gt;0.05*Constantes!$E$17,((Clima!$F148-0.05*Constantes!$E$17)^2)/(Clima!$F148+0.95*Constantes!$E$17),0)</f>
        <v>0</v>
      </c>
      <c r="R150" s="35">
        <f>(Q150*Constantes!$E$23+Clima!$F148*Constantes!$E$22)/1000</f>
        <v>0</v>
      </c>
      <c r="S150" s="35">
        <f>IF(R150&gt;Constantes!$E$21,1000*((R150-Constantes!$E$21)/(Constantes!$E$23+Constantes!$E$22)),0)</f>
        <v>0</v>
      </c>
      <c r="T150" s="35">
        <f>MAX(0,U149+Clima!$F148-S150-Constantes!$D$11)</f>
        <v>0</v>
      </c>
      <c r="U150" s="35">
        <f>U149+Clima!$F148-S150-P150-T150</f>
        <v>7.5000021208949086</v>
      </c>
      <c r="V150" s="35">
        <f>0.0526*S150*Clima!$F148^1.218</f>
        <v>0</v>
      </c>
      <c r="W150" s="35">
        <f>V150*Constantes!$E$29</f>
        <v>0</v>
      </c>
      <c r="X150" s="9"/>
      <c r="Y150" s="35">
        <v>145</v>
      </c>
      <c r="Z150" s="35">
        <f>'Cálculos de ET'!$I148*((1-Constantes!$F$18)*'Cálculos de ET'!$K148+'Cálculos de ET'!$L148)</f>
        <v>1.4812467972705823</v>
      </c>
      <c r="AA150" s="35">
        <f>MIN(Z150*Constantes!$F$16,0.8*(AF149+Clima!$F148-AD150-AE150-Constantes!$D$12))</f>
        <v>8.4835796357651819E-6</v>
      </c>
      <c r="AB150" s="35">
        <f>IF(Clima!$F148&gt;0.05*Constantes!$F$17,((Clima!$F148-0.05*Constantes!$F$17)^2)/(Clima!$F148+0.95*Constantes!$F$17),0)</f>
        <v>0</v>
      </c>
      <c r="AC150" s="35">
        <f>(AB150*Constantes!$F$23+Clima!$F148*Constantes!$F$22)/1000</f>
        <v>0</v>
      </c>
      <c r="AD150" s="35">
        <f>IF(AC150&gt;Constantes!$F$21,1000*((AC150-Constantes!$F$21)/(Constantes!$F$23+Constantes!$F$22)),0)</f>
        <v>0</v>
      </c>
      <c r="AE150" s="35">
        <f>MAX(0,AF149+Clima!$F148-AD150-Constantes!$D$11)</f>
        <v>0</v>
      </c>
      <c r="AF150" s="35">
        <f>AF149+Clima!$F148-AD150-AA150-AE150</f>
        <v>7.5000021208949086</v>
      </c>
      <c r="AG150" s="35">
        <f>0.0526*AD150*Clima!$F148^1.218</f>
        <v>0</v>
      </c>
      <c r="AH150" s="35">
        <f>AG150*Constantes!$F$29</f>
        <v>0</v>
      </c>
      <c r="AI150" s="9"/>
      <c r="AJ150" s="35">
        <v>145</v>
      </c>
      <c r="AK150" s="35">
        <f>0.0526*Clima!$F148^2.218</f>
        <v>0</v>
      </c>
      <c r="AL150" s="35">
        <f>IF(Clima!$F148&gt;0.05*$AP$6,((Clima!$F148-0.05*$AP$6)^2)/(Clima!$F148+0.95*$AP$6),0)</f>
        <v>0</v>
      </c>
      <c r="AM150" s="35">
        <f>0.0526*AL150*Clima!$F148^1.218</f>
        <v>0</v>
      </c>
      <c r="AN150" s="35"/>
      <c r="AO150" s="35"/>
      <c r="AP150" s="35"/>
      <c r="AQ150" s="9"/>
      <c r="AR150" s="10"/>
    </row>
    <row r="151" spans="2:44" x14ac:dyDescent="0.25">
      <c r="B151" s="8"/>
      <c r="C151" s="35">
        <v>146</v>
      </c>
      <c r="D151" s="35">
        <f>'Cálculos de ET'!$I149*((1-Constantes!$D$18)*'Cálculos de ET'!$K149+'Cálculos de ET'!$L149)</f>
        <v>1.5094800511770579</v>
      </c>
      <c r="E151" s="35">
        <f>MIN(D151*Constantes!$D$16,0.8*(J150+Clima!$F149-H151-I151-Constantes!$D$12))</f>
        <v>4.8005826798203093E-7</v>
      </c>
      <c r="F151" s="35">
        <f>IF(Clima!$F149&gt;0.05*Constantes!$D$17,((Clima!$F149-0.05*Constantes!$D$17)^2)/(Clima!$F149+0.95*Constantes!$D$17),0)</f>
        <v>0</v>
      </c>
      <c r="G151" s="35">
        <f>(F151*Constantes!$D$23+Clima!$F149*Constantes!$D$22)/1000</f>
        <v>0</v>
      </c>
      <c r="H151" s="35">
        <f>IF(G151&gt;Constantes!$D$21,1000*((G151-Constantes!$D$21)/(Constantes!$D$23+Constantes!$D$22)),0)</f>
        <v>0</v>
      </c>
      <c r="I151" s="35">
        <f>MAX(0,J150+Clima!$F149-H151-Constantes!$D$11)</f>
        <v>0</v>
      </c>
      <c r="J151" s="35">
        <f>J150+Clima!$F149-H151-E151-I151</f>
        <v>7.5000001200145672</v>
      </c>
      <c r="K151" s="35">
        <f>0.0526*H151*Clima!$F149^1.218</f>
        <v>0</v>
      </c>
      <c r="L151" s="35">
        <f>K151*Constantes!$D$29</f>
        <v>0</v>
      </c>
      <c r="M151" s="9"/>
      <c r="N151" s="35">
        <v>146</v>
      </c>
      <c r="O151" s="35">
        <f>'Cálculos de ET'!$I149*((1-Constantes!$E$18)*'Cálculos de ET'!$K149+'Cálculos de ET'!$L149)</f>
        <v>1.5094800511770579</v>
      </c>
      <c r="P151" s="35">
        <f>MIN(O151*Constantes!$E$16,0.8*(U150+Clima!$F149-S151-T151-Constantes!$D$12))</f>
        <v>1.6967159268688192E-6</v>
      </c>
      <c r="Q151" s="35">
        <f>IF(Clima!$F149&gt;0.05*Constantes!$E$17,((Clima!$F149-0.05*Constantes!$E$17)^2)/(Clima!$F149+0.95*Constantes!$E$17),0)</f>
        <v>0</v>
      </c>
      <c r="R151" s="35">
        <f>(Q151*Constantes!$E$23+Clima!$F149*Constantes!$E$22)/1000</f>
        <v>0</v>
      </c>
      <c r="S151" s="35">
        <f>IF(R151&gt;Constantes!$E$21,1000*((R151-Constantes!$E$21)/(Constantes!$E$23+Constantes!$E$22)),0)</f>
        <v>0</v>
      </c>
      <c r="T151" s="35">
        <f>MAX(0,U150+Clima!$F149-S151-Constantes!$D$11)</f>
        <v>0</v>
      </c>
      <c r="U151" s="35">
        <f>U150+Clima!$F149-S151-P151-T151</f>
        <v>7.5000004241789817</v>
      </c>
      <c r="V151" s="35">
        <f>0.0526*S151*Clima!$F149^1.218</f>
        <v>0</v>
      </c>
      <c r="W151" s="35">
        <f>V151*Constantes!$E$29</f>
        <v>0</v>
      </c>
      <c r="X151" s="9"/>
      <c r="Y151" s="35">
        <v>146</v>
      </c>
      <c r="Z151" s="35">
        <f>'Cálculos de ET'!$I149*((1-Constantes!$F$18)*'Cálculos de ET'!$K149+'Cálculos de ET'!$L149)</f>
        <v>1.5094800511770579</v>
      </c>
      <c r="AA151" s="35">
        <f>MIN(Z151*Constantes!$F$16,0.8*(AF150+Clima!$F149-AD151-AE151-Constantes!$D$12))</f>
        <v>1.6967159268688192E-6</v>
      </c>
      <c r="AB151" s="35">
        <f>IF(Clima!$F149&gt;0.05*Constantes!$F$17,((Clima!$F149-0.05*Constantes!$F$17)^2)/(Clima!$F149+0.95*Constantes!$F$17),0)</f>
        <v>0</v>
      </c>
      <c r="AC151" s="35">
        <f>(AB151*Constantes!$F$23+Clima!$F149*Constantes!$F$22)/1000</f>
        <v>0</v>
      </c>
      <c r="AD151" s="35">
        <f>IF(AC151&gt;Constantes!$F$21,1000*((AC151-Constantes!$F$21)/(Constantes!$F$23+Constantes!$F$22)),0)</f>
        <v>0</v>
      </c>
      <c r="AE151" s="35">
        <f>MAX(0,AF150+Clima!$F149-AD151-Constantes!$D$11)</f>
        <v>0</v>
      </c>
      <c r="AF151" s="35">
        <f>AF150+Clima!$F149-AD151-AA151-AE151</f>
        <v>7.5000004241789817</v>
      </c>
      <c r="AG151" s="35">
        <f>0.0526*AD151*Clima!$F149^1.218</f>
        <v>0</v>
      </c>
      <c r="AH151" s="35">
        <f>AG151*Constantes!$F$29</f>
        <v>0</v>
      </c>
      <c r="AI151" s="9"/>
      <c r="AJ151" s="35">
        <v>146</v>
      </c>
      <c r="AK151" s="35">
        <f>0.0526*Clima!$F149^2.218</f>
        <v>0</v>
      </c>
      <c r="AL151" s="35">
        <f>IF(Clima!$F149&gt;0.05*$AP$6,((Clima!$F149-0.05*$AP$6)^2)/(Clima!$F149+0.95*$AP$6),0)</f>
        <v>0</v>
      </c>
      <c r="AM151" s="35">
        <f>0.0526*AL151*Clima!$F149^1.218</f>
        <v>0</v>
      </c>
      <c r="AN151" s="35"/>
      <c r="AO151" s="35"/>
      <c r="AP151" s="35"/>
      <c r="AQ151" s="9"/>
      <c r="AR151" s="10"/>
    </row>
    <row r="152" spans="2:44" x14ac:dyDescent="0.25">
      <c r="B152" s="8"/>
      <c r="C152" s="35">
        <v>147</v>
      </c>
      <c r="D152" s="35">
        <f>'Cálculos de ET'!$I150*((1-Constantes!$D$18)*'Cálculos de ET'!$K150+'Cálculos de ET'!$L150)</f>
        <v>1.51511485586534</v>
      </c>
      <c r="E152" s="35">
        <f>MIN(D152*Constantes!$D$16,0.8*(J151+Clima!$F150-H152-I152-Constantes!$D$12))</f>
        <v>9.6011653738514724E-8</v>
      </c>
      <c r="F152" s="35">
        <f>IF(Clima!$F150&gt;0.05*Constantes!$D$17,((Clima!$F150-0.05*Constantes!$D$17)^2)/(Clima!$F150+0.95*Constantes!$D$17),0)</f>
        <v>0</v>
      </c>
      <c r="G152" s="35">
        <f>(F152*Constantes!$D$23+Clima!$F150*Constantes!$D$22)/1000</f>
        <v>0</v>
      </c>
      <c r="H152" s="35">
        <f>IF(G152&gt;Constantes!$D$21,1000*((G152-Constantes!$D$21)/(Constantes!$D$23+Constantes!$D$22)),0)</f>
        <v>0</v>
      </c>
      <c r="I152" s="35">
        <f>MAX(0,J151+Clima!$F150-H152-Constantes!$D$11)</f>
        <v>0</v>
      </c>
      <c r="J152" s="35">
        <f>J151+Clima!$F150-H152-E152-I152</f>
        <v>7.5000000240029134</v>
      </c>
      <c r="K152" s="35">
        <f>0.0526*H152*Clima!$F150^1.218</f>
        <v>0</v>
      </c>
      <c r="L152" s="35">
        <f>K152*Constantes!$D$29</f>
        <v>0</v>
      </c>
      <c r="M152" s="9"/>
      <c r="N152" s="35">
        <v>147</v>
      </c>
      <c r="O152" s="35">
        <f>'Cálculos de ET'!$I150*((1-Constantes!$E$18)*'Cálculos de ET'!$K150+'Cálculos de ET'!$L150)</f>
        <v>1.51511485586534</v>
      </c>
      <c r="P152" s="35">
        <f>MIN(O152*Constantes!$E$16,0.8*(U151+Clima!$F150-S152-T152-Constantes!$D$12))</f>
        <v>3.3934318537376386E-7</v>
      </c>
      <c r="Q152" s="35">
        <f>IF(Clima!$F150&gt;0.05*Constantes!$E$17,((Clima!$F150-0.05*Constantes!$E$17)^2)/(Clima!$F150+0.95*Constantes!$E$17),0)</f>
        <v>0</v>
      </c>
      <c r="R152" s="35">
        <f>(Q152*Constantes!$E$23+Clima!$F150*Constantes!$E$22)/1000</f>
        <v>0</v>
      </c>
      <c r="S152" s="35">
        <f>IF(R152&gt;Constantes!$E$21,1000*((R152-Constantes!$E$21)/(Constantes!$E$23+Constantes!$E$22)),0)</f>
        <v>0</v>
      </c>
      <c r="T152" s="35">
        <f>MAX(0,U151+Clima!$F150-S152-Constantes!$D$11)</f>
        <v>0</v>
      </c>
      <c r="U152" s="35">
        <f>U151+Clima!$F150-S152-P152-T152</f>
        <v>7.5000000848357962</v>
      </c>
      <c r="V152" s="35">
        <f>0.0526*S152*Clima!$F150^1.218</f>
        <v>0</v>
      </c>
      <c r="W152" s="35">
        <f>V152*Constantes!$E$29</f>
        <v>0</v>
      </c>
      <c r="X152" s="9"/>
      <c r="Y152" s="35">
        <v>147</v>
      </c>
      <c r="Z152" s="35">
        <f>'Cálculos de ET'!$I150*((1-Constantes!$F$18)*'Cálculos de ET'!$K150+'Cálculos de ET'!$L150)</f>
        <v>1.51511485586534</v>
      </c>
      <c r="AA152" s="35">
        <f>MIN(Z152*Constantes!$F$16,0.8*(AF151+Clima!$F150-AD152-AE152-Constantes!$D$12))</f>
        <v>3.3934318537376386E-7</v>
      </c>
      <c r="AB152" s="35">
        <f>IF(Clima!$F150&gt;0.05*Constantes!$F$17,((Clima!$F150-0.05*Constantes!$F$17)^2)/(Clima!$F150+0.95*Constantes!$F$17),0)</f>
        <v>0</v>
      </c>
      <c r="AC152" s="35">
        <f>(AB152*Constantes!$F$23+Clima!$F150*Constantes!$F$22)/1000</f>
        <v>0</v>
      </c>
      <c r="AD152" s="35">
        <f>IF(AC152&gt;Constantes!$F$21,1000*((AC152-Constantes!$F$21)/(Constantes!$F$23+Constantes!$F$22)),0)</f>
        <v>0</v>
      </c>
      <c r="AE152" s="35">
        <f>MAX(0,AF151+Clima!$F150-AD152-Constantes!$D$11)</f>
        <v>0</v>
      </c>
      <c r="AF152" s="35">
        <f>AF151+Clima!$F150-AD152-AA152-AE152</f>
        <v>7.5000000848357962</v>
      </c>
      <c r="AG152" s="35">
        <f>0.0526*AD152*Clima!$F150^1.218</f>
        <v>0</v>
      </c>
      <c r="AH152" s="35">
        <f>AG152*Constantes!$F$29</f>
        <v>0</v>
      </c>
      <c r="AI152" s="9"/>
      <c r="AJ152" s="35">
        <v>147</v>
      </c>
      <c r="AK152" s="35">
        <f>0.0526*Clima!$F150^2.218</f>
        <v>0</v>
      </c>
      <c r="AL152" s="35">
        <f>IF(Clima!$F150&gt;0.05*$AP$6,((Clima!$F150-0.05*$AP$6)^2)/(Clima!$F150+0.95*$AP$6),0)</f>
        <v>0</v>
      </c>
      <c r="AM152" s="35">
        <f>0.0526*AL152*Clima!$F150^1.218</f>
        <v>0</v>
      </c>
      <c r="AN152" s="35"/>
      <c r="AO152" s="35"/>
      <c r="AP152" s="35"/>
      <c r="AQ152" s="9"/>
      <c r="AR152" s="10"/>
    </row>
    <row r="153" spans="2:44" x14ac:dyDescent="0.25">
      <c r="B153" s="8"/>
      <c r="C153" s="35">
        <v>148</v>
      </c>
      <c r="D153" s="35">
        <f>'Cálculos de ET'!$I151*((1-Constantes!$D$18)*'Cálculos de ET'!$K151+'Cálculos de ET'!$L151)</f>
        <v>1.4825748733533999</v>
      </c>
      <c r="E153" s="35">
        <f>MIN(D153*Constantes!$D$16,0.8*(J152+Clima!$F151-H153-I153-Constantes!$D$12))</f>
        <v>1.9202330747702947E-8</v>
      </c>
      <c r="F153" s="35">
        <f>IF(Clima!$F151&gt;0.05*Constantes!$D$17,((Clima!$F151-0.05*Constantes!$D$17)^2)/(Clima!$F151+0.95*Constantes!$D$17),0)</f>
        <v>0</v>
      </c>
      <c r="G153" s="35">
        <f>(F153*Constantes!$D$23+Clima!$F151*Constantes!$D$22)/1000</f>
        <v>0</v>
      </c>
      <c r="H153" s="35">
        <f>IF(G153&gt;Constantes!$D$21,1000*((G153-Constantes!$D$21)/(Constantes!$D$23+Constantes!$D$22)),0)</f>
        <v>0</v>
      </c>
      <c r="I153" s="35">
        <f>MAX(0,J152+Clima!$F151-H153-Constantes!$D$11)</f>
        <v>0</v>
      </c>
      <c r="J153" s="35">
        <f>J152+Clima!$F151-H153-E153-I153</f>
        <v>7.500000004800583</v>
      </c>
      <c r="K153" s="35">
        <f>0.0526*H153*Clima!$F151^1.218</f>
        <v>0</v>
      </c>
      <c r="L153" s="35">
        <f>K153*Constantes!$D$29</f>
        <v>0</v>
      </c>
      <c r="M153" s="9"/>
      <c r="N153" s="35">
        <v>148</v>
      </c>
      <c r="O153" s="35">
        <f>'Cálculos de ET'!$I151*((1-Constantes!$E$18)*'Cálculos de ET'!$K151+'Cálculos de ET'!$L151)</f>
        <v>1.4825748733533999</v>
      </c>
      <c r="P153" s="35">
        <f>MIN(O153*Constantes!$E$16,0.8*(U152+Clima!$F151-S153-T153-Constantes!$D$12))</f>
        <v>6.7868636932644222E-8</v>
      </c>
      <c r="Q153" s="35">
        <f>IF(Clima!$F151&gt;0.05*Constantes!$E$17,((Clima!$F151-0.05*Constantes!$E$17)^2)/(Clima!$F151+0.95*Constantes!$E$17),0)</f>
        <v>0</v>
      </c>
      <c r="R153" s="35">
        <f>(Q153*Constantes!$E$23+Clima!$F151*Constantes!$E$22)/1000</f>
        <v>0</v>
      </c>
      <c r="S153" s="35">
        <f>IF(R153&gt;Constantes!$E$21,1000*((R153-Constantes!$E$21)/(Constantes!$E$23+Constantes!$E$22)),0)</f>
        <v>0</v>
      </c>
      <c r="T153" s="35">
        <f>MAX(0,U152+Clima!$F151-S153-Constantes!$D$11)</f>
        <v>0</v>
      </c>
      <c r="U153" s="35">
        <f>U152+Clima!$F151-S153-P153-T153</f>
        <v>7.5000000169671592</v>
      </c>
      <c r="V153" s="35">
        <f>0.0526*S153*Clima!$F151^1.218</f>
        <v>0</v>
      </c>
      <c r="W153" s="35">
        <f>V153*Constantes!$E$29</f>
        <v>0</v>
      </c>
      <c r="X153" s="9"/>
      <c r="Y153" s="35">
        <v>148</v>
      </c>
      <c r="Z153" s="35">
        <f>'Cálculos de ET'!$I151*((1-Constantes!$F$18)*'Cálculos de ET'!$K151+'Cálculos de ET'!$L151)</f>
        <v>1.4825748733533999</v>
      </c>
      <c r="AA153" s="35">
        <f>MIN(Z153*Constantes!$F$16,0.8*(AF152+Clima!$F151-AD153-AE153-Constantes!$D$12))</f>
        <v>6.7868636932644222E-8</v>
      </c>
      <c r="AB153" s="35">
        <f>IF(Clima!$F151&gt;0.05*Constantes!$F$17,((Clima!$F151-0.05*Constantes!$F$17)^2)/(Clima!$F151+0.95*Constantes!$F$17),0)</f>
        <v>0</v>
      </c>
      <c r="AC153" s="35">
        <f>(AB153*Constantes!$F$23+Clima!$F151*Constantes!$F$22)/1000</f>
        <v>0</v>
      </c>
      <c r="AD153" s="35">
        <f>IF(AC153&gt;Constantes!$F$21,1000*((AC153-Constantes!$F$21)/(Constantes!$F$23+Constantes!$F$22)),0)</f>
        <v>0</v>
      </c>
      <c r="AE153" s="35">
        <f>MAX(0,AF152+Clima!$F151-AD153-Constantes!$D$11)</f>
        <v>0</v>
      </c>
      <c r="AF153" s="35">
        <f>AF152+Clima!$F151-AD153-AA153-AE153</f>
        <v>7.5000000169671592</v>
      </c>
      <c r="AG153" s="35">
        <f>0.0526*AD153*Clima!$F151^1.218</f>
        <v>0</v>
      </c>
      <c r="AH153" s="35">
        <f>AG153*Constantes!$F$29</f>
        <v>0</v>
      </c>
      <c r="AI153" s="9"/>
      <c r="AJ153" s="35">
        <v>148</v>
      </c>
      <c r="AK153" s="35">
        <f>0.0526*Clima!$F151^2.218</f>
        <v>0</v>
      </c>
      <c r="AL153" s="35">
        <f>IF(Clima!$F151&gt;0.05*$AP$6,((Clima!$F151-0.05*$AP$6)^2)/(Clima!$F151+0.95*$AP$6),0)</f>
        <v>0</v>
      </c>
      <c r="AM153" s="35">
        <f>0.0526*AL153*Clima!$F151^1.218</f>
        <v>0</v>
      </c>
      <c r="AN153" s="35"/>
      <c r="AO153" s="35"/>
      <c r="AP153" s="35"/>
      <c r="AQ153" s="9"/>
      <c r="AR153" s="10"/>
    </row>
    <row r="154" spans="2:44" x14ac:dyDescent="0.25">
      <c r="B154" s="8"/>
      <c r="C154" s="35">
        <v>149</v>
      </c>
      <c r="D154" s="35">
        <f>'Cálculos de ET'!$I152*((1-Constantes!$D$18)*'Cálculos de ET'!$K152+'Cálculos de ET'!$L152)</f>
        <v>1.4747049974108628</v>
      </c>
      <c r="E154" s="35">
        <f>MIN(D154*Constantes!$D$16,0.8*(J153+Clima!$F152-H154-I154-Constantes!$D$12))</f>
        <v>3.8404664337576831E-9</v>
      </c>
      <c r="F154" s="35">
        <f>IF(Clima!$F152&gt;0.05*Constantes!$D$17,((Clima!$F152-0.05*Constantes!$D$17)^2)/(Clima!$F152+0.95*Constantes!$D$17),0)</f>
        <v>0</v>
      </c>
      <c r="G154" s="35">
        <f>(F154*Constantes!$D$23+Clima!$F152*Constantes!$D$22)/1000</f>
        <v>0</v>
      </c>
      <c r="H154" s="35">
        <f>IF(G154&gt;Constantes!$D$21,1000*((G154-Constantes!$D$21)/(Constantes!$D$23+Constantes!$D$22)),0)</f>
        <v>0</v>
      </c>
      <c r="I154" s="35">
        <f>MAX(0,J153+Clima!$F152-H154-Constantes!$D$11)</f>
        <v>0</v>
      </c>
      <c r="J154" s="35">
        <f>J153+Clima!$F152-H154-E154-I154</f>
        <v>7.5000000009601164</v>
      </c>
      <c r="K154" s="35">
        <f>0.0526*H154*Clima!$F152^1.218</f>
        <v>0</v>
      </c>
      <c r="L154" s="35">
        <f>K154*Constantes!$D$29</f>
        <v>0</v>
      </c>
      <c r="M154" s="9"/>
      <c r="N154" s="35">
        <v>149</v>
      </c>
      <c r="O154" s="35">
        <f>'Cálculos de ET'!$I152*((1-Constantes!$E$18)*'Cálculos de ET'!$K152+'Cálculos de ET'!$L152)</f>
        <v>1.4747049974108628</v>
      </c>
      <c r="P154" s="35">
        <f>MIN(O154*Constantes!$E$16,0.8*(U153+Clima!$F152-S154-T154-Constantes!$D$12))</f>
        <v>1.3573727386528845E-8</v>
      </c>
      <c r="Q154" s="35">
        <f>IF(Clima!$F152&gt;0.05*Constantes!$E$17,((Clima!$F152-0.05*Constantes!$E$17)^2)/(Clima!$F152+0.95*Constantes!$E$17),0)</f>
        <v>0</v>
      </c>
      <c r="R154" s="35">
        <f>(Q154*Constantes!$E$23+Clima!$F152*Constantes!$E$22)/1000</f>
        <v>0</v>
      </c>
      <c r="S154" s="35">
        <f>IF(R154&gt;Constantes!$E$21,1000*((R154-Constantes!$E$21)/(Constantes!$E$23+Constantes!$E$22)),0)</f>
        <v>0</v>
      </c>
      <c r="T154" s="35">
        <f>MAX(0,U153+Clima!$F152-S154-Constantes!$D$11)</f>
        <v>0</v>
      </c>
      <c r="U154" s="35">
        <f>U153+Clima!$F152-S154-P154-T154</f>
        <v>7.5000000033934322</v>
      </c>
      <c r="V154" s="35">
        <f>0.0526*S154*Clima!$F152^1.218</f>
        <v>0</v>
      </c>
      <c r="W154" s="35">
        <f>V154*Constantes!$E$29</f>
        <v>0</v>
      </c>
      <c r="X154" s="9"/>
      <c r="Y154" s="35">
        <v>149</v>
      </c>
      <c r="Z154" s="35">
        <f>'Cálculos de ET'!$I152*((1-Constantes!$F$18)*'Cálculos de ET'!$K152+'Cálculos de ET'!$L152)</f>
        <v>1.4747049974108628</v>
      </c>
      <c r="AA154" s="35">
        <f>MIN(Z154*Constantes!$F$16,0.8*(AF153+Clima!$F152-AD154-AE154-Constantes!$D$12))</f>
        <v>1.3573727386528845E-8</v>
      </c>
      <c r="AB154" s="35">
        <f>IF(Clima!$F152&gt;0.05*Constantes!$F$17,((Clima!$F152-0.05*Constantes!$F$17)^2)/(Clima!$F152+0.95*Constantes!$F$17),0)</f>
        <v>0</v>
      </c>
      <c r="AC154" s="35">
        <f>(AB154*Constantes!$F$23+Clima!$F152*Constantes!$F$22)/1000</f>
        <v>0</v>
      </c>
      <c r="AD154" s="35">
        <f>IF(AC154&gt;Constantes!$F$21,1000*((AC154-Constantes!$F$21)/(Constantes!$F$23+Constantes!$F$22)),0)</f>
        <v>0</v>
      </c>
      <c r="AE154" s="35">
        <f>MAX(0,AF153+Clima!$F152-AD154-Constantes!$D$11)</f>
        <v>0</v>
      </c>
      <c r="AF154" s="35">
        <f>AF153+Clima!$F152-AD154-AA154-AE154</f>
        <v>7.5000000033934322</v>
      </c>
      <c r="AG154" s="35">
        <f>0.0526*AD154*Clima!$F152^1.218</f>
        <v>0</v>
      </c>
      <c r="AH154" s="35">
        <f>AG154*Constantes!$F$29</f>
        <v>0</v>
      </c>
      <c r="AI154" s="9"/>
      <c r="AJ154" s="35">
        <v>149</v>
      </c>
      <c r="AK154" s="35">
        <f>0.0526*Clima!$F152^2.218</f>
        <v>0</v>
      </c>
      <c r="AL154" s="35">
        <f>IF(Clima!$F152&gt;0.05*$AP$6,((Clima!$F152-0.05*$AP$6)^2)/(Clima!$F152+0.95*$AP$6),0)</f>
        <v>0</v>
      </c>
      <c r="AM154" s="35">
        <f>0.0526*AL154*Clima!$F152^1.218</f>
        <v>0</v>
      </c>
      <c r="AN154" s="35"/>
      <c r="AO154" s="35"/>
      <c r="AP154" s="35"/>
      <c r="AQ154" s="9"/>
      <c r="AR154" s="10"/>
    </row>
    <row r="155" spans="2:44" x14ac:dyDescent="0.25">
      <c r="B155" s="8"/>
      <c r="C155" s="35">
        <v>150</v>
      </c>
      <c r="D155" s="35">
        <f>'Cálculos de ET'!$I153*((1-Constantes!$D$18)*'Cálculos de ET'!$K153+'Cálculos de ET'!$L153)</f>
        <v>1.4447941333665171</v>
      </c>
      <c r="E155" s="35">
        <f>MIN(D155*Constantes!$D$16,0.8*(J154+Clima!$F153-H155-I155-Constantes!$D$12))</f>
        <v>7.680931446429895E-10</v>
      </c>
      <c r="F155" s="35">
        <f>IF(Clima!$F153&gt;0.05*Constantes!$D$17,((Clima!$F153-0.05*Constantes!$D$17)^2)/(Clima!$F153+0.95*Constantes!$D$17),0)</f>
        <v>0</v>
      </c>
      <c r="G155" s="35">
        <f>(F155*Constantes!$D$23+Clima!$F153*Constantes!$D$22)/1000</f>
        <v>0</v>
      </c>
      <c r="H155" s="35">
        <f>IF(G155&gt;Constantes!$D$21,1000*((G155-Constantes!$D$21)/(Constantes!$D$23+Constantes!$D$22)),0)</f>
        <v>0</v>
      </c>
      <c r="I155" s="35">
        <f>MAX(0,J154+Clima!$F153-H155-Constantes!$D$11)</f>
        <v>0</v>
      </c>
      <c r="J155" s="35">
        <f>J154+Clima!$F153-H155-E155-I155</f>
        <v>7.5000000001920233</v>
      </c>
      <c r="K155" s="35">
        <f>0.0526*H155*Clima!$F153^1.218</f>
        <v>0</v>
      </c>
      <c r="L155" s="35">
        <f>K155*Constantes!$D$29</f>
        <v>0</v>
      </c>
      <c r="M155" s="9"/>
      <c r="N155" s="35">
        <v>150</v>
      </c>
      <c r="O155" s="35">
        <f>'Cálculos de ET'!$I153*((1-Constantes!$E$18)*'Cálculos de ET'!$K153+'Cálculos de ET'!$L153)</f>
        <v>1.4447941333665171</v>
      </c>
      <c r="P155" s="35">
        <f>MIN(O155*Constantes!$E$16,0.8*(U154+Clima!$F153-S155-T155-Constantes!$D$12))</f>
        <v>2.7147457615228632E-9</v>
      </c>
      <c r="Q155" s="35">
        <f>IF(Clima!$F153&gt;0.05*Constantes!$E$17,((Clima!$F153-0.05*Constantes!$E$17)^2)/(Clima!$F153+0.95*Constantes!$E$17),0)</f>
        <v>0</v>
      </c>
      <c r="R155" s="35">
        <f>(Q155*Constantes!$E$23+Clima!$F153*Constantes!$E$22)/1000</f>
        <v>0</v>
      </c>
      <c r="S155" s="35">
        <f>IF(R155&gt;Constantes!$E$21,1000*((R155-Constantes!$E$21)/(Constantes!$E$23+Constantes!$E$22)),0)</f>
        <v>0</v>
      </c>
      <c r="T155" s="35">
        <f>MAX(0,U154+Clima!$F153-S155-Constantes!$D$11)</f>
        <v>0</v>
      </c>
      <c r="U155" s="35">
        <f>U154+Clima!$F153-S155-P155-T155</f>
        <v>7.5000000006786864</v>
      </c>
      <c r="V155" s="35">
        <f>0.0526*S155*Clima!$F153^1.218</f>
        <v>0</v>
      </c>
      <c r="W155" s="35">
        <f>V155*Constantes!$E$29</f>
        <v>0</v>
      </c>
      <c r="X155" s="9"/>
      <c r="Y155" s="35">
        <v>150</v>
      </c>
      <c r="Z155" s="35">
        <f>'Cálculos de ET'!$I153*((1-Constantes!$F$18)*'Cálculos de ET'!$K153+'Cálculos de ET'!$L153)</f>
        <v>1.4447941333665171</v>
      </c>
      <c r="AA155" s="35">
        <f>MIN(Z155*Constantes!$F$16,0.8*(AF154+Clima!$F153-AD155-AE155-Constantes!$D$12))</f>
        <v>2.7147457615228632E-9</v>
      </c>
      <c r="AB155" s="35">
        <f>IF(Clima!$F153&gt;0.05*Constantes!$F$17,((Clima!$F153-0.05*Constantes!$F$17)^2)/(Clima!$F153+0.95*Constantes!$F$17),0)</f>
        <v>0</v>
      </c>
      <c r="AC155" s="35">
        <f>(AB155*Constantes!$F$23+Clima!$F153*Constantes!$F$22)/1000</f>
        <v>0</v>
      </c>
      <c r="AD155" s="35">
        <f>IF(AC155&gt;Constantes!$F$21,1000*((AC155-Constantes!$F$21)/(Constantes!$F$23+Constantes!$F$22)),0)</f>
        <v>0</v>
      </c>
      <c r="AE155" s="35">
        <f>MAX(0,AF154+Clima!$F153-AD155-Constantes!$D$11)</f>
        <v>0</v>
      </c>
      <c r="AF155" s="35">
        <f>AF154+Clima!$F153-AD155-AA155-AE155</f>
        <v>7.5000000006786864</v>
      </c>
      <c r="AG155" s="35">
        <f>0.0526*AD155*Clima!$F153^1.218</f>
        <v>0</v>
      </c>
      <c r="AH155" s="35">
        <f>AG155*Constantes!$F$29</f>
        <v>0</v>
      </c>
      <c r="AI155" s="9"/>
      <c r="AJ155" s="35">
        <v>150</v>
      </c>
      <c r="AK155" s="35">
        <f>0.0526*Clima!$F153^2.218</f>
        <v>0</v>
      </c>
      <c r="AL155" s="35">
        <f>IF(Clima!$F153&gt;0.05*$AP$6,((Clima!$F153-0.05*$AP$6)^2)/(Clima!$F153+0.95*$AP$6),0)</f>
        <v>0</v>
      </c>
      <c r="AM155" s="35">
        <f>0.0526*AL155*Clima!$F153^1.218</f>
        <v>0</v>
      </c>
      <c r="AN155" s="35"/>
      <c r="AO155" s="35"/>
      <c r="AP155" s="35"/>
      <c r="AQ155" s="9"/>
      <c r="AR155" s="10"/>
    </row>
    <row r="156" spans="2:44" x14ac:dyDescent="0.25">
      <c r="B156" s="8"/>
      <c r="C156" s="35">
        <v>151</v>
      </c>
      <c r="D156" s="35">
        <f>'Cálculos de ET'!$I154*((1-Constantes!$D$18)*'Cálculos de ET'!$K154+'Cálculos de ET'!$L154)</f>
        <v>1.4528075026796698</v>
      </c>
      <c r="E156" s="35">
        <f>MIN(D156*Constantes!$D$16,0.8*(J155+Clima!$F154-H156-I156-Constantes!$D$12))</f>
        <v>1.5361862892859791E-10</v>
      </c>
      <c r="F156" s="35">
        <f>IF(Clima!$F154&gt;0.05*Constantes!$D$17,((Clima!$F154-0.05*Constantes!$D$17)^2)/(Clima!$F154+0.95*Constantes!$D$17),0)</f>
        <v>0</v>
      </c>
      <c r="G156" s="35">
        <f>(F156*Constantes!$D$23+Clima!$F154*Constantes!$D$22)/1000</f>
        <v>0</v>
      </c>
      <c r="H156" s="35">
        <f>IF(G156&gt;Constantes!$D$21,1000*((G156-Constantes!$D$21)/(Constantes!$D$23+Constantes!$D$22)),0)</f>
        <v>0</v>
      </c>
      <c r="I156" s="35">
        <f>MAX(0,J155+Clima!$F154-H156-Constantes!$D$11)</f>
        <v>0</v>
      </c>
      <c r="J156" s="35">
        <f>J155+Clima!$F154-H156-E156-I156</f>
        <v>7.5000000000384048</v>
      </c>
      <c r="K156" s="35">
        <f>0.0526*H156*Clima!$F154^1.218</f>
        <v>0</v>
      </c>
      <c r="L156" s="35">
        <f>K156*Constantes!$D$29</f>
        <v>0</v>
      </c>
      <c r="M156" s="9"/>
      <c r="N156" s="35">
        <v>151</v>
      </c>
      <c r="O156" s="35">
        <f>'Cálculos de ET'!$I154*((1-Constantes!$E$18)*'Cálculos de ET'!$K154+'Cálculos de ET'!$L154)</f>
        <v>1.4528075026796698</v>
      </c>
      <c r="P156" s="35">
        <f>MIN(O156*Constantes!$E$16,0.8*(U155+Clima!$F154-S156-T156-Constantes!$D$12))</f>
        <v>5.4294915230457266E-10</v>
      </c>
      <c r="Q156" s="35">
        <f>IF(Clima!$F154&gt;0.05*Constantes!$E$17,((Clima!$F154-0.05*Constantes!$E$17)^2)/(Clima!$F154+0.95*Constantes!$E$17),0)</f>
        <v>0</v>
      </c>
      <c r="R156" s="35">
        <f>(Q156*Constantes!$E$23+Clima!$F154*Constantes!$E$22)/1000</f>
        <v>0</v>
      </c>
      <c r="S156" s="35">
        <f>IF(R156&gt;Constantes!$E$21,1000*((R156-Constantes!$E$21)/(Constantes!$E$23+Constantes!$E$22)),0)</f>
        <v>0</v>
      </c>
      <c r="T156" s="35">
        <f>MAX(0,U155+Clima!$F154-S156-Constantes!$D$11)</f>
        <v>0</v>
      </c>
      <c r="U156" s="35">
        <f>U155+Clima!$F154-S156-P156-T156</f>
        <v>7.5000000001357376</v>
      </c>
      <c r="V156" s="35">
        <f>0.0526*S156*Clima!$F154^1.218</f>
        <v>0</v>
      </c>
      <c r="W156" s="35">
        <f>V156*Constantes!$E$29</f>
        <v>0</v>
      </c>
      <c r="X156" s="9"/>
      <c r="Y156" s="35">
        <v>151</v>
      </c>
      <c r="Z156" s="35">
        <f>'Cálculos de ET'!$I154*((1-Constantes!$F$18)*'Cálculos de ET'!$K154+'Cálculos de ET'!$L154)</f>
        <v>1.4528075026796698</v>
      </c>
      <c r="AA156" s="35">
        <f>MIN(Z156*Constantes!$F$16,0.8*(AF155+Clima!$F154-AD156-AE156-Constantes!$D$12))</f>
        <v>5.4294915230457266E-10</v>
      </c>
      <c r="AB156" s="35">
        <f>IF(Clima!$F154&gt;0.05*Constantes!$F$17,((Clima!$F154-0.05*Constantes!$F$17)^2)/(Clima!$F154+0.95*Constantes!$F$17),0)</f>
        <v>0</v>
      </c>
      <c r="AC156" s="35">
        <f>(AB156*Constantes!$F$23+Clima!$F154*Constantes!$F$22)/1000</f>
        <v>0</v>
      </c>
      <c r="AD156" s="35">
        <f>IF(AC156&gt;Constantes!$F$21,1000*((AC156-Constantes!$F$21)/(Constantes!$F$23+Constantes!$F$22)),0)</f>
        <v>0</v>
      </c>
      <c r="AE156" s="35">
        <f>MAX(0,AF155+Clima!$F154-AD156-Constantes!$D$11)</f>
        <v>0</v>
      </c>
      <c r="AF156" s="35">
        <f>AF155+Clima!$F154-AD156-AA156-AE156</f>
        <v>7.5000000001357376</v>
      </c>
      <c r="AG156" s="35">
        <f>0.0526*AD156*Clima!$F154^1.218</f>
        <v>0</v>
      </c>
      <c r="AH156" s="35">
        <f>AG156*Constantes!$F$29</f>
        <v>0</v>
      </c>
      <c r="AI156" s="9"/>
      <c r="AJ156" s="35">
        <v>151</v>
      </c>
      <c r="AK156" s="35">
        <f>0.0526*Clima!$F154^2.218</f>
        <v>0</v>
      </c>
      <c r="AL156" s="35">
        <f>IF(Clima!$F154&gt;0.05*$AP$6,((Clima!$F154-0.05*$AP$6)^2)/(Clima!$F154+0.95*$AP$6),0)</f>
        <v>0</v>
      </c>
      <c r="AM156" s="35">
        <f>0.0526*AL156*Clima!$F154^1.218</f>
        <v>0</v>
      </c>
      <c r="AN156" s="35"/>
      <c r="AO156" s="35"/>
      <c r="AP156" s="35"/>
      <c r="AQ156" s="9"/>
      <c r="AR156" s="10"/>
    </row>
    <row r="157" spans="2:44" x14ac:dyDescent="0.25">
      <c r="B157" s="8"/>
      <c r="C157" s="35">
        <v>152</v>
      </c>
      <c r="D157" s="35">
        <f>'Cálculos de ET'!$I155*((1-Constantes!$D$18)*'Cálculos de ET'!$K155+'Cálculos de ET'!$L155)</f>
        <v>1.4524632368504919</v>
      </c>
      <c r="E157" s="35">
        <f>MIN(D157*Constantes!$D$16,0.8*(J156+Clima!$F155-H157-I157-Constantes!$D$12))</f>
        <v>3.0723867894266732E-11</v>
      </c>
      <c r="F157" s="35">
        <f>IF(Clima!$F155&gt;0.05*Constantes!$D$17,((Clima!$F155-0.05*Constantes!$D$17)^2)/(Clima!$F155+0.95*Constantes!$D$17),0)</f>
        <v>0</v>
      </c>
      <c r="G157" s="35">
        <f>(F157*Constantes!$D$23+Clima!$F155*Constantes!$D$22)/1000</f>
        <v>0</v>
      </c>
      <c r="H157" s="35">
        <f>IF(G157&gt;Constantes!$D$21,1000*((G157-Constantes!$D$21)/(Constantes!$D$23+Constantes!$D$22)),0)</f>
        <v>0</v>
      </c>
      <c r="I157" s="35">
        <f>MAX(0,J156+Clima!$F155-H157-Constantes!$D$11)</f>
        <v>0</v>
      </c>
      <c r="J157" s="35">
        <f>J156+Clima!$F155-H157-E157-I157</f>
        <v>7.500000000007681</v>
      </c>
      <c r="K157" s="35">
        <f>0.0526*H157*Clima!$F155^1.218</f>
        <v>0</v>
      </c>
      <c r="L157" s="35">
        <f>K157*Constantes!$D$29</f>
        <v>0</v>
      </c>
      <c r="M157" s="9"/>
      <c r="N157" s="35">
        <v>152</v>
      </c>
      <c r="O157" s="35">
        <f>'Cálculos de ET'!$I155*((1-Constantes!$E$18)*'Cálculos de ET'!$K155+'Cálculos de ET'!$L155)</f>
        <v>1.4524632368504919</v>
      </c>
      <c r="P157" s="35">
        <f>MIN(O157*Constantes!$E$16,0.8*(U156+Clima!$F155-S157-T157-Constantes!$D$12))</f>
        <v>1.0859011467800884E-10</v>
      </c>
      <c r="Q157" s="35">
        <f>IF(Clima!$F155&gt;0.05*Constantes!$E$17,((Clima!$F155-0.05*Constantes!$E$17)^2)/(Clima!$F155+0.95*Constantes!$E$17),0)</f>
        <v>0</v>
      </c>
      <c r="R157" s="35">
        <f>(Q157*Constantes!$E$23+Clima!$F155*Constantes!$E$22)/1000</f>
        <v>0</v>
      </c>
      <c r="S157" s="35">
        <f>IF(R157&gt;Constantes!$E$21,1000*((R157-Constantes!$E$21)/(Constantes!$E$23+Constantes!$E$22)),0)</f>
        <v>0</v>
      </c>
      <c r="T157" s="35">
        <f>MAX(0,U156+Clima!$F155-S157-Constantes!$D$11)</f>
        <v>0</v>
      </c>
      <c r="U157" s="35">
        <f>U156+Clima!$F155-S157-P157-T157</f>
        <v>7.5000000000271472</v>
      </c>
      <c r="V157" s="35">
        <f>0.0526*S157*Clima!$F155^1.218</f>
        <v>0</v>
      </c>
      <c r="W157" s="35">
        <f>V157*Constantes!$E$29</f>
        <v>0</v>
      </c>
      <c r="X157" s="9"/>
      <c r="Y157" s="35">
        <v>152</v>
      </c>
      <c r="Z157" s="35">
        <f>'Cálculos de ET'!$I155*((1-Constantes!$F$18)*'Cálculos de ET'!$K155+'Cálculos de ET'!$L155)</f>
        <v>1.4524632368504919</v>
      </c>
      <c r="AA157" s="35">
        <f>MIN(Z157*Constantes!$F$16,0.8*(AF156+Clima!$F155-AD157-AE157-Constantes!$D$12))</f>
        <v>1.0859011467800884E-10</v>
      </c>
      <c r="AB157" s="35">
        <f>IF(Clima!$F155&gt;0.05*Constantes!$F$17,((Clima!$F155-0.05*Constantes!$F$17)^2)/(Clima!$F155+0.95*Constantes!$F$17),0)</f>
        <v>0</v>
      </c>
      <c r="AC157" s="35">
        <f>(AB157*Constantes!$F$23+Clima!$F155*Constantes!$F$22)/1000</f>
        <v>0</v>
      </c>
      <c r="AD157" s="35">
        <f>IF(AC157&gt;Constantes!$F$21,1000*((AC157-Constantes!$F$21)/(Constantes!$F$23+Constantes!$F$22)),0)</f>
        <v>0</v>
      </c>
      <c r="AE157" s="35">
        <f>MAX(0,AF156+Clima!$F155-AD157-Constantes!$D$11)</f>
        <v>0</v>
      </c>
      <c r="AF157" s="35">
        <f>AF156+Clima!$F155-AD157-AA157-AE157</f>
        <v>7.5000000000271472</v>
      </c>
      <c r="AG157" s="35">
        <f>0.0526*AD157*Clima!$F155^1.218</f>
        <v>0</v>
      </c>
      <c r="AH157" s="35">
        <f>AG157*Constantes!$F$29</f>
        <v>0</v>
      </c>
      <c r="AI157" s="9"/>
      <c r="AJ157" s="35">
        <v>152</v>
      </c>
      <c r="AK157" s="35">
        <f>0.0526*Clima!$F155^2.218</f>
        <v>0</v>
      </c>
      <c r="AL157" s="35">
        <f>IF(Clima!$F155&gt;0.05*$AP$6,((Clima!$F155-0.05*$AP$6)^2)/(Clima!$F155+0.95*$AP$6),0)</f>
        <v>0</v>
      </c>
      <c r="AM157" s="35">
        <f>0.0526*AL157*Clima!$F155^1.218</f>
        <v>0</v>
      </c>
      <c r="AN157" s="35"/>
      <c r="AO157" s="35"/>
      <c r="AP157" s="35"/>
      <c r="AQ157" s="9"/>
      <c r="AR157" s="10"/>
    </row>
    <row r="158" spans="2:44" x14ac:dyDescent="0.25">
      <c r="B158" s="8"/>
      <c r="C158" s="35">
        <v>153</v>
      </c>
      <c r="D158" s="35">
        <f>'Cálculos de ET'!$I156*((1-Constantes!$D$18)*'Cálculos de ET'!$K156+'Cálculos de ET'!$L156)</f>
        <v>1.4336516004277489</v>
      </c>
      <c r="E158" s="35">
        <f>MIN(D158*Constantes!$D$16,0.8*(J157+Clima!$F156-H158-I158-Constantes!$D$12))</f>
        <v>0.84823516170257662</v>
      </c>
      <c r="F158" s="35">
        <f>IF(Clima!$F156&gt;0.05*Constantes!$D$17,((Clima!$F156-0.05*Constantes!$D$17)^2)/(Clima!$F156+0.95*Constantes!$D$17),0)</f>
        <v>0.47247185481264414</v>
      </c>
      <c r="G158" s="35">
        <f>(F158*Constantes!$D$23+Clima!$F156*Constantes!$D$22)/1000</f>
        <v>4.7247185481264411E-3</v>
      </c>
      <c r="H158" s="35">
        <f>IF(G158&gt;Constantes!$D$21,1000*((G158-Constantes!$D$21)/(Constantes!$D$23+Constantes!$D$22)),0)</f>
        <v>0.47247185481264409</v>
      </c>
      <c r="I158" s="35">
        <f>MAX(0,J157+Clima!$F156-H158-Constantes!$D$11)</f>
        <v>0</v>
      </c>
      <c r="J158" s="35">
        <f>J157+Clima!$F156-H158-E158-I158</f>
        <v>17.779292983492464</v>
      </c>
      <c r="K158" s="35">
        <f>0.0526*H158*Clima!$F156^1.218</f>
        <v>0.49189399152079116</v>
      </c>
      <c r="L158" s="35">
        <f>K158*Constantes!$D$29</f>
        <v>1.2613425638574309E-3</v>
      </c>
      <c r="M158" s="9"/>
      <c r="N158" s="35">
        <v>153</v>
      </c>
      <c r="O158" s="35">
        <f>'Cálculos de ET'!$I156*((1-Constantes!$E$18)*'Cálculos de ET'!$K156+'Cálculos de ET'!$L156)</f>
        <v>1.4336516004277489</v>
      </c>
      <c r="P158" s="35">
        <f>MIN(O158*Constantes!$E$16,0.8*(U157+Clima!$F156-S158-T158-Constantes!$D$12))</f>
        <v>0.84823516170257662</v>
      </c>
      <c r="Q158" s="35">
        <f>IF(Clima!$F156&gt;0.05*Constantes!$E$17,((Clima!$F156-0.05*Constantes!$E$17)^2)/(Clima!$F156+0.95*Constantes!$E$17),0)</f>
        <v>0.47247185481264414</v>
      </c>
      <c r="R158" s="35">
        <f>(Q158*Constantes!$E$23+Clima!$F156*Constantes!$E$22)/1000</f>
        <v>7.044718548126442E-3</v>
      </c>
      <c r="S158" s="35">
        <f>IF(R158&gt;Constantes!$E$21,1000*((R158-Constantes!$E$21)/(Constantes!$E$23+Constantes!$E$22)),0)</f>
        <v>0</v>
      </c>
      <c r="T158" s="35">
        <f>MAX(0,U157+Clima!$F156-S158-Constantes!$D$11)</f>
        <v>0</v>
      </c>
      <c r="U158" s="35">
        <f>U157+Clima!$F156-S158-P158-T158</f>
        <v>18.251764838324572</v>
      </c>
      <c r="V158" s="35">
        <f>0.0526*S158*Clima!$F156^1.218</f>
        <v>0</v>
      </c>
      <c r="W158" s="35">
        <f>V158*Constantes!$E$29</f>
        <v>0</v>
      </c>
      <c r="X158" s="9"/>
      <c r="Y158" s="35">
        <v>153</v>
      </c>
      <c r="Z158" s="35">
        <f>'Cálculos de ET'!$I156*((1-Constantes!$F$18)*'Cálculos de ET'!$K156+'Cálculos de ET'!$L156)</f>
        <v>1.4336516004277489</v>
      </c>
      <c r="AA158" s="35">
        <f>MIN(Z158*Constantes!$F$16,0.8*(AF157+Clima!$F156-AD158-AE158-Constantes!$D$12))</f>
        <v>0.84823516170257662</v>
      </c>
      <c r="AB158" s="35">
        <f>IF(Clima!$F156&gt;0.05*Constantes!$F$17,((Clima!$F156-0.05*Constantes!$F$17)^2)/(Clima!$F156+0.95*Constantes!$F$17),0)</f>
        <v>0.47247185481264414</v>
      </c>
      <c r="AC158" s="35">
        <f>(AB158*Constantes!$F$23+Clima!$F156*Constantes!$F$22)/1000</f>
        <v>9.3647185481264394E-3</v>
      </c>
      <c r="AD158" s="35">
        <f>IF(AC158&gt;Constantes!$F$21,1000*((AC158-Constantes!$F$21)/(Constantes!$F$23+Constantes!$F$22)),0)</f>
        <v>0</v>
      </c>
      <c r="AE158" s="35">
        <f>MAX(0,AF157+Clima!$F156-AD158-Constantes!$D$11)</f>
        <v>0</v>
      </c>
      <c r="AF158" s="35">
        <f>AF157+Clima!$F156-AD158-AA158-AE158</f>
        <v>18.251764838324572</v>
      </c>
      <c r="AG158" s="35">
        <f>0.0526*AD158*Clima!$F156^1.218</f>
        <v>0</v>
      </c>
      <c r="AH158" s="35">
        <f>AG158*Constantes!$F$29</f>
        <v>0</v>
      </c>
      <c r="AI158" s="9"/>
      <c r="AJ158" s="35">
        <v>153</v>
      </c>
      <c r="AK158" s="35">
        <f>0.0526*Clima!$F156^2.218</f>
        <v>12.076846998439398</v>
      </c>
      <c r="AL158" s="35">
        <f>IF(Clima!$F156&gt;0.05*$AP$6,((Clima!$F156-0.05*$AP$6)^2)/(Clima!$F156+0.95*$AP$6),0)</f>
        <v>2.1881138522390695</v>
      </c>
      <c r="AM158" s="35">
        <f>0.0526*AL158*Clima!$F156^1.218</f>
        <v>2.2780617421256109</v>
      </c>
      <c r="AN158" s="35"/>
      <c r="AO158" s="35"/>
      <c r="AP158" s="35"/>
      <c r="AQ158" s="9"/>
      <c r="AR158" s="10"/>
    </row>
    <row r="159" spans="2:44" x14ac:dyDescent="0.25">
      <c r="B159" s="8"/>
      <c r="C159" s="35">
        <v>154</v>
      </c>
      <c r="D159" s="35">
        <f>'Cálculos de ET'!$I157*((1-Constantes!$D$18)*'Cálculos de ET'!$K157+'Cálculos de ET'!$L157)</f>
        <v>1.3634844597564386</v>
      </c>
      <c r="E159" s="35">
        <f>MIN(D159*Constantes!$D$16,0.8*(J158+Clima!$F157-H159-I159-Constantes!$D$12))</f>
        <v>0.80672002936792975</v>
      </c>
      <c r="F159" s="35">
        <f>IF(Clima!$F157&gt;0.05*Constantes!$D$17,((Clima!$F157-0.05*Constantes!$D$17)^2)/(Clima!$F157+0.95*Constantes!$D$17),0)</f>
        <v>0</v>
      </c>
      <c r="G159" s="35">
        <f>(F159*Constantes!$D$23+Clima!$F157*Constantes!$D$22)/1000</f>
        <v>0</v>
      </c>
      <c r="H159" s="35">
        <f>IF(G159&gt;Constantes!$D$21,1000*((G159-Constantes!$D$21)/(Constantes!$D$23+Constantes!$D$22)),0)</f>
        <v>0</v>
      </c>
      <c r="I159" s="35">
        <f>MAX(0,J158+Clima!$F157-H159-Constantes!$D$11)</f>
        <v>0</v>
      </c>
      <c r="J159" s="35">
        <f>J158+Clima!$F157-H159-E159-I159</f>
        <v>18.272572954124534</v>
      </c>
      <c r="K159" s="35">
        <f>0.0526*H159*Clima!$F157^1.218</f>
        <v>0</v>
      </c>
      <c r="L159" s="35">
        <f>K159*Constantes!$D$29</f>
        <v>0</v>
      </c>
      <c r="M159" s="9"/>
      <c r="N159" s="35">
        <v>154</v>
      </c>
      <c r="O159" s="35">
        <f>'Cálculos de ET'!$I157*((1-Constantes!$E$18)*'Cálculos de ET'!$K157+'Cálculos de ET'!$L157)</f>
        <v>1.3634844597564386</v>
      </c>
      <c r="P159" s="35">
        <f>MIN(O159*Constantes!$E$16,0.8*(U158+Clima!$F157-S159-T159-Constantes!$D$12))</f>
        <v>0.80672002936792975</v>
      </c>
      <c r="Q159" s="35">
        <f>IF(Clima!$F157&gt;0.05*Constantes!$E$17,((Clima!$F157-0.05*Constantes!$E$17)^2)/(Clima!$F157+0.95*Constantes!$E$17),0)</f>
        <v>0</v>
      </c>
      <c r="R159" s="35">
        <f>(Q159*Constantes!$E$23+Clima!$F157*Constantes!$E$22)/1000</f>
        <v>2.6000000000000003E-4</v>
      </c>
      <c r="S159" s="35">
        <f>IF(R159&gt;Constantes!$E$21,1000*((R159-Constantes!$E$21)/(Constantes!$E$23+Constantes!$E$22)),0)</f>
        <v>0</v>
      </c>
      <c r="T159" s="35">
        <f>MAX(0,U158+Clima!$F157-S159-Constantes!$D$11)</f>
        <v>0</v>
      </c>
      <c r="U159" s="35">
        <f>U158+Clima!$F157-S159-P159-T159</f>
        <v>18.745044808956642</v>
      </c>
      <c r="V159" s="35">
        <f>0.0526*S159*Clima!$F157^1.218</f>
        <v>0</v>
      </c>
      <c r="W159" s="35">
        <f>V159*Constantes!$E$29</f>
        <v>0</v>
      </c>
      <c r="X159" s="9"/>
      <c r="Y159" s="35">
        <v>154</v>
      </c>
      <c r="Z159" s="35">
        <f>'Cálculos de ET'!$I157*((1-Constantes!$F$18)*'Cálculos de ET'!$K157+'Cálculos de ET'!$L157)</f>
        <v>1.3634844597564386</v>
      </c>
      <c r="AA159" s="35">
        <f>MIN(Z159*Constantes!$F$16,0.8*(AF158+Clima!$F157-AD159-AE159-Constantes!$D$12))</f>
        <v>0.80672002936792975</v>
      </c>
      <c r="AB159" s="35">
        <f>IF(Clima!$F157&gt;0.05*Constantes!$F$17,((Clima!$F157-0.05*Constantes!$F$17)^2)/(Clima!$F157+0.95*Constantes!$F$17),0)</f>
        <v>0</v>
      </c>
      <c r="AC159" s="35">
        <f>(AB159*Constantes!$F$23+Clima!$F157*Constantes!$F$22)/1000</f>
        <v>5.2000000000000006E-4</v>
      </c>
      <c r="AD159" s="35">
        <f>IF(AC159&gt;Constantes!$F$21,1000*((AC159-Constantes!$F$21)/(Constantes!$F$23+Constantes!$F$22)),0)</f>
        <v>0</v>
      </c>
      <c r="AE159" s="35">
        <f>MAX(0,AF158+Clima!$F157-AD159-Constantes!$D$11)</f>
        <v>0</v>
      </c>
      <c r="AF159" s="35">
        <f>AF158+Clima!$F157-AD159-AA159-AE159</f>
        <v>18.745044808956642</v>
      </c>
      <c r="AG159" s="35">
        <f>0.0526*AD159*Clima!$F157^1.218</f>
        <v>0</v>
      </c>
      <c r="AH159" s="35">
        <f>AG159*Constantes!$F$29</f>
        <v>0</v>
      </c>
      <c r="AI159" s="9"/>
      <c r="AJ159" s="35">
        <v>154</v>
      </c>
      <c r="AK159" s="35">
        <f>0.0526*Clima!$F157^2.218</f>
        <v>9.412654104711686E-2</v>
      </c>
      <c r="AL159" s="35">
        <f>IF(Clima!$F157&gt;0.05*$AP$6,((Clima!$F157-0.05*$AP$6)^2)/(Clima!$F157+0.95*$AP$6),0)</f>
        <v>0</v>
      </c>
      <c r="AM159" s="35">
        <f>0.0526*AL159*Clima!$F157^1.218</f>
        <v>0</v>
      </c>
      <c r="AN159" s="35"/>
      <c r="AO159" s="35"/>
      <c r="AP159" s="35"/>
      <c r="AQ159" s="9"/>
      <c r="AR159" s="10"/>
    </row>
    <row r="160" spans="2:44" x14ac:dyDescent="0.25">
      <c r="B160" s="8"/>
      <c r="C160" s="35">
        <v>155</v>
      </c>
      <c r="D160" s="35">
        <f>'Cálculos de ET'!$I158*((1-Constantes!$D$18)*'Cálculos de ET'!$K158+'Cálculos de ET'!$L158)</f>
        <v>1.5316857474653931</v>
      </c>
      <c r="E160" s="35">
        <f>MIN(D160*Constantes!$D$16,0.8*(J159+Clima!$F158-H160-I160-Constantes!$D$12))</f>
        <v>0.90623810365865554</v>
      </c>
      <c r="F160" s="35">
        <f>IF(Clima!$F158&gt;0.05*Constantes!$D$17,((Clima!$F158-0.05*Constantes!$D$17)^2)/(Clima!$F158+0.95*Constantes!$D$17),0)</f>
        <v>0</v>
      </c>
      <c r="G160" s="35">
        <f>(F160*Constantes!$D$23+Clima!$F158*Constantes!$D$22)/1000</f>
        <v>0</v>
      </c>
      <c r="H160" s="35">
        <f>IF(G160&gt;Constantes!$D$21,1000*((G160-Constantes!$D$21)/(Constantes!$D$23+Constantes!$D$22)),0)</f>
        <v>0</v>
      </c>
      <c r="I160" s="35">
        <f>MAX(0,J159+Clima!$F158-H160-Constantes!$D$11)</f>
        <v>0</v>
      </c>
      <c r="J160" s="35">
        <f>J159+Clima!$F158-H160-E160-I160</f>
        <v>17.366334850465879</v>
      </c>
      <c r="K160" s="35">
        <f>0.0526*H160*Clima!$F158^1.218</f>
        <v>0</v>
      </c>
      <c r="L160" s="35">
        <f>K160*Constantes!$D$29</f>
        <v>0</v>
      </c>
      <c r="M160" s="9"/>
      <c r="N160" s="35">
        <v>155</v>
      </c>
      <c r="O160" s="35">
        <f>'Cálculos de ET'!$I158*((1-Constantes!$E$18)*'Cálculos de ET'!$K158+'Cálculos de ET'!$L158)</f>
        <v>1.5316857474653931</v>
      </c>
      <c r="P160" s="35">
        <f>MIN(O160*Constantes!$E$16,0.8*(U159+Clima!$F158-S160-T160-Constantes!$D$12))</f>
        <v>0.90623810365865554</v>
      </c>
      <c r="Q160" s="35">
        <f>IF(Clima!$F158&gt;0.05*Constantes!$E$17,((Clima!$F158-0.05*Constantes!$E$17)^2)/(Clima!$F158+0.95*Constantes!$E$17),0)</f>
        <v>0</v>
      </c>
      <c r="R160" s="35">
        <f>(Q160*Constantes!$E$23+Clima!$F158*Constantes!$E$22)/1000</f>
        <v>0</v>
      </c>
      <c r="S160" s="35">
        <f>IF(R160&gt;Constantes!$E$21,1000*((R160-Constantes!$E$21)/(Constantes!$E$23+Constantes!$E$22)),0)</f>
        <v>0</v>
      </c>
      <c r="T160" s="35">
        <f>MAX(0,U159+Clima!$F158-S160-Constantes!$D$11)</f>
        <v>0</v>
      </c>
      <c r="U160" s="35">
        <f>U159+Clima!$F158-S160-P160-T160</f>
        <v>17.838806705297987</v>
      </c>
      <c r="V160" s="35">
        <f>0.0526*S160*Clima!$F158^1.218</f>
        <v>0</v>
      </c>
      <c r="W160" s="35">
        <f>V160*Constantes!$E$29</f>
        <v>0</v>
      </c>
      <c r="X160" s="9"/>
      <c r="Y160" s="35">
        <v>155</v>
      </c>
      <c r="Z160" s="35">
        <f>'Cálculos de ET'!$I158*((1-Constantes!$F$18)*'Cálculos de ET'!$K158+'Cálculos de ET'!$L158)</f>
        <v>1.5316857474653931</v>
      </c>
      <c r="AA160" s="35">
        <f>MIN(Z160*Constantes!$F$16,0.8*(AF159+Clima!$F158-AD160-AE160-Constantes!$D$12))</f>
        <v>0.90623810365865554</v>
      </c>
      <c r="AB160" s="35">
        <f>IF(Clima!$F158&gt;0.05*Constantes!$F$17,((Clima!$F158-0.05*Constantes!$F$17)^2)/(Clima!$F158+0.95*Constantes!$F$17),0)</f>
        <v>0</v>
      </c>
      <c r="AC160" s="35">
        <f>(AB160*Constantes!$F$23+Clima!$F158*Constantes!$F$22)/1000</f>
        <v>0</v>
      </c>
      <c r="AD160" s="35">
        <f>IF(AC160&gt;Constantes!$F$21,1000*((AC160-Constantes!$F$21)/(Constantes!$F$23+Constantes!$F$22)),0)</f>
        <v>0</v>
      </c>
      <c r="AE160" s="35">
        <f>MAX(0,AF159+Clima!$F158-AD160-Constantes!$D$11)</f>
        <v>0</v>
      </c>
      <c r="AF160" s="35">
        <f>AF159+Clima!$F158-AD160-AA160-AE160</f>
        <v>17.838806705297987</v>
      </c>
      <c r="AG160" s="35">
        <f>0.0526*AD160*Clima!$F158^1.218</f>
        <v>0</v>
      </c>
      <c r="AH160" s="35">
        <f>AG160*Constantes!$F$29</f>
        <v>0</v>
      </c>
      <c r="AI160" s="9"/>
      <c r="AJ160" s="35">
        <v>155</v>
      </c>
      <c r="AK160" s="35">
        <f>0.0526*Clima!$F158^2.218</f>
        <v>0</v>
      </c>
      <c r="AL160" s="35">
        <f>IF(Clima!$F158&gt;0.05*$AP$6,((Clima!$F158-0.05*$AP$6)^2)/(Clima!$F158+0.95*$AP$6),0)</f>
        <v>0</v>
      </c>
      <c r="AM160" s="35">
        <f>0.0526*AL160*Clima!$F158^1.218</f>
        <v>0</v>
      </c>
      <c r="AN160" s="35"/>
      <c r="AO160" s="35"/>
      <c r="AP160" s="35"/>
      <c r="AQ160" s="9"/>
      <c r="AR160" s="10"/>
    </row>
    <row r="161" spans="2:44" x14ac:dyDescent="0.25">
      <c r="B161" s="8"/>
      <c r="C161" s="35">
        <v>156</v>
      </c>
      <c r="D161" s="35">
        <f>'Cálculos de ET'!$I159*((1-Constantes!$D$18)*'Cálculos de ET'!$K159+'Cálculos de ET'!$L159)</f>
        <v>1.4278042586504367</v>
      </c>
      <c r="E161" s="35">
        <f>MIN(D161*Constantes!$D$16,0.8*(J160+Clima!$F159-H161-I161-Constantes!$D$12))</f>
        <v>0.84477551997614275</v>
      </c>
      <c r="F161" s="35">
        <f>IF(Clima!$F159&gt;0.05*Constantes!$D$17,((Clima!$F159-0.05*Constantes!$D$17)^2)/(Clima!$F159+0.95*Constantes!$D$17),0)</f>
        <v>0</v>
      </c>
      <c r="G161" s="35">
        <f>(F161*Constantes!$D$23+Clima!$F159*Constantes!$D$22)/1000</f>
        <v>0</v>
      </c>
      <c r="H161" s="35">
        <f>IF(G161&gt;Constantes!$D$21,1000*((G161-Constantes!$D$21)/(Constantes!$D$23+Constantes!$D$22)),0)</f>
        <v>0</v>
      </c>
      <c r="I161" s="35">
        <f>MAX(0,J160+Clima!$F159-H161-Constantes!$D$11)</f>
        <v>0</v>
      </c>
      <c r="J161" s="35">
        <f>J160+Clima!$F159-H161-E161-I161</f>
        <v>16.521559330489737</v>
      </c>
      <c r="K161" s="35">
        <f>0.0526*H161*Clima!$F159^1.218</f>
        <v>0</v>
      </c>
      <c r="L161" s="35">
        <f>K161*Constantes!$D$29</f>
        <v>0</v>
      </c>
      <c r="M161" s="9"/>
      <c r="N161" s="35">
        <v>156</v>
      </c>
      <c r="O161" s="35">
        <f>'Cálculos de ET'!$I159*((1-Constantes!$E$18)*'Cálculos de ET'!$K159+'Cálculos de ET'!$L159)</f>
        <v>1.4278042586504367</v>
      </c>
      <c r="P161" s="35">
        <f>MIN(O161*Constantes!$E$16,0.8*(U160+Clima!$F159-S161-T161-Constantes!$D$12))</f>
        <v>0.84477551997614275</v>
      </c>
      <c r="Q161" s="35">
        <f>IF(Clima!$F159&gt;0.05*Constantes!$E$17,((Clima!$F159-0.05*Constantes!$E$17)^2)/(Clima!$F159+0.95*Constantes!$E$17),0)</f>
        <v>0</v>
      </c>
      <c r="R161" s="35">
        <f>(Q161*Constantes!$E$23+Clima!$F159*Constantes!$E$22)/1000</f>
        <v>0</v>
      </c>
      <c r="S161" s="35">
        <f>IF(R161&gt;Constantes!$E$21,1000*((R161-Constantes!$E$21)/(Constantes!$E$23+Constantes!$E$22)),0)</f>
        <v>0</v>
      </c>
      <c r="T161" s="35">
        <f>MAX(0,U160+Clima!$F159-S161-Constantes!$D$11)</f>
        <v>0</v>
      </c>
      <c r="U161" s="35">
        <f>U160+Clima!$F159-S161-P161-T161</f>
        <v>16.994031185321845</v>
      </c>
      <c r="V161" s="35">
        <f>0.0526*S161*Clima!$F159^1.218</f>
        <v>0</v>
      </c>
      <c r="W161" s="35">
        <f>V161*Constantes!$E$29</f>
        <v>0</v>
      </c>
      <c r="X161" s="9"/>
      <c r="Y161" s="35">
        <v>156</v>
      </c>
      <c r="Z161" s="35">
        <f>'Cálculos de ET'!$I159*((1-Constantes!$F$18)*'Cálculos de ET'!$K159+'Cálculos de ET'!$L159)</f>
        <v>1.4278042586504367</v>
      </c>
      <c r="AA161" s="35">
        <f>MIN(Z161*Constantes!$F$16,0.8*(AF160+Clima!$F159-AD161-AE161-Constantes!$D$12))</f>
        <v>0.84477551997614275</v>
      </c>
      <c r="AB161" s="35">
        <f>IF(Clima!$F159&gt;0.05*Constantes!$F$17,((Clima!$F159-0.05*Constantes!$F$17)^2)/(Clima!$F159+0.95*Constantes!$F$17),0)</f>
        <v>0</v>
      </c>
      <c r="AC161" s="35">
        <f>(AB161*Constantes!$F$23+Clima!$F159*Constantes!$F$22)/1000</f>
        <v>0</v>
      </c>
      <c r="AD161" s="35">
        <f>IF(AC161&gt;Constantes!$F$21,1000*((AC161-Constantes!$F$21)/(Constantes!$F$23+Constantes!$F$22)),0)</f>
        <v>0</v>
      </c>
      <c r="AE161" s="35">
        <f>MAX(0,AF160+Clima!$F159-AD161-Constantes!$D$11)</f>
        <v>0</v>
      </c>
      <c r="AF161" s="35">
        <f>AF160+Clima!$F159-AD161-AA161-AE161</f>
        <v>16.994031185321845</v>
      </c>
      <c r="AG161" s="35">
        <f>0.0526*AD161*Clima!$F159^1.218</f>
        <v>0</v>
      </c>
      <c r="AH161" s="35">
        <f>AG161*Constantes!$F$29</f>
        <v>0</v>
      </c>
      <c r="AI161" s="9"/>
      <c r="AJ161" s="35">
        <v>156</v>
      </c>
      <c r="AK161" s="35">
        <f>0.0526*Clima!$F159^2.218</f>
        <v>0</v>
      </c>
      <c r="AL161" s="35">
        <f>IF(Clima!$F159&gt;0.05*$AP$6,((Clima!$F159-0.05*$AP$6)^2)/(Clima!$F159+0.95*$AP$6),0)</f>
        <v>0</v>
      </c>
      <c r="AM161" s="35">
        <f>0.0526*AL161*Clima!$F159^1.218</f>
        <v>0</v>
      </c>
      <c r="AN161" s="35"/>
      <c r="AO161" s="35"/>
      <c r="AP161" s="35"/>
      <c r="AQ161" s="9"/>
      <c r="AR161" s="10"/>
    </row>
    <row r="162" spans="2:44" x14ac:dyDescent="0.25">
      <c r="B162" s="8"/>
      <c r="C162" s="35">
        <v>157</v>
      </c>
      <c r="D162" s="35">
        <f>'Cálculos de ET'!$I160*((1-Constantes!$D$18)*'Cálculos de ET'!$K160+'Cálculos de ET'!$L160)</f>
        <v>1.4673841576594175</v>
      </c>
      <c r="E162" s="35">
        <f>MIN(D162*Constantes!$D$16,0.8*(J161+Clima!$F160-H162-I162-Constantes!$D$12))</f>
        <v>0.86819338665033163</v>
      </c>
      <c r="F162" s="35">
        <f>IF(Clima!$F160&gt;0.05*Constantes!$D$17,((Clima!$F160-0.05*Constantes!$D$17)^2)/(Clima!$F160+0.95*Constantes!$D$17),0)</f>
        <v>0</v>
      </c>
      <c r="G162" s="35">
        <f>(F162*Constantes!$D$23+Clima!$F160*Constantes!$D$22)/1000</f>
        <v>0</v>
      </c>
      <c r="H162" s="35">
        <f>IF(G162&gt;Constantes!$D$21,1000*((G162-Constantes!$D$21)/(Constantes!$D$23+Constantes!$D$22)),0)</f>
        <v>0</v>
      </c>
      <c r="I162" s="35">
        <f>MAX(0,J161+Clima!$F160-H162-Constantes!$D$11)</f>
        <v>0</v>
      </c>
      <c r="J162" s="35">
        <f>J161+Clima!$F160-H162-E162-I162</f>
        <v>15.653365943839406</v>
      </c>
      <c r="K162" s="35">
        <f>0.0526*H162*Clima!$F160^1.218</f>
        <v>0</v>
      </c>
      <c r="L162" s="35">
        <f>K162*Constantes!$D$29</f>
        <v>0</v>
      </c>
      <c r="M162" s="9"/>
      <c r="N162" s="35">
        <v>157</v>
      </c>
      <c r="O162" s="35">
        <f>'Cálculos de ET'!$I160*((1-Constantes!$E$18)*'Cálculos de ET'!$K160+'Cálculos de ET'!$L160)</f>
        <v>1.4673841576594175</v>
      </c>
      <c r="P162" s="35">
        <f>MIN(O162*Constantes!$E$16,0.8*(U161+Clima!$F160-S162-T162-Constantes!$D$12))</f>
        <v>0.86819338665033163</v>
      </c>
      <c r="Q162" s="35">
        <f>IF(Clima!$F160&gt;0.05*Constantes!$E$17,((Clima!$F160-0.05*Constantes!$E$17)^2)/(Clima!$F160+0.95*Constantes!$E$17),0)</f>
        <v>0</v>
      </c>
      <c r="R162" s="35">
        <f>(Q162*Constantes!$E$23+Clima!$F160*Constantes!$E$22)/1000</f>
        <v>0</v>
      </c>
      <c r="S162" s="35">
        <f>IF(R162&gt;Constantes!$E$21,1000*((R162-Constantes!$E$21)/(Constantes!$E$23+Constantes!$E$22)),0)</f>
        <v>0</v>
      </c>
      <c r="T162" s="35">
        <f>MAX(0,U161+Clima!$F160-S162-Constantes!$D$11)</f>
        <v>0</v>
      </c>
      <c r="U162" s="35">
        <f>U161+Clima!$F160-S162-P162-T162</f>
        <v>16.125837798671512</v>
      </c>
      <c r="V162" s="35">
        <f>0.0526*S162*Clima!$F160^1.218</f>
        <v>0</v>
      </c>
      <c r="W162" s="35">
        <f>V162*Constantes!$E$29</f>
        <v>0</v>
      </c>
      <c r="X162" s="9"/>
      <c r="Y162" s="35">
        <v>157</v>
      </c>
      <c r="Z162" s="35">
        <f>'Cálculos de ET'!$I160*((1-Constantes!$F$18)*'Cálculos de ET'!$K160+'Cálculos de ET'!$L160)</f>
        <v>1.4673841576594175</v>
      </c>
      <c r="AA162" s="35">
        <f>MIN(Z162*Constantes!$F$16,0.8*(AF161+Clima!$F160-AD162-AE162-Constantes!$D$12))</f>
        <v>0.86819338665033163</v>
      </c>
      <c r="AB162" s="35">
        <f>IF(Clima!$F160&gt;0.05*Constantes!$F$17,((Clima!$F160-0.05*Constantes!$F$17)^2)/(Clima!$F160+0.95*Constantes!$F$17),0)</f>
        <v>0</v>
      </c>
      <c r="AC162" s="35">
        <f>(AB162*Constantes!$F$23+Clima!$F160*Constantes!$F$22)/1000</f>
        <v>0</v>
      </c>
      <c r="AD162" s="35">
        <f>IF(AC162&gt;Constantes!$F$21,1000*((AC162-Constantes!$F$21)/(Constantes!$F$23+Constantes!$F$22)),0)</f>
        <v>0</v>
      </c>
      <c r="AE162" s="35">
        <f>MAX(0,AF161+Clima!$F160-AD162-Constantes!$D$11)</f>
        <v>0</v>
      </c>
      <c r="AF162" s="35">
        <f>AF161+Clima!$F160-AD162-AA162-AE162</f>
        <v>16.125837798671512</v>
      </c>
      <c r="AG162" s="35">
        <f>0.0526*AD162*Clima!$F160^1.218</f>
        <v>0</v>
      </c>
      <c r="AH162" s="35">
        <f>AG162*Constantes!$F$29</f>
        <v>0</v>
      </c>
      <c r="AI162" s="9"/>
      <c r="AJ162" s="35">
        <v>157</v>
      </c>
      <c r="AK162" s="35">
        <f>0.0526*Clima!$F160^2.218</f>
        <v>0</v>
      </c>
      <c r="AL162" s="35">
        <f>IF(Clima!$F160&gt;0.05*$AP$6,((Clima!$F160-0.05*$AP$6)^2)/(Clima!$F160+0.95*$AP$6),0)</f>
        <v>0</v>
      </c>
      <c r="AM162" s="35">
        <f>0.0526*AL162*Clima!$F160^1.218</f>
        <v>0</v>
      </c>
      <c r="AN162" s="35"/>
      <c r="AO162" s="35"/>
      <c r="AP162" s="35"/>
      <c r="AQ162" s="9"/>
      <c r="AR162" s="10"/>
    </row>
    <row r="163" spans="2:44" x14ac:dyDescent="0.25">
      <c r="B163" s="8"/>
      <c r="C163" s="35">
        <v>158</v>
      </c>
      <c r="D163" s="35">
        <f>'Cálculos de ET'!$I161*((1-Constantes!$D$18)*'Cálculos de ET'!$K161+'Cálculos de ET'!$L161)</f>
        <v>1.4278083954174401</v>
      </c>
      <c r="E163" s="35">
        <f>MIN(D163*Constantes!$D$16,0.8*(J162+Clima!$F161-H163-I163-Constantes!$D$12))</f>
        <v>0.84477796753817735</v>
      </c>
      <c r="F163" s="35">
        <f>IF(Clima!$F161&gt;0.05*Constantes!$D$17,((Clima!$F161-0.05*Constantes!$D$17)^2)/(Clima!$F161+0.95*Constantes!$D$17),0)</f>
        <v>0</v>
      </c>
      <c r="G163" s="35">
        <f>(F163*Constantes!$D$23+Clima!$F161*Constantes!$D$22)/1000</f>
        <v>0</v>
      </c>
      <c r="H163" s="35">
        <f>IF(G163&gt;Constantes!$D$21,1000*((G163-Constantes!$D$21)/(Constantes!$D$23+Constantes!$D$22)),0)</f>
        <v>0</v>
      </c>
      <c r="I163" s="35">
        <f>MAX(0,J162+Clima!$F161-H163-Constantes!$D$11)</f>
        <v>0</v>
      </c>
      <c r="J163" s="35">
        <f>J162+Clima!$F161-H163-E163-I163</f>
        <v>14.808587976301228</v>
      </c>
      <c r="K163" s="35">
        <f>0.0526*H163*Clima!$F161^1.218</f>
        <v>0</v>
      </c>
      <c r="L163" s="35">
        <f>K163*Constantes!$D$29</f>
        <v>0</v>
      </c>
      <c r="M163" s="9"/>
      <c r="N163" s="35">
        <v>158</v>
      </c>
      <c r="O163" s="35">
        <f>'Cálculos de ET'!$I161*((1-Constantes!$E$18)*'Cálculos de ET'!$K161+'Cálculos de ET'!$L161)</f>
        <v>1.4278083954174401</v>
      </c>
      <c r="P163" s="35">
        <f>MIN(O163*Constantes!$E$16,0.8*(U162+Clima!$F161-S163-T163-Constantes!$D$12))</f>
        <v>0.84477796753817735</v>
      </c>
      <c r="Q163" s="35">
        <f>IF(Clima!$F161&gt;0.05*Constantes!$E$17,((Clima!$F161-0.05*Constantes!$E$17)^2)/(Clima!$F161+0.95*Constantes!$E$17),0)</f>
        <v>0</v>
      </c>
      <c r="R163" s="35">
        <f>(Q163*Constantes!$E$23+Clima!$F161*Constantes!$E$22)/1000</f>
        <v>0</v>
      </c>
      <c r="S163" s="35">
        <f>IF(R163&gt;Constantes!$E$21,1000*((R163-Constantes!$E$21)/(Constantes!$E$23+Constantes!$E$22)),0)</f>
        <v>0</v>
      </c>
      <c r="T163" s="35">
        <f>MAX(0,U162+Clima!$F161-S163-Constantes!$D$11)</f>
        <v>0</v>
      </c>
      <c r="U163" s="35">
        <f>U162+Clima!$F161-S163-P163-T163</f>
        <v>15.281059831133334</v>
      </c>
      <c r="V163" s="35">
        <f>0.0526*S163*Clima!$F161^1.218</f>
        <v>0</v>
      </c>
      <c r="W163" s="35">
        <f>V163*Constantes!$E$29</f>
        <v>0</v>
      </c>
      <c r="X163" s="9"/>
      <c r="Y163" s="35">
        <v>158</v>
      </c>
      <c r="Z163" s="35">
        <f>'Cálculos de ET'!$I161*((1-Constantes!$F$18)*'Cálculos de ET'!$K161+'Cálculos de ET'!$L161)</f>
        <v>1.4278083954174401</v>
      </c>
      <c r="AA163" s="35">
        <f>MIN(Z163*Constantes!$F$16,0.8*(AF162+Clima!$F161-AD163-AE163-Constantes!$D$12))</f>
        <v>0.84477796753817735</v>
      </c>
      <c r="AB163" s="35">
        <f>IF(Clima!$F161&gt;0.05*Constantes!$F$17,((Clima!$F161-0.05*Constantes!$F$17)^2)/(Clima!$F161+0.95*Constantes!$F$17),0)</f>
        <v>0</v>
      </c>
      <c r="AC163" s="35">
        <f>(AB163*Constantes!$F$23+Clima!$F161*Constantes!$F$22)/1000</f>
        <v>0</v>
      </c>
      <c r="AD163" s="35">
        <f>IF(AC163&gt;Constantes!$F$21,1000*((AC163-Constantes!$F$21)/(Constantes!$F$23+Constantes!$F$22)),0)</f>
        <v>0</v>
      </c>
      <c r="AE163" s="35">
        <f>MAX(0,AF162+Clima!$F161-AD163-Constantes!$D$11)</f>
        <v>0</v>
      </c>
      <c r="AF163" s="35">
        <f>AF162+Clima!$F161-AD163-AA163-AE163</f>
        <v>15.281059831133334</v>
      </c>
      <c r="AG163" s="35">
        <f>0.0526*AD163*Clima!$F161^1.218</f>
        <v>0</v>
      </c>
      <c r="AH163" s="35">
        <f>AG163*Constantes!$F$29</f>
        <v>0</v>
      </c>
      <c r="AI163" s="9"/>
      <c r="AJ163" s="35">
        <v>158</v>
      </c>
      <c r="AK163" s="35">
        <f>0.0526*Clima!$F161^2.218</f>
        <v>0</v>
      </c>
      <c r="AL163" s="35">
        <f>IF(Clima!$F161&gt;0.05*$AP$6,((Clima!$F161-0.05*$AP$6)^2)/(Clima!$F161+0.95*$AP$6),0)</f>
        <v>0</v>
      </c>
      <c r="AM163" s="35">
        <f>0.0526*AL163*Clima!$F161^1.218</f>
        <v>0</v>
      </c>
      <c r="AN163" s="35"/>
      <c r="AO163" s="35"/>
      <c r="AP163" s="35"/>
      <c r="AQ163" s="9"/>
      <c r="AR163" s="10"/>
    </row>
    <row r="164" spans="2:44" x14ac:dyDescent="0.25">
      <c r="B164" s="8"/>
      <c r="C164" s="35">
        <v>159</v>
      </c>
      <c r="D164" s="35">
        <f>'Cálculos de ET'!$I162*((1-Constantes!$D$18)*'Cálculos de ET'!$K162+'Cálculos de ET'!$L162)</f>
        <v>1.4407338579120454</v>
      </c>
      <c r="E164" s="35">
        <f>MIN(D164*Constantes!$D$16,0.8*(J163+Clima!$F162-H164-I164-Constantes!$D$12))</f>
        <v>0.85242545439336659</v>
      </c>
      <c r="F164" s="35">
        <f>IF(Clima!$F162&gt;0.05*Constantes!$D$17,((Clima!$F162-0.05*Constantes!$D$17)^2)/(Clima!$F162+0.95*Constantes!$D$17),0)</f>
        <v>0</v>
      </c>
      <c r="G164" s="35">
        <f>(F164*Constantes!$D$23+Clima!$F162*Constantes!$D$22)/1000</f>
        <v>0</v>
      </c>
      <c r="H164" s="35">
        <f>IF(G164&gt;Constantes!$D$21,1000*((G164-Constantes!$D$21)/(Constantes!$D$23+Constantes!$D$22)),0)</f>
        <v>0</v>
      </c>
      <c r="I164" s="35">
        <f>MAX(0,J163+Clima!$F162-H164-Constantes!$D$11)</f>
        <v>0</v>
      </c>
      <c r="J164" s="35">
        <f>J163+Clima!$F162-H164-E164-I164</f>
        <v>13.956162521907862</v>
      </c>
      <c r="K164" s="35">
        <f>0.0526*H164*Clima!$F162^1.218</f>
        <v>0</v>
      </c>
      <c r="L164" s="35">
        <f>K164*Constantes!$D$29</f>
        <v>0</v>
      </c>
      <c r="M164" s="9"/>
      <c r="N164" s="35">
        <v>159</v>
      </c>
      <c r="O164" s="35">
        <f>'Cálculos de ET'!$I162*((1-Constantes!$E$18)*'Cálculos de ET'!$K162+'Cálculos de ET'!$L162)</f>
        <v>1.4407338579120454</v>
      </c>
      <c r="P164" s="35">
        <f>MIN(O164*Constantes!$E$16,0.8*(U163+Clima!$F162-S164-T164-Constantes!$D$12))</f>
        <v>0.85242545439336659</v>
      </c>
      <c r="Q164" s="35">
        <f>IF(Clima!$F162&gt;0.05*Constantes!$E$17,((Clima!$F162-0.05*Constantes!$E$17)^2)/(Clima!$F162+0.95*Constantes!$E$17),0)</f>
        <v>0</v>
      </c>
      <c r="R164" s="35">
        <f>(Q164*Constantes!$E$23+Clima!$F162*Constantes!$E$22)/1000</f>
        <v>0</v>
      </c>
      <c r="S164" s="35">
        <f>IF(R164&gt;Constantes!$E$21,1000*((R164-Constantes!$E$21)/(Constantes!$E$23+Constantes!$E$22)),0)</f>
        <v>0</v>
      </c>
      <c r="T164" s="35">
        <f>MAX(0,U163+Clima!$F162-S164-Constantes!$D$11)</f>
        <v>0</v>
      </c>
      <c r="U164" s="35">
        <f>U163+Clima!$F162-S164-P164-T164</f>
        <v>14.428634376739968</v>
      </c>
      <c r="V164" s="35">
        <f>0.0526*S164*Clima!$F162^1.218</f>
        <v>0</v>
      </c>
      <c r="W164" s="35">
        <f>V164*Constantes!$E$29</f>
        <v>0</v>
      </c>
      <c r="X164" s="9"/>
      <c r="Y164" s="35">
        <v>159</v>
      </c>
      <c r="Z164" s="35">
        <f>'Cálculos de ET'!$I162*((1-Constantes!$F$18)*'Cálculos de ET'!$K162+'Cálculos de ET'!$L162)</f>
        <v>1.4407338579120454</v>
      </c>
      <c r="AA164" s="35">
        <f>MIN(Z164*Constantes!$F$16,0.8*(AF163+Clima!$F162-AD164-AE164-Constantes!$D$12))</f>
        <v>0.85242545439336659</v>
      </c>
      <c r="AB164" s="35">
        <f>IF(Clima!$F162&gt;0.05*Constantes!$F$17,((Clima!$F162-0.05*Constantes!$F$17)^2)/(Clima!$F162+0.95*Constantes!$F$17),0)</f>
        <v>0</v>
      </c>
      <c r="AC164" s="35">
        <f>(AB164*Constantes!$F$23+Clima!$F162*Constantes!$F$22)/1000</f>
        <v>0</v>
      </c>
      <c r="AD164" s="35">
        <f>IF(AC164&gt;Constantes!$F$21,1000*((AC164-Constantes!$F$21)/(Constantes!$F$23+Constantes!$F$22)),0)</f>
        <v>0</v>
      </c>
      <c r="AE164" s="35">
        <f>MAX(0,AF163+Clima!$F162-AD164-Constantes!$D$11)</f>
        <v>0</v>
      </c>
      <c r="AF164" s="35">
        <f>AF163+Clima!$F162-AD164-AA164-AE164</f>
        <v>14.428634376739968</v>
      </c>
      <c r="AG164" s="35">
        <f>0.0526*AD164*Clima!$F162^1.218</f>
        <v>0</v>
      </c>
      <c r="AH164" s="35">
        <f>AG164*Constantes!$F$29</f>
        <v>0</v>
      </c>
      <c r="AI164" s="9"/>
      <c r="AJ164" s="35">
        <v>159</v>
      </c>
      <c r="AK164" s="35">
        <f>0.0526*Clima!$F162^2.218</f>
        <v>0</v>
      </c>
      <c r="AL164" s="35">
        <f>IF(Clima!$F162&gt;0.05*$AP$6,((Clima!$F162-0.05*$AP$6)^2)/(Clima!$F162+0.95*$AP$6),0)</f>
        <v>0</v>
      </c>
      <c r="AM164" s="35">
        <f>0.0526*AL164*Clima!$F162^1.218</f>
        <v>0</v>
      </c>
      <c r="AN164" s="35"/>
      <c r="AO164" s="35"/>
      <c r="AP164" s="35"/>
      <c r="AQ164" s="9"/>
      <c r="AR164" s="10"/>
    </row>
    <row r="165" spans="2:44" x14ac:dyDescent="0.25">
      <c r="B165" s="8"/>
      <c r="C165" s="35">
        <v>160</v>
      </c>
      <c r="D165" s="35">
        <f>'Cálculos de ET'!$I163*((1-Constantes!$D$18)*'Cálculos de ET'!$K163+'Cálculos de ET'!$L163)</f>
        <v>1.3641528120234678</v>
      </c>
      <c r="E165" s="35">
        <f>MIN(D165*Constantes!$D$16,0.8*(J164+Clima!$F163-H165-I165-Constantes!$D$12))</f>
        <v>0.80711546706920156</v>
      </c>
      <c r="F165" s="35">
        <f>IF(Clima!$F163&gt;0.05*Constantes!$D$17,((Clima!$F163-0.05*Constantes!$D$17)^2)/(Clima!$F163+0.95*Constantes!$D$17),0)</f>
        <v>0</v>
      </c>
      <c r="G165" s="35">
        <f>(F165*Constantes!$D$23+Clima!$F163*Constantes!$D$22)/1000</f>
        <v>0</v>
      </c>
      <c r="H165" s="35">
        <f>IF(G165&gt;Constantes!$D$21,1000*((G165-Constantes!$D$21)/(Constantes!$D$23+Constantes!$D$22)),0)</f>
        <v>0</v>
      </c>
      <c r="I165" s="35">
        <f>MAX(0,J164+Clima!$F163-H165-Constantes!$D$11)</f>
        <v>0</v>
      </c>
      <c r="J165" s="35">
        <f>J164+Clima!$F163-H165-E165-I165</f>
        <v>14.84904705483866</v>
      </c>
      <c r="K165" s="35">
        <f>0.0526*H165*Clima!$F163^1.218</f>
        <v>0</v>
      </c>
      <c r="L165" s="35">
        <f>K165*Constantes!$D$29</f>
        <v>0</v>
      </c>
      <c r="M165" s="9"/>
      <c r="N165" s="35">
        <v>160</v>
      </c>
      <c r="O165" s="35">
        <f>'Cálculos de ET'!$I163*((1-Constantes!$E$18)*'Cálculos de ET'!$K163+'Cálculos de ET'!$L163)</f>
        <v>1.3641528120234678</v>
      </c>
      <c r="P165" s="35">
        <f>MIN(O165*Constantes!$E$16,0.8*(U164+Clima!$F163-S165-T165-Constantes!$D$12))</f>
        <v>0.80711546706920156</v>
      </c>
      <c r="Q165" s="35">
        <f>IF(Clima!$F163&gt;0.05*Constantes!$E$17,((Clima!$F163-0.05*Constantes!$E$17)^2)/(Clima!$F163+0.95*Constantes!$E$17),0)</f>
        <v>0</v>
      </c>
      <c r="R165" s="35">
        <f>(Q165*Constantes!$E$23+Clima!$F163*Constantes!$E$22)/1000</f>
        <v>3.4000000000000002E-4</v>
      </c>
      <c r="S165" s="35">
        <f>IF(R165&gt;Constantes!$E$21,1000*((R165-Constantes!$E$21)/(Constantes!$E$23+Constantes!$E$22)),0)</f>
        <v>0</v>
      </c>
      <c r="T165" s="35">
        <f>MAX(0,U164+Clima!$F163-S165-Constantes!$D$11)</f>
        <v>0</v>
      </c>
      <c r="U165" s="35">
        <f>U164+Clima!$F163-S165-P165-T165</f>
        <v>15.321518909670765</v>
      </c>
      <c r="V165" s="35">
        <f>0.0526*S165*Clima!$F163^1.218</f>
        <v>0</v>
      </c>
      <c r="W165" s="35">
        <f>V165*Constantes!$E$29</f>
        <v>0</v>
      </c>
      <c r="X165" s="9"/>
      <c r="Y165" s="35">
        <v>160</v>
      </c>
      <c r="Z165" s="35">
        <f>'Cálculos de ET'!$I163*((1-Constantes!$F$18)*'Cálculos de ET'!$K163+'Cálculos de ET'!$L163)</f>
        <v>1.3641528120234678</v>
      </c>
      <c r="AA165" s="35">
        <f>MIN(Z165*Constantes!$F$16,0.8*(AF164+Clima!$F163-AD165-AE165-Constantes!$D$12))</f>
        <v>0.80711546706920156</v>
      </c>
      <c r="AB165" s="35">
        <f>IF(Clima!$F163&gt;0.05*Constantes!$F$17,((Clima!$F163-0.05*Constantes!$F$17)^2)/(Clima!$F163+0.95*Constantes!$F$17),0)</f>
        <v>0</v>
      </c>
      <c r="AC165" s="35">
        <f>(AB165*Constantes!$F$23+Clima!$F163*Constantes!$F$22)/1000</f>
        <v>6.8000000000000005E-4</v>
      </c>
      <c r="AD165" s="35">
        <f>IF(AC165&gt;Constantes!$F$21,1000*((AC165-Constantes!$F$21)/(Constantes!$F$23+Constantes!$F$22)),0)</f>
        <v>0</v>
      </c>
      <c r="AE165" s="35">
        <f>MAX(0,AF164+Clima!$F163-AD165-Constantes!$D$11)</f>
        <v>0</v>
      </c>
      <c r="AF165" s="35">
        <f>AF164+Clima!$F163-AD165-AA165-AE165</f>
        <v>15.321518909670765</v>
      </c>
      <c r="AG165" s="35">
        <f>0.0526*AD165*Clima!$F163^1.218</f>
        <v>0</v>
      </c>
      <c r="AH165" s="35">
        <f>AG165*Constantes!$F$29</f>
        <v>0</v>
      </c>
      <c r="AI165" s="9"/>
      <c r="AJ165" s="35">
        <v>160</v>
      </c>
      <c r="AK165" s="35">
        <f>0.0526*Clima!$F163^2.218</f>
        <v>0.17065595668433275</v>
      </c>
      <c r="AL165" s="35">
        <f>IF(Clima!$F163&gt;0.05*$AP$6,((Clima!$F163-0.05*$AP$6)^2)/(Clima!$F163+0.95*$AP$6),0)</f>
        <v>0</v>
      </c>
      <c r="AM165" s="35">
        <f>0.0526*AL165*Clima!$F163^1.218</f>
        <v>0</v>
      </c>
      <c r="AN165" s="35"/>
      <c r="AO165" s="35"/>
      <c r="AP165" s="35"/>
      <c r="AQ165" s="9"/>
      <c r="AR165" s="10"/>
    </row>
    <row r="166" spans="2:44" x14ac:dyDescent="0.25">
      <c r="B166" s="8"/>
      <c r="C166" s="35">
        <v>161</v>
      </c>
      <c r="D166" s="35">
        <f>'Cálculos de ET'!$I164*((1-Constantes!$D$18)*'Cálculos de ET'!$K164+'Cálculos de ET'!$L164)</f>
        <v>1.3348511689374474</v>
      </c>
      <c r="E166" s="35">
        <f>MIN(D166*Constantes!$D$16,0.8*(J165+Clima!$F164-H166-I166-Constantes!$D$12))</f>
        <v>0.7897788394298183</v>
      </c>
      <c r="F166" s="35">
        <f>IF(Clima!$F164&gt;0.05*Constantes!$D$17,((Clima!$F164-0.05*Constantes!$D$17)^2)/(Clima!$F164+0.95*Constantes!$D$17),0)</f>
        <v>0</v>
      </c>
      <c r="G166" s="35">
        <f>(F166*Constantes!$D$23+Clima!$F164*Constantes!$D$22)/1000</f>
        <v>0</v>
      </c>
      <c r="H166" s="35">
        <f>IF(G166&gt;Constantes!$D$21,1000*((G166-Constantes!$D$21)/(Constantes!$D$23+Constantes!$D$22)),0)</f>
        <v>0</v>
      </c>
      <c r="I166" s="35">
        <f>MAX(0,J165+Clima!$F164-H166-Constantes!$D$11)</f>
        <v>0</v>
      </c>
      <c r="J166" s="35">
        <f>J165+Clima!$F164-H166-E166-I166</f>
        <v>15.359268215408843</v>
      </c>
      <c r="K166" s="35">
        <f>0.0526*H166*Clima!$F164^1.218</f>
        <v>0</v>
      </c>
      <c r="L166" s="35">
        <f>K166*Constantes!$D$29</f>
        <v>0</v>
      </c>
      <c r="M166" s="9"/>
      <c r="N166" s="35">
        <v>161</v>
      </c>
      <c r="O166" s="35">
        <f>'Cálculos de ET'!$I164*((1-Constantes!$E$18)*'Cálculos de ET'!$K164+'Cálculos de ET'!$L164)</f>
        <v>1.3348511689374474</v>
      </c>
      <c r="P166" s="35">
        <f>MIN(O166*Constantes!$E$16,0.8*(U165+Clima!$F164-S166-T166-Constantes!$D$12))</f>
        <v>0.7897788394298183</v>
      </c>
      <c r="Q166" s="35">
        <f>IF(Clima!$F164&gt;0.05*Constantes!$E$17,((Clima!$F164-0.05*Constantes!$E$17)^2)/(Clima!$F164+0.95*Constantes!$E$17),0)</f>
        <v>0</v>
      </c>
      <c r="R166" s="35">
        <f>(Q166*Constantes!$E$23+Clima!$F164*Constantes!$E$22)/1000</f>
        <v>2.6000000000000003E-4</v>
      </c>
      <c r="S166" s="35">
        <f>IF(R166&gt;Constantes!$E$21,1000*((R166-Constantes!$E$21)/(Constantes!$E$23+Constantes!$E$22)),0)</f>
        <v>0</v>
      </c>
      <c r="T166" s="35">
        <f>MAX(0,U165+Clima!$F164-S166-Constantes!$D$11)</f>
        <v>0</v>
      </c>
      <c r="U166" s="35">
        <f>U165+Clima!$F164-S166-P166-T166</f>
        <v>15.831740070240947</v>
      </c>
      <c r="V166" s="35">
        <f>0.0526*S166*Clima!$F164^1.218</f>
        <v>0</v>
      </c>
      <c r="W166" s="35">
        <f>V166*Constantes!$E$29</f>
        <v>0</v>
      </c>
      <c r="X166" s="9"/>
      <c r="Y166" s="35">
        <v>161</v>
      </c>
      <c r="Z166" s="35">
        <f>'Cálculos de ET'!$I164*((1-Constantes!$F$18)*'Cálculos de ET'!$K164+'Cálculos de ET'!$L164)</f>
        <v>1.3348511689374474</v>
      </c>
      <c r="AA166" s="35">
        <f>MIN(Z166*Constantes!$F$16,0.8*(AF165+Clima!$F164-AD166-AE166-Constantes!$D$12))</f>
        <v>0.7897788394298183</v>
      </c>
      <c r="AB166" s="35">
        <f>IF(Clima!$F164&gt;0.05*Constantes!$F$17,((Clima!$F164-0.05*Constantes!$F$17)^2)/(Clima!$F164+0.95*Constantes!$F$17),0)</f>
        <v>0</v>
      </c>
      <c r="AC166" s="35">
        <f>(AB166*Constantes!$F$23+Clima!$F164*Constantes!$F$22)/1000</f>
        <v>5.2000000000000006E-4</v>
      </c>
      <c r="AD166" s="35">
        <f>IF(AC166&gt;Constantes!$F$21,1000*((AC166-Constantes!$F$21)/(Constantes!$F$23+Constantes!$F$22)),0)</f>
        <v>0</v>
      </c>
      <c r="AE166" s="35">
        <f>MAX(0,AF165+Clima!$F164-AD166-Constantes!$D$11)</f>
        <v>0</v>
      </c>
      <c r="AF166" s="35">
        <f>AF165+Clima!$F164-AD166-AA166-AE166</f>
        <v>15.831740070240947</v>
      </c>
      <c r="AG166" s="35">
        <f>0.0526*AD166*Clima!$F164^1.218</f>
        <v>0</v>
      </c>
      <c r="AH166" s="35">
        <f>AG166*Constantes!$F$29</f>
        <v>0</v>
      </c>
      <c r="AI166" s="9"/>
      <c r="AJ166" s="35">
        <v>161</v>
      </c>
      <c r="AK166" s="35">
        <f>0.0526*Clima!$F164^2.218</f>
        <v>9.412654104711686E-2</v>
      </c>
      <c r="AL166" s="35">
        <f>IF(Clima!$F164&gt;0.05*$AP$6,((Clima!$F164-0.05*$AP$6)^2)/(Clima!$F164+0.95*$AP$6),0)</f>
        <v>0</v>
      </c>
      <c r="AM166" s="35">
        <f>0.0526*AL166*Clima!$F164^1.218</f>
        <v>0</v>
      </c>
      <c r="AN166" s="35"/>
      <c r="AO166" s="35"/>
      <c r="AP166" s="35"/>
      <c r="AQ166" s="9"/>
      <c r="AR166" s="10"/>
    </row>
    <row r="167" spans="2:44" x14ac:dyDescent="0.25">
      <c r="B167" s="8"/>
      <c r="C167" s="35">
        <v>162</v>
      </c>
      <c r="D167" s="35">
        <f>'Cálculos de ET'!$I165*((1-Constantes!$D$18)*'Cálculos de ET'!$K165+'Cálculos de ET'!$L165)</f>
        <v>1.3841859579598064</v>
      </c>
      <c r="E167" s="35">
        <f>MIN(D167*Constantes!$D$16,0.8*(J166+Clima!$F165-H167-I167-Constantes!$D$12))</f>
        <v>0.81896829015233519</v>
      </c>
      <c r="F167" s="35">
        <f>IF(Clima!$F165&gt;0.05*Constantes!$D$17,((Clima!$F165-0.05*Constantes!$D$17)^2)/(Clima!$F165+0.95*Constantes!$D$17),0)</f>
        <v>0</v>
      </c>
      <c r="G167" s="35">
        <f>(F167*Constantes!$D$23+Clima!$F165*Constantes!$D$22)/1000</f>
        <v>0</v>
      </c>
      <c r="H167" s="35">
        <f>IF(G167&gt;Constantes!$D$21,1000*((G167-Constantes!$D$21)/(Constantes!$D$23+Constantes!$D$22)),0)</f>
        <v>0</v>
      </c>
      <c r="I167" s="35">
        <f>MAX(0,J166+Clima!$F165-H167-Constantes!$D$11)</f>
        <v>0</v>
      </c>
      <c r="J167" s="35">
        <f>J166+Clima!$F165-H167-E167-I167</f>
        <v>14.840299925256508</v>
      </c>
      <c r="K167" s="35">
        <f>0.0526*H167*Clima!$F165^1.218</f>
        <v>0</v>
      </c>
      <c r="L167" s="35">
        <f>K167*Constantes!$D$29</f>
        <v>0</v>
      </c>
      <c r="M167" s="9"/>
      <c r="N167" s="35">
        <v>162</v>
      </c>
      <c r="O167" s="35">
        <f>'Cálculos de ET'!$I165*((1-Constantes!$E$18)*'Cálculos de ET'!$K165+'Cálculos de ET'!$L165)</f>
        <v>1.3841859579598064</v>
      </c>
      <c r="P167" s="35">
        <f>MIN(O167*Constantes!$E$16,0.8*(U166+Clima!$F165-S167-T167-Constantes!$D$12))</f>
        <v>0.81896829015233519</v>
      </c>
      <c r="Q167" s="35">
        <f>IF(Clima!$F165&gt;0.05*Constantes!$E$17,((Clima!$F165-0.05*Constantes!$E$17)^2)/(Clima!$F165+0.95*Constantes!$E$17),0)</f>
        <v>0</v>
      </c>
      <c r="R167" s="35">
        <f>(Q167*Constantes!$E$23+Clima!$F165*Constantes!$E$22)/1000</f>
        <v>5.9999999999999995E-5</v>
      </c>
      <c r="S167" s="35">
        <f>IF(R167&gt;Constantes!$E$21,1000*((R167-Constantes!$E$21)/(Constantes!$E$23+Constantes!$E$22)),0)</f>
        <v>0</v>
      </c>
      <c r="T167" s="35">
        <f>MAX(0,U166+Clima!$F165-S167-Constantes!$D$11)</f>
        <v>0</v>
      </c>
      <c r="U167" s="35">
        <f>U166+Clima!$F165-S167-P167-T167</f>
        <v>15.312771780088612</v>
      </c>
      <c r="V167" s="35">
        <f>0.0526*S167*Clima!$F165^1.218</f>
        <v>0</v>
      </c>
      <c r="W167" s="35">
        <f>V167*Constantes!$E$29</f>
        <v>0</v>
      </c>
      <c r="X167" s="9"/>
      <c r="Y167" s="35">
        <v>162</v>
      </c>
      <c r="Z167" s="35">
        <f>'Cálculos de ET'!$I165*((1-Constantes!$F$18)*'Cálculos de ET'!$K165+'Cálculos de ET'!$L165)</f>
        <v>1.3841859579598064</v>
      </c>
      <c r="AA167" s="35">
        <f>MIN(Z167*Constantes!$F$16,0.8*(AF166+Clima!$F165-AD167-AE167-Constantes!$D$12))</f>
        <v>0.81896829015233519</v>
      </c>
      <c r="AB167" s="35">
        <f>IF(Clima!$F165&gt;0.05*Constantes!$F$17,((Clima!$F165-0.05*Constantes!$F$17)^2)/(Clima!$F165+0.95*Constantes!$F$17),0)</f>
        <v>0</v>
      </c>
      <c r="AC167" s="35">
        <f>(AB167*Constantes!$F$23+Clima!$F165*Constantes!$F$22)/1000</f>
        <v>1.1999999999999999E-4</v>
      </c>
      <c r="AD167" s="35">
        <f>IF(AC167&gt;Constantes!$F$21,1000*((AC167-Constantes!$F$21)/(Constantes!$F$23+Constantes!$F$22)),0)</f>
        <v>0</v>
      </c>
      <c r="AE167" s="35">
        <f>MAX(0,AF166+Clima!$F165-AD167-Constantes!$D$11)</f>
        <v>0</v>
      </c>
      <c r="AF167" s="35">
        <f>AF166+Clima!$F165-AD167-AA167-AE167</f>
        <v>15.312771780088612</v>
      </c>
      <c r="AG167" s="35">
        <f>0.0526*AD167*Clima!$F165^1.218</f>
        <v>0</v>
      </c>
      <c r="AH167" s="35">
        <f>AG167*Constantes!$F$29</f>
        <v>0</v>
      </c>
      <c r="AI167" s="9"/>
      <c r="AJ167" s="35">
        <v>162</v>
      </c>
      <c r="AK167" s="35">
        <f>0.0526*Clima!$F165^2.218</f>
        <v>3.6411677467564265E-3</v>
      </c>
      <c r="AL167" s="35">
        <f>IF(Clima!$F165&gt;0.05*$AP$6,((Clima!$F165-0.05*$AP$6)^2)/(Clima!$F165+0.95*$AP$6),0)</f>
        <v>0</v>
      </c>
      <c r="AM167" s="35">
        <f>0.0526*AL167*Clima!$F165^1.218</f>
        <v>0</v>
      </c>
      <c r="AN167" s="35"/>
      <c r="AO167" s="35"/>
      <c r="AP167" s="35"/>
      <c r="AQ167" s="9"/>
      <c r="AR167" s="10"/>
    </row>
    <row r="168" spans="2:44" x14ac:dyDescent="0.25">
      <c r="B168" s="8"/>
      <c r="C168" s="35">
        <v>163</v>
      </c>
      <c r="D168" s="35">
        <f>'Cálculos de ET'!$I166*((1-Constantes!$D$18)*'Cálculos de ET'!$K166+'Cálculos de ET'!$L166)</f>
        <v>1.4394352227569718</v>
      </c>
      <c r="E168" s="35">
        <f>MIN(D168*Constantes!$D$16,0.8*(J167+Clima!$F166-H168-I168-Constantes!$D$12))</f>
        <v>0.85165710314231791</v>
      </c>
      <c r="F168" s="35">
        <f>IF(Clima!$F166&gt;0.05*Constantes!$D$17,((Clima!$F166-0.05*Constantes!$D$17)^2)/(Clima!$F166+0.95*Constantes!$D$17),0)</f>
        <v>0</v>
      </c>
      <c r="G168" s="35">
        <f>(F168*Constantes!$D$23+Clima!$F166*Constantes!$D$22)/1000</f>
        <v>0</v>
      </c>
      <c r="H168" s="35">
        <f>IF(G168&gt;Constantes!$D$21,1000*((G168-Constantes!$D$21)/(Constantes!$D$23+Constantes!$D$22)),0)</f>
        <v>0</v>
      </c>
      <c r="I168" s="35">
        <f>MAX(0,J167+Clima!$F166-H168-Constantes!$D$11)</f>
        <v>0</v>
      </c>
      <c r="J168" s="35">
        <f>J167+Clima!$F166-H168-E168-I168</f>
        <v>13.988642822114191</v>
      </c>
      <c r="K168" s="35">
        <f>0.0526*H168*Clima!$F166^1.218</f>
        <v>0</v>
      </c>
      <c r="L168" s="35">
        <f>K168*Constantes!$D$29</f>
        <v>0</v>
      </c>
      <c r="M168" s="9"/>
      <c r="N168" s="35">
        <v>163</v>
      </c>
      <c r="O168" s="35">
        <f>'Cálculos de ET'!$I166*((1-Constantes!$E$18)*'Cálculos de ET'!$K166+'Cálculos de ET'!$L166)</f>
        <v>1.4394352227569718</v>
      </c>
      <c r="P168" s="35">
        <f>MIN(O168*Constantes!$E$16,0.8*(U167+Clima!$F166-S168-T168-Constantes!$D$12))</f>
        <v>0.85165710314231791</v>
      </c>
      <c r="Q168" s="35">
        <f>IF(Clima!$F166&gt;0.05*Constantes!$E$17,((Clima!$F166-0.05*Constantes!$E$17)^2)/(Clima!$F166+0.95*Constantes!$E$17),0)</f>
        <v>0</v>
      </c>
      <c r="R168" s="35">
        <f>(Q168*Constantes!$E$23+Clima!$F166*Constantes!$E$22)/1000</f>
        <v>0</v>
      </c>
      <c r="S168" s="35">
        <f>IF(R168&gt;Constantes!$E$21,1000*((R168-Constantes!$E$21)/(Constantes!$E$23+Constantes!$E$22)),0)</f>
        <v>0</v>
      </c>
      <c r="T168" s="35">
        <f>MAX(0,U167+Clima!$F166-S168-Constantes!$D$11)</f>
        <v>0</v>
      </c>
      <c r="U168" s="35">
        <f>U167+Clima!$F166-S168-P168-T168</f>
        <v>14.461114676946295</v>
      </c>
      <c r="V168" s="35">
        <f>0.0526*S168*Clima!$F166^1.218</f>
        <v>0</v>
      </c>
      <c r="W168" s="35">
        <f>V168*Constantes!$E$29</f>
        <v>0</v>
      </c>
      <c r="X168" s="9"/>
      <c r="Y168" s="35">
        <v>163</v>
      </c>
      <c r="Z168" s="35">
        <f>'Cálculos de ET'!$I166*((1-Constantes!$F$18)*'Cálculos de ET'!$K166+'Cálculos de ET'!$L166)</f>
        <v>1.4394352227569718</v>
      </c>
      <c r="AA168" s="35">
        <f>MIN(Z168*Constantes!$F$16,0.8*(AF167+Clima!$F166-AD168-AE168-Constantes!$D$12))</f>
        <v>0.85165710314231791</v>
      </c>
      <c r="AB168" s="35">
        <f>IF(Clima!$F166&gt;0.05*Constantes!$F$17,((Clima!$F166-0.05*Constantes!$F$17)^2)/(Clima!$F166+0.95*Constantes!$F$17),0)</f>
        <v>0</v>
      </c>
      <c r="AC168" s="35">
        <f>(AB168*Constantes!$F$23+Clima!$F166*Constantes!$F$22)/1000</f>
        <v>0</v>
      </c>
      <c r="AD168" s="35">
        <f>IF(AC168&gt;Constantes!$F$21,1000*((AC168-Constantes!$F$21)/(Constantes!$F$23+Constantes!$F$22)),0)</f>
        <v>0</v>
      </c>
      <c r="AE168" s="35">
        <f>MAX(0,AF167+Clima!$F166-AD168-Constantes!$D$11)</f>
        <v>0</v>
      </c>
      <c r="AF168" s="35">
        <f>AF167+Clima!$F166-AD168-AA168-AE168</f>
        <v>14.461114676946295</v>
      </c>
      <c r="AG168" s="35">
        <f>0.0526*AD168*Clima!$F166^1.218</f>
        <v>0</v>
      </c>
      <c r="AH168" s="35">
        <f>AG168*Constantes!$F$29</f>
        <v>0</v>
      </c>
      <c r="AI168" s="9"/>
      <c r="AJ168" s="35">
        <v>163</v>
      </c>
      <c r="AK168" s="35">
        <f>0.0526*Clima!$F166^2.218</f>
        <v>0</v>
      </c>
      <c r="AL168" s="35">
        <f>IF(Clima!$F166&gt;0.05*$AP$6,((Clima!$F166-0.05*$AP$6)^2)/(Clima!$F166+0.95*$AP$6),0)</f>
        <v>0</v>
      </c>
      <c r="AM168" s="35">
        <f>0.0526*AL168*Clima!$F166^1.218</f>
        <v>0</v>
      </c>
      <c r="AN168" s="35"/>
      <c r="AO168" s="35"/>
      <c r="AP168" s="35"/>
      <c r="AQ168" s="9"/>
      <c r="AR168" s="10"/>
    </row>
    <row r="169" spans="2:44" x14ac:dyDescent="0.25">
      <c r="B169" s="8"/>
      <c r="C169" s="35">
        <v>164</v>
      </c>
      <c r="D169" s="35">
        <f>'Cálculos de ET'!$I167*((1-Constantes!$D$18)*'Cálculos de ET'!$K167+'Cálculos de ET'!$L167)</f>
        <v>1.3608934253206806</v>
      </c>
      <c r="E169" s="35">
        <f>MIN(D169*Constantes!$D$16,0.8*(J168+Clima!$F167-H169-I169-Constantes!$D$12))</f>
        <v>0.80518701638699608</v>
      </c>
      <c r="F169" s="35">
        <f>IF(Clima!$F167&gt;0.05*Constantes!$D$17,((Clima!$F167-0.05*Constantes!$D$17)^2)/(Clima!$F167+0.95*Constantes!$D$17),0)</f>
        <v>0</v>
      </c>
      <c r="G169" s="35">
        <f>(F169*Constantes!$D$23+Clima!$F167*Constantes!$D$22)/1000</f>
        <v>0</v>
      </c>
      <c r="H169" s="35">
        <f>IF(G169&gt;Constantes!$D$21,1000*((G169-Constantes!$D$21)/(Constantes!$D$23+Constantes!$D$22)),0)</f>
        <v>0</v>
      </c>
      <c r="I169" s="35">
        <f>MAX(0,J168+Clima!$F167-H169-Constantes!$D$11)</f>
        <v>0</v>
      </c>
      <c r="J169" s="35">
        <f>J168+Clima!$F167-H169-E169-I169</f>
        <v>13.183455805727194</v>
      </c>
      <c r="K169" s="35">
        <f>0.0526*H169*Clima!$F167^1.218</f>
        <v>0</v>
      </c>
      <c r="L169" s="35">
        <f>K169*Constantes!$D$29</f>
        <v>0</v>
      </c>
      <c r="M169" s="9"/>
      <c r="N169" s="35">
        <v>164</v>
      </c>
      <c r="O169" s="35">
        <f>'Cálculos de ET'!$I167*((1-Constantes!$E$18)*'Cálculos de ET'!$K167+'Cálculos de ET'!$L167)</f>
        <v>1.3608934253206806</v>
      </c>
      <c r="P169" s="35">
        <f>MIN(O169*Constantes!$E$16,0.8*(U168+Clima!$F167-S169-T169-Constantes!$D$12))</f>
        <v>0.80518701638699608</v>
      </c>
      <c r="Q169" s="35">
        <f>IF(Clima!$F167&gt;0.05*Constantes!$E$17,((Clima!$F167-0.05*Constantes!$E$17)^2)/(Clima!$F167+0.95*Constantes!$E$17),0)</f>
        <v>0</v>
      </c>
      <c r="R169" s="35">
        <f>(Q169*Constantes!$E$23+Clima!$F167*Constantes!$E$22)/1000</f>
        <v>0</v>
      </c>
      <c r="S169" s="35">
        <f>IF(R169&gt;Constantes!$E$21,1000*((R169-Constantes!$E$21)/(Constantes!$E$23+Constantes!$E$22)),0)</f>
        <v>0</v>
      </c>
      <c r="T169" s="35">
        <f>MAX(0,U168+Clima!$F167-S169-Constantes!$D$11)</f>
        <v>0</v>
      </c>
      <c r="U169" s="35">
        <f>U168+Clima!$F167-S169-P169-T169</f>
        <v>13.655927660559298</v>
      </c>
      <c r="V169" s="35">
        <f>0.0526*S169*Clima!$F167^1.218</f>
        <v>0</v>
      </c>
      <c r="W169" s="35">
        <f>V169*Constantes!$E$29</f>
        <v>0</v>
      </c>
      <c r="X169" s="9"/>
      <c r="Y169" s="35">
        <v>164</v>
      </c>
      <c r="Z169" s="35">
        <f>'Cálculos de ET'!$I167*((1-Constantes!$F$18)*'Cálculos de ET'!$K167+'Cálculos de ET'!$L167)</f>
        <v>1.3608934253206806</v>
      </c>
      <c r="AA169" s="35">
        <f>MIN(Z169*Constantes!$F$16,0.8*(AF168+Clima!$F167-AD169-AE169-Constantes!$D$12))</f>
        <v>0.80518701638699608</v>
      </c>
      <c r="AB169" s="35">
        <f>IF(Clima!$F167&gt;0.05*Constantes!$F$17,((Clima!$F167-0.05*Constantes!$F$17)^2)/(Clima!$F167+0.95*Constantes!$F$17),0)</f>
        <v>0</v>
      </c>
      <c r="AC169" s="35">
        <f>(AB169*Constantes!$F$23+Clima!$F167*Constantes!$F$22)/1000</f>
        <v>0</v>
      </c>
      <c r="AD169" s="35">
        <f>IF(AC169&gt;Constantes!$F$21,1000*((AC169-Constantes!$F$21)/(Constantes!$F$23+Constantes!$F$22)),0)</f>
        <v>0</v>
      </c>
      <c r="AE169" s="35">
        <f>MAX(0,AF168+Clima!$F167-AD169-Constantes!$D$11)</f>
        <v>0</v>
      </c>
      <c r="AF169" s="35">
        <f>AF168+Clima!$F167-AD169-AA169-AE169</f>
        <v>13.655927660559298</v>
      </c>
      <c r="AG169" s="35">
        <f>0.0526*AD169*Clima!$F167^1.218</f>
        <v>0</v>
      </c>
      <c r="AH169" s="35">
        <f>AG169*Constantes!$F$29</f>
        <v>0</v>
      </c>
      <c r="AI169" s="9"/>
      <c r="AJ169" s="35">
        <v>164</v>
      </c>
      <c r="AK169" s="35">
        <f>0.0526*Clima!$F167^2.218</f>
        <v>0</v>
      </c>
      <c r="AL169" s="35">
        <f>IF(Clima!$F167&gt;0.05*$AP$6,((Clima!$F167-0.05*$AP$6)^2)/(Clima!$F167+0.95*$AP$6),0)</f>
        <v>0</v>
      </c>
      <c r="AM169" s="35">
        <f>0.0526*AL169*Clima!$F167^1.218</f>
        <v>0</v>
      </c>
      <c r="AN169" s="35"/>
      <c r="AO169" s="35"/>
      <c r="AP169" s="35"/>
      <c r="AQ169" s="9"/>
      <c r="AR169" s="10"/>
    </row>
    <row r="170" spans="2:44" x14ac:dyDescent="0.25">
      <c r="B170" s="8"/>
      <c r="C170" s="35">
        <v>165</v>
      </c>
      <c r="D170" s="35">
        <f>'Cálculos de ET'!$I168*((1-Constantes!$D$18)*'Cálculos de ET'!$K168+'Cálculos de ET'!$L168)</f>
        <v>1.3979622000564722</v>
      </c>
      <c r="E170" s="35">
        <f>MIN(D170*Constantes!$D$16,0.8*(J169+Clima!$F168-H170-I170-Constantes!$D$12))</f>
        <v>0.82711914977473766</v>
      </c>
      <c r="F170" s="35">
        <f>IF(Clima!$F168&gt;0.05*Constantes!$D$17,((Clima!$F168-0.05*Constantes!$D$17)^2)/(Clima!$F168+0.95*Constantes!$D$17),0)</f>
        <v>0</v>
      </c>
      <c r="G170" s="35">
        <f>(F170*Constantes!$D$23+Clima!$F168*Constantes!$D$22)/1000</f>
        <v>0</v>
      </c>
      <c r="H170" s="35">
        <f>IF(G170&gt;Constantes!$D$21,1000*((G170-Constantes!$D$21)/(Constantes!$D$23+Constantes!$D$22)),0)</f>
        <v>0</v>
      </c>
      <c r="I170" s="35">
        <f>MAX(0,J169+Clima!$F168-H170-Constantes!$D$11)</f>
        <v>0</v>
      </c>
      <c r="J170" s="35">
        <f>J169+Clima!$F168-H170-E170-I170</f>
        <v>12.356336655952456</v>
      </c>
      <c r="K170" s="35">
        <f>0.0526*H170*Clima!$F168^1.218</f>
        <v>0</v>
      </c>
      <c r="L170" s="35">
        <f>K170*Constantes!$D$29</f>
        <v>0</v>
      </c>
      <c r="M170" s="9"/>
      <c r="N170" s="35">
        <v>165</v>
      </c>
      <c r="O170" s="35">
        <f>'Cálculos de ET'!$I168*((1-Constantes!$E$18)*'Cálculos de ET'!$K168+'Cálculos de ET'!$L168)</f>
        <v>1.3979622000564722</v>
      </c>
      <c r="P170" s="35">
        <f>MIN(O170*Constantes!$E$16,0.8*(U169+Clima!$F168-S170-T170-Constantes!$D$12))</f>
        <v>0.82711914977473766</v>
      </c>
      <c r="Q170" s="35">
        <f>IF(Clima!$F168&gt;0.05*Constantes!$E$17,((Clima!$F168-0.05*Constantes!$E$17)^2)/(Clima!$F168+0.95*Constantes!$E$17),0)</f>
        <v>0</v>
      </c>
      <c r="R170" s="35">
        <f>(Q170*Constantes!$E$23+Clima!$F168*Constantes!$E$22)/1000</f>
        <v>0</v>
      </c>
      <c r="S170" s="35">
        <f>IF(R170&gt;Constantes!$E$21,1000*((R170-Constantes!$E$21)/(Constantes!$E$23+Constantes!$E$22)),0)</f>
        <v>0</v>
      </c>
      <c r="T170" s="35">
        <f>MAX(0,U169+Clima!$F168-S170-Constantes!$D$11)</f>
        <v>0</v>
      </c>
      <c r="U170" s="35">
        <f>U169+Clima!$F168-S170-P170-T170</f>
        <v>12.82880851078456</v>
      </c>
      <c r="V170" s="35">
        <f>0.0526*S170*Clima!$F168^1.218</f>
        <v>0</v>
      </c>
      <c r="W170" s="35">
        <f>V170*Constantes!$E$29</f>
        <v>0</v>
      </c>
      <c r="X170" s="9"/>
      <c r="Y170" s="35">
        <v>165</v>
      </c>
      <c r="Z170" s="35">
        <f>'Cálculos de ET'!$I168*((1-Constantes!$F$18)*'Cálculos de ET'!$K168+'Cálculos de ET'!$L168)</f>
        <v>1.3979622000564722</v>
      </c>
      <c r="AA170" s="35">
        <f>MIN(Z170*Constantes!$F$16,0.8*(AF169+Clima!$F168-AD170-AE170-Constantes!$D$12))</f>
        <v>0.82711914977473766</v>
      </c>
      <c r="AB170" s="35">
        <f>IF(Clima!$F168&gt;0.05*Constantes!$F$17,((Clima!$F168-0.05*Constantes!$F$17)^2)/(Clima!$F168+0.95*Constantes!$F$17),0)</f>
        <v>0</v>
      </c>
      <c r="AC170" s="35">
        <f>(AB170*Constantes!$F$23+Clima!$F168*Constantes!$F$22)/1000</f>
        <v>0</v>
      </c>
      <c r="AD170" s="35">
        <f>IF(AC170&gt;Constantes!$F$21,1000*((AC170-Constantes!$F$21)/(Constantes!$F$23+Constantes!$F$22)),0)</f>
        <v>0</v>
      </c>
      <c r="AE170" s="35">
        <f>MAX(0,AF169+Clima!$F168-AD170-Constantes!$D$11)</f>
        <v>0</v>
      </c>
      <c r="AF170" s="35">
        <f>AF169+Clima!$F168-AD170-AA170-AE170</f>
        <v>12.82880851078456</v>
      </c>
      <c r="AG170" s="35">
        <f>0.0526*AD170*Clima!$F168^1.218</f>
        <v>0</v>
      </c>
      <c r="AH170" s="35">
        <f>AG170*Constantes!$F$29</f>
        <v>0</v>
      </c>
      <c r="AI170" s="9"/>
      <c r="AJ170" s="35">
        <v>165</v>
      </c>
      <c r="AK170" s="35">
        <f>0.0526*Clima!$F168^2.218</f>
        <v>0</v>
      </c>
      <c r="AL170" s="35">
        <f>IF(Clima!$F168&gt;0.05*$AP$6,((Clima!$F168-0.05*$AP$6)^2)/(Clima!$F168+0.95*$AP$6),0)</f>
        <v>0</v>
      </c>
      <c r="AM170" s="35">
        <f>0.0526*AL170*Clima!$F168^1.218</f>
        <v>0</v>
      </c>
      <c r="AN170" s="35"/>
      <c r="AO170" s="35"/>
      <c r="AP170" s="35"/>
      <c r="AQ170" s="9"/>
      <c r="AR170" s="10"/>
    </row>
    <row r="171" spans="2:44" x14ac:dyDescent="0.25">
      <c r="B171" s="8"/>
      <c r="C171" s="35">
        <v>166</v>
      </c>
      <c r="D171" s="35">
        <f>'Cálculos de ET'!$I169*((1-Constantes!$D$18)*'Cálculos de ET'!$K169+'Cálculos de ET'!$L169)</f>
        <v>1.3436744727402237</v>
      </c>
      <c r="E171" s="35">
        <f>MIN(D171*Constantes!$D$16,0.8*(J170+Clima!$F169-H171-I171-Constantes!$D$12))</f>
        <v>0.79499924062468741</v>
      </c>
      <c r="F171" s="35">
        <f>IF(Clima!$F169&gt;0.05*Constantes!$D$17,((Clima!$F169-0.05*Constantes!$D$17)^2)/(Clima!$F169+0.95*Constantes!$D$17),0)</f>
        <v>0</v>
      </c>
      <c r="G171" s="35">
        <f>(F171*Constantes!$D$23+Clima!$F169*Constantes!$D$22)/1000</f>
        <v>0</v>
      </c>
      <c r="H171" s="35">
        <f>IF(G171&gt;Constantes!$D$21,1000*((G171-Constantes!$D$21)/(Constantes!$D$23+Constantes!$D$22)),0)</f>
        <v>0</v>
      </c>
      <c r="I171" s="35">
        <f>MAX(0,J170+Clima!$F169-H171-Constantes!$D$11)</f>
        <v>0</v>
      </c>
      <c r="J171" s="35">
        <f>J170+Clima!$F169-H171-E171-I171</f>
        <v>11.561337415327769</v>
      </c>
      <c r="K171" s="35">
        <f>0.0526*H171*Clima!$F169^1.218</f>
        <v>0</v>
      </c>
      <c r="L171" s="35">
        <f>K171*Constantes!$D$29</f>
        <v>0</v>
      </c>
      <c r="M171" s="9"/>
      <c r="N171" s="35">
        <v>166</v>
      </c>
      <c r="O171" s="35">
        <f>'Cálculos de ET'!$I169*((1-Constantes!$E$18)*'Cálculos de ET'!$K169+'Cálculos de ET'!$L169)</f>
        <v>1.3436744727402237</v>
      </c>
      <c r="P171" s="35">
        <f>MIN(O171*Constantes!$E$16,0.8*(U170+Clima!$F169-S171-T171-Constantes!$D$12))</f>
        <v>0.79499924062468741</v>
      </c>
      <c r="Q171" s="35">
        <f>IF(Clima!$F169&gt;0.05*Constantes!$E$17,((Clima!$F169-0.05*Constantes!$E$17)^2)/(Clima!$F169+0.95*Constantes!$E$17),0)</f>
        <v>0</v>
      </c>
      <c r="R171" s="35">
        <f>(Q171*Constantes!$E$23+Clima!$F169*Constantes!$E$22)/1000</f>
        <v>0</v>
      </c>
      <c r="S171" s="35">
        <f>IF(R171&gt;Constantes!$E$21,1000*((R171-Constantes!$E$21)/(Constantes!$E$23+Constantes!$E$22)),0)</f>
        <v>0</v>
      </c>
      <c r="T171" s="35">
        <f>MAX(0,U170+Clima!$F169-S171-Constantes!$D$11)</f>
        <v>0</v>
      </c>
      <c r="U171" s="35">
        <f>U170+Clima!$F169-S171-P171-T171</f>
        <v>12.033809270159873</v>
      </c>
      <c r="V171" s="35">
        <f>0.0526*S171*Clima!$F169^1.218</f>
        <v>0</v>
      </c>
      <c r="W171" s="35">
        <f>V171*Constantes!$E$29</f>
        <v>0</v>
      </c>
      <c r="X171" s="9"/>
      <c r="Y171" s="35">
        <v>166</v>
      </c>
      <c r="Z171" s="35">
        <f>'Cálculos de ET'!$I169*((1-Constantes!$F$18)*'Cálculos de ET'!$K169+'Cálculos de ET'!$L169)</f>
        <v>1.3436744727402237</v>
      </c>
      <c r="AA171" s="35">
        <f>MIN(Z171*Constantes!$F$16,0.8*(AF170+Clima!$F169-AD171-AE171-Constantes!$D$12))</f>
        <v>0.79499924062468741</v>
      </c>
      <c r="AB171" s="35">
        <f>IF(Clima!$F169&gt;0.05*Constantes!$F$17,((Clima!$F169-0.05*Constantes!$F$17)^2)/(Clima!$F169+0.95*Constantes!$F$17),0)</f>
        <v>0</v>
      </c>
      <c r="AC171" s="35">
        <f>(AB171*Constantes!$F$23+Clima!$F169*Constantes!$F$22)/1000</f>
        <v>0</v>
      </c>
      <c r="AD171" s="35">
        <f>IF(AC171&gt;Constantes!$F$21,1000*((AC171-Constantes!$F$21)/(Constantes!$F$23+Constantes!$F$22)),0)</f>
        <v>0</v>
      </c>
      <c r="AE171" s="35">
        <f>MAX(0,AF170+Clima!$F169-AD171-Constantes!$D$11)</f>
        <v>0</v>
      </c>
      <c r="AF171" s="35">
        <f>AF170+Clima!$F169-AD171-AA171-AE171</f>
        <v>12.033809270159873</v>
      </c>
      <c r="AG171" s="35">
        <f>0.0526*AD171*Clima!$F169^1.218</f>
        <v>0</v>
      </c>
      <c r="AH171" s="35">
        <f>AG171*Constantes!$F$29</f>
        <v>0</v>
      </c>
      <c r="AI171" s="9"/>
      <c r="AJ171" s="35">
        <v>166</v>
      </c>
      <c r="AK171" s="35">
        <f>0.0526*Clima!$F169^2.218</f>
        <v>0</v>
      </c>
      <c r="AL171" s="35">
        <f>IF(Clima!$F169&gt;0.05*$AP$6,((Clima!$F169-0.05*$AP$6)^2)/(Clima!$F169+0.95*$AP$6),0)</f>
        <v>0</v>
      </c>
      <c r="AM171" s="35">
        <f>0.0526*AL171*Clima!$F169^1.218</f>
        <v>0</v>
      </c>
      <c r="AN171" s="35"/>
      <c r="AO171" s="35"/>
      <c r="AP171" s="35"/>
      <c r="AQ171" s="9"/>
      <c r="AR171" s="10"/>
    </row>
    <row r="172" spans="2:44" x14ac:dyDescent="0.25">
      <c r="B172" s="8"/>
      <c r="C172" s="35">
        <v>167</v>
      </c>
      <c r="D172" s="35">
        <f>'Cálculos de ET'!$I170*((1-Constantes!$D$18)*'Cálculos de ET'!$K170+'Cálculos de ET'!$L170)</f>
        <v>1.3974204536509311</v>
      </c>
      <c r="E172" s="35">
        <f>MIN(D172*Constantes!$D$16,0.8*(J171+Clima!$F170-H172-I172-Constantes!$D$12))</f>
        <v>0.82679861977304914</v>
      </c>
      <c r="F172" s="35">
        <f>IF(Clima!$F170&gt;0.05*Constantes!$D$17,((Clima!$F170-0.05*Constantes!$D$17)^2)/(Clima!$F170+0.95*Constantes!$D$17),0)</f>
        <v>0</v>
      </c>
      <c r="G172" s="35">
        <f>(F172*Constantes!$D$23+Clima!$F170*Constantes!$D$22)/1000</f>
        <v>0</v>
      </c>
      <c r="H172" s="35">
        <f>IF(G172&gt;Constantes!$D$21,1000*((G172-Constantes!$D$21)/(Constantes!$D$23+Constantes!$D$22)),0)</f>
        <v>0</v>
      </c>
      <c r="I172" s="35">
        <f>MAX(0,J171+Clima!$F170-H172-Constantes!$D$11)</f>
        <v>0</v>
      </c>
      <c r="J172" s="35">
        <f>J171+Clima!$F170-H172-E172-I172</f>
        <v>10.73453879555472</v>
      </c>
      <c r="K172" s="35">
        <f>0.0526*H172*Clima!$F170^1.218</f>
        <v>0</v>
      </c>
      <c r="L172" s="35">
        <f>K172*Constantes!$D$29</f>
        <v>0</v>
      </c>
      <c r="M172" s="9"/>
      <c r="N172" s="35">
        <v>167</v>
      </c>
      <c r="O172" s="35">
        <f>'Cálculos de ET'!$I170*((1-Constantes!$E$18)*'Cálculos de ET'!$K170+'Cálculos de ET'!$L170)</f>
        <v>1.3974204536509311</v>
      </c>
      <c r="P172" s="35">
        <f>MIN(O172*Constantes!$E$16,0.8*(U171+Clima!$F170-S172-T172-Constantes!$D$12))</f>
        <v>0.82679861977304914</v>
      </c>
      <c r="Q172" s="35">
        <f>IF(Clima!$F170&gt;0.05*Constantes!$E$17,((Clima!$F170-0.05*Constantes!$E$17)^2)/(Clima!$F170+0.95*Constantes!$E$17),0)</f>
        <v>0</v>
      </c>
      <c r="R172" s="35">
        <f>(Q172*Constantes!$E$23+Clima!$F170*Constantes!$E$22)/1000</f>
        <v>0</v>
      </c>
      <c r="S172" s="35">
        <f>IF(R172&gt;Constantes!$E$21,1000*((R172-Constantes!$E$21)/(Constantes!$E$23+Constantes!$E$22)),0)</f>
        <v>0</v>
      </c>
      <c r="T172" s="35">
        <f>MAX(0,U171+Clima!$F170-S172-Constantes!$D$11)</f>
        <v>0</v>
      </c>
      <c r="U172" s="35">
        <f>U171+Clima!$F170-S172-P172-T172</f>
        <v>11.207010650386824</v>
      </c>
      <c r="V172" s="35">
        <f>0.0526*S172*Clima!$F170^1.218</f>
        <v>0</v>
      </c>
      <c r="W172" s="35">
        <f>V172*Constantes!$E$29</f>
        <v>0</v>
      </c>
      <c r="X172" s="9"/>
      <c r="Y172" s="35">
        <v>167</v>
      </c>
      <c r="Z172" s="35">
        <f>'Cálculos de ET'!$I170*((1-Constantes!$F$18)*'Cálculos de ET'!$K170+'Cálculos de ET'!$L170)</f>
        <v>1.3974204536509311</v>
      </c>
      <c r="AA172" s="35">
        <f>MIN(Z172*Constantes!$F$16,0.8*(AF171+Clima!$F170-AD172-AE172-Constantes!$D$12))</f>
        <v>0.82679861977304914</v>
      </c>
      <c r="AB172" s="35">
        <f>IF(Clima!$F170&gt;0.05*Constantes!$F$17,((Clima!$F170-0.05*Constantes!$F$17)^2)/(Clima!$F170+0.95*Constantes!$F$17),0)</f>
        <v>0</v>
      </c>
      <c r="AC172" s="35">
        <f>(AB172*Constantes!$F$23+Clima!$F170*Constantes!$F$22)/1000</f>
        <v>0</v>
      </c>
      <c r="AD172" s="35">
        <f>IF(AC172&gt;Constantes!$F$21,1000*((AC172-Constantes!$F$21)/(Constantes!$F$23+Constantes!$F$22)),0)</f>
        <v>0</v>
      </c>
      <c r="AE172" s="35">
        <f>MAX(0,AF171+Clima!$F170-AD172-Constantes!$D$11)</f>
        <v>0</v>
      </c>
      <c r="AF172" s="35">
        <f>AF171+Clima!$F170-AD172-AA172-AE172</f>
        <v>11.207010650386824</v>
      </c>
      <c r="AG172" s="35">
        <f>0.0526*AD172*Clima!$F170^1.218</f>
        <v>0</v>
      </c>
      <c r="AH172" s="35">
        <f>AG172*Constantes!$F$29</f>
        <v>0</v>
      </c>
      <c r="AI172" s="9"/>
      <c r="AJ172" s="35">
        <v>167</v>
      </c>
      <c r="AK172" s="35">
        <f>0.0526*Clima!$F170^2.218</f>
        <v>0</v>
      </c>
      <c r="AL172" s="35">
        <f>IF(Clima!$F170&gt;0.05*$AP$6,((Clima!$F170-0.05*$AP$6)^2)/(Clima!$F170+0.95*$AP$6),0)</f>
        <v>0</v>
      </c>
      <c r="AM172" s="35">
        <f>0.0526*AL172*Clima!$F170^1.218</f>
        <v>0</v>
      </c>
      <c r="AN172" s="35"/>
      <c r="AO172" s="35"/>
      <c r="AP172" s="35"/>
      <c r="AQ172" s="9"/>
      <c r="AR172" s="10"/>
    </row>
    <row r="173" spans="2:44" x14ac:dyDescent="0.25">
      <c r="B173" s="8"/>
      <c r="C173" s="35">
        <v>168</v>
      </c>
      <c r="D173" s="35">
        <f>'Cálculos de ET'!$I171*((1-Constantes!$D$18)*'Cálculos de ET'!$K171+'Cálculos de ET'!$L171)</f>
        <v>1.3615549793077182</v>
      </c>
      <c r="E173" s="35">
        <f>MIN(D173*Constantes!$D$16,0.8*(J172+Clima!$F171-H173-I173-Constantes!$D$12))</f>
        <v>0.8055784318138699</v>
      </c>
      <c r="F173" s="35">
        <f>IF(Clima!$F171&gt;0.05*Constantes!$D$17,((Clima!$F171-0.05*Constantes!$D$17)^2)/(Clima!$F171+0.95*Constantes!$D$17),0)</f>
        <v>0</v>
      </c>
      <c r="G173" s="35">
        <f>(F173*Constantes!$D$23+Clima!$F171*Constantes!$D$22)/1000</f>
        <v>0</v>
      </c>
      <c r="H173" s="35">
        <f>IF(G173&gt;Constantes!$D$21,1000*((G173-Constantes!$D$21)/(Constantes!$D$23+Constantes!$D$22)),0)</f>
        <v>0</v>
      </c>
      <c r="I173" s="35">
        <f>MAX(0,J172+Clima!$F171-H173-Constantes!$D$11)</f>
        <v>0</v>
      </c>
      <c r="J173" s="35">
        <f>J172+Clima!$F171-H173-E173-I173</f>
        <v>9.928960363740849</v>
      </c>
      <c r="K173" s="35">
        <f>0.0526*H173*Clima!$F171^1.218</f>
        <v>0</v>
      </c>
      <c r="L173" s="35">
        <f>K173*Constantes!$D$29</f>
        <v>0</v>
      </c>
      <c r="M173" s="9"/>
      <c r="N173" s="35">
        <v>168</v>
      </c>
      <c r="O173" s="35">
        <f>'Cálculos de ET'!$I171*((1-Constantes!$E$18)*'Cálculos de ET'!$K171+'Cálculos de ET'!$L171)</f>
        <v>1.3615549793077182</v>
      </c>
      <c r="P173" s="35">
        <f>MIN(O173*Constantes!$E$16,0.8*(U172+Clima!$F171-S173-T173-Constantes!$D$12))</f>
        <v>0.8055784318138699</v>
      </c>
      <c r="Q173" s="35">
        <f>IF(Clima!$F171&gt;0.05*Constantes!$E$17,((Clima!$F171-0.05*Constantes!$E$17)^2)/(Clima!$F171+0.95*Constantes!$E$17),0)</f>
        <v>0</v>
      </c>
      <c r="R173" s="35">
        <f>(Q173*Constantes!$E$23+Clima!$F171*Constantes!$E$22)/1000</f>
        <v>0</v>
      </c>
      <c r="S173" s="35">
        <f>IF(R173&gt;Constantes!$E$21,1000*((R173-Constantes!$E$21)/(Constantes!$E$23+Constantes!$E$22)),0)</f>
        <v>0</v>
      </c>
      <c r="T173" s="35">
        <f>MAX(0,U172+Clima!$F171-S173-Constantes!$D$11)</f>
        <v>0</v>
      </c>
      <c r="U173" s="35">
        <f>U172+Clima!$F171-S173-P173-T173</f>
        <v>10.401432218572953</v>
      </c>
      <c r="V173" s="35">
        <f>0.0526*S173*Clima!$F171^1.218</f>
        <v>0</v>
      </c>
      <c r="W173" s="35">
        <f>V173*Constantes!$E$29</f>
        <v>0</v>
      </c>
      <c r="X173" s="9"/>
      <c r="Y173" s="35">
        <v>168</v>
      </c>
      <c r="Z173" s="35">
        <f>'Cálculos de ET'!$I171*((1-Constantes!$F$18)*'Cálculos de ET'!$K171+'Cálculos de ET'!$L171)</f>
        <v>1.3615549793077182</v>
      </c>
      <c r="AA173" s="35">
        <f>MIN(Z173*Constantes!$F$16,0.8*(AF172+Clima!$F171-AD173-AE173-Constantes!$D$12))</f>
        <v>0.8055784318138699</v>
      </c>
      <c r="AB173" s="35">
        <f>IF(Clima!$F171&gt;0.05*Constantes!$F$17,((Clima!$F171-0.05*Constantes!$F$17)^2)/(Clima!$F171+0.95*Constantes!$F$17),0)</f>
        <v>0</v>
      </c>
      <c r="AC173" s="35">
        <f>(AB173*Constantes!$F$23+Clima!$F171*Constantes!$F$22)/1000</f>
        <v>0</v>
      </c>
      <c r="AD173" s="35">
        <f>IF(AC173&gt;Constantes!$F$21,1000*((AC173-Constantes!$F$21)/(Constantes!$F$23+Constantes!$F$22)),0)</f>
        <v>0</v>
      </c>
      <c r="AE173" s="35">
        <f>MAX(0,AF172+Clima!$F171-AD173-Constantes!$D$11)</f>
        <v>0</v>
      </c>
      <c r="AF173" s="35">
        <f>AF172+Clima!$F171-AD173-AA173-AE173</f>
        <v>10.401432218572953</v>
      </c>
      <c r="AG173" s="35">
        <f>0.0526*AD173*Clima!$F171^1.218</f>
        <v>0</v>
      </c>
      <c r="AH173" s="35">
        <f>AG173*Constantes!$F$29</f>
        <v>0</v>
      </c>
      <c r="AI173" s="9"/>
      <c r="AJ173" s="35">
        <v>168</v>
      </c>
      <c r="AK173" s="35">
        <f>0.0526*Clima!$F171^2.218</f>
        <v>0</v>
      </c>
      <c r="AL173" s="35">
        <f>IF(Clima!$F171&gt;0.05*$AP$6,((Clima!$F171-0.05*$AP$6)^2)/(Clima!$F171+0.95*$AP$6),0)</f>
        <v>0</v>
      </c>
      <c r="AM173" s="35">
        <f>0.0526*AL173*Clima!$F171^1.218</f>
        <v>0</v>
      </c>
      <c r="AN173" s="35"/>
      <c r="AO173" s="35"/>
      <c r="AP173" s="35"/>
      <c r="AQ173" s="9"/>
      <c r="AR173" s="10"/>
    </row>
    <row r="174" spans="2:44" x14ac:dyDescent="0.25">
      <c r="B174" s="8"/>
      <c r="C174" s="35">
        <v>169</v>
      </c>
      <c r="D174" s="35">
        <f>'Cálculos de ET'!$I172*((1-Constantes!$D$18)*'Cálculos de ET'!$K172+'Cálculos de ET'!$L172)</f>
        <v>1.3522071139076068</v>
      </c>
      <c r="E174" s="35">
        <f>MIN(D174*Constantes!$D$16,0.8*(J173+Clima!$F172-H174-I174-Constantes!$D$12))</f>
        <v>0.80004766819119366</v>
      </c>
      <c r="F174" s="35">
        <f>IF(Clima!$F172&gt;0.05*Constantes!$D$17,((Clima!$F172-0.05*Constantes!$D$17)^2)/(Clima!$F172+0.95*Constantes!$D$17),0)</f>
        <v>0</v>
      </c>
      <c r="G174" s="35">
        <f>(F174*Constantes!$D$23+Clima!$F172*Constantes!$D$22)/1000</f>
        <v>0</v>
      </c>
      <c r="H174" s="35">
        <f>IF(G174&gt;Constantes!$D$21,1000*((G174-Constantes!$D$21)/(Constantes!$D$23+Constantes!$D$22)),0)</f>
        <v>0</v>
      </c>
      <c r="I174" s="35">
        <f>MAX(0,J173+Clima!$F172-H174-Constantes!$D$11)</f>
        <v>0</v>
      </c>
      <c r="J174" s="35">
        <f>J173+Clima!$F172-H174-E174-I174</f>
        <v>9.1289126955496549</v>
      </c>
      <c r="K174" s="35">
        <f>0.0526*H174*Clima!$F172^1.218</f>
        <v>0</v>
      </c>
      <c r="L174" s="35">
        <f>K174*Constantes!$D$29</f>
        <v>0</v>
      </c>
      <c r="M174" s="9"/>
      <c r="N174" s="35">
        <v>169</v>
      </c>
      <c r="O174" s="35">
        <f>'Cálculos de ET'!$I172*((1-Constantes!$E$18)*'Cálculos de ET'!$K172+'Cálculos de ET'!$L172)</f>
        <v>1.3522071139076068</v>
      </c>
      <c r="P174" s="35">
        <f>MIN(O174*Constantes!$E$16,0.8*(U173+Clima!$F172-S174-T174-Constantes!$D$12))</f>
        <v>0.80004766819119366</v>
      </c>
      <c r="Q174" s="35">
        <f>IF(Clima!$F172&gt;0.05*Constantes!$E$17,((Clima!$F172-0.05*Constantes!$E$17)^2)/(Clima!$F172+0.95*Constantes!$E$17),0)</f>
        <v>0</v>
      </c>
      <c r="R174" s="35">
        <f>(Q174*Constantes!$E$23+Clima!$F172*Constantes!$E$22)/1000</f>
        <v>0</v>
      </c>
      <c r="S174" s="35">
        <f>IF(R174&gt;Constantes!$E$21,1000*((R174-Constantes!$E$21)/(Constantes!$E$23+Constantes!$E$22)),0)</f>
        <v>0</v>
      </c>
      <c r="T174" s="35">
        <f>MAX(0,U173+Clima!$F172-S174-Constantes!$D$11)</f>
        <v>0</v>
      </c>
      <c r="U174" s="35">
        <f>U173+Clima!$F172-S174-P174-T174</f>
        <v>9.6013845503817592</v>
      </c>
      <c r="V174" s="35">
        <f>0.0526*S174*Clima!$F172^1.218</f>
        <v>0</v>
      </c>
      <c r="W174" s="35">
        <f>V174*Constantes!$E$29</f>
        <v>0</v>
      </c>
      <c r="X174" s="9"/>
      <c r="Y174" s="35">
        <v>169</v>
      </c>
      <c r="Z174" s="35">
        <f>'Cálculos de ET'!$I172*((1-Constantes!$F$18)*'Cálculos de ET'!$K172+'Cálculos de ET'!$L172)</f>
        <v>1.3522071139076068</v>
      </c>
      <c r="AA174" s="35">
        <f>MIN(Z174*Constantes!$F$16,0.8*(AF173+Clima!$F172-AD174-AE174-Constantes!$D$12))</f>
        <v>0.80004766819119366</v>
      </c>
      <c r="AB174" s="35">
        <f>IF(Clima!$F172&gt;0.05*Constantes!$F$17,((Clima!$F172-0.05*Constantes!$F$17)^2)/(Clima!$F172+0.95*Constantes!$F$17),0)</f>
        <v>0</v>
      </c>
      <c r="AC174" s="35">
        <f>(AB174*Constantes!$F$23+Clima!$F172*Constantes!$F$22)/1000</f>
        <v>0</v>
      </c>
      <c r="AD174" s="35">
        <f>IF(AC174&gt;Constantes!$F$21,1000*((AC174-Constantes!$F$21)/(Constantes!$F$23+Constantes!$F$22)),0)</f>
        <v>0</v>
      </c>
      <c r="AE174" s="35">
        <f>MAX(0,AF173+Clima!$F172-AD174-Constantes!$D$11)</f>
        <v>0</v>
      </c>
      <c r="AF174" s="35">
        <f>AF173+Clima!$F172-AD174-AA174-AE174</f>
        <v>9.6013845503817592</v>
      </c>
      <c r="AG174" s="35">
        <f>0.0526*AD174*Clima!$F172^1.218</f>
        <v>0</v>
      </c>
      <c r="AH174" s="35">
        <f>AG174*Constantes!$F$29</f>
        <v>0</v>
      </c>
      <c r="AI174" s="9"/>
      <c r="AJ174" s="35">
        <v>169</v>
      </c>
      <c r="AK174" s="35">
        <f>0.0526*Clima!$F172^2.218</f>
        <v>0</v>
      </c>
      <c r="AL174" s="35">
        <f>IF(Clima!$F172&gt;0.05*$AP$6,((Clima!$F172-0.05*$AP$6)^2)/(Clima!$F172+0.95*$AP$6),0)</f>
        <v>0</v>
      </c>
      <c r="AM174" s="35">
        <f>0.0526*AL174*Clima!$F172^1.218</f>
        <v>0</v>
      </c>
      <c r="AN174" s="35"/>
      <c r="AO174" s="35"/>
      <c r="AP174" s="35"/>
      <c r="AQ174" s="9"/>
      <c r="AR174" s="10"/>
    </row>
    <row r="175" spans="2:44" x14ac:dyDescent="0.25">
      <c r="B175" s="8"/>
      <c r="C175" s="35">
        <v>170</v>
      </c>
      <c r="D175" s="35">
        <f>'Cálculos de ET'!$I173*((1-Constantes!$D$18)*'Cálculos de ET'!$K173+'Cálculos de ET'!$L173)</f>
        <v>1.3544783705818639</v>
      </c>
      <c r="E175" s="35">
        <f>MIN(D175*Constantes!$D$16,0.8*(J174+Clima!$F173-H175-I175-Constantes!$D$12))</f>
        <v>0.80139148127087201</v>
      </c>
      <c r="F175" s="35">
        <f>IF(Clima!$F173&gt;0.05*Constantes!$D$17,((Clima!$F173-0.05*Constantes!$D$17)^2)/(Clima!$F173+0.95*Constantes!$D$17),0)</f>
        <v>0</v>
      </c>
      <c r="G175" s="35">
        <f>(F175*Constantes!$D$23+Clima!$F173*Constantes!$D$22)/1000</f>
        <v>0</v>
      </c>
      <c r="H175" s="35">
        <f>IF(G175&gt;Constantes!$D$21,1000*((G175-Constantes!$D$21)/(Constantes!$D$23+Constantes!$D$22)),0)</f>
        <v>0</v>
      </c>
      <c r="I175" s="35">
        <f>MAX(0,J174+Clima!$F173-H175-Constantes!$D$11)</f>
        <v>0</v>
      </c>
      <c r="J175" s="35">
        <f>J174+Clima!$F173-H175-E175-I175</f>
        <v>8.3275212142787822</v>
      </c>
      <c r="K175" s="35">
        <f>0.0526*H175*Clima!$F173^1.218</f>
        <v>0</v>
      </c>
      <c r="L175" s="35">
        <f>K175*Constantes!$D$29</f>
        <v>0</v>
      </c>
      <c r="M175" s="9"/>
      <c r="N175" s="35">
        <v>170</v>
      </c>
      <c r="O175" s="35">
        <f>'Cálculos de ET'!$I173*((1-Constantes!$E$18)*'Cálculos de ET'!$K173+'Cálculos de ET'!$L173)</f>
        <v>1.3544783705818639</v>
      </c>
      <c r="P175" s="35">
        <f>MIN(O175*Constantes!$E$16,0.8*(U174+Clima!$F173-S175-T175-Constantes!$D$12))</f>
        <v>0.80139148127087201</v>
      </c>
      <c r="Q175" s="35">
        <f>IF(Clima!$F173&gt;0.05*Constantes!$E$17,((Clima!$F173-0.05*Constantes!$E$17)^2)/(Clima!$F173+0.95*Constantes!$E$17),0)</f>
        <v>0</v>
      </c>
      <c r="R175" s="35">
        <f>(Q175*Constantes!$E$23+Clima!$F173*Constantes!$E$22)/1000</f>
        <v>0</v>
      </c>
      <c r="S175" s="35">
        <f>IF(R175&gt;Constantes!$E$21,1000*((R175-Constantes!$E$21)/(Constantes!$E$23+Constantes!$E$22)),0)</f>
        <v>0</v>
      </c>
      <c r="T175" s="35">
        <f>MAX(0,U174+Clima!$F173-S175-Constantes!$D$11)</f>
        <v>0</v>
      </c>
      <c r="U175" s="35">
        <f>U174+Clima!$F173-S175-P175-T175</f>
        <v>8.7999930691108865</v>
      </c>
      <c r="V175" s="35">
        <f>0.0526*S175*Clima!$F173^1.218</f>
        <v>0</v>
      </c>
      <c r="W175" s="35">
        <f>V175*Constantes!$E$29</f>
        <v>0</v>
      </c>
      <c r="X175" s="9"/>
      <c r="Y175" s="35">
        <v>170</v>
      </c>
      <c r="Z175" s="35">
        <f>'Cálculos de ET'!$I173*((1-Constantes!$F$18)*'Cálculos de ET'!$K173+'Cálculos de ET'!$L173)</f>
        <v>1.3544783705818639</v>
      </c>
      <c r="AA175" s="35">
        <f>MIN(Z175*Constantes!$F$16,0.8*(AF174+Clima!$F173-AD175-AE175-Constantes!$D$12))</f>
        <v>0.80139148127087201</v>
      </c>
      <c r="AB175" s="35">
        <f>IF(Clima!$F173&gt;0.05*Constantes!$F$17,((Clima!$F173-0.05*Constantes!$F$17)^2)/(Clima!$F173+0.95*Constantes!$F$17),0)</f>
        <v>0</v>
      </c>
      <c r="AC175" s="35">
        <f>(AB175*Constantes!$F$23+Clima!$F173*Constantes!$F$22)/1000</f>
        <v>0</v>
      </c>
      <c r="AD175" s="35">
        <f>IF(AC175&gt;Constantes!$F$21,1000*((AC175-Constantes!$F$21)/(Constantes!$F$23+Constantes!$F$22)),0)</f>
        <v>0</v>
      </c>
      <c r="AE175" s="35">
        <f>MAX(0,AF174+Clima!$F173-AD175-Constantes!$D$11)</f>
        <v>0</v>
      </c>
      <c r="AF175" s="35">
        <f>AF174+Clima!$F173-AD175-AA175-AE175</f>
        <v>8.7999930691108865</v>
      </c>
      <c r="AG175" s="35">
        <f>0.0526*AD175*Clima!$F173^1.218</f>
        <v>0</v>
      </c>
      <c r="AH175" s="35">
        <f>AG175*Constantes!$F$29</f>
        <v>0</v>
      </c>
      <c r="AI175" s="9"/>
      <c r="AJ175" s="35">
        <v>170</v>
      </c>
      <c r="AK175" s="35">
        <f>0.0526*Clima!$F173^2.218</f>
        <v>0</v>
      </c>
      <c r="AL175" s="35">
        <f>IF(Clima!$F173&gt;0.05*$AP$6,((Clima!$F173-0.05*$AP$6)^2)/(Clima!$F173+0.95*$AP$6),0)</f>
        <v>0</v>
      </c>
      <c r="AM175" s="35">
        <f>0.0526*AL175*Clima!$F173^1.218</f>
        <v>0</v>
      </c>
      <c r="AN175" s="35"/>
      <c r="AO175" s="35"/>
      <c r="AP175" s="35"/>
      <c r="AQ175" s="9"/>
      <c r="AR175" s="10"/>
    </row>
    <row r="176" spans="2:44" x14ac:dyDescent="0.25">
      <c r="B176" s="8"/>
      <c r="C176" s="35">
        <v>171</v>
      </c>
      <c r="D176" s="35">
        <f>'Cálculos de ET'!$I174*((1-Constantes!$D$18)*'Cálculos de ET'!$K174+'Cálculos de ET'!$L174)</f>
        <v>1.3700111206785712</v>
      </c>
      <c r="E176" s="35">
        <f>MIN(D176*Constantes!$D$16,0.8*(J175+Clima!$F174-H176-I176-Constantes!$D$12))</f>
        <v>0.66201697142302585</v>
      </c>
      <c r="F176" s="35">
        <f>IF(Clima!$F174&gt;0.05*Constantes!$D$17,((Clima!$F174-0.05*Constantes!$D$17)^2)/(Clima!$F174+0.95*Constantes!$D$17),0)</f>
        <v>0</v>
      </c>
      <c r="G176" s="35">
        <f>(F176*Constantes!$D$23+Clima!$F174*Constantes!$D$22)/1000</f>
        <v>0</v>
      </c>
      <c r="H176" s="35">
        <f>IF(G176&gt;Constantes!$D$21,1000*((G176-Constantes!$D$21)/(Constantes!$D$23+Constantes!$D$22)),0)</f>
        <v>0</v>
      </c>
      <c r="I176" s="35">
        <f>MAX(0,J175+Clima!$F174-H176-Constantes!$D$11)</f>
        <v>0</v>
      </c>
      <c r="J176" s="35">
        <f>J175+Clima!$F174-H176-E176-I176</f>
        <v>7.6655042428557563</v>
      </c>
      <c r="K176" s="35">
        <f>0.0526*H176*Clima!$F174^1.218</f>
        <v>0</v>
      </c>
      <c r="L176" s="35">
        <f>K176*Constantes!$D$29</f>
        <v>0</v>
      </c>
      <c r="M176" s="9"/>
      <c r="N176" s="35">
        <v>171</v>
      </c>
      <c r="O176" s="35">
        <f>'Cálculos de ET'!$I174*((1-Constantes!$E$18)*'Cálculos de ET'!$K174+'Cálculos de ET'!$L174)</f>
        <v>1.3700111206785712</v>
      </c>
      <c r="P176" s="35">
        <f>MIN(O176*Constantes!$E$16,0.8*(U175+Clima!$F174-S176-T176-Constantes!$D$12))</f>
        <v>0.81058159746509595</v>
      </c>
      <c r="Q176" s="35">
        <f>IF(Clima!$F174&gt;0.05*Constantes!$E$17,((Clima!$F174-0.05*Constantes!$E$17)^2)/(Clima!$F174+0.95*Constantes!$E$17),0)</f>
        <v>0</v>
      </c>
      <c r="R176" s="35">
        <f>(Q176*Constantes!$E$23+Clima!$F174*Constantes!$E$22)/1000</f>
        <v>0</v>
      </c>
      <c r="S176" s="35">
        <f>IF(R176&gt;Constantes!$E$21,1000*((R176-Constantes!$E$21)/(Constantes!$E$23+Constantes!$E$22)),0)</f>
        <v>0</v>
      </c>
      <c r="T176" s="35">
        <f>MAX(0,U175+Clima!$F174-S176-Constantes!$D$11)</f>
        <v>0</v>
      </c>
      <c r="U176" s="35">
        <f>U175+Clima!$F174-S176-P176-T176</f>
        <v>7.9894114716457905</v>
      </c>
      <c r="V176" s="35">
        <f>0.0526*S176*Clima!$F174^1.218</f>
        <v>0</v>
      </c>
      <c r="W176" s="35">
        <f>V176*Constantes!$E$29</f>
        <v>0</v>
      </c>
      <c r="X176" s="9"/>
      <c r="Y176" s="35">
        <v>171</v>
      </c>
      <c r="Z176" s="35">
        <f>'Cálculos de ET'!$I174*((1-Constantes!$F$18)*'Cálculos de ET'!$K174+'Cálculos de ET'!$L174)</f>
        <v>1.3700111206785712</v>
      </c>
      <c r="AA176" s="35">
        <f>MIN(Z176*Constantes!$F$16,0.8*(AF175+Clima!$F174-AD176-AE176-Constantes!$D$12))</f>
        <v>0.81058159746509595</v>
      </c>
      <c r="AB176" s="35">
        <f>IF(Clima!$F174&gt;0.05*Constantes!$F$17,((Clima!$F174-0.05*Constantes!$F$17)^2)/(Clima!$F174+0.95*Constantes!$F$17),0)</f>
        <v>0</v>
      </c>
      <c r="AC176" s="35">
        <f>(AB176*Constantes!$F$23+Clima!$F174*Constantes!$F$22)/1000</f>
        <v>0</v>
      </c>
      <c r="AD176" s="35">
        <f>IF(AC176&gt;Constantes!$F$21,1000*((AC176-Constantes!$F$21)/(Constantes!$F$23+Constantes!$F$22)),0)</f>
        <v>0</v>
      </c>
      <c r="AE176" s="35">
        <f>MAX(0,AF175+Clima!$F174-AD176-Constantes!$D$11)</f>
        <v>0</v>
      </c>
      <c r="AF176" s="35">
        <f>AF175+Clima!$F174-AD176-AA176-AE176</f>
        <v>7.9894114716457905</v>
      </c>
      <c r="AG176" s="35">
        <f>0.0526*AD176*Clima!$F174^1.218</f>
        <v>0</v>
      </c>
      <c r="AH176" s="35">
        <f>AG176*Constantes!$F$29</f>
        <v>0</v>
      </c>
      <c r="AI176" s="9"/>
      <c r="AJ176" s="35">
        <v>171</v>
      </c>
      <c r="AK176" s="35">
        <f>0.0526*Clima!$F174^2.218</f>
        <v>0</v>
      </c>
      <c r="AL176" s="35">
        <f>IF(Clima!$F174&gt;0.05*$AP$6,((Clima!$F174-0.05*$AP$6)^2)/(Clima!$F174+0.95*$AP$6),0)</f>
        <v>0</v>
      </c>
      <c r="AM176" s="35">
        <f>0.0526*AL176*Clima!$F174^1.218</f>
        <v>0</v>
      </c>
      <c r="AN176" s="35"/>
      <c r="AO176" s="35"/>
      <c r="AP176" s="35"/>
      <c r="AQ176" s="9"/>
      <c r="AR176" s="10"/>
    </row>
    <row r="177" spans="2:44" x14ac:dyDescent="0.25">
      <c r="B177" s="8"/>
      <c r="C177" s="35">
        <v>172</v>
      </c>
      <c r="D177" s="35">
        <f>'Cálculos de ET'!$I175*((1-Constantes!$D$18)*'Cálculos de ET'!$K175+'Cálculos de ET'!$L175)</f>
        <v>1.359797265842096</v>
      </c>
      <c r="E177" s="35">
        <f>MIN(D177*Constantes!$D$16,0.8*(J176+Clima!$F175-H177-I177-Constantes!$D$12))</f>
        <v>0.13240339428460501</v>
      </c>
      <c r="F177" s="35">
        <f>IF(Clima!$F175&gt;0.05*Constantes!$D$17,((Clima!$F175-0.05*Constantes!$D$17)^2)/(Clima!$F175+0.95*Constantes!$D$17),0)</f>
        <v>0</v>
      </c>
      <c r="G177" s="35">
        <f>(F177*Constantes!$D$23+Clima!$F175*Constantes!$D$22)/1000</f>
        <v>0</v>
      </c>
      <c r="H177" s="35">
        <f>IF(G177&gt;Constantes!$D$21,1000*((G177-Constantes!$D$21)/(Constantes!$D$23+Constantes!$D$22)),0)</f>
        <v>0</v>
      </c>
      <c r="I177" s="35">
        <f>MAX(0,J176+Clima!$F175-H177-Constantes!$D$11)</f>
        <v>0</v>
      </c>
      <c r="J177" s="35">
        <f>J176+Clima!$F175-H177-E177-I177</f>
        <v>7.5331008485711513</v>
      </c>
      <c r="K177" s="35">
        <f>0.0526*H177*Clima!$F175^1.218</f>
        <v>0</v>
      </c>
      <c r="L177" s="35">
        <f>K177*Constantes!$D$29</f>
        <v>0</v>
      </c>
      <c r="M177" s="9"/>
      <c r="N177" s="35">
        <v>172</v>
      </c>
      <c r="O177" s="35">
        <f>'Cálculos de ET'!$I175*((1-Constantes!$E$18)*'Cálculos de ET'!$K175+'Cálculos de ET'!$L175)</f>
        <v>1.359797265842096</v>
      </c>
      <c r="P177" s="35">
        <f>MIN(O177*Constantes!$E$16,0.8*(U176+Clima!$F175-S177-T177-Constantes!$D$12))</f>
        <v>0.39152917731663239</v>
      </c>
      <c r="Q177" s="35">
        <f>IF(Clima!$F175&gt;0.05*Constantes!$E$17,((Clima!$F175-0.05*Constantes!$E$17)^2)/(Clima!$F175+0.95*Constantes!$E$17),0)</f>
        <v>0</v>
      </c>
      <c r="R177" s="35">
        <f>(Q177*Constantes!$E$23+Clima!$F175*Constantes!$E$22)/1000</f>
        <v>0</v>
      </c>
      <c r="S177" s="35">
        <f>IF(R177&gt;Constantes!$E$21,1000*((R177-Constantes!$E$21)/(Constantes!$E$23+Constantes!$E$22)),0)</f>
        <v>0</v>
      </c>
      <c r="T177" s="35">
        <f>MAX(0,U176+Clima!$F175-S177-Constantes!$D$11)</f>
        <v>0</v>
      </c>
      <c r="U177" s="35">
        <f>U176+Clima!$F175-S177-P177-T177</f>
        <v>7.5978822943291577</v>
      </c>
      <c r="V177" s="35">
        <f>0.0526*S177*Clima!$F175^1.218</f>
        <v>0</v>
      </c>
      <c r="W177" s="35">
        <f>V177*Constantes!$E$29</f>
        <v>0</v>
      </c>
      <c r="X177" s="9"/>
      <c r="Y177" s="35">
        <v>172</v>
      </c>
      <c r="Z177" s="35">
        <f>'Cálculos de ET'!$I175*((1-Constantes!$F$18)*'Cálculos de ET'!$K175+'Cálculos de ET'!$L175)</f>
        <v>1.359797265842096</v>
      </c>
      <c r="AA177" s="35">
        <f>MIN(Z177*Constantes!$F$16,0.8*(AF176+Clima!$F175-AD177-AE177-Constantes!$D$12))</f>
        <v>0.39152917731663239</v>
      </c>
      <c r="AB177" s="35">
        <f>IF(Clima!$F175&gt;0.05*Constantes!$F$17,((Clima!$F175-0.05*Constantes!$F$17)^2)/(Clima!$F175+0.95*Constantes!$F$17),0)</f>
        <v>0</v>
      </c>
      <c r="AC177" s="35">
        <f>(AB177*Constantes!$F$23+Clima!$F175*Constantes!$F$22)/1000</f>
        <v>0</v>
      </c>
      <c r="AD177" s="35">
        <f>IF(AC177&gt;Constantes!$F$21,1000*((AC177-Constantes!$F$21)/(Constantes!$F$23+Constantes!$F$22)),0)</f>
        <v>0</v>
      </c>
      <c r="AE177" s="35">
        <f>MAX(0,AF176+Clima!$F175-AD177-Constantes!$D$11)</f>
        <v>0</v>
      </c>
      <c r="AF177" s="35">
        <f>AF176+Clima!$F175-AD177-AA177-AE177</f>
        <v>7.5978822943291577</v>
      </c>
      <c r="AG177" s="35">
        <f>0.0526*AD177*Clima!$F175^1.218</f>
        <v>0</v>
      </c>
      <c r="AH177" s="35">
        <f>AG177*Constantes!$F$29</f>
        <v>0</v>
      </c>
      <c r="AI177" s="9"/>
      <c r="AJ177" s="35">
        <v>172</v>
      </c>
      <c r="AK177" s="35">
        <f>0.0526*Clima!$F175^2.218</f>
        <v>0</v>
      </c>
      <c r="AL177" s="35">
        <f>IF(Clima!$F175&gt;0.05*$AP$6,((Clima!$F175-0.05*$AP$6)^2)/(Clima!$F175+0.95*$AP$6),0)</f>
        <v>0</v>
      </c>
      <c r="AM177" s="35">
        <f>0.0526*AL177*Clima!$F175^1.218</f>
        <v>0</v>
      </c>
      <c r="AN177" s="35"/>
      <c r="AO177" s="35"/>
      <c r="AP177" s="35"/>
      <c r="AQ177" s="9"/>
      <c r="AR177" s="10"/>
    </row>
    <row r="178" spans="2:44" x14ac:dyDescent="0.25">
      <c r="B178" s="8"/>
      <c r="C178" s="35">
        <v>173</v>
      </c>
      <c r="D178" s="35">
        <f>'Cálculos de ET'!$I176*((1-Constantes!$D$18)*'Cálculos de ET'!$K176+'Cálculos de ET'!$L176)</f>
        <v>1.3612251153520776</v>
      </c>
      <c r="E178" s="35">
        <f>MIN(D178*Constantes!$D$16,0.8*(J177+Clima!$F176-H178-I178-Constantes!$D$12))</f>
        <v>2.6480678856921003E-2</v>
      </c>
      <c r="F178" s="35">
        <f>IF(Clima!$F176&gt;0.05*Constantes!$D$17,((Clima!$F176-0.05*Constantes!$D$17)^2)/(Clima!$F176+0.95*Constantes!$D$17),0)</f>
        <v>0</v>
      </c>
      <c r="G178" s="35">
        <f>(F178*Constantes!$D$23+Clima!$F176*Constantes!$D$22)/1000</f>
        <v>0</v>
      </c>
      <c r="H178" s="35">
        <f>IF(G178&gt;Constantes!$D$21,1000*((G178-Constantes!$D$21)/(Constantes!$D$23+Constantes!$D$22)),0)</f>
        <v>0</v>
      </c>
      <c r="I178" s="35">
        <f>MAX(0,J177+Clima!$F176-H178-Constantes!$D$11)</f>
        <v>0</v>
      </c>
      <c r="J178" s="35">
        <f>J177+Clima!$F176-H178-E178-I178</f>
        <v>7.5066201697142301</v>
      </c>
      <c r="K178" s="35">
        <f>0.0526*H178*Clima!$F176^1.218</f>
        <v>0</v>
      </c>
      <c r="L178" s="35">
        <f>K178*Constantes!$D$29</f>
        <v>0</v>
      </c>
      <c r="M178" s="9"/>
      <c r="N178" s="35">
        <v>173</v>
      </c>
      <c r="O178" s="35">
        <f>'Cálculos de ET'!$I176*((1-Constantes!$E$18)*'Cálculos de ET'!$K176+'Cálculos de ET'!$L176)</f>
        <v>1.3612251153520776</v>
      </c>
      <c r="P178" s="35">
        <f>MIN(O178*Constantes!$E$16,0.8*(U177+Clima!$F176-S178-T178-Constantes!$D$12))</f>
        <v>7.8305835463326201E-2</v>
      </c>
      <c r="Q178" s="35">
        <f>IF(Clima!$F176&gt;0.05*Constantes!$E$17,((Clima!$F176-0.05*Constantes!$E$17)^2)/(Clima!$F176+0.95*Constantes!$E$17),0)</f>
        <v>0</v>
      </c>
      <c r="R178" s="35">
        <f>(Q178*Constantes!$E$23+Clima!$F176*Constantes!$E$22)/1000</f>
        <v>0</v>
      </c>
      <c r="S178" s="35">
        <f>IF(R178&gt;Constantes!$E$21,1000*((R178-Constantes!$E$21)/(Constantes!$E$23+Constantes!$E$22)),0)</f>
        <v>0</v>
      </c>
      <c r="T178" s="35">
        <f>MAX(0,U177+Clima!$F176-S178-Constantes!$D$11)</f>
        <v>0</v>
      </c>
      <c r="U178" s="35">
        <f>U177+Clima!$F176-S178-P178-T178</f>
        <v>7.5195764588658314</v>
      </c>
      <c r="V178" s="35">
        <f>0.0526*S178*Clima!$F176^1.218</f>
        <v>0</v>
      </c>
      <c r="W178" s="35">
        <f>V178*Constantes!$E$29</f>
        <v>0</v>
      </c>
      <c r="X178" s="9"/>
      <c r="Y178" s="35">
        <v>173</v>
      </c>
      <c r="Z178" s="35">
        <f>'Cálculos de ET'!$I176*((1-Constantes!$F$18)*'Cálculos de ET'!$K176+'Cálculos de ET'!$L176)</f>
        <v>1.3612251153520776</v>
      </c>
      <c r="AA178" s="35">
        <f>MIN(Z178*Constantes!$F$16,0.8*(AF177+Clima!$F176-AD178-AE178-Constantes!$D$12))</f>
        <v>7.8305835463326201E-2</v>
      </c>
      <c r="AB178" s="35">
        <f>IF(Clima!$F176&gt;0.05*Constantes!$F$17,((Clima!$F176-0.05*Constantes!$F$17)^2)/(Clima!$F176+0.95*Constantes!$F$17),0)</f>
        <v>0</v>
      </c>
      <c r="AC178" s="35">
        <f>(AB178*Constantes!$F$23+Clima!$F176*Constantes!$F$22)/1000</f>
        <v>0</v>
      </c>
      <c r="AD178" s="35">
        <f>IF(AC178&gt;Constantes!$F$21,1000*((AC178-Constantes!$F$21)/(Constantes!$F$23+Constantes!$F$22)),0)</f>
        <v>0</v>
      </c>
      <c r="AE178" s="35">
        <f>MAX(0,AF177+Clima!$F176-AD178-Constantes!$D$11)</f>
        <v>0</v>
      </c>
      <c r="AF178" s="35">
        <f>AF177+Clima!$F176-AD178-AA178-AE178</f>
        <v>7.5195764588658314</v>
      </c>
      <c r="AG178" s="35">
        <f>0.0526*AD178*Clima!$F176^1.218</f>
        <v>0</v>
      </c>
      <c r="AH178" s="35">
        <f>AG178*Constantes!$F$29</f>
        <v>0</v>
      </c>
      <c r="AI178" s="9"/>
      <c r="AJ178" s="35">
        <v>173</v>
      </c>
      <c r="AK178" s="35">
        <f>0.0526*Clima!$F176^2.218</f>
        <v>0</v>
      </c>
      <c r="AL178" s="35">
        <f>IF(Clima!$F176&gt;0.05*$AP$6,((Clima!$F176-0.05*$AP$6)^2)/(Clima!$F176+0.95*$AP$6),0)</f>
        <v>0</v>
      </c>
      <c r="AM178" s="35">
        <f>0.0526*AL178*Clima!$F176^1.218</f>
        <v>0</v>
      </c>
      <c r="AN178" s="35"/>
      <c r="AO178" s="35"/>
      <c r="AP178" s="35"/>
      <c r="AQ178" s="9"/>
      <c r="AR178" s="10"/>
    </row>
    <row r="179" spans="2:44" x14ac:dyDescent="0.25">
      <c r="B179" s="8"/>
      <c r="C179" s="35">
        <v>174</v>
      </c>
      <c r="D179" s="35">
        <f>'Cálculos de ET'!$I177*((1-Constantes!$D$18)*'Cálculos de ET'!$K177+'Cálculos de ET'!$L177)</f>
        <v>1.3972263229192534</v>
      </c>
      <c r="E179" s="35">
        <f>MIN(D179*Constantes!$D$16,0.8*(J178+Clima!$F177-H179-I179-Constantes!$D$12))</f>
        <v>5.2961357713840586E-3</v>
      </c>
      <c r="F179" s="35">
        <f>IF(Clima!$F177&gt;0.05*Constantes!$D$17,((Clima!$F177-0.05*Constantes!$D$17)^2)/(Clima!$F177+0.95*Constantes!$D$17),0)</f>
        <v>0</v>
      </c>
      <c r="G179" s="35">
        <f>(F179*Constantes!$D$23+Clima!$F177*Constantes!$D$22)/1000</f>
        <v>0</v>
      </c>
      <c r="H179" s="35">
        <f>IF(G179&gt;Constantes!$D$21,1000*((G179-Constantes!$D$21)/(Constantes!$D$23+Constantes!$D$22)),0)</f>
        <v>0</v>
      </c>
      <c r="I179" s="35">
        <f>MAX(0,J178+Clima!$F177-H179-Constantes!$D$11)</f>
        <v>0</v>
      </c>
      <c r="J179" s="35">
        <f>J178+Clima!$F177-H179-E179-I179</f>
        <v>7.5013240339428462</v>
      </c>
      <c r="K179" s="35">
        <f>0.0526*H179*Clima!$F177^1.218</f>
        <v>0</v>
      </c>
      <c r="L179" s="35">
        <f>K179*Constantes!$D$29</f>
        <v>0</v>
      </c>
      <c r="M179" s="9"/>
      <c r="N179" s="35">
        <v>174</v>
      </c>
      <c r="O179" s="35">
        <f>'Cálculos de ET'!$I177*((1-Constantes!$E$18)*'Cálculos de ET'!$K177+'Cálculos de ET'!$L177)</f>
        <v>1.3972263229192534</v>
      </c>
      <c r="P179" s="35">
        <f>MIN(O179*Constantes!$E$16,0.8*(U178+Clima!$F177-S179-T179-Constantes!$D$12))</f>
        <v>1.5661167092665098E-2</v>
      </c>
      <c r="Q179" s="35">
        <f>IF(Clima!$F177&gt;0.05*Constantes!$E$17,((Clima!$F177-0.05*Constantes!$E$17)^2)/(Clima!$F177+0.95*Constantes!$E$17),0)</f>
        <v>0</v>
      </c>
      <c r="R179" s="35">
        <f>(Q179*Constantes!$E$23+Clima!$F177*Constantes!$E$22)/1000</f>
        <v>0</v>
      </c>
      <c r="S179" s="35">
        <f>IF(R179&gt;Constantes!$E$21,1000*((R179-Constantes!$E$21)/(Constantes!$E$23+Constantes!$E$22)),0)</f>
        <v>0</v>
      </c>
      <c r="T179" s="35">
        <f>MAX(0,U178+Clima!$F177-S179-Constantes!$D$11)</f>
        <v>0</v>
      </c>
      <c r="U179" s="35">
        <f>U178+Clima!$F177-S179-P179-T179</f>
        <v>7.5039152917731666</v>
      </c>
      <c r="V179" s="35">
        <f>0.0526*S179*Clima!$F177^1.218</f>
        <v>0</v>
      </c>
      <c r="W179" s="35">
        <f>V179*Constantes!$E$29</f>
        <v>0</v>
      </c>
      <c r="X179" s="9"/>
      <c r="Y179" s="35">
        <v>174</v>
      </c>
      <c r="Z179" s="35">
        <f>'Cálculos de ET'!$I177*((1-Constantes!$F$18)*'Cálculos de ET'!$K177+'Cálculos de ET'!$L177)</f>
        <v>1.3972263229192534</v>
      </c>
      <c r="AA179" s="35">
        <f>MIN(Z179*Constantes!$F$16,0.8*(AF178+Clima!$F177-AD179-AE179-Constantes!$D$12))</f>
        <v>1.5661167092665098E-2</v>
      </c>
      <c r="AB179" s="35">
        <f>IF(Clima!$F177&gt;0.05*Constantes!$F$17,((Clima!$F177-0.05*Constantes!$F$17)^2)/(Clima!$F177+0.95*Constantes!$F$17),0)</f>
        <v>0</v>
      </c>
      <c r="AC179" s="35">
        <f>(AB179*Constantes!$F$23+Clima!$F177*Constantes!$F$22)/1000</f>
        <v>0</v>
      </c>
      <c r="AD179" s="35">
        <f>IF(AC179&gt;Constantes!$F$21,1000*((AC179-Constantes!$F$21)/(Constantes!$F$23+Constantes!$F$22)),0)</f>
        <v>0</v>
      </c>
      <c r="AE179" s="35">
        <f>MAX(0,AF178+Clima!$F177-AD179-Constantes!$D$11)</f>
        <v>0</v>
      </c>
      <c r="AF179" s="35">
        <f>AF178+Clima!$F177-AD179-AA179-AE179</f>
        <v>7.5039152917731666</v>
      </c>
      <c r="AG179" s="35">
        <f>0.0526*AD179*Clima!$F177^1.218</f>
        <v>0</v>
      </c>
      <c r="AH179" s="35">
        <f>AG179*Constantes!$F$29</f>
        <v>0</v>
      </c>
      <c r="AI179" s="9"/>
      <c r="AJ179" s="35">
        <v>174</v>
      </c>
      <c r="AK179" s="35">
        <f>0.0526*Clima!$F177^2.218</f>
        <v>0</v>
      </c>
      <c r="AL179" s="35">
        <f>IF(Clima!$F177&gt;0.05*$AP$6,((Clima!$F177-0.05*$AP$6)^2)/(Clima!$F177+0.95*$AP$6),0)</f>
        <v>0</v>
      </c>
      <c r="AM179" s="35">
        <f>0.0526*AL179*Clima!$F177^1.218</f>
        <v>0</v>
      </c>
      <c r="AN179" s="35"/>
      <c r="AO179" s="35"/>
      <c r="AP179" s="35"/>
      <c r="AQ179" s="9"/>
      <c r="AR179" s="10"/>
    </row>
    <row r="180" spans="2:44" x14ac:dyDescent="0.25">
      <c r="B180" s="8"/>
      <c r="C180" s="35">
        <v>175</v>
      </c>
      <c r="D180" s="35">
        <f>'Cálculos de ET'!$I178*((1-Constantes!$D$18)*'Cálculos de ET'!$K178+'Cálculos de ET'!$L178)</f>
        <v>1.3648669538719591</v>
      </c>
      <c r="E180" s="35">
        <f>MIN(D180*Constantes!$D$16,0.8*(J179+Clima!$F178-H180-I180-Constantes!$D$12))</f>
        <v>1.0592271542769539E-3</v>
      </c>
      <c r="F180" s="35">
        <f>IF(Clima!$F178&gt;0.05*Constantes!$D$17,((Clima!$F178-0.05*Constantes!$D$17)^2)/(Clima!$F178+0.95*Constantes!$D$17),0)</f>
        <v>0</v>
      </c>
      <c r="G180" s="35">
        <f>(F180*Constantes!$D$23+Clima!$F178*Constantes!$D$22)/1000</f>
        <v>0</v>
      </c>
      <c r="H180" s="35">
        <f>IF(G180&gt;Constantes!$D$21,1000*((G180-Constantes!$D$21)/(Constantes!$D$23+Constantes!$D$22)),0)</f>
        <v>0</v>
      </c>
      <c r="I180" s="35">
        <f>MAX(0,J179+Clima!$F178-H180-Constantes!$D$11)</f>
        <v>0</v>
      </c>
      <c r="J180" s="35">
        <f>J179+Clima!$F178-H180-E180-I180</f>
        <v>7.5002648067885689</v>
      </c>
      <c r="K180" s="35">
        <f>0.0526*H180*Clima!$F178^1.218</f>
        <v>0</v>
      </c>
      <c r="L180" s="35">
        <f>K180*Constantes!$D$29</f>
        <v>0</v>
      </c>
      <c r="M180" s="9"/>
      <c r="N180" s="35">
        <v>175</v>
      </c>
      <c r="O180" s="35">
        <f>'Cálculos de ET'!$I178*((1-Constantes!$E$18)*'Cálculos de ET'!$K178+'Cálculos de ET'!$L178)</f>
        <v>1.3648669538719591</v>
      </c>
      <c r="P180" s="35">
        <f>MIN(O180*Constantes!$E$16,0.8*(U179+Clima!$F178-S180-T180-Constantes!$D$12))</f>
        <v>3.1322334185333034E-3</v>
      </c>
      <c r="Q180" s="35">
        <f>IF(Clima!$F178&gt;0.05*Constantes!$E$17,((Clima!$F178-0.05*Constantes!$E$17)^2)/(Clima!$F178+0.95*Constantes!$E$17),0)</f>
        <v>0</v>
      </c>
      <c r="R180" s="35">
        <f>(Q180*Constantes!$E$23+Clima!$F178*Constantes!$E$22)/1000</f>
        <v>0</v>
      </c>
      <c r="S180" s="35">
        <f>IF(R180&gt;Constantes!$E$21,1000*((R180-Constantes!$E$21)/(Constantes!$E$23+Constantes!$E$22)),0)</f>
        <v>0</v>
      </c>
      <c r="T180" s="35">
        <f>MAX(0,U179+Clima!$F178-S180-Constantes!$D$11)</f>
        <v>0</v>
      </c>
      <c r="U180" s="35">
        <f>U179+Clima!$F178-S180-P180-T180</f>
        <v>7.5007830583546333</v>
      </c>
      <c r="V180" s="35">
        <f>0.0526*S180*Clima!$F178^1.218</f>
        <v>0</v>
      </c>
      <c r="W180" s="35">
        <f>V180*Constantes!$E$29</f>
        <v>0</v>
      </c>
      <c r="X180" s="9"/>
      <c r="Y180" s="35">
        <v>175</v>
      </c>
      <c r="Z180" s="35">
        <f>'Cálculos de ET'!$I178*((1-Constantes!$F$18)*'Cálculos de ET'!$K178+'Cálculos de ET'!$L178)</f>
        <v>1.3648669538719591</v>
      </c>
      <c r="AA180" s="35">
        <f>MIN(Z180*Constantes!$F$16,0.8*(AF179+Clima!$F178-AD180-AE180-Constantes!$D$12))</f>
        <v>3.1322334185333034E-3</v>
      </c>
      <c r="AB180" s="35">
        <f>IF(Clima!$F178&gt;0.05*Constantes!$F$17,((Clima!$F178-0.05*Constantes!$F$17)^2)/(Clima!$F178+0.95*Constantes!$F$17),0)</f>
        <v>0</v>
      </c>
      <c r="AC180" s="35">
        <f>(AB180*Constantes!$F$23+Clima!$F178*Constantes!$F$22)/1000</f>
        <v>0</v>
      </c>
      <c r="AD180" s="35">
        <f>IF(AC180&gt;Constantes!$F$21,1000*((AC180-Constantes!$F$21)/(Constantes!$F$23+Constantes!$F$22)),0)</f>
        <v>0</v>
      </c>
      <c r="AE180" s="35">
        <f>MAX(0,AF179+Clima!$F178-AD180-Constantes!$D$11)</f>
        <v>0</v>
      </c>
      <c r="AF180" s="35">
        <f>AF179+Clima!$F178-AD180-AA180-AE180</f>
        <v>7.5007830583546333</v>
      </c>
      <c r="AG180" s="35">
        <f>0.0526*AD180*Clima!$F178^1.218</f>
        <v>0</v>
      </c>
      <c r="AH180" s="35">
        <f>AG180*Constantes!$F$29</f>
        <v>0</v>
      </c>
      <c r="AI180" s="9"/>
      <c r="AJ180" s="35">
        <v>175</v>
      </c>
      <c r="AK180" s="35">
        <f>0.0526*Clima!$F178^2.218</f>
        <v>0</v>
      </c>
      <c r="AL180" s="35">
        <f>IF(Clima!$F178&gt;0.05*$AP$6,((Clima!$F178-0.05*$AP$6)^2)/(Clima!$F178+0.95*$AP$6),0)</f>
        <v>0</v>
      </c>
      <c r="AM180" s="35">
        <f>0.0526*AL180*Clima!$F178^1.218</f>
        <v>0</v>
      </c>
      <c r="AN180" s="35"/>
      <c r="AO180" s="35"/>
      <c r="AP180" s="35"/>
      <c r="AQ180" s="9"/>
      <c r="AR180" s="10"/>
    </row>
    <row r="181" spans="2:44" x14ac:dyDescent="0.25">
      <c r="B181" s="8"/>
      <c r="C181" s="35">
        <v>176</v>
      </c>
      <c r="D181" s="35">
        <f>'Cálculos de ET'!$I179*((1-Constantes!$D$18)*'Cálculos de ET'!$K179+'Cálculos de ET'!$L179)</f>
        <v>1.3654553626964812</v>
      </c>
      <c r="E181" s="35">
        <f>MIN(D181*Constantes!$D$16,0.8*(J180+Clima!$F179-H181-I181-Constantes!$D$12))</f>
        <v>2.1184543085510656E-4</v>
      </c>
      <c r="F181" s="35">
        <f>IF(Clima!$F179&gt;0.05*Constantes!$D$17,((Clima!$F179-0.05*Constantes!$D$17)^2)/(Clima!$F179+0.95*Constantes!$D$17),0)</f>
        <v>0</v>
      </c>
      <c r="G181" s="35">
        <f>(F181*Constantes!$D$23+Clima!$F179*Constantes!$D$22)/1000</f>
        <v>0</v>
      </c>
      <c r="H181" s="35">
        <f>IF(G181&gt;Constantes!$D$21,1000*((G181-Constantes!$D$21)/(Constantes!$D$23+Constantes!$D$22)),0)</f>
        <v>0</v>
      </c>
      <c r="I181" s="35">
        <f>MAX(0,J180+Clima!$F179-H181-Constantes!$D$11)</f>
        <v>0</v>
      </c>
      <c r="J181" s="35">
        <f>J180+Clima!$F179-H181-E181-I181</f>
        <v>7.5000529613577136</v>
      </c>
      <c r="K181" s="35">
        <f>0.0526*H181*Clima!$F179^1.218</f>
        <v>0</v>
      </c>
      <c r="L181" s="35">
        <f>K181*Constantes!$D$29</f>
        <v>0</v>
      </c>
      <c r="M181" s="9"/>
      <c r="N181" s="35">
        <v>176</v>
      </c>
      <c r="O181" s="35">
        <f>'Cálculos de ET'!$I179*((1-Constantes!$E$18)*'Cálculos de ET'!$K179+'Cálculos de ET'!$L179)</f>
        <v>1.3654553626964812</v>
      </c>
      <c r="P181" s="35">
        <f>MIN(O181*Constantes!$E$16,0.8*(U180+Clima!$F179-S181-T181-Constantes!$D$12))</f>
        <v>6.2644668370666074E-4</v>
      </c>
      <c r="Q181" s="35">
        <f>IF(Clima!$F179&gt;0.05*Constantes!$E$17,((Clima!$F179-0.05*Constantes!$E$17)^2)/(Clima!$F179+0.95*Constantes!$E$17),0)</f>
        <v>0</v>
      </c>
      <c r="R181" s="35">
        <f>(Q181*Constantes!$E$23+Clima!$F179*Constantes!$E$22)/1000</f>
        <v>0</v>
      </c>
      <c r="S181" s="35">
        <f>IF(R181&gt;Constantes!$E$21,1000*((R181-Constantes!$E$21)/(Constantes!$E$23+Constantes!$E$22)),0)</f>
        <v>0</v>
      </c>
      <c r="T181" s="35">
        <f>MAX(0,U180+Clima!$F179-S181-Constantes!$D$11)</f>
        <v>0</v>
      </c>
      <c r="U181" s="35">
        <f>U180+Clima!$F179-S181-P181-T181</f>
        <v>7.5001566116709268</v>
      </c>
      <c r="V181" s="35">
        <f>0.0526*S181*Clima!$F179^1.218</f>
        <v>0</v>
      </c>
      <c r="W181" s="35">
        <f>V181*Constantes!$E$29</f>
        <v>0</v>
      </c>
      <c r="X181" s="9"/>
      <c r="Y181" s="35">
        <v>176</v>
      </c>
      <c r="Z181" s="35">
        <f>'Cálculos de ET'!$I179*((1-Constantes!$F$18)*'Cálculos de ET'!$K179+'Cálculos de ET'!$L179)</f>
        <v>1.3654553626964812</v>
      </c>
      <c r="AA181" s="35">
        <f>MIN(Z181*Constantes!$F$16,0.8*(AF180+Clima!$F179-AD181-AE181-Constantes!$D$12))</f>
        <v>6.2644668370666074E-4</v>
      </c>
      <c r="AB181" s="35">
        <f>IF(Clima!$F179&gt;0.05*Constantes!$F$17,((Clima!$F179-0.05*Constantes!$F$17)^2)/(Clima!$F179+0.95*Constantes!$F$17),0)</f>
        <v>0</v>
      </c>
      <c r="AC181" s="35">
        <f>(AB181*Constantes!$F$23+Clima!$F179*Constantes!$F$22)/1000</f>
        <v>0</v>
      </c>
      <c r="AD181" s="35">
        <f>IF(AC181&gt;Constantes!$F$21,1000*((AC181-Constantes!$F$21)/(Constantes!$F$23+Constantes!$F$22)),0)</f>
        <v>0</v>
      </c>
      <c r="AE181" s="35">
        <f>MAX(0,AF180+Clima!$F179-AD181-Constantes!$D$11)</f>
        <v>0</v>
      </c>
      <c r="AF181" s="35">
        <f>AF180+Clima!$F179-AD181-AA181-AE181</f>
        <v>7.5001566116709268</v>
      </c>
      <c r="AG181" s="35">
        <f>0.0526*AD181*Clima!$F179^1.218</f>
        <v>0</v>
      </c>
      <c r="AH181" s="35">
        <f>AG181*Constantes!$F$29</f>
        <v>0</v>
      </c>
      <c r="AI181" s="9"/>
      <c r="AJ181" s="35">
        <v>176</v>
      </c>
      <c r="AK181" s="35">
        <f>0.0526*Clima!$F179^2.218</f>
        <v>0</v>
      </c>
      <c r="AL181" s="35">
        <f>IF(Clima!$F179&gt;0.05*$AP$6,((Clima!$F179-0.05*$AP$6)^2)/(Clima!$F179+0.95*$AP$6),0)</f>
        <v>0</v>
      </c>
      <c r="AM181" s="35">
        <f>0.0526*AL181*Clima!$F179^1.218</f>
        <v>0</v>
      </c>
      <c r="AN181" s="35"/>
      <c r="AO181" s="35"/>
      <c r="AP181" s="35"/>
      <c r="AQ181" s="9"/>
      <c r="AR181" s="10"/>
    </row>
    <row r="182" spans="2:44" x14ac:dyDescent="0.25">
      <c r="B182" s="8"/>
      <c r="C182" s="35">
        <v>177</v>
      </c>
      <c r="D182" s="35">
        <f>'Cálculos de ET'!$I180*((1-Constantes!$D$18)*'Cálculos de ET'!$K180+'Cálculos de ET'!$L180)</f>
        <v>1.4221561570141492</v>
      </c>
      <c r="E182" s="35">
        <f>MIN(D182*Constantes!$D$16,0.8*(J181+Clima!$F180-H182-I182-Constantes!$D$12))</f>
        <v>4.2369086170879203E-5</v>
      </c>
      <c r="F182" s="35">
        <f>IF(Clima!$F180&gt;0.05*Constantes!$D$17,((Clima!$F180-0.05*Constantes!$D$17)^2)/(Clima!$F180+0.95*Constantes!$D$17),0)</f>
        <v>0</v>
      </c>
      <c r="G182" s="35">
        <f>(F182*Constantes!$D$23+Clima!$F180*Constantes!$D$22)/1000</f>
        <v>0</v>
      </c>
      <c r="H182" s="35">
        <f>IF(G182&gt;Constantes!$D$21,1000*((G182-Constantes!$D$21)/(Constantes!$D$23+Constantes!$D$22)),0)</f>
        <v>0</v>
      </c>
      <c r="I182" s="35">
        <f>MAX(0,J181+Clima!$F180-H182-Constantes!$D$11)</f>
        <v>0</v>
      </c>
      <c r="J182" s="35">
        <f>J181+Clima!$F180-H182-E182-I182</f>
        <v>7.5000105922715425</v>
      </c>
      <c r="K182" s="35">
        <f>0.0526*H182*Clima!$F180^1.218</f>
        <v>0</v>
      </c>
      <c r="L182" s="35">
        <f>K182*Constantes!$D$29</f>
        <v>0</v>
      </c>
      <c r="M182" s="9"/>
      <c r="N182" s="35">
        <v>177</v>
      </c>
      <c r="O182" s="35">
        <f>'Cálculos de ET'!$I180*((1-Constantes!$E$18)*'Cálculos de ET'!$K180+'Cálculos de ET'!$L180)</f>
        <v>1.4221561570141492</v>
      </c>
      <c r="P182" s="35">
        <f>MIN(O182*Constantes!$E$16,0.8*(U181+Clima!$F180-S182-T182-Constantes!$D$12))</f>
        <v>1.2528933674147425E-4</v>
      </c>
      <c r="Q182" s="35">
        <f>IF(Clima!$F180&gt;0.05*Constantes!$E$17,((Clima!$F180-0.05*Constantes!$E$17)^2)/(Clima!$F180+0.95*Constantes!$E$17),0)</f>
        <v>0</v>
      </c>
      <c r="R182" s="35">
        <f>(Q182*Constantes!$E$23+Clima!$F180*Constantes!$E$22)/1000</f>
        <v>0</v>
      </c>
      <c r="S182" s="35">
        <f>IF(R182&gt;Constantes!$E$21,1000*((R182-Constantes!$E$21)/(Constantes!$E$23+Constantes!$E$22)),0)</f>
        <v>0</v>
      </c>
      <c r="T182" s="35">
        <f>MAX(0,U181+Clima!$F180-S182-Constantes!$D$11)</f>
        <v>0</v>
      </c>
      <c r="U182" s="35">
        <f>U181+Clima!$F180-S182-P182-T182</f>
        <v>7.500031322334185</v>
      </c>
      <c r="V182" s="35">
        <f>0.0526*S182*Clima!$F180^1.218</f>
        <v>0</v>
      </c>
      <c r="W182" s="35">
        <f>V182*Constantes!$E$29</f>
        <v>0</v>
      </c>
      <c r="X182" s="9"/>
      <c r="Y182" s="35">
        <v>177</v>
      </c>
      <c r="Z182" s="35">
        <f>'Cálculos de ET'!$I180*((1-Constantes!$F$18)*'Cálculos de ET'!$K180+'Cálculos de ET'!$L180)</f>
        <v>1.4221561570141492</v>
      </c>
      <c r="AA182" s="35">
        <f>MIN(Z182*Constantes!$F$16,0.8*(AF181+Clima!$F180-AD182-AE182-Constantes!$D$12))</f>
        <v>1.2528933674147425E-4</v>
      </c>
      <c r="AB182" s="35">
        <f>IF(Clima!$F180&gt;0.05*Constantes!$F$17,((Clima!$F180-0.05*Constantes!$F$17)^2)/(Clima!$F180+0.95*Constantes!$F$17),0)</f>
        <v>0</v>
      </c>
      <c r="AC182" s="35">
        <f>(AB182*Constantes!$F$23+Clima!$F180*Constantes!$F$22)/1000</f>
        <v>0</v>
      </c>
      <c r="AD182" s="35">
        <f>IF(AC182&gt;Constantes!$F$21,1000*((AC182-Constantes!$F$21)/(Constantes!$F$23+Constantes!$F$22)),0)</f>
        <v>0</v>
      </c>
      <c r="AE182" s="35">
        <f>MAX(0,AF181+Clima!$F180-AD182-Constantes!$D$11)</f>
        <v>0</v>
      </c>
      <c r="AF182" s="35">
        <f>AF181+Clima!$F180-AD182-AA182-AE182</f>
        <v>7.500031322334185</v>
      </c>
      <c r="AG182" s="35">
        <f>0.0526*AD182*Clima!$F180^1.218</f>
        <v>0</v>
      </c>
      <c r="AH182" s="35">
        <f>AG182*Constantes!$F$29</f>
        <v>0</v>
      </c>
      <c r="AI182" s="9"/>
      <c r="AJ182" s="35">
        <v>177</v>
      </c>
      <c r="AK182" s="35">
        <f>0.0526*Clima!$F180^2.218</f>
        <v>0</v>
      </c>
      <c r="AL182" s="35">
        <f>IF(Clima!$F180&gt;0.05*$AP$6,((Clima!$F180-0.05*$AP$6)^2)/(Clima!$F180+0.95*$AP$6),0)</f>
        <v>0</v>
      </c>
      <c r="AM182" s="35">
        <f>0.0526*AL182*Clima!$F180^1.218</f>
        <v>0</v>
      </c>
      <c r="AN182" s="35"/>
      <c r="AO182" s="35"/>
      <c r="AP182" s="35"/>
      <c r="AQ182" s="9"/>
      <c r="AR182" s="10"/>
    </row>
    <row r="183" spans="2:44" x14ac:dyDescent="0.25">
      <c r="B183" s="8"/>
      <c r="C183" s="35">
        <v>178</v>
      </c>
      <c r="D183" s="35">
        <f>'Cálculos de ET'!$I181*((1-Constantes!$D$18)*'Cálculos de ET'!$K181+'Cálculos de ET'!$L181)</f>
        <v>1.3690435948896071</v>
      </c>
      <c r="E183" s="35">
        <f>MIN(D183*Constantes!$D$16,0.8*(J182+Clima!$F181-H183-I183-Constantes!$D$12))</f>
        <v>8.4738172340337311E-6</v>
      </c>
      <c r="F183" s="35">
        <f>IF(Clima!$F181&gt;0.05*Constantes!$D$17,((Clima!$F181-0.05*Constantes!$D$17)^2)/(Clima!$F181+0.95*Constantes!$D$17),0)</f>
        <v>0</v>
      </c>
      <c r="G183" s="35">
        <f>(F183*Constantes!$D$23+Clima!$F181*Constantes!$D$22)/1000</f>
        <v>0</v>
      </c>
      <c r="H183" s="35">
        <f>IF(G183&gt;Constantes!$D$21,1000*((G183-Constantes!$D$21)/(Constantes!$D$23+Constantes!$D$22)),0)</f>
        <v>0</v>
      </c>
      <c r="I183" s="35">
        <f>MAX(0,J182+Clima!$F181-H183-Constantes!$D$11)</f>
        <v>0</v>
      </c>
      <c r="J183" s="35">
        <f>J182+Clima!$F181-H183-E183-I183</f>
        <v>7.5000021184543089</v>
      </c>
      <c r="K183" s="35">
        <f>0.0526*H183*Clima!$F181^1.218</f>
        <v>0</v>
      </c>
      <c r="L183" s="35">
        <f>K183*Constantes!$D$29</f>
        <v>0</v>
      </c>
      <c r="M183" s="9"/>
      <c r="N183" s="35">
        <v>178</v>
      </c>
      <c r="O183" s="35">
        <f>'Cálculos de ET'!$I181*((1-Constantes!$E$18)*'Cálculos de ET'!$K181+'Cálculos de ET'!$L181)</f>
        <v>1.3690435948896071</v>
      </c>
      <c r="P183" s="35">
        <f>MIN(O183*Constantes!$E$16,0.8*(U182+Clima!$F181-S183-T183-Constantes!$D$12))</f>
        <v>2.5057867348010634E-5</v>
      </c>
      <c r="Q183" s="35">
        <f>IF(Clima!$F181&gt;0.05*Constantes!$E$17,((Clima!$F181-0.05*Constantes!$E$17)^2)/(Clima!$F181+0.95*Constantes!$E$17),0)</f>
        <v>0</v>
      </c>
      <c r="R183" s="35">
        <f>(Q183*Constantes!$E$23+Clima!$F181*Constantes!$E$22)/1000</f>
        <v>0</v>
      </c>
      <c r="S183" s="35">
        <f>IF(R183&gt;Constantes!$E$21,1000*((R183-Constantes!$E$21)/(Constantes!$E$23+Constantes!$E$22)),0)</f>
        <v>0</v>
      </c>
      <c r="T183" s="35">
        <f>MAX(0,U182+Clima!$F181-S183-Constantes!$D$11)</f>
        <v>0</v>
      </c>
      <c r="U183" s="35">
        <f>U182+Clima!$F181-S183-P183-T183</f>
        <v>7.5000062644668368</v>
      </c>
      <c r="V183" s="35">
        <f>0.0526*S183*Clima!$F181^1.218</f>
        <v>0</v>
      </c>
      <c r="W183" s="35">
        <f>V183*Constantes!$E$29</f>
        <v>0</v>
      </c>
      <c r="X183" s="9"/>
      <c r="Y183" s="35">
        <v>178</v>
      </c>
      <c r="Z183" s="35">
        <f>'Cálculos de ET'!$I181*((1-Constantes!$F$18)*'Cálculos de ET'!$K181+'Cálculos de ET'!$L181)</f>
        <v>1.3690435948896071</v>
      </c>
      <c r="AA183" s="35">
        <f>MIN(Z183*Constantes!$F$16,0.8*(AF182+Clima!$F181-AD183-AE183-Constantes!$D$12))</f>
        <v>2.5057867348010634E-5</v>
      </c>
      <c r="AB183" s="35">
        <f>IF(Clima!$F181&gt;0.05*Constantes!$F$17,((Clima!$F181-0.05*Constantes!$F$17)^2)/(Clima!$F181+0.95*Constantes!$F$17),0)</f>
        <v>0</v>
      </c>
      <c r="AC183" s="35">
        <f>(AB183*Constantes!$F$23+Clima!$F181*Constantes!$F$22)/1000</f>
        <v>0</v>
      </c>
      <c r="AD183" s="35">
        <f>IF(AC183&gt;Constantes!$F$21,1000*((AC183-Constantes!$F$21)/(Constantes!$F$23+Constantes!$F$22)),0)</f>
        <v>0</v>
      </c>
      <c r="AE183" s="35">
        <f>MAX(0,AF182+Clima!$F181-AD183-Constantes!$D$11)</f>
        <v>0</v>
      </c>
      <c r="AF183" s="35">
        <f>AF182+Clima!$F181-AD183-AA183-AE183</f>
        <v>7.5000062644668368</v>
      </c>
      <c r="AG183" s="35">
        <f>0.0526*AD183*Clima!$F181^1.218</f>
        <v>0</v>
      </c>
      <c r="AH183" s="35">
        <f>AG183*Constantes!$F$29</f>
        <v>0</v>
      </c>
      <c r="AI183" s="9"/>
      <c r="AJ183" s="35">
        <v>178</v>
      </c>
      <c r="AK183" s="35">
        <f>0.0526*Clima!$F181^2.218</f>
        <v>0</v>
      </c>
      <c r="AL183" s="35">
        <f>IF(Clima!$F181&gt;0.05*$AP$6,((Clima!$F181-0.05*$AP$6)^2)/(Clima!$F181+0.95*$AP$6),0)</f>
        <v>0</v>
      </c>
      <c r="AM183" s="35">
        <f>0.0526*AL183*Clima!$F181^1.218</f>
        <v>0</v>
      </c>
      <c r="AN183" s="35"/>
      <c r="AO183" s="35"/>
      <c r="AP183" s="35"/>
      <c r="AQ183" s="9"/>
      <c r="AR183" s="10"/>
    </row>
    <row r="184" spans="2:44" x14ac:dyDescent="0.25">
      <c r="B184" s="8"/>
      <c r="C184" s="35">
        <v>179</v>
      </c>
      <c r="D184" s="35">
        <f>'Cálculos de ET'!$I182*((1-Constantes!$D$18)*'Cálculos de ET'!$K182+'Cálculos de ET'!$L182)</f>
        <v>1.4330462905054349</v>
      </c>
      <c r="E184" s="35">
        <f>MIN(D184*Constantes!$D$16,0.8*(J183+Clima!$F182-H184-I184-Constantes!$D$12))</f>
        <v>1.6947634470909634E-6</v>
      </c>
      <c r="F184" s="35">
        <f>IF(Clima!$F182&gt;0.05*Constantes!$D$17,((Clima!$F182-0.05*Constantes!$D$17)^2)/(Clima!$F182+0.95*Constantes!$D$17),0)</f>
        <v>0</v>
      </c>
      <c r="G184" s="35">
        <f>(F184*Constantes!$D$23+Clima!$F182*Constantes!$D$22)/1000</f>
        <v>0</v>
      </c>
      <c r="H184" s="35">
        <f>IF(G184&gt;Constantes!$D$21,1000*((G184-Constantes!$D$21)/(Constantes!$D$23+Constantes!$D$22)),0)</f>
        <v>0</v>
      </c>
      <c r="I184" s="35">
        <f>MAX(0,J183+Clima!$F182-H184-Constantes!$D$11)</f>
        <v>0</v>
      </c>
      <c r="J184" s="35">
        <f>J183+Clima!$F182-H184-E184-I184</f>
        <v>7.500000423690862</v>
      </c>
      <c r="K184" s="35">
        <f>0.0526*H184*Clima!$F182^1.218</f>
        <v>0</v>
      </c>
      <c r="L184" s="35">
        <f>K184*Constantes!$D$29</f>
        <v>0</v>
      </c>
      <c r="M184" s="9"/>
      <c r="N184" s="35">
        <v>179</v>
      </c>
      <c r="O184" s="35">
        <f>'Cálculos de ET'!$I182*((1-Constantes!$E$18)*'Cálculos de ET'!$K182+'Cálculos de ET'!$L182)</f>
        <v>1.4330462905054349</v>
      </c>
      <c r="P184" s="35">
        <f>MIN(O184*Constantes!$E$16,0.8*(U183+Clima!$F182-S184-T184-Constantes!$D$12))</f>
        <v>5.0115734694600183E-6</v>
      </c>
      <c r="Q184" s="35">
        <f>IF(Clima!$F182&gt;0.05*Constantes!$E$17,((Clima!$F182-0.05*Constantes!$E$17)^2)/(Clima!$F182+0.95*Constantes!$E$17),0)</f>
        <v>0</v>
      </c>
      <c r="R184" s="35">
        <f>(Q184*Constantes!$E$23+Clima!$F182*Constantes!$E$22)/1000</f>
        <v>0</v>
      </c>
      <c r="S184" s="35">
        <f>IF(R184&gt;Constantes!$E$21,1000*((R184-Constantes!$E$21)/(Constantes!$E$23+Constantes!$E$22)),0)</f>
        <v>0</v>
      </c>
      <c r="T184" s="35">
        <f>MAX(0,U183+Clima!$F182-S184-Constantes!$D$11)</f>
        <v>0</v>
      </c>
      <c r="U184" s="35">
        <f>U183+Clima!$F182-S184-P184-T184</f>
        <v>7.5000012528933677</v>
      </c>
      <c r="V184" s="35">
        <f>0.0526*S184*Clima!$F182^1.218</f>
        <v>0</v>
      </c>
      <c r="W184" s="35">
        <f>V184*Constantes!$E$29</f>
        <v>0</v>
      </c>
      <c r="X184" s="9"/>
      <c r="Y184" s="35">
        <v>179</v>
      </c>
      <c r="Z184" s="35">
        <f>'Cálculos de ET'!$I182*((1-Constantes!$F$18)*'Cálculos de ET'!$K182+'Cálculos de ET'!$L182)</f>
        <v>1.4330462905054349</v>
      </c>
      <c r="AA184" s="35">
        <f>MIN(Z184*Constantes!$F$16,0.8*(AF183+Clima!$F182-AD184-AE184-Constantes!$D$12))</f>
        <v>5.0115734694600183E-6</v>
      </c>
      <c r="AB184" s="35">
        <f>IF(Clima!$F182&gt;0.05*Constantes!$F$17,((Clima!$F182-0.05*Constantes!$F$17)^2)/(Clima!$F182+0.95*Constantes!$F$17),0)</f>
        <v>0</v>
      </c>
      <c r="AC184" s="35">
        <f>(AB184*Constantes!$F$23+Clima!$F182*Constantes!$F$22)/1000</f>
        <v>0</v>
      </c>
      <c r="AD184" s="35">
        <f>IF(AC184&gt;Constantes!$F$21,1000*((AC184-Constantes!$F$21)/(Constantes!$F$23+Constantes!$F$22)),0)</f>
        <v>0</v>
      </c>
      <c r="AE184" s="35">
        <f>MAX(0,AF183+Clima!$F182-AD184-Constantes!$D$11)</f>
        <v>0</v>
      </c>
      <c r="AF184" s="35">
        <f>AF183+Clima!$F182-AD184-AA184-AE184</f>
        <v>7.5000012528933677</v>
      </c>
      <c r="AG184" s="35">
        <f>0.0526*AD184*Clima!$F182^1.218</f>
        <v>0</v>
      </c>
      <c r="AH184" s="35">
        <f>AG184*Constantes!$F$29</f>
        <v>0</v>
      </c>
      <c r="AI184" s="9"/>
      <c r="AJ184" s="35">
        <v>179</v>
      </c>
      <c r="AK184" s="35">
        <f>0.0526*Clima!$F182^2.218</f>
        <v>0</v>
      </c>
      <c r="AL184" s="35">
        <f>IF(Clima!$F182&gt;0.05*$AP$6,((Clima!$F182-0.05*$AP$6)^2)/(Clima!$F182+0.95*$AP$6),0)</f>
        <v>0</v>
      </c>
      <c r="AM184" s="35">
        <f>0.0526*AL184*Clima!$F182^1.218</f>
        <v>0</v>
      </c>
      <c r="AN184" s="35"/>
      <c r="AO184" s="35"/>
      <c r="AP184" s="35"/>
      <c r="AQ184" s="9"/>
      <c r="AR184" s="10"/>
    </row>
    <row r="185" spans="2:44" x14ac:dyDescent="0.25">
      <c r="B185" s="8"/>
      <c r="C185" s="35">
        <v>180</v>
      </c>
      <c r="D185" s="35">
        <f>'Cálculos de ET'!$I183*((1-Constantes!$D$18)*'Cálculos de ET'!$K183+'Cálculos de ET'!$L183)</f>
        <v>1.4481196607797839</v>
      </c>
      <c r="E185" s="35">
        <f>MIN(D185*Constantes!$D$16,0.8*(J184+Clima!$F183-H185-I185-Constantes!$D$12))</f>
        <v>3.3895268956030124E-7</v>
      </c>
      <c r="F185" s="35">
        <f>IF(Clima!$F183&gt;0.05*Constantes!$D$17,((Clima!$F183-0.05*Constantes!$D$17)^2)/(Clima!$F183+0.95*Constantes!$D$17),0)</f>
        <v>0</v>
      </c>
      <c r="G185" s="35">
        <f>(F185*Constantes!$D$23+Clima!$F183*Constantes!$D$22)/1000</f>
        <v>0</v>
      </c>
      <c r="H185" s="35">
        <f>IF(G185&gt;Constantes!$D$21,1000*((G185-Constantes!$D$21)/(Constantes!$D$23+Constantes!$D$22)),0)</f>
        <v>0</v>
      </c>
      <c r="I185" s="35">
        <f>MAX(0,J184+Clima!$F183-H185-Constantes!$D$11)</f>
        <v>0</v>
      </c>
      <c r="J185" s="35">
        <f>J184+Clima!$F183-H185-E185-I185</f>
        <v>7.500000084738172</v>
      </c>
      <c r="K185" s="35">
        <f>0.0526*H185*Clima!$F183^1.218</f>
        <v>0</v>
      </c>
      <c r="L185" s="35">
        <f>K185*Constantes!$D$29</f>
        <v>0</v>
      </c>
      <c r="M185" s="9"/>
      <c r="N185" s="35">
        <v>180</v>
      </c>
      <c r="O185" s="35">
        <f>'Cálculos de ET'!$I183*((1-Constantes!$E$18)*'Cálculos de ET'!$K183+'Cálculos de ET'!$L183)</f>
        <v>1.4481196607797839</v>
      </c>
      <c r="P185" s="35">
        <f>MIN(O185*Constantes!$E$16,0.8*(U184+Clima!$F183-S185-T185-Constantes!$D$12))</f>
        <v>1.0023146941762206E-6</v>
      </c>
      <c r="Q185" s="35">
        <f>IF(Clima!$F183&gt;0.05*Constantes!$E$17,((Clima!$F183-0.05*Constantes!$E$17)^2)/(Clima!$F183+0.95*Constantes!$E$17),0)</f>
        <v>0</v>
      </c>
      <c r="R185" s="35">
        <f>(Q185*Constantes!$E$23+Clima!$F183*Constantes!$E$22)/1000</f>
        <v>0</v>
      </c>
      <c r="S185" s="35">
        <f>IF(R185&gt;Constantes!$E$21,1000*((R185-Constantes!$E$21)/(Constantes!$E$23+Constantes!$E$22)),0)</f>
        <v>0</v>
      </c>
      <c r="T185" s="35">
        <f>MAX(0,U184+Clima!$F183-S185-Constantes!$D$11)</f>
        <v>0</v>
      </c>
      <c r="U185" s="35">
        <f>U184+Clima!$F183-S185-P185-T185</f>
        <v>7.5000002505786734</v>
      </c>
      <c r="V185" s="35">
        <f>0.0526*S185*Clima!$F183^1.218</f>
        <v>0</v>
      </c>
      <c r="W185" s="35">
        <f>V185*Constantes!$E$29</f>
        <v>0</v>
      </c>
      <c r="X185" s="9"/>
      <c r="Y185" s="35">
        <v>180</v>
      </c>
      <c r="Z185" s="35">
        <f>'Cálculos de ET'!$I183*((1-Constantes!$F$18)*'Cálculos de ET'!$K183+'Cálculos de ET'!$L183)</f>
        <v>1.4481196607797839</v>
      </c>
      <c r="AA185" s="35">
        <f>MIN(Z185*Constantes!$F$16,0.8*(AF184+Clima!$F183-AD185-AE185-Constantes!$D$12))</f>
        <v>1.0023146941762206E-6</v>
      </c>
      <c r="AB185" s="35">
        <f>IF(Clima!$F183&gt;0.05*Constantes!$F$17,((Clima!$F183-0.05*Constantes!$F$17)^2)/(Clima!$F183+0.95*Constantes!$F$17),0)</f>
        <v>0</v>
      </c>
      <c r="AC185" s="35">
        <f>(AB185*Constantes!$F$23+Clima!$F183*Constantes!$F$22)/1000</f>
        <v>0</v>
      </c>
      <c r="AD185" s="35">
        <f>IF(AC185&gt;Constantes!$F$21,1000*((AC185-Constantes!$F$21)/(Constantes!$F$23+Constantes!$F$22)),0)</f>
        <v>0</v>
      </c>
      <c r="AE185" s="35">
        <f>MAX(0,AF184+Clima!$F183-AD185-Constantes!$D$11)</f>
        <v>0</v>
      </c>
      <c r="AF185" s="35">
        <f>AF184+Clima!$F183-AD185-AA185-AE185</f>
        <v>7.5000002505786734</v>
      </c>
      <c r="AG185" s="35">
        <f>0.0526*AD185*Clima!$F183^1.218</f>
        <v>0</v>
      </c>
      <c r="AH185" s="35">
        <f>AG185*Constantes!$F$29</f>
        <v>0</v>
      </c>
      <c r="AI185" s="9"/>
      <c r="AJ185" s="35">
        <v>180</v>
      </c>
      <c r="AK185" s="35">
        <f>0.0526*Clima!$F183^2.218</f>
        <v>0</v>
      </c>
      <c r="AL185" s="35">
        <f>IF(Clima!$F183&gt;0.05*$AP$6,((Clima!$F183-0.05*$AP$6)^2)/(Clima!$F183+0.95*$AP$6),0)</f>
        <v>0</v>
      </c>
      <c r="AM185" s="35">
        <f>0.0526*AL185*Clima!$F183^1.218</f>
        <v>0</v>
      </c>
      <c r="AN185" s="35"/>
      <c r="AO185" s="35"/>
      <c r="AP185" s="35"/>
      <c r="AQ185" s="9"/>
      <c r="AR185" s="10"/>
    </row>
    <row r="186" spans="2:44" x14ac:dyDescent="0.25">
      <c r="B186" s="8"/>
      <c r="C186" s="35">
        <v>181</v>
      </c>
      <c r="D186" s="35">
        <f>'Cálculos de ET'!$I184*((1-Constantes!$D$18)*'Cálculos de ET'!$K184+'Cálculos de ET'!$L184)</f>
        <v>1.3969064563474158</v>
      </c>
      <c r="E186" s="35">
        <f>MIN(D186*Constantes!$D$16,0.8*(J185+Clima!$F184-H186-I186-Constantes!$D$12))</f>
        <v>6.779053762784315E-8</v>
      </c>
      <c r="F186" s="35">
        <f>IF(Clima!$F184&gt;0.05*Constantes!$D$17,((Clima!$F184-0.05*Constantes!$D$17)^2)/(Clima!$F184+0.95*Constantes!$D$17),0)</f>
        <v>0</v>
      </c>
      <c r="G186" s="35">
        <f>(F186*Constantes!$D$23+Clima!$F184*Constantes!$D$22)/1000</f>
        <v>0</v>
      </c>
      <c r="H186" s="35">
        <f>IF(G186&gt;Constantes!$D$21,1000*((G186-Constantes!$D$21)/(Constantes!$D$23+Constantes!$D$22)),0)</f>
        <v>0</v>
      </c>
      <c r="I186" s="35">
        <f>MAX(0,J185+Clima!$F184-H186-Constantes!$D$11)</f>
        <v>0</v>
      </c>
      <c r="J186" s="35">
        <f>J185+Clima!$F184-H186-E186-I186</f>
        <v>7.5000000169476344</v>
      </c>
      <c r="K186" s="35">
        <f>0.0526*H186*Clima!$F184^1.218</f>
        <v>0</v>
      </c>
      <c r="L186" s="35">
        <f>K186*Constantes!$D$29</f>
        <v>0</v>
      </c>
      <c r="M186" s="9"/>
      <c r="N186" s="35">
        <v>181</v>
      </c>
      <c r="O186" s="35">
        <f>'Cálculos de ET'!$I184*((1-Constantes!$E$18)*'Cálculos de ET'!$K184+'Cálculos de ET'!$L184)</f>
        <v>1.3969064563474158</v>
      </c>
      <c r="P186" s="35">
        <f>MIN(O186*Constantes!$E$16,0.8*(U185+Clima!$F184-S186-T186-Constantes!$D$12))</f>
        <v>2.0046293869313558E-7</v>
      </c>
      <c r="Q186" s="35">
        <f>IF(Clima!$F184&gt;0.05*Constantes!$E$17,((Clima!$F184-0.05*Constantes!$E$17)^2)/(Clima!$F184+0.95*Constantes!$E$17),0)</f>
        <v>0</v>
      </c>
      <c r="R186" s="35">
        <f>(Q186*Constantes!$E$23+Clima!$F184*Constantes!$E$22)/1000</f>
        <v>0</v>
      </c>
      <c r="S186" s="35">
        <f>IF(R186&gt;Constantes!$E$21,1000*((R186-Constantes!$E$21)/(Constantes!$E$23+Constantes!$E$22)),0)</f>
        <v>0</v>
      </c>
      <c r="T186" s="35">
        <f>MAX(0,U185+Clima!$F184-S186-Constantes!$D$11)</f>
        <v>0</v>
      </c>
      <c r="U186" s="35">
        <f>U185+Clima!$F184-S186-P186-T186</f>
        <v>7.5000000501157347</v>
      </c>
      <c r="V186" s="35">
        <f>0.0526*S186*Clima!$F184^1.218</f>
        <v>0</v>
      </c>
      <c r="W186" s="35">
        <f>V186*Constantes!$E$29</f>
        <v>0</v>
      </c>
      <c r="X186" s="9"/>
      <c r="Y186" s="35">
        <v>181</v>
      </c>
      <c r="Z186" s="35">
        <f>'Cálculos de ET'!$I184*((1-Constantes!$F$18)*'Cálculos de ET'!$K184+'Cálculos de ET'!$L184)</f>
        <v>1.3969064563474158</v>
      </c>
      <c r="AA186" s="35">
        <f>MIN(Z186*Constantes!$F$16,0.8*(AF185+Clima!$F184-AD186-AE186-Constantes!$D$12))</f>
        <v>2.0046293869313558E-7</v>
      </c>
      <c r="AB186" s="35">
        <f>IF(Clima!$F184&gt;0.05*Constantes!$F$17,((Clima!$F184-0.05*Constantes!$F$17)^2)/(Clima!$F184+0.95*Constantes!$F$17),0)</f>
        <v>0</v>
      </c>
      <c r="AC186" s="35">
        <f>(AB186*Constantes!$F$23+Clima!$F184*Constantes!$F$22)/1000</f>
        <v>0</v>
      </c>
      <c r="AD186" s="35">
        <f>IF(AC186&gt;Constantes!$F$21,1000*((AC186-Constantes!$F$21)/(Constantes!$F$23+Constantes!$F$22)),0)</f>
        <v>0</v>
      </c>
      <c r="AE186" s="35">
        <f>MAX(0,AF185+Clima!$F184-AD186-Constantes!$D$11)</f>
        <v>0</v>
      </c>
      <c r="AF186" s="35">
        <f>AF185+Clima!$F184-AD186-AA186-AE186</f>
        <v>7.5000000501157347</v>
      </c>
      <c r="AG186" s="35">
        <f>0.0526*AD186*Clima!$F184^1.218</f>
        <v>0</v>
      </c>
      <c r="AH186" s="35">
        <f>AG186*Constantes!$F$29</f>
        <v>0</v>
      </c>
      <c r="AI186" s="9"/>
      <c r="AJ186" s="35">
        <v>181</v>
      </c>
      <c r="AK186" s="35">
        <f>0.0526*Clima!$F184^2.218</f>
        <v>0</v>
      </c>
      <c r="AL186" s="35">
        <f>IF(Clima!$F184&gt;0.05*$AP$6,((Clima!$F184-0.05*$AP$6)^2)/(Clima!$F184+0.95*$AP$6),0)</f>
        <v>0</v>
      </c>
      <c r="AM186" s="35">
        <f>0.0526*AL186*Clima!$F184^1.218</f>
        <v>0</v>
      </c>
      <c r="AN186" s="35"/>
      <c r="AO186" s="35"/>
      <c r="AP186" s="35"/>
      <c r="AQ186" s="9"/>
      <c r="AR186" s="10"/>
    </row>
    <row r="187" spans="2:44" x14ac:dyDescent="0.25">
      <c r="B187" s="8"/>
      <c r="C187" s="35">
        <v>182</v>
      </c>
      <c r="D187" s="35">
        <f>'Cálculos de ET'!$I185*((1-Constantes!$D$18)*'Cálculos de ET'!$K185+'Cálculos de ET'!$L185)</f>
        <v>1.4322597325116713</v>
      </c>
      <c r="E187" s="35">
        <f>MIN(D187*Constantes!$D$16,0.8*(J186+Clima!$F185-H187-I187-Constantes!$D$12))</f>
        <v>1.355810752556863E-8</v>
      </c>
      <c r="F187" s="35">
        <f>IF(Clima!$F185&gt;0.05*Constantes!$D$17,((Clima!$F185-0.05*Constantes!$D$17)^2)/(Clima!$F185+0.95*Constantes!$D$17),0)</f>
        <v>0</v>
      </c>
      <c r="G187" s="35">
        <f>(F187*Constantes!$D$23+Clima!$F185*Constantes!$D$22)/1000</f>
        <v>0</v>
      </c>
      <c r="H187" s="35">
        <f>IF(G187&gt;Constantes!$D$21,1000*((G187-Constantes!$D$21)/(Constantes!$D$23+Constantes!$D$22)),0)</f>
        <v>0</v>
      </c>
      <c r="I187" s="35">
        <f>MAX(0,J186+Clima!$F185-H187-Constantes!$D$11)</f>
        <v>0</v>
      </c>
      <c r="J187" s="35">
        <f>J186+Clima!$F185-H187-E187-I187</f>
        <v>7.5000000033895269</v>
      </c>
      <c r="K187" s="35">
        <f>0.0526*H187*Clima!$F185^1.218</f>
        <v>0</v>
      </c>
      <c r="L187" s="35">
        <f>K187*Constantes!$D$29</f>
        <v>0</v>
      </c>
      <c r="M187" s="9"/>
      <c r="N187" s="35">
        <v>182</v>
      </c>
      <c r="O187" s="35">
        <f>'Cálculos de ET'!$I185*((1-Constantes!$E$18)*'Cálculos de ET'!$K185+'Cálculos de ET'!$L185)</f>
        <v>1.4322597325116713</v>
      </c>
      <c r="P187" s="35">
        <f>MIN(O187*Constantes!$E$16,0.8*(U186+Clima!$F185-S187-T187-Constantes!$D$12))</f>
        <v>4.0092587738627121E-8</v>
      </c>
      <c r="Q187" s="35">
        <f>IF(Clima!$F185&gt;0.05*Constantes!$E$17,((Clima!$F185-0.05*Constantes!$E$17)^2)/(Clima!$F185+0.95*Constantes!$E$17),0)</f>
        <v>0</v>
      </c>
      <c r="R187" s="35">
        <f>(Q187*Constantes!$E$23+Clima!$F185*Constantes!$E$22)/1000</f>
        <v>0</v>
      </c>
      <c r="S187" s="35">
        <f>IF(R187&gt;Constantes!$E$21,1000*((R187-Constantes!$E$21)/(Constantes!$E$23+Constantes!$E$22)),0)</f>
        <v>0</v>
      </c>
      <c r="T187" s="35">
        <f>MAX(0,U186+Clima!$F185-S187-Constantes!$D$11)</f>
        <v>0</v>
      </c>
      <c r="U187" s="35">
        <f>U186+Clima!$F185-S187-P187-T187</f>
        <v>7.5000000100231468</v>
      </c>
      <c r="V187" s="35">
        <f>0.0526*S187*Clima!$F185^1.218</f>
        <v>0</v>
      </c>
      <c r="W187" s="35">
        <f>V187*Constantes!$E$29</f>
        <v>0</v>
      </c>
      <c r="X187" s="9"/>
      <c r="Y187" s="35">
        <v>182</v>
      </c>
      <c r="Z187" s="35">
        <f>'Cálculos de ET'!$I185*((1-Constantes!$F$18)*'Cálculos de ET'!$K185+'Cálculos de ET'!$L185)</f>
        <v>1.4322597325116713</v>
      </c>
      <c r="AA187" s="35">
        <f>MIN(Z187*Constantes!$F$16,0.8*(AF186+Clima!$F185-AD187-AE187-Constantes!$D$12))</f>
        <v>4.0092587738627121E-8</v>
      </c>
      <c r="AB187" s="35">
        <f>IF(Clima!$F185&gt;0.05*Constantes!$F$17,((Clima!$F185-0.05*Constantes!$F$17)^2)/(Clima!$F185+0.95*Constantes!$F$17),0)</f>
        <v>0</v>
      </c>
      <c r="AC187" s="35">
        <f>(AB187*Constantes!$F$23+Clima!$F185*Constantes!$F$22)/1000</f>
        <v>0</v>
      </c>
      <c r="AD187" s="35">
        <f>IF(AC187&gt;Constantes!$F$21,1000*((AC187-Constantes!$F$21)/(Constantes!$F$23+Constantes!$F$22)),0)</f>
        <v>0</v>
      </c>
      <c r="AE187" s="35">
        <f>MAX(0,AF186+Clima!$F185-AD187-Constantes!$D$11)</f>
        <v>0</v>
      </c>
      <c r="AF187" s="35">
        <f>AF186+Clima!$F185-AD187-AA187-AE187</f>
        <v>7.5000000100231468</v>
      </c>
      <c r="AG187" s="35">
        <f>0.0526*AD187*Clima!$F185^1.218</f>
        <v>0</v>
      </c>
      <c r="AH187" s="35">
        <f>AG187*Constantes!$F$29</f>
        <v>0</v>
      </c>
      <c r="AI187" s="9"/>
      <c r="AJ187" s="35">
        <v>182</v>
      </c>
      <c r="AK187" s="35">
        <f>0.0526*Clima!$F185^2.218</f>
        <v>0</v>
      </c>
      <c r="AL187" s="35">
        <f>IF(Clima!$F185&gt;0.05*$AP$6,((Clima!$F185-0.05*$AP$6)^2)/(Clima!$F185+0.95*$AP$6),0)</f>
        <v>0</v>
      </c>
      <c r="AM187" s="35">
        <f>0.0526*AL187*Clima!$F185^1.218</f>
        <v>0</v>
      </c>
      <c r="AN187" s="35"/>
      <c r="AO187" s="35"/>
      <c r="AP187" s="35"/>
      <c r="AQ187" s="9"/>
      <c r="AR187" s="10"/>
    </row>
    <row r="188" spans="2:44" x14ac:dyDescent="0.25">
      <c r="B188" s="8"/>
      <c r="C188" s="35">
        <v>183</v>
      </c>
      <c r="D188" s="35">
        <f>'Cálculos de ET'!$I186*((1-Constantes!$D$18)*'Cálculos de ET'!$K186+'Cálculos de ET'!$L186)</f>
        <v>1.4397638911722772</v>
      </c>
      <c r="E188" s="35">
        <f>MIN(D188*Constantes!$D$16,0.8*(J187+Clima!$F186-H188-I188-Constantes!$D$12))</f>
        <v>2.7116215051137263E-9</v>
      </c>
      <c r="F188" s="35">
        <f>IF(Clima!$F186&gt;0.05*Constantes!$D$17,((Clima!$F186-0.05*Constantes!$D$17)^2)/(Clima!$F186+0.95*Constantes!$D$17),0)</f>
        <v>0</v>
      </c>
      <c r="G188" s="35">
        <f>(F188*Constantes!$D$23+Clima!$F186*Constantes!$D$22)/1000</f>
        <v>0</v>
      </c>
      <c r="H188" s="35">
        <f>IF(G188&gt;Constantes!$D$21,1000*((G188-Constantes!$D$21)/(Constantes!$D$23+Constantes!$D$22)),0)</f>
        <v>0</v>
      </c>
      <c r="I188" s="35">
        <f>MAX(0,J187+Clima!$F186-H188-Constantes!$D$11)</f>
        <v>0</v>
      </c>
      <c r="J188" s="35">
        <f>J187+Clima!$F186-H188-E188-I188</f>
        <v>7.5000000006779057</v>
      </c>
      <c r="K188" s="35">
        <f>0.0526*H188*Clima!$F186^1.218</f>
        <v>0</v>
      </c>
      <c r="L188" s="35">
        <f>K188*Constantes!$D$29</f>
        <v>0</v>
      </c>
      <c r="M188" s="9"/>
      <c r="N188" s="35">
        <v>183</v>
      </c>
      <c r="O188" s="35">
        <f>'Cálculos de ET'!$I186*((1-Constantes!$E$18)*'Cálculos de ET'!$K186+'Cálculos de ET'!$L186)</f>
        <v>1.4397638911722772</v>
      </c>
      <c r="P188" s="35">
        <f>MIN(O188*Constantes!$E$16,0.8*(U187+Clima!$F186-S188-T188-Constantes!$D$12))</f>
        <v>8.0185174056168762E-9</v>
      </c>
      <c r="Q188" s="35">
        <f>IF(Clima!$F186&gt;0.05*Constantes!$E$17,((Clima!$F186-0.05*Constantes!$E$17)^2)/(Clima!$F186+0.95*Constantes!$E$17),0)</f>
        <v>0</v>
      </c>
      <c r="R188" s="35">
        <f>(Q188*Constantes!$E$23+Clima!$F186*Constantes!$E$22)/1000</f>
        <v>0</v>
      </c>
      <c r="S188" s="35">
        <f>IF(R188&gt;Constantes!$E$21,1000*((R188-Constantes!$E$21)/(Constantes!$E$23+Constantes!$E$22)),0)</f>
        <v>0</v>
      </c>
      <c r="T188" s="35">
        <f>MAX(0,U187+Clima!$F186-S188-Constantes!$D$11)</f>
        <v>0</v>
      </c>
      <c r="U188" s="35">
        <f>U187+Clima!$F186-S188-P188-T188</f>
        <v>7.5000000020046294</v>
      </c>
      <c r="V188" s="35">
        <f>0.0526*S188*Clima!$F186^1.218</f>
        <v>0</v>
      </c>
      <c r="W188" s="35">
        <f>V188*Constantes!$E$29</f>
        <v>0</v>
      </c>
      <c r="X188" s="9"/>
      <c r="Y188" s="35">
        <v>183</v>
      </c>
      <c r="Z188" s="35">
        <f>'Cálculos de ET'!$I186*((1-Constantes!$F$18)*'Cálculos de ET'!$K186+'Cálculos de ET'!$L186)</f>
        <v>1.4397638911722772</v>
      </c>
      <c r="AA188" s="35">
        <f>MIN(Z188*Constantes!$F$16,0.8*(AF187+Clima!$F186-AD188-AE188-Constantes!$D$12))</f>
        <v>8.0185174056168762E-9</v>
      </c>
      <c r="AB188" s="35">
        <f>IF(Clima!$F186&gt;0.05*Constantes!$F$17,((Clima!$F186-0.05*Constantes!$F$17)^2)/(Clima!$F186+0.95*Constantes!$F$17),0)</f>
        <v>0</v>
      </c>
      <c r="AC188" s="35">
        <f>(AB188*Constantes!$F$23+Clima!$F186*Constantes!$F$22)/1000</f>
        <v>0</v>
      </c>
      <c r="AD188" s="35">
        <f>IF(AC188&gt;Constantes!$F$21,1000*((AC188-Constantes!$F$21)/(Constantes!$F$23+Constantes!$F$22)),0)</f>
        <v>0</v>
      </c>
      <c r="AE188" s="35">
        <f>MAX(0,AF187+Clima!$F186-AD188-Constantes!$D$11)</f>
        <v>0</v>
      </c>
      <c r="AF188" s="35">
        <f>AF187+Clima!$F186-AD188-AA188-AE188</f>
        <v>7.5000000020046294</v>
      </c>
      <c r="AG188" s="35">
        <f>0.0526*AD188*Clima!$F186^1.218</f>
        <v>0</v>
      </c>
      <c r="AH188" s="35">
        <f>AG188*Constantes!$F$29</f>
        <v>0</v>
      </c>
      <c r="AI188" s="9"/>
      <c r="AJ188" s="35">
        <v>183</v>
      </c>
      <c r="AK188" s="35">
        <f>0.0526*Clima!$F186^2.218</f>
        <v>0</v>
      </c>
      <c r="AL188" s="35">
        <f>IF(Clima!$F186&gt;0.05*$AP$6,((Clima!$F186-0.05*$AP$6)^2)/(Clima!$F186+0.95*$AP$6),0)</f>
        <v>0</v>
      </c>
      <c r="AM188" s="35">
        <f>0.0526*AL188*Clima!$F186^1.218</f>
        <v>0</v>
      </c>
      <c r="AN188" s="35"/>
      <c r="AO188" s="35"/>
      <c r="AP188" s="35"/>
      <c r="AQ188" s="9"/>
      <c r="AR188" s="10"/>
    </row>
    <row r="189" spans="2:44" x14ac:dyDescent="0.25">
      <c r="B189" s="8"/>
      <c r="C189" s="35">
        <v>184</v>
      </c>
      <c r="D189" s="35">
        <f>'Cálculos de ET'!$I187*((1-Constantes!$D$18)*'Cálculos de ET'!$K187+'Cálculos de ET'!$L187)</f>
        <v>1.4124961679701296</v>
      </c>
      <c r="E189" s="35">
        <f>MIN(D189*Constantes!$D$16,0.8*(J188+Clima!$F187-H189-I189-Constantes!$D$12))</f>
        <v>5.4232458523983957E-10</v>
      </c>
      <c r="F189" s="35">
        <f>IF(Clima!$F187&gt;0.05*Constantes!$D$17,((Clima!$F187-0.05*Constantes!$D$17)^2)/(Clima!$F187+0.95*Constantes!$D$17),0)</f>
        <v>0</v>
      </c>
      <c r="G189" s="35">
        <f>(F189*Constantes!$D$23+Clima!$F187*Constantes!$D$22)/1000</f>
        <v>0</v>
      </c>
      <c r="H189" s="35">
        <f>IF(G189&gt;Constantes!$D$21,1000*((G189-Constantes!$D$21)/(Constantes!$D$23+Constantes!$D$22)),0)</f>
        <v>0</v>
      </c>
      <c r="I189" s="35">
        <f>MAX(0,J188+Clima!$F187-H189-Constantes!$D$11)</f>
        <v>0</v>
      </c>
      <c r="J189" s="35">
        <f>J188+Clima!$F187-H189-E189-I189</f>
        <v>7.5000000001355813</v>
      </c>
      <c r="K189" s="35">
        <f>0.0526*H189*Clima!$F187^1.218</f>
        <v>0</v>
      </c>
      <c r="L189" s="35">
        <f>K189*Constantes!$D$29</f>
        <v>0</v>
      </c>
      <c r="M189" s="9"/>
      <c r="N189" s="35">
        <v>184</v>
      </c>
      <c r="O189" s="35">
        <f>'Cálculos de ET'!$I187*((1-Constantes!$E$18)*'Cálculos de ET'!$K187+'Cálculos de ET'!$L187)</f>
        <v>1.4124961679701296</v>
      </c>
      <c r="P189" s="35">
        <f>MIN(O189*Constantes!$E$16,0.8*(U188+Clima!$F187-S189-T189-Constantes!$D$12))</f>
        <v>1.6037034811233753E-9</v>
      </c>
      <c r="Q189" s="35">
        <f>IF(Clima!$F187&gt;0.05*Constantes!$E$17,((Clima!$F187-0.05*Constantes!$E$17)^2)/(Clima!$F187+0.95*Constantes!$E$17),0)</f>
        <v>0</v>
      </c>
      <c r="R189" s="35">
        <f>(Q189*Constantes!$E$23+Clima!$F187*Constantes!$E$22)/1000</f>
        <v>0</v>
      </c>
      <c r="S189" s="35">
        <f>IF(R189&gt;Constantes!$E$21,1000*((R189-Constantes!$E$21)/(Constantes!$E$23+Constantes!$E$22)),0)</f>
        <v>0</v>
      </c>
      <c r="T189" s="35">
        <f>MAX(0,U188+Clima!$F187-S189-Constantes!$D$11)</f>
        <v>0</v>
      </c>
      <c r="U189" s="35">
        <f>U188+Clima!$F187-S189-P189-T189</f>
        <v>7.5000000004009255</v>
      </c>
      <c r="V189" s="35">
        <f>0.0526*S189*Clima!$F187^1.218</f>
        <v>0</v>
      </c>
      <c r="W189" s="35">
        <f>V189*Constantes!$E$29</f>
        <v>0</v>
      </c>
      <c r="X189" s="9"/>
      <c r="Y189" s="35">
        <v>184</v>
      </c>
      <c r="Z189" s="35">
        <f>'Cálculos de ET'!$I187*((1-Constantes!$F$18)*'Cálculos de ET'!$K187+'Cálculos de ET'!$L187)</f>
        <v>1.4124961679701296</v>
      </c>
      <c r="AA189" s="35">
        <f>MIN(Z189*Constantes!$F$16,0.8*(AF188+Clima!$F187-AD189-AE189-Constantes!$D$12))</f>
        <v>1.6037034811233753E-9</v>
      </c>
      <c r="AB189" s="35">
        <f>IF(Clima!$F187&gt;0.05*Constantes!$F$17,((Clima!$F187-0.05*Constantes!$F$17)^2)/(Clima!$F187+0.95*Constantes!$F$17),0)</f>
        <v>0</v>
      </c>
      <c r="AC189" s="35">
        <f>(AB189*Constantes!$F$23+Clima!$F187*Constantes!$F$22)/1000</f>
        <v>0</v>
      </c>
      <c r="AD189" s="35">
        <f>IF(AC189&gt;Constantes!$F$21,1000*((AC189-Constantes!$F$21)/(Constantes!$F$23+Constantes!$F$22)),0)</f>
        <v>0</v>
      </c>
      <c r="AE189" s="35">
        <f>MAX(0,AF188+Clima!$F187-AD189-Constantes!$D$11)</f>
        <v>0</v>
      </c>
      <c r="AF189" s="35">
        <f>AF188+Clima!$F187-AD189-AA189-AE189</f>
        <v>7.5000000004009255</v>
      </c>
      <c r="AG189" s="35">
        <f>0.0526*AD189*Clima!$F187^1.218</f>
        <v>0</v>
      </c>
      <c r="AH189" s="35">
        <f>AG189*Constantes!$F$29</f>
        <v>0</v>
      </c>
      <c r="AI189" s="9"/>
      <c r="AJ189" s="35">
        <v>184</v>
      </c>
      <c r="AK189" s="35">
        <f>0.0526*Clima!$F187^2.218</f>
        <v>0</v>
      </c>
      <c r="AL189" s="35">
        <f>IF(Clima!$F187&gt;0.05*$AP$6,((Clima!$F187-0.05*$AP$6)^2)/(Clima!$F187+0.95*$AP$6),0)</f>
        <v>0</v>
      </c>
      <c r="AM189" s="35">
        <f>0.0526*AL189*Clima!$F187^1.218</f>
        <v>0</v>
      </c>
      <c r="AN189" s="35"/>
      <c r="AO189" s="35"/>
      <c r="AP189" s="35"/>
      <c r="AQ189" s="9"/>
      <c r="AR189" s="10"/>
    </row>
    <row r="190" spans="2:44" x14ac:dyDescent="0.25">
      <c r="B190" s="8"/>
      <c r="C190" s="35">
        <v>185</v>
      </c>
      <c r="D190" s="35">
        <f>'Cálculos de ET'!$I188*((1-Constantes!$D$18)*'Cálculos de ET'!$K188+'Cálculos de ET'!$L188)</f>
        <v>1.4708502963266994</v>
      </c>
      <c r="E190" s="35">
        <f>MIN(D190*Constantes!$D$16,0.8*(J189+Clima!$F188-H190-I190-Constantes!$D$12))</f>
        <v>1.0846505915651506E-10</v>
      </c>
      <c r="F190" s="35">
        <f>IF(Clima!$F188&gt;0.05*Constantes!$D$17,((Clima!$F188-0.05*Constantes!$D$17)^2)/(Clima!$F188+0.95*Constantes!$D$17),0)</f>
        <v>0</v>
      </c>
      <c r="G190" s="35">
        <f>(F190*Constantes!$D$23+Clima!$F188*Constantes!$D$22)/1000</f>
        <v>0</v>
      </c>
      <c r="H190" s="35">
        <f>IF(G190&gt;Constantes!$D$21,1000*((G190-Constantes!$D$21)/(Constantes!$D$23+Constantes!$D$22)),0)</f>
        <v>0</v>
      </c>
      <c r="I190" s="35">
        <f>MAX(0,J189+Clima!$F188-H190-Constantes!$D$11)</f>
        <v>0</v>
      </c>
      <c r="J190" s="35">
        <f>J189+Clima!$F188-H190-E190-I190</f>
        <v>7.5000000000271161</v>
      </c>
      <c r="K190" s="35">
        <f>0.0526*H190*Clima!$F188^1.218</f>
        <v>0</v>
      </c>
      <c r="L190" s="35">
        <f>K190*Constantes!$D$29</f>
        <v>0</v>
      </c>
      <c r="M190" s="9"/>
      <c r="N190" s="35">
        <v>185</v>
      </c>
      <c r="O190" s="35">
        <f>'Cálculos de ET'!$I188*((1-Constantes!$E$18)*'Cálculos de ET'!$K188+'Cálculos de ET'!$L188)</f>
        <v>1.4708502963266994</v>
      </c>
      <c r="P190" s="35">
        <f>MIN(O190*Constantes!$E$16,0.8*(U189+Clima!$F188-S190-T190-Constantes!$D$12))</f>
        <v>3.2074041200758078E-10</v>
      </c>
      <c r="Q190" s="35">
        <f>IF(Clima!$F188&gt;0.05*Constantes!$E$17,((Clima!$F188-0.05*Constantes!$E$17)^2)/(Clima!$F188+0.95*Constantes!$E$17),0)</f>
        <v>0</v>
      </c>
      <c r="R190" s="35">
        <f>(Q190*Constantes!$E$23+Clima!$F188*Constantes!$E$22)/1000</f>
        <v>0</v>
      </c>
      <c r="S190" s="35">
        <f>IF(R190&gt;Constantes!$E$21,1000*((R190-Constantes!$E$21)/(Constantes!$E$23+Constantes!$E$22)),0)</f>
        <v>0</v>
      </c>
      <c r="T190" s="35">
        <f>MAX(0,U189+Clima!$F188-S190-Constantes!$D$11)</f>
        <v>0</v>
      </c>
      <c r="U190" s="35">
        <f>U189+Clima!$F188-S190-P190-T190</f>
        <v>7.5000000000801847</v>
      </c>
      <c r="V190" s="35">
        <f>0.0526*S190*Clima!$F188^1.218</f>
        <v>0</v>
      </c>
      <c r="W190" s="35">
        <f>V190*Constantes!$E$29</f>
        <v>0</v>
      </c>
      <c r="X190" s="9"/>
      <c r="Y190" s="35">
        <v>185</v>
      </c>
      <c r="Z190" s="35">
        <f>'Cálculos de ET'!$I188*((1-Constantes!$F$18)*'Cálculos de ET'!$K188+'Cálculos de ET'!$L188)</f>
        <v>1.4708502963266994</v>
      </c>
      <c r="AA190" s="35">
        <f>MIN(Z190*Constantes!$F$16,0.8*(AF189+Clima!$F188-AD190-AE190-Constantes!$D$12))</f>
        <v>3.2074041200758078E-10</v>
      </c>
      <c r="AB190" s="35">
        <f>IF(Clima!$F188&gt;0.05*Constantes!$F$17,((Clima!$F188-0.05*Constantes!$F$17)^2)/(Clima!$F188+0.95*Constantes!$F$17),0)</f>
        <v>0</v>
      </c>
      <c r="AC190" s="35">
        <f>(AB190*Constantes!$F$23+Clima!$F188*Constantes!$F$22)/1000</f>
        <v>0</v>
      </c>
      <c r="AD190" s="35">
        <f>IF(AC190&gt;Constantes!$F$21,1000*((AC190-Constantes!$F$21)/(Constantes!$F$23+Constantes!$F$22)),0)</f>
        <v>0</v>
      </c>
      <c r="AE190" s="35">
        <f>MAX(0,AF189+Clima!$F188-AD190-Constantes!$D$11)</f>
        <v>0</v>
      </c>
      <c r="AF190" s="35">
        <f>AF189+Clima!$F188-AD190-AA190-AE190</f>
        <v>7.5000000000801847</v>
      </c>
      <c r="AG190" s="35">
        <f>0.0526*AD190*Clima!$F188^1.218</f>
        <v>0</v>
      </c>
      <c r="AH190" s="35">
        <f>AG190*Constantes!$F$29</f>
        <v>0</v>
      </c>
      <c r="AI190" s="9"/>
      <c r="AJ190" s="35">
        <v>185</v>
      </c>
      <c r="AK190" s="35">
        <f>0.0526*Clima!$F188^2.218</f>
        <v>0</v>
      </c>
      <c r="AL190" s="35">
        <f>IF(Clima!$F188&gt;0.05*$AP$6,((Clima!$F188-0.05*$AP$6)^2)/(Clima!$F188+0.95*$AP$6),0)</f>
        <v>0</v>
      </c>
      <c r="AM190" s="35">
        <f>0.0526*AL190*Clima!$F188^1.218</f>
        <v>0</v>
      </c>
      <c r="AN190" s="35"/>
      <c r="AO190" s="35"/>
      <c r="AP190" s="35"/>
      <c r="AQ190" s="9"/>
      <c r="AR190" s="10"/>
    </row>
    <row r="191" spans="2:44" x14ac:dyDescent="0.25">
      <c r="B191" s="8"/>
      <c r="C191" s="35">
        <v>186</v>
      </c>
      <c r="D191" s="35">
        <f>'Cálculos de ET'!$I189*((1-Constantes!$D$18)*'Cálculos de ET'!$K189+'Cálculos de ET'!$L189)</f>
        <v>1.467392730928609</v>
      </c>
      <c r="E191" s="35">
        <f>MIN(D191*Constantes!$D$16,0.8*(J190+Clima!$F189-H191-I191-Constantes!$D$12))</f>
        <v>2.1692869722755859E-11</v>
      </c>
      <c r="F191" s="35">
        <f>IF(Clima!$F189&gt;0.05*Constantes!$D$17,((Clima!$F189-0.05*Constantes!$D$17)^2)/(Clima!$F189+0.95*Constantes!$D$17),0)</f>
        <v>0</v>
      </c>
      <c r="G191" s="35">
        <f>(F191*Constantes!$D$23+Clima!$F189*Constantes!$D$22)/1000</f>
        <v>0</v>
      </c>
      <c r="H191" s="35">
        <f>IF(G191&gt;Constantes!$D$21,1000*((G191-Constantes!$D$21)/(Constantes!$D$23+Constantes!$D$22)),0)</f>
        <v>0</v>
      </c>
      <c r="I191" s="35">
        <f>MAX(0,J190+Clima!$F189-H191-Constantes!$D$11)</f>
        <v>0</v>
      </c>
      <c r="J191" s="35">
        <f>J190+Clima!$F189-H191-E191-I191</f>
        <v>7.5000000000054232</v>
      </c>
      <c r="K191" s="35">
        <f>0.0526*H191*Clima!$F189^1.218</f>
        <v>0</v>
      </c>
      <c r="L191" s="35">
        <f>K191*Constantes!$D$29</f>
        <v>0</v>
      </c>
      <c r="M191" s="9"/>
      <c r="N191" s="35">
        <v>186</v>
      </c>
      <c r="O191" s="35">
        <f>'Cálculos de ET'!$I189*((1-Constantes!$E$18)*'Cálculos de ET'!$K189+'Cálculos de ET'!$L189)</f>
        <v>1.467392730928609</v>
      </c>
      <c r="P191" s="35">
        <f>MIN(O191*Constantes!$E$16,0.8*(U190+Clima!$F189-S191-T191-Constantes!$D$12))</f>
        <v>6.4147798184421845E-11</v>
      </c>
      <c r="Q191" s="35">
        <f>IF(Clima!$F189&gt;0.05*Constantes!$E$17,((Clima!$F189-0.05*Constantes!$E$17)^2)/(Clima!$F189+0.95*Constantes!$E$17),0)</f>
        <v>0</v>
      </c>
      <c r="R191" s="35">
        <f>(Q191*Constantes!$E$23+Clima!$F189*Constantes!$E$22)/1000</f>
        <v>0</v>
      </c>
      <c r="S191" s="35">
        <f>IF(R191&gt;Constantes!$E$21,1000*((R191-Constantes!$E$21)/(Constantes!$E$23+Constantes!$E$22)),0)</f>
        <v>0</v>
      </c>
      <c r="T191" s="35">
        <f>MAX(0,U190+Clima!$F189-S191-Constantes!$D$11)</f>
        <v>0</v>
      </c>
      <c r="U191" s="35">
        <f>U190+Clima!$F189-S191-P191-T191</f>
        <v>7.5000000000160369</v>
      </c>
      <c r="V191" s="35">
        <f>0.0526*S191*Clima!$F189^1.218</f>
        <v>0</v>
      </c>
      <c r="W191" s="35">
        <f>V191*Constantes!$E$29</f>
        <v>0</v>
      </c>
      <c r="X191" s="9"/>
      <c r="Y191" s="35">
        <v>186</v>
      </c>
      <c r="Z191" s="35">
        <f>'Cálculos de ET'!$I189*((1-Constantes!$F$18)*'Cálculos de ET'!$K189+'Cálculos de ET'!$L189)</f>
        <v>1.467392730928609</v>
      </c>
      <c r="AA191" s="35">
        <f>MIN(Z191*Constantes!$F$16,0.8*(AF190+Clima!$F189-AD191-AE191-Constantes!$D$12))</f>
        <v>6.4147798184421845E-11</v>
      </c>
      <c r="AB191" s="35">
        <f>IF(Clima!$F189&gt;0.05*Constantes!$F$17,((Clima!$F189-0.05*Constantes!$F$17)^2)/(Clima!$F189+0.95*Constantes!$F$17),0)</f>
        <v>0</v>
      </c>
      <c r="AC191" s="35">
        <f>(AB191*Constantes!$F$23+Clima!$F189*Constantes!$F$22)/1000</f>
        <v>0</v>
      </c>
      <c r="AD191" s="35">
        <f>IF(AC191&gt;Constantes!$F$21,1000*((AC191-Constantes!$F$21)/(Constantes!$F$23+Constantes!$F$22)),0)</f>
        <v>0</v>
      </c>
      <c r="AE191" s="35">
        <f>MAX(0,AF190+Clima!$F189-AD191-Constantes!$D$11)</f>
        <v>0</v>
      </c>
      <c r="AF191" s="35">
        <f>AF190+Clima!$F189-AD191-AA191-AE191</f>
        <v>7.5000000000160369</v>
      </c>
      <c r="AG191" s="35">
        <f>0.0526*AD191*Clima!$F189^1.218</f>
        <v>0</v>
      </c>
      <c r="AH191" s="35">
        <f>AG191*Constantes!$F$29</f>
        <v>0</v>
      </c>
      <c r="AI191" s="9"/>
      <c r="AJ191" s="35">
        <v>186</v>
      </c>
      <c r="AK191" s="35">
        <f>0.0526*Clima!$F189^2.218</f>
        <v>0</v>
      </c>
      <c r="AL191" s="35">
        <f>IF(Clima!$F189&gt;0.05*$AP$6,((Clima!$F189-0.05*$AP$6)^2)/(Clima!$F189+0.95*$AP$6),0)</f>
        <v>0</v>
      </c>
      <c r="AM191" s="35">
        <f>0.0526*AL191*Clima!$F189^1.218</f>
        <v>0</v>
      </c>
      <c r="AN191" s="35"/>
      <c r="AO191" s="35"/>
      <c r="AP191" s="35"/>
      <c r="AQ191" s="9"/>
      <c r="AR191" s="10"/>
    </row>
    <row r="192" spans="2:44" x14ac:dyDescent="0.25">
      <c r="B192" s="8"/>
      <c r="C192" s="35">
        <v>187</v>
      </c>
      <c r="D192" s="35">
        <f>'Cálculos de ET'!$I190*((1-Constantes!$D$18)*'Cálculos de ET'!$K190+'Cálculos de ET'!$L190)</f>
        <v>1.4794679204505203</v>
      </c>
      <c r="E192" s="35">
        <f>MIN(D192*Constantes!$D$16,0.8*(J191+Clima!$F190-H192-I192-Constantes!$D$12))</f>
        <v>4.3385739445511719E-12</v>
      </c>
      <c r="F192" s="35">
        <f>IF(Clima!$F190&gt;0.05*Constantes!$D$17,((Clima!$F190-0.05*Constantes!$D$17)^2)/(Clima!$F190+0.95*Constantes!$D$17),0)</f>
        <v>0</v>
      </c>
      <c r="G192" s="35">
        <f>(F192*Constantes!$D$23+Clima!$F190*Constantes!$D$22)/1000</f>
        <v>0</v>
      </c>
      <c r="H192" s="35">
        <f>IF(G192&gt;Constantes!$D$21,1000*((G192-Constantes!$D$21)/(Constantes!$D$23+Constantes!$D$22)),0)</f>
        <v>0</v>
      </c>
      <c r="I192" s="35">
        <f>MAX(0,J191+Clima!$F190-H192-Constantes!$D$11)</f>
        <v>0</v>
      </c>
      <c r="J192" s="35">
        <f>J191+Clima!$F190-H192-E192-I192</f>
        <v>7.5000000000010845</v>
      </c>
      <c r="K192" s="35">
        <f>0.0526*H192*Clima!$F190^1.218</f>
        <v>0</v>
      </c>
      <c r="L192" s="35">
        <f>K192*Constantes!$D$29</f>
        <v>0</v>
      </c>
      <c r="M192" s="9"/>
      <c r="N192" s="35">
        <v>187</v>
      </c>
      <c r="O192" s="35">
        <f>'Cálculos de ET'!$I190*((1-Constantes!$E$18)*'Cálculos de ET'!$K190+'Cálculos de ET'!$L190)</f>
        <v>1.4794679204505203</v>
      </c>
      <c r="P192" s="35">
        <f>MIN(O192*Constantes!$E$16,0.8*(U191+Clima!$F190-S192-T192-Constantes!$D$12))</f>
        <v>1.282955963688437E-11</v>
      </c>
      <c r="Q192" s="35">
        <f>IF(Clima!$F190&gt;0.05*Constantes!$E$17,((Clima!$F190-0.05*Constantes!$E$17)^2)/(Clima!$F190+0.95*Constantes!$E$17),0)</f>
        <v>0</v>
      </c>
      <c r="R192" s="35">
        <f>(Q192*Constantes!$E$23+Clima!$F190*Constantes!$E$22)/1000</f>
        <v>0</v>
      </c>
      <c r="S192" s="35">
        <f>IF(R192&gt;Constantes!$E$21,1000*((R192-Constantes!$E$21)/(Constantes!$E$23+Constantes!$E$22)),0)</f>
        <v>0</v>
      </c>
      <c r="T192" s="35">
        <f>MAX(0,U191+Clima!$F190-S192-Constantes!$D$11)</f>
        <v>0</v>
      </c>
      <c r="U192" s="35">
        <f>U191+Clima!$F190-S192-P192-T192</f>
        <v>7.5000000000032072</v>
      </c>
      <c r="V192" s="35">
        <f>0.0526*S192*Clima!$F190^1.218</f>
        <v>0</v>
      </c>
      <c r="W192" s="35">
        <f>V192*Constantes!$E$29</f>
        <v>0</v>
      </c>
      <c r="X192" s="9"/>
      <c r="Y192" s="35">
        <v>187</v>
      </c>
      <c r="Z192" s="35">
        <f>'Cálculos de ET'!$I190*((1-Constantes!$F$18)*'Cálculos de ET'!$K190+'Cálculos de ET'!$L190)</f>
        <v>1.4794679204505203</v>
      </c>
      <c r="AA192" s="35">
        <f>MIN(Z192*Constantes!$F$16,0.8*(AF191+Clima!$F190-AD192-AE192-Constantes!$D$12))</f>
        <v>1.282955963688437E-11</v>
      </c>
      <c r="AB192" s="35">
        <f>IF(Clima!$F190&gt;0.05*Constantes!$F$17,((Clima!$F190-0.05*Constantes!$F$17)^2)/(Clima!$F190+0.95*Constantes!$F$17),0)</f>
        <v>0</v>
      </c>
      <c r="AC192" s="35">
        <f>(AB192*Constantes!$F$23+Clima!$F190*Constantes!$F$22)/1000</f>
        <v>0</v>
      </c>
      <c r="AD192" s="35">
        <f>IF(AC192&gt;Constantes!$F$21,1000*((AC192-Constantes!$F$21)/(Constantes!$F$23+Constantes!$F$22)),0)</f>
        <v>0</v>
      </c>
      <c r="AE192" s="35">
        <f>MAX(0,AF191+Clima!$F190-AD192-Constantes!$D$11)</f>
        <v>0</v>
      </c>
      <c r="AF192" s="35">
        <f>AF191+Clima!$F190-AD192-AA192-AE192</f>
        <v>7.5000000000032072</v>
      </c>
      <c r="AG192" s="35">
        <f>0.0526*AD192*Clima!$F190^1.218</f>
        <v>0</v>
      </c>
      <c r="AH192" s="35">
        <f>AG192*Constantes!$F$29</f>
        <v>0</v>
      </c>
      <c r="AI192" s="9"/>
      <c r="AJ192" s="35">
        <v>187</v>
      </c>
      <c r="AK192" s="35">
        <f>0.0526*Clima!$F190^2.218</f>
        <v>0</v>
      </c>
      <c r="AL192" s="35">
        <f>IF(Clima!$F190&gt;0.05*$AP$6,((Clima!$F190-0.05*$AP$6)^2)/(Clima!$F190+0.95*$AP$6),0)</f>
        <v>0</v>
      </c>
      <c r="AM192" s="35">
        <f>0.0526*AL192*Clima!$F190^1.218</f>
        <v>0</v>
      </c>
      <c r="AN192" s="35"/>
      <c r="AO192" s="35"/>
      <c r="AP192" s="35"/>
      <c r="AQ192" s="9"/>
      <c r="AR192" s="10"/>
    </row>
    <row r="193" spans="2:44" x14ac:dyDescent="0.25">
      <c r="B193" s="8"/>
      <c r="C193" s="35">
        <v>188</v>
      </c>
      <c r="D193" s="35">
        <f>'Cálculos de ET'!$I191*((1-Constantes!$D$18)*'Cálculos de ET'!$K191+'Cálculos de ET'!$L191)</f>
        <v>1.4174988332995875</v>
      </c>
      <c r="E193" s="35">
        <f>MIN(D193*Constantes!$D$16,0.8*(J192+Clima!$F191-H193-I193-Constantes!$D$12))</f>
        <v>8.6757268036308239E-13</v>
      </c>
      <c r="F193" s="35">
        <f>IF(Clima!$F191&gt;0.05*Constantes!$D$17,((Clima!$F191-0.05*Constantes!$D$17)^2)/(Clima!$F191+0.95*Constantes!$D$17),0)</f>
        <v>0</v>
      </c>
      <c r="G193" s="35">
        <f>(F193*Constantes!$D$23+Clima!$F191*Constantes!$D$22)/1000</f>
        <v>0</v>
      </c>
      <c r="H193" s="35">
        <f>IF(G193&gt;Constantes!$D$21,1000*((G193-Constantes!$D$21)/(Constantes!$D$23+Constantes!$D$22)),0)</f>
        <v>0</v>
      </c>
      <c r="I193" s="35">
        <f>MAX(0,J192+Clima!$F191-H193-Constantes!$D$11)</f>
        <v>0</v>
      </c>
      <c r="J193" s="35">
        <f>J192+Clima!$F191-H193-E193-I193</f>
        <v>7.5000000000002167</v>
      </c>
      <c r="K193" s="35">
        <f>0.0526*H193*Clima!$F191^1.218</f>
        <v>0</v>
      </c>
      <c r="L193" s="35">
        <f>K193*Constantes!$D$29</f>
        <v>0</v>
      </c>
      <c r="M193" s="9"/>
      <c r="N193" s="35">
        <v>188</v>
      </c>
      <c r="O193" s="35">
        <f>'Cálculos de ET'!$I191*((1-Constantes!$E$18)*'Cálculos de ET'!$K191+'Cálculos de ET'!$L191)</f>
        <v>1.4174988332995875</v>
      </c>
      <c r="P193" s="35">
        <f>MIN(O193*Constantes!$E$16,0.8*(U192+Clima!$F191-S193-T193-Constantes!$D$12))</f>
        <v>2.5657698188297219E-12</v>
      </c>
      <c r="Q193" s="35">
        <f>IF(Clima!$F191&gt;0.05*Constantes!$E$17,((Clima!$F191-0.05*Constantes!$E$17)^2)/(Clima!$F191+0.95*Constantes!$E$17),0)</f>
        <v>0</v>
      </c>
      <c r="R193" s="35">
        <f>(Q193*Constantes!$E$23+Clima!$F191*Constantes!$E$22)/1000</f>
        <v>0</v>
      </c>
      <c r="S193" s="35">
        <f>IF(R193&gt;Constantes!$E$21,1000*((R193-Constantes!$E$21)/(Constantes!$E$23+Constantes!$E$22)),0)</f>
        <v>0</v>
      </c>
      <c r="T193" s="35">
        <f>MAX(0,U192+Clima!$F191-S193-Constantes!$D$11)</f>
        <v>0</v>
      </c>
      <c r="U193" s="35">
        <f>U192+Clima!$F191-S193-P193-T193</f>
        <v>7.5000000000006413</v>
      </c>
      <c r="V193" s="35">
        <f>0.0526*S193*Clima!$F191^1.218</f>
        <v>0</v>
      </c>
      <c r="W193" s="35">
        <f>V193*Constantes!$E$29</f>
        <v>0</v>
      </c>
      <c r="X193" s="9"/>
      <c r="Y193" s="35">
        <v>188</v>
      </c>
      <c r="Z193" s="35">
        <f>'Cálculos de ET'!$I191*((1-Constantes!$F$18)*'Cálculos de ET'!$K191+'Cálculos de ET'!$L191)</f>
        <v>1.4174988332995875</v>
      </c>
      <c r="AA193" s="35">
        <f>MIN(Z193*Constantes!$F$16,0.8*(AF192+Clima!$F191-AD193-AE193-Constantes!$D$12))</f>
        <v>2.5657698188297219E-12</v>
      </c>
      <c r="AB193" s="35">
        <f>IF(Clima!$F191&gt;0.05*Constantes!$F$17,((Clima!$F191-0.05*Constantes!$F$17)^2)/(Clima!$F191+0.95*Constantes!$F$17),0)</f>
        <v>0</v>
      </c>
      <c r="AC193" s="35">
        <f>(AB193*Constantes!$F$23+Clima!$F191*Constantes!$F$22)/1000</f>
        <v>0</v>
      </c>
      <c r="AD193" s="35">
        <f>IF(AC193&gt;Constantes!$F$21,1000*((AC193-Constantes!$F$21)/(Constantes!$F$23+Constantes!$F$22)),0)</f>
        <v>0</v>
      </c>
      <c r="AE193" s="35">
        <f>MAX(0,AF192+Clima!$F191-AD193-Constantes!$D$11)</f>
        <v>0</v>
      </c>
      <c r="AF193" s="35">
        <f>AF192+Clima!$F191-AD193-AA193-AE193</f>
        <v>7.5000000000006413</v>
      </c>
      <c r="AG193" s="35">
        <f>0.0526*AD193*Clima!$F191^1.218</f>
        <v>0</v>
      </c>
      <c r="AH193" s="35">
        <f>AG193*Constantes!$F$29</f>
        <v>0</v>
      </c>
      <c r="AI193" s="9"/>
      <c r="AJ193" s="35">
        <v>188</v>
      </c>
      <c r="AK193" s="35">
        <f>0.0526*Clima!$F191^2.218</f>
        <v>0</v>
      </c>
      <c r="AL193" s="35">
        <f>IF(Clima!$F191&gt;0.05*$AP$6,((Clima!$F191-0.05*$AP$6)^2)/(Clima!$F191+0.95*$AP$6),0)</f>
        <v>0</v>
      </c>
      <c r="AM193" s="35">
        <f>0.0526*AL193*Clima!$F191^1.218</f>
        <v>0</v>
      </c>
      <c r="AN193" s="35"/>
      <c r="AO193" s="35"/>
      <c r="AP193" s="35"/>
      <c r="AQ193" s="9"/>
      <c r="AR193" s="10"/>
    </row>
    <row r="194" spans="2:44" x14ac:dyDescent="0.25">
      <c r="B194" s="8"/>
      <c r="C194" s="35">
        <v>189</v>
      </c>
      <c r="D194" s="35">
        <f>'Cálculos de ET'!$I192*((1-Constantes!$D$18)*'Cálculos de ET'!$K192+'Cálculos de ET'!$L192)</f>
        <v>1.3732457427054601</v>
      </c>
      <c r="E194" s="35">
        <f>MIN(D194*Constantes!$D$16,0.8*(J193+Clima!$F192-H194-I194-Constantes!$D$12))</f>
        <v>1.7337242752546446E-13</v>
      </c>
      <c r="F194" s="35">
        <f>IF(Clima!$F192&gt;0.05*Constantes!$D$17,((Clima!$F192-0.05*Constantes!$D$17)^2)/(Clima!$F192+0.95*Constantes!$D$17),0)</f>
        <v>0</v>
      </c>
      <c r="G194" s="35">
        <f>(F194*Constantes!$D$23+Clima!$F192*Constantes!$D$22)/1000</f>
        <v>0</v>
      </c>
      <c r="H194" s="35">
        <f>IF(G194&gt;Constantes!$D$21,1000*((G194-Constantes!$D$21)/(Constantes!$D$23+Constantes!$D$22)),0)</f>
        <v>0</v>
      </c>
      <c r="I194" s="35">
        <f>MAX(0,J193+Clima!$F192-H194-Constantes!$D$11)</f>
        <v>0</v>
      </c>
      <c r="J194" s="35">
        <f>J193+Clima!$F192-H194-E194-I194</f>
        <v>7.5000000000000435</v>
      </c>
      <c r="K194" s="35">
        <f>0.0526*H194*Clima!$F192^1.218</f>
        <v>0</v>
      </c>
      <c r="L194" s="35">
        <f>K194*Constantes!$D$29</f>
        <v>0</v>
      </c>
      <c r="M194" s="9"/>
      <c r="N194" s="35">
        <v>189</v>
      </c>
      <c r="O194" s="35">
        <f>'Cálculos de ET'!$I192*((1-Constantes!$E$18)*'Cálculos de ET'!$K192+'Cálculos de ET'!$L192)</f>
        <v>1.3732457427054601</v>
      </c>
      <c r="P194" s="35">
        <f>MIN(O194*Constantes!$E$16,0.8*(U193+Clima!$F192-S194-T194-Constantes!$D$12))</f>
        <v>5.1301185521879235E-13</v>
      </c>
      <c r="Q194" s="35">
        <f>IF(Clima!$F192&gt;0.05*Constantes!$E$17,((Clima!$F192-0.05*Constantes!$E$17)^2)/(Clima!$F192+0.95*Constantes!$E$17),0)</f>
        <v>0</v>
      </c>
      <c r="R194" s="35">
        <f>(Q194*Constantes!$E$23+Clima!$F192*Constantes!$E$22)/1000</f>
        <v>0</v>
      </c>
      <c r="S194" s="35">
        <f>IF(R194&gt;Constantes!$E$21,1000*((R194-Constantes!$E$21)/(Constantes!$E$23+Constantes!$E$22)),0)</f>
        <v>0</v>
      </c>
      <c r="T194" s="35">
        <f>MAX(0,U193+Clima!$F192-S194-Constantes!$D$11)</f>
        <v>0</v>
      </c>
      <c r="U194" s="35">
        <f>U193+Clima!$F192-S194-P194-T194</f>
        <v>7.5000000000001279</v>
      </c>
      <c r="V194" s="35">
        <f>0.0526*S194*Clima!$F192^1.218</f>
        <v>0</v>
      </c>
      <c r="W194" s="35">
        <f>V194*Constantes!$E$29</f>
        <v>0</v>
      </c>
      <c r="X194" s="9"/>
      <c r="Y194" s="35">
        <v>189</v>
      </c>
      <c r="Z194" s="35">
        <f>'Cálculos de ET'!$I192*((1-Constantes!$F$18)*'Cálculos de ET'!$K192+'Cálculos de ET'!$L192)</f>
        <v>1.3732457427054601</v>
      </c>
      <c r="AA194" s="35">
        <f>MIN(Z194*Constantes!$F$16,0.8*(AF193+Clima!$F192-AD194-AE194-Constantes!$D$12))</f>
        <v>5.1301185521879235E-13</v>
      </c>
      <c r="AB194" s="35">
        <f>IF(Clima!$F192&gt;0.05*Constantes!$F$17,((Clima!$F192-0.05*Constantes!$F$17)^2)/(Clima!$F192+0.95*Constantes!$F$17),0)</f>
        <v>0</v>
      </c>
      <c r="AC194" s="35">
        <f>(AB194*Constantes!$F$23+Clima!$F192*Constantes!$F$22)/1000</f>
        <v>0</v>
      </c>
      <c r="AD194" s="35">
        <f>IF(AC194&gt;Constantes!$F$21,1000*((AC194-Constantes!$F$21)/(Constantes!$F$23+Constantes!$F$22)),0)</f>
        <v>0</v>
      </c>
      <c r="AE194" s="35">
        <f>MAX(0,AF193+Clima!$F192-AD194-Constantes!$D$11)</f>
        <v>0</v>
      </c>
      <c r="AF194" s="35">
        <f>AF193+Clima!$F192-AD194-AA194-AE194</f>
        <v>7.5000000000001279</v>
      </c>
      <c r="AG194" s="35">
        <f>0.0526*AD194*Clima!$F192^1.218</f>
        <v>0</v>
      </c>
      <c r="AH194" s="35">
        <f>AG194*Constantes!$F$29</f>
        <v>0</v>
      </c>
      <c r="AI194" s="9"/>
      <c r="AJ194" s="35">
        <v>189</v>
      </c>
      <c r="AK194" s="35">
        <f>0.0526*Clima!$F192^2.218</f>
        <v>0</v>
      </c>
      <c r="AL194" s="35">
        <f>IF(Clima!$F192&gt;0.05*$AP$6,((Clima!$F192-0.05*$AP$6)^2)/(Clima!$F192+0.95*$AP$6),0)</f>
        <v>0</v>
      </c>
      <c r="AM194" s="35">
        <f>0.0526*AL194*Clima!$F192^1.218</f>
        <v>0</v>
      </c>
      <c r="AN194" s="35"/>
      <c r="AO194" s="35"/>
      <c r="AP194" s="35"/>
      <c r="AQ194" s="9"/>
      <c r="AR194" s="10"/>
    </row>
    <row r="195" spans="2:44" x14ac:dyDescent="0.25">
      <c r="B195" s="8"/>
      <c r="C195" s="35">
        <v>190</v>
      </c>
      <c r="D195" s="35">
        <f>'Cálculos de ET'!$I193*((1-Constantes!$D$18)*'Cálculos de ET'!$K193+'Cálculos de ET'!$L193)</f>
        <v>1.3410570571022584</v>
      </c>
      <c r="E195" s="35">
        <f>MIN(D195*Constantes!$D$16,0.8*(J194+Clima!$F193-H195-I195-Constantes!$D$12))</f>
        <v>0.79345061892590796</v>
      </c>
      <c r="F195" s="35">
        <f>IF(Clima!$F193&gt;0.05*Constantes!$D$17,((Clima!$F193-0.05*Constantes!$D$17)^2)/(Clima!$F193+0.95*Constantes!$D$17),0)</f>
        <v>0</v>
      </c>
      <c r="G195" s="35">
        <f>(F195*Constantes!$D$23+Clima!$F193*Constantes!$D$22)/1000</f>
        <v>0</v>
      </c>
      <c r="H195" s="35">
        <f>IF(G195&gt;Constantes!$D$21,1000*((G195-Constantes!$D$21)/(Constantes!$D$23+Constantes!$D$22)),0)</f>
        <v>0</v>
      </c>
      <c r="I195" s="35">
        <f>MAX(0,J194+Clima!$F193-H195-Constantes!$D$11)</f>
        <v>0</v>
      </c>
      <c r="J195" s="35">
        <f>J194+Clima!$F193-H195-E195-I195</f>
        <v>8.9065493810741359</v>
      </c>
      <c r="K195" s="35">
        <f>0.0526*H195*Clima!$F193^1.218</f>
        <v>0</v>
      </c>
      <c r="L195" s="35">
        <f>K195*Constantes!$D$29</f>
        <v>0</v>
      </c>
      <c r="M195" s="9"/>
      <c r="N195" s="35">
        <v>190</v>
      </c>
      <c r="O195" s="35">
        <f>'Cálculos de ET'!$I193*((1-Constantes!$E$18)*'Cálculos de ET'!$K193+'Cálculos de ET'!$L193)</f>
        <v>1.3410570571022584</v>
      </c>
      <c r="P195" s="35">
        <f>MIN(O195*Constantes!$E$16,0.8*(U194+Clima!$F193-S195-T195-Constantes!$D$12))</f>
        <v>0.79345061892590796</v>
      </c>
      <c r="Q195" s="35">
        <f>IF(Clima!$F193&gt;0.05*Constantes!$E$17,((Clima!$F193-0.05*Constantes!$E$17)^2)/(Clima!$F193+0.95*Constantes!$E$17),0)</f>
        <v>0</v>
      </c>
      <c r="R195" s="35">
        <f>(Q195*Constantes!$E$23+Clima!$F193*Constantes!$E$22)/1000</f>
        <v>4.4000000000000007E-4</v>
      </c>
      <c r="S195" s="35">
        <f>IF(R195&gt;Constantes!$E$21,1000*((R195-Constantes!$E$21)/(Constantes!$E$23+Constantes!$E$22)),0)</f>
        <v>0</v>
      </c>
      <c r="T195" s="35">
        <f>MAX(0,U194+Clima!$F193-S195-Constantes!$D$11)</f>
        <v>0</v>
      </c>
      <c r="U195" s="35">
        <f>U194+Clima!$F193-S195-P195-T195</f>
        <v>8.9065493810742193</v>
      </c>
      <c r="V195" s="35">
        <f>0.0526*S195*Clima!$F193^1.218</f>
        <v>0</v>
      </c>
      <c r="W195" s="35">
        <f>V195*Constantes!$E$29</f>
        <v>0</v>
      </c>
      <c r="X195" s="9"/>
      <c r="Y195" s="35">
        <v>190</v>
      </c>
      <c r="Z195" s="35">
        <f>'Cálculos de ET'!$I193*((1-Constantes!$F$18)*'Cálculos de ET'!$K193+'Cálculos de ET'!$L193)</f>
        <v>1.3410570571022584</v>
      </c>
      <c r="AA195" s="35">
        <f>MIN(Z195*Constantes!$F$16,0.8*(AF194+Clima!$F193-AD195-AE195-Constantes!$D$12))</f>
        <v>0.79345061892590796</v>
      </c>
      <c r="AB195" s="35">
        <f>IF(Clima!$F193&gt;0.05*Constantes!$F$17,((Clima!$F193-0.05*Constantes!$F$17)^2)/(Clima!$F193+0.95*Constantes!$F$17),0)</f>
        <v>0</v>
      </c>
      <c r="AC195" s="35">
        <f>(AB195*Constantes!$F$23+Clima!$F193*Constantes!$F$22)/1000</f>
        <v>8.8000000000000014E-4</v>
      </c>
      <c r="AD195" s="35">
        <f>IF(AC195&gt;Constantes!$F$21,1000*((AC195-Constantes!$F$21)/(Constantes!$F$23+Constantes!$F$22)),0)</f>
        <v>0</v>
      </c>
      <c r="AE195" s="35">
        <f>MAX(0,AF194+Clima!$F193-AD195-Constantes!$D$11)</f>
        <v>0</v>
      </c>
      <c r="AF195" s="35">
        <f>AF194+Clima!$F193-AD195-AA195-AE195</f>
        <v>8.9065493810742193</v>
      </c>
      <c r="AG195" s="35">
        <f>0.0526*AD195*Clima!$F193^1.218</f>
        <v>0</v>
      </c>
      <c r="AH195" s="35">
        <f>AG195*Constantes!$F$29</f>
        <v>0</v>
      </c>
      <c r="AI195" s="9"/>
      <c r="AJ195" s="35">
        <v>190</v>
      </c>
      <c r="AK195" s="35">
        <f>0.0526*Clima!$F193^2.218</f>
        <v>0.30232861200727251</v>
      </c>
      <c r="AL195" s="35">
        <f>IF(Clima!$F193&gt;0.05*$AP$6,((Clima!$F193-0.05*$AP$6)^2)/(Clima!$F193+0.95*$AP$6),0)</f>
        <v>6.2440408225724973E-3</v>
      </c>
      <c r="AM195" s="35">
        <f>0.0526*AL195*Clima!$F193^1.218</f>
        <v>8.5806917963867778E-4</v>
      </c>
      <c r="AN195" s="35"/>
      <c r="AO195" s="35"/>
      <c r="AP195" s="35"/>
      <c r="AQ195" s="9"/>
      <c r="AR195" s="10"/>
    </row>
    <row r="196" spans="2:44" x14ac:dyDescent="0.25">
      <c r="B196" s="8"/>
      <c r="C196" s="35">
        <v>191</v>
      </c>
      <c r="D196" s="35">
        <f>'Cálculos de ET'!$I194*((1-Constantes!$D$18)*'Cálculos de ET'!$K194+'Cálculos de ET'!$L194)</f>
        <v>1.4233188776462791</v>
      </c>
      <c r="E196" s="35">
        <f>MIN(D196*Constantes!$D$16,0.8*(J195+Clima!$F194-H196-I196-Constantes!$D$12))</f>
        <v>0.84212169677375237</v>
      </c>
      <c r="F196" s="35">
        <f>IF(Clima!$F194&gt;0.05*Constantes!$D$17,((Clima!$F194-0.05*Constantes!$D$17)^2)/(Clima!$F194+0.95*Constantes!$D$17),0)</f>
        <v>0</v>
      </c>
      <c r="G196" s="35">
        <f>(F196*Constantes!$D$23+Clima!$F194*Constantes!$D$22)/1000</f>
        <v>0</v>
      </c>
      <c r="H196" s="35">
        <f>IF(G196&gt;Constantes!$D$21,1000*((G196-Constantes!$D$21)/(Constantes!$D$23+Constantes!$D$22)),0)</f>
        <v>0</v>
      </c>
      <c r="I196" s="35">
        <f>MAX(0,J195+Clima!$F194-H196-Constantes!$D$11)</f>
        <v>0</v>
      </c>
      <c r="J196" s="35">
        <f>J195+Clima!$F194-H196-E196-I196</f>
        <v>8.0644276843003837</v>
      </c>
      <c r="K196" s="35">
        <f>0.0526*H196*Clima!$F194^1.218</f>
        <v>0</v>
      </c>
      <c r="L196" s="35">
        <f>K196*Constantes!$D$29</f>
        <v>0</v>
      </c>
      <c r="M196" s="9"/>
      <c r="N196" s="35">
        <v>191</v>
      </c>
      <c r="O196" s="35">
        <f>'Cálculos de ET'!$I194*((1-Constantes!$E$18)*'Cálculos de ET'!$K194+'Cálculos de ET'!$L194)</f>
        <v>1.4233188776462791</v>
      </c>
      <c r="P196" s="35">
        <f>MIN(O196*Constantes!$E$16,0.8*(U195+Clima!$F194-S196-T196-Constantes!$D$12))</f>
        <v>0.84212169677375237</v>
      </c>
      <c r="Q196" s="35">
        <f>IF(Clima!$F194&gt;0.05*Constantes!$E$17,((Clima!$F194-0.05*Constantes!$E$17)^2)/(Clima!$F194+0.95*Constantes!$E$17),0)</f>
        <v>0</v>
      </c>
      <c r="R196" s="35">
        <f>(Q196*Constantes!$E$23+Clima!$F194*Constantes!$E$22)/1000</f>
        <v>0</v>
      </c>
      <c r="S196" s="35">
        <f>IF(R196&gt;Constantes!$E$21,1000*((R196-Constantes!$E$21)/(Constantes!$E$23+Constantes!$E$22)),0)</f>
        <v>0</v>
      </c>
      <c r="T196" s="35">
        <f>MAX(0,U195+Clima!$F194-S196-Constantes!$D$11)</f>
        <v>0</v>
      </c>
      <c r="U196" s="35">
        <f>U195+Clima!$F194-S196-P196-T196</f>
        <v>8.0644276843004672</v>
      </c>
      <c r="V196" s="35">
        <f>0.0526*S196*Clima!$F194^1.218</f>
        <v>0</v>
      </c>
      <c r="W196" s="35">
        <f>V196*Constantes!$E$29</f>
        <v>0</v>
      </c>
      <c r="X196" s="9"/>
      <c r="Y196" s="35">
        <v>191</v>
      </c>
      <c r="Z196" s="35">
        <f>'Cálculos de ET'!$I194*((1-Constantes!$F$18)*'Cálculos de ET'!$K194+'Cálculos de ET'!$L194)</f>
        <v>1.4233188776462791</v>
      </c>
      <c r="AA196" s="35">
        <f>MIN(Z196*Constantes!$F$16,0.8*(AF195+Clima!$F194-AD196-AE196-Constantes!$D$12))</f>
        <v>0.84212169677375237</v>
      </c>
      <c r="AB196" s="35">
        <f>IF(Clima!$F194&gt;0.05*Constantes!$F$17,((Clima!$F194-0.05*Constantes!$F$17)^2)/(Clima!$F194+0.95*Constantes!$F$17),0)</f>
        <v>0</v>
      </c>
      <c r="AC196" s="35">
        <f>(AB196*Constantes!$F$23+Clima!$F194*Constantes!$F$22)/1000</f>
        <v>0</v>
      </c>
      <c r="AD196" s="35">
        <f>IF(AC196&gt;Constantes!$F$21,1000*((AC196-Constantes!$F$21)/(Constantes!$F$23+Constantes!$F$22)),0)</f>
        <v>0</v>
      </c>
      <c r="AE196" s="35">
        <f>MAX(0,AF195+Clima!$F194-AD196-Constantes!$D$11)</f>
        <v>0</v>
      </c>
      <c r="AF196" s="35">
        <f>AF195+Clima!$F194-AD196-AA196-AE196</f>
        <v>8.0644276843004672</v>
      </c>
      <c r="AG196" s="35">
        <f>0.0526*AD196*Clima!$F194^1.218</f>
        <v>0</v>
      </c>
      <c r="AH196" s="35">
        <f>AG196*Constantes!$F$29</f>
        <v>0</v>
      </c>
      <c r="AI196" s="9"/>
      <c r="AJ196" s="35">
        <v>191</v>
      </c>
      <c r="AK196" s="35">
        <f>0.0526*Clima!$F194^2.218</f>
        <v>0</v>
      </c>
      <c r="AL196" s="35">
        <f>IF(Clima!$F194&gt;0.05*$AP$6,((Clima!$F194-0.05*$AP$6)^2)/(Clima!$F194+0.95*$AP$6),0)</f>
        <v>0</v>
      </c>
      <c r="AM196" s="35">
        <f>0.0526*AL196*Clima!$F194^1.218</f>
        <v>0</v>
      </c>
      <c r="AN196" s="35"/>
      <c r="AO196" s="35"/>
      <c r="AP196" s="35"/>
      <c r="AQ196" s="9"/>
      <c r="AR196" s="10"/>
    </row>
    <row r="197" spans="2:44" x14ac:dyDescent="0.25">
      <c r="B197" s="8"/>
      <c r="C197" s="35">
        <v>192</v>
      </c>
      <c r="D197" s="35">
        <f>'Cálculos de ET'!$I195*((1-Constantes!$D$18)*'Cálculos de ET'!$K195+'Cálculos de ET'!$L195)</f>
        <v>1.4754744055936331</v>
      </c>
      <c r="E197" s="35">
        <f>MIN(D197*Constantes!$D$16,0.8*(J196+Clima!$F195-H197-I197-Constantes!$D$12))</f>
        <v>0.45154214744030696</v>
      </c>
      <c r="F197" s="35">
        <f>IF(Clima!$F195&gt;0.05*Constantes!$D$17,((Clima!$F195-0.05*Constantes!$D$17)^2)/(Clima!$F195+0.95*Constantes!$D$17),0)</f>
        <v>0</v>
      </c>
      <c r="G197" s="35">
        <f>(F197*Constantes!$D$23+Clima!$F195*Constantes!$D$22)/1000</f>
        <v>0</v>
      </c>
      <c r="H197" s="35">
        <f>IF(G197&gt;Constantes!$D$21,1000*((G197-Constantes!$D$21)/(Constantes!$D$23+Constantes!$D$22)),0)</f>
        <v>0</v>
      </c>
      <c r="I197" s="35">
        <f>MAX(0,J196+Clima!$F195-H197-Constantes!$D$11)</f>
        <v>0</v>
      </c>
      <c r="J197" s="35">
        <f>J196+Clima!$F195-H197-E197-I197</f>
        <v>7.6128855368600767</v>
      </c>
      <c r="K197" s="35">
        <f>0.0526*H197*Clima!$F195^1.218</f>
        <v>0</v>
      </c>
      <c r="L197" s="35">
        <f>K197*Constantes!$D$29</f>
        <v>0</v>
      </c>
      <c r="M197" s="9"/>
      <c r="N197" s="35">
        <v>192</v>
      </c>
      <c r="O197" s="35">
        <f>'Cálculos de ET'!$I195*((1-Constantes!$E$18)*'Cálculos de ET'!$K195+'Cálculos de ET'!$L195)</f>
        <v>1.4754744055936331</v>
      </c>
      <c r="P197" s="35">
        <f>MIN(O197*Constantes!$E$16,0.8*(U196+Clima!$F195-S197-T197-Constantes!$D$12))</f>
        <v>0.4515421474403738</v>
      </c>
      <c r="Q197" s="35">
        <f>IF(Clima!$F195&gt;0.05*Constantes!$E$17,((Clima!$F195-0.05*Constantes!$E$17)^2)/(Clima!$F195+0.95*Constantes!$E$17),0)</f>
        <v>0</v>
      </c>
      <c r="R197" s="35">
        <f>(Q197*Constantes!$E$23+Clima!$F195*Constantes!$E$22)/1000</f>
        <v>0</v>
      </c>
      <c r="S197" s="35">
        <f>IF(R197&gt;Constantes!$E$21,1000*((R197-Constantes!$E$21)/(Constantes!$E$23+Constantes!$E$22)),0)</f>
        <v>0</v>
      </c>
      <c r="T197" s="35">
        <f>MAX(0,U196+Clima!$F195-S197-Constantes!$D$11)</f>
        <v>0</v>
      </c>
      <c r="U197" s="35">
        <f>U196+Clima!$F195-S197-P197-T197</f>
        <v>7.6128855368600936</v>
      </c>
      <c r="V197" s="35">
        <f>0.0526*S197*Clima!$F195^1.218</f>
        <v>0</v>
      </c>
      <c r="W197" s="35">
        <f>V197*Constantes!$E$29</f>
        <v>0</v>
      </c>
      <c r="X197" s="9"/>
      <c r="Y197" s="35">
        <v>192</v>
      </c>
      <c r="Z197" s="35">
        <f>'Cálculos de ET'!$I195*((1-Constantes!$F$18)*'Cálculos de ET'!$K195+'Cálculos de ET'!$L195)</f>
        <v>1.4754744055936331</v>
      </c>
      <c r="AA197" s="35">
        <f>MIN(Z197*Constantes!$F$16,0.8*(AF196+Clima!$F195-AD197-AE197-Constantes!$D$12))</f>
        <v>0.4515421474403738</v>
      </c>
      <c r="AB197" s="35">
        <f>IF(Clima!$F195&gt;0.05*Constantes!$F$17,((Clima!$F195-0.05*Constantes!$F$17)^2)/(Clima!$F195+0.95*Constantes!$F$17),0)</f>
        <v>0</v>
      </c>
      <c r="AC197" s="35">
        <f>(AB197*Constantes!$F$23+Clima!$F195*Constantes!$F$22)/1000</f>
        <v>0</v>
      </c>
      <c r="AD197" s="35">
        <f>IF(AC197&gt;Constantes!$F$21,1000*((AC197-Constantes!$F$21)/(Constantes!$F$23+Constantes!$F$22)),0)</f>
        <v>0</v>
      </c>
      <c r="AE197" s="35">
        <f>MAX(0,AF196+Clima!$F195-AD197-Constantes!$D$11)</f>
        <v>0</v>
      </c>
      <c r="AF197" s="35">
        <f>AF196+Clima!$F195-AD197-AA197-AE197</f>
        <v>7.6128855368600936</v>
      </c>
      <c r="AG197" s="35">
        <f>0.0526*AD197*Clima!$F195^1.218</f>
        <v>0</v>
      </c>
      <c r="AH197" s="35">
        <f>AG197*Constantes!$F$29</f>
        <v>0</v>
      </c>
      <c r="AI197" s="9"/>
      <c r="AJ197" s="35">
        <v>192</v>
      </c>
      <c r="AK197" s="35">
        <f>0.0526*Clima!$F195^2.218</f>
        <v>0</v>
      </c>
      <c r="AL197" s="35">
        <f>IF(Clima!$F195&gt;0.05*$AP$6,((Clima!$F195-0.05*$AP$6)^2)/(Clima!$F195+0.95*$AP$6),0)</f>
        <v>0</v>
      </c>
      <c r="AM197" s="35">
        <f>0.0526*AL197*Clima!$F195^1.218</f>
        <v>0</v>
      </c>
      <c r="AN197" s="35"/>
      <c r="AO197" s="35"/>
      <c r="AP197" s="35"/>
      <c r="AQ197" s="9"/>
      <c r="AR197" s="10"/>
    </row>
    <row r="198" spans="2:44" x14ac:dyDescent="0.25">
      <c r="B198" s="8"/>
      <c r="C198" s="35">
        <v>193</v>
      </c>
      <c r="D198" s="35">
        <f>'Cálculos de ET'!$I196*((1-Constantes!$D$18)*'Cálculos de ET'!$K196+'Cálculos de ET'!$L196)</f>
        <v>1.4753486905631126</v>
      </c>
      <c r="E198" s="35">
        <f>MIN(D198*Constantes!$D$16,0.8*(J197+Clima!$F196-H198-I198-Constantes!$D$12))</f>
        <v>9.0308429488061392E-2</v>
      </c>
      <c r="F198" s="35">
        <f>IF(Clima!$F196&gt;0.05*Constantes!$D$17,((Clima!$F196-0.05*Constantes!$D$17)^2)/(Clima!$F196+0.95*Constantes!$D$17),0)</f>
        <v>0</v>
      </c>
      <c r="G198" s="35">
        <f>(F198*Constantes!$D$23+Clima!$F196*Constantes!$D$22)/1000</f>
        <v>0</v>
      </c>
      <c r="H198" s="35">
        <f>IF(G198&gt;Constantes!$D$21,1000*((G198-Constantes!$D$21)/(Constantes!$D$23+Constantes!$D$22)),0)</f>
        <v>0</v>
      </c>
      <c r="I198" s="35">
        <f>MAX(0,J197+Clima!$F196-H198-Constantes!$D$11)</f>
        <v>0</v>
      </c>
      <c r="J198" s="35">
        <f>J197+Clima!$F196-H198-E198-I198</f>
        <v>7.5225771073720153</v>
      </c>
      <c r="K198" s="35">
        <f>0.0526*H198*Clima!$F196^1.218</f>
        <v>0</v>
      </c>
      <c r="L198" s="35">
        <f>K198*Constantes!$D$29</f>
        <v>0</v>
      </c>
      <c r="M198" s="9"/>
      <c r="N198" s="35">
        <v>193</v>
      </c>
      <c r="O198" s="35">
        <f>'Cálculos de ET'!$I196*((1-Constantes!$E$18)*'Cálculos de ET'!$K196+'Cálculos de ET'!$L196)</f>
        <v>1.4753486905631126</v>
      </c>
      <c r="P198" s="35">
        <f>MIN(O198*Constantes!$E$16,0.8*(U197+Clima!$F196-S198-T198-Constantes!$D$12))</f>
        <v>9.0308429488074896E-2</v>
      </c>
      <c r="Q198" s="35">
        <f>IF(Clima!$F196&gt;0.05*Constantes!$E$17,((Clima!$F196-0.05*Constantes!$E$17)^2)/(Clima!$F196+0.95*Constantes!$E$17),0)</f>
        <v>0</v>
      </c>
      <c r="R198" s="35">
        <f>(Q198*Constantes!$E$23+Clima!$F196*Constantes!$E$22)/1000</f>
        <v>0</v>
      </c>
      <c r="S198" s="35">
        <f>IF(R198&gt;Constantes!$E$21,1000*((R198-Constantes!$E$21)/(Constantes!$E$23+Constantes!$E$22)),0)</f>
        <v>0</v>
      </c>
      <c r="T198" s="35">
        <f>MAX(0,U197+Clima!$F196-S198-Constantes!$D$11)</f>
        <v>0</v>
      </c>
      <c r="U198" s="35">
        <f>U197+Clima!$F196-S198-P198-T198</f>
        <v>7.5225771073720189</v>
      </c>
      <c r="V198" s="35">
        <f>0.0526*S198*Clima!$F196^1.218</f>
        <v>0</v>
      </c>
      <c r="W198" s="35">
        <f>V198*Constantes!$E$29</f>
        <v>0</v>
      </c>
      <c r="X198" s="9"/>
      <c r="Y198" s="35">
        <v>193</v>
      </c>
      <c r="Z198" s="35">
        <f>'Cálculos de ET'!$I196*((1-Constantes!$F$18)*'Cálculos de ET'!$K196+'Cálculos de ET'!$L196)</f>
        <v>1.4753486905631126</v>
      </c>
      <c r="AA198" s="35">
        <f>MIN(Z198*Constantes!$F$16,0.8*(AF197+Clima!$F196-AD198-AE198-Constantes!$D$12))</f>
        <v>9.0308429488074896E-2</v>
      </c>
      <c r="AB198" s="35">
        <f>IF(Clima!$F196&gt;0.05*Constantes!$F$17,((Clima!$F196-0.05*Constantes!$F$17)^2)/(Clima!$F196+0.95*Constantes!$F$17),0)</f>
        <v>0</v>
      </c>
      <c r="AC198" s="35">
        <f>(AB198*Constantes!$F$23+Clima!$F196*Constantes!$F$22)/1000</f>
        <v>0</v>
      </c>
      <c r="AD198" s="35">
        <f>IF(AC198&gt;Constantes!$F$21,1000*((AC198-Constantes!$F$21)/(Constantes!$F$23+Constantes!$F$22)),0)</f>
        <v>0</v>
      </c>
      <c r="AE198" s="35">
        <f>MAX(0,AF197+Clima!$F196-AD198-Constantes!$D$11)</f>
        <v>0</v>
      </c>
      <c r="AF198" s="35">
        <f>AF197+Clima!$F196-AD198-AA198-AE198</f>
        <v>7.5225771073720189</v>
      </c>
      <c r="AG198" s="35">
        <f>0.0526*AD198*Clima!$F196^1.218</f>
        <v>0</v>
      </c>
      <c r="AH198" s="35">
        <f>AG198*Constantes!$F$29</f>
        <v>0</v>
      </c>
      <c r="AI198" s="9"/>
      <c r="AJ198" s="35">
        <v>193</v>
      </c>
      <c r="AK198" s="35">
        <f>0.0526*Clima!$F196^2.218</f>
        <v>0</v>
      </c>
      <c r="AL198" s="35">
        <f>IF(Clima!$F196&gt;0.05*$AP$6,((Clima!$F196-0.05*$AP$6)^2)/(Clima!$F196+0.95*$AP$6),0)</f>
        <v>0</v>
      </c>
      <c r="AM198" s="35">
        <f>0.0526*AL198*Clima!$F196^1.218</f>
        <v>0</v>
      </c>
      <c r="AN198" s="35"/>
      <c r="AO198" s="35"/>
      <c r="AP198" s="35"/>
      <c r="AQ198" s="9"/>
      <c r="AR198" s="10"/>
    </row>
    <row r="199" spans="2:44" x14ac:dyDescent="0.25">
      <c r="B199" s="8"/>
      <c r="C199" s="35">
        <v>194</v>
      </c>
      <c r="D199" s="35">
        <f>'Cálculos de ET'!$I197*((1-Constantes!$D$18)*'Cálculos de ET'!$K197+'Cálculos de ET'!$L197)</f>
        <v>1.419315700989765</v>
      </c>
      <c r="E199" s="35">
        <f>MIN(D199*Constantes!$D$16,0.8*(J198+Clima!$F197-H199-I199-Constantes!$D$12))</f>
        <v>1.8061685897612281E-2</v>
      </c>
      <c r="F199" s="35">
        <f>IF(Clima!$F197&gt;0.05*Constantes!$D$17,((Clima!$F197-0.05*Constantes!$D$17)^2)/(Clima!$F197+0.95*Constantes!$D$17),0)</f>
        <v>0</v>
      </c>
      <c r="G199" s="35">
        <f>(F199*Constantes!$D$23+Clima!$F197*Constantes!$D$22)/1000</f>
        <v>0</v>
      </c>
      <c r="H199" s="35">
        <f>IF(G199&gt;Constantes!$D$21,1000*((G199-Constantes!$D$21)/(Constantes!$D$23+Constantes!$D$22)),0)</f>
        <v>0</v>
      </c>
      <c r="I199" s="35">
        <f>MAX(0,J198+Clima!$F197-H199-Constantes!$D$11)</f>
        <v>0</v>
      </c>
      <c r="J199" s="35">
        <f>J198+Clima!$F197-H199-E199-I199</f>
        <v>7.5045154214744034</v>
      </c>
      <c r="K199" s="35">
        <f>0.0526*H199*Clima!$F197^1.218</f>
        <v>0</v>
      </c>
      <c r="L199" s="35">
        <f>K199*Constantes!$D$29</f>
        <v>0</v>
      </c>
      <c r="M199" s="9"/>
      <c r="N199" s="35">
        <v>194</v>
      </c>
      <c r="O199" s="35">
        <f>'Cálculos de ET'!$I197*((1-Constantes!$E$18)*'Cálculos de ET'!$K197+'Cálculos de ET'!$L197)</f>
        <v>1.419315700989765</v>
      </c>
      <c r="P199" s="35">
        <f>MIN(O199*Constantes!$E$16,0.8*(U198+Clima!$F197-S199-T199-Constantes!$D$12))</f>
        <v>1.8061685897615122E-2</v>
      </c>
      <c r="Q199" s="35">
        <f>IF(Clima!$F197&gt;0.05*Constantes!$E$17,((Clima!$F197-0.05*Constantes!$E$17)^2)/(Clima!$F197+0.95*Constantes!$E$17),0)</f>
        <v>0</v>
      </c>
      <c r="R199" s="35">
        <f>(Q199*Constantes!$E$23+Clima!$F197*Constantes!$E$22)/1000</f>
        <v>0</v>
      </c>
      <c r="S199" s="35">
        <f>IF(R199&gt;Constantes!$E$21,1000*((R199-Constantes!$E$21)/(Constantes!$E$23+Constantes!$E$22)),0)</f>
        <v>0</v>
      </c>
      <c r="T199" s="35">
        <f>MAX(0,U198+Clima!$F197-S199-Constantes!$D$11)</f>
        <v>0</v>
      </c>
      <c r="U199" s="35">
        <f>U198+Clima!$F197-S199-P199-T199</f>
        <v>7.5045154214744034</v>
      </c>
      <c r="V199" s="35">
        <f>0.0526*S199*Clima!$F197^1.218</f>
        <v>0</v>
      </c>
      <c r="W199" s="35">
        <f>V199*Constantes!$E$29</f>
        <v>0</v>
      </c>
      <c r="X199" s="9"/>
      <c r="Y199" s="35">
        <v>194</v>
      </c>
      <c r="Z199" s="35">
        <f>'Cálculos de ET'!$I197*((1-Constantes!$F$18)*'Cálculos de ET'!$K197+'Cálculos de ET'!$L197)</f>
        <v>1.419315700989765</v>
      </c>
      <c r="AA199" s="35">
        <f>MIN(Z199*Constantes!$F$16,0.8*(AF198+Clima!$F197-AD199-AE199-Constantes!$D$12))</f>
        <v>1.8061685897615122E-2</v>
      </c>
      <c r="AB199" s="35">
        <f>IF(Clima!$F197&gt;0.05*Constantes!$F$17,((Clima!$F197-0.05*Constantes!$F$17)^2)/(Clima!$F197+0.95*Constantes!$F$17),0)</f>
        <v>0</v>
      </c>
      <c r="AC199" s="35">
        <f>(AB199*Constantes!$F$23+Clima!$F197*Constantes!$F$22)/1000</f>
        <v>0</v>
      </c>
      <c r="AD199" s="35">
        <f>IF(AC199&gt;Constantes!$F$21,1000*((AC199-Constantes!$F$21)/(Constantes!$F$23+Constantes!$F$22)),0)</f>
        <v>0</v>
      </c>
      <c r="AE199" s="35">
        <f>MAX(0,AF198+Clima!$F197-AD199-Constantes!$D$11)</f>
        <v>0</v>
      </c>
      <c r="AF199" s="35">
        <f>AF198+Clima!$F197-AD199-AA199-AE199</f>
        <v>7.5045154214744034</v>
      </c>
      <c r="AG199" s="35">
        <f>0.0526*AD199*Clima!$F197^1.218</f>
        <v>0</v>
      </c>
      <c r="AH199" s="35">
        <f>AG199*Constantes!$F$29</f>
        <v>0</v>
      </c>
      <c r="AI199" s="9"/>
      <c r="AJ199" s="35">
        <v>194</v>
      </c>
      <c r="AK199" s="35">
        <f>0.0526*Clima!$F197^2.218</f>
        <v>0</v>
      </c>
      <c r="AL199" s="35">
        <f>IF(Clima!$F197&gt;0.05*$AP$6,((Clima!$F197-0.05*$AP$6)^2)/(Clima!$F197+0.95*$AP$6),0)</f>
        <v>0</v>
      </c>
      <c r="AM199" s="35">
        <f>0.0526*AL199*Clima!$F197^1.218</f>
        <v>0</v>
      </c>
      <c r="AN199" s="35"/>
      <c r="AO199" s="35"/>
      <c r="AP199" s="35"/>
      <c r="AQ199" s="9"/>
      <c r="AR199" s="10"/>
    </row>
    <row r="200" spans="2:44" x14ac:dyDescent="0.25">
      <c r="B200" s="8"/>
      <c r="C200" s="35">
        <v>195</v>
      </c>
      <c r="D200" s="35">
        <f>'Cálculos de ET'!$I198*((1-Constantes!$D$18)*'Cálculos de ET'!$K198+'Cálculos de ET'!$L198)</f>
        <v>1.3959009430177631</v>
      </c>
      <c r="E200" s="35">
        <f>MIN(D200*Constantes!$D$16,0.8*(J199+Clima!$F198-H200-I200-Constantes!$D$12))</f>
        <v>3.6123371795227402E-3</v>
      </c>
      <c r="F200" s="35">
        <f>IF(Clima!$F198&gt;0.05*Constantes!$D$17,((Clima!$F198-0.05*Constantes!$D$17)^2)/(Clima!$F198+0.95*Constantes!$D$17),0)</f>
        <v>0</v>
      </c>
      <c r="G200" s="35">
        <f>(F200*Constantes!$D$23+Clima!$F198*Constantes!$D$22)/1000</f>
        <v>0</v>
      </c>
      <c r="H200" s="35">
        <f>IF(G200&gt;Constantes!$D$21,1000*((G200-Constantes!$D$21)/(Constantes!$D$23+Constantes!$D$22)),0)</f>
        <v>0</v>
      </c>
      <c r="I200" s="35">
        <f>MAX(0,J199+Clima!$F198-H200-Constantes!$D$11)</f>
        <v>0</v>
      </c>
      <c r="J200" s="35">
        <f>J199+Clima!$F198-H200-E200-I200</f>
        <v>7.5009030842948805</v>
      </c>
      <c r="K200" s="35">
        <f>0.0526*H200*Clima!$F198^1.218</f>
        <v>0</v>
      </c>
      <c r="L200" s="35">
        <f>K200*Constantes!$D$29</f>
        <v>0</v>
      </c>
      <c r="M200" s="9"/>
      <c r="N200" s="35">
        <v>195</v>
      </c>
      <c r="O200" s="35">
        <f>'Cálculos de ET'!$I198*((1-Constantes!$E$18)*'Cálculos de ET'!$K198+'Cálculos de ET'!$L198)</f>
        <v>1.3959009430177631</v>
      </c>
      <c r="P200" s="35">
        <f>MIN(O200*Constantes!$E$16,0.8*(U199+Clima!$F198-S200-T200-Constantes!$D$12))</f>
        <v>3.6123371795227402E-3</v>
      </c>
      <c r="Q200" s="35">
        <f>IF(Clima!$F198&gt;0.05*Constantes!$E$17,((Clima!$F198-0.05*Constantes!$E$17)^2)/(Clima!$F198+0.95*Constantes!$E$17),0)</f>
        <v>0</v>
      </c>
      <c r="R200" s="35">
        <f>(Q200*Constantes!$E$23+Clima!$F198*Constantes!$E$22)/1000</f>
        <v>0</v>
      </c>
      <c r="S200" s="35">
        <f>IF(R200&gt;Constantes!$E$21,1000*((R200-Constantes!$E$21)/(Constantes!$E$23+Constantes!$E$22)),0)</f>
        <v>0</v>
      </c>
      <c r="T200" s="35">
        <f>MAX(0,U199+Clima!$F198-S200-Constantes!$D$11)</f>
        <v>0</v>
      </c>
      <c r="U200" s="35">
        <f>U199+Clima!$F198-S200-P200-T200</f>
        <v>7.5009030842948805</v>
      </c>
      <c r="V200" s="35">
        <f>0.0526*S200*Clima!$F198^1.218</f>
        <v>0</v>
      </c>
      <c r="W200" s="35">
        <f>V200*Constantes!$E$29</f>
        <v>0</v>
      </c>
      <c r="X200" s="9"/>
      <c r="Y200" s="35">
        <v>195</v>
      </c>
      <c r="Z200" s="35">
        <f>'Cálculos de ET'!$I198*((1-Constantes!$F$18)*'Cálculos de ET'!$K198+'Cálculos de ET'!$L198)</f>
        <v>1.3959009430177631</v>
      </c>
      <c r="AA200" s="35">
        <f>MIN(Z200*Constantes!$F$16,0.8*(AF199+Clima!$F198-AD200-AE200-Constantes!$D$12))</f>
        <v>3.6123371795227402E-3</v>
      </c>
      <c r="AB200" s="35">
        <f>IF(Clima!$F198&gt;0.05*Constantes!$F$17,((Clima!$F198-0.05*Constantes!$F$17)^2)/(Clima!$F198+0.95*Constantes!$F$17),0)</f>
        <v>0</v>
      </c>
      <c r="AC200" s="35">
        <f>(AB200*Constantes!$F$23+Clima!$F198*Constantes!$F$22)/1000</f>
        <v>0</v>
      </c>
      <c r="AD200" s="35">
        <f>IF(AC200&gt;Constantes!$F$21,1000*((AC200-Constantes!$F$21)/(Constantes!$F$23+Constantes!$F$22)),0)</f>
        <v>0</v>
      </c>
      <c r="AE200" s="35">
        <f>MAX(0,AF199+Clima!$F198-AD200-Constantes!$D$11)</f>
        <v>0</v>
      </c>
      <c r="AF200" s="35">
        <f>AF199+Clima!$F198-AD200-AA200-AE200</f>
        <v>7.5009030842948805</v>
      </c>
      <c r="AG200" s="35">
        <f>0.0526*AD200*Clima!$F198^1.218</f>
        <v>0</v>
      </c>
      <c r="AH200" s="35">
        <f>AG200*Constantes!$F$29</f>
        <v>0</v>
      </c>
      <c r="AI200" s="9"/>
      <c r="AJ200" s="35">
        <v>195</v>
      </c>
      <c r="AK200" s="35">
        <f>0.0526*Clima!$F198^2.218</f>
        <v>0</v>
      </c>
      <c r="AL200" s="35">
        <f>IF(Clima!$F198&gt;0.05*$AP$6,((Clima!$F198-0.05*$AP$6)^2)/(Clima!$F198+0.95*$AP$6),0)</f>
        <v>0</v>
      </c>
      <c r="AM200" s="35">
        <f>0.0526*AL200*Clima!$F198^1.218</f>
        <v>0</v>
      </c>
      <c r="AN200" s="35"/>
      <c r="AO200" s="35"/>
      <c r="AP200" s="35"/>
      <c r="AQ200" s="9"/>
      <c r="AR200" s="10"/>
    </row>
    <row r="201" spans="2:44" x14ac:dyDescent="0.25">
      <c r="B201" s="8"/>
      <c r="C201" s="35">
        <v>196</v>
      </c>
      <c r="D201" s="35">
        <f>'Cálculos de ET'!$I199*((1-Constantes!$D$18)*'Cálculos de ET'!$K199+'Cálculos de ET'!$L199)</f>
        <v>1.4539062940909093</v>
      </c>
      <c r="E201" s="35">
        <f>MIN(D201*Constantes!$D$16,0.8*(J200+Clima!$F199-H201-I201-Constantes!$D$12))</f>
        <v>7.2246743590440596E-4</v>
      </c>
      <c r="F201" s="35">
        <f>IF(Clima!$F199&gt;0.05*Constantes!$D$17,((Clima!$F199-0.05*Constantes!$D$17)^2)/(Clima!$F199+0.95*Constantes!$D$17),0)</f>
        <v>0</v>
      </c>
      <c r="G201" s="35">
        <f>(F201*Constantes!$D$23+Clima!$F199*Constantes!$D$22)/1000</f>
        <v>0</v>
      </c>
      <c r="H201" s="35">
        <f>IF(G201&gt;Constantes!$D$21,1000*((G201-Constantes!$D$21)/(Constantes!$D$23+Constantes!$D$22)),0)</f>
        <v>0</v>
      </c>
      <c r="I201" s="35">
        <f>MAX(0,J200+Clima!$F199-H201-Constantes!$D$11)</f>
        <v>0</v>
      </c>
      <c r="J201" s="35">
        <f>J200+Clima!$F199-H201-E201-I201</f>
        <v>7.5001806168589757</v>
      </c>
      <c r="K201" s="35">
        <f>0.0526*H201*Clima!$F199^1.218</f>
        <v>0</v>
      </c>
      <c r="L201" s="35">
        <f>K201*Constantes!$D$29</f>
        <v>0</v>
      </c>
      <c r="M201" s="9"/>
      <c r="N201" s="35">
        <v>196</v>
      </c>
      <c r="O201" s="35">
        <f>'Cálculos de ET'!$I199*((1-Constantes!$E$18)*'Cálculos de ET'!$K199+'Cálculos de ET'!$L199)</f>
        <v>1.4539062940909093</v>
      </c>
      <c r="P201" s="35">
        <f>MIN(O201*Constantes!$E$16,0.8*(U200+Clima!$F199-S201-T201-Constantes!$D$12))</f>
        <v>7.2246743590440596E-4</v>
      </c>
      <c r="Q201" s="35">
        <f>IF(Clima!$F199&gt;0.05*Constantes!$E$17,((Clima!$F199-0.05*Constantes!$E$17)^2)/(Clima!$F199+0.95*Constantes!$E$17),0)</f>
        <v>0</v>
      </c>
      <c r="R201" s="35">
        <f>(Q201*Constantes!$E$23+Clima!$F199*Constantes!$E$22)/1000</f>
        <v>0</v>
      </c>
      <c r="S201" s="35">
        <f>IF(R201&gt;Constantes!$E$21,1000*((R201-Constantes!$E$21)/(Constantes!$E$23+Constantes!$E$22)),0)</f>
        <v>0</v>
      </c>
      <c r="T201" s="35">
        <f>MAX(0,U200+Clima!$F199-S201-Constantes!$D$11)</f>
        <v>0</v>
      </c>
      <c r="U201" s="35">
        <f>U200+Clima!$F199-S201-P201-T201</f>
        <v>7.5001806168589757</v>
      </c>
      <c r="V201" s="35">
        <f>0.0526*S201*Clima!$F199^1.218</f>
        <v>0</v>
      </c>
      <c r="W201" s="35">
        <f>V201*Constantes!$E$29</f>
        <v>0</v>
      </c>
      <c r="X201" s="9"/>
      <c r="Y201" s="35">
        <v>196</v>
      </c>
      <c r="Z201" s="35">
        <f>'Cálculos de ET'!$I199*((1-Constantes!$F$18)*'Cálculos de ET'!$K199+'Cálculos de ET'!$L199)</f>
        <v>1.4539062940909093</v>
      </c>
      <c r="AA201" s="35">
        <f>MIN(Z201*Constantes!$F$16,0.8*(AF200+Clima!$F199-AD201-AE201-Constantes!$D$12))</f>
        <v>7.2246743590440596E-4</v>
      </c>
      <c r="AB201" s="35">
        <f>IF(Clima!$F199&gt;0.05*Constantes!$F$17,((Clima!$F199-0.05*Constantes!$F$17)^2)/(Clima!$F199+0.95*Constantes!$F$17),0)</f>
        <v>0</v>
      </c>
      <c r="AC201" s="35">
        <f>(AB201*Constantes!$F$23+Clima!$F199*Constantes!$F$22)/1000</f>
        <v>0</v>
      </c>
      <c r="AD201" s="35">
        <f>IF(AC201&gt;Constantes!$F$21,1000*((AC201-Constantes!$F$21)/(Constantes!$F$23+Constantes!$F$22)),0)</f>
        <v>0</v>
      </c>
      <c r="AE201" s="35">
        <f>MAX(0,AF200+Clima!$F199-AD201-Constantes!$D$11)</f>
        <v>0</v>
      </c>
      <c r="AF201" s="35">
        <f>AF200+Clima!$F199-AD201-AA201-AE201</f>
        <v>7.5001806168589757</v>
      </c>
      <c r="AG201" s="35">
        <f>0.0526*AD201*Clima!$F199^1.218</f>
        <v>0</v>
      </c>
      <c r="AH201" s="35">
        <f>AG201*Constantes!$F$29</f>
        <v>0</v>
      </c>
      <c r="AI201" s="9"/>
      <c r="AJ201" s="35">
        <v>196</v>
      </c>
      <c r="AK201" s="35">
        <f>0.0526*Clima!$F199^2.218</f>
        <v>0</v>
      </c>
      <c r="AL201" s="35">
        <f>IF(Clima!$F199&gt;0.05*$AP$6,((Clima!$F199-0.05*$AP$6)^2)/(Clima!$F199+0.95*$AP$6),0)</f>
        <v>0</v>
      </c>
      <c r="AM201" s="35">
        <f>0.0526*AL201*Clima!$F199^1.218</f>
        <v>0</v>
      </c>
      <c r="AN201" s="35"/>
      <c r="AO201" s="35"/>
      <c r="AP201" s="35"/>
      <c r="AQ201" s="9"/>
      <c r="AR201" s="10"/>
    </row>
    <row r="202" spans="2:44" x14ac:dyDescent="0.25">
      <c r="B202" s="8"/>
      <c r="C202" s="35">
        <v>197</v>
      </c>
      <c r="D202" s="35">
        <f>'Cálculos de ET'!$I200*((1-Constantes!$D$18)*'Cálculos de ET'!$K200+'Cálculos de ET'!$L200)</f>
        <v>1.4357296269676765</v>
      </c>
      <c r="E202" s="35">
        <f>MIN(D202*Constantes!$D$16,0.8*(J201+Clima!$F200-H202-I202-Constantes!$D$12))</f>
        <v>1.4449348718059696E-4</v>
      </c>
      <c r="F202" s="35">
        <f>IF(Clima!$F200&gt;0.05*Constantes!$D$17,((Clima!$F200-0.05*Constantes!$D$17)^2)/(Clima!$F200+0.95*Constantes!$D$17),0)</f>
        <v>0</v>
      </c>
      <c r="G202" s="35">
        <f>(F202*Constantes!$D$23+Clima!$F200*Constantes!$D$22)/1000</f>
        <v>0</v>
      </c>
      <c r="H202" s="35">
        <f>IF(G202&gt;Constantes!$D$21,1000*((G202-Constantes!$D$21)/(Constantes!$D$23+Constantes!$D$22)),0)</f>
        <v>0</v>
      </c>
      <c r="I202" s="35">
        <f>MAX(0,J201+Clima!$F200-H202-Constantes!$D$11)</f>
        <v>0</v>
      </c>
      <c r="J202" s="35">
        <f>J201+Clima!$F200-H202-E202-I202</f>
        <v>7.5000361233717951</v>
      </c>
      <c r="K202" s="35">
        <f>0.0526*H202*Clima!$F200^1.218</f>
        <v>0</v>
      </c>
      <c r="L202" s="35">
        <f>K202*Constantes!$D$29</f>
        <v>0</v>
      </c>
      <c r="M202" s="9"/>
      <c r="N202" s="35">
        <v>197</v>
      </c>
      <c r="O202" s="35">
        <f>'Cálculos de ET'!$I200*((1-Constantes!$E$18)*'Cálculos de ET'!$K200+'Cálculos de ET'!$L200)</f>
        <v>1.4357296269676765</v>
      </c>
      <c r="P202" s="35">
        <f>MIN(O202*Constantes!$E$16,0.8*(U201+Clima!$F200-S202-T202-Constantes!$D$12))</f>
        <v>1.4449348718059696E-4</v>
      </c>
      <c r="Q202" s="35">
        <f>IF(Clima!$F200&gt;0.05*Constantes!$E$17,((Clima!$F200-0.05*Constantes!$E$17)^2)/(Clima!$F200+0.95*Constantes!$E$17),0)</f>
        <v>0</v>
      </c>
      <c r="R202" s="35">
        <f>(Q202*Constantes!$E$23+Clima!$F200*Constantes!$E$22)/1000</f>
        <v>0</v>
      </c>
      <c r="S202" s="35">
        <f>IF(R202&gt;Constantes!$E$21,1000*((R202-Constantes!$E$21)/(Constantes!$E$23+Constantes!$E$22)),0)</f>
        <v>0</v>
      </c>
      <c r="T202" s="35">
        <f>MAX(0,U201+Clima!$F200-S202-Constantes!$D$11)</f>
        <v>0</v>
      </c>
      <c r="U202" s="35">
        <f>U201+Clima!$F200-S202-P202-T202</f>
        <v>7.5000361233717951</v>
      </c>
      <c r="V202" s="35">
        <f>0.0526*S202*Clima!$F200^1.218</f>
        <v>0</v>
      </c>
      <c r="W202" s="35">
        <f>V202*Constantes!$E$29</f>
        <v>0</v>
      </c>
      <c r="X202" s="9"/>
      <c r="Y202" s="35">
        <v>197</v>
      </c>
      <c r="Z202" s="35">
        <f>'Cálculos de ET'!$I200*((1-Constantes!$F$18)*'Cálculos de ET'!$K200+'Cálculos de ET'!$L200)</f>
        <v>1.4357296269676765</v>
      </c>
      <c r="AA202" s="35">
        <f>MIN(Z202*Constantes!$F$16,0.8*(AF201+Clima!$F200-AD202-AE202-Constantes!$D$12))</f>
        <v>1.4449348718059696E-4</v>
      </c>
      <c r="AB202" s="35">
        <f>IF(Clima!$F200&gt;0.05*Constantes!$F$17,((Clima!$F200-0.05*Constantes!$F$17)^2)/(Clima!$F200+0.95*Constantes!$F$17),0)</f>
        <v>0</v>
      </c>
      <c r="AC202" s="35">
        <f>(AB202*Constantes!$F$23+Clima!$F200*Constantes!$F$22)/1000</f>
        <v>0</v>
      </c>
      <c r="AD202" s="35">
        <f>IF(AC202&gt;Constantes!$F$21,1000*((AC202-Constantes!$F$21)/(Constantes!$F$23+Constantes!$F$22)),0)</f>
        <v>0</v>
      </c>
      <c r="AE202" s="35">
        <f>MAX(0,AF201+Clima!$F200-AD202-Constantes!$D$11)</f>
        <v>0</v>
      </c>
      <c r="AF202" s="35">
        <f>AF201+Clima!$F200-AD202-AA202-AE202</f>
        <v>7.5000361233717951</v>
      </c>
      <c r="AG202" s="35">
        <f>0.0526*AD202*Clima!$F200^1.218</f>
        <v>0</v>
      </c>
      <c r="AH202" s="35">
        <f>AG202*Constantes!$F$29</f>
        <v>0</v>
      </c>
      <c r="AI202" s="9"/>
      <c r="AJ202" s="35">
        <v>197</v>
      </c>
      <c r="AK202" s="35">
        <f>0.0526*Clima!$F200^2.218</f>
        <v>0</v>
      </c>
      <c r="AL202" s="35">
        <f>IF(Clima!$F200&gt;0.05*$AP$6,((Clima!$F200-0.05*$AP$6)^2)/(Clima!$F200+0.95*$AP$6),0)</f>
        <v>0</v>
      </c>
      <c r="AM202" s="35">
        <f>0.0526*AL202*Clima!$F200^1.218</f>
        <v>0</v>
      </c>
      <c r="AN202" s="35"/>
      <c r="AO202" s="35"/>
      <c r="AP202" s="35"/>
      <c r="AQ202" s="9"/>
      <c r="AR202" s="10"/>
    </row>
    <row r="203" spans="2:44" x14ac:dyDescent="0.25">
      <c r="B203" s="8"/>
      <c r="C203" s="35">
        <v>198</v>
      </c>
      <c r="D203" s="35">
        <f>'Cálculos de ET'!$I201*((1-Constantes!$D$18)*'Cálculos de ET'!$K201+'Cálculos de ET'!$L201)</f>
        <v>1.4262470462354919</v>
      </c>
      <c r="E203" s="35">
        <f>MIN(D203*Constantes!$D$16,0.8*(J202+Clima!$F201-H203-I203-Constantes!$D$12))</f>
        <v>2.8898697436119392E-5</v>
      </c>
      <c r="F203" s="35">
        <f>IF(Clima!$F201&gt;0.05*Constantes!$D$17,((Clima!$F201-0.05*Constantes!$D$17)^2)/(Clima!$F201+0.95*Constantes!$D$17),0)</f>
        <v>0</v>
      </c>
      <c r="G203" s="35">
        <f>(F203*Constantes!$D$23+Clima!$F201*Constantes!$D$22)/1000</f>
        <v>0</v>
      </c>
      <c r="H203" s="35">
        <f>IF(G203&gt;Constantes!$D$21,1000*((G203-Constantes!$D$21)/(Constantes!$D$23+Constantes!$D$22)),0)</f>
        <v>0</v>
      </c>
      <c r="I203" s="35">
        <f>MAX(0,J202+Clima!$F201-H203-Constantes!$D$11)</f>
        <v>0</v>
      </c>
      <c r="J203" s="35">
        <f>J202+Clima!$F201-H203-E203-I203</f>
        <v>7.5000072246743592</v>
      </c>
      <c r="K203" s="35">
        <f>0.0526*H203*Clima!$F201^1.218</f>
        <v>0</v>
      </c>
      <c r="L203" s="35">
        <f>K203*Constantes!$D$29</f>
        <v>0</v>
      </c>
      <c r="M203" s="9"/>
      <c r="N203" s="35">
        <v>198</v>
      </c>
      <c r="O203" s="35">
        <f>'Cálculos de ET'!$I201*((1-Constantes!$E$18)*'Cálculos de ET'!$K201+'Cálculos de ET'!$L201)</f>
        <v>1.4262470462354919</v>
      </c>
      <c r="P203" s="35">
        <f>MIN(O203*Constantes!$E$16,0.8*(U202+Clima!$F201-S203-T203-Constantes!$D$12))</f>
        <v>2.8898697436119392E-5</v>
      </c>
      <c r="Q203" s="35">
        <f>IF(Clima!$F201&gt;0.05*Constantes!$E$17,((Clima!$F201-0.05*Constantes!$E$17)^2)/(Clima!$F201+0.95*Constantes!$E$17),0)</f>
        <v>0</v>
      </c>
      <c r="R203" s="35">
        <f>(Q203*Constantes!$E$23+Clima!$F201*Constantes!$E$22)/1000</f>
        <v>0</v>
      </c>
      <c r="S203" s="35">
        <f>IF(R203&gt;Constantes!$E$21,1000*((R203-Constantes!$E$21)/(Constantes!$E$23+Constantes!$E$22)),0)</f>
        <v>0</v>
      </c>
      <c r="T203" s="35">
        <f>MAX(0,U202+Clima!$F201-S203-Constantes!$D$11)</f>
        <v>0</v>
      </c>
      <c r="U203" s="35">
        <f>U202+Clima!$F201-S203-P203-T203</f>
        <v>7.5000072246743592</v>
      </c>
      <c r="V203" s="35">
        <f>0.0526*S203*Clima!$F201^1.218</f>
        <v>0</v>
      </c>
      <c r="W203" s="35">
        <f>V203*Constantes!$E$29</f>
        <v>0</v>
      </c>
      <c r="X203" s="9"/>
      <c r="Y203" s="35">
        <v>198</v>
      </c>
      <c r="Z203" s="35">
        <f>'Cálculos de ET'!$I201*((1-Constantes!$F$18)*'Cálculos de ET'!$K201+'Cálculos de ET'!$L201)</f>
        <v>1.4262470462354919</v>
      </c>
      <c r="AA203" s="35">
        <f>MIN(Z203*Constantes!$F$16,0.8*(AF202+Clima!$F201-AD203-AE203-Constantes!$D$12))</f>
        <v>2.8898697436119392E-5</v>
      </c>
      <c r="AB203" s="35">
        <f>IF(Clima!$F201&gt;0.05*Constantes!$F$17,((Clima!$F201-0.05*Constantes!$F$17)^2)/(Clima!$F201+0.95*Constantes!$F$17),0)</f>
        <v>0</v>
      </c>
      <c r="AC203" s="35">
        <f>(AB203*Constantes!$F$23+Clima!$F201*Constantes!$F$22)/1000</f>
        <v>0</v>
      </c>
      <c r="AD203" s="35">
        <f>IF(AC203&gt;Constantes!$F$21,1000*((AC203-Constantes!$F$21)/(Constantes!$F$23+Constantes!$F$22)),0)</f>
        <v>0</v>
      </c>
      <c r="AE203" s="35">
        <f>MAX(0,AF202+Clima!$F201-AD203-Constantes!$D$11)</f>
        <v>0</v>
      </c>
      <c r="AF203" s="35">
        <f>AF202+Clima!$F201-AD203-AA203-AE203</f>
        <v>7.5000072246743592</v>
      </c>
      <c r="AG203" s="35">
        <f>0.0526*AD203*Clima!$F201^1.218</f>
        <v>0</v>
      </c>
      <c r="AH203" s="35">
        <f>AG203*Constantes!$F$29</f>
        <v>0</v>
      </c>
      <c r="AI203" s="9"/>
      <c r="AJ203" s="35">
        <v>198</v>
      </c>
      <c r="AK203" s="35">
        <f>0.0526*Clima!$F201^2.218</f>
        <v>0</v>
      </c>
      <c r="AL203" s="35">
        <f>IF(Clima!$F201&gt;0.05*$AP$6,((Clima!$F201-0.05*$AP$6)^2)/(Clima!$F201+0.95*$AP$6),0)</f>
        <v>0</v>
      </c>
      <c r="AM203" s="35">
        <f>0.0526*AL203*Clima!$F201^1.218</f>
        <v>0</v>
      </c>
      <c r="AN203" s="35"/>
      <c r="AO203" s="35"/>
      <c r="AP203" s="35"/>
      <c r="AQ203" s="9"/>
      <c r="AR203" s="10"/>
    </row>
    <row r="204" spans="2:44" x14ac:dyDescent="0.25">
      <c r="B204" s="8"/>
      <c r="C204" s="35">
        <v>199</v>
      </c>
      <c r="D204" s="35">
        <f>'Cálculos de ET'!$I202*((1-Constantes!$D$18)*'Cálculos de ET'!$K202+'Cálculos de ET'!$L202)</f>
        <v>1.4563279894206378</v>
      </c>
      <c r="E204" s="35">
        <f>MIN(D204*Constantes!$D$16,0.8*(J203+Clima!$F202-H204-I204-Constantes!$D$12))</f>
        <v>0.16000577973948751</v>
      </c>
      <c r="F204" s="35">
        <f>IF(Clima!$F202&gt;0.05*Constantes!$D$17,((Clima!$F202-0.05*Constantes!$D$17)^2)/(Clima!$F202+0.95*Constantes!$D$17),0)</f>
        <v>0</v>
      </c>
      <c r="G204" s="35">
        <f>(F204*Constantes!$D$23+Clima!$F202*Constantes!$D$22)/1000</f>
        <v>0</v>
      </c>
      <c r="H204" s="35">
        <f>IF(G204&gt;Constantes!$D$21,1000*((G204-Constantes!$D$21)/(Constantes!$D$23+Constantes!$D$22)),0)</f>
        <v>0</v>
      </c>
      <c r="I204" s="35">
        <f>MAX(0,J203+Clima!$F202-H204-Constantes!$D$11)</f>
        <v>0</v>
      </c>
      <c r="J204" s="35">
        <f>J203+Clima!$F202-H204-E204-I204</f>
        <v>7.5400014449348722</v>
      </c>
      <c r="K204" s="35">
        <f>0.0526*H204*Clima!$F202^1.218</f>
        <v>0</v>
      </c>
      <c r="L204" s="35">
        <f>K204*Constantes!$D$29</f>
        <v>0</v>
      </c>
      <c r="M204" s="9"/>
      <c r="N204" s="35">
        <v>199</v>
      </c>
      <c r="O204" s="35">
        <f>'Cálculos de ET'!$I202*((1-Constantes!$E$18)*'Cálculos de ET'!$K202+'Cálculos de ET'!$L202)</f>
        <v>1.4563279894206378</v>
      </c>
      <c r="P204" s="35">
        <f>MIN(O204*Constantes!$E$16,0.8*(U203+Clima!$F202-S204-T204-Constantes!$D$12))</f>
        <v>0.16000577973948751</v>
      </c>
      <c r="Q204" s="35">
        <f>IF(Clima!$F202&gt;0.05*Constantes!$E$17,((Clima!$F202-0.05*Constantes!$E$17)^2)/(Clima!$F202+0.95*Constantes!$E$17),0)</f>
        <v>0</v>
      </c>
      <c r="R204" s="35">
        <f>(Q204*Constantes!$E$23+Clima!$F202*Constantes!$E$22)/1000</f>
        <v>4.000000000000001E-5</v>
      </c>
      <c r="S204" s="35">
        <f>IF(R204&gt;Constantes!$E$21,1000*((R204-Constantes!$E$21)/(Constantes!$E$23+Constantes!$E$22)),0)</f>
        <v>0</v>
      </c>
      <c r="T204" s="35">
        <f>MAX(0,U203+Clima!$F202-S204-Constantes!$D$11)</f>
        <v>0</v>
      </c>
      <c r="U204" s="35">
        <f>U203+Clima!$F202-S204-P204-T204</f>
        <v>7.5400014449348722</v>
      </c>
      <c r="V204" s="35">
        <f>0.0526*S204*Clima!$F202^1.218</f>
        <v>0</v>
      </c>
      <c r="W204" s="35">
        <f>V204*Constantes!$E$29</f>
        <v>0</v>
      </c>
      <c r="X204" s="9"/>
      <c r="Y204" s="35">
        <v>199</v>
      </c>
      <c r="Z204" s="35">
        <f>'Cálculos de ET'!$I202*((1-Constantes!$F$18)*'Cálculos de ET'!$K202+'Cálculos de ET'!$L202)</f>
        <v>1.4563279894206378</v>
      </c>
      <c r="AA204" s="35">
        <f>MIN(Z204*Constantes!$F$16,0.8*(AF203+Clima!$F202-AD204-AE204-Constantes!$D$12))</f>
        <v>0.16000577973948751</v>
      </c>
      <c r="AB204" s="35">
        <f>IF(Clima!$F202&gt;0.05*Constantes!$F$17,((Clima!$F202-0.05*Constantes!$F$17)^2)/(Clima!$F202+0.95*Constantes!$F$17),0)</f>
        <v>0</v>
      </c>
      <c r="AC204" s="35">
        <f>(AB204*Constantes!$F$23+Clima!$F202*Constantes!$F$22)/1000</f>
        <v>8.000000000000002E-5</v>
      </c>
      <c r="AD204" s="35">
        <f>IF(AC204&gt;Constantes!$F$21,1000*((AC204-Constantes!$F$21)/(Constantes!$F$23+Constantes!$F$22)),0)</f>
        <v>0</v>
      </c>
      <c r="AE204" s="35">
        <f>MAX(0,AF203+Clima!$F202-AD204-Constantes!$D$11)</f>
        <v>0</v>
      </c>
      <c r="AF204" s="35">
        <f>AF203+Clima!$F202-AD204-AA204-AE204</f>
        <v>7.5400014449348722</v>
      </c>
      <c r="AG204" s="35">
        <f>0.0526*AD204*Clima!$F202^1.218</f>
        <v>0</v>
      </c>
      <c r="AH204" s="35">
        <f>AG204*Constantes!$F$29</f>
        <v>0</v>
      </c>
      <c r="AI204" s="9"/>
      <c r="AJ204" s="35">
        <v>199</v>
      </c>
      <c r="AK204" s="35">
        <f>0.0526*Clima!$F202^2.218</f>
        <v>1.4813929535417848E-3</v>
      </c>
      <c r="AL204" s="35">
        <f>IF(Clima!$F202&gt;0.05*$AP$6,((Clima!$F202-0.05*$AP$6)^2)/(Clima!$F202+0.95*$AP$6),0)</f>
        <v>0</v>
      </c>
      <c r="AM204" s="35">
        <f>0.0526*AL204*Clima!$F202^1.218</f>
        <v>0</v>
      </c>
      <c r="AN204" s="35"/>
      <c r="AO204" s="35"/>
      <c r="AP204" s="35"/>
      <c r="AQ204" s="9"/>
      <c r="AR204" s="10"/>
    </row>
    <row r="205" spans="2:44" x14ac:dyDescent="0.25">
      <c r="B205" s="8"/>
      <c r="C205" s="35">
        <v>200</v>
      </c>
      <c r="D205" s="35">
        <f>'Cálculos de ET'!$I203*((1-Constantes!$D$18)*'Cálculos de ET'!$K203+'Cálculos de ET'!$L203)</f>
        <v>1.4592059174971217</v>
      </c>
      <c r="E205" s="35">
        <f>MIN(D205*Constantes!$D$16,0.8*(J204+Clima!$F203-H205-I205-Constantes!$D$12))</f>
        <v>0.86335464419404884</v>
      </c>
      <c r="F205" s="35">
        <f>IF(Clima!$F203&gt;0.05*Constantes!$D$17,((Clima!$F203-0.05*Constantes!$D$17)^2)/(Clima!$F203+0.95*Constantes!$D$17),0)</f>
        <v>0</v>
      </c>
      <c r="G205" s="35">
        <f>(F205*Constantes!$D$23+Clima!$F203*Constantes!$D$22)/1000</f>
        <v>0</v>
      </c>
      <c r="H205" s="35">
        <f>IF(G205&gt;Constantes!$D$21,1000*((G205-Constantes!$D$21)/(Constantes!$D$23+Constantes!$D$22)),0)</f>
        <v>0</v>
      </c>
      <c r="I205" s="35">
        <f>MAX(0,J204+Clima!$F203-H205-Constantes!$D$11)</f>
        <v>0</v>
      </c>
      <c r="J205" s="35">
        <f>J204+Clima!$F203-H205-E205-I205</f>
        <v>8.2766468007408243</v>
      </c>
      <c r="K205" s="35">
        <f>0.0526*H205*Clima!$F203^1.218</f>
        <v>0</v>
      </c>
      <c r="L205" s="35">
        <f>K205*Constantes!$D$29</f>
        <v>0</v>
      </c>
      <c r="M205" s="9"/>
      <c r="N205" s="35">
        <v>200</v>
      </c>
      <c r="O205" s="35">
        <f>'Cálculos de ET'!$I203*((1-Constantes!$E$18)*'Cálculos de ET'!$K203+'Cálculos de ET'!$L203)</f>
        <v>1.4592059174971217</v>
      </c>
      <c r="P205" s="35">
        <f>MIN(O205*Constantes!$E$16,0.8*(U204+Clima!$F203-S205-T205-Constantes!$D$12))</f>
        <v>0.86335464419404884</v>
      </c>
      <c r="Q205" s="35">
        <f>IF(Clima!$F203&gt;0.05*Constantes!$E$17,((Clima!$F203-0.05*Constantes!$E$17)^2)/(Clima!$F203+0.95*Constantes!$E$17),0)</f>
        <v>0</v>
      </c>
      <c r="R205" s="35">
        <f>(Q205*Constantes!$E$23+Clima!$F203*Constantes!$E$22)/1000</f>
        <v>3.2000000000000008E-4</v>
      </c>
      <c r="S205" s="35">
        <f>IF(R205&gt;Constantes!$E$21,1000*((R205-Constantes!$E$21)/(Constantes!$E$23+Constantes!$E$22)),0)</f>
        <v>0</v>
      </c>
      <c r="T205" s="35">
        <f>MAX(0,U204+Clima!$F203-S205-Constantes!$D$11)</f>
        <v>0</v>
      </c>
      <c r="U205" s="35">
        <f>U204+Clima!$F203-S205-P205-T205</f>
        <v>8.2766468007408243</v>
      </c>
      <c r="V205" s="35">
        <f>0.0526*S205*Clima!$F203^1.218</f>
        <v>0</v>
      </c>
      <c r="W205" s="35">
        <f>V205*Constantes!$E$29</f>
        <v>0</v>
      </c>
      <c r="X205" s="9"/>
      <c r="Y205" s="35">
        <v>200</v>
      </c>
      <c r="Z205" s="35">
        <f>'Cálculos de ET'!$I203*((1-Constantes!$F$18)*'Cálculos de ET'!$K203+'Cálculos de ET'!$L203)</f>
        <v>1.4592059174971217</v>
      </c>
      <c r="AA205" s="35">
        <f>MIN(Z205*Constantes!$F$16,0.8*(AF204+Clima!$F203-AD205-AE205-Constantes!$D$12))</f>
        <v>0.86335464419404884</v>
      </c>
      <c r="AB205" s="35">
        <f>IF(Clima!$F203&gt;0.05*Constantes!$F$17,((Clima!$F203-0.05*Constantes!$F$17)^2)/(Clima!$F203+0.95*Constantes!$F$17),0)</f>
        <v>0</v>
      </c>
      <c r="AC205" s="35">
        <f>(AB205*Constantes!$F$23+Clima!$F203*Constantes!$F$22)/1000</f>
        <v>6.4000000000000016E-4</v>
      </c>
      <c r="AD205" s="35">
        <f>IF(AC205&gt;Constantes!$F$21,1000*((AC205-Constantes!$F$21)/(Constantes!$F$23+Constantes!$F$22)),0)</f>
        <v>0</v>
      </c>
      <c r="AE205" s="35">
        <f>MAX(0,AF204+Clima!$F203-AD205-Constantes!$D$11)</f>
        <v>0</v>
      </c>
      <c r="AF205" s="35">
        <f>AF204+Clima!$F203-AD205-AA205-AE205</f>
        <v>8.2766468007408243</v>
      </c>
      <c r="AG205" s="35">
        <f>0.0526*AD205*Clima!$F203^1.218</f>
        <v>0</v>
      </c>
      <c r="AH205" s="35">
        <f>AG205*Constantes!$F$29</f>
        <v>0</v>
      </c>
      <c r="AI205" s="9"/>
      <c r="AJ205" s="35">
        <v>200</v>
      </c>
      <c r="AK205" s="35">
        <f>0.0526*Clima!$F203^2.218</f>
        <v>0.14918455586023374</v>
      </c>
      <c r="AL205" s="35">
        <f>IF(Clima!$F203&gt;0.05*$AP$6,((Clima!$F203-0.05*$AP$6)^2)/(Clima!$F203+0.95*$AP$6),0)</f>
        <v>0</v>
      </c>
      <c r="AM205" s="35">
        <f>0.0526*AL205*Clima!$F203^1.218</f>
        <v>0</v>
      </c>
      <c r="AN205" s="35"/>
      <c r="AO205" s="35"/>
      <c r="AP205" s="35"/>
      <c r="AQ205" s="9"/>
      <c r="AR205" s="10"/>
    </row>
    <row r="206" spans="2:44" x14ac:dyDescent="0.25">
      <c r="B206" s="8"/>
      <c r="C206" s="35">
        <v>201</v>
      </c>
      <c r="D206" s="35">
        <f>'Cálculos de ET'!$I204*((1-Constantes!$D$18)*'Cálculos de ET'!$K204+'Cálculos de ET'!$L204)</f>
        <v>1.4294394471854375</v>
      </c>
      <c r="E206" s="35">
        <f>MIN(D206*Constantes!$D$16,0.8*(J205+Clima!$F204-H206-I206-Constantes!$D$12))</f>
        <v>0.84574299660085883</v>
      </c>
      <c r="F206" s="35">
        <f>IF(Clima!$F204&gt;0.05*Constantes!$D$17,((Clima!$F204-0.05*Constantes!$D$17)^2)/(Clima!$F204+0.95*Constantes!$D$17),0)</f>
        <v>1.719160778407738E-3</v>
      </c>
      <c r="G206" s="35">
        <f>(F206*Constantes!$D$23+Clima!$F204*Constantes!$D$22)/1000</f>
        <v>1.7191607784077382E-5</v>
      </c>
      <c r="H206" s="35">
        <f>IF(G206&gt;Constantes!$D$21,1000*((G206-Constantes!$D$21)/(Constantes!$D$23+Constantes!$D$22)),0)</f>
        <v>1.7191607784077382E-3</v>
      </c>
      <c r="I206" s="35">
        <f>MAX(0,J205+Clima!$F204-H206-Constantes!$D$11)</f>
        <v>0</v>
      </c>
      <c r="J206" s="35">
        <f>J205+Clima!$F204-H206-E206-I206</f>
        <v>12.529184643361559</v>
      </c>
      <c r="K206" s="35">
        <f>0.0526*H206*Clima!$F204^1.218</f>
        <v>6.5784368963493344E-4</v>
      </c>
      <c r="L206" s="35">
        <f>K206*Constantes!$D$29</f>
        <v>1.6868802229849699E-6</v>
      </c>
      <c r="M206" s="9"/>
      <c r="N206" s="35">
        <v>201</v>
      </c>
      <c r="O206" s="35">
        <f>'Cálculos de ET'!$I204*((1-Constantes!$E$18)*'Cálculos de ET'!$K204+'Cálculos de ET'!$L204)</f>
        <v>1.4294394471854375</v>
      </c>
      <c r="P206" s="35">
        <f>MIN(O206*Constantes!$E$16,0.8*(U205+Clima!$F204-S206-T206-Constantes!$D$12))</f>
        <v>0.84574299660085883</v>
      </c>
      <c r="Q206" s="35">
        <f>IF(Clima!$F204&gt;0.05*Constantes!$E$17,((Clima!$F204-0.05*Constantes!$E$17)^2)/(Clima!$F204+0.95*Constantes!$E$17),0)</f>
        <v>1.719160778407738E-3</v>
      </c>
      <c r="R206" s="35">
        <f>(Q206*Constantes!$E$23+Clima!$F204*Constantes!$E$22)/1000</f>
        <v>1.0371916077840774E-3</v>
      </c>
      <c r="S206" s="35">
        <f>IF(R206&gt;Constantes!$E$21,1000*((R206-Constantes!$E$21)/(Constantes!$E$23+Constantes!$E$22)),0)</f>
        <v>0</v>
      </c>
      <c r="T206" s="35">
        <f>MAX(0,U205+Clima!$F204-S206-Constantes!$D$11)</f>
        <v>0</v>
      </c>
      <c r="U206" s="35">
        <f>U205+Clima!$F204-S206-P206-T206</f>
        <v>12.530903804139966</v>
      </c>
      <c r="V206" s="35">
        <f>0.0526*S206*Clima!$F204^1.218</f>
        <v>0</v>
      </c>
      <c r="W206" s="35">
        <f>V206*Constantes!$E$29</f>
        <v>0</v>
      </c>
      <c r="X206" s="9"/>
      <c r="Y206" s="35">
        <v>201</v>
      </c>
      <c r="Z206" s="35">
        <f>'Cálculos de ET'!$I204*((1-Constantes!$F$18)*'Cálculos de ET'!$K204+'Cálculos de ET'!$L204)</f>
        <v>1.4294394471854375</v>
      </c>
      <c r="AA206" s="35">
        <f>MIN(Z206*Constantes!$F$16,0.8*(AF205+Clima!$F204-AD206-AE206-Constantes!$D$12))</f>
        <v>0.84574299660085883</v>
      </c>
      <c r="AB206" s="35">
        <f>IF(Clima!$F204&gt;0.05*Constantes!$F$17,((Clima!$F204-0.05*Constantes!$F$17)^2)/(Clima!$F204+0.95*Constantes!$F$17),0)</f>
        <v>1.719160778407738E-3</v>
      </c>
      <c r="AC206" s="35">
        <f>(AB206*Constantes!$F$23+Clima!$F204*Constantes!$F$22)/1000</f>
        <v>2.0571916077840773E-3</v>
      </c>
      <c r="AD206" s="35">
        <f>IF(AC206&gt;Constantes!$F$21,1000*((AC206-Constantes!$F$21)/(Constantes!$F$23+Constantes!$F$22)),0)</f>
        <v>0</v>
      </c>
      <c r="AE206" s="35">
        <f>MAX(0,AF205+Clima!$F204-AD206-Constantes!$D$11)</f>
        <v>0</v>
      </c>
      <c r="AF206" s="35">
        <f>AF205+Clima!$F204-AD206-AA206-AE206</f>
        <v>12.530903804139966</v>
      </c>
      <c r="AG206" s="35">
        <f>0.0526*AD206*Clima!$F204^1.218</f>
        <v>0</v>
      </c>
      <c r="AH206" s="35">
        <f>AG206*Constantes!$F$29</f>
        <v>0</v>
      </c>
      <c r="AI206" s="9"/>
      <c r="AJ206" s="35">
        <v>201</v>
      </c>
      <c r="AK206" s="35">
        <f>0.0526*Clima!$F204^2.218</f>
        <v>1.9515352253705529</v>
      </c>
      <c r="AL206" s="35">
        <f>IF(Clima!$F204&gt;0.05*$AP$6,((Clima!$F204-0.05*$AP$6)^2)/(Clima!$F204+0.95*$AP$6),0)</f>
        <v>0.29850768176925341</v>
      </c>
      <c r="AM206" s="35">
        <f>0.0526*AL206*Clima!$F204^1.218</f>
        <v>0.11422514823851004</v>
      </c>
      <c r="AN206" s="35"/>
      <c r="AO206" s="35"/>
      <c r="AP206" s="35"/>
      <c r="AQ206" s="9"/>
      <c r="AR206" s="10"/>
    </row>
    <row r="207" spans="2:44" x14ac:dyDescent="0.25">
      <c r="B207" s="8"/>
      <c r="C207" s="35">
        <v>202</v>
      </c>
      <c r="D207" s="35">
        <f>'Cálculos de ET'!$I205*((1-Constantes!$D$18)*'Cálculos de ET'!$K205+'Cálculos de ET'!$L205)</f>
        <v>1.3964073025366326</v>
      </c>
      <c r="E207" s="35">
        <f>MIN(D207*Constantes!$D$16,0.8*(J206+Clima!$F205-H207-I207-Constantes!$D$12))</f>
        <v>0.82619917817998023</v>
      </c>
      <c r="F207" s="35">
        <f>IF(Clima!$F205&gt;0.05*Constantes!$D$17,((Clima!$F205-0.05*Constantes!$D$17)^2)/(Clima!$F205+0.95*Constantes!$D$17),0)</f>
        <v>4.1803567565918374E-2</v>
      </c>
      <c r="G207" s="35">
        <f>(F207*Constantes!$D$23+Clima!$F205*Constantes!$D$22)/1000</f>
        <v>4.1803567565918374E-4</v>
      </c>
      <c r="H207" s="35">
        <f>IF(G207&gt;Constantes!$D$21,1000*((G207-Constantes!$D$21)/(Constantes!$D$23+Constantes!$D$22)),0)</f>
        <v>4.1803567565918374E-2</v>
      </c>
      <c r="I207" s="35">
        <f>MAX(0,J206+Clima!$F205-H207-Constantes!$D$11)</f>
        <v>0</v>
      </c>
      <c r="J207" s="35">
        <f>J206+Clima!$F205-H207-E207-I207</f>
        <v>18.361181897615662</v>
      </c>
      <c r="K207" s="35">
        <f>0.0526*H207*Clima!$F205^1.218</f>
        <v>2.2302738915982598E-2</v>
      </c>
      <c r="L207" s="35">
        <f>K207*Constantes!$D$29</f>
        <v>5.7189952246325307E-5</v>
      </c>
      <c r="M207" s="9"/>
      <c r="N207" s="35">
        <v>202</v>
      </c>
      <c r="O207" s="35">
        <f>'Cálculos de ET'!$I205*((1-Constantes!$E$18)*'Cálculos de ET'!$K205+'Cálculos de ET'!$L205)</f>
        <v>1.3964073025366326</v>
      </c>
      <c r="P207" s="35">
        <f>MIN(O207*Constantes!$E$16,0.8*(U206+Clima!$F205-S207-T207-Constantes!$D$12))</f>
        <v>0.82619917817998023</v>
      </c>
      <c r="Q207" s="35">
        <f>IF(Clima!$F205&gt;0.05*Constantes!$E$17,((Clima!$F205-0.05*Constantes!$E$17)^2)/(Clima!$F205+0.95*Constantes!$E$17),0)</f>
        <v>4.1803567565918374E-2</v>
      </c>
      <c r="R207" s="35">
        <f>(Q207*Constantes!$E$23+Clima!$F205*Constantes!$E$22)/1000</f>
        <v>1.7580356756591838E-3</v>
      </c>
      <c r="S207" s="35">
        <f>IF(R207&gt;Constantes!$E$21,1000*((R207-Constantes!$E$21)/(Constantes!$E$23+Constantes!$E$22)),0)</f>
        <v>0</v>
      </c>
      <c r="T207" s="35">
        <f>MAX(0,U206+Clima!$F205-S207-Constantes!$D$11)</f>
        <v>0</v>
      </c>
      <c r="U207" s="35">
        <f>U206+Clima!$F205-S207-P207-T207</f>
        <v>18.404704625959987</v>
      </c>
      <c r="V207" s="35">
        <f>0.0526*S207*Clima!$F205^1.218</f>
        <v>0</v>
      </c>
      <c r="W207" s="35">
        <f>V207*Constantes!$E$29</f>
        <v>0</v>
      </c>
      <c r="X207" s="9"/>
      <c r="Y207" s="35">
        <v>202</v>
      </c>
      <c r="Z207" s="35">
        <f>'Cálculos de ET'!$I205*((1-Constantes!$F$18)*'Cálculos de ET'!$K205+'Cálculos de ET'!$L205)</f>
        <v>1.3964073025366326</v>
      </c>
      <c r="AA207" s="35">
        <f>MIN(Z207*Constantes!$F$16,0.8*(AF206+Clima!$F205-AD207-AE207-Constantes!$D$12))</f>
        <v>0.82619917817998023</v>
      </c>
      <c r="AB207" s="35">
        <f>IF(Clima!$F205&gt;0.05*Constantes!$F$17,((Clima!$F205-0.05*Constantes!$F$17)^2)/(Clima!$F205+0.95*Constantes!$F$17),0)</f>
        <v>4.1803567565918374E-2</v>
      </c>
      <c r="AC207" s="35">
        <f>(AB207*Constantes!$F$23+Clima!$F205*Constantes!$F$22)/1000</f>
        <v>3.0980356756591838E-3</v>
      </c>
      <c r="AD207" s="35">
        <f>IF(AC207&gt;Constantes!$F$21,1000*((AC207-Constantes!$F$21)/(Constantes!$F$23+Constantes!$F$22)),0)</f>
        <v>0</v>
      </c>
      <c r="AE207" s="35">
        <f>MAX(0,AF206+Clima!$F205-AD207-Constantes!$D$11)</f>
        <v>0</v>
      </c>
      <c r="AF207" s="35">
        <f>AF206+Clima!$F205-AD207-AA207-AE207</f>
        <v>18.404704625959987</v>
      </c>
      <c r="AG207" s="35">
        <f>0.0526*AD207*Clima!$F205^1.218</f>
        <v>0</v>
      </c>
      <c r="AH207" s="35">
        <f>AG207*Constantes!$F$29</f>
        <v>0</v>
      </c>
      <c r="AI207" s="9"/>
      <c r="AJ207" s="35">
        <v>202</v>
      </c>
      <c r="AK207" s="35">
        <f>0.0526*Clima!$F205^2.218</f>
        <v>3.5745358455700194</v>
      </c>
      <c r="AL207" s="35">
        <f>IF(Clima!$F205&gt;0.05*$AP$6,((Clima!$F205-0.05*$AP$6)^2)/(Clima!$F205+0.95*$AP$6),0)</f>
        <v>0.62323226526715592</v>
      </c>
      <c r="AM207" s="35">
        <f>0.0526*AL207*Clima!$F205^1.218</f>
        <v>0.33250239885272398</v>
      </c>
      <c r="AN207" s="35"/>
      <c r="AO207" s="35"/>
      <c r="AP207" s="35"/>
      <c r="AQ207" s="9"/>
      <c r="AR207" s="10"/>
    </row>
    <row r="208" spans="2:44" x14ac:dyDescent="0.25">
      <c r="B208" s="8"/>
      <c r="C208" s="35">
        <v>203</v>
      </c>
      <c r="D208" s="35">
        <f>'Cálculos de ET'!$I206*((1-Constantes!$D$18)*'Cálculos de ET'!$K206+'Cálculos de ET'!$L206)</f>
        <v>1.4951149109481676</v>
      </c>
      <c r="E208" s="35">
        <f>MIN(D208*Constantes!$D$16,0.8*(J207+Clima!$F206-H208-I208-Constantes!$D$12))</f>
        <v>0.88460058069454639</v>
      </c>
      <c r="F208" s="35">
        <f>IF(Clima!$F206&gt;0.05*Constantes!$D$17,((Clima!$F206-0.05*Constantes!$D$17)^2)/(Clima!$F206+0.95*Constantes!$D$17),0)</f>
        <v>0</v>
      </c>
      <c r="G208" s="35">
        <f>(F208*Constantes!$D$23+Clima!$F206*Constantes!$D$22)/1000</f>
        <v>0</v>
      </c>
      <c r="H208" s="35">
        <f>IF(G208&gt;Constantes!$D$21,1000*((G208-Constantes!$D$21)/(Constantes!$D$23+Constantes!$D$22)),0)</f>
        <v>0</v>
      </c>
      <c r="I208" s="35">
        <f>MAX(0,J207+Clima!$F206-H208-Constantes!$D$11)</f>
        <v>0</v>
      </c>
      <c r="J208" s="35">
        <f>J207+Clima!$F206-H208-E208-I208</f>
        <v>17.476581316921116</v>
      </c>
      <c r="K208" s="35">
        <f>0.0526*H208*Clima!$F206^1.218</f>
        <v>0</v>
      </c>
      <c r="L208" s="35">
        <f>K208*Constantes!$D$29</f>
        <v>0</v>
      </c>
      <c r="M208" s="9"/>
      <c r="N208" s="35">
        <v>203</v>
      </c>
      <c r="O208" s="35">
        <f>'Cálculos de ET'!$I206*((1-Constantes!$E$18)*'Cálculos de ET'!$K206+'Cálculos de ET'!$L206)</f>
        <v>1.4951149109481676</v>
      </c>
      <c r="P208" s="35">
        <f>MIN(O208*Constantes!$E$16,0.8*(U207+Clima!$F206-S208-T208-Constantes!$D$12))</f>
        <v>0.88460058069454639</v>
      </c>
      <c r="Q208" s="35">
        <f>IF(Clima!$F206&gt;0.05*Constantes!$E$17,((Clima!$F206-0.05*Constantes!$E$17)^2)/(Clima!$F206+0.95*Constantes!$E$17),0)</f>
        <v>0</v>
      </c>
      <c r="R208" s="35">
        <f>(Q208*Constantes!$E$23+Clima!$F206*Constantes!$E$22)/1000</f>
        <v>0</v>
      </c>
      <c r="S208" s="35">
        <f>IF(R208&gt;Constantes!$E$21,1000*((R208-Constantes!$E$21)/(Constantes!$E$23+Constantes!$E$22)),0)</f>
        <v>0</v>
      </c>
      <c r="T208" s="35">
        <f>MAX(0,U207+Clima!$F206-S208-Constantes!$D$11)</f>
        <v>0</v>
      </c>
      <c r="U208" s="35">
        <f>U207+Clima!$F206-S208-P208-T208</f>
        <v>17.520104045265441</v>
      </c>
      <c r="V208" s="35">
        <f>0.0526*S208*Clima!$F206^1.218</f>
        <v>0</v>
      </c>
      <c r="W208" s="35">
        <f>V208*Constantes!$E$29</f>
        <v>0</v>
      </c>
      <c r="X208" s="9"/>
      <c r="Y208" s="35">
        <v>203</v>
      </c>
      <c r="Z208" s="35">
        <f>'Cálculos de ET'!$I206*((1-Constantes!$F$18)*'Cálculos de ET'!$K206+'Cálculos de ET'!$L206)</f>
        <v>1.4951149109481676</v>
      </c>
      <c r="AA208" s="35">
        <f>MIN(Z208*Constantes!$F$16,0.8*(AF207+Clima!$F206-AD208-AE208-Constantes!$D$12))</f>
        <v>0.88460058069454639</v>
      </c>
      <c r="AB208" s="35">
        <f>IF(Clima!$F206&gt;0.05*Constantes!$F$17,((Clima!$F206-0.05*Constantes!$F$17)^2)/(Clima!$F206+0.95*Constantes!$F$17),0)</f>
        <v>0</v>
      </c>
      <c r="AC208" s="35">
        <f>(AB208*Constantes!$F$23+Clima!$F206*Constantes!$F$22)/1000</f>
        <v>0</v>
      </c>
      <c r="AD208" s="35">
        <f>IF(AC208&gt;Constantes!$F$21,1000*((AC208-Constantes!$F$21)/(Constantes!$F$23+Constantes!$F$22)),0)</f>
        <v>0</v>
      </c>
      <c r="AE208" s="35">
        <f>MAX(0,AF207+Clima!$F206-AD208-Constantes!$D$11)</f>
        <v>0</v>
      </c>
      <c r="AF208" s="35">
        <f>AF207+Clima!$F206-AD208-AA208-AE208</f>
        <v>17.520104045265441</v>
      </c>
      <c r="AG208" s="35">
        <f>0.0526*AD208*Clima!$F206^1.218</f>
        <v>0</v>
      </c>
      <c r="AH208" s="35">
        <f>AG208*Constantes!$F$29</f>
        <v>0</v>
      </c>
      <c r="AI208" s="9"/>
      <c r="AJ208" s="35">
        <v>203</v>
      </c>
      <c r="AK208" s="35">
        <f>0.0526*Clima!$F206^2.218</f>
        <v>0</v>
      </c>
      <c r="AL208" s="35">
        <f>IF(Clima!$F206&gt;0.05*$AP$6,((Clima!$F206-0.05*$AP$6)^2)/(Clima!$F206+0.95*$AP$6),0)</f>
        <v>0</v>
      </c>
      <c r="AM208" s="35">
        <f>0.0526*AL208*Clima!$F206^1.218</f>
        <v>0</v>
      </c>
      <c r="AN208" s="35"/>
      <c r="AO208" s="35"/>
      <c r="AP208" s="35"/>
      <c r="AQ208" s="9"/>
      <c r="AR208" s="10"/>
    </row>
    <row r="209" spans="2:44" x14ac:dyDescent="0.25">
      <c r="B209" s="8"/>
      <c r="C209" s="35">
        <v>204</v>
      </c>
      <c r="D209" s="35">
        <f>'Cálculos de ET'!$I207*((1-Constantes!$D$18)*'Cálculos de ET'!$K207+'Cálculos de ET'!$L207)</f>
        <v>1.4811380494263171</v>
      </c>
      <c r="E209" s="35">
        <f>MIN(D209*Constantes!$D$16,0.8*(J208+Clima!$F207-H209-I209-Constantes!$D$12))</f>
        <v>0.87633102246328287</v>
      </c>
      <c r="F209" s="35">
        <f>IF(Clima!$F207&gt;0.05*Constantes!$D$17,((Clima!$F207-0.05*Constantes!$D$17)^2)/(Clima!$F207+0.95*Constantes!$D$17),0)</f>
        <v>0</v>
      </c>
      <c r="G209" s="35">
        <f>(F209*Constantes!$D$23+Clima!$F207*Constantes!$D$22)/1000</f>
        <v>0</v>
      </c>
      <c r="H209" s="35">
        <f>IF(G209&gt;Constantes!$D$21,1000*((G209-Constantes!$D$21)/(Constantes!$D$23+Constantes!$D$22)),0)</f>
        <v>0</v>
      </c>
      <c r="I209" s="35">
        <f>MAX(0,J208+Clima!$F207-H209-Constantes!$D$11)</f>
        <v>0</v>
      </c>
      <c r="J209" s="35">
        <f>J208+Clima!$F207-H209-E209-I209</f>
        <v>16.600250294457833</v>
      </c>
      <c r="K209" s="35">
        <f>0.0526*H209*Clima!$F207^1.218</f>
        <v>0</v>
      </c>
      <c r="L209" s="35">
        <f>K209*Constantes!$D$29</f>
        <v>0</v>
      </c>
      <c r="M209" s="9"/>
      <c r="N209" s="35">
        <v>204</v>
      </c>
      <c r="O209" s="35">
        <f>'Cálculos de ET'!$I207*((1-Constantes!$E$18)*'Cálculos de ET'!$K207+'Cálculos de ET'!$L207)</f>
        <v>1.4811380494263171</v>
      </c>
      <c r="P209" s="35">
        <f>MIN(O209*Constantes!$E$16,0.8*(U208+Clima!$F207-S209-T209-Constantes!$D$12))</f>
        <v>0.87633102246328287</v>
      </c>
      <c r="Q209" s="35">
        <f>IF(Clima!$F207&gt;0.05*Constantes!$E$17,((Clima!$F207-0.05*Constantes!$E$17)^2)/(Clima!$F207+0.95*Constantes!$E$17),0)</f>
        <v>0</v>
      </c>
      <c r="R209" s="35">
        <f>(Q209*Constantes!$E$23+Clima!$F207*Constantes!$E$22)/1000</f>
        <v>0</v>
      </c>
      <c r="S209" s="35">
        <f>IF(R209&gt;Constantes!$E$21,1000*((R209-Constantes!$E$21)/(Constantes!$E$23+Constantes!$E$22)),0)</f>
        <v>0</v>
      </c>
      <c r="T209" s="35">
        <f>MAX(0,U208+Clima!$F207-S209-Constantes!$D$11)</f>
        <v>0</v>
      </c>
      <c r="U209" s="35">
        <f>U208+Clima!$F207-S209-P209-T209</f>
        <v>16.643773022802158</v>
      </c>
      <c r="V209" s="35">
        <f>0.0526*S209*Clima!$F207^1.218</f>
        <v>0</v>
      </c>
      <c r="W209" s="35">
        <f>V209*Constantes!$E$29</f>
        <v>0</v>
      </c>
      <c r="X209" s="9"/>
      <c r="Y209" s="35">
        <v>204</v>
      </c>
      <c r="Z209" s="35">
        <f>'Cálculos de ET'!$I207*((1-Constantes!$F$18)*'Cálculos de ET'!$K207+'Cálculos de ET'!$L207)</f>
        <v>1.4811380494263171</v>
      </c>
      <c r="AA209" s="35">
        <f>MIN(Z209*Constantes!$F$16,0.8*(AF208+Clima!$F207-AD209-AE209-Constantes!$D$12))</f>
        <v>0.87633102246328287</v>
      </c>
      <c r="AB209" s="35">
        <f>IF(Clima!$F207&gt;0.05*Constantes!$F$17,((Clima!$F207-0.05*Constantes!$F$17)^2)/(Clima!$F207+0.95*Constantes!$F$17),0)</f>
        <v>0</v>
      </c>
      <c r="AC209" s="35">
        <f>(AB209*Constantes!$F$23+Clima!$F207*Constantes!$F$22)/1000</f>
        <v>0</v>
      </c>
      <c r="AD209" s="35">
        <f>IF(AC209&gt;Constantes!$F$21,1000*((AC209-Constantes!$F$21)/(Constantes!$F$23+Constantes!$F$22)),0)</f>
        <v>0</v>
      </c>
      <c r="AE209" s="35">
        <f>MAX(0,AF208+Clima!$F207-AD209-Constantes!$D$11)</f>
        <v>0</v>
      </c>
      <c r="AF209" s="35">
        <f>AF208+Clima!$F207-AD209-AA209-AE209</f>
        <v>16.643773022802158</v>
      </c>
      <c r="AG209" s="35">
        <f>0.0526*AD209*Clima!$F207^1.218</f>
        <v>0</v>
      </c>
      <c r="AH209" s="35">
        <f>AG209*Constantes!$F$29</f>
        <v>0</v>
      </c>
      <c r="AI209" s="9"/>
      <c r="AJ209" s="35">
        <v>204</v>
      </c>
      <c r="AK209" s="35">
        <f>0.0526*Clima!$F207^2.218</f>
        <v>0</v>
      </c>
      <c r="AL209" s="35">
        <f>IF(Clima!$F207&gt;0.05*$AP$6,((Clima!$F207-0.05*$AP$6)^2)/(Clima!$F207+0.95*$AP$6),0)</f>
        <v>0</v>
      </c>
      <c r="AM209" s="35">
        <f>0.0526*AL209*Clima!$F207^1.218</f>
        <v>0</v>
      </c>
      <c r="AN209" s="35"/>
      <c r="AO209" s="35"/>
      <c r="AP209" s="35"/>
      <c r="AQ209" s="9"/>
      <c r="AR209" s="10"/>
    </row>
    <row r="210" spans="2:44" x14ac:dyDescent="0.25">
      <c r="B210" s="8"/>
      <c r="C210" s="35">
        <v>205</v>
      </c>
      <c r="D210" s="35">
        <f>'Cálculos de ET'!$I208*((1-Constantes!$D$18)*'Cálculos de ET'!$K208+'Cálculos de ET'!$L208)</f>
        <v>1.5184669050894477</v>
      </c>
      <c r="E210" s="35">
        <f>MIN(D210*Constantes!$D$16,0.8*(J209+Clima!$F208-H210-I210-Constantes!$D$12))</f>
        <v>0.89841703548774465</v>
      </c>
      <c r="F210" s="35">
        <f>IF(Clima!$F208&gt;0.05*Constantes!$D$17,((Clima!$F208-0.05*Constantes!$D$17)^2)/(Clima!$F208+0.95*Constantes!$D$17),0)</f>
        <v>0</v>
      </c>
      <c r="G210" s="35">
        <f>(F210*Constantes!$D$23+Clima!$F208*Constantes!$D$22)/1000</f>
        <v>0</v>
      </c>
      <c r="H210" s="35">
        <f>IF(G210&gt;Constantes!$D$21,1000*((G210-Constantes!$D$21)/(Constantes!$D$23+Constantes!$D$22)),0)</f>
        <v>0</v>
      </c>
      <c r="I210" s="35">
        <f>MAX(0,J209+Clima!$F208-H210-Constantes!$D$11)</f>
        <v>0</v>
      </c>
      <c r="J210" s="35">
        <f>J209+Clima!$F208-H210-E210-I210</f>
        <v>15.701833258970089</v>
      </c>
      <c r="K210" s="35">
        <f>0.0526*H210*Clima!$F208^1.218</f>
        <v>0</v>
      </c>
      <c r="L210" s="35">
        <f>K210*Constantes!$D$29</f>
        <v>0</v>
      </c>
      <c r="M210" s="9"/>
      <c r="N210" s="35">
        <v>205</v>
      </c>
      <c r="O210" s="35">
        <f>'Cálculos de ET'!$I208*((1-Constantes!$E$18)*'Cálculos de ET'!$K208+'Cálculos de ET'!$L208)</f>
        <v>1.5184669050894477</v>
      </c>
      <c r="P210" s="35">
        <f>MIN(O210*Constantes!$E$16,0.8*(U209+Clima!$F208-S210-T210-Constantes!$D$12))</f>
        <v>0.89841703548774465</v>
      </c>
      <c r="Q210" s="35">
        <f>IF(Clima!$F208&gt;0.05*Constantes!$E$17,((Clima!$F208-0.05*Constantes!$E$17)^2)/(Clima!$F208+0.95*Constantes!$E$17),0)</f>
        <v>0</v>
      </c>
      <c r="R210" s="35">
        <f>(Q210*Constantes!$E$23+Clima!$F208*Constantes!$E$22)/1000</f>
        <v>0</v>
      </c>
      <c r="S210" s="35">
        <f>IF(R210&gt;Constantes!$E$21,1000*((R210-Constantes!$E$21)/(Constantes!$E$23+Constantes!$E$22)),0)</f>
        <v>0</v>
      </c>
      <c r="T210" s="35">
        <f>MAX(0,U209+Clima!$F208-S210-Constantes!$D$11)</f>
        <v>0</v>
      </c>
      <c r="U210" s="35">
        <f>U209+Clima!$F208-S210-P210-T210</f>
        <v>15.745355987314413</v>
      </c>
      <c r="V210" s="35">
        <f>0.0526*S210*Clima!$F208^1.218</f>
        <v>0</v>
      </c>
      <c r="W210" s="35">
        <f>V210*Constantes!$E$29</f>
        <v>0</v>
      </c>
      <c r="X210" s="9"/>
      <c r="Y210" s="35">
        <v>205</v>
      </c>
      <c r="Z210" s="35">
        <f>'Cálculos de ET'!$I208*((1-Constantes!$F$18)*'Cálculos de ET'!$K208+'Cálculos de ET'!$L208)</f>
        <v>1.5184669050894477</v>
      </c>
      <c r="AA210" s="35">
        <f>MIN(Z210*Constantes!$F$16,0.8*(AF209+Clima!$F208-AD210-AE210-Constantes!$D$12))</f>
        <v>0.89841703548774465</v>
      </c>
      <c r="AB210" s="35">
        <f>IF(Clima!$F208&gt;0.05*Constantes!$F$17,((Clima!$F208-0.05*Constantes!$F$17)^2)/(Clima!$F208+0.95*Constantes!$F$17),0)</f>
        <v>0</v>
      </c>
      <c r="AC210" s="35">
        <f>(AB210*Constantes!$F$23+Clima!$F208*Constantes!$F$22)/1000</f>
        <v>0</v>
      </c>
      <c r="AD210" s="35">
        <f>IF(AC210&gt;Constantes!$F$21,1000*((AC210-Constantes!$F$21)/(Constantes!$F$23+Constantes!$F$22)),0)</f>
        <v>0</v>
      </c>
      <c r="AE210" s="35">
        <f>MAX(0,AF209+Clima!$F208-AD210-Constantes!$D$11)</f>
        <v>0</v>
      </c>
      <c r="AF210" s="35">
        <f>AF209+Clima!$F208-AD210-AA210-AE210</f>
        <v>15.745355987314413</v>
      </c>
      <c r="AG210" s="35">
        <f>0.0526*AD210*Clima!$F208^1.218</f>
        <v>0</v>
      </c>
      <c r="AH210" s="35">
        <f>AG210*Constantes!$F$29</f>
        <v>0</v>
      </c>
      <c r="AI210" s="9"/>
      <c r="AJ210" s="35">
        <v>205</v>
      </c>
      <c r="AK210" s="35">
        <f>0.0526*Clima!$F208^2.218</f>
        <v>0</v>
      </c>
      <c r="AL210" s="35">
        <f>IF(Clima!$F208&gt;0.05*$AP$6,((Clima!$F208-0.05*$AP$6)^2)/(Clima!$F208+0.95*$AP$6),0)</f>
        <v>0</v>
      </c>
      <c r="AM210" s="35">
        <f>0.0526*AL210*Clima!$F208^1.218</f>
        <v>0</v>
      </c>
      <c r="AN210" s="35"/>
      <c r="AO210" s="35"/>
      <c r="AP210" s="35"/>
      <c r="AQ210" s="9"/>
      <c r="AR210" s="10"/>
    </row>
    <row r="211" spans="2:44" x14ac:dyDescent="0.25">
      <c r="B211" s="8"/>
      <c r="C211" s="35">
        <v>206</v>
      </c>
      <c r="D211" s="35">
        <f>'Cálculos de ET'!$I209*((1-Constantes!$D$18)*'Cálculos de ET'!$K209+'Cálculos de ET'!$L209)</f>
        <v>1.5260096480638312</v>
      </c>
      <c r="E211" s="35">
        <f>MIN(D211*Constantes!$D$16,0.8*(J210+Clima!$F209-H211-I211-Constantes!$D$12))</f>
        <v>0.90287977929847818</v>
      </c>
      <c r="F211" s="35">
        <f>IF(Clima!$F209&gt;0.05*Constantes!$D$17,((Clima!$F209-0.05*Constantes!$D$17)^2)/(Clima!$F209+0.95*Constantes!$D$17),0)</f>
        <v>0</v>
      </c>
      <c r="G211" s="35">
        <f>(F211*Constantes!$D$23+Clima!$F209*Constantes!$D$22)/1000</f>
        <v>0</v>
      </c>
      <c r="H211" s="35">
        <f>IF(G211&gt;Constantes!$D$21,1000*((G211-Constantes!$D$21)/(Constantes!$D$23+Constantes!$D$22)),0)</f>
        <v>0</v>
      </c>
      <c r="I211" s="35">
        <f>MAX(0,J210+Clima!$F209-H211-Constantes!$D$11)</f>
        <v>0</v>
      </c>
      <c r="J211" s="35">
        <f>J210+Clima!$F209-H211-E211-I211</f>
        <v>14.79895347967161</v>
      </c>
      <c r="K211" s="35">
        <f>0.0526*H211*Clima!$F209^1.218</f>
        <v>0</v>
      </c>
      <c r="L211" s="35">
        <f>K211*Constantes!$D$29</f>
        <v>0</v>
      </c>
      <c r="M211" s="9"/>
      <c r="N211" s="35">
        <v>206</v>
      </c>
      <c r="O211" s="35">
        <f>'Cálculos de ET'!$I209*((1-Constantes!$E$18)*'Cálculos de ET'!$K209+'Cálculos de ET'!$L209)</f>
        <v>1.5260096480638312</v>
      </c>
      <c r="P211" s="35">
        <f>MIN(O211*Constantes!$E$16,0.8*(U210+Clima!$F209-S211-T211-Constantes!$D$12))</f>
        <v>0.90287977929847818</v>
      </c>
      <c r="Q211" s="35">
        <f>IF(Clima!$F209&gt;0.05*Constantes!$E$17,((Clima!$F209-0.05*Constantes!$E$17)^2)/(Clima!$F209+0.95*Constantes!$E$17),0)</f>
        <v>0</v>
      </c>
      <c r="R211" s="35">
        <f>(Q211*Constantes!$E$23+Clima!$F209*Constantes!$E$22)/1000</f>
        <v>0</v>
      </c>
      <c r="S211" s="35">
        <f>IF(R211&gt;Constantes!$E$21,1000*((R211-Constantes!$E$21)/(Constantes!$E$23+Constantes!$E$22)),0)</f>
        <v>0</v>
      </c>
      <c r="T211" s="35">
        <f>MAX(0,U210+Clima!$F209-S211-Constantes!$D$11)</f>
        <v>0</v>
      </c>
      <c r="U211" s="35">
        <f>U210+Clima!$F209-S211-P211-T211</f>
        <v>14.842476208015935</v>
      </c>
      <c r="V211" s="35">
        <f>0.0526*S211*Clima!$F209^1.218</f>
        <v>0</v>
      </c>
      <c r="W211" s="35">
        <f>V211*Constantes!$E$29</f>
        <v>0</v>
      </c>
      <c r="X211" s="9"/>
      <c r="Y211" s="35">
        <v>206</v>
      </c>
      <c r="Z211" s="35">
        <f>'Cálculos de ET'!$I209*((1-Constantes!$F$18)*'Cálculos de ET'!$K209+'Cálculos de ET'!$L209)</f>
        <v>1.5260096480638312</v>
      </c>
      <c r="AA211" s="35">
        <f>MIN(Z211*Constantes!$F$16,0.8*(AF210+Clima!$F209-AD211-AE211-Constantes!$D$12))</f>
        <v>0.90287977929847818</v>
      </c>
      <c r="AB211" s="35">
        <f>IF(Clima!$F209&gt;0.05*Constantes!$F$17,((Clima!$F209-0.05*Constantes!$F$17)^2)/(Clima!$F209+0.95*Constantes!$F$17),0)</f>
        <v>0</v>
      </c>
      <c r="AC211" s="35">
        <f>(AB211*Constantes!$F$23+Clima!$F209*Constantes!$F$22)/1000</f>
        <v>0</v>
      </c>
      <c r="AD211" s="35">
        <f>IF(AC211&gt;Constantes!$F$21,1000*((AC211-Constantes!$F$21)/(Constantes!$F$23+Constantes!$F$22)),0)</f>
        <v>0</v>
      </c>
      <c r="AE211" s="35">
        <f>MAX(0,AF210+Clima!$F209-AD211-Constantes!$D$11)</f>
        <v>0</v>
      </c>
      <c r="AF211" s="35">
        <f>AF210+Clima!$F209-AD211-AA211-AE211</f>
        <v>14.842476208015935</v>
      </c>
      <c r="AG211" s="35">
        <f>0.0526*AD211*Clima!$F209^1.218</f>
        <v>0</v>
      </c>
      <c r="AH211" s="35">
        <f>AG211*Constantes!$F$29</f>
        <v>0</v>
      </c>
      <c r="AI211" s="9"/>
      <c r="AJ211" s="35">
        <v>206</v>
      </c>
      <c r="AK211" s="35">
        <f>0.0526*Clima!$F209^2.218</f>
        <v>0</v>
      </c>
      <c r="AL211" s="35">
        <f>IF(Clima!$F209&gt;0.05*$AP$6,((Clima!$F209-0.05*$AP$6)^2)/(Clima!$F209+0.95*$AP$6),0)</f>
        <v>0</v>
      </c>
      <c r="AM211" s="35">
        <f>0.0526*AL211*Clima!$F209^1.218</f>
        <v>0</v>
      </c>
      <c r="AN211" s="35"/>
      <c r="AO211" s="35"/>
      <c r="AP211" s="35"/>
      <c r="AQ211" s="9"/>
      <c r="AR211" s="10"/>
    </row>
    <row r="212" spans="2:44" x14ac:dyDescent="0.25">
      <c r="B212" s="8"/>
      <c r="C212" s="35">
        <v>207</v>
      </c>
      <c r="D212" s="35">
        <f>'Cálculos de ET'!$I210*((1-Constantes!$D$18)*'Cálculos de ET'!$K210+'Cálculos de ET'!$L210)</f>
        <v>1.490890683727524</v>
      </c>
      <c r="E212" s="35">
        <f>MIN(D212*Constantes!$D$16,0.8*(J211+Clima!$F210-H212-I212-Constantes!$D$12))</f>
        <v>0.88210127189560117</v>
      </c>
      <c r="F212" s="35">
        <f>IF(Clima!$F210&gt;0.05*Constantes!$D$17,((Clima!$F210-0.05*Constantes!$D$17)^2)/(Clima!$F210+0.95*Constantes!$D$17),0)</f>
        <v>0</v>
      </c>
      <c r="G212" s="35">
        <f>(F212*Constantes!$D$23+Clima!$F210*Constantes!$D$22)/1000</f>
        <v>0</v>
      </c>
      <c r="H212" s="35">
        <f>IF(G212&gt;Constantes!$D$21,1000*((G212-Constantes!$D$21)/(Constantes!$D$23+Constantes!$D$22)),0)</f>
        <v>0</v>
      </c>
      <c r="I212" s="35">
        <f>MAX(0,J211+Clima!$F210-H212-Constantes!$D$11)</f>
        <v>0</v>
      </c>
      <c r="J212" s="35">
        <f>J211+Clima!$F210-H212-E212-I212</f>
        <v>13.916852207776008</v>
      </c>
      <c r="K212" s="35">
        <f>0.0526*H212*Clima!$F210^1.218</f>
        <v>0</v>
      </c>
      <c r="L212" s="35">
        <f>K212*Constantes!$D$29</f>
        <v>0</v>
      </c>
      <c r="M212" s="9"/>
      <c r="N212" s="35">
        <v>207</v>
      </c>
      <c r="O212" s="35">
        <f>'Cálculos de ET'!$I210*((1-Constantes!$E$18)*'Cálculos de ET'!$K210+'Cálculos de ET'!$L210)</f>
        <v>1.490890683727524</v>
      </c>
      <c r="P212" s="35">
        <f>MIN(O212*Constantes!$E$16,0.8*(U211+Clima!$F210-S212-T212-Constantes!$D$12))</f>
        <v>0.88210127189560117</v>
      </c>
      <c r="Q212" s="35">
        <f>IF(Clima!$F210&gt;0.05*Constantes!$E$17,((Clima!$F210-0.05*Constantes!$E$17)^2)/(Clima!$F210+0.95*Constantes!$E$17),0)</f>
        <v>0</v>
      </c>
      <c r="R212" s="35">
        <f>(Q212*Constantes!$E$23+Clima!$F210*Constantes!$E$22)/1000</f>
        <v>0</v>
      </c>
      <c r="S212" s="35">
        <f>IF(R212&gt;Constantes!$E$21,1000*((R212-Constantes!$E$21)/(Constantes!$E$23+Constantes!$E$22)),0)</f>
        <v>0</v>
      </c>
      <c r="T212" s="35">
        <f>MAX(0,U211+Clima!$F210-S212-Constantes!$D$11)</f>
        <v>0</v>
      </c>
      <c r="U212" s="35">
        <f>U211+Clima!$F210-S212-P212-T212</f>
        <v>13.960374936120333</v>
      </c>
      <c r="V212" s="35">
        <f>0.0526*S212*Clima!$F210^1.218</f>
        <v>0</v>
      </c>
      <c r="W212" s="35">
        <f>V212*Constantes!$E$29</f>
        <v>0</v>
      </c>
      <c r="X212" s="9"/>
      <c r="Y212" s="35">
        <v>207</v>
      </c>
      <c r="Z212" s="35">
        <f>'Cálculos de ET'!$I210*((1-Constantes!$F$18)*'Cálculos de ET'!$K210+'Cálculos de ET'!$L210)</f>
        <v>1.490890683727524</v>
      </c>
      <c r="AA212" s="35">
        <f>MIN(Z212*Constantes!$F$16,0.8*(AF211+Clima!$F210-AD212-AE212-Constantes!$D$12))</f>
        <v>0.88210127189560117</v>
      </c>
      <c r="AB212" s="35">
        <f>IF(Clima!$F210&gt;0.05*Constantes!$F$17,((Clima!$F210-0.05*Constantes!$F$17)^2)/(Clima!$F210+0.95*Constantes!$F$17),0)</f>
        <v>0</v>
      </c>
      <c r="AC212" s="35">
        <f>(AB212*Constantes!$F$23+Clima!$F210*Constantes!$F$22)/1000</f>
        <v>0</v>
      </c>
      <c r="AD212" s="35">
        <f>IF(AC212&gt;Constantes!$F$21,1000*((AC212-Constantes!$F$21)/(Constantes!$F$23+Constantes!$F$22)),0)</f>
        <v>0</v>
      </c>
      <c r="AE212" s="35">
        <f>MAX(0,AF211+Clima!$F210-AD212-Constantes!$D$11)</f>
        <v>0</v>
      </c>
      <c r="AF212" s="35">
        <f>AF211+Clima!$F210-AD212-AA212-AE212</f>
        <v>13.960374936120333</v>
      </c>
      <c r="AG212" s="35">
        <f>0.0526*AD212*Clima!$F210^1.218</f>
        <v>0</v>
      </c>
      <c r="AH212" s="35">
        <f>AG212*Constantes!$F$29</f>
        <v>0</v>
      </c>
      <c r="AI212" s="9"/>
      <c r="AJ212" s="35">
        <v>207</v>
      </c>
      <c r="AK212" s="35">
        <f>0.0526*Clima!$F210^2.218</f>
        <v>0</v>
      </c>
      <c r="AL212" s="35">
        <f>IF(Clima!$F210&gt;0.05*$AP$6,((Clima!$F210-0.05*$AP$6)^2)/(Clima!$F210+0.95*$AP$6),0)</f>
        <v>0</v>
      </c>
      <c r="AM212" s="35">
        <f>0.0526*AL212*Clima!$F210^1.218</f>
        <v>0</v>
      </c>
      <c r="AN212" s="35"/>
      <c r="AO212" s="35"/>
      <c r="AP212" s="35"/>
      <c r="AQ212" s="9"/>
      <c r="AR212" s="10"/>
    </row>
    <row r="213" spans="2:44" x14ac:dyDescent="0.25">
      <c r="B213" s="8"/>
      <c r="C213" s="35">
        <v>208</v>
      </c>
      <c r="D213" s="35">
        <f>'Cálculos de ET'!$I211*((1-Constantes!$D$18)*'Cálculos de ET'!$K211+'Cálculos de ET'!$L211)</f>
        <v>1.4949905225654303</v>
      </c>
      <c r="E213" s="35">
        <f>MIN(D213*Constantes!$D$16,0.8*(J212+Clima!$F211-H213-I213-Constantes!$D$12))</f>
        <v>0.88452698498976456</v>
      </c>
      <c r="F213" s="35">
        <f>IF(Clima!$F211&gt;0.05*Constantes!$D$17,((Clima!$F211-0.05*Constantes!$D$17)^2)/(Clima!$F211+0.95*Constantes!$D$17),0)</f>
        <v>0</v>
      </c>
      <c r="G213" s="35">
        <f>(F213*Constantes!$D$23+Clima!$F211*Constantes!$D$22)/1000</f>
        <v>0</v>
      </c>
      <c r="H213" s="35">
        <f>IF(G213&gt;Constantes!$D$21,1000*((G213-Constantes!$D$21)/(Constantes!$D$23+Constantes!$D$22)),0)</f>
        <v>0</v>
      </c>
      <c r="I213" s="35">
        <f>MAX(0,J212+Clima!$F211-H213-Constantes!$D$11)</f>
        <v>0</v>
      </c>
      <c r="J213" s="35">
        <f>J212+Clima!$F211-H213-E213-I213</f>
        <v>13.032325222786245</v>
      </c>
      <c r="K213" s="35">
        <f>0.0526*H213*Clima!$F211^1.218</f>
        <v>0</v>
      </c>
      <c r="L213" s="35">
        <f>K213*Constantes!$D$29</f>
        <v>0</v>
      </c>
      <c r="M213" s="9"/>
      <c r="N213" s="35">
        <v>208</v>
      </c>
      <c r="O213" s="35">
        <f>'Cálculos de ET'!$I211*((1-Constantes!$E$18)*'Cálculos de ET'!$K211+'Cálculos de ET'!$L211)</f>
        <v>1.4949905225654303</v>
      </c>
      <c r="P213" s="35">
        <f>MIN(O213*Constantes!$E$16,0.8*(U212+Clima!$F211-S213-T213-Constantes!$D$12))</f>
        <v>0.88452698498976456</v>
      </c>
      <c r="Q213" s="35">
        <f>IF(Clima!$F211&gt;0.05*Constantes!$E$17,((Clima!$F211-0.05*Constantes!$E$17)^2)/(Clima!$F211+0.95*Constantes!$E$17),0)</f>
        <v>0</v>
      </c>
      <c r="R213" s="35">
        <f>(Q213*Constantes!$E$23+Clima!$F211*Constantes!$E$22)/1000</f>
        <v>0</v>
      </c>
      <c r="S213" s="35">
        <f>IF(R213&gt;Constantes!$E$21,1000*((R213-Constantes!$E$21)/(Constantes!$E$23+Constantes!$E$22)),0)</f>
        <v>0</v>
      </c>
      <c r="T213" s="35">
        <f>MAX(0,U212+Clima!$F211-S213-Constantes!$D$11)</f>
        <v>0</v>
      </c>
      <c r="U213" s="35">
        <f>U212+Clima!$F211-S213-P213-T213</f>
        <v>13.075847951130569</v>
      </c>
      <c r="V213" s="35">
        <f>0.0526*S213*Clima!$F211^1.218</f>
        <v>0</v>
      </c>
      <c r="W213" s="35">
        <f>V213*Constantes!$E$29</f>
        <v>0</v>
      </c>
      <c r="X213" s="9"/>
      <c r="Y213" s="35">
        <v>208</v>
      </c>
      <c r="Z213" s="35">
        <f>'Cálculos de ET'!$I211*((1-Constantes!$F$18)*'Cálculos de ET'!$K211+'Cálculos de ET'!$L211)</f>
        <v>1.4949905225654303</v>
      </c>
      <c r="AA213" s="35">
        <f>MIN(Z213*Constantes!$F$16,0.8*(AF212+Clima!$F211-AD213-AE213-Constantes!$D$12))</f>
        <v>0.88452698498976456</v>
      </c>
      <c r="AB213" s="35">
        <f>IF(Clima!$F211&gt;0.05*Constantes!$F$17,((Clima!$F211-0.05*Constantes!$F$17)^2)/(Clima!$F211+0.95*Constantes!$F$17),0)</f>
        <v>0</v>
      </c>
      <c r="AC213" s="35">
        <f>(AB213*Constantes!$F$23+Clima!$F211*Constantes!$F$22)/1000</f>
        <v>0</v>
      </c>
      <c r="AD213" s="35">
        <f>IF(AC213&gt;Constantes!$F$21,1000*((AC213-Constantes!$F$21)/(Constantes!$F$23+Constantes!$F$22)),0)</f>
        <v>0</v>
      </c>
      <c r="AE213" s="35">
        <f>MAX(0,AF212+Clima!$F211-AD213-Constantes!$D$11)</f>
        <v>0</v>
      </c>
      <c r="AF213" s="35">
        <f>AF212+Clima!$F211-AD213-AA213-AE213</f>
        <v>13.075847951130569</v>
      </c>
      <c r="AG213" s="35">
        <f>0.0526*AD213*Clima!$F211^1.218</f>
        <v>0</v>
      </c>
      <c r="AH213" s="35">
        <f>AG213*Constantes!$F$29</f>
        <v>0</v>
      </c>
      <c r="AI213" s="9"/>
      <c r="AJ213" s="35">
        <v>208</v>
      </c>
      <c r="AK213" s="35">
        <f>0.0526*Clima!$F211^2.218</f>
        <v>0</v>
      </c>
      <c r="AL213" s="35">
        <f>IF(Clima!$F211&gt;0.05*$AP$6,((Clima!$F211-0.05*$AP$6)^2)/(Clima!$F211+0.95*$AP$6),0)</f>
        <v>0</v>
      </c>
      <c r="AM213" s="35">
        <f>0.0526*AL213*Clima!$F211^1.218</f>
        <v>0</v>
      </c>
      <c r="AN213" s="35"/>
      <c r="AO213" s="35"/>
      <c r="AP213" s="35"/>
      <c r="AQ213" s="9"/>
      <c r="AR213" s="10"/>
    </row>
    <row r="214" spans="2:44" x14ac:dyDescent="0.25">
      <c r="B214" s="8"/>
      <c r="C214" s="35">
        <v>209</v>
      </c>
      <c r="D214" s="35">
        <f>'Cálculos de ET'!$I212*((1-Constantes!$D$18)*'Cálculos de ET'!$K212+'Cálculos de ET'!$L212)</f>
        <v>1.5225551522016654</v>
      </c>
      <c r="E214" s="35">
        <f>MIN(D214*Constantes!$D$16,0.8*(J213+Clima!$F212-H214-I214-Constantes!$D$12))</f>
        <v>0.90083589021456767</v>
      </c>
      <c r="F214" s="35">
        <f>IF(Clima!$F212&gt;0.05*Constantes!$D$17,((Clima!$F212-0.05*Constantes!$D$17)^2)/(Clima!$F212+0.95*Constantes!$D$17),0)</f>
        <v>0</v>
      </c>
      <c r="G214" s="35">
        <f>(F214*Constantes!$D$23+Clima!$F212*Constantes!$D$22)/1000</f>
        <v>0</v>
      </c>
      <c r="H214" s="35">
        <f>IF(G214&gt;Constantes!$D$21,1000*((G214-Constantes!$D$21)/(Constantes!$D$23+Constantes!$D$22)),0)</f>
        <v>0</v>
      </c>
      <c r="I214" s="35">
        <f>MAX(0,J213+Clima!$F212-H214-Constantes!$D$11)</f>
        <v>0</v>
      </c>
      <c r="J214" s="35">
        <f>J213+Clima!$F212-H214-E214-I214</f>
        <v>12.131489332571677</v>
      </c>
      <c r="K214" s="35">
        <f>0.0526*H214*Clima!$F212^1.218</f>
        <v>0</v>
      </c>
      <c r="L214" s="35">
        <f>K214*Constantes!$D$29</f>
        <v>0</v>
      </c>
      <c r="M214" s="9"/>
      <c r="N214" s="35">
        <v>209</v>
      </c>
      <c r="O214" s="35">
        <f>'Cálculos de ET'!$I212*((1-Constantes!$E$18)*'Cálculos de ET'!$K212+'Cálculos de ET'!$L212)</f>
        <v>1.5225551522016654</v>
      </c>
      <c r="P214" s="35">
        <f>MIN(O214*Constantes!$E$16,0.8*(U213+Clima!$F212-S214-T214-Constantes!$D$12))</f>
        <v>0.90083589021456767</v>
      </c>
      <c r="Q214" s="35">
        <f>IF(Clima!$F212&gt;0.05*Constantes!$E$17,((Clima!$F212-0.05*Constantes!$E$17)^2)/(Clima!$F212+0.95*Constantes!$E$17),0)</f>
        <v>0</v>
      </c>
      <c r="R214" s="35">
        <f>(Q214*Constantes!$E$23+Clima!$F212*Constantes!$E$22)/1000</f>
        <v>0</v>
      </c>
      <c r="S214" s="35">
        <f>IF(R214&gt;Constantes!$E$21,1000*((R214-Constantes!$E$21)/(Constantes!$E$23+Constantes!$E$22)),0)</f>
        <v>0</v>
      </c>
      <c r="T214" s="35">
        <f>MAX(0,U213+Clima!$F212-S214-Constantes!$D$11)</f>
        <v>0</v>
      </c>
      <c r="U214" s="35">
        <f>U213+Clima!$F212-S214-P214-T214</f>
        <v>12.175012060916002</v>
      </c>
      <c r="V214" s="35">
        <f>0.0526*S214*Clima!$F212^1.218</f>
        <v>0</v>
      </c>
      <c r="W214" s="35">
        <f>V214*Constantes!$E$29</f>
        <v>0</v>
      </c>
      <c r="X214" s="9"/>
      <c r="Y214" s="35">
        <v>209</v>
      </c>
      <c r="Z214" s="35">
        <f>'Cálculos de ET'!$I212*((1-Constantes!$F$18)*'Cálculos de ET'!$K212+'Cálculos de ET'!$L212)</f>
        <v>1.5225551522016654</v>
      </c>
      <c r="AA214" s="35">
        <f>MIN(Z214*Constantes!$F$16,0.8*(AF213+Clima!$F212-AD214-AE214-Constantes!$D$12))</f>
        <v>0.90083589021456767</v>
      </c>
      <c r="AB214" s="35">
        <f>IF(Clima!$F212&gt;0.05*Constantes!$F$17,((Clima!$F212-0.05*Constantes!$F$17)^2)/(Clima!$F212+0.95*Constantes!$F$17),0)</f>
        <v>0</v>
      </c>
      <c r="AC214" s="35">
        <f>(AB214*Constantes!$F$23+Clima!$F212*Constantes!$F$22)/1000</f>
        <v>0</v>
      </c>
      <c r="AD214" s="35">
        <f>IF(AC214&gt;Constantes!$F$21,1000*((AC214-Constantes!$F$21)/(Constantes!$F$23+Constantes!$F$22)),0)</f>
        <v>0</v>
      </c>
      <c r="AE214" s="35">
        <f>MAX(0,AF213+Clima!$F212-AD214-Constantes!$D$11)</f>
        <v>0</v>
      </c>
      <c r="AF214" s="35">
        <f>AF213+Clima!$F212-AD214-AA214-AE214</f>
        <v>12.175012060916002</v>
      </c>
      <c r="AG214" s="35">
        <f>0.0526*AD214*Clima!$F212^1.218</f>
        <v>0</v>
      </c>
      <c r="AH214" s="35">
        <f>AG214*Constantes!$F$29</f>
        <v>0</v>
      </c>
      <c r="AI214" s="9"/>
      <c r="AJ214" s="35">
        <v>209</v>
      </c>
      <c r="AK214" s="35">
        <f>0.0526*Clima!$F212^2.218</f>
        <v>0</v>
      </c>
      <c r="AL214" s="35">
        <f>IF(Clima!$F212&gt;0.05*$AP$6,((Clima!$F212-0.05*$AP$6)^2)/(Clima!$F212+0.95*$AP$6),0)</f>
        <v>0</v>
      </c>
      <c r="AM214" s="35">
        <f>0.0526*AL214*Clima!$F212^1.218</f>
        <v>0</v>
      </c>
      <c r="AN214" s="35"/>
      <c r="AO214" s="35"/>
      <c r="AP214" s="35"/>
      <c r="AQ214" s="9"/>
      <c r="AR214" s="10"/>
    </row>
    <row r="215" spans="2:44" x14ac:dyDescent="0.25">
      <c r="B215" s="8"/>
      <c r="C215" s="35">
        <v>210</v>
      </c>
      <c r="D215" s="35">
        <f>'Cálculos de ET'!$I213*((1-Constantes!$D$18)*'Cálculos de ET'!$K213+'Cálculos de ET'!$L213)</f>
        <v>1.539660488582888</v>
      </c>
      <c r="E215" s="35">
        <f>MIN(D215*Constantes!$D$16,0.8*(J214+Clima!$F213-H215-I215-Constantes!$D$12))</f>
        <v>0.91095644374861617</v>
      </c>
      <c r="F215" s="35">
        <f>IF(Clima!$F213&gt;0.05*Constantes!$D$17,((Clima!$F213-0.05*Constantes!$D$17)^2)/(Clima!$F213+0.95*Constantes!$D$17),0)</f>
        <v>0</v>
      </c>
      <c r="G215" s="35">
        <f>(F215*Constantes!$D$23+Clima!$F213*Constantes!$D$22)/1000</f>
        <v>0</v>
      </c>
      <c r="H215" s="35">
        <f>IF(G215&gt;Constantes!$D$21,1000*((G215-Constantes!$D$21)/(Constantes!$D$23+Constantes!$D$22)),0)</f>
        <v>0</v>
      </c>
      <c r="I215" s="35">
        <f>MAX(0,J214+Clima!$F213-H215-Constantes!$D$11)</f>
        <v>0</v>
      </c>
      <c r="J215" s="35">
        <f>J214+Clima!$F213-H215-E215-I215</f>
        <v>11.220532888823062</v>
      </c>
      <c r="K215" s="35">
        <f>0.0526*H215*Clima!$F213^1.218</f>
        <v>0</v>
      </c>
      <c r="L215" s="35">
        <f>K215*Constantes!$D$29</f>
        <v>0</v>
      </c>
      <c r="M215" s="9"/>
      <c r="N215" s="35">
        <v>210</v>
      </c>
      <c r="O215" s="35">
        <f>'Cálculos de ET'!$I213*((1-Constantes!$E$18)*'Cálculos de ET'!$K213+'Cálculos de ET'!$L213)</f>
        <v>1.539660488582888</v>
      </c>
      <c r="P215" s="35">
        <f>MIN(O215*Constantes!$E$16,0.8*(U214+Clima!$F213-S215-T215-Constantes!$D$12))</f>
        <v>0.91095644374861617</v>
      </c>
      <c r="Q215" s="35">
        <f>IF(Clima!$F213&gt;0.05*Constantes!$E$17,((Clima!$F213-0.05*Constantes!$E$17)^2)/(Clima!$F213+0.95*Constantes!$E$17),0)</f>
        <v>0</v>
      </c>
      <c r="R215" s="35">
        <f>(Q215*Constantes!$E$23+Clima!$F213*Constantes!$E$22)/1000</f>
        <v>0</v>
      </c>
      <c r="S215" s="35">
        <f>IF(R215&gt;Constantes!$E$21,1000*((R215-Constantes!$E$21)/(Constantes!$E$23+Constantes!$E$22)),0)</f>
        <v>0</v>
      </c>
      <c r="T215" s="35">
        <f>MAX(0,U214+Clima!$F213-S215-Constantes!$D$11)</f>
        <v>0</v>
      </c>
      <c r="U215" s="35">
        <f>U214+Clima!$F213-S215-P215-T215</f>
        <v>11.264055617167386</v>
      </c>
      <c r="V215" s="35">
        <f>0.0526*S215*Clima!$F213^1.218</f>
        <v>0</v>
      </c>
      <c r="W215" s="35">
        <f>V215*Constantes!$E$29</f>
        <v>0</v>
      </c>
      <c r="X215" s="9"/>
      <c r="Y215" s="35">
        <v>210</v>
      </c>
      <c r="Z215" s="35">
        <f>'Cálculos de ET'!$I213*((1-Constantes!$F$18)*'Cálculos de ET'!$K213+'Cálculos de ET'!$L213)</f>
        <v>1.539660488582888</v>
      </c>
      <c r="AA215" s="35">
        <f>MIN(Z215*Constantes!$F$16,0.8*(AF214+Clima!$F213-AD215-AE215-Constantes!$D$12))</f>
        <v>0.91095644374861617</v>
      </c>
      <c r="AB215" s="35">
        <f>IF(Clima!$F213&gt;0.05*Constantes!$F$17,((Clima!$F213-0.05*Constantes!$F$17)^2)/(Clima!$F213+0.95*Constantes!$F$17),0)</f>
        <v>0</v>
      </c>
      <c r="AC215" s="35">
        <f>(AB215*Constantes!$F$23+Clima!$F213*Constantes!$F$22)/1000</f>
        <v>0</v>
      </c>
      <c r="AD215" s="35">
        <f>IF(AC215&gt;Constantes!$F$21,1000*((AC215-Constantes!$F$21)/(Constantes!$F$23+Constantes!$F$22)),0)</f>
        <v>0</v>
      </c>
      <c r="AE215" s="35">
        <f>MAX(0,AF214+Clima!$F213-AD215-Constantes!$D$11)</f>
        <v>0</v>
      </c>
      <c r="AF215" s="35">
        <f>AF214+Clima!$F213-AD215-AA215-AE215</f>
        <v>11.264055617167386</v>
      </c>
      <c r="AG215" s="35">
        <f>0.0526*AD215*Clima!$F213^1.218</f>
        <v>0</v>
      </c>
      <c r="AH215" s="35">
        <f>AG215*Constantes!$F$29</f>
        <v>0</v>
      </c>
      <c r="AI215" s="9"/>
      <c r="AJ215" s="35">
        <v>210</v>
      </c>
      <c r="AK215" s="35">
        <f>0.0526*Clima!$F213^2.218</f>
        <v>0</v>
      </c>
      <c r="AL215" s="35">
        <f>IF(Clima!$F213&gt;0.05*$AP$6,((Clima!$F213-0.05*$AP$6)^2)/(Clima!$F213+0.95*$AP$6),0)</f>
        <v>0</v>
      </c>
      <c r="AM215" s="35">
        <f>0.0526*AL215*Clima!$F213^1.218</f>
        <v>0</v>
      </c>
      <c r="AN215" s="35"/>
      <c r="AO215" s="35"/>
      <c r="AP215" s="35"/>
      <c r="AQ215" s="9"/>
      <c r="AR215" s="10"/>
    </row>
    <row r="216" spans="2:44" x14ac:dyDescent="0.25">
      <c r="B216" s="8"/>
      <c r="C216" s="35">
        <v>211</v>
      </c>
      <c r="D216" s="35">
        <f>'Cálculos de ET'!$I214*((1-Constantes!$D$18)*'Cálculos de ET'!$K214+'Cálculos de ET'!$L214)</f>
        <v>1.6361628424689847</v>
      </c>
      <c r="E216" s="35">
        <f>MIN(D216*Constantes!$D$16,0.8*(J215+Clima!$F214-H216-I216-Constantes!$D$12))</f>
        <v>0.96805308405427304</v>
      </c>
      <c r="F216" s="35">
        <f>IF(Clima!$F214&gt;0.05*Constantes!$D$17,((Clima!$F214-0.05*Constantes!$D$17)^2)/(Clima!$F214+0.95*Constantes!$D$17),0)</f>
        <v>0</v>
      </c>
      <c r="G216" s="35">
        <f>(F216*Constantes!$D$23+Clima!$F214*Constantes!$D$22)/1000</f>
        <v>0</v>
      </c>
      <c r="H216" s="35">
        <f>IF(G216&gt;Constantes!$D$21,1000*((G216-Constantes!$D$21)/(Constantes!$D$23+Constantes!$D$22)),0)</f>
        <v>0</v>
      </c>
      <c r="I216" s="35">
        <f>MAX(0,J215+Clima!$F214-H216-Constantes!$D$11)</f>
        <v>0</v>
      </c>
      <c r="J216" s="35">
        <f>J215+Clima!$F214-H216-E216-I216</f>
        <v>10.25247980476879</v>
      </c>
      <c r="K216" s="35">
        <f>0.0526*H216*Clima!$F214^1.218</f>
        <v>0</v>
      </c>
      <c r="L216" s="35">
        <f>K216*Constantes!$D$29</f>
        <v>0</v>
      </c>
      <c r="M216" s="9"/>
      <c r="N216" s="35">
        <v>211</v>
      </c>
      <c r="O216" s="35">
        <f>'Cálculos de ET'!$I214*((1-Constantes!$E$18)*'Cálculos de ET'!$K214+'Cálculos de ET'!$L214)</f>
        <v>1.6361628424689847</v>
      </c>
      <c r="P216" s="35">
        <f>MIN(O216*Constantes!$E$16,0.8*(U215+Clima!$F214-S216-T216-Constantes!$D$12))</f>
        <v>0.96805308405427304</v>
      </c>
      <c r="Q216" s="35">
        <f>IF(Clima!$F214&gt;0.05*Constantes!$E$17,((Clima!$F214-0.05*Constantes!$E$17)^2)/(Clima!$F214+0.95*Constantes!$E$17),0)</f>
        <v>0</v>
      </c>
      <c r="R216" s="35">
        <f>(Q216*Constantes!$E$23+Clima!$F214*Constantes!$E$22)/1000</f>
        <v>0</v>
      </c>
      <c r="S216" s="35">
        <f>IF(R216&gt;Constantes!$E$21,1000*((R216-Constantes!$E$21)/(Constantes!$E$23+Constantes!$E$22)),0)</f>
        <v>0</v>
      </c>
      <c r="T216" s="35">
        <f>MAX(0,U215+Clima!$F214-S216-Constantes!$D$11)</f>
        <v>0</v>
      </c>
      <c r="U216" s="35">
        <f>U215+Clima!$F214-S216-P216-T216</f>
        <v>10.296002533113114</v>
      </c>
      <c r="V216" s="35">
        <f>0.0526*S216*Clima!$F214^1.218</f>
        <v>0</v>
      </c>
      <c r="W216" s="35">
        <f>V216*Constantes!$E$29</f>
        <v>0</v>
      </c>
      <c r="X216" s="9"/>
      <c r="Y216" s="35">
        <v>211</v>
      </c>
      <c r="Z216" s="35">
        <f>'Cálculos de ET'!$I214*((1-Constantes!$F$18)*'Cálculos de ET'!$K214+'Cálculos de ET'!$L214)</f>
        <v>1.6361628424689847</v>
      </c>
      <c r="AA216" s="35">
        <f>MIN(Z216*Constantes!$F$16,0.8*(AF215+Clima!$F214-AD216-AE216-Constantes!$D$12))</f>
        <v>0.96805308405427304</v>
      </c>
      <c r="AB216" s="35">
        <f>IF(Clima!$F214&gt;0.05*Constantes!$F$17,((Clima!$F214-0.05*Constantes!$F$17)^2)/(Clima!$F214+0.95*Constantes!$F$17),0)</f>
        <v>0</v>
      </c>
      <c r="AC216" s="35">
        <f>(AB216*Constantes!$F$23+Clima!$F214*Constantes!$F$22)/1000</f>
        <v>0</v>
      </c>
      <c r="AD216" s="35">
        <f>IF(AC216&gt;Constantes!$F$21,1000*((AC216-Constantes!$F$21)/(Constantes!$F$23+Constantes!$F$22)),0)</f>
        <v>0</v>
      </c>
      <c r="AE216" s="35">
        <f>MAX(0,AF215+Clima!$F214-AD216-Constantes!$D$11)</f>
        <v>0</v>
      </c>
      <c r="AF216" s="35">
        <f>AF215+Clima!$F214-AD216-AA216-AE216</f>
        <v>10.296002533113114</v>
      </c>
      <c r="AG216" s="35">
        <f>0.0526*AD216*Clima!$F214^1.218</f>
        <v>0</v>
      </c>
      <c r="AH216" s="35">
        <f>AG216*Constantes!$F$29</f>
        <v>0</v>
      </c>
      <c r="AI216" s="9"/>
      <c r="AJ216" s="35">
        <v>211</v>
      </c>
      <c r="AK216" s="35">
        <f>0.0526*Clima!$F214^2.218</f>
        <v>0</v>
      </c>
      <c r="AL216" s="35">
        <f>IF(Clima!$F214&gt;0.05*$AP$6,((Clima!$F214-0.05*$AP$6)^2)/(Clima!$F214+0.95*$AP$6),0)</f>
        <v>0</v>
      </c>
      <c r="AM216" s="35">
        <f>0.0526*AL216*Clima!$F214^1.218</f>
        <v>0</v>
      </c>
      <c r="AN216" s="35"/>
      <c r="AO216" s="35"/>
      <c r="AP216" s="35"/>
      <c r="AQ216" s="9"/>
      <c r="AR216" s="10"/>
    </row>
    <row r="217" spans="2:44" x14ac:dyDescent="0.25">
      <c r="B217" s="8"/>
      <c r="C217" s="35">
        <v>212</v>
      </c>
      <c r="D217" s="35">
        <f>'Cálculos de ET'!$I215*((1-Constantes!$D$18)*'Cálculos de ET'!$K215+'Cálculos de ET'!$L215)</f>
        <v>1.5764615626175196</v>
      </c>
      <c r="E217" s="35">
        <f>MIN(D217*Constantes!$D$16,0.8*(J216+Clima!$F215-H217-I217-Constantes!$D$12))</f>
        <v>0.93273018917971018</v>
      </c>
      <c r="F217" s="35">
        <f>IF(Clima!$F215&gt;0.05*Constantes!$D$17,((Clima!$F215-0.05*Constantes!$D$17)^2)/(Clima!$F215+0.95*Constantes!$D$17),0)</f>
        <v>0</v>
      </c>
      <c r="G217" s="35">
        <f>(F217*Constantes!$D$23+Clima!$F215*Constantes!$D$22)/1000</f>
        <v>0</v>
      </c>
      <c r="H217" s="35">
        <f>IF(G217&gt;Constantes!$D$21,1000*((G217-Constantes!$D$21)/(Constantes!$D$23+Constantes!$D$22)),0)</f>
        <v>0</v>
      </c>
      <c r="I217" s="35">
        <f>MAX(0,J216+Clima!$F215-H217-Constantes!$D$11)</f>
        <v>0</v>
      </c>
      <c r="J217" s="35">
        <f>J216+Clima!$F215-H217-E217-I217</f>
        <v>9.31974961558908</v>
      </c>
      <c r="K217" s="35">
        <f>0.0526*H217*Clima!$F215^1.218</f>
        <v>0</v>
      </c>
      <c r="L217" s="35">
        <f>K217*Constantes!$D$29</f>
        <v>0</v>
      </c>
      <c r="M217" s="9"/>
      <c r="N217" s="35">
        <v>212</v>
      </c>
      <c r="O217" s="35">
        <f>'Cálculos de ET'!$I215*((1-Constantes!$E$18)*'Cálculos de ET'!$K215+'Cálculos de ET'!$L215)</f>
        <v>1.5764615626175196</v>
      </c>
      <c r="P217" s="35">
        <f>MIN(O217*Constantes!$E$16,0.8*(U216+Clima!$F215-S217-T217-Constantes!$D$12))</f>
        <v>0.93273018917971018</v>
      </c>
      <c r="Q217" s="35">
        <f>IF(Clima!$F215&gt;0.05*Constantes!$E$17,((Clima!$F215-0.05*Constantes!$E$17)^2)/(Clima!$F215+0.95*Constantes!$E$17),0)</f>
        <v>0</v>
      </c>
      <c r="R217" s="35">
        <f>(Q217*Constantes!$E$23+Clima!$F215*Constantes!$E$22)/1000</f>
        <v>0</v>
      </c>
      <c r="S217" s="35">
        <f>IF(R217&gt;Constantes!$E$21,1000*((R217-Constantes!$E$21)/(Constantes!$E$23+Constantes!$E$22)),0)</f>
        <v>0</v>
      </c>
      <c r="T217" s="35">
        <f>MAX(0,U216+Clima!$F215-S217-Constantes!$D$11)</f>
        <v>0</v>
      </c>
      <c r="U217" s="35">
        <f>U216+Clima!$F215-S217-P217-T217</f>
        <v>9.3632723439334047</v>
      </c>
      <c r="V217" s="35">
        <f>0.0526*S217*Clima!$F215^1.218</f>
        <v>0</v>
      </c>
      <c r="W217" s="35">
        <f>V217*Constantes!$E$29</f>
        <v>0</v>
      </c>
      <c r="X217" s="9"/>
      <c r="Y217" s="35">
        <v>212</v>
      </c>
      <c r="Z217" s="35">
        <f>'Cálculos de ET'!$I215*((1-Constantes!$F$18)*'Cálculos de ET'!$K215+'Cálculos de ET'!$L215)</f>
        <v>1.5764615626175196</v>
      </c>
      <c r="AA217" s="35">
        <f>MIN(Z217*Constantes!$F$16,0.8*(AF216+Clima!$F215-AD217-AE217-Constantes!$D$12))</f>
        <v>0.93273018917971018</v>
      </c>
      <c r="AB217" s="35">
        <f>IF(Clima!$F215&gt;0.05*Constantes!$F$17,((Clima!$F215-0.05*Constantes!$F$17)^2)/(Clima!$F215+0.95*Constantes!$F$17),0)</f>
        <v>0</v>
      </c>
      <c r="AC217" s="35">
        <f>(AB217*Constantes!$F$23+Clima!$F215*Constantes!$F$22)/1000</f>
        <v>0</v>
      </c>
      <c r="AD217" s="35">
        <f>IF(AC217&gt;Constantes!$F$21,1000*((AC217-Constantes!$F$21)/(Constantes!$F$23+Constantes!$F$22)),0)</f>
        <v>0</v>
      </c>
      <c r="AE217" s="35">
        <f>MAX(0,AF216+Clima!$F215-AD217-Constantes!$D$11)</f>
        <v>0</v>
      </c>
      <c r="AF217" s="35">
        <f>AF216+Clima!$F215-AD217-AA217-AE217</f>
        <v>9.3632723439334047</v>
      </c>
      <c r="AG217" s="35">
        <f>0.0526*AD217*Clima!$F215^1.218</f>
        <v>0</v>
      </c>
      <c r="AH217" s="35">
        <f>AG217*Constantes!$F$29</f>
        <v>0</v>
      </c>
      <c r="AI217" s="9"/>
      <c r="AJ217" s="35">
        <v>212</v>
      </c>
      <c r="AK217" s="35">
        <f>0.0526*Clima!$F215^2.218</f>
        <v>0</v>
      </c>
      <c r="AL217" s="35">
        <f>IF(Clima!$F215&gt;0.05*$AP$6,((Clima!$F215-0.05*$AP$6)^2)/(Clima!$F215+0.95*$AP$6),0)</f>
        <v>0</v>
      </c>
      <c r="AM217" s="35">
        <f>0.0526*AL217*Clima!$F215^1.218</f>
        <v>0</v>
      </c>
      <c r="AN217" s="35"/>
      <c r="AO217" s="35"/>
      <c r="AP217" s="35"/>
      <c r="AQ217" s="9"/>
      <c r="AR217" s="10"/>
    </row>
    <row r="218" spans="2:44" x14ac:dyDescent="0.25">
      <c r="B218" s="8"/>
      <c r="C218" s="35">
        <v>213</v>
      </c>
      <c r="D218" s="35">
        <f>'Cálculos de ET'!$I216*((1-Constantes!$D$18)*'Cálculos de ET'!$K216+'Cálculos de ET'!$L216)</f>
        <v>1.6614389851717504</v>
      </c>
      <c r="E218" s="35">
        <f>MIN(D218*Constantes!$D$16,0.8*(J217+Clima!$F216-H218-I218-Constantes!$D$12))</f>
        <v>0.9830079817339471</v>
      </c>
      <c r="F218" s="35">
        <f>IF(Clima!$F216&gt;0.05*Constantes!$D$17,((Clima!$F216-0.05*Constantes!$D$17)^2)/(Clima!$F216+0.95*Constantes!$D$17),0)</f>
        <v>0</v>
      </c>
      <c r="G218" s="35">
        <f>(F218*Constantes!$D$23+Clima!$F216*Constantes!$D$22)/1000</f>
        <v>0</v>
      </c>
      <c r="H218" s="35">
        <f>IF(G218&gt;Constantes!$D$21,1000*((G218-Constantes!$D$21)/(Constantes!$D$23+Constantes!$D$22)),0)</f>
        <v>0</v>
      </c>
      <c r="I218" s="35">
        <f>MAX(0,J217+Clima!$F216-H218-Constantes!$D$11)</f>
        <v>0</v>
      </c>
      <c r="J218" s="35">
        <f>J217+Clima!$F216-H218-E218-I218</f>
        <v>8.3367416338551337</v>
      </c>
      <c r="K218" s="35">
        <f>0.0526*H218*Clima!$F216^1.218</f>
        <v>0</v>
      </c>
      <c r="L218" s="35">
        <f>K218*Constantes!$D$29</f>
        <v>0</v>
      </c>
      <c r="M218" s="9"/>
      <c r="N218" s="35">
        <v>213</v>
      </c>
      <c r="O218" s="35">
        <f>'Cálculos de ET'!$I216*((1-Constantes!$E$18)*'Cálculos de ET'!$K216+'Cálculos de ET'!$L216)</f>
        <v>1.6614389851717504</v>
      </c>
      <c r="P218" s="35">
        <f>MIN(O218*Constantes!$E$16,0.8*(U217+Clima!$F216-S218-T218-Constantes!$D$12))</f>
        <v>0.9830079817339471</v>
      </c>
      <c r="Q218" s="35">
        <f>IF(Clima!$F216&gt;0.05*Constantes!$E$17,((Clima!$F216-0.05*Constantes!$E$17)^2)/(Clima!$F216+0.95*Constantes!$E$17),0)</f>
        <v>0</v>
      </c>
      <c r="R218" s="35">
        <f>(Q218*Constantes!$E$23+Clima!$F216*Constantes!$E$22)/1000</f>
        <v>0</v>
      </c>
      <c r="S218" s="35">
        <f>IF(R218&gt;Constantes!$E$21,1000*((R218-Constantes!$E$21)/(Constantes!$E$23+Constantes!$E$22)),0)</f>
        <v>0</v>
      </c>
      <c r="T218" s="35">
        <f>MAX(0,U217+Clima!$F216-S218-Constantes!$D$11)</f>
        <v>0</v>
      </c>
      <c r="U218" s="35">
        <f>U217+Clima!$F216-S218-P218-T218</f>
        <v>8.3802643621994584</v>
      </c>
      <c r="V218" s="35">
        <f>0.0526*S218*Clima!$F216^1.218</f>
        <v>0</v>
      </c>
      <c r="W218" s="35">
        <f>V218*Constantes!$E$29</f>
        <v>0</v>
      </c>
      <c r="X218" s="9"/>
      <c r="Y218" s="35">
        <v>213</v>
      </c>
      <c r="Z218" s="35">
        <f>'Cálculos de ET'!$I216*((1-Constantes!$F$18)*'Cálculos de ET'!$K216+'Cálculos de ET'!$L216)</f>
        <v>1.6614389851717504</v>
      </c>
      <c r="AA218" s="35">
        <f>MIN(Z218*Constantes!$F$16,0.8*(AF217+Clima!$F216-AD218-AE218-Constantes!$D$12))</f>
        <v>0.9830079817339471</v>
      </c>
      <c r="AB218" s="35">
        <f>IF(Clima!$F216&gt;0.05*Constantes!$F$17,((Clima!$F216-0.05*Constantes!$F$17)^2)/(Clima!$F216+0.95*Constantes!$F$17),0)</f>
        <v>0</v>
      </c>
      <c r="AC218" s="35">
        <f>(AB218*Constantes!$F$23+Clima!$F216*Constantes!$F$22)/1000</f>
        <v>0</v>
      </c>
      <c r="AD218" s="35">
        <f>IF(AC218&gt;Constantes!$F$21,1000*((AC218-Constantes!$F$21)/(Constantes!$F$23+Constantes!$F$22)),0)</f>
        <v>0</v>
      </c>
      <c r="AE218" s="35">
        <f>MAX(0,AF217+Clima!$F216-AD218-Constantes!$D$11)</f>
        <v>0</v>
      </c>
      <c r="AF218" s="35">
        <f>AF217+Clima!$F216-AD218-AA218-AE218</f>
        <v>8.3802643621994584</v>
      </c>
      <c r="AG218" s="35">
        <f>0.0526*AD218*Clima!$F216^1.218</f>
        <v>0</v>
      </c>
      <c r="AH218" s="35">
        <f>AG218*Constantes!$F$29</f>
        <v>0</v>
      </c>
      <c r="AI218" s="9"/>
      <c r="AJ218" s="35">
        <v>213</v>
      </c>
      <c r="AK218" s="35">
        <f>0.0526*Clima!$F216^2.218</f>
        <v>0</v>
      </c>
      <c r="AL218" s="35">
        <f>IF(Clima!$F216&gt;0.05*$AP$6,((Clima!$F216-0.05*$AP$6)^2)/(Clima!$F216+0.95*$AP$6),0)</f>
        <v>0</v>
      </c>
      <c r="AM218" s="35">
        <f>0.0526*AL218*Clima!$F216^1.218</f>
        <v>0</v>
      </c>
      <c r="AN218" s="35"/>
      <c r="AO218" s="35"/>
      <c r="AP218" s="35"/>
      <c r="AQ218" s="9"/>
      <c r="AR218" s="10"/>
    </row>
    <row r="219" spans="2:44" x14ac:dyDescent="0.25">
      <c r="B219" s="8"/>
      <c r="C219" s="35">
        <v>214</v>
      </c>
      <c r="D219" s="35">
        <f>'Cálculos de ET'!$I217*((1-Constantes!$D$18)*'Cálculos de ET'!$K217+'Cálculos de ET'!$L217)</f>
        <v>1.6498489666702025</v>
      </c>
      <c r="E219" s="35">
        <f>MIN(D219*Constantes!$D$16,0.8*(J218+Clima!$F217-H219-I219-Constantes!$D$12))</f>
        <v>0.97615062446886047</v>
      </c>
      <c r="F219" s="35">
        <f>IF(Clima!$F217&gt;0.05*Constantes!$D$17,((Clima!$F217-0.05*Constantes!$D$17)^2)/(Clima!$F217+0.95*Constantes!$D$17),0)</f>
        <v>0</v>
      </c>
      <c r="G219" s="35">
        <f>(F219*Constantes!$D$23+Clima!$F217*Constantes!$D$22)/1000</f>
        <v>0</v>
      </c>
      <c r="H219" s="35">
        <f>IF(G219&gt;Constantes!$D$21,1000*((G219-Constantes!$D$21)/(Constantes!$D$23+Constantes!$D$22)),0)</f>
        <v>0</v>
      </c>
      <c r="I219" s="35">
        <f>MAX(0,J218+Clima!$F217-H219-Constantes!$D$11)</f>
        <v>0</v>
      </c>
      <c r="J219" s="35">
        <f>J218+Clima!$F217-H219-E219-I219</f>
        <v>7.7605910093862738</v>
      </c>
      <c r="K219" s="35">
        <f>0.0526*H219*Clima!$F217^1.218</f>
        <v>0</v>
      </c>
      <c r="L219" s="35">
        <f>K219*Constantes!$D$29</f>
        <v>0</v>
      </c>
      <c r="M219" s="9"/>
      <c r="N219" s="35">
        <v>214</v>
      </c>
      <c r="O219" s="35">
        <f>'Cálculos de ET'!$I217*((1-Constantes!$E$18)*'Cálculos de ET'!$K217+'Cálculos de ET'!$L217)</f>
        <v>1.6498489666702025</v>
      </c>
      <c r="P219" s="35">
        <f>MIN(O219*Constantes!$E$16,0.8*(U218+Clima!$F217-S219-T219-Constantes!$D$12))</f>
        <v>0.97615062446886047</v>
      </c>
      <c r="Q219" s="35">
        <f>IF(Clima!$F217&gt;0.05*Constantes!$E$17,((Clima!$F217-0.05*Constantes!$E$17)^2)/(Clima!$F217+0.95*Constantes!$E$17),0)</f>
        <v>0</v>
      </c>
      <c r="R219" s="35">
        <f>(Q219*Constantes!$E$23+Clima!$F217*Constantes!$E$22)/1000</f>
        <v>8.000000000000002E-5</v>
      </c>
      <c r="S219" s="35">
        <f>IF(R219&gt;Constantes!$E$21,1000*((R219-Constantes!$E$21)/(Constantes!$E$23+Constantes!$E$22)),0)</f>
        <v>0</v>
      </c>
      <c r="T219" s="35">
        <f>MAX(0,U218+Clima!$F217-S219-Constantes!$D$11)</f>
        <v>0</v>
      </c>
      <c r="U219" s="35">
        <f>U218+Clima!$F217-S219-P219-T219</f>
        <v>7.8041137377305985</v>
      </c>
      <c r="V219" s="35">
        <f>0.0526*S219*Clima!$F217^1.218</f>
        <v>0</v>
      </c>
      <c r="W219" s="35">
        <f>V219*Constantes!$E$29</f>
        <v>0</v>
      </c>
      <c r="X219" s="9"/>
      <c r="Y219" s="35">
        <v>214</v>
      </c>
      <c r="Z219" s="35">
        <f>'Cálculos de ET'!$I217*((1-Constantes!$F$18)*'Cálculos de ET'!$K217+'Cálculos de ET'!$L217)</f>
        <v>1.6498489666702025</v>
      </c>
      <c r="AA219" s="35">
        <f>MIN(Z219*Constantes!$F$16,0.8*(AF218+Clima!$F217-AD219-AE219-Constantes!$D$12))</f>
        <v>0.97615062446886047</v>
      </c>
      <c r="AB219" s="35">
        <f>IF(Clima!$F217&gt;0.05*Constantes!$F$17,((Clima!$F217-0.05*Constantes!$F$17)^2)/(Clima!$F217+0.95*Constantes!$F$17),0)</f>
        <v>0</v>
      </c>
      <c r="AC219" s="35">
        <f>(AB219*Constantes!$F$23+Clima!$F217*Constantes!$F$22)/1000</f>
        <v>1.6000000000000004E-4</v>
      </c>
      <c r="AD219" s="35">
        <f>IF(AC219&gt;Constantes!$F$21,1000*((AC219-Constantes!$F$21)/(Constantes!$F$23+Constantes!$F$22)),0)</f>
        <v>0</v>
      </c>
      <c r="AE219" s="35">
        <f>MAX(0,AF218+Clima!$F217-AD219-Constantes!$D$11)</f>
        <v>0</v>
      </c>
      <c r="AF219" s="35">
        <f>AF218+Clima!$F217-AD219-AA219-AE219</f>
        <v>7.8041137377305985</v>
      </c>
      <c r="AG219" s="35">
        <f>0.0526*AD219*Clima!$F217^1.218</f>
        <v>0</v>
      </c>
      <c r="AH219" s="35">
        <f>AG219*Constantes!$F$29</f>
        <v>0</v>
      </c>
      <c r="AI219" s="9"/>
      <c r="AJ219" s="35">
        <v>214</v>
      </c>
      <c r="AK219" s="35">
        <f>0.0526*Clima!$F217^2.218</f>
        <v>6.8921513346888582E-3</v>
      </c>
      <c r="AL219" s="35">
        <f>IF(Clima!$F217&gt;0.05*$AP$6,((Clima!$F217-0.05*$AP$6)^2)/(Clima!$F217+0.95*$AP$6),0)</f>
        <v>0</v>
      </c>
      <c r="AM219" s="35">
        <f>0.0526*AL219*Clima!$F217^1.218</f>
        <v>0</v>
      </c>
      <c r="AN219" s="35"/>
      <c r="AO219" s="35"/>
      <c r="AP219" s="35"/>
      <c r="AQ219" s="9"/>
      <c r="AR219" s="10"/>
    </row>
    <row r="220" spans="2:44" x14ac:dyDescent="0.25">
      <c r="B220" s="8"/>
      <c r="C220" s="35">
        <v>215</v>
      </c>
      <c r="D220" s="35">
        <f>'Cálculos de ET'!$I218*((1-Constantes!$D$18)*'Cálculos de ET'!$K218+'Cálculos de ET'!$L218)</f>
        <v>1.6590013051104409</v>
      </c>
      <c r="E220" s="35">
        <f>MIN(D220*Constantes!$D$16,0.8*(J219+Clima!$F218-H220-I220-Constantes!$D$12))</f>
        <v>0.20847280750901903</v>
      </c>
      <c r="F220" s="35">
        <f>IF(Clima!$F218&gt;0.05*Constantes!$D$17,((Clima!$F218-0.05*Constantes!$D$17)^2)/(Clima!$F218+0.95*Constantes!$D$17),0)</f>
        <v>0</v>
      </c>
      <c r="G220" s="35">
        <f>(F220*Constantes!$D$23+Clima!$F218*Constantes!$D$22)/1000</f>
        <v>0</v>
      </c>
      <c r="H220" s="35">
        <f>IF(G220&gt;Constantes!$D$21,1000*((G220-Constantes!$D$21)/(Constantes!$D$23+Constantes!$D$22)),0)</f>
        <v>0</v>
      </c>
      <c r="I220" s="35">
        <f>MAX(0,J219+Clima!$F218-H220-Constantes!$D$11)</f>
        <v>0</v>
      </c>
      <c r="J220" s="35">
        <f>J219+Clima!$F218-H220-E220-I220</f>
        <v>7.5521182018772546</v>
      </c>
      <c r="K220" s="35">
        <f>0.0526*H220*Clima!$F218^1.218</f>
        <v>0</v>
      </c>
      <c r="L220" s="35">
        <f>K220*Constantes!$D$29</f>
        <v>0</v>
      </c>
      <c r="M220" s="9"/>
      <c r="N220" s="35">
        <v>215</v>
      </c>
      <c r="O220" s="35">
        <f>'Cálculos de ET'!$I218*((1-Constantes!$E$18)*'Cálculos de ET'!$K218+'Cálculos de ET'!$L218)</f>
        <v>1.6590013051104409</v>
      </c>
      <c r="P220" s="35">
        <f>MIN(O220*Constantes!$E$16,0.8*(U219+Clima!$F218-S220-T220-Constantes!$D$12))</f>
        <v>0.24329099018447878</v>
      </c>
      <c r="Q220" s="35">
        <f>IF(Clima!$F218&gt;0.05*Constantes!$E$17,((Clima!$F218-0.05*Constantes!$E$17)^2)/(Clima!$F218+0.95*Constantes!$E$17),0)</f>
        <v>0</v>
      </c>
      <c r="R220" s="35">
        <f>(Q220*Constantes!$E$23+Clima!$F218*Constantes!$E$22)/1000</f>
        <v>0</v>
      </c>
      <c r="S220" s="35">
        <f>IF(R220&gt;Constantes!$E$21,1000*((R220-Constantes!$E$21)/(Constantes!$E$23+Constantes!$E$22)),0)</f>
        <v>0</v>
      </c>
      <c r="T220" s="35">
        <f>MAX(0,U219+Clima!$F218-S220-Constantes!$D$11)</f>
        <v>0</v>
      </c>
      <c r="U220" s="35">
        <f>U219+Clima!$F218-S220-P220-T220</f>
        <v>7.56082274754612</v>
      </c>
      <c r="V220" s="35">
        <f>0.0526*S220*Clima!$F218^1.218</f>
        <v>0</v>
      </c>
      <c r="W220" s="35">
        <f>V220*Constantes!$E$29</f>
        <v>0</v>
      </c>
      <c r="X220" s="9"/>
      <c r="Y220" s="35">
        <v>215</v>
      </c>
      <c r="Z220" s="35">
        <f>'Cálculos de ET'!$I218*((1-Constantes!$F$18)*'Cálculos de ET'!$K218+'Cálculos de ET'!$L218)</f>
        <v>1.6590013051104409</v>
      </c>
      <c r="AA220" s="35">
        <f>MIN(Z220*Constantes!$F$16,0.8*(AF219+Clima!$F218-AD220-AE220-Constantes!$D$12))</f>
        <v>0.24329099018447878</v>
      </c>
      <c r="AB220" s="35">
        <f>IF(Clima!$F218&gt;0.05*Constantes!$F$17,((Clima!$F218-0.05*Constantes!$F$17)^2)/(Clima!$F218+0.95*Constantes!$F$17),0)</f>
        <v>0</v>
      </c>
      <c r="AC220" s="35">
        <f>(AB220*Constantes!$F$23+Clima!$F218*Constantes!$F$22)/1000</f>
        <v>0</v>
      </c>
      <c r="AD220" s="35">
        <f>IF(AC220&gt;Constantes!$F$21,1000*((AC220-Constantes!$F$21)/(Constantes!$F$23+Constantes!$F$22)),0)</f>
        <v>0</v>
      </c>
      <c r="AE220" s="35">
        <f>MAX(0,AF219+Clima!$F218-AD220-Constantes!$D$11)</f>
        <v>0</v>
      </c>
      <c r="AF220" s="35">
        <f>AF219+Clima!$F218-AD220-AA220-AE220</f>
        <v>7.56082274754612</v>
      </c>
      <c r="AG220" s="35">
        <f>0.0526*AD220*Clima!$F218^1.218</f>
        <v>0</v>
      </c>
      <c r="AH220" s="35">
        <f>AG220*Constantes!$F$29</f>
        <v>0</v>
      </c>
      <c r="AI220" s="9"/>
      <c r="AJ220" s="35">
        <v>215</v>
      </c>
      <c r="AK220" s="35">
        <f>0.0526*Clima!$F218^2.218</f>
        <v>0</v>
      </c>
      <c r="AL220" s="35">
        <f>IF(Clima!$F218&gt;0.05*$AP$6,((Clima!$F218-0.05*$AP$6)^2)/(Clima!$F218+0.95*$AP$6),0)</f>
        <v>0</v>
      </c>
      <c r="AM220" s="35">
        <f>0.0526*AL220*Clima!$F218^1.218</f>
        <v>0</v>
      </c>
      <c r="AN220" s="35"/>
      <c r="AO220" s="35"/>
      <c r="AP220" s="35"/>
      <c r="AQ220" s="9"/>
      <c r="AR220" s="10"/>
    </row>
    <row r="221" spans="2:44" x14ac:dyDescent="0.25">
      <c r="B221" s="8"/>
      <c r="C221" s="35">
        <v>216</v>
      </c>
      <c r="D221" s="35">
        <f>'Cálculos de ET'!$I219*((1-Constantes!$D$18)*'Cálculos de ET'!$K219+'Cálculos de ET'!$L219)</f>
        <v>1.668274512807598</v>
      </c>
      <c r="E221" s="35">
        <f>MIN(D221*Constantes!$D$16,0.8*(J220+Clima!$F219-H221-I221-Constantes!$D$12))</f>
        <v>4.1694561501803666E-2</v>
      </c>
      <c r="F221" s="35">
        <f>IF(Clima!$F219&gt;0.05*Constantes!$D$17,((Clima!$F219-0.05*Constantes!$D$17)^2)/(Clima!$F219+0.95*Constantes!$D$17),0)</f>
        <v>0</v>
      </c>
      <c r="G221" s="35">
        <f>(F221*Constantes!$D$23+Clima!$F219*Constantes!$D$22)/1000</f>
        <v>0</v>
      </c>
      <c r="H221" s="35">
        <f>IF(G221&gt;Constantes!$D$21,1000*((G221-Constantes!$D$21)/(Constantes!$D$23+Constantes!$D$22)),0)</f>
        <v>0</v>
      </c>
      <c r="I221" s="35">
        <f>MAX(0,J220+Clima!$F219-H221-Constantes!$D$11)</f>
        <v>0</v>
      </c>
      <c r="J221" s="35">
        <f>J220+Clima!$F219-H221-E221-I221</f>
        <v>7.5104236403754507</v>
      </c>
      <c r="K221" s="35">
        <f>0.0526*H221*Clima!$F219^1.218</f>
        <v>0</v>
      </c>
      <c r="L221" s="35">
        <f>K221*Constantes!$D$29</f>
        <v>0</v>
      </c>
      <c r="M221" s="9"/>
      <c r="N221" s="35">
        <v>216</v>
      </c>
      <c r="O221" s="35">
        <f>'Cálculos de ET'!$I219*((1-Constantes!$E$18)*'Cálculos de ET'!$K219+'Cálculos de ET'!$L219)</f>
        <v>1.668274512807598</v>
      </c>
      <c r="P221" s="35">
        <f>MIN(O221*Constantes!$E$16,0.8*(U220+Clima!$F219-S221-T221-Constantes!$D$12))</f>
        <v>4.8658198036896042E-2</v>
      </c>
      <c r="Q221" s="35">
        <f>IF(Clima!$F219&gt;0.05*Constantes!$E$17,((Clima!$F219-0.05*Constantes!$E$17)^2)/(Clima!$F219+0.95*Constantes!$E$17),0)</f>
        <v>0</v>
      </c>
      <c r="R221" s="35">
        <f>(Q221*Constantes!$E$23+Clima!$F219*Constantes!$E$22)/1000</f>
        <v>0</v>
      </c>
      <c r="S221" s="35">
        <f>IF(R221&gt;Constantes!$E$21,1000*((R221-Constantes!$E$21)/(Constantes!$E$23+Constantes!$E$22)),0)</f>
        <v>0</v>
      </c>
      <c r="T221" s="35">
        <f>MAX(0,U220+Clima!$F219-S221-Constantes!$D$11)</f>
        <v>0</v>
      </c>
      <c r="U221" s="35">
        <f>U220+Clima!$F219-S221-P221-T221</f>
        <v>7.5121645495092242</v>
      </c>
      <c r="V221" s="35">
        <f>0.0526*S221*Clima!$F219^1.218</f>
        <v>0</v>
      </c>
      <c r="W221" s="35">
        <f>V221*Constantes!$E$29</f>
        <v>0</v>
      </c>
      <c r="X221" s="9"/>
      <c r="Y221" s="35">
        <v>216</v>
      </c>
      <c r="Z221" s="35">
        <f>'Cálculos de ET'!$I219*((1-Constantes!$F$18)*'Cálculos de ET'!$K219+'Cálculos de ET'!$L219)</f>
        <v>1.668274512807598</v>
      </c>
      <c r="AA221" s="35">
        <f>MIN(Z221*Constantes!$F$16,0.8*(AF220+Clima!$F219-AD221-AE221-Constantes!$D$12))</f>
        <v>4.8658198036896042E-2</v>
      </c>
      <c r="AB221" s="35">
        <f>IF(Clima!$F219&gt;0.05*Constantes!$F$17,((Clima!$F219-0.05*Constantes!$F$17)^2)/(Clima!$F219+0.95*Constantes!$F$17),0)</f>
        <v>0</v>
      </c>
      <c r="AC221" s="35">
        <f>(AB221*Constantes!$F$23+Clima!$F219*Constantes!$F$22)/1000</f>
        <v>0</v>
      </c>
      <c r="AD221" s="35">
        <f>IF(AC221&gt;Constantes!$F$21,1000*((AC221-Constantes!$F$21)/(Constantes!$F$23+Constantes!$F$22)),0)</f>
        <v>0</v>
      </c>
      <c r="AE221" s="35">
        <f>MAX(0,AF220+Clima!$F219-AD221-Constantes!$D$11)</f>
        <v>0</v>
      </c>
      <c r="AF221" s="35">
        <f>AF220+Clima!$F219-AD221-AA221-AE221</f>
        <v>7.5121645495092242</v>
      </c>
      <c r="AG221" s="35">
        <f>0.0526*AD221*Clima!$F219^1.218</f>
        <v>0</v>
      </c>
      <c r="AH221" s="35">
        <f>AG221*Constantes!$F$29</f>
        <v>0</v>
      </c>
      <c r="AI221" s="9"/>
      <c r="AJ221" s="35">
        <v>216</v>
      </c>
      <c r="AK221" s="35">
        <f>0.0526*Clima!$F219^2.218</f>
        <v>0</v>
      </c>
      <c r="AL221" s="35">
        <f>IF(Clima!$F219&gt;0.05*$AP$6,((Clima!$F219-0.05*$AP$6)^2)/(Clima!$F219+0.95*$AP$6),0)</f>
        <v>0</v>
      </c>
      <c r="AM221" s="35">
        <f>0.0526*AL221*Clima!$F219^1.218</f>
        <v>0</v>
      </c>
      <c r="AN221" s="35"/>
      <c r="AO221" s="35"/>
      <c r="AP221" s="35"/>
      <c r="AQ221" s="9"/>
      <c r="AR221" s="10"/>
    </row>
    <row r="222" spans="2:44" x14ac:dyDescent="0.25">
      <c r="B222" s="8"/>
      <c r="C222" s="35">
        <v>217</v>
      </c>
      <c r="D222" s="35">
        <f>'Cálculos de ET'!$I220*((1-Constantes!$D$18)*'Cálculos de ET'!$K220+'Cálculos de ET'!$L220)</f>
        <v>1.7313632152887606</v>
      </c>
      <c r="E222" s="35">
        <f>MIN(D222*Constantes!$D$16,0.8*(J221+Clima!$F220-H222-I222-Constantes!$D$12))</f>
        <v>8.338912300360591E-3</v>
      </c>
      <c r="F222" s="35">
        <f>IF(Clima!$F220&gt;0.05*Constantes!$D$17,((Clima!$F220-0.05*Constantes!$D$17)^2)/(Clima!$F220+0.95*Constantes!$D$17),0)</f>
        <v>0</v>
      </c>
      <c r="G222" s="35">
        <f>(F222*Constantes!$D$23+Clima!$F220*Constantes!$D$22)/1000</f>
        <v>0</v>
      </c>
      <c r="H222" s="35">
        <f>IF(G222&gt;Constantes!$D$21,1000*((G222-Constantes!$D$21)/(Constantes!$D$23+Constantes!$D$22)),0)</f>
        <v>0</v>
      </c>
      <c r="I222" s="35">
        <f>MAX(0,J221+Clima!$F220-H222-Constantes!$D$11)</f>
        <v>0</v>
      </c>
      <c r="J222" s="35">
        <f>J221+Clima!$F220-H222-E222-I222</f>
        <v>7.50208472807509</v>
      </c>
      <c r="K222" s="35">
        <f>0.0526*H222*Clima!$F220^1.218</f>
        <v>0</v>
      </c>
      <c r="L222" s="35">
        <f>K222*Constantes!$D$29</f>
        <v>0</v>
      </c>
      <c r="M222" s="9"/>
      <c r="N222" s="35">
        <v>217</v>
      </c>
      <c r="O222" s="35">
        <f>'Cálculos de ET'!$I220*((1-Constantes!$E$18)*'Cálculos de ET'!$K220+'Cálculos de ET'!$L220)</f>
        <v>1.7313632152887606</v>
      </c>
      <c r="P222" s="35">
        <f>MIN(O222*Constantes!$E$16,0.8*(U221+Clima!$F220-S222-T222-Constantes!$D$12))</f>
        <v>9.7316396073793502E-3</v>
      </c>
      <c r="Q222" s="35">
        <f>IF(Clima!$F220&gt;0.05*Constantes!$E$17,((Clima!$F220-0.05*Constantes!$E$17)^2)/(Clima!$F220+0.95*Constantes!$E$17),0)</f>
        <v>0</v>
      </c>
      <c r="R222" s="35">
        <f>(Q222*Constantes!$E$23+Clima!$F220*Constantes!$E$22)/1000</f>
        <v>0</v>
      </c>
      <c r="S222" s="35">
        <f>IF(R222&gt;Constantes!$E$21,1000*((R222-Constantes!$E$21)/(Constantes!$E$23+Constantes!$E$22)),0)</f>
        <v>0</v>
      </c>
      <c r="T222" s="35">
        <f>MAX(0,U221+Clima!$F220-S222-Constantes!$D$11)</f>
        <v>0</v>
      </c>
      <c r="U222" s="35">
        <f>U221+Clima!$F220-S222-P222-T222</f>
        <v>7.5024329099018452</v>
      </c>
      <c r="V222" s="35">
        <f>0.0526*S222*Clima!$F220^1.218</f>
        <v>0</v>
      </c>
      <c r="W222" s="35">
        <f>V222*Constantes!$E$29</f>
        <v>0</v>
      </c>
      <c r="X222" s="9"/>
      <c r="Y222" s="35">
        <v>217</v>
      </c>
      <c r="Z222" s="35">
        <f>'Cálculos de ET'!$I220*((1-Constantes!$F$18)*'Cálculos de ET'!$K220+'Cálculos de ET'!$L220)</f>
        <v>1.7313632152887606</v>
      </c>
      <c r="AA222" s="35">
        <f>MIN(Z222*Constantes!$F$16,0.8*(AF221+Clima!$F220-AD222-AE222-Constantes!$D$12))</f>
        <v>9.7316396073793502E-3</v>
      </c>
      <c r="AB222" s="35">
        <f>IF(Clima!$F220&gt;0.05*Constantes!$F$17,((Clima!$F220-0.05*Constantes!$F$17)^2)/(Clima!$F220+0.95*Constantes!$F$17),0)</f>
        <v>0</v>
      </c>
      <c r="AC222" s="35">
        <f>(AB222*Constantes!$F$23+Clima!$F220*Constantes!$F$22)/1000</f>
        <v>0</v>
      </c>
      <c r="AD222" s="35">
        <f>IF(AC222&gt;Constantes!$F$21,1000*((AC222-Constantes!$F$21)/(Constantes!$F$23+Constantes!$F$22)),0)</f>
        <v>0</v>
      </c>
      <c r="AE222" s="35">
        <f>MAX(0,AF221+Clima!$F220-AD222-Constantes!$D$11)</f>
        <v>0</v>
      </c>
      <c r="AF222" s="35">
        <f>AF221+Clima!$F220-AD222-AA222-AE222</f>
        <v>7.5024329099018452</v>
      </c>
      <c r="AG222" s="35">
        <f>0.0526*AD222*Clima!$F220^1.218</f>
        <v>0</v>
      </c>
      <c r="AH222" s="35">
        <f>AG222*Constantes!$F$29</f>
        <v>0</v>
      </c>
      <c r="AI222" s="9"/>
      <c r="AJ222" s="35">
        <v>217</v>
      </c>
      <c r="AK222" s="35">
        <f>0.0526*Clima!$F220^2.218</f>
        <v>0</v>
      </c>
      <c r="AL222" s="35">
        <f>IF(Clima!$F220&gt;0.05*$AP$6,((Clima!$F220-0.05*$AP$6)^2)/(Clima!$F220+0.95*$AP$6),0)</f>
        <v>0</v>
      </c>
      <c r="AM222" s="35">
        <f>0.0526*AL222*Clima!$F220^1.218</f>
        <v>0</v>
      </c>
      <c r="AN222" s="35"/>
      <c r="AO222" s="35"/>
      <c r="AP222" s="35"/>
      <c r="AQ222" s="9"/>
      <c r="AR222" s="10"/>
    </row>
    <row r="223" spans="2:44" x14ac:dyDescent="0.25">
      <c r="B223" s="8"/>
      <c r="C223" s="35">
        <v>218</v>
      </c>
      <c r="D223" s="35">
        <f>'Cálculos de ET'!$I221*((1-Constantes!$D$18)*'Cálculos de ET'!$K221+'Cálculos de ET'!$L221)</f>
        <v>1.4986420119534061</v>
      </c>
      <c r="E223" s="35">
        <f>MIN(D223*Constantes!$D$16,0.8*(J222+Clima!$F221-H223-I223-Constantes!$D$12))</f>
        <v>0.88668742738074768</v>
      </c>
      <c r="F223" s="35">
        <f>IF(Clima!$F221&gt;0.05*Constantes!$D$17,((Clima!$F221-0.05*Constantes!$D$17)^2)/(Clima!$F221+0.95*Constantes!$D$17),0)</f>
        <v>0</v>
      </c>
      <c r="G223" s="35">
        <f>(F223*Constantes!$D$23+Clima!$F221*Constantes!$D$22)/1000</f>
        <v>0</v>
      </c>
      <c r="H223" s="35">
        <f>IF(G223&gt;Constantes!$D$21,1000*((G223-Constantes!$D$21)/(Constantes!$D$23+Constantes!$D$22)),0)</f>
        <v>0</v>
      </c>
      <c r="I223" s="35">
        <f>MAX(0,J222+Clima!$F221-H223-Constantes!$D$11)</f>
        <v>0</v>
      </c>
      <c r="J223" s="35">
        <f>J222+Clima!$F221-H223-E223-I223</f>
        <v>9.2153973006943417</v>
      </c>
      <c r="K223" s="35">
        <f>0.0526*H223*Clima!$F221^1.218</f>
        <v>0</v>
      </c>
      <c r="L223" s="35">
        <f>K223*Constantes!$D$29</f>
        <v>0</v>
      </c>
      <c r="M223" s="9"/>
      <c r="N223" s="35">
        <v>218</v>
      </c>
      <c r="O223" s="35">
        <f>'Cálculos de ET'!$I221*((1-Constantes!$E$18)*'Cálculos de ET'!$K221+'Cálculos de ET'!$L221)</f>
        <v>1.4986420119534061</v>
      </c>
      <c r="P223" s="35">
        <f>MIN(O223*Constantes!$E$16,0.8*(U222+Clima!$F221-S223-T223-Constantes!$D$12))</f>
        <v>0.88668742738074768</v>
      </c>
      <c r="Q223" s="35">
        <f>IF(Clima!$F221&gt;0.05*Constantes!$E$17,((Clima!$F221-0.05*Constantes!$E$17)^2)/(Clima!$F221+0.95*Constantes!$E$17),0)</f>
        <v>0</v>
      </c>
      <c r="R223" s="35">
        <f>(Q223*Constantes!$E$23+Clima!$F221*Constantes!$E$22)/1000</f>
        <v>5.2000000000000006E-4</v>
      </c>
      <c r="S223" s="35">
        <f>IF(R223&gt;Constantes!$E$21,1000*((R223-Constantes!$E$21)/(Constantes!$E$23+Constantes!$E$22)),0)</f>
        <v>0</v>
      </c>
      <c r="T223" s="35">
        <f>MAX(0,U222+Clima!$F221-S223-Constantes!$D$11)</f>
        <v>0</v>
      </c>
      <c r="U223" s="35">
        <f>U222+Clima!$F221-S223-P223-T223</f>
        <v>9.2157454825210969</v>
      </c>
      <c r="V223" s="35">
        <f>0.0526*S223*Clima!$F221^1.218</f>
        <v>0</v>
      </c>
      <c r="W223" s="35">
        <f>V223*Constantes!$E$29</f>
        <v>0</v>
      </c>
      <c r="X223" s="9"/>
      <c r="Y223" s="35">
        <v>218</v>
      </c>
      <c r="Z223" s="35">
        <f>'Cálculos de ET'!$I221*((1-Constantes!$F$18)*'Cálculos de ET'!$K221+'Cálculos de ET'!$L221)</f>
        <v>1.4986420119534061</v>
      </c>
      <c r="AA223" s="35">
        <f>MIN(Z223*Constantes!$F$16,0.8*(AF222+Clima!$F221-AD223-AE223-Constantes!$D$12))</f>
        <v>0.88668742738074768</v>
      </c>
      <c r="AB223" s="35">
        <f>IF(Clima!$F221&gt;0.05*Constantes!$F$17,((Clima!$F221-0.05*Constantes!$F$17)^2)/(Clima!$F221+0.95*Constantes!$F$17),0)</f>
        <v>0</v>
      </c>
      <c r="AC223" s="35">
        <f>(AB223*Constantes!$F$23+Clima!$F221*Constantes!$F$22)/1000</f>
        <v>1.0400000000000001E-3</v>
      </c>
      <c r="AD223" s="35">
        <f>IF(AC223&gt;Constantes!$F$21,1000*((AC223-Constantes!$F$21)/(Constantes!$F$23+Constantes!$F$22)),0)</f>
        <v>0</v>
      </c>
      <c r="AE223" s="35">
        <f>MAX(0,AF222+Clima!$F221-AD223-Constantes!$D$11)</f>
        <v>0</v>
      </c>
      <c r="AF223" s="35">
        <f>AF222+Clima!$F221-AD223-AA223-AE223</f>
        <v>9.2157454825210969</v>
      </c>
      <c r="AG223" s="35">
        <f>0.0526*AD223*Clima!$F221^1.218</f>
        <v>0</v>
      </c>
      <c r="AH223" s="35">
        <f>AG223*Constantes!$F$29</f>
        <v>0</v>
      </c>
      <c r="AI223" s="9"/>
      <c r="AJ223" s="35">
        <v>218</v>
      </c>
      <c r="AK223" s="35">
        <f>0.0526*Clima!$F221^2.218</f>
        <v>0.43792186533391209</v>
      </c>
      <c r="AL223" s="35">
        <f>IF(Clima!$F221&gt;0.05*$AP$6,((Clima!$F221-0.05*$AP$6)^2)/(Clima!$F221+0.95*$AP$6),0)</f>
        <v>2.1229385132854627E-2</v>
      </c>
      <c r="AM223" s="35">
        <f>0.0526*AL223*Clima!$F221^1.218</f>
        <v>3.5756968989506619E-3</v>
      </c>
      <c r="AN223" s="35"/>
      <c r="AO223" s="35"/>
      <c r="AP223" s="35"/>
      <c r="AQ223" s="9"/>
      <c r="AR223" s="10"/>
    </row>
    <row r="224" spans="2:44" x14ac:dyDescent="0.25">
      <c r="B224" s="8"/>
      <c r="C224" s="35">
        <v>219</v>
      </c>
      <c r="D224" s="35">
        <f>'Cálculos de ET'!$I222*((1-Constantes!$D$18)*'Cálculos de ET'!$K222+'Cálculos de ET'!$L222)</f>
        <v>1.6948303185578291</v>
      </c>
      <c r="E224" s="35">
        <f>MIN(D224*Constantes!$D$16,0.8*(J223+Clima!$F222-H224-I224-Constantes!$D$12))</f>
        <v>1.0027643179775325</v>
      </c>
      <c r="F224" s="35">
        <f>IF(Clima!$F222&gt;0.05*Constantes!$D$17,((Clima!$F222-0.05*Constantes!$D$17)^2)/(Clima!$F222+0.95*Constantes!$D$17),0)</f>
        <v>0</v>
      </c>
      <c r="G224" s="35">
        <f>(F224*Constantes!$D$23+Clima!$F222*Constantes!$D$22)/1000</f>
        <v>0</v>
      </c>
      <c r="H224" s="35">
        <f>IF(G224&gt;Constantes!$D$21,1000*((G224-Constantes!$D$21)/(Constantes!$D$23+Constantes!$D$22)),0)</f>
        <v>0</v>
      </c>
      <c r="I224" s="35">
        <f>MAX(0,J223+Clima!$F222-H224-Constantes!$D$11)</f>
        <v>0</v>
      </c>
      <c r="J224" s="35">
        <f>J223+Clima!$F222-H224-E224-I224</f>
        <v>8.2126329827168085</v>
      </c>
      <c r="K224" s="35">
        <f>0.0526*H224*Clima!$F222^1.218</f>
        <v>0</v>
      </c>
      <c r="L224" s="35">
        <f>K224*Constantes!$D$29</f>
        <v>0</v>
      </c>
      <c r="M224" s="9"/>
      <c r="N224" s="35">
        <v>219</v>
      </c>
      <c r="O224" s="35">
        <f>'Cálculos de ET'!$I222*((1-Constantes!$E$18)*'Cálculos de ET'!$K222+'Cálculos de ET'!$L222)</f>
        <v>1.6948303185578291</v>
      </c>
      <c r="P224" s="35">
        <f>MIN(O224*Constantes!$E$16,0.8*(U223+Clima!$F222-S224-T224-Constantes!$D$12))</f>
        <v>1.0027643179775325</v>
      </c>
      <c r="Q224" s="35">
        <f>IF(Clima!$F222&gt;0.05*Constantes!$E$17,((Clima!$F222-0.05*Constantes!$E$17)^2)/(Clima!$F222+0.95*Constantes!$E$17),0)</f>
        <v>0</v>
      </c>
      <c r="R224" s="35">
        <f>(Q224*Constantes!$E$23+Clima!$F222*Constantes!$E$22)/1000</f>
        <v>0</v>
      </c>
      <c r="S224" s="35">
        <f>IF(R224&gt;Constantes!$E$21,1000*((R224-Constantes!$E$21)/(Constantes!$E$23+Constantes!$E$22)),0)</f>
        <v>0</v>
      </c>
      <c r="T224" s="35">
        <f>MAX(0,U223+Clima!$F222-S224-Constantes!$D$11)</f>
        <v>0</v>
      </c>
      <c r="U224" s="35">
        <f>U223+Clima!$F222-S224-P224-T224</f>
        <v>8.2129811645435638</v>
      </c>
      <c r="V224" s="35">
        <f>0.0526*S224*Clima!$F222^1.218</f>
        <v>0</v>
      </c>
      <c r="W224" s="35">
        <f>V224*Constantes!$E$29</f>
        <v>0</v>
      </c>
      <c r="X224" s="9"/>
      <c r="Y224" s="35">
        <v>219</v>
      </c>
      <c r="Z224" s="35">
        <f>'Cálculos de ET'!$I222*((1-Constantes!$F$18)*'Cálculos de ET'!$K222+'Cálculos de ET'!$L222)</f>
        <v>1.6948303185578291</v>
      </c>
      <c r="AA224" s="35">
        <f>MIN(Z224*Constantes!$F$16,0.8*(AF223+Clima!$F222-AD224-AE224-Constantes!$D$12))</f>
        <v>1.0027643179775325</v>
      </c>
      <c r="AB224" s="35">
        <f>IF(Clima!$F222&gt;0.05*Constantes!$F$17,((Clima!$F222-0.05*Constantes!$F$17)^2)/(Clima!$F222+0.95*Constantes!$F$17),0)</f>
        <v>0</v>
      </c>
      <c r="AC224" s="35">
        <f>(AB224*Constantes!$F$23+Clima!$F222*Constantes!$F$22)/1000</f>
        <v>0</v>
      </c>
      <c r="AD224" s="35">
        <f>IF(AC224&gt;Constantes!$F$21,1000*((AC224-Constantes!$F$21)/(Constantes!$F$23+Constantes!$F$22)),0)</f>
        <v>0</v>
      </c>
      <c r="AE224" s="35">
        <f>MAX(0,AF223+Clima!$F222-AD224-Constantes!$D$11)</f>
        <v>0</v>
      </c>
      <c r="AF224" s="35">
        <f>AF223+Clima!$F222-AD224-AA224-AE224</f>
        <v>8.2129811645435638</v>
      </c>
      <c r="AG224" s="35">
        <f>0.0526*AD224*Clima!$F222^1.218</f>
        <v>0</v>
      </c>
      <c r="AH224" s="35">
        <f>AG224*Constantes!$F$29</f>
        <v>0</v>
      </c>
      <c r="AI224" s="9"/>
      <c r="AJ224" s="35">
        <v>219</v>
      </c>
      <c r="AK224" s="35">
        <f>0.0526*Clima!$F222^2.218</f>
        <v>0</v>
      </c>
      <c r="AL224" s="35">
        <f>IF(Clima!$F222&gt;0.05*$AP$6,((Clima!$F222-0.05*$AP$6)^2)/(Clima!$F222+0.95*$AP$6),0)</f>
        <v>0</v>
      </c>
      <c r="AM224" s="35">
        <f>0.0526*AL224*Clima!$F222^1.218</f>
        <v>0</v>
      </c>
      <c r="AN224" s="35"/>
      <c r="AO224" s="35"/>
      <c r="AP224" s="35"/>
      <c r="AQ224" s="9"/>
      <c r="AR224" s="10"/>
    </row>
    <row r="225" spans="2:44" x14ac:dyDescent="0.25">
      <c r="B225" s="8"/>
      <c r="C225" s="35">
        <v>220</v>
      </c>
      <c r="D225" s="35">
        <f>'Cálculos de ET'!$I223*((1-Constantes!$D$18)*'Cálculos de ET'!$K223+'Cálculos de ET'!$L223)</f>
        <v>1.6582722366870668</v>
      </c>
      <c r="E225" s="35">
        <f>MIN(D225*Constantes!$D$16,0.8*(J224+Clima!$F223-H225-I225-Constantes!$D$12))</f>
        <v>0.98113434143516354</v>
      </c>
      <c r="F225" s="35">
        <f>IF(Clima!$F223&gt;0.05*Constantes!$D$17,((Clima!$F223-0.05*Constantes!$D$17)^2)/(Clima!$F223+0.95*Constantes!$D$17),0)</f>
        <v>0</v>
      </c>
      <c r="G225" s="35">
        <f>(F225*Constantes!$D$23+Clima!$F223*Constantes!$D$22)/1000</f>
        <v>0</v>
      </c>
      <c r="H225" s="35">
        <f>IF(G225&gt;Constantes!$D$21,1000*((G225-Constantes!$D$21)/(Constantes!$D$23+Constantes!$D$22)),0)</f>
        <v>0</v>
      </c>
      <c r="I225" s="35">
        <f>MAX(0,J224+Clima!$F223-H225-Constantes!$D$11)</f>
        <v>0</v>
      </c>
      <c r="J225" s="35">
        <f>J224+Clima!$F223-H225-E225-I225</f>
        <v>7.8314986412816445</v>
      </c>
      <c r="K225" s="35">
        <f>0.0526*H225*Clima!$F223^1.218</f>
        <v>0</v>
      </c>
      <c r="L225" s="35">
        <f>K225*Constantes!$D$29</f>
        <v>0</v>
      </c>
      <c r="M225" s="9"/>
      <c r="N225" s="35">
        <v>220</v>
      </c>
      <c r="O225" s="35">
        <f>'Cálculos de ET'!$I223*((1-Constantes!$E$18)*'Cálculos de ET'!$K223+'Cálculos de ET'!$L223)</f>
        <v>1.6582722366870668</v>
      </c>
      <c r="P225" s="35">
        <f>MIN(O225*Constantes!$E$16,0.8*(U224+Clima!$F223-S225-T225-Constantes!$D$12))</f>
        <v>0.98113434143516354</v>
      </c>
      <c r="Q225" s="35">
        <f>IF(Clima!$F223&gt;0.05*Constantes!$E$17,((Clima!$F223-0.05*Constantes!$E$17)^2)/(Clima!$F223+0.95*Constantes!$E$17),0)</f>
        <v>0</v>
      </c>
      <c r="R225" s="35">
        <f>(Q225*Constantes!$E$23+Clima!$F223*Constantes!$E$22)/1000</f>
        <v>1.1999999999999999E-4</v>
      </c>
      <c r="S225" s="35">
        <f>IF(R225&gt;Constantes!$E$21,1000*((R225-Constantes!$E$21)/(Constantes!$E$23+Constantes!$E$22)),0)</f>
        <v>0</v>
      </c>
      <c r="T225" s="35">
        <f>MAX(0,U224+Clima!$F223-S225-Constantes!$D$11)</f>
        <v>0</v>
      </c>
      <c r="U225" s="35">
        <f>U224+Clima!$F223-S225-P225-T225</f>
        <v>7.8318468231083997</v>
      </c>
      <c r="V225" s="35">
        <f>0.0526*S225*Clima!$F223^1.218</f>
        <v>0</v>
      </c>
      <c r="W225" s="35">
        <f>V225*Constantes!$E$29</f>
        <v>0</v>
      </c>
      <c r="X225" s="9"/>
      <c r="Y225" s="35">
        <v>220</v>
      </c>
      <c r="Z225" s="35">
        <f>'Cálculos de ET'!$I223*((1-Constantes!$F$18)*'Cálculos de ET'!$K223+'Cálculos de ET'!$L223)</f>
        <v>1.6582722366870668</v>
      </c>
      <c r="AA225" s="35">
        <f>MIN(Z225*Constantes!$F$16,0.8*(AF224+Clima!$F223-AD225-AE225-Constantes!$D$12))</f>
        <v>0.98113434143516354</v>
      </c>
      <c r="AB225" s="35">
        <f>IF(Clima!$F223&gt;0.05*Constantes!$F$17,((Clima!$F223-0.05*Constantes!$F$17)^2)/(Clima!$F223+0.95*Constantes!$F$17),0)</f>
        <v>0</v>
      </c>
      <c r="AC225" s="35">
        <f>(AB225*Constantes!$F$23+Clima!$F223*Constantes!$F$22)/1000</f>
        <v>2.3999999999999998E-4</v>
      </c>
      <c r="AD225" s="35">
        <f>IF(AC225&gt;Constantes!$F$21,1000*((AC225-Constantes!$F$21)/(Constantes!$F$23+Constantes!$F$22)),0)</f>
        <v>0</v>
      </c>
      <c r="AE225" s="35">
        <f>MAX(0,AF224+Clima!$F223-AD225-Constantes!$D$11)</f>
        <v>0</v>
      </c>
      <c r="AF225" s="35">
        <f>AF224+Clima!$F223-AD225-AA225-AE225</f>
        <v>7.8318468231083997</v>
      </c>
      <c r="AG225" s="35">
        <f>0.0526*AD225*Clima!$F223^1.218</f>
        <v>0</v>
      </c>
      <c r="AH225" s="35">
        <f>AG225*Constantes!$F$29</f>
        <v>0</v>
      </c>
      <c r="AI225" s="9"/>
      <c r="AJ225" s="35">
        <v>220</v>
      </c>
      <c r="AK225" s="35">
        <f>0.0526*Clima!$F223^2.218</f>
        <v>1.6940460723560119E-2</v>
      </c>
      <c r="AL225" s="35">
        <f>IF(Clima!$F223&gt;0.05*$AP$6,((Clima!$F223-0.05*$AP$6)^2)/(Clima!$F223+0.95*$AP$6),0)</f>
        <v>0</v>
      </c>
      <c r="AM225" s="35">
        <f>0.0526*AL225*Clima!$F223^1.218</f>
        <v>0</v>
      </c>
      <c r="AN225" s="35"/>
      <c r="AO225" s="35"/>
      <c r="AP225" s="35"/>
      <c r="AQ225" s="9"/>
      <c r="AR225" s="10"/>
    </row>
    <row r="226" spans="2:44" x14ac:dyDescent="0.25">
      <c r="B226" s="8"/>
      <c r="C226" s="35">
        <v>221</v>
      </c>
      <c r="D226" s="35">
        <f>'Cálculos de ET'!$I224*((1-Constantes!$D$18)*'Cálculos de ET'!$K224+'Cálculos de ET'!$L224)</f>
        <v>1.7474537428063954</v>
      </c>
      <c r="E226" s="35">
        <f>MIN(D226*Constantes!$D$16,0.8*(J225+Clima!$F224-H226-I226-Constantes!$D$12))</f>
        <v>0.26519891302531562</v>
      </c>
      <c r="F226" s="35">
        <f>IF(Clima!$F224&gt;0.05*Constantes!$D$17,((Clima!$F224-0.05*Constantes!$D$17)^2)/(Clima!$F224+0.95*Constantes!$D$17),0)</f>
        <v>0</v>
      </c>
      <c r="G226" s="35">
        <f>(F226*Constantes!$D$23+Clima!$F224*Constantes!$D$22)/1000</f>
        <v>0</v>
      </c>
      <c r="H226" s="35">
        <f>IF(G226&gt;Constantes!$D$21,1000*((G226-Constantes!$D$21)/(Constantes!$D$23+Constantes!$D$22)),0)</f>
        <v>0</v>
      </c>
      <c r="I226" s="35">
        <f>MAX(0,J225+Clima!$F224-H226-Constantes!$D$11)</f>
        <v>0</v>
      </c>
      <c r="J226" s="35">
        <f>J225+Clima!$F224-H226-E226-I226</f>
        <v>7.5662997282563289</v>
      </c>
      <c r="K226" s="35">
        <f>0.0526*H226*Clima!$F224^1.218</f>
        <v>0</v>
      </c>
      <c r="L226" s="35">
        <f>K226*Constantes!$D$29</f>
        <v>0</v>
      </c>
      <c r="M226" s="9"/>
      <c r="N226" s="35">
        <v>221</v>
      </c>
      <c r="O226" s="35">
        <f>'Cálculos de ET'!$I224*((1-Constantes!$E$18)*'Cálculos de ET'!$K224+'Cálculos de ET'!$L224)</f>
        <v>1.7474537428063954</v>
      </c>
      <c r="P226" s="35">
        <f>MIN(O226*Constantes!$E$16,0.8*(U225+Clima!$F224-S226-T226-Constantes!$D$12))</f>
        <v>0.26547745848671983</v>
      </c>
      <c r="Q226" s="35">
        <f>IF(Clima!$F224&gt;0.05*Constantes!$E$17,((Clima!$F224-0.05*Constantes!$E$17)^2)/(Clima!$F224+0.95*Constantes!$E$17),0)</f>
        <v>0</v>
      </c>
      <c r="R226" s="35">
        <f>(Q226*Constantes!$E$23+Clima!$F224*Constantes!$E$22)/1000</f>
        <v>0</v>
      </c>
      <c r="S226" s="35">
        <f>IF(R226&gt;Constantes!$E$21,1000*((R226-Constantes!$E$21)/(Constantes!$E$23+Constantes!$E$22)),0)</f>
        <v>0</v>
      </c>
      <c r="T226" s="35">
        <f>MAX(0,U225+Clima!$F224-S226-Constantes!$D$11)</f>
        <v>0</v>
      </c>
      <c r="U226" s="35">
        <f>U225+Clima!$F224-S226-P226-T226</f>
        <v>7.5663693646216803</v>
      </c>
      <c r="V226" s="35">
        <f>0.0526*S226*Clima!$F224^1.218</f>
        <v>0</v>
      </c>
      <c r="W226" s="35">
        <f>V226*Constantes!$E$29</f>
        <v>0</v>
      </c>
      <c r="X226" s="9"/>
      <c r="Y226" s="35">
        <v>221</v>
      </c>
      <c r="Z226" s="35">
        <f>'Cálculos de ET'!$I224*((1-Constantes!$F$18)*'Cálculos de ET'!$K224+'Cálculos de ET'!$L224)</f>
        <v>1.7474537428063954</v>
      </c>
      <c r="AA226" s="35">
        <f>MIN(Z226*Constantes!$F$16,0.8*(AF225+Clima!$F224-AD226-AE226-Constantes!$D$12))</f>
        <v>0.26547745848671983</v>
      </c>
      <c r="AB226" s="35">
        <f>IF(Clima!$F224&gt;0.05*Constantes!$F$17,((Clima!$F224-0.05*Constantes!$F$17)^2)/(Clima!$F224+0.95*Constantes!$F$17),0)</f>
        <v>0</v>
      </c>
      <c r="AC226" s="35">
        <f>(AB226*Constantes!$F$23+Clima!$F224*Constantes!$F$22)/1000</f>
        <v>0</v>
      </c>
      <c r="AD226" s="35">
        <f>IF(AC226&gt;Constantes!$F$21,1000*((AC226-Constantes!$F$21)/(Constantes!$F$23+Constantes!$F$22)),0)</f>
        <v>0</v>
      </c>
      <c r="AE226" s="35">
        <f>MAX(0,AF225+Clima!$F224-AD226-Constantes!$D$11)</f>
        <v>0</v>
      </c>
      <c r="AF226" s="35">
        <f>AF225+Clima!$F224-AD226-AA226-AE226</f>
        <v>7.5663693646216803</v>
      </c>
      <c r="AG226" s="35">
        <f>0.0526*AD226*Clima!$F224^1.218</f>
        <v>0</v>
      </c>
      <c r="AH226" s="35">
        <f>AG226*Constantes!$F$29</f>
        <v>0</v>
      </c>
      <c r="AI226" s="9"/>
      <c r="AJ226" s="35">
        <v>221</v>
      </c>
      <c r="AK226" s="35">
        <f>0.0526*Clima!$F224^2.218</f>
        <v>0</v>
      </c>
      <c r="AL226" s="35">
        <f>IF(Clima!$F224&gt;0.05*$AP$6,((Clima!$F224-0.05*$AP$6)^2)/(Clima!$F224+0.95*$AP$6),0)</f>
        <v>0</v>
      </c>
      <c r="AM226" s="35">
        <f>0.0526*AL226*Clima!$F224^1.218</f>
        <v>0</v>
      </c>
      <c r="AN226" s="35"/>
      <c r="AO226" s="35"/>
      <c r="AP226" s="35"/>
      <c r="AQ226" s="9"/>
      <c r="AR226" s="10"/>
    </row>
    <row r="227" spans="2:44" x14ac:dyDescent="0.25">
      <c r="B227" s="8"/>
      <c r="C227" s="35">
        <v>222</v>
      </c>
      <c r="D227" s="35">
        <f>'Cálculos de ET'!$I225*((1-Constantes!$D$18)*'Cálculos de ET'!$K225+'Cálculos de ET'!$L225)</f>
        <v>1.7692927052470468</v>
      </c>
      <c r="E227" s="35">
        <f>MIN(D227*Constantes!$D$16,0.8*(J226+Clima!$F225-H227-I227-Constantes!$D$12))</f>
        <v>5.3039782605063125E-2</v>
      </c>
      <c r="F227" s="35">
        <f>IF(Clima!$F225&gt;0.05*Constantes!$D$17,((Clima!$F225-0.05*Constantes!$D$17)^2)/(Clima!$F225+0.95*Constantes!$D$17),0)</f>
        <v>0</v>
      </c>
      <c r="G227" s="35">
        <f>(F227*Constantes!$D$23+Clima!$F225*Constantes!$D$22)/1000</f>
        <v>0</v>
      </c>
      <c r="H227" s="35">
        <f>IF(G227&gt;Constantes!$D$21,1000*((G227-Constantes!$D$21)/(Constantes!$D$23+Constantes!$D$22)),0)</f>
        <v>0</v>
      </c>
      <c r="I227" s="35">
        <f>MAX(0,J226+Clima!$F225-H227-Constantes!$D$11)</f>
        <v>0</v>
      </c>
      <c r="J227" s="35">
        <f>J226+Clima!$F225-H227-E227-I227</f>
        <v>7.5132599456512654</v>
      </c>
      <c r="K227" s="35">
        <f>0.0526*H227*Clima!$F225^1.218</f>
        <v>0</v>
      </c>
      <c r="L227" s="35">
        <f>K227*Constantes!$D$29</f>
        <v>0</v>
      </c>
      <c r="M227" s="9"/>
      <c r="N227" s="35">
        <v>222</v>
      </c>
      <c r="O227" s="35">
        <f>'Cálculos de ET'!$I225*((1-Constantes!$E$18)*'Cálculos de ET'!$K225+'Cálculos de ET'!$L225)</f>
        <v>1.7692927052470468</v>
      </c>
      <c r="P227" s="35">
        <f>MIN(O227*Constantes!$E$16,0.8*(U226+Clima!$F225-S227-T227-Constantes!$D$12))</f>
        <v>5.3095491697344246E-2</v>
      </c>
      <c r="Q227" s="35">
        <f>IF(Clima!$F225&gt;0.05*Constantes!$E$17,((Clima!$F225-0.05*Constantes!$E$17)^2)/(Clima!$F225+0.95*Constantes!$E$17),0)</f>
        <v>0</v>
      </c>
      <c r="R227" s="35">
        <f>(Q227*Constantes!$E$23+Clima!$F225*Constantes!$E$22)/1000</f>
        <v>0</v>
      </c>
      <c r="S227" s="35">
        <f>IF(R227&gt;Constantes!$E$21,1000*((R227-Constantes!$E$21)/(Constantes!$E$23+Constantes!$E$22)),0)</f>
        <v>0</v>
      </c>
      <c r="T227" s="35">
        <f>MAX(0,U226+Clima!$F225-S227-Constantes!$D$11)</f>
        <v>0</v>
      </c>
      <c r="U227" s="35">
        <f>U226+Clima!$F225-S227-P227-T227</f>
        <v>7.5132738729243362</v>
      </c>
      <c r="V227" s="35">
        <f>0.0526*S227*Clima!$F225^1.218</f>
        <v>0</v>
      </c>
      <c r="W227" s="35">
        <f>V227*Constantes!$E$29</f>
        <v>0</v>
      </c>
      <c r="X227" s="9"/>
      <c r="Y227" s="35">
        <v>222</v>
      </c>
      <c r="Z227" s="35">
        <f>'Cálculos de ET'!$I225*((1-Constantes!$F$18)*'Cálculos de ET'!$K225+'Cálculos de ET'!$L225)</f>
        <v>1.7692927052470468</v>
      </c>
      <c r="AA227" s="35">
        <f>MIN(Z227*Constantes!$F$16,0.8*(AF226+Clima!$F225-AD227-AE227-Constantes!$D$12))</f>
        <v>5.3095491697344246E-2</v>
      </c>
      <c r="AB227" s="35">
        <f>IF(Clima!$F225&gt;0.05*Constantes!$F$17,((Clima!$F225-0.05*Constantes!$F$17)^2)/(Clima!$F225+0.95*Constantes!$F$17),0)</f>
        <v>0</v>
      </c>
      <c r="AC227" s="35">
        <f>(AB227*Constantes!$F$23+Clima!$F225*Constantes!$F$22)/1000</f>
        <v>0</v>
      </c>
      <c r="AD227" s="35">
        <f>IF(AC227&gt;Constantes!$F$21,1000*((AC227-Constantes!$F$21)/(Constantes!$F$23+Constantes!$F$22)),0)</f>
        <v>0</v>
      </c>
      <c r="AE227" s="35">
        <f>MAX(0,AF226+Clima!$F225-AD227-Constantes!$D$11)</f>
        <v>0</v>
      </c>
      <c r="AF227" s="35">
        <f>AF226+Clima!$F225-AD227-AA227-AE227</f>
        <v>7.5132738729243362</v>
      </c>
      <c r="AG227" s="35">
        <f>0.0526*AD227*Clima!$F225^1.218</f>
        <v>0</v>
      </c>
      <c r="AH227" s="35">
        <f>AG227*Constantes!$F$29</f>
        <v>0</v>
      </c>
      <c r="AI227" s="9"/>
      <c r="AJ227" s="35">
        <v>222</v>
      </c>
      <c r="AK227" s="35">
        <f>0.0526*Clima!$F225^2.218</f>
        <v>0</v>
      </c>
      <c r="AL227" s="35">
        <f>IF(Clima!$F225&gt;0.05*$AP$6,((Clima!$F225-0.05*$AP$6)^2)/(Clima!$F225+0.95*$AP$6),0)</f>
        <v>0</v>
      </c>
      <c r="AM227" s="35">
        <f>0.0526*AL227*Clima!$F225^1.218</f>
        <v>0</v>
      </c>
      <c r="AN227" s="35"/>
      <c r="AO227" s="35"/>
      <c r="AP227" s="35"/>
      <c r="AQ227" s="9"/>
      <c r="AR227" s="10"/>
    </row>
    <row r="228" spans="2:44" x14ac:dyDescent="0.25">
      <c r="B228" s="8"/>
      <c r="C228" s="35">
        <v>223</v>
      </c>
      <c r="D228" s="35">
        <f>'Cálculos de ET'!$I226*((1-Constantes!$D$18)*'Cálculos de ET'!$K226+'Cálculos de ET'!$L226)</f>
        <v>1.7144552206029635</v>
      </c>
      <c r="E228" s="35">
        <f>MIN(D228*Constantes!$D$16,0.8*(J227+Clima!$F226-H228-I228-Constantes!$D$12))</f>
        <v>1.0607956521012341E-2</v>
      </c>
      <c r="F228" s="35">
        <f>IF(Clima!$F226&gt;0.05*Constantes!$D$17,((Clima!$F226-0.05*Constantes!$D$17)^2)/(Clima!$F226+0.95*Constantes!$D$17),0)</f>
        <v>0</v>
      </c>
      <c r="G228" s="35">
        <f>(F228*Constantes!$D$23+Clima!$F226*Constantes!$D$22)/1000</f>
        <v>0</v>
      </c>
      <c r="H228" s="35">
        <f>IF(G228&gt;Constantes!$D$21,1000*((G228-Constantes!$D$21)/(Constantes!$D$23+Constantes!$D$22)),0)</f>
        <v>0</v>
      </c>
      <c r="I228" s="35">
        <f>MAX(0,J227+Clima!$F226-H228-Constantes!$D$11)</f>
        <v>0</v>
      </c>
      <c r="J228" s="35">
        <f>J227+Clima!$F226-H228-E228-I228</f>
        <v>7.5026519891302534</v>
      </c>
      <c r="K228" s="35">
        <f>0.0526*H228*Clima!$F226^1.218</f>
        <v>0</v>
      </c>
      <c r="L228" s="35">
        <f>K228*Constantes!$D$29</f>
        <v>0</v>
      </c>
      <c r="M228" s="9"/>
      <c r="N228" s="35">
        <v>223</v>
      </c>
      <c r="O228" s="35">
        <f>'Cálculos de ET'!$I226*((1-Constantes!$E$18)*'Cálculos de ET'!$K226+'Cálculos de ET'!$L226)</f>
        <v>1.7144552206029635</v>
      </c>
      <c r="P228" s="35">
        <f>MIN(O228*Constantes!$E$16,0.8*(U227+Clima!$F226-S228-T228-Constantes!$D$12))</f>
        <v>1.0619098339468992E-2</v>
      </c>
      <c r="Q228" s="35">
        <f>IF(Clima!$F226&gt;0.05*Constantes!$E$17,((Clima!$F226-0.05*Constantes!$E$17)^2)/(Clima!$F226+0.95*Constantes!$E$17),0)</f>
        <v>0</v>
      </c>
      <c r="R228" s="35">
        <f>(Q228*Constantes!$E$23+Clima!$F226*Constantes!$E$22)/1000</f>
        <v>0</v>
      </c>
      <c r="S228" s="35">
        <f>IF(R228&gt;Constantes!$E$21,1000*((R228-Constantes!$E$21)/(Constantes!$E$23+Constantes!$E$22)),0)</f>
        <v>0</v>
      </c>
      <c r="T228" s="35">
        <f>MAX(0,U227+Clima!$F226-S228-Constantes!$D$11)</f>
        <v>0</v>
      </c>
      <c r="U228" s="35">
        <f>U227+Clima!$F226-S228-P228-T228</f>
        <v>7.5026547745848671</v>
      </c>
      <c r="V228" s="35">
        <f>0.0526*S228*Clima!$F226^1.218</f>
        <v>0</v>
      </c>
      <c r="W228" s="35">
        <f>V228*Constantes!$E$29</f>
        <v>0</v>
      </c>
      <c r="X228" s="9"/>
      <c r="Y228" s="35">
        <v>223</v>
      </c>
      <c r="Z228" s="35">
        <f>'Cálculos de ET'!$I226*((1-Constantes!$F$18)*'Cálculos de ET'!$K226+'Cálculos de ET'!$L226)</f>
        <v>1.7144552206029635</v>
      </c>
      <c r="AA228" s="35">
        <f>MIN(Z228*Constantes!$F$16,0.8*(AF227+Clima!$F226-AD228-AE228-Constantes!$D$12))</f>
        <v>1.0619098339468992E-2</v>
      </c>
      <c r="AB228" s="35">
        <f>IF(Clima!$F226&gt;0.05*Constantes!$F$17,((Clima!$F226-0.05*Constantes!$F$17)^2)/(Clima!$F226+0.95*Constantes!$F$17),0)</f>
        <v>0</v>
      </c>
      <c r="AC228" s="35">
        <f>(AB228*Constantes!$F$23+Clima!$F226*Constantes!$F$22)/1000</f>
        <v>0</v>
      </c>
      <c r="AD228" s="35">
        <f>IF(AC228&gt;Constantes!$F$21,1000*((AC228-Constantes!$F$21)/(Constantes!$F$23+Constantes!$F$22)),0)</f>
        <v>0</v>
      </c>
      <c r="AE228" s="35">
        <f>MAX(0,AF227+Clima!$F226-AD228-Constantes!$D$11)</f>
        <v>0</v>
      </c>
      <c r="AF228" s="35">
        <f>AF227+Clima!$F226-AD228-AA228-AE228</f>
        <v>7.5026547745848671</v>
      </c>
      <c r="AG228" s="35">
        <f>0.0526*AD228*Clima!$F226^1.218</f>
        <v>0</v>
      </c>
      <c r="AH228" s="35">
        <f>AG228*Constantes!$F$29</f>
        <v>0</v>
      </c>
      <c r="AI228" s="9"/>
      <c r="AJ228" s="35">
        <v>223</v>
      </c>
      <c r="AK228" s="35">
        <f>0.0526*Clima!$F226^2.218</f>
        <v>0</v>
      </c>
      <c r="AL228" s="35">
        <f>IF(Clima!$F226&gt;0.05*$AP$6,((Clima!$F226-0.05*$AP$6)^2)/(Clima!$F226+0.95*$AP$6),0)</f>
        <v>0</v>
      </c>
      <c r="AM228" s="35">
        <f>0.0526*AL228*Clima!$F226^1.218</f>
        <v>0</v>
      </c>
      <c r="AN228" s="35"/>
      <c r="AO228" s="35"/>
      <c r="AP228" s="35"/>
      <c r="AQ228" s="9"/>
      <c r="AR228" s="10"/>
    </row>
    <row r="229" spans="2:44" x14ac:dyDescent="0.25">
      <c r="B229" s="8"/>
      <c r="C229" s="35">
        <v>224</v>
      </c>
      <c r="D229" s="35">
        <f>'Cálculos de ET'!$I227*((1-Constantes!$D$18)*'Cálculos de ET'!$K227+'Cálculos de ET'!$L227)</f>
        <v>1.7086256791251806</v>
      </c>
      <c r="E229" s="35">
        <f>MIN(D229*Constantes!$D$16,0.8*(J228+Clima!$F227-H229-I229-Constantes!$D$12))</f>
        <v>2.1215913042027523E-3</v>
      </c>
      <c r="F229" s="35">
        <f>IF(Clima!$F227&gt;0.05*Constantes!$D$17,((Clima!$F227-0.05*Constantes!$D$17)^2)/(Clima!$F227+0.95*Constantes!$D$17),0)</f>
        <v>0</v>
      </c>
      <c r="G229" s="35">
        <f>(F229*Constantes!$D$23+Clima!$F227*Constantes!$D$22)/1000</f>
        <v>0</v>
      </c>
      <c r="H229" s="35">
        <f>IF(G229&gt;Constantes!$D$21,1000*((G229-Constantes!$D$21)/(Constantes!$D$23+Constantes!$D$22)),0)</f>
        <v>0</v>
      </c>
      <c r="I229" s="35">
        <f>MAX(0,J228+Clima!$F227-H229-Constantes!$D$11)</f>
        <v>0</v>
      </c>
      <c r="J229" s="35">
        <f>J228+Clima!$F227-H229-E229-I229</f>
        <v>7.5005303978260507</v>
      </c>
      <c r="K229" s="35">
        <f>0.0526*H229*Clima!$F227^1.218</f>
        <v>0</v>
      </c>
      <c r="L229" s="35">
        <f>K229*Constantes!$D$29</f>
        <v>0</v>
      </c>
      <c r="M229" s="9"/>
      <c r="N229" s="35">
        <v>224</v>
      </c>
      <c r="O229" s="35">
        <f>'Cálculos de ET'!$I227*((1-Constantes!$E$18)*'Cálculos de ET'!$K227+'Cálculos de ET'!$L227)</f>
        <v>1.7086256791251806</v>
      </c>
      <c r="P229" s="35">
        <f>MIN(O229*Constantes!$E$16,0.8*(U228+Clima!$F227-S229-T229-Constantes!$D$12))</f>
        <v>2.1238196678936561E-3</v>
      </c>
      <c r="Q229" s="35">
        <f>IF(Clima!$F227&gt;0.05*Constantes!$E$17,((Clima!$F227-0.05*Constantes!$E$17)^2)/(Clima!$F227+0.95*Constantes!$E$17),0)</f>
        <v>0</v>
      </c>
      <c r="R229" s="35">
        <f>(Q229*Constantes!$E$23+Clima!$F227*Constantes!$E$22)/1000</f>
        <v>0</v>
      </c>
      <c r="S229" s="35">
        <f>IF(R229&gt;Constantes!$E$21,1000*((R229-Constantes!$E$21)/(Constantes!$E$23+Constantes!$E$22)),0)</f>
        <v>0</v>
      </c>
      <c r="T229" s="35">
        <f>MAX(0,U228+Clima!$F227-S229-Constantes!$D$11)</f>
        <v>0</v>
      </c>
      <c r="U229" s="35">
        <f>U228+Clima!$F227-S229-P229-T229</f>
        <v>7.5005309549169734</v>
      </c>
      <c r="V229" s="35">
        <f>0.0526*S229*Clima!$F227^1.218</f>
        <v>0</v>
      </c>
      <c r="W229" s="35">
        <f>V229*Constantes!$E$29</f>
        <v>0</v>
      </c>
      <c r="X229" s="9"/>
      <c r="Y229" s="35">
        <v>224</v>
      </c>
      <c r="Z229" s="35">
        <f>'Cálculos de ET'!$I227*((1-Constantes!$F$18)*'Cálculos de ET'!$K227+'Cálculos de ET'!$L227)</f>
        <v>1.7086256791251806</v>
      </c>
      <c r="AA229" s="35">
        <f>MIN(Z229*Constantes!$F$16,0.8*(AF228+Clima!$F227-AD229-AE229-Constantes!$D$12))</f>
        <v>2.1238196678936561E-3</v>
      </c>
      <c r="AB229" s="35">
        <f>IF(Clima!$F227&gt;0.05*Constantes!$F$17,((Clima!$F227-0.05*Constantes!$F$17)^2)/(Clima!$F227+0.95*Constantes!$F$17),0)</f>
        <v>0</v>
      </c>
      <c r="AC229" s="35">
        <f>(AB229*Constantes!$F$23+Clima!$F227*Constantes!$F$22)/1000</f>
        <v>0</v>
      </c>
      <c r="AD229" s="35">
        <f>IF(AC229&gt;Constantes!$F$21,1000*((AC229-Constantes!$F$21)/(Constantes!$F$23+Constantes!$F$22)),0)</f>
        <v>0</v>
      </c>
      <c r="AE229" s="35">
        <f>MAX(0,AF228+Clima!$F227-AD229-Constantes!$D$11)</f>
        <v>0</v>
      </c>
      <c r="AF229" s="35">
        <f>AF228+Clima!$F227-AD229-AA229-AE229</f>
        <v>7.5005309549169734</v>
      </c>
      <c r="AG229" s="35">
        <f>0.0526*AD229*Clima!$F227^1.218</f>
        <v>0</v>
      </c>
      <c r="AH229" s="35">
        <f>AG229*Constantes!$F$29</f>
        <v>0</v>
      </c>
      <c r="AI229" s="9"/>
      <c r="AJ229" s="35">
        <v>224</v>
      </c>
      <c r="AK229" s="35">
        <f>0.0526*Clima!$F227^2.218</f>
        <v>0</v>
      </c>
      <c r="AL229" s="35">
        <f>IF(Clima!$F227&gt;0.05*$AP$6,((Clima!$F227-0.05*$AP$6)^2)/(Clima!$F227+0.95*$AP$6),0)</f>
        <v>0</v>
      </c>
      <c r="AM229" s="35">
        <f>0.0526*AL229*Clima!$F227^1.218</f>
        <v>0</v>
      </c>
      <c r="AN229" s="35"/>
      <c r="AO229" s="35"/>
      <c r="AP229" s="35"/>
      <c r="AQ229" s="9"/>
      <c r="AR229" s="10"/>
    </row>
    <row r="230" spans="2:44" x14ac:dyDescent="0.25">
      <c r="B230" s="8"/>
      <c r="C230" s="35">
        <v>225</v>
      </c>
      <c r="D230" s="35">
        <f>'Cálculos de ET'!$I228*((1-Constantes!$D$18)*'Cálculos de ET'!$K228+'Cálculos de ET'!$L228)</f>
        <v>1.706670322397811</v>
      </c>
      <c r="E230" s="35">
        <f>MIN(D230*Constantes!$D$16,0.8*(J229+Clima!$F228-H230-I230-Constantes!$D$12))</f>
        <v>0.16042431826084069</v>
      </c>
      <c r="F230" s="35">
        <f>IF(Clima!$F228&gt;0.05*Constantes!$D$17,((Clima!$F228-0.05*Constantes!$D$17)^2)/(Clima!$F228+0.95*Constantes!$D$17),0)</f>
        <v>0</v>
      </c>
      <c r="G230" s="35">
        <f>(F230*Constantes!$D$23+Clima!$F228*Constantes!$D$22)/1000</f>
        <v>0</v>
      </c>
      <c r="H230" s="35">
        <f>IF(G230&gt;Constantes!$D$21,1000*((G230-Constantes!$D$21)/(Constantes!$D$23+Constantes!$D$22)),0)</f>
        <v>0</v>
      </c>
      <c r="I230" s="35">
        <f>MAX(0,J229+Clima!$F228-H230-Constantes!$D$11)</f>
        <v>0</v>
      </c>
      <c r="J230" s="35">
        <f>J229+Clima!$F228-H230-E230-I230</f>
        <v>7.5401060795652102</v>
      </c>
      <c r="K230" s="35">
        <f>0.0526*H230*Clima!$F228^1.218</f>
        <v>0</v>
      </c>
      <c r="L230" s="35">
        <f>K230*Constantes!$D$29</f>
        <v>0</v>
      </c>
      <c r="M230" s="9"/>
      <c r="N230" s="35">
        <v>225</v>
      </c>
      <c r="O230" s="35">
        <f>'Cálculos de ET'!$I228*((1-Constantes!$E$18)*'Cálculos de ET'!$K228+'Cálculos de ET'!$L228)</f>
        <v>1.706670322397811</v>
      </c>
      <c r="P230" s="35">
        <f>MIN(O230*Constantes!$E$16,0.8*(U229+Clima!$F228-S230-T230-Constantes!$D$12))</f>
        <v>0.16042476393357888</v>
      </c>
      <c r="Q230" s="35">
        <f>IF(Clima!$F228&gt;0.05*Constantes!$E$17,((Clima!$F228-0.05*Constantes!$E$17)^2)/(Clima!$F228+0.95*Constantes!$E$17),0)</f>
        <v>0</v>
      </c>
      <c r="R230" s="35">
        <f>(Q230*Constantes!$E$23+Clima!$F228*Constantes!$E$22)/1000</f>
        <v>4.000000000000001E-5</v>
      </c>
      <c r="S230" s="35">
        <f>IF(R230&gt;Constantes!$E$21,1000*((R230-Constantes!$E$21)/(Constantes!$E$23+Constantes!$E$22)),0)</f>
        <v>0</v>
      </c>
      <c r="T230" s="35">
        <f>MAX(0,U229+Clima!$F228-S230-Constantes!$D$11)</f>
        <v>0</v>
      </c>
      <c r="U230" s="35">
        <f>U229+Clima!$F228-S230-P230-T230</f>
        <v>7.5401061909833951</v>
      </c>
      <c r="V230" s="35">
        <f>0.0526*S230*Clima!$F228^1.218</f>
        <v>0</v>
      </c>
      <c r="W230" s="35">
        <f>V230*Constantes!$E$29</f>
        <v>0</v>
      </c>
      <c r="X230" s="9"/>
      <c r="Y230" s="35">
        <v>225</v>
      </c>
      <c r="Z230" s="35">
        <f>'Cálculos de ET'!$I228*((1-Constantes!$F$18)*'Cálculos de ET'!$K228+'Cálculos de ET'!$L228)</f>
        <v>1.706670322397811</v>
      </c>
      <c r="AA230" s="35">
        <f>MIN(Z230*Constantes!$F$16,0.8*(AF229+Clima!$F228-AD230-AE230-Constantes!$D$12))</f>
        <v>0.16042476393357888</v>
      </c>
      <c r="AB230" s="35">
        <f>IF(Clima!$F228&gt;0.05*Constantes!$F$17,((Clima!$F228-0.05*Constantes!$F$17)^2)/(Clima!$F228+0.95*Constantes!$F$17),0)</f>
        <v>0</v>
      </c>
      <c r="AC230" s="35">
        <f>(AB230*Constantes!$F$23+Clima!$F228*Constantes!$F$22)/1000</f>
        <v>8.000000000000002E-5</v>
      </c>
      <c r="AD230" s="35">
        <f>IF(AC230&gt;Constantes!$F$21,1000*((AC230-Constantes!$F$21)/(Constantes!$F$23+Constantes!$F$22)),0)</f>
        <v>0</v>
      </c>
      <c r="AE230" s="35">
        <f>MAX(0,AF229+Clima!$F228-AD230-Constantes!$D$11)</f>
        <v>0</v>
      </c>
      <c r="AF230" s="35">
        <f>AF229+Clima!$F228-AD230-AA230-AE230</f>
        <v>7.5401061909833951</v>
      </c>
      <c r="AG230" s="35">
        <f>0.0526*AD230*Clima!$F228^1.218</f>
        <v>0</v>
      </c>
      <c r="AH230" s="35">
        <f>AG230*Constantes!$F$29</f>
        <v>0</v>
      </c>
      <c r="AI230" s="9"/>
      <c r="AJ230" s="35">
        <v>225</v>
      </c>
      <c r="AK230" s="35">
        <f>0.0526*Clima!$F228^2.218</f>
        <v>1.4813929535417848E-3</v>
      </c>
      <c r="AL230" s="35">
        <f>IF(Clima!$F228&gt;0.05*$AP$6,((Clima!$F228-0.05*$AP$6)^2)/(Clima!$F228+0.95*$AP$6),0)</f>
        <v>0</v>
      </c>
      <c r="AM230" s="35">
        <f>0.0526*AL230*Clima!$F228^1.218</f>
        <v>0</v>
      </c>
      <c r="AN230" s="35"/>
      <c r="AO230" s="35"/>
      <c r="AP230" s="35"/>
      <c r="AQ230" s="9"/>
      <c r="AR230" s="10"/>
    </row>
    <row r="231" spans="2:44" x14ac:dyDescent="0.25">
      <c r="B231" s="8"/>
      <c r="C231" s="35">
        <v>226</v>
      </c>
      <c r="D231" s="35">
        <f>'Cálculos de ET'!$I229*((1-Constantes!$D$18)*'Cálculos de ET'!$K229+'Cálculos de ET'!$L229)</f>
        <v>1.7105997505215809</v>
      </c>
      <c r="E231" s="35">
        <f>MIN(D231*Constantes!$D$16,0.8*(J230+Clima!$F229-H231-I231-Constantes!$D$12))</f>
        <v>3.2084863652168137E-2</v>
      </c>
      <c r="F231" s="35">
        <f>IF(Clima!$F229&gt;0.05*Constantes!$D$17,((Clima!$F229-0.05*Constantes!$D$17)^2)/(Clima!$F229+0.95*Constantes!$D$17),0)</f>
        <v>0</v>
      </c>
      <c r="G231" s="35">
        <f>(F231*Constantes!$D$23+Clima!$F229*Constantes!$D$22)/1000</f>
        <v>0</v>
      </c>
      <c r="H231" s="35">
        <f>IF(G231&gt;Constantes!$D$21,1000*((G231-Constantes!$D$21)/(Constantes!$D$23+Constantes!$D$22)),0)</f>
        <v>0</v>
      </c>
      <c r="I231" s="35">
        <f>MAX(0,J230+Clima!$F229-H231-Constantes!$D$11)</f>
        <v>0</v>
      </c>
      <c r="J231" s="35">
        <f>J230+Clima!$F229-H231-E231-I231</f>
        <v>7.5080212159130424</v>
      </c>
      <c r="K231" s="35">
        <f>0.0526*H231*Clima!$F229^1.218</f>
        <v>0</v>
      </c>
      <c r="L231" s="35">
        <f>K231*Constantes!$D$29</f>
        <v>0</v>
      </c>
      <c r="M231" s="9"/>
      <c r="N231" s="35">
        <v>226</v>
      </c>
      <c r="O231" s="35">
        <f>'Cálculos de ET'!$I229*((1-Constantes!$E$18)*'Cálculos de ET'!$K229+'Cálculos de ET'!$L229)</f>
        <v>1.7105997505215809</v>
      </c>
      <c r="P231" s="35">
        <f>MIN(O231*Constantes!$E$16,0.8*(U230+Clima!$F229-S231-T231-Constantes!$D$12))</f>
        <v>3.208495278671606E-2</v>
      </c>
      <c r="Q231" s="35">
        <f>IF(Clima!$F229&gt;0.05*Constantes!$E$17,((Clima!$F229-0.05*Constantes!$E$17)^2)/(Clima!$F229+0.95*Constantes!$E$17),0)</f>
        <v>0</v>
      </c>
      <c r="R231" s="35">
        <f>(Q231*Constantes!$E$23+Clima!$F229*Constantes!$E$22)/1000</f>
        <v>0</v>
      </c>
      <c r="S231" s="35">
        <f>IF(R231&gt;Constantes!$E$21,1000*((R231-Constantes!$E$21)/(Constantes!$E$23+Constantes!$E$22)),0)</f>
        <v>0</v>
      </c>
      <c r="T231" s="35">
        <f>MAX(0,U230+Clima!$F229-S231-Constantes!$D$11)</f>
        <v>0</v>
      </c>
      <c r="U231" s="35">
        <f>U230+Clima!$F229-S231-P231-T231</f>
        <v>7.5080212381966787</v>
      </c>
      <c r="V231" s="35">
        <f>0.0526*S231*Clima!$F229^1.218</f>
        <v>0</v>
      </c>
      <c r="W231" s="35">
        <f>V231*Constantes!$E$29</f>
        <v>0</v>
      </c>
      <c r="X231" s="9"/>
      <c r="Y231" s="35">
        <v>226</v>
      </c>
      <c r="Z231" s="35">
        <f>'Cálculos de ET'!$I229*((1-Constantes!$F$18)*'Cálculos de ET'!$K229+'Cálculos de ET'!$L229)</f>
        <v>1.7105997505215809</v>
      </c>
      <c r="AA231" s="35">
        <f>MIN(Z231*Constantes!$F$16,0.8*(AF230+Clima!$F229-AD231-AE231-Constantes!$D$12))</f>
        <v>3.208495278671606E-2</v>
      </c>
      <c r="AB231" s="35">
        <f>IF(Clima!$F229&gt;0.05*Constantes!$F$17,((Clima!$F229-0.05*Constantes!$F$17)^2)/(Clima!$F229+0.95*Constantes!$F$17),0)</f>
        <v>0</v>
      </c>
      <c r="AC231" s="35">
        <f>(AB231*Constantes!$F$23+Clima!$F229*Constantes!$F$22)/1000</f>
        <v>0</v>
      </c>
      <c r="AD231" s="35">
        <f>IF(AC231&gt;Constantes!$F$21,1000*((AC231-Constantes!$F$21)/(Constantes!$F$23+Constantes!$F$22)),0)</f>
        <v>0</v>
      </c>
      <c r="AE231" s="35">
        <f>MAX(0,AF230+Clima!$F229-AD231-Constantes!$D$11)</f>
        <v>0</v>
      </c>
      <c r="AF231" s="35">
        <f>AF230+Clima!$F229-AD231-AA231-AE231</f>
        <v>7.5080212381966787</v>
      </c>
      <c r="AG231" s="35">
        <f>0.0526*AD231*Clima!$F229^1.218</f>
        <v>0</v>
      </c>
      <c r="AH231" s="35">
        <f>AG231*Constantes!$F$29</f>
        <v>0</v>
      </c>
      <c r="AI231" s="9"/>
      <c r="AJ231" s="35">
        <v>226</v>
      </c>
      <c r="AK231" s="35">
        <f>0.0526*Clima!$F229^2.218</f>
        <v>0</v>
      </c>
      <c r="AL231" s="35">
        <f>IF(Clima!$F229&gt;0.05*$AP$6,((Clima!$F229-0.05*$AP$6)^2)/(Clima!$F229+0.95*$AP$6),0)</f>
        <v>0</v>
      </c>
      <c r="AM231" s="35">
        <f>0.0526*AL231*Clima!$F229^1.218</f>
        <v>0</v>
      </c>
      <c r="AN231" s="35"/>
      <c r="AO231" s="35"/>
      <c r="AP231" s="35"/>
      <c r="AQ231" s="9"/>
      <c r="AR231" s="10"/>
    </row>
    <row r="232" spans="2:44" x14ac:dyDescent="0.25">
      <c r="B232" s="8"/>
      <c r="C232" s="35">
        <v>227</v>
      </c>
      <c r="D232" s="35">
        <f>'Cálculos de ET'!$I230*((1-Constantes!$D$18)*'Cálculos de ET'!$K230+'Cálculos de ET'!$L230)</f>
        <v>1.7364221179014334</v>
      </c>
      <c r="E232" s="35">
        <f>MIN(D232*Constantes!$D$16,0.8*(J231+Clima!$F230-H232-I232-Constantes!$D$12))</f>
        <v>6.4169727304339121E-3</v>
      </c>
      <c r="F232" s="35">
        <f>IF(Clima!$F230&gt;0.05*Constantes!$D$17,((Clima!$F230-0.05*Constantes!$D$17)^2)/(Clima!$F230+0.95*Constantes!$D$17),0)</f>
        <v>0</v>
      </c>
      <c r="G232" s="35">
        <f>(F232*Constantes!$D$23+Clima!$F230*Constantes!$D$22)/1000</f>
        <v>0</v>
      </c>
      <c r="H232" s="35">
        <f>IF(G232&gt;Constantes!$D$21,1000*((G232-Constantes!$D$21)/(Constantes!$D$23+Constantes!$D$22)),0)</f>
        <v>0</v>
      </c>
      <c r="I232" s="35">
        <f>MAX(0,J231+Clima!$F230-H232-Constantes!$D$11)</f>
        <v>0</v>
      </c>
      <c r="J232" s="35">
        <f>J231+Clima!$F230-H232-E232-I232</f>
        <v>7.5016042431826087</v>
      </c>
      <c r="K232" s="35">
        <f>0.0526*H232*Clima!$F230^1.218</f>
        <v>0</v>
      </c>
      <c r="L232" s="35">
        <f>K232*Constantes!$D$29</f>
        <v>0</v>
      </c>
      <c r="M232" s="9"/>
      <c r="N232" s="35">
        <v>227</v>
      </c>
      <c r="O232" s="35">
        <f>'Cálculos de ET'!$I230*((1-Constantes!$E$18)*'Cálculos de ET'!$K230+'Cálculos de ET'!$L230)</f>
        <v>1.7364221179014334</v>
      </c>
      <c r="P232" s="35">
        <f>MIN(O232*Constantes!$E$16,0.8*(U231+Clima!$F230-S232-T232-Constantes!$D$12))</f>
        <v>6.4169905573429279E-3</v>
      </c>
      <c r="Q232" s="35">
        <f>IF(Clima!$F230&gt;0.05*Constantes!$E$17,((Clima!$F230-0.05*Constantes!$E$17)^2)/(Clima!$F230+0.95*Constantes!$E$17),0)</f>
        <v>0</v>
      </c>
      <c r="R232" s="35">
        <f>(Q232*Constantes!$E$23+Clima!$F230*Constantes!$E$22)/1000</f>
        <v>0</v>
      </c>
      <c r="S232" s="35">
        <f>IF(R232&gt;Constantes!$E$21,1000*((R232-Constantes!$E$21)/(Constantes!$E$23+Constantes!$E$22)),0)</f>
        <v>0</v>
      </c>
      <c r="T232" s="35">
        <f>MAX(0,U231+Clima!$F230-S232-Constantes!$D$11)</f>
        <v>0</v>
      </c>
      <c r="U232" s="35">
        <f>U231+Clima!$F230-S232-P232-T232</f>
        <v>7.5016042476393361</v>
      </c>
      <c r="V232" s="35">
        <f>0.0526*S232*Clima!$F230^1.218</f>
        <v>0</v>
      </c>
      <c r="W232" s="35">
        <f>V232*Constantes!$E$29</f>
        <v>0</v>
      </c>
      <c r="X232" s="9"/>
      <c r="Y232" s="35">
        <v>227</v>
      </c>
      <c r="Z232" s="35">
        <f>'Cálculos de ET'!$I230*((1-Constantes!$F$18)*'Cálculos de ET'!$K230+'Cálculos de ET'!$L230)</f>
        <v>1.7364221179014334</v>
      </c>
      <c r="AA232" s="35">
        <f>MIN(Z232*Constantes!$F$16,0.8*(AF231+Clima!$F230-AD232-AE232-Constantes!$D$12))</f>
        <v>6.4169905573429279E-3</v>
      </c>
      <c r="AB232" s="35">
        <f>IF(Clima!$F230&gt;0.05*Constantes!$F$17,((Clima!$F230-0.05*Constantes!$F$17)^2)/(Clima!$F230+0.95*Constantes!$F$17),0)</f>
        <v>0</v>
      </c>
      <c r="AC232" s="35">
        <f>(AB232*Constantes!$F$23+Clima!$F230*Constantes!$F$22)/1000</f>
        <v>0</v>
      </c>
      <c r="AD232" s="35">
        <f>IF(AC232&gt;Constantes!$F$21,1000*((AC232-Constantes!$F$21)/(Constantes!$F$23+Constantes!$F$22)),0)</f>
        <v>0</v>
      </c>
      <c r="AE232" s="35">
        <f>MAX(0,AF231+Clima!$F230-AD232-Constantes!$D$11)</f>
        <v>0</v>
      </c>
      <c r="AF232" s="35">
        <f>AF231+Clima!$F230-AD232-AA232-AE232</f>
        <v>7.5016042476393361</v>
      </c>
      <c r="AG232" s="35">
        <f>0.0526*AD232*Clima!$F230^1.218</f>
        <v>0</v>
      </c>
      <c r="AH232" s="35">
        <f>AG232*Constantes!$F$29</f>
        <v>0</v>
      </c>
      <c r="AI232" s="9"/>
      <c r="AJ232" s="35">
        <v>227</v>
      </c>
      <c r="AK232" s="35">
        <f>0.0526*Clima!$F230^2.218</f>
        <v>0</v>
      </c>
      <c r="AL232" s="35">
        <f>IF(Clima!$F230&gt;0.05*$AP$6,((Clima!$F230-0.05*$AP$6)^2)/(Clima!$F230+0.95*$AP$6),0)</f>
        <v>0</v>
      </c>
      <c r="AM232" s="35">
        <f>0.0526*AL232*Clima!$F230^1.218</f>
        <v>0</v>
      </c>
      <c r="AN232" s="35"/>
      <c r="AO232" s="35"/>
      <c r="AP232" s="35"/>
      <c r="AQ232" s="9"/>
      <c r="AR232" s="10"/>
    </row>
    <row r="233" spans="2:44" x14ac:dyDescent="0.25">
      <c r="B233" s="8"/>
      <c r="C233" s="35">
        <v>228</v>
      </c>
      <c r="D233" s="35">
        <f>'Cálculos de ET'!$I231*((1-Constantes!$D$18)*'Cálculos de ET'!$K231+'Cálculos de ET'!$L231)</f>
        <v>1.7464352987305172</v>
      </c>
      <c r="E233" s="35">
        <f>MIN(D233*Constantes!$D$16,0.8*(J232+Clima!$F231-H233-I233-Constantes!$D$12))</f>
        <v>1.2833945460869246E-3</v>
      </c>
      <c r="F233" s="35">
        <f>IF(Clima!$F231&gt;0.05*Constantes!$D$17,((Clima!$F231-0.05*Constantes!$D$17)^2)/(Clima!$F231+0.95*Constantes!$D$17),0)</f>
        <v>0</v>
      </c>
      <c r="G233" s="35">
        <f>(F233*Constantes!$D$23+Clima!$F231*Constantes!$D$22)/1000</f>
        <v>0</v>
      </c>
      <c r="H233" s="35">
        <f>IF(G233&gt;Constantes!$D$21,1000*((G233-Constantes!$D$21)/(Constantes!$D$23+Constantes!$D$22)),0)</f>
        <v>0</v>
      </c>
      <c r="I233" s="35">
        <f>MAX(0,J232+Clima!$F231-H233-Constantes!$D$11)</f>
        <v>0</v>
      </c>
      <c r="J233" s="35">
        <f>J232+Clima!$F231-H233-E233-I233</f>
        <v>7.5003208486365214</v>
      </c>
      <c r="K233" s="35">
        <f>0.0526*H233*Clima!$F231^1.218</f>
        <v>0</v>
      </c>
      <c r="L233" s="35">
        <f>K233*Constantes!$D$29</f>
        <v>0</v>
      </c>
      <c r="M233" s="9"/>
      <c r="N233" s="35">
        <v>228</v>
      </c>
      <c r="O233" s="35">
        <f>'Cálculos de ET'!$I231*((1-Constantes!$E$18)*'Cálculos de ET'!$K231+'Cálculos de ET'!$L231)</f>
        <v>1.7464352987305172</v>
      </c>
      <c r="P233" s="35">
        <f>MIN(O233*Constantes!$E$16,0.8*(U232+Clima!$F231-S233-T233-Constantes!$D$12))</f>
        <v>1.2833981114688698E-3</v>
      </c>
      <c r="Q233" s="35">
        <f>IF(Clima!$F231&gt;0.05*Constantes!$E$17,((Clima!$F231-0.05*Constantes!$E$17)^2)/(Clima!$F231+0.95*Constantes!$E$17),0)</f>
        <v>0</v>
      </c>
      <c r="R233" s="35">
        <f>(Q233*Constantes!$E$23+Clima!$F231*Constantes!$E$22)/1000</f>
        <v>0</v>
      </c>
      <c r="S233" s="35">
        <f>IF(R233&gt;Constantes!$E$21,1000*((R233-Constantes!$E$21)/(Constantes!$E$23+Constantes!$E$22)),0)</f>
        <v>0</v>
      </c>
      <c r="T233" s="35">
        <f>MAX(0,U232+Clima!$F231-S233-Constantes!$D$11)</f>
        <v>0</v>
      </c>
      <c r="U233" s="35">
        <f>U232+Clima!$F231-S233-P233-T233</f>
        <v>7.500320849527867</v>
      </c>
      <c r="V233" s="35">
        <f>0.0526*S233*Clima!$F231^1.218</f>
        <v>0</v>
      </c>
      <c r="W233" s="35">
        <f>V233*Constantes!$E$29</f>
        <v>0</v>
      </c>
      <c r="X233" s="9"/>
      <c r="Y233" s="35">
        <v>228</v>
      </c>
      <c r="Z233" s="35">
        <f>'Cálculos de ET'!$I231*((1-Constantes!$F$18)*'Cálculos de ET'!$K231+'Cálculos de ET'!$L231)</f>
        <v>1.7464352987305172</v>
      </c>
      <c r="AA233" s="35">
        <f>MIN(Z233*Constantes!$F$16,0.8*(AF232+Clima!$F231-AD233-AE233-Constantes!$D$12))</f>
        <v>1.2833981114688698E-3</v>
      </c>
      <c r="AB233" s="35">
        <f>IF(Clima!$F231&gt;0.05*Constantes!$F$17,((Clima!$F231-0.05*Constantes!$F$17)^2)/(Clima!$F231+0.95*Constantes!$F$17),0)</f>
        <v>0</v>
      </c>
      <c r="AC233" s="35">
        <f>(AB233*Constantes!$F$23+Clima!$F231*Constantes!$F$22)/1000</f>
        <v>0</v>
      </c>
      <c r="AD233" s="35">
        <f>IF(AC233&gt;Constantes!$F$21,1000*((AC233-Constantes!$F$21)/(Constantes!$F$23+Constantes!$F$22)),0)</f>
        <v>0</v>
      </c>
      <c r="AE233" s="35">
        <f>MAX(0,AF232+Clima!$F231-AD233-Constantes!$D$11)</f>
        <v>0</v>
      </c>
      <c r="AF233" s="35">
        <f>AF232+Clima!$F231-AD233-AA233-AE233</f>
        <v>7.500320849527867</v>
      </c>
      <c r="AG233" s="35">
        <f>0.0526*AD233*Clima!$F231^1.218</f>
        <v>0</v>
      </c>
      <c r="AH233" s="35">
        <f>AG233*Constantes!$F$29</f>
        <v>0</v>
      </c>
      <c r="AI233" s="9"/>
      <c r="AJ233" s="35">
        <v>228</v>
      </c>
      <c r="AK233" s="35">
        <f>0.0526*Clima!$F231^2.218</f>
        <v>0</v>
      </c>
      <c r="AL233" s="35">
        <f>IF(Clima!$F231&gt;0.05*$AP$6,((Clima!$F231-0.05*$AP$6)^2)/(Clima!$F231+0.95*$AP$6),0)</f>
        <v>0</v>
      </c>
      <c r="AM233" s="35">
        <f>0.0526*AL233*Clima!$F231^1.218</f>
        <v>0</v>
      </c>
      <c r="AN233" s="35"/>
      <c r="AO233" s="35"/>
      <c r="AP233" s="35"/>
      <c r="AQ233" s="9"/>
      <c r="AR233" s="10"/>
    </row>
    <row r="234" spans="2:44" x14ac:dyDescent="0.25">
      <c r="B234" s="8"/>
      <c r="C234" s="35">
        <v>229</v>
      </c>
      <c r="D234" s="35">
        <f>'Cálculos de ET'!$I232*((1-Constantes!$D$18)*'Cálculos de ET'!$K232+'Cálculos de ET'!$L232)</f>
        <v>1.7908259136660911</v>
      </c>
      <c r="E234" s="35">
        <f>MIN(D234*Constantes!$D$16,0.8*(J233+Clima!$F232-H234-I234-Constantes!$D$12))</f>
        <v>1.0595611290821949</v>
      </c>
      <c r="F234" s="35">
        <f>IF(Clima!$F232&gt;0.05*Constantes!$D$17,((Clima!$F232-0.05*Constantes!$D$17)^2)/(Clima!$F232+0.95*Constantes!$D$17),0)</f>
        <v>0</v>
      </c>
      <c r="G234" s="35">
        <f>(F234*Constantes!$D$23+Clima!$F232*Constantes!$D$22)/1000</f>
        <v>0</v>
      </c>
      <c r="H234" s="35">
        <f>IF(G234&gt;Constantes!$D$21,1000*((G234-Constantes!$D$21)/(Constantes!$D$23+Constantes!$D$22)),0)</f>
        <v>0</v>
      </c>
      <c r="I234" s="35">
        <f>MAX(0,J233+Clima!$F232-H234-Constantes!$D$11)</f>
        <v>0</v>
      </c>
      <c r="J234" s="35">
        <f>J233+Clima!$F232-H234-E234-I234</f>
        <v>9.7407597195543261</v>
      </c>
      <c r="K234" s="35">
        <f>0.0526*H234*Clima!$F232^1.218</f>
        <v>0</v>
      </c>
      <c r="L234" s="35">
        <f>K234*Constantes!$D$29</f>
        <v>0</v>
      </c>
      <c r="M234" s="9"/>
      <c r="N234" s="35">
        <v>229</v>
      </c>
      <c r="O234" s="35">
        <f>'Cálculos de ET'!$I232*((1-Constantes!$E$18)*'Cálculos de ET'!$K232+'Cálculos de ET'!$L232)</f>
        <v>1.7908259136660911</v>
      </c>
      <c r="P234" s="35">
        <f>MIN(O234*Constantes!$E$16,0.8*(U233+Clima!$F232-S234-T234-Constantes!$D$12))</f>
        <v>1.0595611290821949</v>
      </c>
      <c r="Q234" s="35">
        <f>IF(Clima!$F232&gt;0.05*Constantes!$E$17,((Clima!$F232-0.05*Constantes!$E$17)^2)/(Clima!$F232+0.95*Constantes!$E$17),0)</f>
        <v>0</v>
      </c>
      <c r="R234" s="35">
        <f>(Q234*Constantes!$E$23+Clima!$F232*Constantes!$E$22)/1000</f>
        <v>6.6E-4</v>
      </c>
      <c r="S234" s="35">
        <f>IF(R234&gt;Constantes!$E$21,1000*((R234-Constantes!$E$21)/(Constantes!$E$23+Constantes!$E$22)),0)</f>
        <v>0</v>
      </c>
      <c r="T234" s="35">
        <f>MAX(0,U233+Clima!$F232-S234-Constantes!$D$11)</f>
        <v>0</v>
      </c>
      <c r="U234" s="35">
        <f>U233+Clima!$F232-S234-P234-T234</f>
        <v>9.7407597204456735</v>
      </c>
      <c r="V234" s="35">
        <f>0.0526*S234*Clima!$F232^1.218</f>
        <v>0</v>
      </c>
      <c r="W234" s="35">
        <f>V234*Constantes!$E$29</f>
        <v>0</v>
      </c>
      <c r="X234" s="9"/>
      <c r="Y234" s="35">
        <v>229</v>
      </c>
      <c r="Z234" s="35">
        <f>'Cálculos de ET'!$I232*((1-Constantes!$F$18)*'Cálculos de ET'!$K232+'Cálculos de ET'!$L232)</f>
        <v>1.7908259136660911</v>
      </c>
      <c r="AA234" s="35">
        <f>MIN(Z234*Constantes!$F$16,0.8*(AF233+Clima!$F232-AD234-AE234-Constantes!$D$12))</f>
        <v>1.0595611290821949</v>
      </c>
      <c r="AB234" s="35">
        <f>IF(Clima!$F232&gt;0.05*Constantes!$F$17,((Clima!$F232-0.05*Constantes!$F$17)^2)/(Clima!$F232+0.95*Constantes!$F$17),0)</f>
        <v>0</v>
      </c>
      <c r="AC234" s="35">
        <f>(AB234*Constantes!$F$23+Clima!$F232*Constantes!$F$22)/1000</f>
        <v>1.32E-3</v>
      </c>
      <c r="AD234" s="35">
        <f>IF(AC234&gt;Constantes!$F$21,1000*((AC234-Constantes!$F$21)/(Constantes!$F$23+Constantes!$F$22)),0)</f>
        <v>0</v>
      </c>
      <c r="AE234" s="35">
        <f>MAX(0,AF233+Clima!$F232-AD234-Constantes!$D$11)</f>
        <v>0</v>
      </c>
      <c r="AF234" s="35">
        <f>AF233+Clima!$F232-AD234-AA234-AE234</f>
        <v>9.7407597204456735</v>
      </c>
      <c r="AG234" s="35">
        <f>0.0526*AD234*Clima!$F232^1.218</f>
        <v>0</v>
      </c>
      <c r="AH234" s="35">
        <f>AG234*Constantes!$F$29</f>
        <v>0</v>
      </c>
      <c r="AI234" s="9"/>
      <c r="AJ234" s="35">
        <v>229</v>
      </c>
      <c r="AK234" s="35">
        <f>0.0526*Clima!$F232^2.218</f>
        <v>0.74310410909583668</v>
      </c>
      <c r="AL234" s="35">
        <f>IF(Clima!$F232&gt;0.05*$AP$6,((Clima!$F232-0.05*$AP$6)^2)/(Clima!$F232+0.95*$AP$6),0)</f>
        <v>6.7925012840267113E-2</v>
      </c>
      <c r="AM234" s="35">
        <f>0.0526*AL234*Clima!$F232^1.218</f>
        <v>1.529556247029999E-2</v>
      </c>
      <c r="AN234" s="35"/>
      <c r="AO234" s="35"/>
      <c r="AP234" s="35"/>
      <c r="AQ234" s="9"/>
      <c r="AR234" s="10"/>
    </row>
    <row r="235" spans="2:44" x14ac:dyDescent="0.25">
      <c r="B235" s="8"/>
      <c r="C235" s="35">
        <v>230</v>
      </c>
      <c r="D235" s="35">
        <f>'Cálculos de ET'!$I233*((1-Constantes!$D$18)*'Cálculos de ET'!$K233+'Cálculos de ET'!$L233)</f>
        <v>1.7990484703245604</v>
      </c>
      <c r="E235" s="35">
        <f>MIN(D235*Constantes!$D$16,0.8*(J234+Clima!$F233-H235-I235-Constantes!$D$12))</f>
        <v>1.0644260918630577</v>
      </c>
      <c r="F235" s="35">
        <f>IF(Clima!$F233&gt;0.05*Constantes!$D$17,((Clima!$F233-0.05*Constantes!$D$17)^2)/(Clima!$F233+0.95*Constantes!$D$17),0)</f>
        <v>0</v>
      </c>
      <c r="G235" s="35">
        <f>(F235*Constantes!$D$23+Clima!$F233*Constantes!$D$22)/1000</f>
        <v>0</v>
      </c>
      <c r="H235" s="35">
        <f>IF(G235&gt;Constantes!$D$21,1000*((G235-Constantes!$D$21)/(Constantes!$D$23+Constantes!$D$22)),0)</f>
        <v>0</v>
      </c>
      <c r="I235" s="35">
        <f>MAX(0,J234+Clima!$F233-H235-Constantes!$D$11)</f>
        <v>0</v>
      </c>
      <c r="J235" s="35">
        <f>J234+Clima!$F233-H235-E235-I235</f>
        <v>8.6763336276912675</v>
      </c>
      <c r="K235" s="35">
        <f>0.0526*H235*Clima!$F233^1.218</f>
        <v>0</v>
      </c>
      <c r="L235" s="35">
        <f>K235*Constantes!$D$29</f>
        <v>0</v>
      </c>
      <c r="M235" s="9"/>
      <c r="N235" s="35">
        <v>230</v>
      </c>
      <c r="O235" s="35">
        <f>'Cálculos de ET'!$I233*((1-Constantes!$E$18)*'Cálculos de ET'!$K233+'Cálculos de ET'!$L233)</f>
        <v>1.7990484703245604</v>
      </c>
      <c r="P235" s="35">
        <f>MIN(O235*Constantes!$E$16,0.8*(U234+Clima!$F233-S235-T235-Constantes!$D$12))</f>
        <v>1.0644260918630577</v>
      </c>
      <c r="Q235" s="35">
        <f>IF(Clima!$F233&gt;0.05*Constantes!$E$17,((Clima!$F233-0.05*Constantes!$E$17)^2)/(Clima!$F233+0.95*Constantes!$E$17),0)</f>
        <v>0</v>
      </c>
      <c r="R235" s="35">
        <f>(Q235*Constantes!$E$23+Clima!$F233*Constantes!$E$22)/1000</f>
        <v>0</v>
      </c>
      <c r="S235" s="35">
        <f>IF(R235&gt;Constantes!$E$21,1000*((R235-Constantes!$E$21)/(Constantes!$E$23+Constantes!$E$22)),0)</f>
        <v>0</v>
      </c>
      <c r="T235" s="35">
        <f>MAX(0,U234+Clima!$F233-S235-Constantes!$D$11)</f>
        <v>0</v>
      </c>
      <c r="U235" s="35">
        <f>U234+Clima!$F233-S235-P235-T235</f>
        <v>8.6763336285826149</v>
      </c>
      <c r="V235" s="35">
        <f>0.0526*S235*Clima!$F233^1.218</f>
        <v>0</v>
      </c>
      <c r="W235" s="35">
        <f>V235*Constantes!$E$29</f>
        <v>0</v>
      </c>
      <c r="X235" s="9"/>
      <c r="Y235" s="35">
        <v>230</v>
      </c>
      <c r="Z235" s="35">
        <f>'Cálculos de ET'!$I233*((1-Constantes!$F$18)*'Cálculos de ET'!$K233+'Cálculos de ET'!$L233)</f>
        <v>1.7990484703245604</v>
      </c>
      <c r="AA235" s="35">
        <f>MIN(Z235*Constantes!$F$16,0.8*(AF234+Clima!$F233-AD235-AE235-Constantes!$D$12))</f>
        <v>1.0644260918630577</v>
      </c>
      <c r="AB235" s="35">
        <f>IF(Clima!$F233&gt;0.05*Constantes!$F$17,((Clima!$F233-0.05*Constantes!$F$17)^2)/(Clima!$F233+0.95*Constantes!$F$17),0)</f>
        <v>0</v>
      </c>
      <c r="AC235" s="35">
        <f>(AB235*Constantes!$F$23+Clima!$F233*Constantes!$F$22)/1000</f>
        <v>0</v>
      </c>
      <c r="AD235" s="35">
        <f>IF(AC235&gt;Constantes!$F$21,1000*((AC235-Constantes!$F$21)/(Constantes!$F$23+Constantes!$F$22)),0)</f>
        <v>0</v>
      </c>
      <c r="AE235" s="35">
        <f>MAX(0,AF234+Clima!$F233-AD235-Constantes!$D$11)</f>
        <v>0</v>
      </c>
      <c r="AF235" s="35">
        <f>AF234+Clima!$F233-AD235-AA235-AE235</f>
        <v>8.6763336285826149</v>
      </c>
      <c r="AG235" s="35">
        <f>0.0526*AD235*Clima!$F233^1.218</f>
        <v>0</v>
      </c>
      <c r="AH235" s="35">
        <f>AG235*Constantes!$F$29</f>
        <v>0</v>
      </c>
      <c r="AI235" s="9"/>
      <c r="AJ235" s="35">
        <v>230</v>
      </c>
      <c r="AK235" s="35">
        <f>0.0526*Clima!$F233^2.218</f>
        <v>0</v>
      </c>
      <c r="AL235" s="35">
        <f>IF(Clima!$F233&gt;0.05*$AP$6,((Clima!$F233-0.05*$AP$6)^2)/(Clima!$F233+0.95*$AP$6),0)</f>
        <v>0</v>
      </c>
      <c r="AM235" s="35">
        <f>0.0526*AL235*Clima!$F233^1.218</f>
        <v>0</v>
      </c>
      <c r="AN235" s="35"/>
      <c r="AO235" s="35"/>
      <c r="AP235" s="35"/>
      <c r="AQ235" s="9"/>
      <c r="AR235" s="10"/>
    </row>
    <row r="236" spans="2:44" x14ac:dyDescent="0.25">
      <c r="B236" s="8"/>
      <c r="C236" s="35">
        <v>231</v>
      </c>
      <c r="D236" s="35">
        <f>'Cálculos de ET'!$I234*((1-Constantes!$D$18)*'Cálculos de ET'!$K234+'Cálculos de ET'!$L234)</f>
        <v>1.8134112823329647</v>
      </c>
      <c r="E236" s="35">
        <f>MIN(D236*Constantes!$D$16,0.8*(J235+Clima!$F234-H236-I236-Constantes!$D$12))</f>
        <v>0.94106690215301403</v>
      </c>
      <c r="F236" s="35">
        <f>IF(Clima!$F234&gt;0.05*Constantes!$D$17,((Clima!$F234-0.05*Constantes!$D$17)^2)/(Clima!$F234+0.95*Constantes!$D$17),0)</f>
        <v>0</v>
      </c>
      <c r="G236" s="35">
        <f>(F236*Constantes!$D$23+Clima!$F234*Constantes!$D$22)/1000</f>
        <v>0</v>
      </c>
      <c r="H236" s="35">
        <f>IF(G236&gt;Constantes!$D$21,1000*((G236-Constantes!$D$21)/(Constantes!$D$23+Constantes!$D$22)),0)</f>
        <v>0</v>
      </c>
      <c r="I236" s="35">
        <f>MAX(0,J235+Clima!$F234-H236-Constantes!$D$11)</f>
        <v>0</v>
      </c>
      <c r="J236" s="35">
        <f>J235+Clima!$F234-H236-E236-I236</f>
        <v>7.7352667255382537</v>
      </c>
      <c r="K236" s="35">
        <f>0.0526*H236*Clima!$F234^1.218</f>
        <v>0</v>
      </c>
      <c r="L236" s="35">
        <f>K236*Constantes!$D$29</f>
        <v>0</v>
      </c>
      <c r="M236" s="9"/>
      <c r="N236" s="35">
        <v>231</v>
      </c>
      <c r="O236" s="35">
        <f>'Cálculos de ET'!$I234*((1-Constantes!$E$18)*'Cálculos de ET'!$K234+'Cálculos de ET'!$L234)</f>
        <v>1.8134112823329647</v>
      </c>
      <c r="P236" s="35">
        <f>MIN(O236*Constantes!$E$16,0.8*(U235+Clima!$F234-S236-T236-Constantes!$D$12))</f>
        <v>0.94106690286609196</v>
      </c>
      <c r="Q236" s="35">
        <f>IF(Clima!$F234&gt;0.05*Constantes!$E$17,((Clima!$F234-0.05*Constantes!$E$17)^2)/(Clima!$F234+0.95*Constantes!$E$17),0)</f>
        <v>0</v>
      </c>
      <c r="R236" s="35">
        <f>(Q236*Constantes!$E$23+Clima!$F234*Constantes!$E$22)/1000</f>
        <v>0</v>
      </c>
      <c r="S236" s="35">
        <f>IF(R236&gt;Constantes!$E$21,1000*((R236-Constantes!$E$21)/(Constantes!$E$23+Constantes!$E$22)),0)</f>
        <v>0</v>
      </c>
      <c r="T236" s="35">
        <f>MAX(0,U235+Clima!$F234-S236-Constantes!$D$11)</f>
        <v>0</v>
      </c>
      <c r="U236" s="35">
        <f>U235+Clima!$F234-S236-P236-T236</f>
        <v>7.7352667257165226</v>
      </c>
      <c r="V236" s="35">
        <f>0.0526*S236*Clima!$F234^1.218</f>
        <v>0</v>
      </c>
      <c r="W236" s="35">
        <f>V236*Constantes!$E$29</f>
        <v>0</v>
      </c>
      <c r="X236" s="9"/>
      <c r="Y236" s="35">
        <v>231</v>
      </c>
      <c r="Z236" s="35">
        <f>'Cálculos de ET'!$I234*((1-Constantes!$F$18)*'Cálculos de ET'!$K234+'Cálculos de ET'!$L234)</f>
        <v>1.8134112823329647</v>
      </c>
      <c r="AA236" s="35">
        <f>MIN(Z236*Constantes!$F$16,0.8*(AF235+Clima!$F234-AD236-AE236-Constantes!$D$12))</f>
        <v>0.94106690286609196</v>
      </c>
      <c r="AB236" s="35">
        <f>IF(Clima!$F234&gt;0.05*Constantes!$F$17,((Clima!$F234-0.05*Constantes!$F$17)^2)/(Clima!$F234+0.95*Constantes!$F$17),0)</f>
        <v>0</v>
      </c>
      <c r="AC236" s="35">
        <f>(AB236*Constantes!$F$23+Clima!$F234*Constantes!$F$22)/1000</f>
        <v>0</v>
      </c>
      <c r="AD236" s="35">
        <f>IF(AC236&gt;Constantes!$F$21,1000*((AC236-Constantes!$F$21)/(Constantes!$F$23+Constantes!$F$22)),0)</f>
        <v>0</v>
      </c>
      <c r="AE236" s="35">
        <f>MAX(0,AF235+Clima!$F234-AD236-Constantes!$D$11)</f>
        <v>0</v>
      </c>
      <c r="AF236" s="35">
        <f>AF235+Clima!$F234-AD236-AA236-AE236</f>
        <v>7.7352667257165226</v>
      </c>
      <c r="AG236" s="35">
        <f>0.0526*AD236*Clima!$F234^1.218</f>
        <v>0</v>
      </c>
      <c r="AH236" s="35">
        <f>AG236*Constantes!$F$29</f>
        <v>0</v>
      </c>
      <c r="AI236" s="9"/>
      <c r="AJ236" s="35">
        <v>231</v>
      </c>
      <c r="AK236" s="35">
        <f>0.0526*Clima!$F234^2.218</f>
        <v>0</v>
      </c>
      <c r="AL236" s="35">
        <f>IF(Clima!$F234&gt;0.05*$AP$6,((Clima!$F234-0.05*$AP$6)^2)/(Clima!$F234+0.95*$AP$6),0)</f>
        <v>0</v>
      </c>
      <c r="AM236" s="35">
        <f>0.0526*AL236*Clima!$F234^1.218</f>
        <v>0</v>
      </c>
      <c r="AN236" s="35"/>
      <c r="AO236" s="35"/>
      <c r="AP236" s="35"/>
      <c r="AQ236" s="9"/>
      <c r="AR236" s="10"/>
    </row>
    <row r="237" spans="2:44" x14ac:dyDescent="0.25">
      <c r="B237" s="8"/>
      <c r="C237" s="35">
        <v>232</v>
      </c>
      <c r="D237" s="35">
        <f>'Cálculos de ET'!$I235*((1-Constantes!$D$18)*'Cálculos de ET'!$K235+'Cálculos de ET'!$L235)</f>
        <v>1.8856993697460027</v>
      </c>
      <c r="E237" s="35">
        <f>MIN(D237*Constantes!$D$16,0.8*(J236+Clima!$F235-H237-I237-Constantes!$D$12))</f>
        <v>0.18821338043060296</v>
      </c>
      <c r="F237" s="35">
        <f>IF(Clima!$F235&gt;0.05*Constantes!$D$17,((Clima!$F235-0.05*Constantes!$D$17)^2)/(Clima!$F235+0.95*Constantes!$D$17),0)</f>
        <v>0</v>
      </c>
      <c r="G237" s="35">
        <f>(F237*Constantes!$D$23+Clima!$F235*Constantes!$D$22)/1000</f>
        <v>0</v>
      </c>
      <c r="H237" s="35">
        <f>IF(G237&gt;Constantes!$D$21,1000*((G237-Constantes!$D$21)/(Constantes!$D$23+Constantes!$D$22)),0)</f>
        <v>0</v>
      </c>
      <c r="I237" s="35">
        <f>MAX(0,J236+Clima!$F235-H237-Constantes!$D$11)</f>
        <v>0</v>
      </c>
      <c r="J237" s="35">
        <f>J236+Clima!$F235-H237-E237-I237</f>
        <v>7.5470533451076509</v>
      </c>
      <c r="K237" s="35">
        <f>0.0526*H237*Clima!$F235^1.218</f>
        <v>0</v>
      </c>
      <c r="L237" s="35">
        <f>K237*Constantes!$D$29</f>
        <v>0</v>
      </c>
      <c r="M237" s="9"/>
      <c r="N237" s="35">
        <v>232</v>
      </c>
      <c r="O237" s="35">
        <f>'Cálculos de ET'!$I235*((1-Constantes!$E$18)*'Cálculos de ET'!$K235+'Cálculos de ET'!$L235)</f>
        <v>1.8856993697460027</v>
      </c>
      <c r="P237" s="35">
        <f>MIN(O237*Constantes!$E$16,0.8*(U236+Clima!$F235-S237-T237-Constantes!$D$12))</f>
        <v>0.18821338057321813</v>
      </c>
      <c r="Q237" s="35">
        <f>IF(Clima!$F235&gt;0.05*Constantes!$E$17,((Clima!$F235-0.05*Constantes!$E$17)^2)/(Clima!$F235+0.95*Constantes!$E$17),0)</f>
        <v>0</v>
      </c>
      <c r="R237" s="35">
        <f>(Q237*Constantes!$E$23+Clima!$F235*Constantes!$E$22)/1000</f>
        <v>0</v>
      </c>
      <c r="S237" s="35">
        <f>IF(R237&gt;Constantes!$E$21,1000*((R237-Constantes!$E$21)/(Constantes!$E$23+Constantes!$E$22)),0)</f>
        <v>0</v>
      </c>
      <c r="T237" s="35">
        <f>MAX(0,U236+Clima!$F235-S237-Constantes!$D$11)</f>
        <v>0</v>
      </c>
      <c r="U237" s="35">
        <f>U236+Clima!$F235-S237-P237-T237</f>
        <v>7.5470533451433042</v>
      </c>
      <c r="V237" s="35">
        <f>0.0526*S237*Clima!$F235^1.218</f>
        <v>0</v>
      </c>
      <c r="W237" s="35">
        <f>V237*Constantes!$E$29</f>
        <v>0</v>
      </c>
      <c r="X237" s="9"/>
      <c r="Y237" s="35">
        <v>232</v>
      </c>
      <c r="Z237" s="35">
        <f>'Cálculos de ET'!$I235*((1-Constantes!$F$18)*'Cálculos de ET'!$K235+'Cálculos de ET'!$L235)</f>
        <v>1.8856993697460027</v>
      </c>
      <c r="AA237" s="35">
        <f>MIN(Z237*Constantes!$F$16,0.8*(AF236+Clima!$F235-AD237-AE237-Constantes!$D$12))</f>
        <v>0.18821338057321813</v>
      </c>
      <c r="AB237" s="35">
        <f>IF(Clima!$F235&gt;0.05*Constantes!$F$17,((Clima!$F235-0.05*Constantes!$F$17)^2)/(Clima!$F235+0.95*Constantes!$F$17),0)</f>
        <v>0</v>
      </c>
      <c r="AC237" s="35">
        <f>(AB237*Constantes!$F$23+Clima!$F235*Constantes!$F$22)/1000</f>
        <v>0</v>
      </c>
      <c r="AD237" s="35">
        <f>IF(AC237&gt;Constantes!$F$21,1000*((AC237-Constantes!$F$21)/(Constantes!$F$23+Constantes!$F$22)),0)</f>
        <v>0</v>
      </c>
      <c r="AE237" s="35">
        <f>MAX(0,AF236+Clima!$F235-AD237-Constantes!$D$11)</f>
        <v>0</v>
      </c>
      <c r="AF237" s="35">
        <f>AF236+Clima!$F235-AD237-AA237-AE237</f>
        <v>7.5470533451433042</v>
      </c>
      <c r="AG237" s="35">
        <f>0.0526*AD237*Clima!$F235^1.218</f>
        <v>0</v>
      </c>
      <c r="AH237" s="35">
        <f>AG237*Constantes!$F$29</f>
        <v>0</v>
      </c>
      <c r="AI237" s="9"/>
      <c r="AJ237" s="35">
        <v>232</v>
      </c>
      <c r="AK237" s="35">
        <f>0.0526*Clima!$F235^2.218</f>
        <v>0</v>
      </c>
      <c r="AL237" s="35">
        <f>IF(Clima!$F235&gt;0.05*$AP$6,((Clima!$F235-0.05*$AP$6)^2)/(Clima!$F235+0.95*$AP$6),0)</f>
        <v>0</v>
      </c>
      <c r="AM237" s="35">
        <f>0.0526*AL237*Clima!$F235^1.218</f>
        <v>0</v>
      </c>
      <c r="AN237" s="35"/>
      <c r="AO237" s="35"/>
      <c r="AP237" s="35"/>
      <c r="AQ237" s="9"/>
      <c r="AR237" s="10"/>
    </row>
    <row r="238" spans="2:44" x14ac:dyDescent="0.25">
      <c r="B238" s="8"/>
      <c r="C238" s="35">
        <v>233</v>
      </c>
      <c r="D238" s="35">
        <f>'Cálculos de ET'!$I236*((1-Constantes!$D$18)*'Cálculos de ET'!$K236+'Cálculos de ET'!$L236)</f>
        <v>1.8505980448612736</v>
      </c>
      <c r="E238" s="35">
        <f>MIN(D238*Constantes!$D$16,0.8*(J237+Clima!$F236-H238-I238-Constantes!$D$12))</f>
        <v>3.7642676086120735E-2</v>
      </c>
      <c r="F238" s="35">
        <f>IF(Clima!$F236&gt;0.05*Constantes!$D$17,((Clima!$F236-0.05*Constantes!$D$17)^2)/(Clima!$F236+0.95*Constantes!$D$17),0)</f>
        <v>0</v>
      </c>
      <c r="G238" s="35">
        <f>(F238*Constantes!$D$23+Clima!$F236*Constantes!$D$22)/1000</f>
        <v>0</v>
      </c>
      <c r="H238" s="35">
        <f>IF(G238&gt;Constantes!$D$21,1000*((G238-Constantes!$D$21)/(Constantes!$D$23+Constantes!$D$22)),0)</f>
        <v>0</v>
      </c>
      <c r="I238" s="35">
        <f>MAX(0,J237+Clima!$F236-H238-Constantes!$D$11)</f>
        <v>0</v>
      </c>
      <c r="J238" s="35">
        <f>J237+Clima!$F236-H238-E238-I238</f>
        <v>7.5094106690215305</v>
      </c>
      <c r="K238" s="35">
        <f>0.0526*H238*Clima!$F236^1.218</f>
        <v>0</v>
      </c>
      <c r="L238" s="35">
        <f>K238*Constantes!$D$29</f>
        <v>0</v>
      </c>
      <c r="M238" s="9"/>
      <c r="N238" s="35">
        <v>233</v>
      </c>
      <c r="O238" s="35">
        <f>'Cálculos de ET'!$I236*((1-Constantes!$E$18)*'Cálculos de ET'!$K236+'Cálculos de ET'!$L236)</f>
        <v>1.8505980448612736</v>
      </c>
      <c r="P238" s="35">
        <f>MIN(O238*Constantes!$E$16,0.8*(U237+Clima!$F236-S238-T238-Constantes!$D$12))</f>
        <v>3.7642676114643336E-2</v>
      </c>
      <c r="Q238" s="35">
        <f>IF(Clima!$F236&gt;0.05*Constantes!$E$17,((Clima!$F236-0.05*Constantes!$E$17)^2)/(Clima!$F236+0.95*Constantes!$E$17),0)</f>
        <v>0</v>
      </c>
      <c r="R238" s="35">
        <f>(Q238*Constantes!$E$23+Clima!$F236*Constantes!$E$22)/1000</f>
        <v>0</v>
      </c>
      <c r="S238" s="35">
        <f>IF(R238&gt;Constantes!$E$21,1000*((R238-Constantes!$E$21)/(Constantes!$E$23+Constantes!$E$22)),0)</f>
        <v>0</v>
      </c>
      <c r="T238" s="35">
        <f>MAX(0,U237+Clima!$F236-S238-Constantes!$D$11)</f>
        <v>0</v>
      </c>
      <c r="U238" s="35">
        <f>U237+Clima!$F236-S238-P238-T238</f>
        <v>7.5094106690286608</v>
      </c>
      <c r="V238" s="35">
        <f>0.0526*S238*Clima!$F236^1.218</f>
        <v>0</v>
      </c>
      <c r="W238" s="35">
        <f>V238*Constantes!$E$29</f>
        <v>0</v>
      </c>
      <c r="X238" s="9"/>
      <c r="Y238" s="35">
        <v>233</v>
      </c>
      <c r="Z238" s="35">
        <f>'Cálculos de ET'!$I236*((1-Constantes!$F$18)*'Cálculos de ET'!$K236+'Cálculos de ET'!$L236)</f>
        <v>1.8505980448612736</v>
      </c>
      <c r="AA238" s="35">
        <f>MIN(Z238*Constantes!$F$16,0.8*(AF237+Clima!$F236-AD238-AE238-Constantes!$D$12))</f>
        <v>3.7642676114643336E-2</v>
      </c>
      <c r="AB238" s="35">
        <f>IF(Clima!$F236&gt;0.05*Constantes!$F$17,((Clima!$F236-0.05*Constantes!$F$17)^2)/(Clima!$F236+0.95*Constantes!$F$17),0)</f>
        <v>0</v>
      </c>
      <c r="AC238" s="35">
        <f>(AB238*Constantes!$F$23+Clima!$F236*Constantes!$F$22)/1000</f>
        <v>0</v>
      </c>
      <c r="AD238" s="35">
        <f>IF(AC238&gt;Constantes!$F$21,1000*((AC238-Constantes!$F$21)/(Constantes!$F$23+Constantes!$F$22)),0)</f>
        <v>0</v>
      </c>
      <c r="AE238" s="35">
        <f>MAX(0,AF237+Clima!$F236-AD238-Constantes!$D$11)</f>
        <v>0</v>
      </c>
      <c r="AF238" s="35">
        <f>AF237+Clima!$F236-AD238-AA238-AE238</f>
        <v>7.5094106690286608</v>
      </c>
      <c r="AG238" s="35">
        <f>0.0526*AD238*Clima!$F236^1.218</f>
        <v>0</v>
      </c>
      <c r="AH238" s="35">
        <f>AG238*Constantes!$F$29</f>
        <v>0</v>
      </c>
      <c r="AI238" s="9"/>
      <c r="AJ238" s="35">
        <v>233</v>
      </c>
      <c r="AK238" s="35">
        <f>0.0526*Clima!$F236^2.218</f>
        <v>0</v>
      </c>
      <c r="AL238" s="35">
        <f>IF(Clima!$F236&gt;0.05*$AP$6,((Clima!$F236-0.05*$AP$6)^2)/(Clima!$F236+0.95*$AP$6),0)</f>
        <v>0</v>
      </c>
      <c r="AM238" s="35">
        <f>0.0526*AL238*Clima!$F236^1.218</f>
        <v>0</v>
      </c>
      <c r="AN238" s="35"/>
      <c r="AO238" s="35"/>
      <c r="AP238" s="35"/>
      <c r="AQ238" s="9"/>
      <c r="AR238" s="10"/>
    </row>
    <row r="239" spans="2:44" x14ac:dyDescent="0.25">
      <c r="B239" s="8"/>
      <c r="C239" s="35">
        <v>234</v>
      </c>
      <c r="D239" s="35">
        <f>'Cálculos de ET'!$I237*((1-Constantes!$D$18)*'Cálculos de ET'!$K237+'Cálculos de ET'!$L237)</f>
        <v>1.9638029138701865</v>
      </c>
      <c r="E239" s="35">
        <f>MIN(D239*Constantes!$D$16,0.8*(J238+Clima!$F237-H239-I239-Constantes!$D$12))</f>
        <v>7.5285352172244305E-3</v>
      </c>
      <c r="F239" s="35">
        <f>IF(Clima!$F237&gt;0.05*Constantes!$D$17,((Clima!$F237-0.05*Constantes!$D$17)^2)/(Clima!$F237+0.95*Constantes!$D$17),0)</f>
        <v>0</v>
      </c>
      <c r="G239" s="35">
        <f>(F239*Constantes!$D$23+Clima!$F237*Constantes!$D$22)/1000</f>
        <v>0</v>
      </c>
      <c r="H239" s="35">
        <f>IF(G239&gt;Constantes!$D$21,1000*((G239-Constantes!$D$21)/(Constantes!$D$23+Constantes!$D$22)),0)</f>
        <v>0</v>
      </c>
      <c r="I239" s="35">
        <f>MAX(0,J238+Clima!$F237-H239-Constantes!$D$11)</f>
        <v>0</v>
      </c>
      <c r="J239" s="35">
        <f>J238+Clima!$F237-H239-E239-I239</f>
        <v>7.5018821338043065</v>
      </c>
      <c r="K239" s="35">
        <f>0.0526*H239*Clima!$F237^1.218</f>
        <v>0</v>
      </c>
      <c r="L239" s="35">
        <f>K239*Constantes!$D$29</f>
        <v>0</v>
      </c>
      <c r="M239" s="9"/>
      <c r="N239" s="35">
        <v>234</v>
      </c>
      <c r="O239" s="35">
        <f>'Cálculos de ET'!$I237*((1-Constantes!$E$18)*'Cálculos de ET'!$K237+'Cálculos de ET'!$L237)</f>
        <v>1.9638029138701865</v>
      </c>
      <c r="P239" s="35">
        <f>MIN(O239*Constantes!$E$16,0.8*(U238+Clima!$F237-S239-T239-Constantes!$D$12))</f>
        <v>7.528535222928668E-3</v>
      </c>
      <c r="Q239" s="35">
        <f>IF(Clima!$F237&gt;0.05*Constantes!$E$17,((Clima!$F237-0.05*Constantes!$E$17)^2)/(Clima!$F237+0.95*Constantes!$E$17),0)</f>
        <v>0</v>
      </c>
      <c r="R239" s="35">
        <f>(Q239*Constantes!$E$23+Clima!$F237*Constantes!$E$22)/1000</f>
        <v>0</v>
      </c>
      <c r="S239" s="35">
        <f>IF(R239&gt;Constantes!$E$21,1000*((R239-Constantes!$E$21)/(Constantes!$E$23+Constantes!$E$22)),0)</f>
        <v>0</v>
      </c>
      <c r="T239" s="35">
        <f>MAX(0,U238+Clima!$F237-S239-Constantes!$D$11)</f>
        <v>0</v>
      </c>
      <c r="U239" s="35">
        <f>U238+Clima!$F237-S239-P239-T239</f>
        <v>7.501882133805732</v>
      </c>
      <c r="V239" s="35">
        <f>0.0526*S239*Clima!$F237^1.218</f>
        <v>0</v>
      </c>
      <c r="W239" s="35">
        <f>V239*Constantes!$E$29</f>
        <v>0</v>
      </c>
      <c r="X239" s="9"/>
      <c r="Y239" s="35">
        <v>234</v>
      </c>
      <c r="Z239" s="35">
        <f>'Cálculos de ET'!$I237*((1-Constantes!$F$18)*'Cálculos de ET'!$K237+'Cálculos de ET'!$L237)</f>
        <v>1.9638029138701865</v>
      </c>
      <c r="AA239" s="35">
        <f>MIN(Z239*Constantes!$F$16,0.8*(AF238+Clima!$F237-AD239-AE239-Constantes!$D$12))</f>
        <v>7.528535222928668E-3</v>
      </c>
      <c r="AB239" s="35">
        <f>IF(Clima!$F237&gt;0.05*Constantes!$F$17,((Clima!$F237-0.05*Constantes!$F$17)^2)/(Clima!$F237+0.95*Constantes!$F$17),0)</f>
        <v>0</v>
      </c>
      <c r="AC239" s="35">
        <f>(AB239*Constantes!$F$23+Clima!$F237*Constantes!$F$22)/1000</f>
        <v>0</v>
      </c>
      <c r="AD239" s="35">
        <f>IF(AC239&gt;Constantes!$F$21,1000*((AC239-Constantes!$F$21)/(Constantes!$F$23+Constantes!$F$22)),0)</f>
        <v>0</v>
      </c>
      <c r="AE239" s="35">
        <f>MAX(0,AF238+Clima!$F237-AD239-Constantes!$D$11)</f>
        <v>0</v>
      </c>
      <c r="AF239" s="35">
        <f>AF238+Clima!$F237-AD239-AA239-AE239</f>
        <v>7.501882133805732</v>
      </c>
      <c r="AG239" s="35">
        <f>0.0526*AD239*Clima!$F237^1.218</f>
        <v>0</v>
      </c>
      <c r="AH239" s="35">
        <f>AG239*Constantes!$F$29</f>
        <v>0</v>
      </c>
      <c r="AI239" s="9"/>
      <c r="AJ239" s="35">
        <v>234</v>
      </c>
      <c r="AK239" s="35">
        <f>0.0526*Clima!$F237^2.218</f>
        <v>0</v>
      </c>
      <c r="AL239" s="35">
        <f>IF(Clima!$F237&gt;0.05*$AP$6,((Clima!$F237-0.05*$AP$6)^2)/(Clima!$F237+0.95*$AP$6),0)</f>
        <v>0</v>
      </c>
      <c r="AM239" s="35">
        <f>0.0526*AL239*Clima!$F237^1.218</f>
        <v>0</v>
      </c>
      <c r="AN239" s="35"/>
      <c r="AO239" s="35"/>
      <c r="AP239" s="35"/>
      <c r="AQ239" s="9"/>
      <c r="AR239" s="10"/>
    </row>
    <row r="240" spans="2:44" x14ac:dyDescent="0.25">
      <c r="B240" s="8"/>
      <c r="C240" s="35">
        <v>235</v>
      </c>
      <c r="D240" s="35">
        <f>'Cálculos de ET'!$I238*((1-Constantes!$D$18)*'Cálculos de ET'!$K238+'Cálculos de ET'!$L238)</f>
        <v>1.888173380616947</v>
      </c>
      <c r="E240" s="35">
        <f>MIN(D240*Constantes!$D$16,0.8*(J239+Clima!$F238-H240-I240-Constantes!$D$12))</f>
        <v>1.5057070434451704E-3</v>
      </c>
      <c r="F240" s="35">
        <f>IF(Clima!$F238&gt;0.05*Constantes!$D$17,((Clima!$F238-0.05*Constantes!$D$17)^2)/(Clima!$F238+0.95*Constantes!$D$17),0)</f>
        <v>0</v>
      </c>
      <c r="G240" s="35">
        <f>(F240*Constantes!$D$23+Clima!$F238*Constantes!$D$22)/1000</f>
        <v>0</v>
      </c>
      <c r="H240" s="35">
        <f>IF(G240&gt;Constantes!$D$21,1000*((G240-Constantes!$D$21)/(Constantes!$D$23+Constantes!$D$22)),0)</f>
        <v>0</v>
      </c>
      <c r="I240" s="35">
        <f>MAX(0,J239+Clima!$F238-H240-Constantes!$D$11)</f>
        <v>0</v>
      </c>
      <c r="J240" s="35">
        <f>J239+Clima!$F238-H240-E240-I240</f>
        <v>7.5003764267608615</v>
      </c>
      <c r="K240" s="35">
        <f>0.0526*H240*Clima!$F238^1.218</f>
        <v>0</v>
      </c>
      <c r="L240" s="35">
        <f>K240*Constantes!$D$29</f>
        <v>0</v>
      </c>
      <c r="M240" s="9"/>
      <c r="N240" s="35">
        <v>235</v>
      </c>
      <c r="O240" s="35">
        <f>'Cálculos de ET'!$I238*((1-Constantes!$E$18)*'Cálculos de ET'!$K238+'Cálculos de ET'!$L238)</f>
        <v>1.888173380616947</v>
      </c>
      <c r="P240" s="35">
        <f>MIN(O240*Constantes!$E$16,0.8*(U239+Clima!$F238-S240-T240-Constantes!$D$12))</f>
        <v>1.5057070445855915E-3</v>
      </c>
      <c r="Q240" s="35">
        <f>IF(Clima!$F238&gt;0.05*Constantes!$E$17,((Clima!$F238-0.05*Constantes!$E$17)^2)/(Clima!$F238+0.95*Constantes!$E$17),0)</f>
        <v>0</v>
      </c>
      <c r="R240" s="35">
        <f>(Q240*Constantes!$E$23+Clima!$F238*Constantes!$E$22)/1000</f>
        <v>0</v>
      </c>
      <c r="S240" s="35">
        <f>IF(R240&gt;Constantes!$E$21,1000*((R240-Constantes!$E$21)/(Constantes!$E$23+Constantes!$E$22)),0)</f>
        <v>0</v>
      </c>
      <c r="T240" s="35">
        <f>MAX(0,U239+Clima!$F238-S240-Constantes!$D$11)</f>
        <v>0</v>
      </c>
      <c r="U240" s="35">
        <f>U239+Clima!$F238-S240-P240-T240</f>
        <v>7.5003764267611466</v>
      </c>
      <c r="V240" s="35">
        <f>0.0526*S240*Clima!$F238^1.218</f>
        <v>0</v>
      </c>
      <c r="W240" s="35">
        <f>V240*Constantes!$E$29</f>
        <v>0</v>
      </c>
      <c r="X240" s="9"/>
      <c r="Y240" s="35">
        <v>235</v>
      </c>
      <c r="Z240" s="35">
        <f>'Cálculos de ET'!$I238*((1-Constantes!$F$18)*'Cálculos de ET'!$K238+'Cálculos de ET'!$L238)</f>
        <v>1.888173380616947</v>
      </c>
      <c r="AA240" s="35">
        <f>MIN(Z240*Constantes!$F$16,0.8*(AF239+Clima!$F238-AD240-AE240-Constantes!$D$12))</f>
        <v>1.5057070445855915E-3</v>
      </c>
      <c r="AB240" s="35">
        <f>IF(Clima!$F238&gt;0.05*Constantes!$F$17,((Clima!$F238-0.05*Constantes!$F$17)^2)/(Clima!$F238+0.95*Constantes!$F$17),0)</f>
        <v>0</v>
      </c>
      <c r="AC240" s="35">
        <f>(AB240*Constantes!$F$23+Clima!$F238*Constantes!$F$22)/1000</f>
        <v>0</v>
      </c>
      <c r="AD240" s="35">
        <f>IF(AC240&gt;Constantes!$F$21,1000*((AC240-Constantes!$F$21)/(Constantes!$F$23+Constantes!$F$22)),0)</f>
        <v>0</v>
      </c>
      <c r="AE240" s="35">
        <f>MAX(0,AF239+Clima!$F238-AD240-Constantes!$D$11)</f>
        <v>0</v>
      </c>
      <c r="AF240" s="35">
        <f>AF239+Clima!$F238-AD240-AA240-AE240</f>
        <v>7.5003764267611466</v>
      </c>
      <c r="AG240" s="35">
        <f>0.0526*AD240*Clima!$F238^1.218</f>
        <v>0</v>
      </c>
      <c r="AH240" s="35">
        <f>AG240*Constantes!$F$29</f>
        <v>0</v>
      </c>
      <c r="AI240" s="9"/>
      <c r="AJ240" s="35">
        <v>235</v>
      </c>
      <c r="AK240" s="35">
        <f>0.0526*Clima!$F238^2.218</f>
        <v>0</v>
      </c>
      <c r="AL240" s="35">
        <f>IF(Clima!$F238&gt;0.05*$AP$6,((Clima!$F238-0.05*$AP$6)^2)/(Clima!$F238+0.95*$AP$6),0)</f>
        <v>0</v>
      </c>
      <c r="AM240" s="35">
        <f>0.0526*AL240*Clima!$F238^1.218</f>
        <v>0</v>
      </c>
      <c r="AN240" s="35"/>
      <c r="AO240" s="35"/>
      <c r="AP240" s="35"/>
      <c r="AQ240" s="9"/>
      <c r="AR240" s="10"/>
    </row>
    <row r="241" spans="2:44" x14ac:dyDescent="0.25">
      <c r="B241" s="8"/>
      <c r="C241" s="35">
        <v>236</v>
      </c>
      <c r="D241" s="35">
        <f>'Cálculos de ET'!$I239*((1-Constantes!$D$18)*'Cálculos de ET'!$K239+'Cálculos de ET'!$L239)</f>
        <v>1.9113108936344003</v>
      </c>
      <c r="E241" s="35">
        <f>MIN(D241*Constantes!$D$16,0.8*(J240+Clima!$F239-H241-I241-Constantes!$D$12))</f>
        <v>3.0114140868917619E-4</v>
      </c>
      <c r="F241" s="35">
        <f>IF(Clima!$F239&gt;0.05*Constantes!$D$17,((Clima!$F239-0.05*Constantes!$D$17)^2)/(Clima!$F239+0.95*Constantes!$D$17),0)</f>
        <v>0</v>
      </c>
      <c r="G241" s="35">
        <f>(F241*Constantes!$D$23+Clima!$F239*Constantes!$D$22)/1000</f>
        <v>0</v>
      </c>
      <c r="H241" s="35">
        <f>IF(G241&gt;Constantes!$D$21,1000*((G241-Constantes!$D$21)/(Constantes!$D$23+Constantes!$D$22)),0)</f>
        <v>0</v>
      </c>
      <c r="I241" s="35">
        <f>MAX(0,J240+Clima!$F239-H241-Constantes!$D$11)</f>
        <v>0</v>
      </c>
      <c r="J241" s="35">
        <f>J240+Clima!$F239-H241-E241-I241</f>
        <v>7.5000752853521719</v>
      </c>
      <c r="K241" s="35">
        <f>0.0526*H241*Clima!$F239^1.218</f>
        <v>0</v>
      </c>
      <c r="L241" s="35">
        <f>K241*Constantes!$D$29</f>
        <v>0</v>
      </c>
      <c r="M241" s="9"/>
      <c r="N241" s="35">
        <v>236</v>
      </c>
      <c r="O241" s="35">
        <f>'Cálculos de ET'!$I239*((1-Constantes!$E$18)*'Cálculos de ET'!$K239+'Cálculos de ET'!$L239)</f>
        <v>1.9113108936344003</v>
      </c>
      <c r="P241" s="35">
        <f>MIN(O241*Constantes!$E$16,0.8*(U240+Clima!$F239-S241-T241-Constantes!$D$12))</f>
        <v>3.011414089172604E-4</v>
      </c>
      <c r="Q241" s="35">
        <f>IF(Clima!$F239&gt;0.05*Constantes!$E$17,((Clima!$F239-0.05*Constantes!$E$17)^2)/(Clima!$F239+0.95*Constantes!$E$17),0)</f>
        <v>0</v>
      </c>
      <c r="R241" s="35">
        <f>(Q241*Constantes!$E$23+Clima!$F239*Constantes!$E$22)/1000</f>
        <v>0</v>
      </c>
      <c r="S241" s="35">
        <f>IF(R241&gt;Constantes!$E$21,1000*((R241-Constantes!$E$21)/(Constantes!$E$23+Constantes!$E$22)),0)</f>
        <v>0</v>
      </c>
      <c r="T241" s="35">
        <f>MAX(0,U240+Clima!$F239-S241-Constantes!$D$11)</f>
        <v>0</v>
      </c>
      <c r="U241" s="35">
        <f>U240+Clima!$F239-S241-P241-T241</f>
        <v>7.5000752853522297</v>
      </c>
      <c r="V241" s="35">
        <f>0.0526*S241*Clima!$F239^1.218</f>
        <v>0</v>
      </c>
      <c r="W241" s="35">
        <f>V241*Constantes!$E$29</f>
        <v>0</v>
      </c>
      <c r="X241" s="9"/>
      <c r="Y241" s="35">
        <v>236</v>
      </c>
      <c r="Z241" s="35">
        <f>'Cálculos de ET'!$I239*((1-Constantes!$F$18)*'Cálculos de ET'!$K239+'Cálculos de ET'!$L239)</f>
        <v>1.9113108936344003</v>
      </c>
      <c r="AA241" s="35">
        <f>MIN(Z241*Constantes!$F$16,0.8*(AF240+Clima!$F239-AD241-AE241-Constantes!$D$12))</f>
        <v>3.011414089172604E-4</v>
      </c>
      <c r="AB241" s="35">
        <f>IF(Clima!$F239&gt;0.05*Constantes!$F$17,((Clima!$F239-0.05*Constantes!$F$17)^2)/(Clima!$F239+0.95*Constantes!$F$17),0)</f>
        <v>0</v>
      </c>
      <c r="AC241" s="35">
        <f>(AB241*Constantes!$F$23+Clima!$F239*Constantes!$F$22)/1000</f>
        <v>0</v>
      </c>
      <c r="AD241" s="35">
        <f>IF(AC241&gt;Constantes!$F$21,1000*((AC241-Constantes!$F$21)/(Constantes!$F$23+Constantes!$F$22)),0)</f>
        <v>0</v>
      </c>
      <c r="AE241" s="35">
        <f>MAX(0,AF240+Clima!$F239-AD241-Constantes!$D$11)</f>
        <v>0</v>
      </c>
      <c r="AF241" s="35">
        <f>AF240+Clima!$F239-AD241-AA241-AE241</f>
        <v>7.5000752853522297</v>
      </c>
      <c r="AG241" s="35">
        <f>0.0526*AD241*Clima!$F239^1.218</f>
        <v>0</v>
      </c>
      <c r="AH241" s="35">
        <f>AG241*Constantes!$F$29</f>
        <v>0</v>
      </c>
      <c r="AI241" s="9"/>
      <c r="AJ241" s="35">
        <v>236</v>
      </c>
      <c r="AK241" s="35">
        <f>0.0526*Clima!$F239^2.218</f>
        <v>0</v>
      </c>
      <c r="AL241" s="35">
        <f>IF(Clima!$F239&gt;0.05*$AP$6,((Clima!$F239-0.05*$AP$6)^2)/(Clima!$F239+0.95*$AP$6),0)</f>
        <v>0</v>
      </c>
      <c r="AM241" s="35">
        <f>0.0526*AL241*Clima!$F239^1.218</f>
        <v>0</v>
      </c>
      <c r="AN241" s="35"/>
      <c r="AO241" s="35"/>
      <c r="AP241" s="35"/>
      <c r="AQ241" s="9"/>
      <c r="AR241" s="10"/>
    </row>
    <row r="242" spans="2:44" x14ac:dyDescent="0.25">
      <c r="B242" s="8"/>
      <c r="C242" s="35">
        <v>237</v>
      </c>
      <c r="D242" s="35">
        <f>'Cálculos de ET'!$I240*((1-Constantes!$D$18)*'Cálculos de ET'!$K240+'Cálculos de ET'!$L240)</f>
        <v>1.7996852388333862</v>
      </c>
      <c r="E242" s="35">
        <f>MIN(D242*Constantes!$D$16,0.8*(J241+Clima!$F240-H242-I242-Constantes!$D$12))</f>
        <v>6.022828173755102E-5</v>
      </c>
      <c r="F242" s="35">
        <f>IF(Clima!$F240&gt;0.05*Constantes!$D$17,((Clima!$F240-0.05*Constantes!$D$17)^2)/(Clima!$F240+0.95*Constantes!$D$17),0)</f>
        <v>0</v>
      </c>
      <c r="G242" s="35">
        <f>(F242*Constantes!$D$23+Clima!$F240*Constantes!$D$22)/1000</f>
        <v>0</v>
      </c>
      <c r="H242" s="35">
        <f>IF(G242&gt;Constantes!$D$21,1000*((G242-Constantes!$D$21)/(Constantes!$D$23+Constantes!$D$22)),0)</f>
        <v>0</v>
      </c>
      <c r="I242" s="35">
        <f>MAX(0,J241+Clima!$F240-H242-Constantes!$D$11)</f>
        <v>0</v>
      </c>
      <c r="J242" s="35">
        <f>J241+Clima!$F240-H242-E242-I242</f>
        <v>7.500015057070434</v>
      </c>
      <c r="K242" s="35">
        <f>0.0526*H242*Clima!$F240^1.218</f>
        <v>0</v>
      </c>
      <c r="L242" s="35">
        <f>K242*Constantes!$D$29</f>
        <v>0</v>
      </c>
      <c r="M242" s="9"/>
      <c r="N242" s="35">
        <v>237</v>
      </c>
      <c r="O242" s="35">
        <f>'Cálculos de ET'!$I240*((1-Constantes!$E$18)*'Cálculos de ET'!$K240+'Cálculos de ET'!$L240)</f>
        <v>1.7996852388333862</v>
      </c>
      <c r="P242" s="35">
        <f>MIN(O242*Constantes!$E$16,0.8*(U241+Clima!$F240-S242-T242-Constantes!$D$12))</f>
        <v>6.0228281783736298E-5</v>
      </c>
      <c r="Q242" s="35">
        <f>IF(Clima!$F240&gt;0.05*Constantes!$E$17,((Clima!$F240-0.05*Constantes!$E$17)^2)/(Clima!$F240+0.95*Constantes!$E$17),0)</f>
        <v>0</v>
      </c>
      <c r="R242" s="35">
        <f>(Q242*Constantes!$E$23+Clima!$F240*Constantes!$E$22)/1000</f>
        <v>0</v>
      </c>
      <c r="S242" s="35">
        <f>IF(R242&gt;Constantes!$E$21,1000*((R242-Constantes!$E$21)/(Constantes!$E$23+Constantes!$E$22)),0)</f>
        <v>0</v>
      </c>
      <c r="T242" s="35">
        <f>MAX(0,U241+Clima!$F240-S242-Constantes!$D$11)</f>
        <v>0</v>
      </c>
      <c r="U242" s="35">
        <f>U241+Clima!$F240-S242-P242-T242</f>
        <v>7.5000150570704456</v>
      </c>
      <c r="V242" s="35">
        <f>0.0526*S242*Clima!$F240^1.218</f>
        <v>0</v>
      </c>
      <c r="W242" s="35">
        <f>V242*Constantes!$E$29</f>
        <v>0</v>
      </c>
      <c r="X242" s="9"/>
      <c r="Y242" s="35">
        <v>237</v>
      </c>
      <c r="Z242" s="35">
        <f>'Cálculos de ET'!$I240*((1-Constantes!$F$18)*'Cálculos de ET'!$K240+'Cálculos de ET'!$L240)</f>
        <v>1.7996852388333862</v>
      </c>
      <c r="AA242" s="35">
        <f>MIN(Z242*Constantes!$F$16,0.8*(AF241+Clima!$F240-AD242-AE242-Constantes!$D$12))</f>
        <v>6.0228281783736298E-5</v>
      </c>
      <c r="AB242" s="35">
        <f>IF(Clima!$F240&gt;0.05*Constantes!$F$17,((Clima!$F240-0.05*Constantes!$F$17)^2)/(Clima!$F240+0.95*Constantes!$F$17),0)</f>
        <v>0</v>
      </c>
      <c r="AC242" s="35">
        <f>(AB242*Constantes!$F$23+Clima!$F240*Constantes!$F$22)/1000</f>
        <v>0</v>
      </c>
      <c r="AD242" s="35">
        <f>IF(AC242&gt;Constantes!$F$21,1000*((AC242-Constantes!$F$21)/(Constantes!$F$23+Constantes!$F$22)),0)</f>
        <v>0</v>
      </c>
      <c r="AE242" s="35">
        <f>MAX(0,AF241+Clima!$F240-AD242-Constantes!$D$11)</f>
        <v>0</v>
      </c>
      <c r="AF242" s="35">
        <f>AF241+Clima!$F240-AD242-AA242-AE242</f>
        <v>7.5000150570704456</v>
      </c>
      <c r="AG242" s="35">
        <f>0.0526*AD242*Clima!$F240^1.218</f>
        <v>0</v>
      </c>
      <c r="AH242" s="35">
        <f>AG242*Constantes!$F$29</f>
        <v>0</v>
      </c>
      <c r="AI242" s="9"/>
      <c r="AJ242" s="35">
        <v>237</v>
      </c>
      <c r="AK242" s="35">
        <f>0.0526*Clima!$F240^2.218</f>
        <v>0</v>
      </c>
      <c r="AL242" s="35">
        <f>IF(Clima!$F240&gt;0.05*$AP$6,((Clima!$F240-0.05*$AP$6)^2)/(Clima!$F240+0.95*$AP$6),0)</f>
        <v>0</v>
      </c>
      <c r="AM242" s="35">
        <f>0.0526*AL242*Clima!$F240^1.218</f>
        <v>0</v>
      </c>
      <c r="AN242" s="35"/>
      <c r="AO242" s="35"/>
      <c r="AP242" s="35"/>
      <c r="AQ242" s="9"/>
      <c r="AR242" s="10"/>
    </row>
    <row r="243" spans="2:44" x14ac:dyDescent="0.25">
      <c r="B243" s="8"/>
      <c r="C243" s="35">
        <v>238</v>
      </c>
      <c r="D243" s="35">
        <f>'Cálculos de ET'!$I241*((1-Constantes!$D$18)*'Cálculos de ET'!$K241+'Cálculos de ET'!$L241)</f>
        <v>1.8940791581210417</v>
      </c>
      <c r="E243" s="35">
        <f>MIN(D243*Constantes!$D$16,0.8*(J242+Clima!$F241-H243-I243-Constantes!$D$12))</f>
        <v>1.2045656347225987E-5</v>
      </c>
      <c r="F243" s="35">
        <f>IF(Clima!$F241&gt;0.05*Constantes!$D$17,((Clima!$F241-0.05*Constantes!$D$17)^2)/(Clima!$F241+0.95*Constantes!$D$17),0)</f>
        <v>0</v>
      </c>
      <c r="G243" s="35">
        <f>(F243*Constantes!$D$23+Clima!$F241*Constantes!$D$22)/1000</f>
        <v>0</v>
      </c>
      <c r="H243" s="35">
        <f>IF(G243&gt;Constantes!$D$21,1000*((G243-Constantes!$D$21)/(Constantes!$D$23+Constantes!$D$22)),0)</f>
        <v>0</v>
      </c>
      <c r="I243" s="35">
        <f>MAX(0,J242+Clima!$F241-H243-Constantes!$D$11)</f>
        <v>0</v>
      </c>
      <c r="J243" s="35">
        <f>J242+Clima!$F241-H243-E243-I243</f>
        <v>7.500003011414087</v>
      </c>
      <c r="K243" s="35">
        <f>0.0526*H243*Clima!$F241^1.218</f>
        <v>0</v>
      </c>
      <c r="L243" s="35">
        <f>K243*Constantes!$D$29</f>
        <v>0</v>
      </c>
      <c r="M243" s="9"/>
      <c r="N243" s="35">
        <v>238</v>
      </c>
      <c r="O243" s="35">
        <f>'Cálculos de ET'!$I241*((1-Constantes!$E$18)*'Cálculos de ET'!$K241+'Cálculos de ET'!$L241)</f>
        <v>1.8940791581210417</v>
      </c>
      <c r="P243" s="35">
        <f>MIN(O243*Constantes!$E$16,0.8*(U242+Clima!$F241-S243-T243-Constantes!$D$12))</f>
        <v>1.2045656356463042E-5</v>
      </c>
      <c r="Q243" s="35">
        <f>IF(Clima!$F241&gt;0.05*Constantes!$E$17,((Clima!$F241-0.05*Constantes!$E$17)^2)/(Clima!$F241+0.95*Constantes!$E$17),0)</f>
        <v>0</v>
      </c>
      <c r="R243" s="35">
        <f>(Q243*Constantes!$E$23+Clima!$F241*Constantes!$E$22)/1000</f>
        <v>0</v>
      </c>
      <c r="S243" s="35">
        <f>IF(R243&gt;Constantes!$E$21,1000*((R243-Constantes!$E$21)/(Constantes!$E$23+Constantes!$E$22)),0)</f>
        <v>0</v>
      </c>
      <c r="T243" s="35">
        <f>MAX(0,U242+Clima!$F241-S243-Constantes!$D$11)</f>
        <v>0</v>
      </c>
      <c r="U243" s="35">
        <f>U242+Clima!$F241-S243-P243-T243</f>
        <v>7.5000030114140888</v>
      </c>
      <c r="V243" s="35">
        <f>0.0526*S243*Clima!$F241^1.218</f>
        <v>0</v>
      </c>
      <c r="W243" s="35">
        <f>V243*Constantes!$E$29</f>
        <v>0</v>
      </c>
      <c r="X243" s="9"/>
      <c r="Y243" s="35">
        <v>238</v>
      </c>
      <c r="Z243" s="35">
        <f>'Cálculos de ET'!$I241*((1-Constantes!$F$18)*'Cálculos de ET'!$K241+'Cálculos de ET'!$L241)</f>
        <v>1.8940791581210417</v>
      </c>
      <c r="AA243" s="35">
        <f>MIN(Z243*Constantes!$F$16,0.8*(AF242+Clima!$F241-AD243-AE243-Constantes!$D$12))</f>
        <v>1.2045656356463042E-5</v>
      </c>
      <c r="AB243" s="35">
        <f>IF(Clima!$F241&gt;0.05*Constantes!$F$17,((Clima!$F241-0.05*Constantes!$F$17)^2)/(Clima!$F241+0.95*Constantes!$F$17),0)</f>
        <v>0</v>
      </c>
      <c r="AC243" s="35">
        <f>(AB243*Constantes!$F$23+Clima!$F241*Constantes!$F$22)/1000</f>
        <v>0</v>
      </c>
      <c r="AD243" s="35">
        <f>IF(AC243&gt;Constantes!$F$21,1000*((AC243-Constantes!$F$21)/(Constantes!$F$23+Constantes!$F$22)),0)</f>
        <v>0</v>
      </c>
      <c r="AE243" s="35">
        <f>MAX(0,AF242+Clima!$F241-AD243-Constantes!$D$11)</f>
        <v>0</v>
      </c>
      <c r="AF243" s="35">
        <f>AF242+Clima!$F241-AD243-AA243-AE243</f>
        <v>7.5000030114140888</v>
      </c>
      <c r="AG243" s="35">
        <f>0.0526*AD243*Clima!$F241^1.218</f>
        <v>0</v>
      </c>
      <c r="AH243" s="35">
        <f>AG243*Constantes!$F$29</f>
        <v>0</v>
      </c>
      <c r="AI243" s="9"/>
      <c r="AJ243" s="35">
        <v>238</v>
      </c>
      <c r="AK243" s="35">
        <f>0.0526*Clima!$F241^2.218</f>
        <v>0</v>
      </c>
      <c r="AL243" s="35">
        <f>IF(Clima!$F241&gt;0.05*$AP$6,((Clima!$F241-0.05*$AP$6)^2)/(Clima!$F241+0.95*$AP$6),0)</f>
        <v>0</v>
      </c>
      <c r="AM243" s="35">
        <f>0.0526*AL243*Clima!$F241^1.218</f>
        <v>0</v>
      </c>
      <c r="AN243" s="35"/>
      <c r="AO243" s="35"/>
      <c r="AP243" s="35"/>
      <c r="AQ243" s="9"/>
      <c r="AR243" s="10"/>
    </row>
    <row r="244" spans="2:44" x14ac:dyDescent="0.25">
      <c r="B244" s="8"/>
      <c r="C244" s="35">
        <v>239</v>
      </c>
      <c r="D244" s="35">
        <f>'Cálculos de ET'!$I242*((1-Constantes!$D$18)*'Cálculos de ET'!$K242+'Cálculos de ET'!$L242)</f>
        <v>1.9364140242100256</v>
      </c>
      <c r="E244" s="35">
        <f>MIN(D244*Constantes!$D$16,0.8*(J243+Clima!$F242-H244-I244-Constantes!$D$12))</f>
        <v>2.4091312695873057E-6</v>
      </c>
      <c r="F244" s="35">
        <f>IF(Clima!$F242&gt;0.05*Constantes!$D$17,((Clima!$F242-0.05*Constantes!$D$17)^2)/(Clima!$F242+0.95*Constantes!$D$17),0)</f>
        <v>0</v>
      </c>
      <c r="G244" s="35">
        <f>(F244*Constantes!$D$23+Clima!$F242*Constantes!$D$22)/1000</f>
        <v>0</v>
      </c>
      <c r="H244" s="35">
        <f>IF(G244&gt;Constantes!$D$21,1000*((G244-Constantes!$D$21)/(Constantes!$D$23+Constantes!$D$22)),0)</f>
        <v>0</v>
      </c>
      <c r="I244" s="35">
        <f>MAX(0,J243+Clima!$F242-H244-Constantes!$D$11)</f>
        <v>0</v>
      </c>
      <c r="J244" s="35">
        <f>J243+Clima!$F242-H244-E244-I244</f>
        <v>7.5000006022828174</v>
      </c>
      <c r="K244" s="35">
        <f>0.0526*H244*Clima!$F242^1.218</f>
        <v>0</v>
      </c>
      <c r="L244" s="35">
        <f>K244*Constantes!$D$29</f>
        <v>0</v>
      </c>
      <c r="M244" s="9"/>
      <c r="N244" s="35">
        <v>239</v>
      </c>
      <c r="O244" s="35">
        <f>'Cálculos de ET'!$I242*((1-Constantes!$E$18)*'Cálculos de ET'!$K242+'Cálculos de ET'!$L242)</f>
        <v>1.9364140242100256</v>
      </c>
      <c r="P244" s="35">
        <f>MIN(O244*Constantes!$E$16,0.8*(U243+Clima!$F242-S244-T244-Constantes!$D$12))</f>
        <v>2.4091312710083915E-6</v>
      </c>
      <c r="Q244" s="35">
        <f>IF(Clima!$F242&gt;0.05*Constantes!$E$17,((Clima!$F242-0.05*Constantes!$E$17)^2)/(Clima!$F242+0.95*Constantes!$E$17),0)</f>
        <v>0</v>
      </c>
      <c r="R244" s="35">
        <f>(Q244*Constantes!$E$23+Clima!$F242*Constantes!$E$22)/1000</f>
        <v>0</v>
      </c>
      <c r="S244" s="35">
        <f>IF(R244&gt;Constantes!$E$21,1000*((R244-Constantes!$E$21)/(Constantes!$E$23+Constantes!$E$22)),0)</f>
        <v>0</v>
      </c>
      <c r="T244" s="35">
        <f>MAX(0,U243+Clima!$F242-S244-Constantes!$D$11)</f>
        <v>0</v>
      </c>
      <c r="U244" s="35">
        <f>U243+Clima!$F242-S244-P244-T244</f>
        <v>7.5000006022828174</v>
      </c>
      <c r="V244" s="35">
        <f>0.0526*S244*Clima!$F242^1.218</f>
        <v>0</v>
      </c>
      <c r="W244" s="35">
        <f>V244*Constantes!$E$29</f>
        <v>0</v>
      </c>
      <c r="X244" s="9"/>
      <c r="Y244" s="35">
        <v>239</v>
      </c>
      <c r="Z244" s="35">
        <f>'Cálculos de ET'!$I242*((1-Constantes!$F$18)*'Cálculos de ET'!$K242+'Cálculos de ET'!$L242)</f>
        <v>1.9364140242100256</v>
      </c>
      <c r="AA244" s="35">
        <f>MIN(Z244*Constantes!$F$16,0.8*(AF243+Clima!$F242-AD244-AE244-Constantes!$D$12))</f>
        <v>2.4091312710083915E-6</v>
      </c>
      <c r="AB244" s="35">
        <f>IF(Clima!$F242&gt;0.05*Constantes!$F$17,((Clima!$F242-0.05*Constantes!$F$17)^2)/(Clima!$F242+0.95*Constantes!$F$17),0)</f>
        <v>0</v>
      </c>
      <c r="AC244" s="35">
        <f>(AB244*Constantes!$F$23+Clima!$F242*Constantes!$F$22)/1000</f>
        <v>0</v>
      </c>
      <c r="AD244" s="35">
        <f>IF(AC244&gt;Constantes!$F$21,1000*((AC244-Constantes!$F$21)/(Constantes!$F$23+Constantes!$F$22)),0)</f>
        <v>0</v>
      </c>
      <c r="AE244" s="35">
        <f>MAX(0,AF243+Clima!$F242-AD244-Constantes!$D$11)</f>
        <v>0</v>
      </c>
      <c r="AF244" s="35">
        <f>AF243+Clima!$F242-AD244-AA244-AE244</f>
        <v>7.5000006022828174</v>
      </c>
      <c r="AG244" s="35">
        <f>0.0526*AD244*Clima!$F242^1.218</f>
        <v>0</v>
      </c>
      <c r="AH244" s="35">
        <f>AG244*Constantes!$F$29</f>
        <v>0</v>
      </c>
      <c r="AI244" s="9"/>
      <c r="AJ244" s="35">
        <v>239</v>
      </c>
      <c r="AK244" s="35">
        <f>0.0526*Clima!$F242^2.218</f>
        <v>0</v>
      </c>
      <c r="AL244" s="35">
        <f>IF(Clima!$F242&gt;0.05*$AP$6,((Clima!$F242-0.05*$AP$6)^2)/(Clima!$F242+0.95*$AP$6),0)</f>
        <v>0</v>
      </c>
      <c r="AM244" s="35">
        <f>0.0526*AL244*Clima!$F242^1.218</f>
        <v>0</v>
      </c>
      <c r="AN244" s="35"/>
      <c r="AO244" s="35"/>
      <c r="AP244" s="35"/>
      <c r="AQ244" s="9"/>
      <c r="AR244" s="10"/>
    </row>
    <row r="245" spans="2:44" x14ac:dyDescent="0.25">
      <c r="B245" s="8"/>
      <c r="C245" s="35">
        <v>240</v>
      </c>
      <c r="D245" s="35">
        <f>'Cálculos de ET'!$I243*((1-Constantes!$D$18)*'Cálculos de ET'!$K243+'Cálculos de ET'!$L243)</f>
        <v>1.8505860295787313</v>
      </c>
      <c r="E245" s="35">
        <f>MIN(D245*Constantes!$D$16,0.8*(J244+Clima!$F243-H245-I245-Constantes!$D$12))</f>
        <v>4.8182625391746112E-7</v>
      </c>
      <c r="F245" s="35">
        <f>IF(Clima!$F243&gt;0.05*Constantes!$D$17,((Clima!$F243-0.05*Constantes!$D$17)^2)/(Clima!$F243+0.95*Constantes!$D$17),0)</f>
        <v>0</v>
      </c>
      <c r="G245" s="35">
        <f>(F245*Constantes!$D$23+Clima!$F243*Constantes!$D$22)/1000</f>
        <v>0</v>
      </c>
      <c r="H245" s="35">
        <f>IF(G245&gt;Constantes!$D$21,1000*((G245-Constantes!$D$21)/(Constantes!$D$23+Constantes!$D$22)),0)</f>
        <v>0</v>
      </c>
      <c r="I245" s="35">
        <f>MAX(0,J244+Clima!$F243-H245-Constantes!$D$11)</f>
        <v>0</v>
      </c>
      <c r="J245" s="35">
        <f>J244+Clima!$F243-H245-E245-I245</f>
        <v>7.5000001204565638</v>
      </c>
      <c r="K245" s="35">
        <f>0.0526*H245*Clima!$F243^1.218</f>
        <v>0</v>
      </c>
      <c r="L245" s="35">
        <f>K245*Constantes!$D$29</f>
        <v>0</v>
      </c>
      <c r="M245" s="9"/>
      <c r="N245" s="35">
        <v>240</v>
      </c>
      <c r="O245" s="35">
        <f>'Cálculos de ET'!$I243*((1-Constantes!$E$18)*'Cálculos de ET'!$K243+'Cálculos de ET'!$L243)</f>
        <v>1.8505860295787313</v>
      </c>
      <c r="P245" s="35">
        <f>MIN(O245*Constantes!$E$16,0.8*(U244+Clima!$F243-S245-T245-Constantes!$D$12))</f>
        <v>4.8182625391746112E-7</v>
      </c>
      <c r="Q245" s="35">
        <f>IF(Clima!$F243&gt;0.05*Constantes!$E$17,((Clima!$F243-0.05*Constantes!$E$17)^2)/(Clima!$F243+0.95*Constantes!$E$17),0)</f>
        <v>0</v>
      </c>
      <c r="R245" s="35">
        <f>(Q245*Constantes!$E$23+Clima!$F243*Constantes!$E$22)/1000</f>
        <v>0</v>
      </c>
      <c r="S245" s="35">
        <f>IF(R245&gt;Constantes!$E$21,1000*((R245-Constantes!$E$21)/(Constantes!$E$23+Constantes!$E$22)),0)</f>
        <v>0</v>
      </c>
      <c r="T245" s="35">
        <f>MAX(0,U244+Clima!$F243-S245-Constantes!$D$11)</f>
        <v>0</v>
      </c>
      <c r="U245" s="35">
        <f>U244+Clima!$F243-S245-P245-T245</f>
        <v>7.5000001204565638</v>
      </c>
      <c r="V245" s="35">
        <f>0.0526*S245*Clima!$F243^1.218</f>
        <v>0</v>
      </c>
      <c r="W245" s="35">
        <f>V245*Constantes!$E$29</f>
        <v>0</v>
      </c>
      <c r="X245" s="9"/>
      <c r="Y245" s="35">
        <v>240</v>
      </c>
      <c r="Z245" s="35">
        <f>'Cálculos de ET'!$I243*((1-Constantes!$F$18)*'Cálculos de ET'!$K243+'Cálculos de ET'!$L243)</f>
        <v>1.8505860295787313</v>
      </c>
      <c r="AA245" s="35">
        <f>MIN(Z245*Constantes!$F$16,0.8*(AF244+Clima!$F243-AD245-AE245-Constantes!$D$12))</f>
        <v>4.8182625391746112E-7</v>
      </c>
      <c r="AB245" s="35">
        <f>IF(Clima!$F243&gt;0.05*Constantes!$F$17,((Clima!$F243-0.05*Constantes!$F$17)^2)/(Clima!$F243+0.95*Constantes!$F$17),0)</f>
        <v>0</v>
      </c>
      <c r="AC245" s="35">
        <f>(AB245*Constantes!$F$23+Clima!$F243*Constantes!$F$22)/1000</f>
        <v>0</v>
      </c>
      <c r="AD245" s="35">
        <f>IF(AC245&gt;Constantes!$F$21,1000*((AC245-Constantes!$F$21)/(Constantes!$F$23+Constantes!$F$22)),0)</f>
        <v>0</v>
      </c>
      <c r="AE245" s="35">
        <f>MAX(0,AF244+Clima!$F243-AD245-Constantes!$D$11)</f>
        <v>0</v>
      </c>
      <c r="AF245" s="35">
        <f>AF244+Clima!$F243-AD245-AA245-AE245</f>
        <v>7.5000001204565638</v>
      </c>
      <c r="AG245" s="35">
        <f>0.0526*AD245*Clima!$F243^1.218</f>
        <v>0</v>
      </c>
      <c r="AH245" s="35">
        <f>AG245*Constantes!$F$29</f>
        <v>0</v>
      </c>
      <c r="AI245" s="9"/>
      <c r="AJ245" s="35">
        <v>240</v>
      </c>
      <c r="AK245" s="35">
        <f>0.0526*Clima!$F243^2.218</f>
        <v>0</v>
      </c>
      <c r="AL245" s="35">
        <f>IF(Clima!$F243&gt;0.05*$AP$6,((Clima!$F243-0.05*$AP$6)^2)/(Clima!$F243+0.95*$AP$6),0)</f>
        <v>0</v>
      </c>
      <c r="AM245" s="35">
        <f>0.0526*AL245*Clima!$F243^1.218</f>
        <v>0</v>
      </c>
      <c r="AN245" s="35"/>
      <c r="AO245" s="35"/>
      <c r="AP245" s="35"/>
      <c r="AQ245" s="9"/>
      <c r="AR245" s="10"/>
    </row>
    <row r="246" spans="2:44" x14ac:dyDescent="0.25">
      <c r="B246" s="8"/>
      <c r="C246" s="35">
        <v>241</v>
      </c>
      <c r="D246" s="35">
        <f>'Cálculos de ET'!$I244*((1-Constantes!$D$18)*'Cálculos de ET'!$K244+'Cálculos de ET'!$L244)</f>
        <v>1.8391228015531933</v>
      </c>
      <c r="E246" s="35">
        <f>MIN(D246*Constantes!$D$16,0.8*(J245+Clima!$F244-H246-I246-Constantes!$D$12))</f>
        <v>9.6365251067709326E-8</v>
      </c>
      <c r="F246" s="35">
        <f>IF(Clima!$F244&gt;0.05*Constantes!$D$17,((Clima!$F244-0.05*Constantes!$D$17)^2)/(Clima!$F244+0.95*Constantes!$D$17),0)</f>
        <v>0</v>
      </c>
      <c r="G246" s="35">
        <f>(F246*Constantes!$D$23+Clima!$F244*Constantes!$D$22)/1000</f>
        <v>0</v>
      </c>
      <c r="H246" s="35">
        <f>IF(G246&gt;Constantes!$D$21,1000*((G246-Constantes!$D$21)/(Constantes!$D$23+Constantes!$D$22)),0)</f>
        <v>0</v>
      </c>
      <c r="I246" s="35">
        <f>MAX(0,J245+Clima!$F244-H246-Constantes!$D$11)</f>
        <v>0</v>
      </c>
      <c r="J246" s="35">
        <f>J245+Clima!$F244-H246-E246-I246</f>
        <v>7.5000000240913129</v>
      </c>
      <c r="K246" s="35">
        <f>0.0526*H246*Clima!$F244^1.218</f>
        <v>0</v>
      </c>
      <c r="L246" s="35">
        <f>K246*Constantes!$D$29</f>
        <v>0</v>
      </c>
      <c r="M246" s="9"/>
      <c r="N246" s="35">
        <v>241</v>
      </c>
      <c r="O246" s="35">
        <f>'Cálculos de ET'!$I244*((1-Constantes!$E$18)*'Cálculos de ET'!$K244+'Cálculos de ET'!$L244)</f>
        <v>1.8391228015531933</v>
      </c>
      <c r="P246" s="35">
        <f>MIN(O246*Constantes!$E$16,0.8*(U245+Clima!$F244-S246-T246-Constantes!$D$12))</f>
        <v>9.6365251067709326E-8</v>
      </c>
      <c r="Q246" s="35">
        <f>IF(Clima!$F244&gt;0.05*Constantes!$E$17,((Clima!$F244-0.05*Constantes!$E$17)^2)/(Clima!$F244+0.95*Constantes!$E$17),0)</f>
        <v>0</v>
      </c>
      <c r="R246" s="35">
        <f>(Q246*Constantes!$E$23+Clima!$F244*Constantes!$E$22)/1000</f>
        <v>0</v>
      </c>
      <c r="S246" s="35">
        <f>IF(R246&gt;Constantes!$E$21,1000*((R246-Constantes!$E$21)/(Constantes!$E$23+Constantes!$E$22)),0)</f>
        <v>0</v>
      </c>
      <c r="T246" s="35">
        <f>MAX(0,U245+Clima!$F244-S246-Constantes!$D$11)</f>
        <v>0</v>
      </c>
      <c r="U246" s="35">
        <f>U245+Clima!$F244-S246-P246-T246</f>
        <v>7.5000000240913129</v>
      </c>
      <c r="V246" s="35">
        <f>0.0526*S246*Clima!$F244^1.218</f>
        <v>0</v>
      </c>
      <c r="W246" s="35">
        <f>V246*Constantes!$E$29</f>
        <v>0</v>
      </c>
      <c r="X246" s="9"/>
      <c r="Y246" s="35">
        <v>241</v>
      </c>
      <c r="Z246" s="35">
        <f>'Cálculos de ET'!$I244*((1-Constantes!$F$18)*'Cálculos de ET'!$K244+'Cálculos de ET'!$L244)</f>
        <v>1.8391228015531933</v>
      </c>
      <c r="AA246" s="35">
        <f>MIN(Z246*Constantes!$F$16,0.8*(AF245+Clima!$F244-AD246-AE246-Constantes!$D$12))</f>
        <v>9.6365251067709326E-8</v>
      </c>
      <c r="AB246" s="35">
        <f>IF(Clima!$F244&gt;0.05*Constantes!$F$17,((Clima!$F244-0.05*Constantes!$F$17)^2)/(Clima!$F244+0.95*Constantes!$F$17),0)</f>
        <v>0</v>
      </c>
      <c r="AC246" s="35">
        <f>(AB246*Constantes!$F$23+Clima!$F244*Constantes!$F$22)/1000</f>
        <v>0</v>
      </c>
      <c r="AD246" s="35">
        <f>IF(AC246&gt;Constantes!$F$21,1000*((AC246-Constantes!$F$21)/(Constantes!$F$23+Constantes!$F$22)),0)</f>
        <v>0</v>
      </c>
      <c r="AE246" s="35">
        <f>MAX(0,AF245+Clima!$F244-AD246-Constantes!$D$11)</f>
        <v>0</v>
      </c>
      <c r="AF246" s="35">
        <f>AF245+Clima!$F244-AD246-AA246-AE246</f>
        <v>7.5000000240913129</v>
      </c>
      <c r="AG246" s="35">
        <f>0.0526*AD246*Clima!$F244^1.218</f>
        <v>0</v>
      </c>
      <c r="AH246" s="35">
        <f>AG246*Constantes!$F$29</f>
        <v>0</v>
      </c>
      <c r="AI246" s="9"/>
      <c r="AJ246" s="35">
        <v>241</v>
      </c>
      <c r="AK246" s="35">
        <f>0.0526*Clima!$F244^2.218</f>
        <v>0</v>
      </c>
      <c r="AL246" s="35">
        <f>IF(Clima!$F244&gt;0.05*$AP$6,((Clima!$F244-0.05*$AP$6)^2)/(Clima!$F244+0.95*$AP$6),0)</f>
        <v>0</v>
      </c>
      <c r="AM246" s="35">
        <f>0.0526*AL246*Clima!$F244^1.218</f>
        <v>0</v>
      </c>
      <c r="AN246" s="35"/>
      <c r="AO246" s="35"/>
      <c r="AP246" s="35"/>
      <c r="AQ246" s="9"/>
      <c r="AR246" s="10"/>
    </row>
    <row r="247" spans="2:44" x14ac:dyDescent="0.25">
      <c r="B247" s="8"/>
      <c r="C247" s="35">
        <v>242</v>
      </c>
      <c r="D247" s="35">
        <f>'Cálculos de ET'!$I245*((1-Constantes!$D$18)*'Cálculos de ET'!$K245+'Cálculos de ET'!$L245)</f>
        <v>1.9350696567492227</v>
      </c>
      <c r="E247" s="35">
        <f>MIN(D247*Constantes!$D$16,0.8*(J246+Clima!$F245-H247-I247-Constantes!$D$12))</f>
        <v>1.9273050355650413E-8</v>
      </c>
      <c r="F247" s="35">
        <f>IF(Clima!$F245&gt;0.05*Constantes!$D$17,((Clima!$F245-0.05*Constantes!$D$17)^2)/(Clima!$F245+0.95*Constantes!$D$17),0)</f>
        <v>0</v>
      </c>
      <c r="G247" s="35">
        <f>(F247*Constantes!$D$23+Clima!$F245*Constantes!$D$22)/1000</f>
        <v>0</v>
      </c>
      <c r="H247" s="35">
        <f>IF(G247&gt;Constantes!$D$21,1000*((G247-Constantes!$D$21)/(Constantes!$D$23+Constantes!$D$22)),0)</f>
        <v>0</v>
      </c>
      <c r="I247" s="35">
        <f>MAX(0,J246+Clima!$F245-H247-Constantes!$D$11)</f>
        <v>0</v>
      </c>
      <c r="J247" s="35">
        <f>J246+Clima!$F245-H247-E247-I247</f>
        <v>7.5000000048182622</v>
      </c>
      <c r="K247" s="35">
        <f>0.0526*H247*Clima!$F245^1.218</f>
        <v>0</v>
      </c>
      <c r="L247" s="35">
        <f>K247*Constantes!$D$29</f>
        <v>0</v>
      </c>
      <c r="M247" s="9"/>
      <c r="N247" s="35">
        <v>242</v>
      </c>
      <c r="O247" s="35">
        <f>'Cálculos de ET'!$I245*((1-Constantes!$E$18)*'Cálculos de ET'!$K245+'Cálculos de ET'!$L245)</f>
        <v>1.9350696567492227</v>
      </c>
      <c r="P247" s="35">
        <f>MIN(O247*Constantes!$E$16,0.8*(U246+Clima!$F245-S247-T247-Constantes!$D$12))</f>
        <v>1.9273050355650413E-8</v>
      </c>
      <c r="Q247" s="35">
        <f>IF(Clima!$F245&gt;0.05*Constantes!$E$17,((Clima!$F245-0.05*Constantes!$E$17)^2)/(Clima!$F245+0.95*Constantes!$E$17),0)</f>
        <v>0</v>
      </c>
      <c r="R247" s="35">
        <f>(Q247*Constantes!$E$23+Clima!$F245*Constantes!$E$22)/1000</f>
        <v>0</v>
      </c>
      <c r="S247" s="35">
        <f>IF(R247&gt;Constantes!$E$21,1000*((R247-Constantes!$E$21)/(Constantes!$E$23+Constantes!$E$22)),0)</f>
        <v>0</v>
      </c>
      <c r="T247" s="35">
        <f>MAX(0,U246+Clima!$F245-S247-Constantes!$D$11)</f>
        <v>0</v>
      </c>
      <c r="U247" s="35">
        <f>U246+Clima!$F245-S247-P247-T247</f>
        <v>7.5000000048182622</v>
      </c>
      <c r="V247" s="35">
        <f>0.0526*S247*Clima!$F245^1.218</f>
        <v>0</v>
      </c>
      <c r="W247" s="35">
        <f>V247*Constantes!$E$29</f>
        <v>0</v>
      </c>
      <c r="X247" s="9"/>
      <c r="Y247" s="35">
        <v>242</v>
      </c>
      <c r="Z247" s="35">
        <f>'Cálculos de ET'!$I245*((1-Constantes!$F$18)*'Cálculos de ET'!$K245+'Cálculos de ET'!$L245)</f>
        <v>1.9350696567492227</v>
      </c>
      <c r="AA247" s="35">
        <f>MIN(Z247*Constantes!$F$16,0.8*(AF246+Clima!$F245-AD247-AE247-Constantes!$D$12))</f>
        <v>1.9273050355650413E-8</v>
      </c>
      <c r="AB247" s="35">
        <f>IF(Clima!$F245&gt;0.05*Constantes!$F$17,((Clima!$F245-0.05*Constantes!$F$17)^2)/(Clima!$F245+0.95*Constantes!$F$17),0)</f>
        <v>0</v>
      </c>
      <c r="AC247" s="35">
        <f>(AB247*Constantes!$F$23+Clima!$F245*Constantes!$F$22)/1000</f>
        <v>0</v>
      </c>
      <c r="AD247" s="35">
        <f>IF(AC247&gt;Constantes!$F$21,1000*((AC247-Constantes!$F$21)/(Constantes!$F$23+Constantes!$F$22)),0)</f>
        <v>0</v>
      </c>
      <c r="AE247" s="35">
        <f>MAX(0,AF246+Clima!$F245-AD247-Constantes!$D$11)</f>
        <v>0</v>
      </c>
      <c r="AF247" s="35">
        <f>AF246+Clima!$F245-AD247-AA247-AE247</f>
        <v>7.5000000048182622</v>
      </c>
      <c r="AG247" s="35">
        <f>0.0526*AD247*Clima!$F245^1.218</f>
        <v>0</v>
      </c>
      <c r="AH247" s="35">
        <f>AG247*Constantes!$F$29</f>
        <v>0</v>
      </c>
      <c r="AI247" s="9"/>
      <c r="AJ247" s="35">
        <v>242</v>
      </c>
      <c r="AK247" s="35">
        <f>0.0526*Clima!$F245^2.218</f>
        <v>0</v>
      </c>
      <c r="AL247" s="35">
        <f>IF(Clima!$F245&gt;0.05*$AP$6,((Clima!$F245-0.05*$AP$6)^2)/(Clima!$F245+0.95*$AP$6),0)</f>
        <v>0</v>
      </c>
      <c r="AM247" s="35">
        <f>0.0526*AL247*Clima!$F245^1.218</f>
        <v>0</v>
      </c>
      <c r="AN247" s="35"/>
      <c r="AO247" s="35"/>
      <c r="AP247" s="35"/>
      <c r="AQ247" s="9"/>
      <c r="AR247" s="10"/>
    </row>
    <row r="248" spans="2:44" x14ac:dyDescent="0.25">
      <c r="B248" s="8"/>
      <c r="C248" s="35">
        <v>243</v>
      </c>
      <c r="D248" s="35">
        <f>'Cálculos de ET'!$I246*((1-Constantes!$D$18)*'Cálculos de ET'!$K246+'Cálculos de ET'!$L246)</f>
        <v>1.9235046361476109</v>
      </c>
      <c r="E248" s="35">
        <f>MIN(D248*Constantes!$D$16,0.8*(J247+Clima!$F246-H248-I248-Constantes!$D$12))</f>
        <v>3.8546097869129879E-9</v>
      </c>
      <c r="F248" s="35">
        <f>IF(Clima!$F246&gt;0.05*Constantes!$D$17,((Clima!$F246-0.05*Constantes!$D$17)^2)/(Clima!$F246+0.95*Constantes!$D$17),0)</f>
        <v>0</v>
      </c>
      <c r="G248" s="35">
        <f>(F248*Constantes!$D$23+Clima!$F246*Constantes!$D$22)/1000</f>
        <v>0</v>
      </c>
      <c r="H248" s="35">
        <f>IF(G248&gt;Constantes!$D$21,1000*((G248-Constantes!$D$21)/(Constantes!$D$23+Constantes!$D$22)),0)</f>
        <v>0</v>
      </c>
      <c r="I248" s="35">
        <f>MAX(0,J247+Clima!$F246-H248-Constantes!$D$11)</f>
        <v>0</v>
      </c>
      <c r="J248" s="35">
        <f>J247+Clima!$F246-H248-E248-I248</f>
        <v>7.5000000009636523</v>
      </c>
      <c r="K248" s="35">
        <f>0.0526*H248*Clima!$F246^1.218</f>
        <v>0</v>
      </c>
      <c r="L248" s="35">
        <f>K248*Constantes!$D$29</f>
        <v>0</v>
      </c>
      <c r="M248" s="9"/>
      <c r="N248" s="35">
        <v>243</v>
      </c>
      <c r="O248" s="35">
        <f>'Cálculos de ET'!$I246*((1-Constantes!$E$18)*'Cálculos de ET'!$K246+'Cálculos de ET'!$L246)</f>
        <v>1.9235046361476109</v>
      </c>
      <c r="P248" s="35">
        <f>MIN(O248*Constantes!$E$16,0.8*(U247+Clima!$F246-S248-T248-Constantes!$D$12))</f>
        <v>3.8546097869129879E-9</v>
      </c>
      <c r="Q248" s="35">
        <f>IF(Clima!$F246&gt;0.05*Constantes!$E$17,((Clima!$F246-0.05*Constantes!$E$17)^2)/(Clima!$F246+0.95*Constantes!$E$17),0)</f>
        <v>0</v>
      </c>
      <c r="R248" s="35">
        <f>(Q248*Constantes!$E$23+Clima!$F246*Constantes!$E$22)/1000</f>
        <v>0</v>
      </c>
      <c r="S248" s="35">
        <f>IF(R248&gt;Constantes!$E$21,1000*((R248-Constantes!$E$21)/(Constantes!$E$23+Constantes!$E$22)),0)</f>
        <v>0</v>
      </c>
      <c r="T248" s="35">
        <f>MAX(0,U247+Clima!$F246-S248-Constantes!$D$11)</f>
        <v>0</v>
      </c>
      <c r="U248" s="35">
        <f>U247+Clima!$F246-S248-P248-T248</f>
        <v>7.5000000009636523</v>
      </c>
      <c r="V248" s="35">
        <f>0.0526*S248*Clima!$F246^1.218</f>
        <v>0</v>
      </c>
      <c r="W248" s="35">
        <f>V248*Constantes!$E$29</f>
        <v>0</v>
      </c>
      <c r="X248" s="9"/>
      <c r="Y248" s="35">
        <v>243</v>
      </c>
      <c r="Z248" s="35">
        <f>'Cálculos de ET'!$I246*((1-Constantes!$F$18)*'Cálculos de ET'!$K246+'Cálculos de ET'!$L246)</f>
        <v>1.9235046361476109</v>
      </c>
      <c r="AA248" s="35">
        <f>MIN(Z248*Constantes!$F$16,0.8*(AF247+Clima!$F246-AD248-AE248-Constantes!$D$12))</f>
        <v>3.8546097869129879E-9</v>
      </c>
      <c r="AB248" s="35">
        <f>IF(Clima!$F246&gt;0.05*Constantes!$F$17,((Clima!$F246-0.05*Constantes!$F$17)^2)/(Clima!$F246+0.95*Constantes!$F$17),0)</f>
        <v>0</v>
      </c>
      <c r="AC248" s="35">
        <f>(AB248*Constantes!$F$23+Clima!$F246*Constantes!$F$22)/1000</f>
        <v>0</v>
      </c>
      <c r="AD248" s="35">
        <f>IF(AC248&gt;Constantes!$F$21,1000*((AC248-Constantes!$F$21)/(Constantes!$F$23+Constantes!$F$22)),0)</f>
        <v>0</v>
      </c>
      <c r="AE248" s="35">
        <f>MAX(0,AF247+Clima!$F246-AD248-Constantes!$D$11)</f>
        <v>0</v>
      </c>
      <c r="AF248" s="35">
        <f>AF247+Clima!$F246-AD248-AA248-AE248</f>
        <v>7.5000000009636523</v>
      </c>
      <c r="AG248" s="35">
        <f>0.0526*AD248*Clima!$F246^1.218</f>
        <v>0</v>
      </c>
      <c r="AH248" s="35">
        <f>AG248*Constantes!$F$29</f>
        <v>0</v>
      </c>
      <c r="AI248" s="9"/>
      <c r="AJ248" s="35">
        <v>243</v>
      </c>
      <c r="AK248" s="35">
        <f>0.0526*Clima!$F246^2.218</f>
        <v>0</v>
      </c>
      <c r="AL248" s="35">
        <f>IF(Clima!$F246&gt;0.05*$AP$6,((Clima!$F246-0.05*$AP$6)^2)/(Clima!$F246+0.95*$AP$6),0)</f>
        <v>0</v>
      </c>
      <c r="AM248" s="35">
        <f>0.0526*AL248*Clima!$F246^1.218</f>
        <v>0</v>
      </c>
      <c r="AN248" s="35"/>
      <c r="AO248" s="35"/>
      <c r="AP248" s="35"/>
      <c r="AQ248" s="9"/>
      <c r="AR248" s="10"/>
    </row>
    <row r="249" spans="2:44" x14ac:dyDescent="0.25">
      <c r="B249" s="8"/>
      <c r="C249" s="35">
        <v>244</v>
      </c>
      <c r="D249" s="35">
        <f>'Cálculos de ET'!$I247*((1-Constantes!$D$18)*'Cálculos de ET'!$K247+'Cálculos de ET'!$L247)</f>
        <v>1.9727741743727112</v>
      </c>
      <c r="E249" s="35">
        <f>MIN(D249*Constantes!$D$16,0.8*(J248+Clima!$F247-H249-I249-Constantes!$D$12))</f>
        <v>7.709218152740505E-10</v>
      </c>
      <c r="F249" s="35">
        <f>IF(Clima!$F247&gt;0.05*Constantes!$D$17,((Clima!$F247-0.05*Constantes!$D$17)^2)/(Clima!$F247+0.95*Constantes!$D$17),0)</f>
        <v>0</v>
      </c>
      <c r="G249" s="35">
        <f>(F249*Constantes!$D$23+Clima!$F247*Constantes!$D$22)/1000</f>
        <v>0</v>
      </c>
      <c r="H249" s="35">
        <f>IF(G249&gt;Constantes!$D$21,1000*((G249-Constantes!$D$21)/(Constantes!$D$23+Constantes!$D$22)),0)</f>
        <v>0</v>
      </c>
      <c r="I249" s="35">
        <f>MAX(0,J248+Clima!$F247-H249-Constantes!$D$11)</f>
        <v>0</v>
      </c>
      <c r="J249" s="35">
        <f>J248+Clima!$F247-H249-E249-I249</f>
        <v>7.5000000001927303</v>
      </c>
      <c r="K249" s="35">
        <f>0.0526*H249*Clima!$F247^1.218</f>
        <v>0</v>
      </c>
      <c r="L249" s="35">
        <f>K249*Constantes!$D$29</f>
        <v>0</v>
      </c>
      <c r="M249" s="9"/>
      <c r="N249" s="35">
        <v>244</v>
      </c>
      <c r="O249" s="35">
        <f>'Cálculos de ET'!$I247*((1-Constantes!$E$18)*'Cálculos de ET'!$K247+'Cálculos de ET'!$L247)</f>
        <v>1.9727741743727112</v>
      </c>
      <c r="P249" s="35">
        <f>MIN(O249*Constantes!$E$16,0.8*(U248+Clima!$F247-S249-T249-Constantes!$D$12))</f>
        <v>7.709218152740505E-10</v>
      </c>
      <c r="Q249" s="35">
        <f>IF(Clima!$F247&gt;0.05*Constantes!$E$17,((Clima!$F247-0.05*Constantes!$E$17)^2)/(Clima!$F247+0.95*Constantes!$E$17),0)</f>
        <v>0</v>
      </c>
      <c r="R249" s="35">
        <f>(Q249*Constantes!$E$23+Clima!$F247*Constantes!$E$22)/1000</f>
        <v>0</v>
      </c>
      <c r="S249" s="35">
        <f>IF(R249&gt;Constantes!$E$21,1000*((R249-Constantes!$E$21)/(Constantes!$E$23+Constantes!$E$22)),0)</f>
        <v>0</v>
      </c>
      <c r="T249" s="35">
        <f>MAX(0,U248+Clima!$F247-S249-Constantes!$D$11)</f>
        <v>0</v>
      </c>
      <c r="U249" s="35">
        <f>U248+Clima!$F247-S249-P249-T249</f>
        <v>7.5000000001927303</v>
      </c>
      <c r="V249" s="35">
        <f>0.0526*S249*Clima!$F247^1.218</f>
        <v>0</v>
      </c>
      <c r="W249" s="35">
        <f>V249*Constantes!$E$29</f>
        <v>0</v>
      </c>
      <c r="X249" s="9"/>
      <c r="Y249" s="35">
        <v>244</v>
      </c>
      <c r="Z249" s="35">
        <f>'Cálculos de ET'!$I247*((1-Constantes!$F$18)*'Cálculos de ET'!$K247+'Cálculos de ET'!$L247)</f>
        <v>1.9727741743727112</v>
      </c>
      <c r="AA249" s="35">
        <f>MIN(Z249*Constantes!$F$16,0.8*(AF248+Clima!$F247-AD249-AE249-Constantes!$D$12))</f>
        <v>7.709218152740505E-10</v>
      </c>
      <c r="AB249" s="35">
        <f>IF(Clima!$F247&gt;0.05*Constantes!$F$17,((Clima!$F247-0.05*Constantes!$F$17)^2)/(Clima!$F247+0.95*Constantes!$F$17),0)</f>
        <v>0</v>
      </c>
      <c r="AC249" s="35">
        <f>(AB249*Constantes!$F$23+Clima!$F247*Constantes!$F$22)/1000</f>
        <v>0</v>
      </c>
      <c r="AD249" s="35">
        <f>IF(AC249&gt;Constantes!$F$21,1000*((AC249-Constantes!$F$21)/(Constantes!$F$23+Constantes!$F$22)),0)</f>
        <v>0</v>
      </c>
      <c r="AE249" s="35">
        <f>MAX(0,AF248+Clima!$F247-AD249-Constantes!$D$11)</f>
        <v>0</v>
      </c>
      <c r="AF249" s="35">
        <f>AF248+Clima!$F247-AD249-AA249-AE249</f>
        <v>7.5000000001927303</v>
      </c>
      <c r="AG249" s="35">
        <f>0.0526*AD249*Clima!$F247^1.218</f>
        <v>0</v>
      </c>
      <c r="AH249" s="35">
        <f>AG249*Constantes!$F$29</f>
        <v>0</v>
      </c>
      <c r="AI249" s="9"/>
      <c r="AJ249" s="35">
        <v>244</v>
      </c>
      <c r="AK249" s="35">
        <f>0.0526*Clima!$F247^2.218</f>
        <v>0</v>
      </c>
      <c r="AL249" s="35">
        <f>IF(Clima!$F247&gt;0.05*$AP$6,((Clima!$F247-0.05*$AP$6)^2)/(Clima!$F247+0.95*$AP$6),0)</f>
        <v>0</v>
      </c>
      <c r="AM249" s="35">
        <f>0.0526*AL249*Clima!$F247^1.218</f>
        <v>0</v>
      </c>
      <c r="AN249" s="35"/>
      <c r="AO249" s="35"/>
      <c r="AP249" s="35"/>
      <c r="AQ249" s="9"/>
      <c r="AR249" s="10"/>
    </row>
    <row r="250" spans="2:44" x14ac:dyDescent="0.25">
      <c r="B250" s="8"/>
      <c r="C250" s="35">
        <v>245</v>
      </c>
      <c r="D250" s="35">
        <f>'Cálculos de ET'!$I248*((1-Constantes!$D$18)*'Cálculos de ET'!$K248+'Cálculos de ET'!$L248)</f>
        <v>1.9697115472339652</v>
      </c>
      <c r="E250" s="35">
        <f>MIN(D250*Constantes!$D$16,0.8*(J249+Clima!$F248-H250-I250-Constantes!$D$12))</f>
        <v>1.5418422094626294E-10</v>
      </c>
      <c r="F250" s="35">
        <f>IF(Clima!$F248&gt;0.05*Constantes!$D$17,((Clima!$F248-0.05*Constantes!$D$17)^2)/(Clima!$F248+0.95*Constantes!$D$17),0)</f>
        <v>0</v>
      </c>
      <c r="G250" s="35">
        <f>(F250*Constantes!$D$23+Clima!$F248*Constantes!$D$22)/1000</f>
        <v>0</v>
      </c>
      <c r="H250" s="35">
        <f>IF(G250&gt;Constantes!$D$21,1000*((G250-Constantes!$D$21)/(Constantes!$D$23+Constantes!$D$22)),0)</f>
        <v>0</v>
      </c>
      <c r="I250" s="35">
        <f>MAX(0,J249+Clima!$F248-H250-Constantes!$D$11)</f>
        <v>0</v>
      </c>
      <c r="J250" s="35">
        <f>J249+Clima!$F248-H250-E250-I250</f>
        <v>7.5000000000385461</v>
      </c>
      <c r="K250" s="35">
        <f>0.0526*H250*Clima!$F248^1.218</f>
        <v>0</v>
      </c>
      <c r="L250" s="35">
        <f>K250*Constantes!$D$29</f>
        <v>0</v>
      </c>
      <c r="M250" s="9"/>
      <c r="N250" s="35">
        <v>245</v>
      </c>
      <c r="O250" s="35">
        <f>'Cálculos de ET'!$I248*((1-Constantes!$E$18)*'Cálculos de ET'!$K248+'Cálculos de ET'!$L248)</f>
        <v>1.9697115472339652</v>
      </c>
      <c r="P250" s="35">
        <f>MIN(O250*Constantes!$E$16,0.8*(U249+Clima!$F248-S250-T250-Constantes!$D$12))</f>
        <v>1.5418422094626294E-10</v>
      </c>
      <c r="Q250" s="35">
        <f>IF(Clima!$F248&gt;0.05*Constantes!$E$17,((Clima!$F248-0.05*Constantes!$E$17)^2)/(Clima!$F248+0.95*Constantes!$E$17),0)</f>
        <v>0</v>
      </c>
      <c r="R250" s="35">
        <f>(Q250*Constantes!$E$23+Clima!$F248*Constantes!$E$22)/1000</f>
        <v>0</v>
      </c>
      <c r="S250" s="35">
        <f>IF(R250&gt;Constantes!$E$21,1000*((R250-Constantes!$E$21)/(Constantes!$E$23+Constantes!$E$22)),0)</f>
        <v>0</v>
      </c>
      <c r="T250" s="35">
        <f>MAX(0,U249+Clima!$F248-S250-Constantes!$D$11)</f>
        <v>0</v>
      </c>
      <c r="U250" s="35">
        <f>U249+Clima!$F248-S250-P250-T250</f>
        <v>7.5000000000385461</v>
      </c>
      <c r="V250" s="35">
        <f>0.0526*S250*Clima!$F248^1.218</f>
        <v>0</v>
      </c>
      <c r="W250" s="35">
        <f>V250*Constantes!$E$29</f>
        <v>0</v>
      </c>
      <c r="X250" s="9"/>
      <c r="Y250" s="35">
        <v>245</v>
      </c>
      <c r="Z250" s="35">
        <f>'Cálculos de ET'!$I248*((1-Constantes!$F$18)*'Cálculos de ET'!$K248+'Cálculos de ET'!$L248)</f>
        <v>1.9697115472339652</v>
      </c>
      <c r="AA250" s="35">
        <f>MIN(Z250*Constantes!$F$16,0.8*(AF249+Clima!$F248-AD250-AE250-Constantes!$D$12))</f>
        <v>1.5418422094626294E-10</v>
      </c>
      <c r="AB250" s="35">
        <f>IF(Clima!$F248&gt;0.05*Constantes!$F$17,((Clima!$F248-0.05*Constantes!$F$17)^2)/(Clima!$F248+0.95*Constantes!$F$17),0)</f>
        <v>0</v>
      </c>
      <c r="AC250" s="35">
        <f>(AB250*Constantes!$F$23+Clima!$F248*Constantes!$F$22)/1000</f>
        <v>0</v>
      </c>
      <c r="AD250" s="35">
        <f>IF(AC250&gt;Constantes!$F$21,1000*((AC250-Constantes!$F$21)/(Constantes!$F$23+Constantes!$F$22)),0)</f>
        <v>0</v>
      </c>
      <c r="AE250" s="35">
        <f>MAX(0,AF249+Clima!$F248-AD250-Constantes!$D$11)</f>
        <v>0</v>
      </c>
      <c r="AF250" s="35">
        <f>AF249+Clima!$F248-AD250-AA250-AE250</f>
        <v>7.5000000000385461</v>
      </c>
      <c r="AG250" s="35">
        <f>0.0526*AD250*Clima!$F248^1.218</f>
        <v>0</v>
      </c>
      <c r="AH250" s="35">
        <f>AG250*Constantes!$F$29</f>
        <v>0</v>
      </c>
      <c r="AI250" s="9"/>
      <c r="AJ250" s="35">
        <v>245</v>
      </c>
      <c r="AK250" s="35">
        <f>0.0526*Clima!$F248^2.218</f>
        <v>0</v>
      </c>
      <c r="AL250" s="35">
        <f>IF(Clima!$F248&gt;0.05*$AP$6,((Clima!$F248-0.05*$AP$6)^2)/(Clima!$F248+0.95*$AP$6),0)</f>
        <v>0</v>
      </c>
      <c r="AM250" s="35">
        <f>0.0526*AL250*Clima!$F248^1.218</f>
        <v>0</v>
      </c>
      <c r="AN250" s="35"/>
      <c r="AO250" s="35"/>
      <c r="AP250" s="35"/>
      <c r="AQ250" s="9"/>
      <c r="AR250" s="10"/>
    </row>
    <row r="251" spans="2:44" x14ac:dyDescent="0.25">
      <c r="B251" s="8"/>
      <c r="C251" s="35">
        <v>246</v>
      </c>
      <c r="D251" s="35">
        <f>'Cálculos de ET'!$I249*((1-Constantes!$D$18)*'Cálculos de ET'!$K249+'Cálculos de ET'!$L249)</f>
        <v>1.9885128429372976</v>
      </c>
      <c r="E251" s="35">
        <f>MIN(D251*Constantes!$D$16,0.8*(J250+Clima!$F249-H251-I251-Constantes!$D$12))</f>
        <v>3.0836844189252592E-11</v>
      </c>
      <c r="F251" s="35">
        <f>IF(Clima!$F249&gt;0.05*Constantes!$D$17,((Clima!$F249-0.05*Constantes!$D$17)^2)/(Clima!$F249+0.95*Constantes!$D$17),0)</f>
        <v>0</v>
      </c>
      <c r="G251" s="35">
        <f>(F251*Constantes!$D$23+Clima!$F249*Constantes!$D$22)/1000</f>
        <v>0</v>
      </c>
      <c r="H251" s="35">
        <f>IF(G251&gt;Constantes!$D$21,1000*((G251-Constantes!$D$21)/(Constantes!$D$23+Constantes!$D$22)),0)</f>
        <v>0</v>
      </c>
      <c r="I251" s="35">
        <f>MAX(0,J250+Clima!$F249-H251-Constantes!$D$11)</f>
        <v>0</v>
      </c>
      <c r="J251" s="35">
        <f>J250+Clima!$F249-H251-E251-I251</f>
        <v>7.5000000000077094</v>
      </c>
      <c r="K251" s="35">
        <f>0.0526*H251*Clima!$F249^1.218</f>
        <v>0</v>
      </c>
      <c r="L251" s="35">
        <f>K251*Constantes!$D$29</f>
        <v>0</v>
      </c>
      <c r="M251" s="9"/>
      <c r="N251" s="35">
        <v>246</v>
      </c>
      <c r="O251" s="35">
        <f>'Cálculos de ET'!$I249*((1-Constantes!$E$18)*'Cálculos de ET'!$K249+'Cálculos de ET'!$L249)</f>
        <v>1.9885128429372976</v>
      </c>
      <c r="P251" s="35">
        <f>MIN(O251*Constantes!$E$16,0.8*(U250+Clima!$F249-S251-T251-Constantes!$D$12))</f>
        <v>3.0836844189252592E-11</v>
      </c>
      <c r="Q251" s="35">
        <f>IF(Clima!$F249&gt;0.05*Constantes!$E$17,((Clima!$F249-0.05*Constantes!$E$17)^2)/(Clima!$F249+0.95*Constantes!$E$17),0)</f>
        <v>0</v>
      </c>
      <c r="R251" s="35">
        <f>(Q251*Constantes!$E$23+Clima!$F249*Constantes!$E$22)/1000</f>
        <v>0</v>
      </c>
      <c r="S251" s="35">
        <f>IF(R251&gt;Constantes!$E$21,1000*((R251-Constantes!$E$21)/(Constantes!$E$23+Constantes!$E$22)),0)</f>
        <v>0</v>
      </c>
      <c r="T251" s="35">
        <f>MAX(0,U250+Clima!$F249-S251-Constantes!$D$11)</f>
        <v>0</v>
      </c>
      <c r="U251" s="35">
        <f>U250+Clima!$F249-S251-P251-T251</f>
        <v>7.5000000000077094</v>
      </c>
      <c r="V251" s="35">
        <f>0.0526*S251*Clima!$F249^1.218</f>
        <v>0</v>
      </c>
      <c r="W251" s="35">
        <f>V251*Constantes!$E$29</f>
        <v>0</v>
      </c>
      <c r="X251" s="9"/>
      <c r="Y251" s="35">
        <v>246</v>
      </c>
      <c r="Z251" s="35">
        <f>'Cálculos de ET'!$I249*((1-Constantes!$F$18)*'Cálculos de ET'!$K249+'Cálculos de ET'!$L249)</f>
        <v>1.9885128429372976</v>
      </c>
      <c r="AA251" s="35">
        <f>MIN(Z251*Constantes!$F$16,0.8*(AF250+Clima!$F249-AD251-AE251-Constantes!$D$12))</f>
        <v>3.0836844189252592E-11</v>
      </c>
      <c r="AB251" s="35">
        <f>IF(Clima!$F249&gt;0.05*Constantes!$F$17,((Clima!$F249-0.05*Constantes!$F$17)^2)/(Clima!$F249+0.95*Constantes!$F$17),0)</f>
        <v>0</v>
      </c>
      <c r="AC251" s="35">
        <f>(AB251*Constantes!$F$23+Clima!$F249*Constantes!$F$22)/1000</f>
        <v>0</v>
      </c>
      <c r="AD251" s="35">
        <f>IF(AC251&gt;Constantes!$F$21,1000*((AC251-Constantes!$F$21)/(Constantes!$F$23+Constantes!$F$22)),0)</f>
        <v>0</v>
      </c>
      <c r="AE251" s="35">
        <f>MAX(0,AF250+Clima!$F249-AD251-Constantes!$D$11)</f>
        <v>0</v>
      </c>
      <c r="AF251" s="35">
        <f>AF250+Clima!$F249-AD251-AA251-AE251</f>
        <v>7.5000000000077094</v>
      </c>
      <c r="AG251" s="35">
        <f>0.0526*AD251*Clima!$F249^1.218</f>
        <v>0</v>
      </c>
      <c r="AH251" s="35">
        <f>AG251*Constantes!$F$29</f>
        <v>0</v>
      </c>
      <c r="AI251" s="9"/>
      <c r="AJ251" s="35">
        <v>246</v>
      </c>
      <c r="AK251" s="35">
        <f>0.0526*Clima!$F249^2.218</f>
        <v>0</v>
      </c>
      <c r="AL251" s="35">
        <f>IF(Clima!$F249&gt;0.05*$AP$6,((Clima!$F249-0.05*$AP$6)^2)/(Clima!$F249+0.95*$AP$6),0)</f>
        <v>0</v>
      </c>
      <c r="AM251" s="35">
        <f>0.0526*AL251*Clima!$F249^1.218</f>
        <v>0</v>
      </c>
      <c r="AN251" s="35"/>
      <c r="AO251" s="35"/>
      <c r="AP251" s="35"/>
      <c r="AQ251" s="9"/>
      <c r="AR251" s="10"/>
    </row>
    <row r="252" spans="2:44" x14ac:dyDescent="0.25">
      <c r="B252" s="8"/>
      <c r="C252" s="35">
        <v>247</v>
      </c>
      <c r="D252" s="35">
        <f>'Cálculos de ET'!$I250*((1-Constantes!$D$18)*'Cálculos de ET'!$K250+'Cálculos de ET'!$L250)</f>
        <v>1.9365884631097467</v>
      </c>
      <c r="E252" s="35">
        <f>MIN(D252*Constantes!$D$16,0.8*(J251+Clima!$F250-H252-I252-Constantes!$D$12))</f>
        <v>6.1675109463976696E-12</v>
      </c>
      <c r="F252" s="35">
        <f>IF(Clima!$F250&gt;0.05*Constantes!$D$17,((Clima!$F250-0.05*Constantes!$D$17)^2)/(Clima!$F250+0.95*Constantes!$D$17),0)</f>
        <v>0</v>
      </c>
      <c r="G252" s="35">
        <f>(F252*Constantes!$D$23+Clima!$F250*Constantes!$D$22)/1000</f>
        <v>0</v>
      </c>
      <c r="H252" s="35">
        <f>IF(G252&gt;Constantes!$D$21,1000*((G252-Constantes!$D$21)/(Constantes!$D$23+Constantes!$D$22)),0)</f>
        <v>0</v>
      </c>
      <c r="I252" s="35">
        <f>MAX(0,J251+Clima!$F250-H252-Constantes!$D$11)</f>
        <v>0</v>
      </c>
      <c r="J252" s="35">
        <f>J251+Clima!$F250-H252-E252-I252</f>
        <v>7.5000000000015419</v>
      </c>
      <c r="K252" s="35">
        <f>0.0526*H252*Clima!$F250^1.218</f>
        <v>0</v>
      </c>
      <c r="L252" s="35">
        <f>K252*Constantes!$D$29</f>
        <v>0</v>
      </c>
      <c r="M252" s="9"/>
      <c r="N252" s="35">
        <v>247</v>
      </c>
      <c r="O252" s="35">
        <f>'Cálculos de ET'!$I250*((1-Constantes!$E$18)*'Cálculos de ET'!$K250+'Cálculos de ET'!$L250)</f>
        <v>1.9365884631097467</v>
      </c>
      <c r="P252" s="35">
        <f>MIN(O252*Constantes!$E$16,0.8*(U251+Clima!$F250-S252-T252-Constantes!$D$12))</f>
        <v>6.1675109463976696E-12</v>
      </c>
      <c r="Q252" s="35">
        <f>IF(Clima!$F250&gt;0.05*Constantes!$E$17,((Clima!$F250-0.05*Constantes!$E$17)^2)/(Clima!$F250+0.95*Constantes!$E$17),0)</f>
        <v>0</v>
      </c>
      <c r="R252" s="35">
        <f>(Q252*Constantes!$E$23+Clima!$F250*Constantes!$E$22)/1000</f>
        <v>0</v>
      </c>
      <c r="S252" s="35">
        <f>IF(R252&gt;Constantes!$E$21,1000*((R252-Constantes!$E$21)/(Constantes!$E$23+Constantes!$E$22)),0)</f>
        <v>0</v>
      </c>
      <c r="T252" s="35">
        <f>MAX(0,U251+Clima!$F250-S252-Constantes!$D$11)</f>
        <v>0</v>
      </c>
      <c r="U252" s="35">
        <f>U251+Clima!$F250-S252-P252-T252</f>
        <v>7.5000000000015419</v>
      </c>
      <c r="V252" s="35">
        <f>0.0526*S252*Clima!$F250^1.218</f>
        <v>0</v>
      </c>
      <c r="W252" s="35">
        <f>V252*Constantes!$E$29</f>
        <v>0</v>
      </c>
      <c r="X252" s="9"/>
      <c r="Y252" s="35">
        <v>247</v>
      </c>
      <c r="Z252" s="35">
        <f>'Cálculos de ET'!$I250*((1-Constantes!$F$18)*'Cálculos de ET'!$K250+'Cálculos de ET'!$L250)</f>
        <v>1.9365884631097467</v>
      </c>
      <c r="AA252" s="35">
        <f>MIN(Z252*Constantes!$F$16,0.8*(AF251+Clima!$F250-AD252-AE252-Constantes!$D$12))</f>
        <v>6.1675109463976696E-12</v>
      </c>
      <c r="AB252" s="35">
        <f>IF(Clima!$F250&gt;0.05*Constantes!$F$17,((Clima!$F250-0.05*Constantes!$F$17)^2)/(Clima!$F250+0.95*Constantes!$F$17),0)</f>
        <v>0</v>
      </c>
      <c r="AC252" s="35">
        <f>(AB252*Constantes!$F$23+Clima!$F250*Constantes!$F$22)/1000</f>
        <v>0</v>
      </c>
      <c r="AD252" s="35">
        <f>IF(AC252&gt;Constantes!$F$21,1000*((AC252-Constantes!$F$21)/(Constantes!$F$23+Constantes!$F$22)),0)</f>
        <v>0</v>
      </c>
      <c r="AE252" s="35">
        <f>MAX(0,AF251+Clima!$F250-AD252-Constantes!$D$11)</f>
        <v>0</v>
      </c>
      <c r="AF252" s="35">
        <f>AF251+Clima!$F250-AD252-AA252-AE252</f>
        <v>7.5000000000015419</v>
      </c>
      <c r="AG252" s="35">
        <f>0.0526*AD252*Clima!$F250^1.218</f>
        <v>0</v>
      </c>
      <c r="AH252" s="35">
        <f>AG252*Constantes!$F$29</f>
        <v>0</v>
      </c>
      <c r="AI252" s="9"/>
      <c r="AJ252" s="35">
        <v>247</v>
      </c>
      <c r="AK252" s="35">
        <f>0.0526*Clima!$F250^2.218</f>
        <v>0</v>
      </c>
      <c r="AL252" s="35">
        <f>IF(Clima!$F250&gt;0.05*$AP$6,((Clima!$F250-0.05*$AP$6)^2)/(Clima!$F250+0.95*$AP$6),0)</f>
        <v>0</v>
      </c>
      <c r="AM252" s="35">
        <f>0.0526*AL252*Clima!$F250^1.218</f>
        <v>0</v>
      </c>
      <c r="AN252" s="35"/>
      <c r="AO252" s="35"/>
      <c r="AP252" s="35"/>
      <c r="AQ252" s="9"/>
      <c r="AR252" s="10"/>
    </row>
    <row r="253" spans="2:44" x14ac:dyDescent="0.25">
      <c r="B253" s="8"/>
      <c r="C253" s="35">
        <v>248</v>
      </c>
      <c r="D253" s="35">
        <f>'Cálculos de ET'!$I251*((1-Constantes!$D$18)*'Cálculos de ET'!$K251+'Cálculos de ET'!$L251)</f>
        <v>1.9838916166497944</v>
      </c>
      <c r="E253" s="35">
        <f>MIN(D253*Constantes!$D$16,0.8*(J252+Clima!$F251-H253-I253-Constantes!$D$12))</f>
        <v>1.2335021892795341E-12</v>
      </c>
      <c r="F253" s="35">
        <f>IF(Clima!$F251&gt;0.05*Constantes!$D$17,((Clima!$F251-0.05*Constantes!$D$17)^2)/(Clima!$F251+0.95*Constantes!$D$17),0)</f>
        <v>0</v>
      </c>
      <c r="G253" s="35">
        <f>(F253*Constantes!$D$23+Clima!$F251*Constantes!$D$22)/1000</f>
        <v>0</v>
      </c>
      <c r="H253" s="35">
        <f>IF(G253&gt;Constantes!$D$21,1000*((G253-Constantes!$D$21)/(Constantes!$D$23+Constantes!$D$22)),0)</f>
        <v>0</v>
      </c>
      <c r="I253" s="35">
        <f>MAX(0,J252+Clima!$F251-H253-Constantes!$D$11)</f>
        <v>0</v>
      </c>
      <c r="J253" s="35">
        <f>J252+Clima!$F251-H253-E253-I253</f>
        <v>7.5000000000003082</v>
      </c>
      <c r="K253" s="35">
        <f>0.0526*H253*Clima!$F251^1.218</f>
        <v>0</v>
      </c>
      <c r="L253" s="35">
        <f>K253*Constantes!$D$29</f>
        <v>0</v>
      </c>
      <c r="M253" s="9"/>
      <c r="N253" s="35">
        <v>248</v>
      </c>
      <c r="O253" s="35">
        <f>'Cálculos de ET'!$I251*((1-Constantes!$E$18)*'Cálculos de ET'!$K251+'Cálculos de ET'!$L251)</f>
        <v>1.9838916166497944</v>
      </c>
      <c r="P253" s="35">
        <f>MIN(O253*Constantes!$E$16,0.8*(U252+Clima!$F251-S253-T253-Constantes!$D$12))</f>
        <v>1.2335021892795341E-12</v>
      </c>
      <c r="Q253" s="35">
        <f>IF(Clima!$F251&gt;0.05*Constantes!$E$17,((Clima!$F251-0.05*Constantes!$E$17)^2)/(Clima!$F251+0.95*Constantes!$E$17),0)</f>
        <v>0</v>
      </c>
      <c r="R253" s="35">
        <f>(Q253*Constantes!$E$23+Clima!$F251*Constantes!$E$22)/1000</f>
        <v>0</v>
      </c>
      <c r="S253" s="35">
        <f>IF(R253&gt;Constantes!$E$21,1000*((R253-Constantes!$E$21)/(Constantes!$E$23+Constantes!$E$22)),0)</f>
        <v>0</v>
      </c>
      <c r="T253" s="35">
        <f>MAX(0,U252+Clima!$F251-S253-Constantes!$D$11)</f>
        <v>0</v>
      </c>
      <c r="U253" s="35">
        <f>U252+Clima!$F251-S253-P253-T253</f>
        <v>7.5000000000003082</v>
      </c>
      <c r="V253" s="35">
        <f>0.0526*S253*Clima!$F251^1.218</f>
        <v>0</v>
      </c>
      <c r="W253" s="35">
        <f>V253*Constantes!$E$29</f>
        <v>0</v>
      </c>
      <c r="X253" s="9"/>
      <c r="Y253" s="35">
        <v>248</v>
      </c>
      <c r="Z253" s="35">
        <f>'Cálculos de ET'!$I251*((1-Constantes!$F$18)*'Cálculos de ET'!$K251+'Cálculos de ET'!$L251)</f>
        <v>1.9838916166497944</v>
      </c>
      <c r="AA253" s="35">
        <f>MIN(Z253*Constantes!$F$16,0.8*(AF252+Clima!$F251-AD253-AE253-Constantes!$D$12))</f>
        <v>1.2335021892795341E-12</v>
      </c>
      <c r="AB253" s="35">
        <f>IF(Clima!$F251&gt;0.05*Constantes!$F$17,((Clima!$F251-0.05*Constantes!$F$17)^2)/(Clima!$F251+0.95*Constantes!$F$17),0)</f>
        <v>0</v>
      </c>
      <c r="AC253" s="35">
        <f>(AB253*Constantes!$F$23+Clima!$F251*Constantes!$F$22)/1000</f>
        <v>0</v>
      </c>
      <c r="AD253" s="35">
        <f>IF(AC253&gt;Constantes!$F$21,1000*((AC253-Constantes!$F$21)/(Constantes!$F$23+Constantes!$F$22)),0)</f>
        <v>0</v>
      </c>
      <c r="AE253" s="35">
        <f>MAX(0,AF252+Clima!$F251-AD253-Constantes!$D$11)</f>
        <v>0</v>
      </c>
      <c r="AF253" s="35">
        <f>AF252+Clima!$F251-AD253-AA253-AE253</f>
        <v>7.5000000000003082</v>
      </c>
      <c r="AG253" s="35">
        <f>0.0526*AD253*Clima!$F251^1.218</f>
        <v>0</v>
      </c>
      <c r="AH253" s="35">
        <f>AG253*Constantes!$F$29</f>
        <v>0</v>
      </c>
      <c r="AI253" s="9"/>
      <c r="AJ253" s="35">
        <v>248</v>
      </c>
      <c r="AK253" s="35">
        <f>0.0526*Clima!$F251^2.218</f>
        <v>0</v>
      </c>
      <c r="AL253" s="35">
        <f>IF(Clima!$F251&gt;0.05*$AP$6,((Clima!$F251-0.05*$AP$6)^2)/(Clima!$F251+0.95*$AP$6),0)</f>
        <v>0</v>
      </c>
      <c r="AM253" s="35">
        <f>0.0526*AL253*Clima!$F251^1.218</f>
        <v>0</v>
      </c>
      <c r="AN253" s="35"/>
      <c r="AO253" s="35"/>
      <c r="AP253" s="35"/>
      <c r="AQ253" s="9"/>
      <c r="AR253" s="10"/>
    </row>
    <row r="254" spans="2:44" x14ac:dyDescent="0.25">
      <c r="B254" s="8"/>
      <c r="C254" s="35">
        <v>249</v>
      </c>
      <c r="D254" s="35">
        <f>'Cálculos de ET'!$I252*((1-Constantes!$D$18)*'Cálculos de ET'!$K252+'Cálculos de ET'!$L252)</f>
        <v>1.9245842840626799</v>
      </c>
      <c r="E254" s="35">
        <f>MIN(D254*Constantes!$D$16,0.8*(J253+Clima!$F252-H254-I254-Constantes!$D$12))</f>
        <v>2.4655832930875478E-13</v>
      </c>
      <c r="F254" s="35">
        <f>IF(Clima!$F252&gt;0.05*Constantes!$D$17,((Clima!$F252-0.05*Constantes!$D$17)^2)/(Clima!$F252+0.95*Constantes!$D$17),0)</f>
        <v>0</v>
      </c>
      <c r="G254" s="35">
        <f>(F254*Constantes!$D$23+Clima!$F252*Constantes!$D$22)/1000</f>
        <v>0</v>
      </c>
      <c r="H254" s="35">
        <f>IF(G254&gt;Constantes!$D$21,1000*((G254-Constantes!$D$21)/(Constantes!$D$23+Constantes!$D$22)),0)</f>
        <v>0</v>
      </c>
      <c r="I254" s="35">
        <f>MAX(0,J253+Clima!$F252-H254-Constantes!$D$11)</f>
        <v>0</v>
      </c>
      <c r="J254" s="35">
        <f>J253+Clima!$F252-H254-E254-I254</f>
        <v>7.5000000000000613</v>
      </c>
      <c r="K254" s="35">
        <f>0.0526*H254*Clima!$F252^1.218</f>
        <v>0</v>
      </c>
      <c r="L254" s="35">
        <f>K254*Constantes!$D$29</f>
        <v>0</v>
      </c>
      <c r="M254" s="9"/>
      <c r="N254" s="35">
        <v>249</v>
      </c>
      <c r="O254" s="35">
        <f>'Cálculos de ET'!$I252*((1-Constantes!$E$18)*'Cálculos de ET'!$K252+'Cálculos de ET'!$L252)</f>
        <v>1.9245842840626799</v>
      </c>
      <c r="P254" s="35">
        <f>MIN(O254*Constantes!$E$16,0.8*(U253+Clima!$F252-S254-T254-Constantes!$D$12))</f>
        <v>2.4655832930875478E-13</v>
      </c>
      <c r="Q254" s="35">
        <f>IF(Clima!$F252&gt;0.05*Constantes!$E$17,((Clima!$F252-0.05*Constantes!$E$17)^2)/(Clima!$F252+0.95*Constantes!$E$17),0)</f>
        <v>0</v>
      </c>
      <c r="R254" s="35">
        <f>(Q254*Constantes!$E$23+Clima!$F252*Constantes!$E$22)/1000</f>
        <v>0</v>
      </c>
      <c r="S254" s="35">
        <f>IF(R254&gt;Constantes!$E$21,1000*((R254-Constantes!$E$21)/(Constantes!$E$23+Constantes!$E$22)),0)</f>
        <v>0</v>
      </c>
      <c r="T254" s="35">
        <f>MAX(0,U253+Clima!$F252-S254-Constantes!$D$11)</f>
        <v>0</v>
      </c>
      <c r="U254" s="35">
        <f>U253+Clima!$F252-S254-P254-T254</f>
        <v>7.5000000000000613</v>
      </c>
      <c r="V254" s="35">
        <f>0.0526*S254*Clima!$F252^1.218</f>
        <v>0</v>
      </c>
      <c r="W254" s="35">
        <f>V254*Constantes!$E$29</f>
        <v>0</v>
      </c>
      <c r="X254" s="9"/>
      <c r="Y254" s="35">
        <v>249</v>
      </c>
      <c r="Z254" s="35">
        <f>'Cálculos de ET'!$I252*((1-Constantes!$F$18)*'Cálculos de ET'!$K252+'Cálculos de ET'!$L252)</f>
        <v>1.9245842840626799</v>
      </c>
      <c r="AA254" s="35">
        <f>MIN(Z254*Constantes!$F$16,0.8*(AF253+Clima!$F252-AD254-AE254-Constantes!$D$12))</f>
        <v>2.4655832930875478E-13</v>
      </c>
      <c r="AB254" s="35">
        <f>IF(Clima!$F252&gt;0.05*Constantes!$F$17,((Clima!$F252-0.05*Constantes!$F$17)^2)/(Clima!$F252+0.95*Constantes!$F$17),0)</f>
        <v>0</v>
      </c>
      <c r="AC254" s="35">
        <f>(AB254*Constantes!$F$23+Clima!$F252*Constantes!$F$22)/1000</f>
        <v>0</v>
      </c>
      <c r="AD254" s="35">
        <f>IF(AC254&gt;Constantes!$F$21,1000*((AC254-Constantes!$F$21)/(Constantes!$F$23+Constantes!$F$22)),0)</f>
        <v>0</v>
      </c>
      <c r="AE254" s="35">
        <f>MAX(0,AF253+Clima!$F252-AD254-Constantes!$D$11)</f>
        <v>0</v>
      </c>
      <c r="AF254" s="35">
        <f>AF253+Clima!$F252-AD254-AA254-AE254</f>
        <v>7.5000000000000613</v>
      </c>
      <c r="AG254" s="35">
        <f>0.0526*AD254*Clima!$F252^1.218</f>
        <v>0</v>
      </c>
      <c r="AH254" s="35">
        <f>AG254*Constantes!$F$29</f>
        <v>0</v>
      </c>
      <c r="AI254" s="9"/>
      <c r="AJ254" s="35">
        <v>249</v>
      </c>
      <c r="AK254" s="35">
        <f>0.0526*Clima!$F252^2.218</f>
        <v>0</v>
      </c>
      <c r="AL254" s="35">
        <f>IF(Clima!$F252&gt;0.05*$AP$6,((Clima!$F252-0.05*$AP$6)^2)/(Clima!$F252+0.95*$AP$6),0)</f>
        <v>0</v>
      </c>
      <c r="AM254" s="35">
        <f>0.0526*AL254*Clima!$F252^1.218</f>
        <v>0</v>
      </c>
      <c r="AN254" s="35"/>
      <c r="AO254" s="35"/>
      <c r="AP254" s="35"/>
      <c r="AQ254" s="9"/>
      <c r="AR254" s="10"/>
    </row>
    <row r="255" spans="2:44" x14ac:dyDescent="0.25">
      <c r="B255" s="8"/>
      <c r="C255" s="35">
        <v>250</v>
      </c>
      <c r="D255" s="35">
        <f>'Cálculos de ET'!$I253*((1-Constantes!$D$18)*'Cálculos de ET'!$K253+'Cálculos de ET'!$L253)</f>
        <v>2.0683169593811841</v>
      </c>
      <c r="E255" s="35">
        <f>MIN(D255*Constantes!$D$16,0.8*(J254+Clima!$F253-H255-I255-Constantes!$D$12))</f>
        <v>4.9027448767446915E-14</v>
      </c>
      <c r="F255" s="35">
        <f>IF(Clima!$F253&gt;0.05*Constantes!$D$17,((Clima!$F253-0.05*Constantes!$D$17)^2)/(Clima!$F253+0.95*Constantes!$D$17),0)</f>
        <v>0</v>
      </c>
      <c r="G255" s="35">
        <f>(F255*Constantes!$D$23+Clima!$F253*Constantes!$D$22)/1000</f>
        <v>0</v>
      </c>
      <c r="H255" s="35">
        <f>IF(G255&gt;Constantes!$D$21,1000*((G255-Constantes!$D$21)/(Constantes!$D$23+Constantes!$D$22)),0)</f>
        <v>0</v>
      </c>
      <c r="I255" s="35">
        <f>MAX(0,J254+Clima!$F253-H255-Constantes!$D$11)</f>
        <v>0</v>
      </c>
      <c r="J255" s="35">
        <f>J254+Clima!$F253-H255-E255-I255</f>
        <v>7.5000000000000124</v>
      </c>
      <c r="K255" s="35">
        <f>0.0526*H255*Clima!$F253^1.218</f>
        <v>0</v>
      </c>
      <c r="L255" s="35">
        <f>K255*Constantes!$D$29</f>
        <v>0</v>
      </c>
      <c r="M255" s="9"/>
      <c r="N255" s="35">
        <v>250</v>
      </c>
      <c r="O255" s="35">
        <f>'Cálculos de ET'!$I253*((1-Constantes!$E$18)*'Cálculos de ET'!$K253+'Cálculos de ET'!$L253)</f>
        <v>2.0683169593811841</v>
      </c>
      <c r="P255" s="35">
        <f>MIN(O255*Constantes!$E$16,0.8*(U254+Clima!$F253-S255-T255-Constantes!$D$12))</f>
        <v>4.9027448767446915E-14</v>
      </c>
      <c r="Q255" s="35">
        <f>IF(Clima!$F253&gt;0.05*Constantes!$E$17,((Clima!$F253-0.05*Constantes!$E$17)^2)/(Clima!$F253+0.95*Constantes!$E$17),0)</f>
        <v>0</v>
      </c>
      <c r="R255" s="35">
        <f>(Q255*Constantes!$E$23+Clima!$F253*Constantes!$E$22)/1000</f>
        <v>0</v>
      </c>
      <c r="S255" s="35">
        <f>IF(R255&gt;Constantes!$E$21,1000*((R255-Constantes!$E$21)/(Constantes!$E$23+Constantes!$E$22)),0)</f>
        <v>0</v>
      </c>
      <c r="T255" s="35">
        <f>MAX(0,U254+Clima!$F253-S255-Constantes!$D$11)</f>
        <v>0</v>
      </c>
      <c r="U255" s="35">
        <f>U254+Clima!$F253-S255-P255-T255</f>
        <v>7.5000000000000124</v>
      </c>
      <c r="V255" s="35">
        <f>0.0526*S255*Clima!$F253^1.218</f>
        <v>0</v>
      </c>
      <c r="W255" s="35">
        <f>V255*Constantes!$E$29</f>
        <v>0</v>
      </c>
      <c r="X255" s="9"/>
      <c r="Y255" s="35">
        <v>250</v>
      </c>
      <c r="Z255" s="35">
        <f>'Cálculos de ET'!$I253*((1-Constantes!$F$18)*'Cálculos de ET'!$K253+'Cálculos de ET'!$L253)</f>
        <v>2.0683169593811841</v>
      </c>
      <c r="AA255" s="35">
        <f>MIN(Z255*Constantes!$F$16,0.8*(AF254+Clima!$F253-AD255-AE255-Constantes!$D$12))</f>
        <v>4.9027448767446915E-14</v>
      </c>
      <c r="AB255" s="35">
        <f>IF(Clima!$F253&gt;0.05*Constantes!$F$17,((Clima!$F253-0.05*Constantes!$F$17)^2)/(Clima!$F253+0.95*Constantes!$F$17),0)</f>
        <v>0</v>
      </c>
      <c r="AC255" s="35">
        <f>(AB255*Constantes!$F$23+Clima!$F253*Constantes!$F$22)/1000</f>
        <v>0</v>
      </c>
      <c r="AD255" s="35">
        <f>IF(AC255&gt;Constantes!$F$21,1000*((AC255-Constantes!$F$21)/(Constantes!$F$23+Constantes!$F$22)),0)</f>
        <v>0</v>
      </c>
      <c r="AE255" s="35">
        <f>MAX(0,AF254+Clima!$F253-AD255-Constantes!$D$11)</f>
        <v>0</v>
      </c>
      <c r="AF255" s="35">
        <f>AF254+Clima!$F253-AD255-AA255-AE255</f>
        <v>7.5000000000000124</v>
      </c>
      <c r="AG255" s="35">
        <f>0.0526*AD255*Clima!$F253^1.218</f>
        <v>0</v>
      </c>
      <c r="AH255" s="35">
        <f>AG255*Constantes!$F$29</f>
        <v>0</v>
      </c>
      <c r="AI255" s="9"/>
      <c r="AJ255" s="35">
        <v>250</v>
      </c>
      <c r="AK255" s="35">
        <f>0.0526*Clima!$F253^2.218</f>
        <v>0</v>
      </c>
      <c r="AL255" s="35">
        <f>IF(Clima!$F253&gt;0.05*$AP$6,((Clima!$F253-0.05*$AP$6)^2)/(Clima!$F253+0.95*$AP$6),0)</f>
        <v>0</v>
      </c>
      <c r="AM255" s="35">
        <f>0.0526*AL255*Clima!$F253^1.218</f>
        <v>0</v>
      </c>
      <c r="AN255" s="35"/>
      <c r="AO255" s="35"/>
      <c r="AP255" s="35"/>
      <c r="AQ255" s="9"/>
      <c r="AR255" s="10"/>
    </row>
    <row r="256" spans="2:44" x14ac:dyDescent="0.25">
      <c r="B256" s="8"/>
      <c r="C256" s="35">
        <v>251</v>
      </c>
      <c r="D256" s="35">
        <f>'Cálculos de ET'!$I254*((1-Constantes!$D$18)*'Cálculos de ET'!$K254+'Cálculos de ET'!$L254)</f>
        <v>2.0848949690332415</v>
      </c>
      <c r="E256" s="35">
        <f>MIN(D256*Constantes!$D$16,0.8*(J255+Clima!$F254-H256-I256-Constantes!$D$12))</f>
        <v>9.9475983006414035E-15</v>
      </c>
      <c r="F256" s="35">
        <f>IF(Clima!$F254&gt;0.05*Constantes!$D$17,((Clima!$F254-0.05*Constantes!$D$17)^2)/(Clima!$F254+0.95*Constantes!$D$17),0)</f>
        <v>0</v>
      </c>
      <c r="G256" s="35">
        <f>(F256*Constantes!$D$23+Clima!$F254*Constantes!$D$22)/1000</f>
        <v>0</v>
      </c>
      <c r="H256" s="35">
        <f>IF(G256&gt;Constantes!$D$21,1000*((G256-Constantes!$D$21)/(Constantes!$D$23+Constantes!$D$22)),0)</f>
        <v>0</v>
      </c>
      <c r="I256" s="35">
        <f>MAX(0,J255+Clima!$F254-H256-Constantes!$D$11)</f>
        <v>0</v>
      </c>
      <c r="J256" s="35">
        <f>J255+Clima!$F254-H256-E256-I256</f>
        <v>7.5000000000000027</v>
      </c>
      <c r="K256" s="35">
        <f>0.0526*H256*Clima!$F254^1.218</f>
        <v>0</v>
      </c>
      <c r="L256" s="35">
        <f>K256*Constantes!$D$29</f>
        <v>0</v>
      </c>
      <c r="M256" s="9"/>
      <c r="N256" s="35">
        <v>251</v>
      </c>
      <c r="O256" s="35">
        <f>'Cálculos de ET'!$I254*((1-Constantes!$E$18)*'Cálculos de ET'!$K254+'Cálculos de ET'!$L254)</f>
        <v>2.0848949690332415</v>
      </c>
      <c r="P256" s="35">
        <f>MIN(O256*Constantes!$E$16,0.8*(U255+Clima!$F254-S256-T256-Constantes!$D$12))</f>
        <v>9.9475983006414035E-15</v>
      </c>
      <c r="Q256" s="35">
        <f>IF(Clima!$F254&gt;0.05*Constantes!$E$17,((Clima!$F254-0.05*Constantes!$E$17)^2)/(Clima!$F254+0.95*Constantes!$E$17),0)</f>
        <v>0</v>
      </c>
      <c r="R256" s="35">
        <f>(Q256*Constantes!$E$23+Clima!$F254*Constantes!$E$22)/1000</f>
        <v>0</v>
      </c>
      <c r="S256" s="35">
        <f>IF(R256&gt;Constantes!$E$21,1000*((R256-Constantes!$E$21)/(Constantes!$E$23+Constantes!$E$22)),0)</f>
        <v>0</v>
      </c>
      <c r="T256" s="35">
        <f>MAX(0,U255+Clima!$F254-S256-Constantes!$D$11)</f>
        <v>0</v>
      </c>
      <c r="U256" s="35">
        <f>U255+Clima!$F254-S256-P256-T256</f>
        <v>7.5000000000000027</v>
      </c>
      <c r="V256" s="35">
        <f>0.0526*S256*Clima!$F254^1.218</f>
        <v>0</v>
      </c>
      <c r="W256" s="35">
        <f>V256*Constantes!$E$29</f>
        <v>0</v>
      </c>
      <c r="X256" s="9"/>
      <c r="Y256" s="35">
        <v>251</v>
      </c>
      <c r="Z256" s="35">
        <f>'Cálculos de ET'!$I254*((1-Constantes!$F$18)*'Cálculos de ET'!$K254+'Cálculos de ET'!$L254)</f>
        <v>2.0848949690332415</v>
      </c>
      <c r="AA256" s="35">
        <f>MIN(Z256*Constantes!$F$16,0.8*(AF255+Clima!$F254-AD256-AE256-Constantes!$D$12))</f>
        <v>9.9475983006414035E-15</v>
      </c>
      <c r="AB256" s="35">
        <f>IF(Clima!$F254&gt;0.05*Constantes!$F$17,((Clima!$F254-0.05*Constantes!$F$17)^2)/(Clima!$F254+0.95*Constantes!$F$17),0)</f>
        <v>0</v>
      </c>
      <c r="AC256" s="35">
        <f>(AB256*Constantes!$F$23+Clima!$F254*Constantes!$F$22)/1000</f>
        <v>0</v>
      </c>
      <c r="AD256" s="35">
        <f>IF(AC256&gt;Constantes!$F$21,1000*((AC256-Constantes!$F$21)/(Constantes!$F$23+Constantes!$F$22)),0)</f>
        <v>0</v>
      </c>
      <c r="AE256" s="35">
        <f>MAX(0,AF255+Clima!$F254-AD256-Constantes!$D$11)</f>
        <v>0</v>
      </c>
      <c r="AF256" s="35">
        <f>AF255+Clima!$F254-AD256-AA256-AE256</f>
        <v>7.5000000000000027</v>
      </c>
      <c r="AG256" s="35">
        <f>0.0526*AD256*Clima!$F254^1.218</f>
        <v>0</v>
      </c>
      <c r="AH256" s="35">
        <f>AG256*Constantes!$F$29</f>
        <v>0</v>
      </c>
      <c r="AI256" s="9"/>
      <c r="AJ256" s="35">
        <v>251</v>
      </c>
      <c r="AK256" s="35">
        <f>0.0526*Clima!$F254^2.218</f>
        <v>0</v>
      </c>
      <c r="AL256" s="35">
        <f>IF(Clima!$F254&gt;0.05*$AP$6,((Clima!$F254-0.05*$AP$6)^2)/(Clima!$F254+0.95*$AP$6),0)</f>
        <v>0</v>
      </c>
      <c r="AM256" s="35">
        <f>0.0526*AL256*Clima!$F254^1.218</f>
        <v>0</v>
      </c>
      <c r="AN256" s="35"/>
      <c r="AO256" s="35"/>
      <c r="AP256" s="35"/>
      <c r="AQ256" s="9"/>
      <c r="AR256" s="10"/>
    </row>
    <row r="257" spans="2:44" x14ac:dyDescent="0.25">
      <c r="B257" s="8"/>
      <c r="C257" s="35">
        <v>252</v>
      </c>
      <c r="D257" s="35">
        <f>'Cálculos de ET'!$I255*((1-Constantes!$D$18)*'Cálculos de ET'!$K255+'Cálculos de ET'!$L255)</f>
        <v>2.108257365582014</v>
      </c>
      <c r="E257" s="35">
        <f>MIN(D257*Constantes!$D$16,0.8*(J256+Clima!$F255-H257-I257-Constantes!$D$12))</f>
        <v>2.1316282072803009E-15</v>
      </c>
      <c r="F257" s="35">
        <f>IF(Clima!$F255&gt;0.05*Constantes!$D$17,((Clima!$F255-0.05*Constantes!$D$17)^2)/(Clima!$F255+0.95*Constantes!$D$17),0)</f>
        <v>0</v>
      </c>
      <c r="G257" s="35">
        <f>(F257*Constantes!$D$23+Clima!$F255*Constantes!$D$22)/1000</f>
        <v>0</v>
      </c>
      <c r="H257" s="35">
        <f>IF(G257&gt;Constantes!$D$21,1000*((G257-Constantes!$D$21)/(Constantes!$D$23+Constantes!$D$22)),0)</f>
        <v>0</v>
      </c>
      <c r="I257" s="35">
        <f>MAX(0,J256+Clima!$F255-H257-Constantes!$D$11)</f>
        <v>0</v>
      </c>
      <c r="J257" s="35">
        <f>J256+Clima!$F255-H257-E257-I257</f>
        <v>7.5000000000000009</v>
      </c>
      <c r="K257" s="35">
        <f>0.0526*H257*Clima!$F255^1.218</f>
        <v>0</v>
      </c>
      <c r="L257" s="35">
        <f>K257*Constantes!$D$29</f>
        <v>0</v>
      </c>
      <c r="M257" s="9"/>
      <c r="N257" s="35">
        <v>252</v>
      </c>
      <c r="O257" s="35">
        <f>'Cálculos de ET'!$I255*((1-Constantes!$E$18)*'Cálculos de ET'!$K255+'Cálculos de ET'!$L255)</f>
        <v>2.108257365582014</v>
      </c>
      <c r="P257" s="35">
        <f>MIN(O257*Constantes!$E$16,0.8*(U256+Clima!$F255-S257-T257-Constantes!$D$12))</f>
        <v>2.1316282072803009E-15</v>
      </c>
      <c r="Q257" s="35">
        <f>IF(Clima!$F255&gt;0.05*Constantes!$E$17,((Clima!$F255-0.05*Constantes!$E$17)^2)/(Clima!$F255+0.95*Constantes!$E$17),0)</f>
        <v>0</v>
      </c>
      <c r="R257" s="35">
        <f>(Q257*Constantes!$E$23+Clima!$F255*Constantes!$E$22)/1000</f>
        <v>0</v>
      </c>
      <c r="S257" s="35">
        <f>IF(R257&gt;Constantes!$E$21,1000*((R257-Constantes!$E$21)/(Constantes!$E$23+Constantes!$E$22)),0)</f>
        <v>0</v>
      </c>
      <c r="T257" s="35">
        <f>MAX(0,U256+Clima!$F255-S257-Constantes!$D$11)</f>
        <v>0</v>
      </c>
      <c r="U257" s="35">
        <f>U256+Clima!$F255-S257-P257-T257</f>
        <v>7.5000000000000009</v>
      </c>
      <c r="V257" s="35">
        <f>0.0526*S257*Clima!$F255^1.218</f>
        <v>0</v>
      </c>
      <c r="W257" s="35">
        <f>V257*Constantes!$E$29</f>
        <v>0</v>
      </c>
      <c r="X257" s="9"/>
      <c r="Y257" s="35">
        <v>252</v>
      </c>
      <c r="Z257" s="35">
        <f>'Cálculos de ET'!$I255*((1-Constantes!$F$18)*'Cálculos de ET'!$K255+'Cálculos de ET'!$L255)</f>
        <v>2.108257365582014</v>
      </c>
      <c r="AA257" s="35">
        <f>MIN(Z257*Constantes!$F$16,0.8*(AF256+Clima!$F255-AD257-AE257-Constantes!$D$12))</f>
        <v>2.1316282072803009E-15</v>
      </c>
      <c r="AB257" s="35">
        <f>IF(Clima!$F255&gt;0.05*Constantes!$F$17,((Clima!$F255-0.05*Constantes!$F$17)^2)/(Clima!$F255+0.95*Constantes!$F$17),0)</f>
        <v>0</v>
      </c>
      <c r="AC257" s="35">
        <f>(AB257*Constantes!$F$23+Clima!$F255*Constantes!$F$22)/1000</f>
        <v>0</v>
      </c>
      <c r="AD257" s="35">
        <f>IF(AC257&gt;Constantes!$F$21,1000*((AC257-Constantes!$F$21)/(Constantes!$F$23+Constantes!$F$22)),0)</f>
        <v>0</v>
      </c>
      <c r="AE257" s="35">
        <f>MAX(0,AF256+Clima!$F255-AD257-Constantes!$D$11)</f>
        <v>0</v>
      </c>
      <c r="AF257" s="35">
        <f>AF256+Clima!$F255-AD257-AA257-AE257</f>
        <v>7.5000000000000009</v>
      </c>
      <c r="AG257" s="35">
        <f>0.0526*AD257*Clima!$F255^1.218</f>
        <v>0</v>
      </c>
      <c r="AH257" s="35">
        <f>AG257*Constantes!$F$29</f>
        <v>0</v>
      </c>
      <c r="AI257" s="9"/>
      <c r="AJ257" s="35">
        <v>252</v>
      </c>
      <c r="AK257" s="35">
        <f>0.0526*Clima!$F255^2.218</f>
        <v>0</v>
      </c>
      <c r="AL257" s="35">
        <f>IF(Clima!$F255&gt;0.05*$AP$6,((Clima!$F255-0.05*$AP$6)^2)/(Clima!$F255+0.95*$AP$6),0)</f>
        <v>0</v>
      </c>
      <c r="AM257" s="35">
        <f>0.0526*AL257*Clima!$F255^1.218</f>
        <v>0</v>
      </c>
      <c r="AN257" s="35"/>
      <c r="AO257" s="35"/>
      <c r="AP257" s="35"/>
      <c r="AQ257" s="9"/>
      <c r="AR257" s="10"/>
    </row>
    <row r="258" spans="2:44" x14ac:dyDescent="0.25">
      <c r="B258" s="8"/>
      <c r="C258" s="35">
        <v>253</v>
      </c>
      <c r="D258" s="35">
        <f>'Cálculos de ET'!$I256*((1-Constantes!$D$18)*'Cálculos de ET'!$K256+'Cálculos de ET'!$L256)</f>
        <v>2.106524476518099</v>
      </c>
      <c r="E258" s="35">
        <f>MIN(D258*Constantes!$D$16,0.8*(J257+Clima!$F256-H258-I258-Constantes!$D$12))</f>
        <v>7.1054273576010023E-16</v>
      </c>
      <c r="F258" s="35">
        <f>IF(Clima!$F256&gt;0.05*Constantes!$D$17,((Clima!$F256-0.05*Constantes!$D$17)^2)/(Clima!$F256+0.95*Constantes!$D$17),0)</f>
        <v>0</v>
      </c>
      <c r="G258" s="35">
        <f>(F258*Constantes!$D$23+Clima!$F256*Constantes!$D$22)/1000</f>
        <v>0</v>
      </c>
      <c r="H258" s="35">
        <f>IF(G258&gt;Constantes!$D$21,1000*((G258-Constantes!$D$21)/(Constantes!$D$23+Constantes!$D$22)),0)</f>
        <v>0</v>
      </c>
      <c r="I258" s="35">
        <f>MAX(0,J257+Clima!$F256-H258-Constantes!$D$11)</f>
        <v>0</v>
      </c>
      <c r="J258" s="35">
        <f>J257+Clima!$F256-H258-E258-I258</f>
        <v>7.5</v>
      </c>
      <c r="K258" s="35">
        <f>0.0526*H258*Clima!$F256^1.218</f>
        <v>0</v>
      </c>
      <c r="L258" s="35">
        <f>K258*Constantes!$D$29</f>
        <v>0</v>
      </c>
      <c r="M258" s="9"/>
      <c r="N258" s="35">
        <v>253</v>
      </c>
      <c r="O258" s="35">
        <f>'Cálculos de ET'!$I256*((1-Constantes!$E$18)*'Cálculos de ET'!$K256+'Cálculos de ET'!$L256)</f>
        <v>2.106524476518099</v>
      </c>
      <c r="P258" s="35">
        <f>MIN(O258*Constantes!$E$16,0.8*(U257+Clima!$F256-S258-T258-Constantes!$D$12))</f>
        <v>7.1054273576010023E-16</v>
      </c>
      <c r="Q258" s="35">
        <f>IF(Clima!$F256&gt;0.05*Constantes!$E$17,((Clima!$F256-0.05*Constantes!$E$17)^2)/(Clima!$F256+0.95*Constantes!$E$17),0)</f>
        <v>0</v>
      </c>
      <c r="R258" s="35">
        <f>(Q258*Constantes!$E$23+Clima!$F256*Constantes!$E$22)/1000</f>
        <v>0</v>
      </c>
      <c r="S258" s="35">
        <f>IF(R258&gt;Constantes!$E$21,1000*((R258-Constantes!$E$21)/(Constantes!$E$23+Constantes!$E$22)),0)</f>
        <v>0</v>
      </c>
      <c r="T258" s="35">
        <f>MAX(0,U257+Clima!$F256-S258-Constantes!$D$11)</f>
        <v>0</v>
      </c>
      <c r="U258" s="35">
        <f>U257+Clima!$F256-S258-P258-T258</f>
        <v>7.5</v>
      </c>
      <c r="V258" s="35">
        <f>0.0526*S258*Clima!$F256^1.218</f>
        <v>0</v>
      </c>
      <c r="W258" s="35">
        <f>V258*Constantes!$E$29</f>
        <v>0</v>
      </c>
      <c r="X258" s="9"/>
      <c r="Y258" s="35">
        <v>253</v>
      </c>
      <c r="Z258" s="35">
        <f>'Cálculos de ET'!$I256*((1-Constantes!$F$18)*'Cálculos de ET'!$K256+'Cálculos de ET'!$L256)</f>
        <v>2.106524476518099</v>
      </c>
      <c r="AA258" s="35">
        <f>MIN(Z258*Constantes!$F$16,0.8*(AF257+Clima!$F256-AD258-AE258-Constantes!$D$12))</f>
        <v>7.1054273576010023E-16</v>
      </c>
      <c r="AB258" s="35">
        <f>IF(Clima!$F256&gt;0.05*Constantes!$F$17,((Clima!$F256-0.05*Constantes!$F$17)^2)/(Clima!$F256+0.95*Constantes!$F$17),0)</f>
        <v>0</v>
      </c>
      <c r="AC258" s="35">
        <f>(AB258*Constantes!$F$23+Clima!$F256*Constantes!$F$22)/1000</f>
        <v>0</v>
      </c>
      <c r="AD258" s="35">
        <f>IF(AC258&gt;Constantes!$F$21,1000*((AC258-Constantes!$F$21)/(Constantes!$F$23+Constantes!$F$22)),0)</f>
        <v>0</v>
      </c>
      <c r="AE258" s="35">
        <f>MAX(0,AF257+Clima!$F256-AD258-Constantes!$D$11)</f>
        <v>0</v>
      </c>
      <c r="AF258" s="35">
        <f>AF257+Clima!$F256-AD258-AA258-AE258</f>
        <v>7.5</v>
      </c>
      <c r="AG258" s="35">
        <f>0.0526*AD258*Clima!$F256^1.218</f>
        <v>0</v>
      </c>
      <c r="AH258" s="35">
        <f>AG258*Constantes!$F$29</f>
        <v>0</v>
      </c>
      <c r="AI258" s="9"/>
      <c r="AJ258" s="35">
        <v>253</v>
      </c>
      <c r="AK258" s="35">
        <f>0.0526*Clima!$F256^2.218</f>
        <v>0</v>
      </c>
      <c r="AL258" s="35">
        <f>IF(Clima!$F256&gt;0.05*$AP$6,((Clima!$F256-0.05*$AP$6)^2)/(Clima!$F256+0.95*$AP$6),0)</f>
        <v>0</v>
      </c>
      <c r="AM258" s="35">
        <f>0.0526*AL258*Clima!$F256^1.218</f>
        <v>0</v>
      </c>
      <c r="AN258" s="35"/>
      <c r="AO258" s="35"/>
      <c r="AP258" s="35"/>
      <c r="AQ258" s="9"/>
      <c r="AR258" s="10"/>
    </row>
    <row r="259" spans="2:44" x14ac:dyDescent="0.25">
      <c r="B259" s="8"/>
      <c r="C259" s="35">
        <v>254</v>
      </c>
      <c r="D259" s="35">
        <f>'Cálculos de ET'!$I257*((1-Constantes!$D$18)*'Cálculos de ET'!$K257+'Cálculos de ET'!$L257)</f>
        <v>2.0908857855097365</v>
      </c>
      <c r="E259" s="35">
        <f>MIN(D259*Constantes!$D$16,0.8*(J258+Clima!$F257-H259-I259-Constantes!$D$12))</f>
        <v>0</v>
      </c>
      <c r="F259" s="35">
        <f>IF(Clima!$F257&gt;0.05*Constantes!$D$17,((Clima!$F257-0.05*Constantes!$D$17)^2)/(Clima!$F257+0.95*Constantes!$D$17),0)</f>
        <v>0</v>
      </c>
      <c r="G259" s="35">
        <f>(F259*Constantes!$D$23+Clima!$F257*Constantes!$D$22)/1000</f>
        <v>0</v>
      </c>
      <c r="H259" s="35">
        <f>IF(G259&gt;Constantes!$D$21,1000*((G259-Constantes!$D$21)/(Constantes!$D$23+Constantes!$D$22)),0)</f>
        <v>0</v>
      </c>
      <c r="I259" s="35">
        <f>MAX(0,J258+Clima!$F257-H259-Constantes!$D$11)</f>
        <v>0</v>
      </c>
      <c r="J259" s="35">
        <f>J258+Clima!$F257-H259-E259-I259</f>
        <v>7.5</v>
      </c>
      <c r="K259" s="35">
        <f>0.0526*H259*Clima!$F257^1.218</f>
        <v>0</v>
      </c>
      <c r="L259" s="35">
        <f>K259*Constantes!$D$29</f>
        <v>0</v>
      </c>
      <c r="M259" s="9"/>
      <c r="N259" s="35">
        <v>254</v>
      </c>
      <c r="O259" s="35">
        <f>'Cálculos de ET'!$I257*((1-Constantes!$E$18)*'Cálculos de ET'!$K257+'Cálculos de ET'!$L257)</f>
        <v>2.0908857855097365</v>
      </c>
      <c r="P259" s="35">
        <f>MIN(O259*Constantes!$E$16,0.8*(U258+Clima!$F257-S259-T259-Constantes!$D$12))</f>
        <v>0</v>
      </c>
      <c r="Q259" s="35">
        <f>IF(Clima!$F257&gt;0.05*Constantes!$E$17,((Clima!$F257-0.05*Constantes!$E$17)^2)/(Clima!$F257+0.95*Constantes!$E$17),0)</f>
        <v>0</v>
      </c>
      <c r="R259" s="35">
        <f>(Q259*Constantes!$E$23+Clima!$F257*Constantes!$E$22)/1000</f>
        <v>0</v>
      </c>
      <c r="S259" s="35">
        <f>IF(R259&gt;Constantes!$E$21,1000*((R259-Constantes!$E$21)/(Constantes!$E$23+Constantes!$E$22)),0)</f>
        <v>0</v>
      </c>
      <c r="T259" s="35">
        <f>MAX(0,U258+Clima!$F257-S259-Constantes!$D$11)</f>
        <v>0</v>
      </c>
      <c r="U259" s="35">
        <f>U258+Clima!$F257-S259-P259-T259</f>
        <v>7.5</v>
      </c>
      <c r="V259" s="35">
        <f>0.0526*S259*Clima!$F257^1.218</f>
        <v>0</v>
      </c>
      <c r="W259" s="35">
        <f>V259*Constantes!$E$29</f>
        <v>0</v>
      </c>
      <c r="X259" s="9"/>
      <c r="Y259" s="35">
        <v>254</v>
      </c>
      <c r="Z259" s="35">
        <f>'Cálculos de ET'!$I257*((1-Constantes!$F$18)*'Cálculos de ET'!$K257+'Cálculos de ET'!$L257)</f>
        <v>2.0908857855097365</v>
      </c>
      <c r="AA259" s="35">
        <f>MIN(Z259*Constantes!$F$16,0.8*(AF258+Clima!$F257-AD259-AE259-Constantes!$D$12))</f>
        <v>0</v>
      </c>
      <c r="AB259" s="35">
        <f>IF(Clima!$F257&gt;0.05*Constantes!$F$17,((Clima!$F257-0.05*Constantes!$F$17)^2)/(Clima!$F257+0.95*Constantes!$F$17),0)</f>
        <v>0</v>
      </c>
      <c r="AC259" s="35">
        <f>(AB259*Constantes!$F$23+Clima!$F257*Constantes!$F$22)/1000</f>
        <v>0</v>
      </c>
      <c r="AD259" s="35">
        <f>IF(AC259&gt;Constantes!$F$21,1000*((AC259-Constantes!$F$21)/(Constantes!$F$23+Constantes!$F$22)),0)</f>
        <v>0</v>
      </c>
      <c r="AE259" s="35">
        <f>MAX(0,AF258+Clima!$F257-AD259-Constantes!$D$11)</f>
        <v>0</v>
      </c>
      <c r="AF259" s="35">
        <f>AF258+Clima!$F257-AD259-AA259-AE259</f>
        <v>7.5</v>
      </c>
      <c r="AG259" s="35">
        <f>0.0526*AD259*Clima!$F257^1.218</f>
        <v>0</v>
      </c>
      <c r="AH259" s="35">
        <f>AG259*Constantes!$F$29</f>
        <v>0</v>
      </c>
      <c r="AI259" s="9"/>
      <c r="AJ259" s="35">
        <v>254</v>
      </c>
      <c r="AK259" s="35">
        <f>0.0526*Clima!$F257^2.218</f>
        <v>0</v>
      </c>
      <c r="AL259" s="35">
        <f>IF(Clima!$F257&gt;0.05*$AP$6,((Clima!$F257-0.05*$AP$6)^2)/(Clima!$F257+0.95*$AP$6),0)</f>
        <v>0</v>
      </c>
      <c r="AM259" s="35">
        <f>0.0526*AL259*Clima!$F257^1.218</f>
        <v>0</v>
      </c>
      <c r="AN259" s="35"/>
      <c r="AO259" s="35"/>
      <c r="AP259" s="35"/>
      <c r="AQ259" s="9"/>
      <c r="AR259" s="10"/>
    </row>
    <row r="260" spans="2:44" x14ac:dyDescent="0.25">
      <c r="B260" s="8"/>
      <c r="C260" s="35">
        <v>255</v>
      </c>
      <c r="D260" s="35">
        <f>'Cálculos de ET'!$I258*((1-Constantes!$D$18)*'Cálculos de ET'!$K258+'Cálculos de ET'!$L258)</f>
        <v>2.1369719597921581</v>
      </c>
      <c r="E260" s="35">
        <f>MIN(D260*Constantes!$D$16,0.8*(J259+Clima!$F258-H260-I260-Constantes!$D$12))</f>
        <v>0</v>
      </c>
      <c r="F260" s="35">
        <f>IF(Clima!$F258&gt;0.05*Constantes!$D$17,((Clima!$F258-0.05*Constantes!$D$17)^2)/(Clima!$F258+0.95*Constantes!$D$17),0)</f>
        <v>0</v>
      </c>
      <c r="G260" s="35">
        <f>(F260*Constantes!$D$23+Clima!$F258*Constantes!$D$22)/1000</f>
        <v>0</v>
      </c>
      <c r="H260" s="35">
        <f>IF(G260&gt;Constantes!$D$21,1000*((G260-Constantes!$D$21)/(Constantes!$D$23+Constantes!$D$22)),0)</f>
        <v>0</v>
      </c>
      <c r="I260" s="35">
        <f>MAX(0,J259+Clima!$F258-H260-Constantes!$D$11)</f>
        <v>0</v>
      </c>
      <c r="J260" s="35">
        <f>J259+Clima!$F258-H260-E260-I260</f>
        <v>7.5</v>
      </c>
      <c r="K260" s="35">
        <f>0.0526*H260*Clima!$F258^1.218</f>
        <v>0</v>
      </c>
      <c r="L260" s="35">
        <f>K260*Constantes!$D$29</f>
        <v>0</v>
      </c>
      <c r="M260" s="9"/>
      <c r="N260" s="35">
        <v>255</v>
      </c>
      <c r="O260" s="35">
        <f>'Cálculos de ET'!$I258*((1-Constantes!$E$18)*'Cálculos de ET'!$K258+'Cálculos de ET'!$L258)</f>
        <v>2.1369719597921581</v>
      </c>
      <c r="P260" s="35">
        <f>MIN(O260*Constantes!$E$16,0.8*(U259+Clima!$F258-S260-T260-Constantes!$D$12))</f>
        <v>0</v>
      </c>
      <c r="Q260" s="35">
        <f>IF(Clima!$F258&gt;0.05*Constantes!$E$17,((Clima!$F258-0.05*Constantes!$E$17)^2)/(Clima!$F258+0.95*Constantes!$E$17),0)</f>
        <v>0</v>
      </c>
      <c r="R260" s="35">
        <f>(Q260*Constantes!$E$23+Clima!$F258*Constantes!$E$22)/1000</f>
        <v>0</v>
      </c>
      <c r="S260" s="35">
        <f>IF(R260&gt;Constantes!$E$21,1000*((R260-Constantes!$E$21)/(Constantes!$E$23+Constantes!$E$22)),0)</f>
        <v>0</v>
      </c>
      <c r="T260" s="35">
        <f>MAX(0,U259+Clima!$F258-S260-Constantes!$D$11)</f>
        <v>0</v>
      </c>
      <c r="U260" s="35">
        <f>U259+Clima!$F258-S260-P260-T260</f>
        <v>7.5</v>
      </c>
      <c r="V260" s="35">
        <f>0.0526*S260*Clima!$F258^1.218</f>
        <v>0</v>
      </c>
      <c r="W260" s="35">
        <f>V260*Constantes!$E$29</f>
        <v>0</v>
      </c>
      <c r="X260" s="9"/>
      <c r="Y260" s="35">
        <v>255</v>
      </c>
      <c r="Z260" s="35">
        <f>'Cálculos de ET'!$I258*((1-Constantes!$F$18)*'Cálculos de ET'!$K258+'Cálculos de ET'!$L258)</f>
        <v>2.1369719597921581</v>
      </c>
      <c r="AA260" s="35">
        <f>MIN(Z260*Constantes!$F$16,0.8*(AF259+Clima!$F258-AD260-AE260-Constantes!$D$12))</f>
        <v>0</v>
      </c>
      <c r="AB260" s="35">
        <f>IF(Clima!$F258&gt;0.05*Constantes!$F$17,((Clima!$F258-0.05*Constantes!$F$17)^2)/(Clima!$F258+0.95*Constantes!$F$17),0)</f>
        <v>0</v>
      </c>
      <c r="AC260" s="35">
        <f>(AB260*Constantes!$F$23+Clima!$F258*Constantes!$F$22)/1000</f>
        <v>0</v>
      </c>
      <c r="AD260" s="35">
        <f>IF(AC260&gt;Constantes!$F$21,1000*((AC260-Constantes!$F$21)/(Constantes!$F$23+Constantes!$F$22)),0)</f>
        <v>0</v>
      </c>
      <c r="AE260" s="35">
        <f>MAX(0,AF259+Clima!$F258-AD260-Constantes!$D$11)</f>
        <v>0</v>
      </c>
      <c r="AF260" s="35">
        <f>AF259+Clima!$F258-AD260-AA260-AE260</f>
        <v>7.5</v>
      </c>
      <c r="AG260" s="35">
        <f>0.0526*AD260*Clima!$F258^1.218</f>
        <v>0</v>
      </c>
      <c r="AH260" s="35">
        <f>AG260*Constantes!$F$29</f>
        <v>0</v>
      </c>
      <c r="AI260" s="9"/>
      <c r="AJ260" s="35">
        <v>255</v>
      </c>
      <c r="AK260" s="35">
        <f>0.0526*Clima!$F258^2.218</f>
        <v>0</v>
      </c>
      <c r="AL260" s="35">
        <f>IF(Clima!$F258&gt;0.05*$AP$6,((Clima!$F258-0.05*$AP$6)^2)/(Clima!$F258+0.95*$AP$6),0)</f>
        <v>0</v>
      </c>
      <c r="AM260" s="35">
        <f>0.0526*AL260*Clima!$F258^1.218</f>
        <v>0</v>
      </c>
      <c r="AN260" s="35"/>
      <c r="AO260" s="35"/>
      <c r="AP260" s="35"/>
      <c r="AQ260" s="9"/>
      <c r="AR260" s="10"/>
    </row>
    <row r="261" spans="2:44" x14ac:dyDescent="0.25">
      <c r="B261" s="8"/>
      <c r="C261" s="35">
        <v>256</v>
      </c>
      <c r="D261" s="35">
        <f>'Cálculos de ET'!$I259*((1-Constantes!$D$18)*'Cálculos de ET'!$K259+'Cálculos de ET'!$L259)</f>
        <v>2.104808818394357</v>
      </c>
      <c r="E261" s="35">
        <f>MIN(D261*Constantes!$D$16,0.8*(J260+Clima!$F259-H261-I261-Constantes!$D$12))</f>
        <v>0</v>
      </c>
      <c r="F261" s="35">
        <f>IF(Clima!$F259&gt;0.05*Constantes!$D$17,((Clima!$F259-0.05*Constantes!$D$17)^2)/(Clima!$F259+0.95*Constantes!$D$17),0)</f>
        <v>0</v>
      </c>
      <c r="G261" s="35">
        <f>(F261*Constantes!$D$23+Clima!$F259*Constantes!$D$22)/1000</f>
        <v>0</v>
      </c>
      <c r="H261" s="35">
        <f>IF(G261&gt;Constantes!$D$21,1000*((G261-Constantes!$D$21)/(Constantes!$D$23+Constantes!$D$22)),0)</f>
        <v>0</v>
      </c>
      <c r="I261" s="35">
        <f>MAX(0,J260+Clima!$F259-H261-Constantes!$D$11)</f>
        <v>0</v>
      </c>
      <c r="J261" s="35">
        <f>J260+Clima!$F259-H261-E261-I261</f>
        <v>7.5</v>
      </c>
      <c r="K261" s="35">
        <f>0.0526*H261*Clima!$F259^1.218</f>
        <v>0</v>
      </c>
      <c r="L261" s="35">
        <f>K261*Constantes!$D$29</f>
        <v>0</v>
      </c>
      <c r="M261" s="9"/>
      <c r="N261" s="35">
        <v>256</v>
      </c>
      <c r="O261" s="35">
        <f>'Cálculos de ET'!$I259*((1-Constantes!$E$18)*'Cálculos de ET'!$K259+'Cálculos de ET'!$L259)</f>
        <v>2.104808818394357</v>
      </c>
      <c r="P261" s="35">
        <f>MIN(O261*Constantes!$E$16,0.8*(U260+Clima!$F259-S261-T261-Constantes!$D$12))</f>
        <v>0</v>
      </c>
      <c r="Q261" s="35">
        <f>IF(Clima!$F259&gt;0.05*Constantes!$E$17,((Clima!$F259-0.05*Constantes!$E$17)^2)/(Clima!$F259+0.95*Constantes!$E$17),0)</f>
        <v>0</v>
      </c>
      <c r="R261" s="35">
        <f>(Q261*Constantes!$E$23+Clima!$F259*Constantes!$E$22)/1000</f>
        <v>0</v>
      </c>
      <c r="S261" s="35">
        <f>IF(R261&gt;Constantes!$E$21,1000*((R261-Constantes!$E$21)/(Constantes!$E$23+Constantes!$E$22)),0)</f>
        <v>0</v>
      </c>
      <c r="T261" s="35">
        <f>MAX(0,U260+Clima!$F259-S261-Constantes!$D$11)</f>
        <v>0</v>
      </c>
      <c r="U261" s="35">
        <f>U260+Clima!$F259-S261-P261-T261</f>
        <v>7.5</v>
      </c>
      <c r="V261" s="35">
        <f>0.0526*S261*Clima!$F259^1.218</f>
        <v>0</v>
      </c>
      <c r="W261" s="35">
        <f>V261*Constantes!$E$29</f>
        <v>0</v>
      </c>
      <c r="X261" s="9"/>
      <c r="Y261" s="35">
        <v>256</v>
      </c>
      <c r="Z261" s="35">
        <f>'Cálculos de ET'!$I259*((1-Constantes!$F$18)*'Cálculos de ET'!$K259+'Cálculos de ET'!$L259)</f>
        <v>2.104808818394357</v>
      </c>
      <c r="AA261" s="35">
        <f>MIN(Z261*Constantes!$F$16,0.8*(AF260+Clima!$F259-AD261-AE261-Constantes!$D$12))</f>
        <v>0</v>
      </c>
      <c r="AB261" s="35">
        <f>IF(Clima!$F259&gt;0.05*Constantes!$F$17,((Clima!$F259-0.05*Constantes!$F$17)^2)/(Clima!$F259+0.95*Constantes!$F$17),0)</f>
        <v>0</v>
      </c>
      <c r="AC261" s="35">
        <f>(AB261*Constantes!$F$23+Clima!$F259*Constantes!$F$22)/1000</f>
        <v>0</v>
      </c>
      <c r="AD261" s="35">
        <f>IF(AC261&gt;Constantes!$F$21,1000*((AC261-Constantes!$F$21)/(Constantes!$F$23+Constantes!$F$22)),0)</f>
        <v>0</v>
      </c>
      <c r="AE261" s="35">
        <f>MAX(0,AF260+Clima!$F259-AD261-Constantes!$D$11)</f>
        <v>0</v>
      </c>
      <c r="AF261" s="35">
        <f>AF260+Clima!$F259-AD261-AA261-AE261</f>
        <v>7.5</v>
      </c>
      <c r="AG261" s="35">
        <f>0.0526*AD261*Clima!$F259^1.218</f>
        <v>0</v>
      </c>
      <c r="AH261" s="35">
        <f>AG261*Constantes!$F$29</f>
        <v>0</v>
      </c>
      <c r="AI261" s="9"/>
      <c r="AJ261" s="35">
        <v>256</v>
      </c>
      <c r="AK261" s="35">
        <f>0.0526*Clima!$F259^2.218</f>
        <v>0</v>
      </c>
      <c r="AL261" s="35">
        <f>IF(Clima!$F259&gt;0.05*$AP$6,((Clima!$F259-0.05*$AP$6)^2)/(Clima!$F259+0.95*$AP$6),0)</f>
        <v>0</v>
      </c>
      <c r="AM261" s="35">
        <f>0.0526*AL261*Clima!$F259^1.218</f>
        <v>0</v>
      </c>
      <c r="AN261" s="35"/>
      <c r="AO261" s="35"/>
      <c r="AP261" s="35"/>
      <c r="AQ261" s="9"/>
      <c r="AR261" s="10"/>
    </row>
    <row r="262" spans="2:44" x14ac:dyDescent="0.25">
      <c r="B262" s="8"/>
      <c r="C262" s="35">
        <v>257</v>
      </c>
      <c r="D262" s="35">
        <f>'Cálculos de ET'!$I260*((1-Constantes!$D$18)*'Cálculos de ET'!$K260+'Cálculos de ET'!$L260)</f>
        <v>2.0977099915418611</v>
      </c>
      <c r="E262" s="35">
        <f>MIN(D262*Constantes!$D$16,0.8*(J261+Clima!$F260-H262-I262-Constantes!$D$12))</f>
        <v>0</v>
      </c>
      <c r="F262" s="35">
        <f>IF(Clima!$F260&gt;0.05*Constantes!$D$17,((Clima!$F260-0.05*Constantes!$D$17)^2)/(Clima!$F260+0.95*Constantes!$D$17),0)</f>
        <v>0</v>
      </c>
      <c r="G262" s="35">
        <f>(F262*Constantes!$D$23+Clima!$F260*Constantes!$D$22)/1000</f>
        <v>0</v>
      </c>
      <c r="H262" s="35">
        <f>IF(G262&gt;Constantes!$D$21,1000*((G262-Constantes!$D$21)/(Constantes!$D$23+Constantes!$D$22)),0)</f>
        <v>0</v>
      </c>
      <c r="I262" s="35">
        <f>MAX(0,J261+Clima!$F260-H262-Constantes!$D$11)</f>
        <v>0</v>
      </c>
      <c r="J262" s="35">
        <f>J261+Clima!$F260-H262-E262-I262</f>
        <v>7.5</v>
      </c>
      <c r="K262" s="35">
        <f>0.0526*H262*Clima!$F260^1.218</f>
        <v>0</v>
      </c>
      <c r="L262" s="35">
        <f>K262*Constantes!$D$29</f>
        <v>0</v>
      </c>
      <c r="M262" s="9"/>
      <c r="N262" s="35">
        <v>257</v>
      </c>
      <c r="O262" s="35">
        <f>'Cálculos de ET'!$I260*((1-Constantes!$E$18)*'Cálculos de ET'!$K260+'Cálculos de ET'!$L260)</f>
        <v>2.0977099915418611</v>
      </c>
      <c r="P262" s="35">
        <f>MIN(O262*Constantes!$E$16,0.8*(U261+Clima!$F260-S262-T262-Constantes!$D$12))</f>
        <v>0</v>
      </c>
      <c r="Q262" s="35">
        <f>IF(Clima!$F260&gt;0.05*Constantes!$E$17,((Clima!$F260-0.05*Constantes!$E$17)^2)/(Clima!$F260+0.95*Constantes!$E$17),0)</f>
        <v>0</v>
      </c>
      <c r="R262" s="35">
        <f>(Q262*Constantes!$E$23+Clima!$F260*Constantes!$E$22)/1000</f>
        <v>0</v>
      </c>
      <c r="S262" s="35">
        <f>IF(R262&gt;Constantes!$E$21,1000*((R262-Constantes!$E$21)/(Constantes!$E$23+Constantes!$E$22)),0)</f>
        <v>0</v>
      </c>
      <c r="T262" s="35">
        <f>MAX(0,U261+Clima!$F260-S262-Constantes!$D$11)</f>
        <v>0</v>
      </c>
      <c r="U262" s="35">
        <f>U261+Clima!$F260-S262-P262-T262</f>
        <v>7.5</v>
      </c>
      <c r="V262" s="35">
        <f>0.0526*S262*Clima!$F260^1.218</f>
        <v>0</v>
      </c>
      <c r="W262" s="35">
        <f>V262*Constantes!$E$29</f>
        <v>0</v>
      </c>
      <c r="X262" s="9"/>
      <c r="Y262" s="35">
        <v>257</v>
      </c>
      <c r="Z262" s="35">
        <f>'Cálculos de ET'!$I260*((1-Constantes!$F$18)*'Cálculos de ET'!$K260+'Cálculos de ET'!$L260)</f>
        <v>2.0977099915418611</v>
      </c>
      <c r="AA262" s="35">
        <f>MIN(Z262*Constantes!$F$16,0.8*(AF261+Clima!$F260-AD262-AE262-Constantes!$D$12))</f>
        <v>0</v>
      </c>
      <c r="AB262" s="35">
        <f>IF(Clima!$F260&gt;0.05*Constantes!$F$17,((Clima!$F260-0.05*Constantes!$F$17)^2)/(Clima!$F260+0.95*Constantes!$F$17),0)</f>
        <v>0</v>
      </c>
      <c r="AC262" s="35">
        <f>(AB262*Constantes!$F$23+Clima!$F260*Constantes!$F$22)/1000</f>
        <v>0</v>
      </c>
      <c r="AD262" s="35">
        <f>IF(AC262&gt;Constantes!$F$21,1000*((AC262-Constantes!$F$21)/(Constantes!$F$23+Constantes!$F$22)),0)</f>
        <v>0</v>
      </c>
      <c r="AE262" s="35">
        <f>MAX(0,AF261+Clima!$F260-AD262-Constantes!$D$11)</f>
        <v>0</v>
      </c>
      <c r="AF262" s="35">
        <f>AF261+Clima!$F260-AD262-AA262-AE262</f>
        <v>7.5</v>
      </c>
      <c r="AG262" s="35">
        <f>0.0526*AD262*Clima!$F260^1.218</f>
        <v>0</v>
      </c>
      <c r="AH262" s="35">
        <f>AG262*Constantes!$F$29</f>
        <v>0</v>
      </c>
      <c r="AI262" s="9"/>
      <c r="AJ262" s="35">
        <v>257</v>
      </c>
      <c r="AK262" s="35">
        <f>0.0526*Clima!$F260^2.218</f>
        <v>0</v>
      </c>
      <c r="AL262" s="35">
        <f>IF(Clima!$F260&gt;0.05*$AP$6,((Clima!$F260-0.05*$AP$6)^2)/(Clima!$F260+0.95*$AP$6),0)</f>
        <v>0</v>
      </c>
      <c r="AM262" s="35">
        <f>0.0526*AL262*Clima!$F260^1.218</f>
        <v>0</v>
      </c>
      <c r="AN262" s="35"/>
      <c r="AO262" s="35"/>
      <c r="AP262" s="35"/>
      <c r="AQ262" s="9"/>
      <c r="AR262" s="10"/>
    </row>
    <row r="263" spans="2:44" x14ac:dyDescent="0.25">
      <c r="B263" s="8"/>
      <c r="C263" s="35">
        <v>258</v>
      </c>
      <c r="D263" s="35">
        <f>'Cálculos de ET'!$I261*((1-Constantes!$D$18)*'Cálculos de ET'!$K261+'Cálculos de ET'!$L261)</f>
        <v>2.0996515925351469</v>
      </c>
      <c r="E263" s="35">
        <f>MIN(D263*Constantes!$D$16,0.8*(J262+Clima!$F261-H263-I263-Constantes!$D$12))</f>
        <v>0.4</v>
      </c>
      <c r="F263" s="35">
        <f>IF(Clima!$F261&gt;0.05*Constantes!$D$17,((Clima!$F261-0.05*Constantes!$D$17)^2)/(Clima!$F261+0.95*Constantes!$D$17),0)</f>
        <v>0</v>
      </c>
      <c r="G263" s="35">
        <f>(F263*Constantes!$D$23+Clima!$F261*Constantes!$D$22)/1000</f>
        <v>0</v>
      </c>
      <c r="H263" s="35">
        <f>IF(G263&gt;Constantes!$D$21,1000*((G263-Constantes!$D$21)/(Constantes!$D$23+Constantes!$D$22)),0)</f>
        <v>0</v>
      </c>
      <c r="I263" s="35">
        <f>MAX(0,J262+Clima!$F261-H263-Constantes!$D$11)</f>
        <v>0</v>
      </c>
      <c r="J263" s="35">
        <f>J262+Clima!$F261-H263-E263-I263</f>
        <v>7.6</v>
      </c>
      <c r="K263" s="35">
        <f>0.0526*H263*Clima!$F261^1.218</f>
        <v>0</v>
      </c>
      <c r="L263" s="35">
        <f>K263*Constantes!$D$29</f>
        <v>0</v>
      </c>
      <c r="M263" s="9"/>
      <c r="N263" s="35">
        <v>258</v>
      </c>
      <c r="O263" s="35">
        <f>'Cálculos de ET'!$I261*((1-Constantes!$E$18)*'Cálculos de ET'!$K261+'Cálculos de ET'!$L261)</f>
        <v>2.0996515925351469</v>
      </c>
      <c r="P263" s="35">
        <f>MIN(O263*Constantes!$E$16,0.8*(U262+Clima!$F261-S263-T263-Constantes!$D$12))</f>
        <v>0.4</v>
      </c>
      <c r="Q263" s="35">
        <f>IF(Clima!$F261&gt;0.05*Constantes!$E$17,((Clima!$F261-0.05*Constantes!$E$17)^2)/(Clima!$F261+0.95*Constantes!$E$17),0)</f>
        <v>0</v>
      </c>
      <c r="R263" s="35">
        <f>(Q263*Constantes!$E$23+Clima!$F261*Constantes!$E$22)/1000</f>
        <v>1E-4</v>
      </c>
      <c r="S263" s="35">
        <f>IF(R263&gt;Constantes!$E$21,1000*((R263-Constantes!$E$21)/(Constantes!$E$23+Constantes!$E$22)),0)</f>
        <v>0</v>
      </c>
      <c r="T263" s="35">
        <f>MAX(0,U262+Clima!$F261-S263-Constantes!$D$11)</f>
        <v>0</v>
      </c>
      <c r="U263" s="35">
        <f>U262+Clima!$F261-S263-P263-T263</f>
        <v>7.6</v>
      </c>
      <c r="V263" s="35">
        <f>0.0526*S263*Clima!$F261^1.218</f>
        <v>0</v>
      </c>
      <c r="W263" s="35">
        <f>V263*Constantes!$E$29</f>
        <v>0</v>
      </c>
      <c r="X263" s="9"/>
      <c r="Y263" s="35">
        <v>258</v>
      </c>
      <c r="Z263" s="35">
        <f>'Cálculos de ET'!$I261*((1-Constantes!$F$18)*'Cálculos de ET'!$K261+'Cálculos de ET'!$L261)</f>
        <v>2.0996515925351469</v>
      </c>
      <c r="AA263" s="35">
        <f>MIN(Z263*Constantes!$F$16,0.8*(AF262+Clima!$F261-AD263-AE263-Constantes!$D$12))</f>
        <v>0.4</v>
      </c>
      <c r="AB263" s="35">
        <f>IF(Clima!$F261&gt;0.05*Constantes!$F$17,((Clima!$F261-0.05*Constantes!$F$17)^2)/(Clima!$F261+0.95*Constantes!$F$17),0)</f>
        <v>0</v>
      </c>
      <c r="AC263" s="35">
        <f>(AB263*Constantes!$F$23+Clima!$F261*Constantes!$F$22)/1000</f>
        <v>2.0000000000000001E-4</v>
      </c>
      <c r="AD263" s="35">
        <f>IF(AC263&gt;Constantes!$F$21,1000*((AC263-Constantes!$F$21)/(Constantes!$F$23+Constantes!$F$22)),0)</f>
        <v>0</v>
      </c>
      <c r="AE263" s="35">
        <f>MAX(0,AF262+Clima!$F261-AD263-Constantes!$D$11)</f>
        <v>0</v>
      </c>
      <c r="AF263" s="35">
        <f>AF262+Clima!$F261-AD263-AA263-AE263</f>
        <v>7.6</v>
      </c>
      <c r="AG263" s="35">
        <f>0.0526*AD263*Clima!$F261^1.218</f>
        <v>0</v>
      </c>
      <c r="AH263" s="35">
        <f>AG263*Constantes!$F$29</f>
        <v>0</v>
      </c>
      <c r="AI263" s="9"/>
      <c r="AJ263" s="35">
        <v>258</v>
      </c>
      <c r="AK263" s="35">
        <f>0.0526*Clima!$F261^2.218</f>
        <v>1.1305797794095535E-2</v>
      </c>
      <c r="AL263" s="35">
        <f>IF(Clima!$F261&gt;0.05*$AP$6,((Clima!$F261-0.05*$AP$6)^2)/(Clima!$F261+0.95*$AP$6),0)</f>
        <v>0</v>
      </c>
      <c r="AM263" s="35">
        <f>0.0526*AL263*Clima!$F261^1.218</f>
        <v>0</v>
      </c>
      <c r="AN263" s="35"/>
      <c r="AO263" s="35"/>
      <c r="AP263" s="35"/>
      <c r="AQ263" s="9"/>
      <c r="AR263" s="10"/>
    </row>
    <row r="264" spans="2:44" x14ac:dyDescent="0.25">
      <c r="B264" s="8"/>
      <c r="C264" s="35">
        <v>259</v>
      </c>
      <c r="D264" s="35">
        <f>'Cálculos de ET'!$I262*((1-Constantes!$D$18)*'Cálculos de ET'!$K262+'Cálculos de ET'!$L262)</f>
        <v>2.2063831284562849</v>
      </c>
      <c r="E264" s="35">
        <f>MIN(D264*Constantes!$D$16,0.8*(J263+Clima!$F262-H264-I264-Constantes!$D$12))</f>
        <v>7.9999999999999724E-2</v>
      </c>
      <c r="F264" s="35">
        <f>IF(Clima!$F262&gt;0.05*Constantes!$D$17,((Clima!$F262-0.05*Constantes!$D$17)^2)/(Clima!$F262+0.95*Constantes!$D$17),0)</f>
        <v>0</v>
      </c>
      <c r="G264" s="35">
        <f>(F264*Constantes!$D$23+Clima!$F262*Constantes!$D$22)/1000</f>
        <v>0</v>
      </c>
      <c r="H264" s="35">
        <f>IF(G264&gt;Constantes!$D$21,1000*((G264-Constantes!$D$21)/(Constantes!$D$23+Constantes!$D$22)),0)</f>
        <v>0</v>
      </c>
      <c r="I264" s="35">
        <f>MAX(0,J263+Clima!$F262-H264-Constantes!$D$11)</f>
        <v>0</v>
      </c>
      <c r="J264" s="35">
        <f>J263+Clima!$F262-H264-E264-I264</f>
        <v>7.52</v>
      </c>
      <c r="K264" s="35">
        <f>0.0526*H264*Clima!$F262^1.218</f>
        <v>0</v>
      </c>
      <c r="L264" s="35">
        <f>K264*Constantes!$D$29</f>
        <v>0</v>
      </c>
      <c r="M264" s="9"/>
      <c r="N264" s="35">
        <v>259</v>
      </c>
      <c r="O264" s="35">
        <f>'Cálculos de ET'!$I262*((1-Constantes!$E$18)*'Cálculos de ET'!$K262+'Cálculos de ET'!$L262)</f>
        <v>2.2063831284562849</v>
      </c>
      <c r="P264" s="35">
        <f>MIN(O264*Constantes!$E$16,0.8*(U263+Clima!$F262-S264-T264-Constantes!$D$12))</f>
        <v>7.9999999999999724E-2</v>
      </c>
      <c r="Q264" s="35">
        <f>IF(Clima!$F262&gt;0.05*Constantes!$E$17,((Clima!$F262-0.05*Constantes!$E$17)^2)/(Clima!$F262+0.95*Constantes!$E$17),0)</f>
        <v>0</v>
      </c>
      <c r="R264" s="35">
        <f>(Q264*Constantes!$E$23+Clima!$F262*Constantes!$E$22)/1000</f>
        <v>0</v>
      </c>
      <c r="S264" s="35">
        <f>IF(R264&gt;Constantes!$E$21,1000*((R264-Constantes!$E$21)/(Constantes!$E$23+Constantes!$E$22)),0)</f>
        <v>0</v>
      </c>
      <c r="T264" s="35">
        <f>MAX(0,U263+Clima!$F262-S264-Constantes!$D$11)</f>
        <v>0</v>
      </c>
      <c r="U264" s="35">
        <f>U263+Clima!$F262-S264-P264-T264</f>
        <v>7.52</v>
      </c>
      <c r="V264" s="35">
        <f>0.0526*S264*Clima!$F262^1.218</f>
        <v>0</v>
      </c>
      <c r="W264" s="35">
        <f>V264*Constantes!$E$29</f>
        <v>0</v>
      </c>
      <c r="X264" s="9"/>
      <c r="Y264" s="35">
        <v>259</v>
      </c>
      <c r="Z264" s="35">
        <f>'Cálculos de ET'!$I262*((1-Constantes!$F$18)*'Cálculos de ET'!$K262+'Cálculos de ET'!$L262)</f>
        <v>2.2063831284562849</v>
      </c>
      <c r="AA264" s="35">
        <f>MIN(Z264*Constantes!$F$16,0.8*(AF263+Clima!$F262-AD264-AE264-Constantes!$D$12))</f>
        <v>7.9999999999999724E-2</v>
      </c>
      <c r="AB264" s="35">
        <f>IF(Clima!$F262&gt;0.05*Constantes!$F$17,((Clima!$F262-0.05*Constantes!$F$17)^2)/(Clima!$F262+0.95*Constantes!$F$17),0)</f>
        <v>0</v>
      </c>
      <c r="AC264" s="35">
        <f>(AB264*Constantes!$F$23+Clima!$F262*Constantes!$F$22)/1000</f>
        <v>0</v>
      </c>
      <c r="AD264" s="35">
        <f>IF(AC264&gt;Constantes!$F$21,1000*((AC264-Constantes!$F$21)/(Constantes!$F$23+Constantes!$F$22)),0)</f>
        <v>0</v>
      </c>
      <c r="AE264" s="35">
        <f>MAX(0,AF263+Clima!$F262-AD264-Constantes!$D$11)</f>
        <v>0</v>
      </c>
      <c r="AF264" s="35">
        <f>AF263+Clima!$F262-AD264-AA264-AE264</f>
        <v>7.52</v>
      </c>
      <c r="AG264" s="35">
        <f>0.0526*AD264*Clima!$F262^1.218</f>
        <v>0</v>
      </c>
      <c r="AH264" s="35">
        <f>AG264*Constantes!$F$29</f>
        <v>0</v>
      </c>
      <c r="AI264" s="9"/>
      <c r="AJ264" s="35">
        <v>259</v>
      </c>
      <c r="AK264" s="35">
        <f>0.0526*Clima!$F262^2.218</f>
        <v>0</v>
      </c>
      <c r="AL264" s="35">
        <f>IF(Clima!$F262&gt;0.05*$AP$6,((Clima!$F262-0.05*$AP$6)^2)/(Clima!$F262+0.95*$AP$6),0)</f>
        <v>0</v>
      </c>
      <c r="AM264" s="35">
        <f>0.0526*AL264*Clima!$F262^1.218</f>
        <v>0</v>
      </c>
      <c r="AN264" s="35"/>
      <c r="AO264" s="35"/>
      <c r="AP264" s="35"/>
      <c r="AQ264" s="9"/>
      <c r="AR264" s="10"/>
    </row>
    <row r="265" spans="2:44" x14ac:dyDescent="0.25">
      <c r="B265" s="8"/>
      <c r="C265" s="35">
        <v>260</v>
      </c>
      <c r="D265" s="35">
        <f>'Cálculos de ET'!$I263*((1-Constantes!$D$18)*'Cálculos de ET'!$K263+'Cálculos de ET'!$L263)</f>
        <v>2.2177043180877423</v>
      </c>
      <c r="E265" s="35">
        <f>MIN(D265*Constantes!$D$16,0.8*(J264+Clima!$F263-H265-I265-Constantes!$D$12))</f>
        <v>1.599999999999966E-2</v>
      </c>
      <c r="F265" s="35">
        <f>IF(Clima!$F263&gt;0.05*Constantes!$D$17,((Clima!$F263-0.05*Constantes!$D$17)^2)/(Clima!$F263+0.95*Constantes!$D$17),0)</f>
        <v>0</v>
      </c>
      <c r="G265" s="35">
        <f>(F265*Constantes!$D$23+Clima!$F263*Constantes!$D$22)/1000</f>
        <v>0</v>
      </c>
      <c r="H265" s="35">
        <f>IF(G265&gt;Constantes!$D$21,1000*((G265-Constantes!$D$21)/(Constantes!$D$23+Constantes!$D$22)),0)</f>
        <v>0</v>
      </c>
      <c r="I265" s="35">
        <f>MAX(0,J264+Clima!$F263-H265-Constantes!$D$11)</f>
        <v>0</v>
      </c>
      <c r="J265" s="35">
        <f>J264+Clima!$F263-H265-E265-I265</f>
        <v>7.5039999999999996</v>
      </c>
      <c r="K265" s="35">
        <f>0.0526*H265*Clima!$F263^1.218</f>
        <v>0</v>
      </c>
      <c r="L265" s="35">
        <f>K265*Constantes!$D$29</f>
        <v>0</v>
      </c>
      <c r="M265" s="9"/>
      <c r="N265" s="35">
        <v>260</v>
      </c>
      <c r="O265" s="35">
        <f>'Cálculos de ET'!$I263*((1-Constantes!$E$18)*'Cálculos de ET'!$K263+'Cálculos de ET'!$L263)</f>
        <v>2.2177043180877423</v>
      </c>
      <c r="P265" s="35">
        <f>MIN(O265*Constantes!$E$16,0.8*(U264+Clima!$F263-S265-T265-Constantes!$D$12))</f>
        <v>1.599999999999966E-2</v>
      </c>
      <c r="Q265" s="35">
        <f>IF(Clima!$F263&gt;0.05*Constantes!$E$17,((Clima!$F263-0.05*Constantes!$E$17)^2)/(Clima!$F263+0.95*Constantes!$E$17),0)</f>
        <v>0</v>
      </c>
      <c r="R265" s="35">
        <f>(Q265*Constantes!$E$23+Clima!$F263*Constantes!$E$22)/1000</f>
        <v>0</v>
      </c>
      <c r="S265" s="35">
        <f>IF(R265&gt;Constantes!$E$21,1000*((R265-Constantes!$E$21)/(Constantes!$E$23+Constantes!$E$22)),0)</f>
        <v>0</v>
      </c>
      <c r="T265" s="35">
        <f>MAX(0,U264+Clima!$F263-S265-Constantes!$D$11)</f>
        <v>0</v>
      </c>
      <c r="U265" s="35">
        <f>U264+Clima!$F263-S265-P265-T265</f>
        <v>7.5039999999999996</v>
      </c>
      <c r="V265" s="35">
        <f>0.0526*S265*Clima!$F263^1.218</f>
        <v>0</v>
      </c>
      <c r="W265" s="35">
        <f>V265*Constantes!$E$29</f>
        <v>0</v>
      </c>
      <c r="X265" s="9"/>
      <c r="Y265" s="35">
        <v>260</v>
      </c>
      <c r="Z265" s="35">
        <f>'Cálculos de ET'!$I263*((1-Constantes!$F$18)*'Cálculos de ET'!$K263+'Cálculos de ET'!$L263)</f>
        <v>2.2177043180877423</v>
      </c>
      <c r="AA265" s="35">
        <f>MIN(Z265*Constantes!$F$16,0.8*(AF264+Clima!$F263-AD265-AE265-Constantes!$D$12))</f>
        <v>1.599999999999966E-2</v>
      </c>
      <c r="AB265" s="35">
        <f>IF(Clima!$F263&gt;0.05*Constantes!$F$17,((Clima!$F263-0.05*Constantes!$F$17)^2)/(Clima!$F263+0.95*Constantes!$F$17),0)</f>
        <v>0</v>
      </c>
      <c r="AC265" s="35">
        <f>(AB265*Constantes!$F$23+Clima!$F263*Constantes!$F$22)/1000</f>
        <v>0</v>
      </c>
      <c r="AD265" s="35">
        <f>IF(AC265&gt;Constantes!$F$21,1000*((AC265-Constantes!$F$21)/(Constantes!$F$23+Constantes!$F$22)),0)</f>
        <v>0</v>
      </c>
      <c r="AE265" s="35">
        <f>MAX(0,AF264+Clima!$F263-AD265-Constantes!$D$11)</f>
        <v>0</v>
      </c>
      <c r="AF265" s="35">
        <f>AF264+Clima!$F263-AD265-AA265-AE265</f>
        <v>7.5039999999999996</v>
      </c>
      <c r="AG265" s="35">
        <f>0.0526*AD265*Clima!$F263^1.218</f>
        <v>0</v>
      </c>
      <c r="AH265" s="35">
        <f>AG265*Constantes!$F$29</f>
        <v>0</v>
      </c>
      <c r="AI265" s="9"/>
      <c r="AJ265" s="35">
        <v>260</v>
      </c>
      <c r="AK265" s="35">
        <f>0.0526*Clima!$F263^2.218</f>
        <v>0</v>
      </c>
      <c r="AL265" s="35">
        <f>IF(Clima!$F263&gt;0.05*$AP$6,((Clima!$F263-0.05*$AP$6)^2)/(Clima!$F263+0.95*$AP$6),0)</f>
        <v>0</v>
      </c>
      <c r="AM265" s="35">
        <f>0.0526*AL265*Clima!$F263^1.218</f>
        <v>0</v>
      </c>
      <c r="AN265" s="35"/>
      <c r="AO265" s="35"/>
      <c r="AP265" s="35"/>
      <c r="AQ265" s="9"/>
      <c r="AR265" s="10"/>
    </row>
    <row r="266" spans="2:44" x14ac:dyDescent="0.25">
      <c r="B266" s="8"/>
      <c r="C266" s="35">
        <v>261</v>
      </c>
      <c r="D266" s="35">
        <f>'Cálculos de ET'!$I264*((1-Constantes!$D$18)*'Cálculos de ET'!$K264+'Cálculos de ET'!$L264)</f>
        <v>2.1959372582248249</v>
      </c>
      <c r="E266" s="35">
        <f>MIN(D266*Constantes!$D$16,0.8*(J265+Clima!$F264-H266-I266-Constantes!$D$12))</f>
        <v>3.1999999999996476E-3</v>
      </c>
      <c r="F266" s="35">
        <f>IF(Clima!$F264&gt;0.05*Constantes!$D$17,((Clima!$F264-0.05*Constantes!$D$17)^2)/(Clima!$F264+0.95*Constantes!$D$17),0)</f>
        <v>0</v>
      </c>
      <c r="G266" s="35">
        <f>(F266*Constantes!$D$23+Clima!$F264*Constantes!$D$22)/1000</f>
        <v>0</v>
      </c>
      <c r="H266" s="35">
        <f>IF(G266&gt;Constantes!$D$21,1000*((G266-Constantes!$D$21)/(Constantes!$D$23+Constantes!$D$22)),0)</f>
        <v>0</v>
      </c>
      <c r="I266" s="35">
        <f>MAX(0,J265+Clima!$F264-H266-Constantes!$D$11)</f>
        <v>0</v>
      </c>
      <c r="J266" s="35">
        <f>J265+Clima!$F264-H266-E266-I266</f>
        <v>7.5007999999999999</v>
      </c>
      <c r="K266" s="35">
        <f>0.0526*H266*Clima!$F264^1.218</f>
        <v>0</v>
      </c>
      <c r="L266" s="35">
        <f>K266*Constantes!$D$29</f>
        <v>0</v>
      </c>
      <c r="M266" s="9"/>
      <c r="N266" s="35">
        <v>261</v>
      </c>
      <c r="O266" s="35">
        <f>'Cálculos de ET'!$I264*((1-Constantes!$E$18)*'Cálculos de ET'!$K264+'Cálculos de ET'!$L264)</f>
        <v>2.1959372582248249</v>
      </c>
      <c r="P266" s="35">
        <f>MIN(O266*Constantes!$E$16,0.8*(U265+Clima!$F264-S266-T266-Constantes!$D$12))</f>
        <v>3.1999999999996476E-3</v>
      </c>
      <c r="Q266" s="35">
        <f>IF(Clima!$F264&gt;0.05*Constantes!$E$17,((Clima!$F264-0.05*Constantes!$E$17)^2)/(Clima!$F264+0.95*Constantes!$E$17),0)</f>
        <v>0</v>
      </c>
      <c r="R266" s="35">
        <f>(Q266*Constantes!$E$23+Clima!$F264*Constantes!$E$22)/1000</f>
        <v>0</v>
      </c>
      <c r="S266" s="35">
        <f>IF(R266&gt;Constantes!$E$21,1000*((R266-Constantes!$E$21)/(Constantes!$E$23+Constantes!$E$22)),0)</f>
        <v>0</v>
      </c>
      <c r="T266" s="35">
        <f>MAX(0,U265+Clima!$F264-S266-Constantes!$D$11)</f>
        <v>0</v>
      </c>
      <c r="U266" s="35">
        <f>U265+Clima!$F264-S266-P266-T266</f>
        <v>7.5007999999999999</v>
      </c>
      <c r="V266" s="35">
        <f>0.0526*S266*Clima!$F264^1.218</f>
        <v>0</v>
      </c>
      <c r="W266" s="35">
        <f>V266*Constantes!$E$29</f>
        <v>0</v>
      </c>
      <c r="X266" s="9"/>
      <c r="Y266" s="35">
        <v>261</v>
      </c>
      <c r="Z266" s="35">
        <f>'Cálculos de ET'!$I264*((1-Constantes!$F$18)*'Cálculos de ET'!$K264+'Cálculos de ET'!$L264)</f>
        <v>2.1959372582248249</v>
      </c>
      <c r="AA266" s="35">
        <f>MIN(Z266*Constantes!$F$16,0.8*(AF265+Clima!$F264-AD266-AE266-Constantes!$D$12))</f>
        <v>3.1999999999996476E-3</v>
      </c>
      <c r="AB266" s="35">
        <f>IF(Clima!$F264&gt;0.05*Constantes!$F$17,((Clima!$F264-0.05*Constantes!$F$17)^2)/(Clima!$F264+0.95*Constantes!$F$17),0)</f>
        <v>0</v>
      </c>
      <c r="AC266" s="35">
        <f>(AB266*Constantes!$F$23+Clima!$F264*Constantes!$F$22)/1000</f>
        <v>0</v>
      </c>
      <c r="AD266" s="35">
        <f>IF(AC266&gt;Constantes!$F$21,1000*((AC266-Constantes!$F$21)/(Constantes!$F$23+Constantes!$F$22)),0)</f>
        <v>0</v>
      </c>
      <c r="AE266" s="35">
        <f>MAX(0,AF265+Clima!$F264-AD266-Constantes!$D$11)</f>
        <v>0</v>
      </c>
      <c r="AF266" s="35">
        <f>AF265+Clima!$F264-AD266-AA266-AE266</f>
        <v>7.5007999999999999</v>
      </c>
      <c r="AG266" s="35">
        <f>0.0526*AD266*Clima!$F264^1.218</f>
        <v>0</v>
      </c>
      <c r="AH266" s="35">
        <f>AG266*Constantes!$F$29</f>
        <v>0</v>
      </c>
      <c r="AI266" s="9"/>
      <c r="AJ266" s="35">
        <v>261</v>
      </c>
      <c r="AK266" s="35">
        <f>0.0526*Clima!$F264^2.218</f>
        <v>0</v>
      </c>
      <c r="AL266" s="35">
        <f>IF(Clima!$F264&gt;0.05*$AP$6,((Clima!$F264-0.05*$AP$6)^2)/(Clima!$F264+0.95*$AP$6),0)</f>
        <v>0</v>
      </c>
      <c r="AM266" s="35">
        <f>0.0526*AL266*Clima!$F264^1.218</f>
        <v>0</v>
      </c>
      <c r="AN266" s="35"/>
      <c r="AO266" s="35"/>
      <c r="AP266" s="35"/>
      <c r="AQ266" s="9"/>
      <c r="AR266" s="10"/>
    </row>
    <row r="267" spans="2:44" x14ac:dyDescent="0.25">
      <c r="B267" s="8"/>
      <c r="C267" s="35">
        <v>262</v>
      </c>
      <c r="D267" s="35">
        <f>'Cálculos de ET'!$I265*((1-Constantes!$D$18)*'Cálculos de ET'!$K265+'Cálculos de ET'!$L265)</f>
        <v>2.2613058387450367</v>
      </c>
      <c r="E267" s="35">
        <f>MIN(D267*Constantes!$D$16,0.8*(J266+Clima!$F265-H267-I267-Constantes!$D$12))</f>
        <v>6.3999999999992958E-4</v>
      </c>
      <c r="F267" s="35">
        <f>IF(Clima!$F265&gt;0.05*Constantes!$D$17,((Clima!$F265-0.05*Constantes!$D$17)^2)/(Clima!$F265+0.95*Constantes!$D$17),0)</f>
        <v>0</v>
      </c>
      <c r="G267" s="35">
        <f>(F267*Constantes!$D$23+Clima!$F265*Constantes!$D$22)/1000</f>
        <v>0</v>
      </c>
      <c r="H267" s="35">
        <f>IF(G267&gt;Constantes!$D$21,1000*((G267-Constantes!$D$21)/(Constantes!$D$23+Constantes!$D$22)),0)</f>
        <v>0</v>
      </c>
      <c r="I267" s="35">
        <f>MAX(0,J266+Clima!$F265-H267-Constantes!$D$11)</f>
        <v>0</v>
      </c>
      <c r="J267" s="35">
        <f>J266+Clima!$F265-H267-E267-I267</f>
        <v>7.5001600000000002</v>
      </c>
      <c r="K267" s="35">
        <f>0.0526*H267*Clima!$F265^1.218</f>
        <v>0</v>
      </c>
      <c r="L267" s="35">
        <f>K267*Constantes!$D$29</f>
        <v>0</v>
      </c>
      <c r="M267" s="9"/>
      <c r="N267" s="35">
        <v>262</v>
      </c>
      <c r="O267" s="35">
        <f>'Cálculos de ET'!$I265*((1-Constantes!$E$18)*'Cálculos de ET'!$K265+'Cálculos de ET'!$L265)</f>
        <v>2.2613058387450367</v>
      </c>
      <c r="P267" s="35">
        <f>MIN(O267*Constantes!$E$16,0.8*(U266+Clima!$F265-S267-T267-Constantes!$D$12))</f>
        <v>6.3999999999992958E-4</v>
      </c>
      <c r="Q267" s="35">
        <f>IF(Clima!$F265&gt;0.05*Constantes!$E$17,((Clima!$F265-0.05*Constantes!$E$17)^2)/(Clima!$F265+0.95*Constantes!$E$17),0)</f>
        <v>0</v>
      </c>
      <c r="R267" s="35">
        <f>(Q267*Constantes!$E$23+Clima!$F265*Constantes!$E$22)/1000</f>
        <v>0</v>
      </c>
      <c r="S267" s="35">
        <f>IF(R267&gt;Constantes!$E$21,1000*((R267-Constantes!$E$21)/(Constantes!$E$23+Constantes!$E$22)),0)</f>
        <v>0</v>
      </c>
      <c r="T267" s="35">
        <f>MAX(0,U266+Clima!$F265-S267-Constantes!$D$11)</f>
        <v>0</v>
      </c>
      <c r="U267" s="35">
        <f>U266+Clima!$F265-S267-P267-T267</f>
        <v>7.5001600000000002</v>
      </c>
      <c r="V267" s="35">
        <f>0.0526*S267*Clima!$F265^1.218</f>
        <v>0</v>
      </c>
      <c r="W267" s="35">
        <f>V267*Constantes!$E$29</f>
        <v>0</v>
      </c>
      <c r="X267" s="9"/>
      <c r="Y267" s="35">
        <v>262</v>
      </c>
      <c r="Z267" s="35">
        <f>'Cálculos de ET'!$I265*((1-Constantes!$F$18)*'Cálculos de ET'!$K265+'Cálculos de ET'!$L265)</f>
        <v>2.2613058387450367</v>
      </c>
      <c r="AA267" s="35">
        <f>MIN(Z267*Constantes!$F$16,0.8*(AF266+Clima!$F265-AD267-AE267-Constantes!$D$12))</f>
        <v>6.3999999999992958E-4</v>
      </c>
      <c r="AB267" s="35">
        <f>IF(Clima!$F265&gt;0.05*Constantes!$F$17,((Clima!$F265-0.05*Constantes!$F$17)^2)/(Clima!$F265+0.95*Constantes!$F$17),0)</f>
        <v>0</v>
      </c>
      <c r="AC267" s="35">
        <f>(AB267*Constantes!$F$23+Clima!$F265*Constantes!$F$22)/1000</f>
        <v>0</v>
      </c>
      <c r="AD267" s="35">
        <f>IF(AC267&gt;Constantes!$F$21,1000*((AC267-Constantes!$F$21)/(Constantes!$F$23+Constantes!$F$22)),0)</f>
        <v>0</v>
      </c>
      <c r="AE267" s="35">
        <f>MAX(0,AF266+Clima!$F265-AD267-Constantes!$D$11)</f>
        <v>0</v>
      </c>
      <c r="AF267" s="35">
        <f>AF266+Clima!$F265-AD267-AA267-AE267</f>
        <v>7.5001600000000002</v>
      </c>
      <c r="AG267" s="35">
        <f>0.0526*AD267*Clima!$F265^1.218</f>
        <v>0</v>
      </c>
      <c r="AH267" s="35">
        <f>AG267*Constantes!$F$29</f>
        <v>0</v>
      </c>
      <c r="AI267" s="9"/>
      <c r="AJ267" s="35">
        <v>262</v>
      </c>
      <c r="AK267" s="35">
        <f>0.0526*Clima!$F265^2.218</f>
        <v>0</v>
      </c>
      <c r="AL267" s="35">
        <f>IF(Clima!$F265&gt;0.05*$AP$6,((Clima!$F265-0.05*$AP$6)^2)/(Clima!$F265+0.95*$AP$6),0)</f>
        <v>0</v>
      </c>
      <c r="AM267" s="35">
        <f>0.0526*AL267*Clima!$F265^1.218</f>
        <v>0</v>
      </c>
      <c r="AN267" s="35"/>
      <c r="AO267" s="35"/>
      <c r="AP267" s="35"/>
      <c r="AQ267" s="9"/>
      <c r="AR267" s="10"/>
    </row>
    <row r="268" spans="2:44" x14ac:dyDescent="0.25">
      <c r="B268" s="8"/>
      <c r="C268" s="35">
        <v>263</v>
      </c>
      <c r="D268" s="35">
        <f>'Cálculos de ET'!$I266*((1-Constantes!$D$18)*'Cálculos de ET'!$K266+'Cálculos de ET'!$L266)</f>
        <v>2.3152250100587612</v>
      </c>
      <c r="E268" s="35">
        <f>MIN(D268*Constantes!$D$16,0.8*(J267+Clima!$F266-H268-I268-Constantes!$D$12))</f>
        <v>1.2800000000012801E-4</v>
      </c>
      <c r="F268" s="35">
        <f>IF(Clima!$F266&gt;0.05*Constantes!$D$17,((Clima!$F266-0.05*Constantes!$D$17)^2)/(Clima!$F266+0.95*Constantes!$D$17),0)</f>
        <v>0</v>
      </c>
      <c r="G268" s="35">
        <f>(F268*Constantes!$D$23+Clima!$F266*Constantes!$D$22)/1000</f>
        <v>0</v>
      </c>
      <c r="H268" s="35">
        <f>IF(G268&gt;Constantes!$D$21,1000*((G268-Constantes!$D$21)/(Constantes!$D$23+Constantes!$D$22)),0)</f>
        <v>0</v>
      </c>
      <c r="I268" s="35">
        <f>MAX(0,J267+Clima!$F266-H268-Constantes!$D$11)</f>
        <v>0</v>
      </c>
      <c r="J268" s="35">
        <f>J267+Clima!$F266-H268-E268-I268</f>
        <v>7.500032</v>
      </c>
      <c r="K268" s="35">
        <f>0.0526*H268*Clima!$F266^1.218</f>
        <v>0</v>
      </c>
      <c r="L268" s="35">
        <f>K268*Constantes!$D$29</f>
        <v>0</v>
      </c>
      <c r="M268" s="9"/>
      <c r="N268" s="35">
        <v>263</v>
      </c>
      <c r="O268" s="35">
        <f>'Cálculos de ET'!$I266*((1-Constantes!$E$18)*'Cálculos de ET'!$K266+'Cálculos de ET'!$L266)</f>
        <v>2.3152250100587612</v>
      </c>
      <c r="P268" s="35">
        <f>MIN(O268*Constantes!$E$16,0.8*(U267+Clima!$F266-S268-T268-Constantes!$D$12))</f>
        <v>1.2800000000012801E-4</v>
      </c>
      <c r="Q268" s="35">
        <f>IF(Clima!$F266&gt;0.05*Constantes!$E$17,((Clima!$F266-0.05*Constantes!$E$17)^2)/(Clima!$F266+0.95*Constantes!$E$17),0)</f>
        <v>0</v>
      </c>
      <c r="R268" s="35">
        <f>(Q268*Constantes!$E$23+Clima!$F266*Constantes!$E$22)/1000</f>
        <v>0</v>
      </c>
      <c r="S268" s="35">
        <f>IF(R268&gt;Constantes!$E$21,1000*((R268-Constantes!$E$21)/(Constantes!$E$23+Constantes!$E$22)),0)</f>
        <v>0</v>
      </c>
      <c r="T268" s="35">
        <f>MAX(0,U267+Clima!$F266-S268-Constantes!$D$11)</f>
        <v>0</v>
      </c>
      <c r="U268" s="35">
        <f>U267+Clima!$F266-S268-P268-T268</f>
        <v>7.500032</v>
      </c>
      <c r="V268" s="35">
        <f>0.0526*S268*Clima!$F266^1.218</f>
        <v>0</v>
      </c>
      <c r="W268" s="35">
        <f>V268*Constantes!$E$29</f>
        <v>0</v>
      </c>
      <c r="X268" s="9"/>
      <c r="Y268" s="35">
        <v>263</v>
      </c>
      <c r="Z268" s="35">
        <f>'Cálculos de ET'!$I266*((1-Constantes!$F$18)*'Cálculos de ET'!$K266+'Cálculos de ET'!$L266)</f>
        <v>2.3152250100587612</v>
      </c>
      <c r="AA268" s="35">
        <f>MIN(Z268*Constantes!$F$16,0.8*(AF267+Clima!$F266-AD268-AE268-Constantes!$D$12))</f>
        <v>1.2800000000012801E-4</v>
      </c>
      <c r="AB268" s="35">
        <f>IF(Clima!$F266&gt;0.05*Constantes!$F$17,((Clima!$F266-0.05*Constantes!$F$17)^2)/(Clima!$F266+0.95*Constantes!$F$17),0)</f>
        <v>0</v>
      </c>
      <c r="AC268" s="35">
        <f>(AB268*Constantes!$F$23+Clima!$F266*Constantes!$F$22)/1000</f>
        <v>0</v>
      </c>
      <c r="AD268" s="35">
        <f>IF(AC268&gt;Constantes!$F$21,1000*((AC268-Constantes!$F$21)/(Constantes!$F$23+Constantes!$F$22)),0)</f>
        <v>0</v>
      </c>
      <c r="AE268" s="35">
        <f>MAX(0,AF267+Clima!$F266-AD268-Constantes!$D$11)</f>
        <v>0</v>
      </c>
      <c r="AF268" s="35">
        <f>AF267+Clima!$F266-AD268-AA268-AE268</f>
        <v>7.500032</v>
      </c>
      <c r="AG268" s="35">
        <f>0.0526*AD268*Clima!$F266^1.218</f>
        <v>0</v>
      </c>
      <c r="AH268" s="35">
        <f>AG268*Constantes!$F$29</f>
        <v>0</v>
      </c>
      <c r="AI268" s="9"/>
      <c r="AJ268" s="35">
        <v>263</v>
      </c>
      <c r="AK268" s="35">
        <f>0.0526*Clima!$F266^2.218</f>
        <v>0</v>
      </c>
      <c r="AL268" s="35">
        <f>IF(Clima!$F266&gt;0.05*$AP$6,((Clima!$F266-0.05*$AP$6)^2)/(Clima!$F266+0.95*$AP$6),0)</f>
        <v>0</v>
      </c>
      <c r="AM268" s="35">
        <f>0.0526*AL268*Clima!$F266^1.218</f>
        <v>0</v>
      </c>
      <c r="AN268" s="35"/>
      <c r="AO268" s="35"/>
      <c r="AP268" s="35"/>
      <c r="AQ268" s="9"/>
      <c r="AR268" s="10"/>
    </row>
    <row r="269" spans="2:44" x14ac:dyDescent="0.25">
      <c r="B269" s="8"/>
      <c r="C269" s="35">
        <v>264</v>
      </c>
      <c r="D269" s="35">
        <f>'Cálculos de ET'!$I267*((1-Constantes!$D$18)*'Cálculos de ET'!$K267+'Cálculos de ET'!$L267)</f>
        <v>2.2713175202151206</v>
      </c>
      <c r="E269" s="35">
        <f>MIN(D269*Constantes!$D$16,0.8*(J268+Clima!$F267-H269-I269-Constantes!$D$12))</f>
        <v>2.5600000000025603E-5</v>
      </c>
      <c r="F269" s="35">
        <f>IF(Clima!$F267&gt;0.05*Constantes!$D$17,((Clima!$F267-0.05*Constantes!$D$17)^2)/(Clima!$F267+0.95*Constantes!$D$17),0)</f>
        <v>0</v>
      </c>
      <c r="G269" s="35">
        <f>(F269*Constantes!$D$23+Clima!$F267*Constantes!$D$22)/1000</f>
        <v>0</v>
      </c>
      <c r="H269" s="35">
        <f>IF(G269&gt;Constantes!$D$21,1000*((G269-Constantes!$D$21)/(Constantes!$D$23+Constantes!$D$22)),0)</f>
        <v>0</v>
      </c>
      <c r="I269" s="35">
        <f>MAX(0,J268+Clima!$F267-H269-Constantes!$D$11)</f>
        <v>0</v>
      </c>
      <c r="J269" s="35">
        <f>J268+Clima!$F267-H269-E269-I269</f>
        <v>7.5000064000000002</v>
      </c>
      <c r="K269" s="35">
        <f>0.0526*H269*Clima!$F267^1.218</f>
        <v>0</v>
      </c>
      <c r="L269" s="35">
        <f>K269*Constantes!$D$29</f>
        <v>0</v>
      </c>
      <c r="M269" s="9"/>
      <c r="N269" s="35">
        <v>264</v>
      </c>
      <c r="O269" s="35">
        <f>'Cálculos de ET'!$I267*((1-Constantes!$E$18)*'Cálculos de ET'!$K267+'Cálculos de ET'!$L267)</f>
        <v>2.2713175202151206</v>
      </c>
      <c r="P269" s="35">
        <f>MIN(O269*Constantes!$E$16,0.8*(U268+Clima!$F267-S269-T269-Constantes!$D$12))</f>
        <v>2.5600000000025603E-5</v>
      </c>
      <c r="Q269" s="35">
        <f>IF(Clima!$F267&gt;0.05*Constantes!$E$17,((Clima!$F267-0.05*Constantes!$E$17)^2)/(Clima!$F267+0.95*Constantes!$E$17),0)</f>
        <v>0</v>
      </c>
      <c r="R269" s="35">
        <f>(Q269*Constantes!$E$23+Clima!$F267*Constantes!$E$22)/1000</f>
        <v>0</v>
      </c>
      <c r="S269" s="35">
        <f>IF(R269&gt;Constantes!$E$21,1000*((R269-Constantes!$E$21)/(Constantes!$E$23+Constantes!$E$22)),0)</f>
        <v>0</v>
      </c>
      <c r="T269" s="35">
        <f>MAX(0,U268+Clima!$F267-S269-Constantes!$D$11)</f>
        <v>0</v>
      </c>
      <c r="U269" s="35">
        <f>U268+Clima!$F267-S269-P269-T269</f>
        <v>7.5000064000000002</v>
      </c>
      <c r="V269" s="35">
        <f>0.0526*S269*Clima!$F267^1.218</f>
        <v>0</v>
      </c>
      <c r="W269" s="35">
        <f>V269*Constantes!$E$29</f>
        <v>0</v>
      </c>
      <c r="X269" s="9"/>
      <c r="Y269" s="35">
        <v>264</v>
      </c>
      <c r="Z269" s="35">
        <f>'Cálculos de ET'!$I267*((1-Constantes!$F$18)*'Cálculos de ET'!$K267+'Cálculos de ET'!$L267)</f>
        <v>2.2713175202151206</v>
      </c>
      <c r="AA269" s="35">
        <f>MIN(Z269*Constantes!$F$16,0.8*(AF268+Clima!$F267-AD269-AE269-Constantes!$D$12))</f>
        <v>2.5600000000025603E-5</v>
      </c>
      <c r="AB269" s="35">
        <f>IF(Clima!$F267&gt;0.05*Constantes!$F$17,((Clima!$F267-0.05*Constantes!$F$17)^2)/(Clima!$F267+0.95*Constantes!$F$17),0)</f>
        <v>0</v>
      </c>
      <c r="AC269" s="35">
        <f>(AB269*Constantes!$F$23+Clima!$F267*Constantes!$F$22)/1000</f>
        <v>0</v>
      </c>
      <c r="AD269" s="35">
        <f>IF(AC269&gt;Constantes!$F$21,1000*((AC269-Constantes!$F$21)/(Constantes!$F$23+Constantes!$F$22)),0)</f>
        <v>0</v>
      </c>
      <c r="AE269" s="35">
        <f>MAX(0,AF268+Clima!$F267-AD269-Constantes!$D$11)</f>
        <v>0</v>
      </c>
      <c r="AF269" s="35">
        <f>AF268+Clima!$F267-AD269-AA269-AE269</f>
        <v>7.5000064000000002</v>
      </c>
      <c r="AG269" s="35">
        <f>0.0526*AD269*Clima!$F267^1.218</f>
        <v>0</v>
      </c>
      <c r="AH269" s="35">
        <f>AG269*Constantes!$F$29</f>
        <v>0</v>
      </c>
      <c r="AI269" s="9"/>
      <c r="AJ269" s="35">
        <v>264</v>
      </c>
      <c r="AK269" s="35">
        <f>0.0526*Clima!$F267^2.218</f>
        <v>0</v>
      </c>
      <c r="AL269" s="35">
        <f>IF(Clima!$F267&gt;0.05*$AP$6,((Clima!$F267-0.05*$AP$6)^2)/(Clima!$F267+0.95*$AP$6),0)</f>
        <v>0</v>
      </c>
      <c r="AM269" s="35">
        <f>0.0526*AL269*Clima!$F267^1.218</f>
        <v>0</v>
      </c>
      <c r="AN269" s="35"/>
      <c r="AO269" s="35"/>
      <c r="AP269" s="35"/>
      <c r="AQ269" s="9"/>
      <c r="AR269" s="10"/>
    </row>
    <row r="270" spans="2:44" x14ac:dyDescent="0.25">
      <c r="B270" s="8"/>
      <c r="C270" s="35">
        <v>265</v>
      </c>
      <c r="D270" s="35">
        <f>'Cálculos de ET'!$I268*((1-Constantes!$D$18)*'Cálculos de ET'!$K268+'Cálculos de ET'!$L268)</f>
        <v>2.2342948706981129</v>
      </c>
      <c r="E270" s="35">
        <f>MIN(D270*Constantes!$D$16,0.8*(J269+Clima!$F268-H270-I270-Constantes!$D$12))</f>
        <v>5.1200000001472297E-6</v>
      </c>
      <c r="F270" s="35">
        <f>IF(Clima!$F268&gt;0.05*Constantes!$D$17,((Clima!$F268-0.05*Constantes!$D$17)^2)/(Clima!$F268+0.95*Constantes!$D$17),0)</f>
        <v>0</v>
      </c>
      <c r="G270" s="35">
        <f>(F270*Constantes!$D$23+Clima!$F268*Constantes!$D$22)/1000</f>
        <v>0</v>
      </c>
      <c r="H270" s="35">
        <f>IF(G270&gt;Constantes!$D$21,1000*((G270-Constantes!$D$21)/(Constantes!$D$23+Constantes!$D$22)),0)</f>
        <v>0</v>
      </c>
      <c r="I270" s="35">
        <f>MAX(0,J269+Clima!$F268-H270-Constantes!$D$11)</f>
        <v>0</v>
      </c>
      <c r="J270" s="35">
        <f>J269+Clima!$F268-H270-E270-I270</f>
        <v>7.5000012800000002</v>
      </c>
      <c r="K270" s="35">
        <f>0.0526*H270*Clima!$F268^1.218</f>
        <v>0</v>
      </c>
      <c r="L270" s="35">
        <f>K270*Constantes!$D$29</f>
        <v>0</v>
      </c>
      <c r="M270" s="9"/>
      <c r="N270" s="35">
        <v>265</v>
      </c>
      <c r="O270" s="35">
        <f>'Cálculos de ET'!$I268*((1-Constantes!$E$18)*'Cálculos de ET'!$K268+'Cálculos de ET'!$L268)</f>
        <v>2.2342948706981129</v>
      </c>
      <c r="P270" s="35">
        <f>MIN(O270*Constantes!$E$16,0.8*(U269+Clima!$F268-S270-T270-Constantes!$D$12))</f>
        <v>5.1200000001472297E-6</v>
      </c>
      <c r="Q270" s="35">
        <f>IF(Clima!$F268&gt;0.05*Constantes!$E$17,((Clima!$F268-0.05*Constantes!$E$17)^2)/(Clima!$F268+0.95*Constantes!$E$17),0)</f>
        <v>0</v>
      </c>
      <c r="R270" s="35">
        <f>(Q270*Constantes!$E$23+Clima!$F268*Constantes!$E$22)/1000</f>
        <v>0</v>
      </c>
      <c r="S270" s="35">
        <f>IF(R270&gt;Constantes!$E$21,1000*((R270-Constantes!$E$21)/(Constantes!$E$23+Constantes!$E$22)),0)</f>
        <v>0</v>
      </c>
      <c r="T270" s="35">
        <f>MAX(0,U269+Clima!$F268-S270-Constantes!$D$11)</f>
        <v>0</v>
      </c>
      <c r="U270" s="35">
        <f>U269+Clima!$F268-S270-P270-T270</f>
        <v>7.5000012800000002</v>
      </c>
      <c r="V270" s="35">
        <f>0.0526*S270*Clima!$F268^1.218</f>
        <v>0</v>
      </c>
      <c r="W270" s="35">
        <f>V270*Constantes!$E$29</f>
        <v>0</v>
      </c>
      <c r="X270" s="9"/>
      <c r="Y270" s="35">
        <v>265</v>
      </c>
      <c r="Z270" s="35">
        <f>'Cálculos de ET'!$I268*((1-Constantes!$F$18)*'Cálculos de ET'!$K268+'Cálculos de ET'!$L268)</f>
        <v>2.2342948706981129</v>
      </c>
      <c r="AA270" s="35">
        <f>MIN(Z270*Constantes!$F$16,0.8*(AF269+Clima!$F268-AD270-AE270-Constantes!$D$12))</f>
        <v>5.1200000001472297E-6</v>
      </c>
      <c r="AB270" s="35">
        <f>IF(Clima!$F268&gt;0.05*Constantes!$F$17,((Clima!$F268-0.05*Constantes!$F$17)^2)/(Clima!$F268+0.95*Constantes!$F$17),0)</f>
        <v>0</v>
      </c>
      <c r="AC270" s="35">
        <f>(AB270*Constantes!$F$23+Clima!$F268*Constantes!$F$22)/1000</f>
        <v>0</v>
      </c>
      <c r="AD270" s="35">
        <f>IF(AC270&gt;Constantes!$F$21,1000*((AC270-Constantes!$F$21)/(Constantes!$F$23+Constantes!$F$22)),0)</f>
        <v>0</v>
      </c>
      <c r="AE270" s="35">
        <f>MAX(0,AF269+Clima!$F268-AD270-Constantes!$D$11)</f>
        <v>0</v>
      </c>
      <c r="AF270" s="35">
        <f>AF269+Clima!$F268-AD270-AA270-AE270</f>
        <v>7.5000012800000002</v>
      </c>
      <c r="AG270" s="35">
        <f>0.0526*AD270*Clima!$F268^1.218</f>
        <v>0</v>
      </c>
      <c r="AH270" s="35">
        <f>AG270*Constantes!$F$29</f>
        <v>0</v>
      </c>
      <c r="AI270" s="9"/>
      <c r="AJ270" s="35">
        <v>265</v>
      </c>
      <c r="AK270" s="35">
        <f>0.0526*Clima!$F268^2.218</f>
        <v>0</v>
      </c>
      <c r="AL270" s="35">
        <f>IF(Clima!$F268&gt;0.05*$AP$6,((Clima!$F268-0.05*$AP$6)^2)/(Clima!$F268+0.95*$AP$6),0)</f>
        <v>0</v>
      </c>
      <c r="AM270" s="35">
        <f>0.0526*AL270*Clima!$F268^1.218</f>
        <v>0</v>
      </c>
      <c r="AN270" s="35"/>
      <c r="AO270" s="35"/>
      <c r="AP270" s="35"/>
      <c r="AQ270" s="9"/>
      <c r="AR270" s="10"/>
    </row>
    <row r="271" spans="2:44" x14ac:dyDescent="0.25">
      <c r="B271" s="8"/>
      <c r="C271" s="35">
        <v>266</v>
      </c>
      <c r="D271" s="35">
        <f>'Cálculos de ET'!$I269*((1-Constantes!$D$18)*'Cálculos de ET'!$K269+'Cálculos de ET'!$L269)</f>
        <v>2.1778819131535889</v>
      </c>
      <c r="E271" s="35">
        <f>MIN(D271*Constantes!$D$16,0.8*(J270+Clima!$F269-H271-I271-Constantes!$D$12))</f>
        <v>1.0240000001715543E-6</v>
      </c>
      <c r="F271" s="35">
        <f>IF(Clima!$F269&gt;0.05*Constantes!$D$17,((Clima!$F269-0.05*Constantes!$D$17)^2)/(Clima!$F269+0.95*Constantes!$D$17),0)</f>
        <v>0</v>
      </c>
      <c r="G271" s="35">
        <f>(F271*Constantes!$D$23+Clima!$F269*Constantes!$D$22)/1000</f>
        <v>0</v>
      </c>
      <c r="H271" s="35">
        <f>IF(G271&gt;Constantes!$D$21,1000*((G271-Constantes!$D$21)/(Constantes!$D$23+Constantes!$D$22)),0)</f>
        <v>0</v>
      </c>
      <c r="I271" s="35">
        <f>MAX(0,J270+Clima!$F269-H271-Constantes!$D$11)</f>
        <v>0</v>
      </c>
      <c r="J271" s="35">
        <f>J270+Clima!$F269-H271-E271-I271</f>
        <v>7.5000002559999999</v>
      </c>
      <c r="K271" s="35">
        <f>0.0526*H271*Clima!$F269^1.218</f>
        <v>0</v>
      </c>
      <c r="L271" s="35">
        <f>K271*Constantes!$D$29</f>
        <v>0</v>
      </c>
      <c r="M271" s="9"/>
      <c r="N271" s="35">
        <v>266</v>
      </c>
      <c r="O271" s="35">
        <f>'Cálculos de ET'!$I269*((1-Constantes!$E$18)*'Cálculos de ET'!$K269+'Cálculos de ET'!$L269)</f>
        <v>2.1778819131535889</v>
      </c>
      <c r="P271" s="35">
        <f>MIN(O271*Constantes!$E$16,0.8*(U270+Clima!$F269-S271-T271-Constantes!$D$12))</f>
        <v>1.0240000001715543E-6</v>
      </c>
      <c r="Q271" s="35">
        <f>IF(Clima!$F269&gt;0.05*Constantes!$E$17,((Clima!$F269-0.05*Constantes!$E$17)^2)/(Clima!$F269+0.95*Constantes!$E$17),0)</f>
        <v>0</v>
      </c>
      <c r="R271" s="35">
        <f>(Q271*Constantes!$E$23+Clima!$F269*Constantes!$E$22)/1000</f>
        <v>0</v>
      </c>
      <c r="S271" s="35">
        <f>IF(R271&gt;Constantes!$E$21,1000*((R271-Constantes!$E$21)/(Constantes!$E$23+Constantes!$E$22)),0)</f>
        <v>0</v>
      </c>
      <c r="T271" s="35">
        <f>MAX(0,U270+Clima!$F269-S271-Constantes!$D$11)</f>
        <v>0</v>
      </c>
      <c r="U271" s="35">
        <f>U270+Clima!$F269-S271-P271-T271</f>
        <v>7.5000002559999999</v>
      </c>
      <c r="V271" s="35">
        <f>0.0526*S271*Clima!$F269^1.218</f>
        <v>0</v>
      </c>
      <c r="W271" s="35">
        <f>V271*Constantes!$E$29</f>
        <v>0</v>
      </c>
      <c r="X271" s="9"/>
      <c r="Y271" s="35">
        <v>266</v>
      </c>
      <c r="Z271" s="35">
        <f>'Cálculos de ET'!$I269*((1-Constantes!$F$18)*'Cálculos de ET'!$K269+'Cálculos de ET'!$L269)</f>
        <v>2.1778819131535889</v>
      </c>
      <c r="AA271" s="35">
        <f>MIN(Z271*Constantes!$F$16,0.8*(AF270+Clima!$F269-AD271-AE271-Constantes!$D$12))</f>
        <v>1.0240000001715543E-6</v>
      </c>
      <c r="AB271" s="35">
        <f>IF(Clima!$F269&gt;0.05*Constantes!$F$17,((Clima!$F269-0.05*Constantes!$F$17)^2)/(Clima!$F269+0.95*Constantes!$F$17),0)</f>
        <v>0</v>
      </c>
      <c r="AC271" s="35">
        <f>(AB271*Constantes!$F$23+Clima!$F269*Constantes!$F$22)/1000</f>
        <v>0</v>
      </c>
      <c r="AD271" s="35">
        <f>IF(AC271&gt;Constantes!$F$21,1000*((AC271-Constantes!$F$21)/(Constantes!$F$23+Constantes!$F$22)),0)</f>
        <v>0</v>
      </c>
      <c r="AE271" s="35">
        <f>MAX(0,AF270+Clima!$F269-AD271-Constantes!$D$11)</f>
        <v>0</v>
      </c>
      <c r="AF271" s="35">
        <f>AF270+Clima!$F269-AD271-AA271-AE271</f>
        <v>7.5000002559999999</v>
      </c>
      <c r="AG271" s="35">
        <f>0.0526*AD271*Clima!$F269^1.218</f>
        <v>0</v>
      </c>
      <c r="AH271" s="35">
        <f>AG271*Constantes!$F$29</f>
        <v>0</v>
      </c>
      <c r="AI271" s="9"/>
      <c r="AJ271" s="35">
        <v>266</v>
      </c>
      <c r="AK271" s="35">
        <f>0.0526*Clima!$F269^2.218</f>
        <v>0</v>
      </c>
      <c r="AL271" s="35">
        <f>IF(Clima!$F269&gt;0.05*$AP$6,((Clima!$F269-0.05*$AP$6)^2)/(Clima!$F269+0.95*$AP$6),0)</f>
        <v>0</v>
      </c>
      <c r="AM271" s="35">
        <f>0.0526*AL271*Clima!$F269^1.218</f>
        <v>0</v>
      </c>
      <c r="AN271" s="35"/>
      <c r="AO271" s="35"/>
      <c r="AP271" s="35"/>
      <c r="AQ271" s="9"/>
      <c r="AR271" s="10"/>
    </row>
    <row r="272" spans="2:44" x14ac:dyDescent="0.25">
      <c r="B272" s="8"/>
      <c r="C272" s="35">
        <v>267</v>
      </c>
      <c r="D272" s="35">
        <f>'Cálculos de ET'!$I270*((1-Constantes!$D$18)*'Cálculos de ET'!$K270+'Cálculos de ET'!$L270)</f>
        <v>2.2167000039831692</v>
      </c>
      <c r="E272" s="35">
        <f>MIN(D272*Constantes!$D$16,0.8*(J271+Clima!$F270-H272-I272-Constantes!$D$12))</f>
        <v>1.3115340475773603</v>
      </c>
      <c r="F272" s="35">
        <f>IF(Clima!$F270&gt;0.05*Constantes!$D$17,((Clima!$F270-0.05*Constantes!$D$17)^2)/(Clima!$F270+0.95*Constantes!$D$17),0)</f>
        <v>0</v>
      </c>
      <c r="G272" s="35">
        <f>(F272*Constantes!$D$23+Clima!$F270*Constantes!$D$22)/1000</f>
        <v>0</v>
      </c>
      <c r="H272" s="35">
        <f>IF(G272&gt;Constantes!$D$21,1000*((G272-Constantes!$D$21)/(Constantes!$D$23+Constantes!$D$22)),0)</f>
        <v>0</v>
      </c>
      <c r="I272" s="35">
        <f>MAX(0,J271+Clima!$F270-H272-Constantes!$D$11)</f>
        <v>0</v>
      </c>
      <c r="J272" s="35">
        <f>J271+Clima!$F270-H272-E272-I272</f>
        <v>8.1884662084226392</v>
      </c>
      <c r="K272" s="35">
        <f>0.0526*H272*Clima!$F270^1.218</f>
        <v>0</v>
      </c>
      <c r="L272" s="35">
        <f>K272*Constantes!$D$29</f>
        <v>0</v>
      </c>
      <c r="M272" s="9"/>
      <c r="N272" s="35">
        <v>267</v>
      </c>
      <c r="O272" s="35">
        <f>'Cálculos de ET'!$I270*((1-Constantes!$E$18)*'Cálculos de ET'!$K270+'Cálculos de ET'!$L270)</f>
        <v>2.2167000039831692</v>
      </c>
      <c r="P272" s="35">
        <f>MIN(O272*Constantes!$E$16,0.8*(U271+Clima!$F270-S272-T272-Constantes!$D$12))</f>
        <v>1.3115340475773603</v>
      </c>
      <c r="Q272" s="35">
        <f>IF(Clima!$F270&gt;0.05*Constantes!$E$17,((Clima!$F270-0.05*Constantes!$E$17)^2)/(Clima!$F270+0.95*Constantes!$E$17),0)</f>
        <v>0</v>
      </c>
      <c r="R272" s="35">
        <f>(Q272*Constantes!$E$23+Clima!$F270*Constantes!$E$22)/1000</f>
        <v>4.0000000000000002E-4</v>
      </c>
      <c r="S272" s="35">
        <f>IF(R272&gt;Constantes!$E$21,1000*((R272-Constantes!$E$21)/(Constantes!$E$23+Constantes!$E$22)),0)</f>
        <v>0</v>
      </c>
      <c r="T272" s="35">
        <f>MAX(0,U271+Clima!$F270-S272-Constantes!$D$11)</f>
        <v>0</v>
      </c>
      <c r="U272" s="35">
        <f>U271+Clima!$F270-S272-P272-T272</f>
        <v>8.1884662084226392</v>
      </c>
      <c r="V272" s="35">
        <f>0.0526*S272*Clima!$F270^1.218</f>
        <v>0</v>
      </c>
      <c r="W272" s="35">
        <f>V272*Constantes!$E$29</f>
        <v>0</v>
      </c>
      <c r="X272" s="9"/>
      <c r="Y272" s="35">
        <v>267</v>
      </c>
      <c r="Z272" s="35">
        <f>'Cálculos de ET'!$I270*((1-Constantes!$F$18)*'Cálculos de ET'!$K270+'Cálculos de ET'!$L270)</f>
        <v>2.2167000039831692</v>
      </c>
      <c r="AA272" s="35">
        <f>MIN(Z272*Constantes!$F$16,0.8*(AF271+Clima!$F270-AD272-AE272-Constantes!$D$12))</f>
        <v>1.3115340475773603</v>
      </c>
      <c r="AB272" s="35">
        <f>IF(Clima!$F270&gt;0.05*Constantes!$F$17,((Clima!$F270-0.05*Constantes!$F$17)^2)/(Clima!$F270+0.95*Constantes!$F$17),0)</f>
        <v>0</v>
      </c>
      <c r="AC272" s="35">
        <f>(AB272*Constantes!$F$23+Clima!$F270*Constantes!$F$22)/1000</f>
        <v>8.0000000000000004E-4</v>
      </c>
      <c r="AD272" s="35">
        <f>IF(AC272&gt;Constantes!$F$21,1000*((AC272-Constantes!$F$21)/(Constantes!$F$23+Constantes!$F$22)),0)</f>
        <v>0</v>
      </c>
      <c r="AE272" s="35">
        <f>MAX(0,AF271+Clima!$F270-AD272-Constantes!$D$11)</f>
        <v>0</v>
      </c>
      <c r="AF272" s="35">
        <f>AF271+Clima!$F270-AD272-AA272-AE272</f>
        <v>8.1884662084226392</v>
      </c>
      <c r="AG272" s="35">
        <f>0.0526*AD272*Clima!$F270^1.218</f>
        <v>0</v>
      </c>
      <c r="AH272" s="35">
        <f>AG272*Constantes!$F$29</f>
        <v>0</v>
      </c>
      <c r="AI272" s="9"/>
      <c r="AJ272" s="35">
        <v>267</v>
      </c>
      <c r="AK272" s="35">
        <f>0.0526*Clima!$F270^2.218</f>
        <v>0.24472045674166781</v>
      </c>
      <c r="AL272" s="35">
        <f>IF(Clima!$F270&gt;0.05*$AP$6,((Clima!$F270-0.05*$AP$6)^2)/(Clima!$F270+0.95*$AP$6),0)</f>
        <v>2.0605192437462322E-3</v>
      </c>
      <c r="AM272" s="35">
        <f>0.0526*AL272*Clima!$F270^1.218</f>
        <v>2.5212560522728692E-4</v>
      </c>
      <c r="AN272" s="35"/>
      <c r="AO272" s="35"/>
      <c r="AP272" s="35"/>
      <c r="AQ272" s="9"/>
      <c r="AR272" s="10"/>
    </row>
    <row r="273" spans="2:44" x14ac:dyDescent="0.25">
      <c r="B273" s="8"/>
      <c r="C273" s="35">
        <v>268</v>
      </c>
      <c r="D273" s="35">
        <f>'Cálculos de ET'!$I271*((1-Constantes!$D$18)*'Cálculos de ET'!$K271+'Cálculos de ET'!$L271)</f>
        <v>2.2219527207821006</v>
      </c>
      <c r="E273" s="35">
        <f>MIN(D273*Constantes!$D$16,0.8*(J272+Clima!$F271-H273-I273-Constantes!$D$12))</f>
        <v>1.3146418731341343</v>
      </c>
      <c r="F273" s="35">
        <f>IF(Clima!$F271&gt;0.05*Constantes!$D$17,((Clima!$F271-0.05*Constantes!$D$17)^2)/(Clima!$F271+0.95*Constantes!$D$17),0)</f>
        <v>0</v>
      </c>
      <c r="G273" s="35">
        <f>(F273*Constantes!$D$23+Clima!$F271*Constantes!$D$22)/1000</f>
        <v>0</v>
      </c>
      <c r="H273" s="35">
        <f>IF(G273&gt;Constantes!$D$21,1000*((G273-Constantes!$D$21)/(Constantes!$D$23+Constantes!$D$22)),0)</f>
        <v>0</v>
      </c>
      <c r="I273" s="35">
        <f>MAX(0,J272+Clima!$F271-H273-Constantes!$D$11)</f>
        <v>0</v>
      </c>
      <c r="J273" s="35">
        <f>J272+Clima!$F271-H273-E273-I273</f>
        <v>11.373824335288505</v>
      </c>
      <c r="K273" s="35">
        <f>0.0526*H273*Clima!$F271^1.218</f>
        <v>0</v>
      </c>
      <c r="L273" s="35">
        <f>K273*Constantes!$D$29</f>
        <v>0</v>
      </c>
      <c r="M273" s="9"/>
      <c r="N273" s="35">
        <v>268</v>
      </c>
      <c r="O273" s="35">
        <f>'Cálculos de ET'!$I271*((1-Constantes!$E$18)*'Cálculos de ET'!$K271+'Cálculos de ET'!$L271)</f>
        <v>2.2219527207821006</v>
      </c>
      <c r="P273" s="35">
        <f>MIN(O273*Constantes!$E$16,0.8*(U272+Clima!$F271-S273-T273-Constantes!$D$12))</f>
        <v>1.3146418731341343</v>
      </c>
      <c r="Q273" s="35">
        <f>IF(Clima!$F271&gt;0.05*Constantes!$E$17,((Clima!$F271-0.05*Constantes!$E$17)^2)/(Clima!$F271+0.95*Constantes!$E$17),0)</f>
        <v>0</v>
      </c>
      <c r="R273" s="35">
        <f>(Q273*Constantes!$E$23+Clima!$F271*Constantes!$E$22)/1000</f>
        <v>8.9999999999999998E-4</v>
      </c>
      <c r="S273" s="35">
        <f>IF(R273&gt;Constantes!$E$21,1000*((R273-Constantes!$E$21)/(Constantes!$E$23+Constantes!$E$22)),0)</f>
        <v>0</v>
      </c>
      <c r="T273" s="35">
        <f>MAX(0,U272+Clima!$F271-S273-Constantes!$D$11)</f>
        <v>0</v>
      </c>
      <c r="U273" s="35">
        <f>U272+Clima!$F271-S273-P273-T273</f>
        <v>11.373824335288505</v>
      </c>
      <c r="V273" s="35">
        <f>0.0526*S273*Clima!$F271^1.218</f>
        <v>0</v>
      </c>
      <c r="W273" s="35">
        <f>V273*Constantes!$E$29</f>
        <v>0</v>
      </c>
      <c r="X273" s="9"/>
      <c r="Y273" s="35">
        <v>268</v>
      </c>
      <c r="Z273" s="35">
        <f>'Cálculos de ET'!$I271*((1-Constantes!$F$18)*'Cálculos de ET'!$K271+'Cálculos de ET'!$L271)</f>
        <v>2.2219527207821006</v>
      </c>
      <c r="AA273" s="35">
        <f>MIN(Z273*Constantes!$F$16,0.8*(AF272+Clima!$F271-AD273-AE273-Constantes!$D$12))</f>
        <v>1.3146418731341343</v>
      </c>
      <c r="AB273" s="35">
        <f>IF(Clima!$F271&gt;0.05*Constantes!$F$17,((Clima!$F271-0.05*Constantes!$F$17)^2)/(Clima!$F271+0.95*Constantes!$F$17),0)</f>
        <v>0</v>
      </c>
      <c r="AC273" s="35">
        <f>(AB273*Constantes!$F$23+Clima!$F271*Constantes!$F$22)/1000</f>
        <v>1.8E-3</v>
      </c>
      <c r="AD273" s="35">
        <f>IF(AC273&gt;Constantes!$F$21,1000*((AC273-Constantes!$F$21)/(Constantes!$F$23+Constantes!$F$22)),0)</f>
        <v>0</v>
      </c>
      <c r="AE273" s="35">
        <f>MAX(0,AF272+Clima!$F271-AD273-Constantes!$D$11)</f>
        <v>0</v>
      </c>
      <c r="AF273" s="35">
        <f>AF272+Clima!$F271-AD273-AA273-AE273</f>
        <v>11.373824335288505</v>
      </c>
      <c r="AG273" s="35">
        <f>0.0526*AD273*Clima!$F271^1.218</f>
        <v>0</v>
      </c>
      <c r="AH273" s="35">
        <f>AG273*Constantes!$F$29</f>
        <v>0</v>
      </c>
      <c r="AI273" s="9"/>
      <c r="AJ273" s="35">
        <v>268</v>
      </c>
      <c r="AK273" s="35">
        <f>0.0526*Clima!$F271^2.218</f>
        <v>1.4784651765617014</v>
      </c>
      <c r="AL273" s="35">
        <f>IF(Clima!$F271&gt;0.05*$AP$6,((Clima!$F271-0.05*$AP$6)^2)/(Clima!$F271+0.95*$AP$6),0)</f>
        <v>0.20486361979252987</v>
      </c>
      <c r="AM273" s="35">
        <f>0.0526*AL273*Clima!$F271^1.218</f>
        <v>6.7307495068362658E-2</v>
      </c>
      <c r="AN273" s="35"/>
      <c r="AO273" s="35"/>
      <c r="AP273" s="35"/>
      <c r="AQ273" s="9"/>
      <c r="AR273" s="10"/>
    </row>
    <row r="274" spans="2:44" x14ac:dyDescent="0.25">
      <c r="B274" s="8"/>
      <c r="C274" s="35">
        <v>269</v>
      </c>
      <c r="D274" s="35">
        <f>'Cálculos de ET'!$I272*((1-Constantes!$D$18)*'Cálculos de ET'!$K272+'Cálculos de ET'!$L272)</f>
        <v>2.2101849419891635</v>
      </c>
      <c r="E274" s="35">
        <f>MIN(D274*Constantes!$D$16,0.8*(J273+Clima!$F272-H274-I274-Constantes!$D$12))</f>
        <v>1.3076793421089334</v>
      </c>
      <c r="F274" s="35">
        <f>IF(Clima!$F272&gt;0.05*Constantes!$D$17,((Clima!$F272-0.05*Constantes!$D$17)^2)/(Clima!$F272+0.95*Constantes!$D$17),0)</f>
        <v>0</v>
      </c>
      <c r="G274" s="35">
        <f>(F274*Constantes!$D$23+Clima!$F272*Constantes!$D$22)/1000</f>
        <v>0</v>
      </c>
      <c r="H274" s="35">
        <f>IF(G274&gt;Constantes!$D$21,1000*((G274-Constantes!$D$21)/(Constantes!$D$23+Constantes!$D$22)),0)</f>
        <v>0</v>
      </c>
      <c r="I274" s="35">
        <f>MAX(0,J273+Clima!$F272-H274-Constantes!$D$11)</f>
        <v>0</v>
      </c>
      <c r="J274" s="35">
        <f>J273+Clima!$F272-H274-E274-I274</f>
        <v>10.066144993179572</v>
      </c>
      <c r="K274" s="35">
        <f>0.0526*H274*Clima!$F272^1.218</f>
        <v>0</v>
      </c>
      <c r="L274" s="35">
        <f>K274*Constantes!$D$29</f>
        <v>0</v>
      </c>
      <c r="M274" s="9"/>
      <c r="N274" s="35">
        <v>269</v>
      </c>
      <c r="O274" s="35">
        <f>'Cálculos de ET'!$I272*((1-Constantes!$E$18)*'Cálculos de ET'!$K272+'Cálculos de ET'!$L272)</f>
        <v>2.2101849419891635</v>
      </c>
      <c r="P274" s="35">
        <f>MIN(O274*Constantes!$E$16,0.8*(U273+Clima!$F272-S274-T274-Constantes!$D$12))</f>
        <v>1.3076793421089334</v>
      </c>
      <c r="Q274" s="35">
        <f>IF(Clima!$F272&gt;0.05*Constantes!$E$17,((Clima!$F272-0.05*Constantes!$E$17)^2)/(Clima!$F272+0.95*Constantes!$E$17),0)</f>
        <v>0</v>
      </c>
      <c r="R274" s="35">
        <f>(Q274*Constantes!$E$23+Clima!$F272*Constantes!$E$22)/1000</f>
        <v>0</v>
      </c>
      <c r="S274" s="35">
        <f>IF(R274&gt;Constantes!$E$21,1000*((R274-Constantes!$E$21)/(Constantes!$E$23+Constantes!$E$22)),0)</f>
        <v>0</v>
      </c>
      <c r="T274" s="35">
        <f>MAX(0,U273+Clima!$F272-S274-Constantes!$D$11)</f>
        <v>0</v>
      </c>
      <c r="U274" s="35">
        <f>U273+Clima!$F272-S274-P274-T274</f>
        <v>10.066144993179572</v>
      </c>
      <c r="V274" s="35">
        <f>0.0526*S274*Clima!$F272^1.218</f>
        <v>0</v>
      </c>
      <c r="W274" s="35">
        <f>V274*Constantes!$E$29</f>
        <v>0</v>
      </c>
      <c r="X274" s="9"/>
      <c r="Y274" s="35">
        <v>269</v>
      </c>
      <c r="Z274" s="35">
        <f>'Cálculos de ET'!$I272*((1-Constantes!$F$18)*'Cálculos de ET'!$K272+'Cálculos de ET'!$L272)</f>
        <v>2.2101849419891635</v>
      </c>
      <c r="AA274" s="35">
        <f>MIN(Z274*Constantes!$F$16,0.8*(AF273+Clima!$F272-AD274-AE274-Constantes!$D$12))</f>
        <v>1.3076793421089334</v>
      </c>
      <c r="AB274" s="35">
        <f>IF(Clima!$F272&gt;0.05*Constantes!$F$17,((Clima!$F272-0.05*Constantes!$F$17)^2)/(Clima!$F272+0.95*Constantes!$F$17),0)</f>
        <v>0</v>
      </c>
      <c r="AC274" s="35">
        <f>(AB274*Constantes!$F$23+Clima!$F272*Constantes!$F$22)/1000</f>
        <v>0</v>
      </c>
      <c r="AD274" s="35">
        <f>IF(AC274&gt;Constantes!$F$21,1000*((AC274-Constantes!$F$21)/(Constantes!$F$23+Constantes!$F$22)),0)</f>
        <v>0</v>
      </c>
      <c r="AE274" s="35">
        <f>MAX(0,AF273+Clima!$F272-AD274-Constantes!$D$11)</f>
        <v>0</v>
      </c>
      <c r="AF274" s="35">
        <f>AF273+Clima!$F272-AD274-AA274-AE274</f>
        <v>10.066144993179572</v>
      </c>
      <c r="AG274" s="35">
        <f>0.0526*AD274*Clima!$F272^1.218</f>
        <v>0</v>
      </c>
      <c r="AH274" s="35">
        <f>AG274*Constantes!$F$29</f>
        <v>0</v>
      </c>
      <c r="AI274" s="9"/>
      <c r="AJ274" s="35">
        <v>269</v>
      </c>
      <c r="AK274" s="35">
        <f>0.0526*Clima!$F272^2.218</f>
        <v>0</v>
      </c>
      <c r="AL274" s="35">
        <f>IF(Clima!$F272&gt;0.05*$AP$6,((Clima!$F272-0.05*$AP$6)^2)/(Clima!$F272+0.95*$AP$6),0)</f>
        <v>0</v>
      </c>
      <c r="AM274" s="35">
        <f>0.0526*AL274*Clima!$F272^1.218</f>
        <v>0</v>
      </c>
      <c r="AN274" s="35"/>
      <c r="AO274" s="35"/>
      <c r="AP274" s="35"/>
      <c r="AQ274" s="9"/>
      <c r="AR274" s="10"/>
    </row>
    <row r="275" spans="2:44" x14ac:dyDescent="0.25">
      <c r="B275" s="8"/>
      <c r="C275" s="35">
        <v>270</v>
      </c>
      <c r="D275" s="35">
        <f>'Cálculos de ET'!$I273*((1-Constantes!$D$18)*'Cálculos de ET'!$K273+'Cálculos de ET'!$L273)</f>
        <v>2.1836911509248971</v>
      </c>
      <c r="E275" s="35">
        <f>MIN(D275*Constantes!$D$16,0.8*(J274+Clima!$F273-H275-I275-Constantes!$D$12))</f>
        <v>1.2920040098728398</v>
      </c>
      <c r="F275" s="35">
        <f>IF(Clima!$F273&gt;0.05*Constantes!$D$17,((Clima!$F273-0.05*Constantes!$D$17)^2)/(Clima!$F273+0.95*Constantes!$D$17),0)</f>
        <v>0</v>
      </c>
      <c r="G275" s="35">
        <f>(F275*Constantes!$D$23+Clima!$F273*Constantes!$D$22)/1000</f>
        <v>0</v>
      </c>
      <c r="H275" s="35">
        <f>IF(G275&gt;Constantes!$D$21,1000*((G275-Constantes!$D$21)/(Constantes!$D$23+Constantes!$D$22)),0)</f>
        <v>0</v>
      </c>
      <c r="I275" s="35">
        <f>MAX(0,J274+Clima!$F273-H275-Constantes!$D$11)</f>
        <v>0</v>
      </c>
      <c r="J275" s="35">
        <f>J274+Clima!$F273-H275-E275-I275</f>
        <v>8.774140983306733</v>
      </c>
      <c r="K275" s="35">
        <f>0.0526*H275*Clima!$F273^1.218</f>
        <v>0</v>
      </c>
      <c r="L275" s="35">
        <f>K275*Constantes!$D$29</f>
        <v>0</v>
      </c>
      <c r="M275" s="9"/>
      <c r="N275" s="35">
        <v>270</v>
      </c>
      <c r="O275" s="35">
        <f>'Cálculos de ET'!$I273*((1-Constantes!$E$18)*'Cálculos de ET'!$K273+'Cálculos de ET'!$L273)</f>
        <v>2.1836911509248971</v>
      </c>
      <c r="P275" s="35">
        <f>MIN(O275*Constantes!$E$16,0.8*(U274+Clima!$F273-S275-T275-Constantes!$D$12))</f>
        <v>1.2920040098728398</v>
      </c>
      <c r="Q275" s="35">
        <f>IF(Clima!$F273&gt;0.05*Constantes!$E$17,((Clima!$F273-0.05*Constantes!$E$17)^2)/(Clima!$F273+0.95*Constantes!$E$17),0)</f>
        <v>0</v>
      </c>
      <c r="R275" s="35">
        <f>(Q275*Constantes!$E$23+Clima!$F273*Constantes!$E$22)/1000</f>
        <v>0</v>
      </c>
      <c r="S275" s="35">
        <f>IF(R275&gt;Constantes!$E$21,1000*((R275-Constantes!$E$21)/(Constantes!$E$23+Constantes!$E$22)),0)</f>
        <v>0</v>
      </c>
      <c r="T275" s="35">
        <f>MAX(0,U274+Clima!$F273-S275-Constantes!$D$11)</f>
        <v>0</v>
      </c>
      <c r="U275" s="35">
        <f>U274+Clima!$F273-S275-P275-T275</f>
        <v>8.774140983306733</v>
      </c>
      <c r="V275" s="35">
        <f>0.0526*S275*Clima!$F273^1.218</f>
        <v>0</v>
      </c>
      <c r="W275" s="35">
        <f>V275*Constantes!$E$29</f>
        <v>0</v>
      </c>
      <c r="X275" s="9"/>
      <c r="Y275" s="35">
        <v>270</v>
      </c>
      <c r="Z275" s="35">
        <f>'Cálculos de ET'!$I273*((1-Constantes!$F$18)*'Cálculos de ET'!$K273+'Cálculos de ET'!$L273)</f>
        <v>2.1836911509248971</v>
      </c>
      <c r="AA275" s="35">
        <f>MIN(Z275*Constantes!$F$16,0.8*(AF274+Clima!$F273-AD275-AE275-Constantes!$D$12))</f>
        <v>1.2920040098728398</v>
      </c>
      <c r="AB275" s="35">
        <f>IF(Clima!$F273&gt;0.05*Constantes!$F$17,((Clima!$F273-0.05*Constantes!$F$17)^2)/(Clima!$F273+0.95*Constantes!$F$17),0)</f>
        <v>0</v>
      </c>
      <c r="AC275" s="35">
        <f>(AB275*Constantes!$F$23+Clima!$F273*Constantes!$F$22)/1000</f>
        <v>0</v>
      </c>
      <c r="AD275" s="35">
        <f>IF(AC275&gt;Constantes!$F$21,1000*((AC275-Constantes!$F$21)/(Constantes!$F$23+Constantes!$F$22)),0)</f>
        <v>0</v>
      </c>
      <c r="AE275" s="35">
        <f>MAX(0,AF274+Clima!$F273-AD275-Constantes!$D$11)</f>
        <v>0</v>
      </c>
      <c r="AF275" s="35">
        <f>AF274+Clima!$F273-AD275-AA275-AE275</f>
        <v>8.774140983306733</v>
      </c>
      <c r="AG275" s="35">
        <f>0.0526*AD275*Clima!$F273^1.218</f>
        <v>0</v>
      </c>
      <c r="AH275" s="35">
        <f>AG275*Constantes!$F$29</f>
        <v>0</v>
      </c>
      <c r="AI275" s="9"/>
      <c r="AJ275" s="35">
        <v>270</v>
      </c>
      <c r="AK275" s="35">
        <f>0.0526*Clima!$F273^2.218</f>
        <v>0</v>
      </c>
      <c r="AL275" s="35">
        <f>IF(Clima!$F273&gt;0.05*$AP$6,((Clima!$F273-0.05*$AP$6)^2)/(Clima!$F273+0.95*$AP$6),0)</f>
        <v>0</v>
      </c>
      <c r="AM275" s="35">
        <f>0.0526*AL275*Clima!$F273^1.218</f>
        <v>0</v>
      </c>
      <c r="AN275" s="35"/>
      <c r="AO275" s="35"/>
      <c r="AP275" s="35"/>
      <c r="AQ275" s="9"/>
      <c r="AR275" s="10"/>
    </row>
    <row r="276" spans="2:44" x14ac:dyDescent="0.25">
      <c r="B276" s="8"/>
      <c r="C276" s="35">
        <v>271</v>
      </c>
      <c r="D276" s="35">
        <f>'Cálculos de ET'!$I274*((1-Constantes!$D$18)*'Cálculos de ET'!$K274+'Cálculos de ET'!$L274)</f>
        <v>2.2318758405322483</v>
      </c>
      <c r="E276" s="35">
        <f>MIN(D276*Constantes!$D$16,0.8*(J275+Clima!$F274-H276-I276-Constantes!$D$12))</f>
        <v>1.0193127866453864</v>
      </c>
      <c r="F276" s="35">
        <f>IF(Clima!$F274&gt;0.05*Constantes!$D$17,((Clima!$F274-0.05*Constantes!$D$17)^2)/(Clima!$F274+0.95*Constantes!$D$17),0)</f>
        <v>0</v>
      </c>
      <c r="G276" s="35">
        <f>(F276*Constantes!$D$23+Clima!$F274*Constantes!$D$22)/1000</f>
        <v>0</v>
      </c>
      <c r="H276" s="35">
        <f>IF(G276&gt;Constantes!$D$21,1000*((G276-Constantes!$D$21)/(Constantes!$D$23+Constantes!$D$22)),0)</f>
        <v>0</v>
      </c>
      <c r="I276" s="35">
        <f>MAX(0,J275+Clima!$F274-H276-Constantes!$D$11)</f>
        <v>0</v>
      </c>
      <c r="J276" s="35">
        <f>J275+Clima!$F274-H276-E276-I276</f>
        <v>7.7548281966613466</v>
      </c>
      <c r="K276" s="35">
        <f>0.0526*H276*Clima!$F274^1.218</f>
        <v>0</v>
      </c>
      <c r="L276" s="35">
        <f>K276*Constantes!$D$29</f>
        <v>0</v>
      </c>
      <c r="M276" s="9"/>
      <c r="N276" s="35">
        <v>271</v>
      </c>
      <c r="O276" s="35">
        <f>'Cálculos de ET'!$I274*((1-Constantes!$E$18)*'Cálculos de ET'!$K274+'Cálculos de ET'!$L274)</f>
        <v>2.2318758405322483</v>
      </c>
      <c r="P276" s="35">
        <f>MIN(O276*Constantes!$E$16,0.8*(U275+Clima!$F274-S276-T276-Constantes!$D$12))</f>
        <v>1.0193127866453864</v>
      </c>
      <c r="Q276" s="35">
        <f>IF(Clima!$F274&gt;0.05*Constantes!$E$17,((Clima!$F274-0.05*Constantes!$E$17)^2)/(Clima!$F274+0.95*Constantes!$E$17),0)</f>
        <v>0</v>
      </c>
      <c r="R276" s="35">
        <f>(Q276*Constantes!$E$23+Clima!$F274*Constantes!$E$22)/1000</f>
        <v>0</v>
      </c>
      <c r="S276" s="35">
        <f>IF(R276&gt;Constantes!$E$21,1000*((R276-Constantes!$E$21)/(Constantes!$E$23+Constantes!$E$22)),0)</f>
        <v>0</v>
      </c>
      <c r="T276" s="35">
        <f>MAX(0,U275+Clima!$F274-S276-Constantes!$D$11)</f>
        <v>0</v>
      </c>
      <c r="U276" s="35">
        <f>U275+Clima!$F274-S276-P276-T276</f>
        <v>7.7548281966613466</v>
      </c>
      <c r="V276" s="35">
        <f>0.0526*S276*Clima!$F274^1.218</f>
        <v>0</v>
      </c>
      <c r="W276" s="35">
        <f>V276*Constantes!$E$29</f>
        <v>0</v>
      </c>
      <c r="X276" s="9"/>
      <c r="Y276" s="35">
        <v>271</v>
      </c>
      <c r="Z276" s="35">
        <f>'Cálculos de ET'!$I274*((1-Constantes!$F$18)*'Cálculos de ET'!$K274+'Cálculos de ET'!$L274)</f>
        <v>2.2318758405322483</v>
      </c>
      <c r="AA276" s="35">
        <f>MIN(Z276*Constantes!$F$16,0.8*(AF275+Clima!$F274-AD276-AE276-Constantes!$D$12))</f>
        <v>1.0193127866453864</v>
      </c>
      <c r="AB276" s="35">
        <f>IF(Clima!$F274&gt;0.05*Constantes!$F$17,((Clima!$F274-0.05*Constantes!$F$17)^2)/(Clima!$F274+0.95*Constantes!$F$17),0)</f>
        <v>0</v>
      </c>
      <c r="AC276" s="35">
        <f>(AB276*Constantes!$F$23+Clima!$F274*Constantes!$F$22)/1000</f>
        <v>0</v>
      </c>
      <c r="AD276" s="35">
        <f>IF(AC276&gt;Constantes!$F$21,1000*((AC276-Constantes!$F$21)/(Constantes!$F$23+Constantes!$F$22)),0)</f>
        <v>0</v>
      </c>
      <c r="AE276" s="35">
        <f>MAX(0,AF275+Clima!$F274-AD276-Constantes!$D$11)</f>
        <v>0</v>
      </c>
      <c r="AF276" s="35">
        <f>AF275+Clima!$F274-AD276-AA276-AE276</f>
        <v>7.7548281966613466</v>
      </c>
      <c r="AG276" s="35">
        <f>0.0526*AD276*Clima!$F274^1.218</f>
        <v>0</v>
      </c>
      <c r="AH276" s="35">
        <f>AG276*Constantes!$F$29</f>
        <v>0</v>
      </c>
      <c r="AI276" s="9"/>
      <c r="AJ276" s="35">
        <v>271</v>
      </c>
      <c r="AK276" s="35">
        <f>0.0526*Clima!$F274^2.218</f>
        <v>0</v>
      </c>
      <c r="AL276" s="35">
        <f>IF(Clima!$F274&gt;0.05*$AP$6,((Clima!$F274-0.05*$AP$6)^2)/(Clima!$F274+0.95*$AP$6),0)</f>
        <v>0</v>
      </c>
      <c r="AM276" s="35">
        <f>0.0526*AL276*Clima!$F274^1.218</f>
        <v>0</v>
      </c>
      <c r="AN276" s="35"/>
      <c r="AO276" s="35"/>
      <c r="AP276" s="35"/>
      <c r="AQ276" s="9"/>
      <c r="AR276" s="10"/>
    </row>
    <row r="277" spans="2:44" x14ac:dyDescent="0.25">
      <c r="B277" s="8"/>
      <c r="C277" s="35">
        <v>272</v>
      </c>
      <c r="D277" s="35">
        <f>'Cálculos de ET'!$I275*((1-Constantes!$D$18)*'Cálculos de ET'!$K275+'Cálculos de ET'!$L275)</f>
        <v>2.2874963433615414</v>
      </c>
      <c r="E277" s="35">
        <f>MIN(D277*Constantes!$D$16,0.8*(J276+Clima!$F275-H277-I277-Constantes!$D$12))</f>
        <v>0.20386255732907729</v>
      </c>
      <c r="F277" s="35">
        <f>IF(Clima!$F275&gt;0.05*Constantes!$D$17,((Clima!$F275-0.05*Constantes!$D$17)^2)/(Clima!$F275+0.95*Constantes!$D$17),0)</f>
        <v>0</v>
      </c>
      <c r="G277" s="35">
        <f>(F277*Constantes!$D$23+Clima!$F275*Constantes!$D$22)/1000</f>
        <v>0</v>
      </c>
      <c r="H277" s="35">
        <f>IF(G277&gt;Constantes!$D$21,1000*((G277-Constantes!$D$21)/(Constantes!$D$23+Constantes!$D$22)),0)</f>
        <v>0</v>
      </c>
      <c r="I277" s="35">
        <f>MAX(0,J276+Clima!$F275-H277-Constantes!$D$11)</f>
        <v>0</v>
      </c>
      <c r="J277" s="35">
        <f>J276+Clima!$F275-H277-E277-I277</f>
        <v>7.5509656393322695</v>
      </c>
      <c r="K277" s="35">
        <f>0.0526*H277*Clima!$F275^1.218</f>
        <v>0</v>
      </c>
      <c r="L277" s="35">
        <f>K277*Constantes!$D$29</f>
        <v>0</v>
      </c>
      <c r="M277" s="9"/>
      <c r="N277" s="35">
        <v>272</v>
      </c>
      <c r="O277" s="35">
        <f>'Cálculos de ET'!$I275*((1-Constantes!$E$18)*'Cálculos de ET'!$K275+'Cálculos de ET'!$L275)</f>
        <v>2.2874963433615414</v>
      </c>
      <c r="P277" s="35">
        <f>MIN(O277*Constantes!$E$16,0.8*(U276+Clima!$F275-S277-T277-Constantes!$D$12))</f>
        <v>0.20386255732907729</v>
      </c>
      <c r="Q277" s="35">
        <f>IF(Clima!$F275&gt;0.05*Constantes!$E$17,((Clima!$F275-0.05*Constantes!$E$17)^2)/(Clima!$F275+0.95*Constantes!$E$17),0)</f>
        <v>0</v>
      </c>
      <c r="R277" s="35">
        <f>(Q277*Constantes!$E$23+Clima!$F275*Constantes!$E$22)/1000</f>
        <v>0</v>
      </c>
      <c r="S277" s="35">
        <f>IF(R277&gt;Constantes!$E$21,1000*((R277-Constantes!$E$21)/(Constantes!$E$23+Constantes!$E$22)),0)</f>
        <v>0</v>
      </c>
      <c r="T277" s="35">
        <f>MAX(0,U276+Clima!$F275-S277-Constantes!$D$11)</f>
        <v>0</v>
      </c>
      <c r="U277" s="35">
        <f>U276+Clima!$F275-S277-P277-T277</f>
        <v>7.5509656393322695</v>
      </c>
      <c r="V277" s="35">
        <f>0.0526*S277*Clima!$F275^1.218</f>
        <v>0</v>
      </c>
      <c r="W277" s="35">
        <f>V277*Constantes!$E$29</f>
        <v>0</v>
      </c>
      <c r="X277" s="9"/>
      <c r="Y277" s="35">
        <v>272</v>
      </c>
      <c r="Z277" s="35">
        <f>'Cálculos de ET'!$I275*((1-Constantes!$F$18)*'Cálculos de ET'!$K275+'Cálculos de ET'!$L275)</f>
        <v>2.2874963433615414</v>
      </c>
      <c r="AA277" s="35">
        <f>MIN(Z277*Constantes!$F$16,0.8*(AF276+Clima!$F275-AD277-AE277-Constantes!$D$12))</f>
        <v>0.20386255732907729</v>
      </c>
      <c r="AB277" s="35">
        <f>IF(Clima!$F275&gt;0.05*Constantes!$F$17,((Clima!$F275-0.05*Constantes!$F$17)^2)/(Clima!$F275+0.95*Constantes!$F$17),0)</f>
        <v>0</v>
      </c>
      <c r="AC277" s="35">
        <f>(AB277*Constantes!$F$23+Clima!$F275*Constantes!$F$22)/1000</f>
        <v>0</v>
      </c>
      <c r="AD277" s="35">
        <f>IF(AC277&gt;Constantes!$F$21,1000*((AC277-Constantes!$F$21)/(Constantes!$F$23+Constantes!$F$22)),0)</f>
        <v>0</v>
      </c>
      <c r="AE277" s="35">
        <f>MAX(0,AF276+Clima!$F275-AD277-Constantes!$D$11)</f>
        <v>0</v>
      </c>
      <c r="AF277" s="35">
        <f>AF276+Clima!$F275-AD277-AA277-AE277</f>
        <v>7.5509656393322695</v>
      </c>
      <c r="AG277" s="35">
        <f>0.0526*AD277*Clima!$F275^1.218</f>
        <v>0</v>
      </c>
      <c r="AH277" s="35">
        <f>AG277*Constantes!$F$29</f>
        <v>0</v>
      </c>
      <c r="AI277" s="9"/>
      <c r="AJ277" s="35">
        <v>272</v>
      </c>
      <c r="AK277" s="35">
        <f>0.0526*Clima!$F275^2.218</f>
        <v>0</v>
      </c>
      <c r="AL277" s="35">
        <f>IF(Clima!$F275&gt;0.05*$AP$6,((Clima!$F275-0.05*$AP$6)^2)/(Clima!$F275+0.95*$AP$6),0)</f>
        <v>0</v>
      </c>
      <c r="AM277" s="35">
        <f>0.0526*AL277*Clima!$F275^1.218</f>
        <v>0</v>
      </c>
      <c r="AN277" s="35"/>
      <c r="AO277" s="35"/>
      <c r="AP277" s="35"/>
      <c r="AQ277" s="9"/>
      <c r="AR277" s="10"/>
    </row>
    <row r="278" spans="2:44" x14ac:dyDescent="0.25">
      <c r="B278" s="8"/>
      <c r="C278" s="35">
        <v>273</v>
      </c>
      <c r="D278" s="35">
        <f>'Cálculos de ET'!$I276*((1-Constantes!$D$18)*'Cálculos de ET'!$K276+'Cálculos de ET'!$L276)</f>
        <v>2.3531145600258792</v>
      </c>
      <c r="E278" s="35">
        <f>MIN(D278*Constantes!$D$16,0.8*(J277+Clima!$F276-H278-I278-Constantes!$D$12))</f>
        <v>4.0772511465815599E-2</v>
      </c>
      <c r="F278" s="35">
        <f>IF(Clima!$F276&gt;0.05*Constantes!$D$17,((Clima!$F276-0.05*Constantes!$D$17)^2)/(Clima!$F276+0.95*Constantes!$D$17),0)</f>
        <v>0</v>
      </c>
      <c r="G278" s="35">
        <f>(F278*Constantes!$D$23+Clima!$F276*Constantes!$D$22)/1000</f>
        <v>0</v>
      </c>
      <c r="H278" s="35">
        <f>IF(G278&gt;Constantes!$D$21,1000*((G278-Constantes!$D$21)/(Constantes!$D$23+Constantes!$D$22)),0)</f>
        <v>0</v>
      </c>
      <c r="I278" s="35">
        <f>MAX(0,J277+Clima!$F276-H278-Constantes!$D$11)</f>
        <v>0</v>
      </c>
      <c r="J278" s="35">
        <f>J277+Clima!$F276-H278-E278-I278</f>
        <v>7.5101931278664535</v>
      </c>
      <c r="K278" s="35">
        <f>0.0526*H278*Clima!$F276^1.218</f>
        <v>0</v>
      </c>
      <c r="L278" s="35">
        <f>K278*Constantes!$D$29</f>
        <v>0</v>
      </c>
      <c r="M278" s="9"/>
      <c r="N278" s="35">
        <v>273</v>
      </c>
      <c r="O278" s="35">
        <f>'Cálculos de ET'!$I276*((1-Constantes!$E$18)*'Cálculos de ET'!$K276+'Cálculos de ET'!$L276)</f>
        <v>2.3531145600258792</v>
      </c>
      <c r="P278" s="35">
        <f>MIN(O278*Constantes!$E$16,0.8*(U277+Clima!$F276-S278-T278-Constantes!$D$12))</f>
        <v>4.0772511465815599E-2</v>
      </c>
      <c r="Q278" s="35">
        <f>IF(Clima!$F276&gt;0.05*Constantes!$E$17,((Clima!$F276-0.05*Constantes!$E$17)^2)/(Clima!$F276+0.95*Constantes!$E$17),0)</f>
        <v>0</v>
      </c>
      <c r="R278" s="35">
        <f>(Q278*Constantes!$E$23+Clima!$F276*Constantes!$E$22)/1000</f>
        <v>0</v>
      </c>
      <c r="S278" s="35">
        <f>IF(R278&gt;Constantes!$E$21,1000*((R278-Constantes!$E$21)/(Constantes!$E$23+Constantes!$E$22)),0)</f>
        <v>0</v>
      </c>
      <c r="T278" s="35">
        <f>MAX(0,U277+Clima!$F276-S278-Constantes!$D$11)</f>
        <v>0</v>
      </c>
      <c r="U278" s="35">
        <f>U277+Clima!$F276-S278-P278-T278</f>
        <v>7.5101931278664535</v>
      </c>
      <c r="V278" s="35">
        <f>0.0526*S278*Clima!$F276^1.218</f>
        <v>0</v>
      </c>
      <c r="W278" s="35">
        <f>V278*Constantes!$E$29</f>
        <v>0</v>
      </c>
      <c r="X278" s="9"/>
      <c r="Y278" s="35">
        <v>273</v>
      </c>
      <c r="Z278" s="35">
        <f>'Cálculos de ET'!$I276*((1-Constantes!$F$18)*'Cálculos de ET'!$K276+'Cálculos de ET'!$L276)</f>
        <v>2.3531145600258792</v>
      </c>
      <c r="AA278" s="35">
        <f>MIN(Z278*Constantes!$F$16,0.8*(AF277+Clima!$F276-AD278-AE278-Constantes!$D$12))</f>
        <v>4.0772511465815599E-2</v>
      </c>
      <c r="AB278" s="35">
        <f>IF(Clima!$F276&gt;0.05*Constantes!$F$17,((Clima!$F276-0.05*Constantes!$F$17)^2)/(Clima!$F276+0.95*Constantes!$F$17),0)</f>
        <v>0</v>
      </c>
      <c r="AC278" s="35">
        <f>(AB278*Constantes!$F$23+Clima!$F276*Constantes!$F$22)/1000</f>
        <v>0</v>
      </c>
      <c r="AD278" s="35">
        <f>IF(AC278&gt;Constantes!$F$21,1000*((AC278-Constantes!$F$21)/(Constantes!$F$23+Constantes!$F$22)),0)</f>
        <v>0</v>
      </c>
      <c r="AE278" s="35">
        <f>MAX(0,AF277+Clima!$F276-AD278-Constantes!$D$11)</f>
        <v>0</v>
      </c>
      <c r="AF278" s="35">
        <f>AF277+Clima!$F276-AD278-AA278-AE278</f>
        <v>7.5101931278664535</v>
      </c>
      <c r="AG278" s="35">
        <f>0.0526*AD278*Clima!$F276^1.218</f>
        <v>0</v>
      </c>
      <c r="AH278" s="35">
        <f>AG278*Constantes!$F$29</f>
        <v>0</v>
      </c>
      <c r="AI278" s="9"/>
      <c r="AJ278" s="35">
        <v>273</v>
      </c>
      <c r="AK278" s="35">
        <f>0.0526*Clima!$F276^2.218</f>
        <v>0</v>
      </c>
      <c r="AL278" s="35">
        <f>IF(Clima!$F276&gt;0.05*$AP$6,((Clima!$F276-0.05*$AP$6)^2)/(Clima!$F276+0.95*$AP$6),0)</f>
        <v>0</v>
      </c>
      <c r="AM278" s="35">
        <f>0.0526*AL278*Clima!$F276^1.218</f>
        <v>0</v>
      </c>
      <c r="AN278" s="35"/>
      <c r="AO278" s="35"/>
      <c r="AP278" s="35"/>
      <c r="AQ278" s="9"/>
      <c r="AR278" s="10"/>
    </row>
    <row r="279" spans="2:44" x14ac:dyDescent="0.25">
      <c r="B279" s="8"/>
      <c r="C279" s="35">
        <v>274</v>
      </c>
      <c r="D279" s="35">
        <f>'Cálculos de ET'!$I277*((1-Constantes!$D$18)*'Cálculos de ET'!$K277+'Cálculos de ET'!$L277)</f>
        <v>2.3012954611016974</v>
      </c>
      <c r="E279" s="35">
        <f>MIN(D279*Constantes!$D$16,0.8*(J278+Clima!$F277-H279-I279-Constantes!$D$12))</f>
        <v>8.1545022931628353E-3</v>
      </c>
      <c r="F279" s="35">
        <f>IF(Clima!$F277&gt;0.05*Constantes!$D$17,((Clima!$F277-0.05*Constantes!$D$17)^2)/(Clima!$F277+0.95*Constantes!$D$17),0)</f>
        <v>0</v>
      </c>
      <c r="G279" s="35">
        <f>(F279*Constantes!$D$23+Clima!$F277*Constantes!$D$22)/1000</f>
        <v>0</v>
      </c>
      <c r="H279" s="35">
        <f>IF(G279&gt;Constantes!$D$21,1000*((G279-Constantes!$D$21)/(Constantes!$D$23+Constantes!$D$22)),0)</f>
        <v>0</v>
      </c>
      <c r="I279" s="35">
        <f>MAX(0,J278+Clima!$F277-H279-Constantes!$D$11)</f>
        <v>0</v>
      </c>
      <c r="J279" s="35">
        <f>J278+Clima!$F277-H279-E279-I279</f>
        <v>7.5020386255732907</v>
      </c>
      <c r="K279" s="35">
        <f>0.0526*H279*Clima!$F277^1.218</f>
        <v>0</v>
      </c>
      <c r="L279" s="35">
        <f>K279*Constantes!$D$29</f>
        <v>0</v>
      </c>
      <c r="M279" s="9"/>
      <c r="N279" s="35">
        <v>274</v>
      </c>
      <c r="O279" s="35">
        <f>'Cálculos de ET'!$I277*((1-Constantes!$E$18)*'Cálculos de ET'!$K277+'Cálculos de ET'!$L277)</f>
        <v>2.3012954611016974</v>
      </c>
      <c r="P279" s="35">
        <f>MIN(O279*Constantes!$E$16,0.8*(U278+Clima!$F277-S279-T279-Constantes!$D$12))</f>
        <v>8.1545022931628353E-3</v>
      </c>
      <c r="Q279" s="35">
        <f>IF(Clima!$F277&gt;0.05*Constantes!$E$17,((Clima!$F277-0.05*Constantes!$E$17)^2)/(Clima!$F277+0.95*Constantes!$E$17),0)</f>
        <v>0</v>
      </c>
      <c r="R279" s="35">
        <f>(Q279*Constantes!$E$23+Clima!$F277*Constantes!$E$22)/1000</f>
        <v>0</v>
      </c>
      <c r="S279" s="35">
        <f>IF(R279&gt;Constantes!$E$21,1000*((R279-Constantes!$E$21)/(Constantes!$E$23+Constantes!$E$22)),0)</f>
        <v>0</v>
      </c>
      <c r="T279" s="35">
        <f>MAX(0,U278+Clima!$F277-S279-Constantes!$D$11)</f>
        <v>0</v>
      </c>
      <c r="U279" s="35">
        <f>U278+Clima!$F277-S279-P279-T279</f>
        <v>7.5020386255732907</v>
      </c>
      <c r="V279" s="35">
        <f>0.0526*S279*Clima!$F277^1.218</f>
        <v>0</v>
      </c>
      <c r="W279" s="35">
        <f>V279*Constantes!$E$29</f>
        <v>0</v>
      </c>
      <c r="X279" s="9"/>
      <c r="Y279" s="35">
        <v>274</v>
      </c>
      <c r="Z279" s="35">
        <f>'Cálculos de ET'!$I277*((1-Constantes!$F$18)*'Cálculos de ET'!$K277+'Cálculos de ET'!$L277)</f>
        <v>2.3012954611016974</v>
      </c>
      <c r="AA279" s="35">
        <f>MIN(Z279*Constantes!$F$16,0.8*(AF278+Clima!$F277-AD279-AE279-Constantes!$D$12))</f>
        <v>8.1545022931628353E-3</v>
      </c>
      <c r="AB279" s="35">
        <f>IF(Clima!$F277&gt;0.05*Constantes!$F$17,((Clima!$F277-0.05*Constantes!$F$17)^2)/(Clima!$F277+0.95*Constantes!$F$17),0)</f>
        <v>0</v>
      </c>
      <c r="AC279" s="35">
        <f>(AB279*Constantes!$F$23+Clima!$F277*Constantes!$F$22)/1000</f>
        <v>0</v>
      </c>
      <c r="AD279" s="35">
        <f>IF(AC279&gt;Constantes!$F$21,1000*((AC279-Constantes!$F$21)/(Constantes!$F$23+Constantes!$F$22)),0)</f>
        <v>0</v>
      </c>
      <c r="AE279" s="35">
        <f>MAX(0,AF278+Clima!$F277-AD279-Constantes!$D$11)</f>
        <v>0</v>
      </c>
      <c r="AF279" s="35">
        <f>AF278+Clima!$F277-AD279-AA279-AE279</f>
        <v>7.5020386255732907</v>
      </c>
      <c r="AG279" s="35">
        <f>0.0526*AD279*Clima!$F277^1.218</f>
        <v>0</v>
      </c>
      <c r="AH279" s="35">
        <f>AG279*Constantes!$F$29</f>
        <v>0</v>
      </c>
      <c r="AI279" s="9"/>
      <c r="AJ279" s="35">
        <v>274</v>
      </c>
      <c r="AK279" s="35">
        <f>0.0526*Clima!$F277^2.218</f>
        <v>0</v>
      </c>
      <c r="AL279" s="35">
        <f>IF(Clima!$F277&gt;0.05*$AP$6,((Clima!$F277-0.05*$AP$6)^2)/(Clima!$F277+0.95*$AP$6),0)</f>
        <v>0</v>
      </c>
      <c r="AM279" s="35">
        <f>0.0526*AL279*Clima!$F277^1.218</f>
        <v>0</v>
      </c>
      <c r="AN279" s="35"/>
      <c r="AO279" s="35"/>
      <c r="AP279" s="35"/>
      <c r="AQ279" s="9"/>
      <c r="AR279" s="10"/>
    </row>
    <row r="280" spans="2:44" x14ac:dyDescent="0.25">
      <c r="B280" s="8"/>
      <c r="C280" s="35">
        <v>275</v>
      </c>
      <c r="D280" s="35">
        <f>'Cálculos de ET'!$I278*((1-Constantes!$D$18)*'Cálculos de ET'!$K278+'Cálculos de ET'!$L278)</f>
        <v>2.3644291535802804</v>
      </c>
      <c r="E280" s="35">
        <f>MIN(D280*Constantes!$D$16,0.8*(J279+Clima!$F278-H280-I280-Constantes!$D$12))</f>
        <v>1.6309004586325671E-3</v>
      </c>
      <c r="F280" s="35">
        <f>IF(Clima!$F278&gt;0.05*Constantes!$D$17,((Clima!$F278-0.05*Constantes!$D$17)^2)/(Clima!$F278+0.95*Constantes!$D$17),0)</f>
        <v>0</v>
      </c>
      <c r="G280" s="35">
        <f>(F280*Constantes!$D$23+Clima!$F278*Constantes!$D$22)/1000</f>
        <v>0</v>
      </c>
      <c r="H280" s="35">
        <f>IF(G280&gt;Constantes!$D$21,1000*((G280-Constantes!$D$21)/(Constantes!$D$23+Constantes!$D$22)),0)</f>
        <v>0</v>
      </c>
      <c r="I280" s="35">
        <f>MAX(0,J279+Clima!$F278-H280-Constantes!$D$11)</f>
        <v>0</v>
      </c>
      <c r="J280" s="35">
        <f>J279+Clima!$F278-H280-E280-I280</f>
        <v>7.5004077251146581</v>
      </c>
      <c r="K280" s="35">
        <f>0.0526*H280*Clima!$F278^1.218</f>
        <v>0</v>
      </c>
      <c r="L280" s="35">
        <f>K280*Constantes!$D$29</f>
        <v>0</v>
      </c>
      <c r="M280" s="9"/>
      <c r="N280" s="35">
        <v>275</v>
      </c>
      <c r="O280" s="35">
        <f>'Cálculos de ET'!$I278*((1-Constantes!$E$18)*'Cálculos de ET'!$K278+'Cálculos de ET'!$L278)</f>
        <v>2.3644291535802804</v>
      </c>
      <c r="P280" s="35">
        <f>MIN(O280*Constantes!$E$16,0.8*(U279+Clima!$F278-S280-T280-Constantes!$D$12))</f>
        <v>1.6309004586325671E-3</v>
      </c>
      <c r="Q280" s="35">
        <f>IF(Clima!$F278&gt;0.05*Constantes!$E$17,((Clima!$F278-0.05*Constantes!$E$17)^2)/(Clima!$F278+0.95*Constantes!$E$17),0)</f>
        <v>0</v>
      </c>
      <c r="R280" s="35">
        <f>(Q280*Constantes!$E$23+Clima!$F278*Constantes!$E$22)/1000</f>
        <v>0</v>
      </c>
      <c r="S280" s="35">
        <f>IF(R280&gt;Constantes!$E$21,1000*((R280-Constantes!$E$21)/(Constantes!$E$23+Constantes!$E$22)),0)</f>
        <v>0</v>
      </c>
      <c r="T280" s="35">
        <f>MAX(0,U279+Clima!$F278-S280-Constantes!$D$11)</f>
        <v>0</v>
      </c>
      <c r="U280" s="35">
        <f>U279+Clima!$F278-S280-P280-T280</f>
        <v>7.5004077251146581</v>
      </c>
      <c r="V280" s="35">
        <f>0.0526*S280*Clima!$F278^1.218</f>
        <v>0</v>
      </c>
      <c r="W280" s="35">
        <f>V280*Constantes!$E$29</f>
        <v>0</v>
      </c>
      <c r="X280" s="9"/>
      <c r="Y280" s="35">
        <v>275</v>
      </c>
      <c r="Z280" s="35">
        <f>'Cálculos de ET'!$I278*((1-Constantes!$F$18)*'Cálculos de ET'!$K278+'Cálculos de ET'!$L278)</f>
        <v>2.3644291535802804</v>
      </c>
      <c r="AA280" s="35">
        <f>MIN(Z280*Constantes!$F$16,0.8*(AF279+Clima!$F278-AD280-AE280-Constantes!$D$12))</f>
        <v>1.6309004586325671E-3</v>
      </c>
      <c r="AB280" s="35">
        <f>IF(Clima!$F278&gt;0.05*Constantes!$F$17,((Clima!$F278-0.05*Constantes!$F$17)^2)/(Clima!$F278+0.95*Constantes!$F$17),0)</f>
        <v>0</v>
      </c>
      <c r="AC280" s="35">
        <f>(AB280*Constantes!$F$23+Clima!$F278*Constantes!$F$22)/1000</f>
        <v>0</v>
      </c>
      <c r="AD280" s="35">
        <f>IF(AC280&gt;Constantes!$F$21,1000*((AC280-Constantes!$F$21)/(Constantes!$F$23+Constantes!$F$22)),0)</f>
        <v>0</v>
      </c>
      <c r="AE280" s="35">
        <f>MAX(0,AF279+Clima!$F278-AD280-Constantes!$D$11)</f>
        <v>0</v>
      </c>
      <c r="AF280" s="35">
        <f>AF279+Clima!$F278-AD280-AA280-AE280</f>
        <v>7.5004077251146581</v>
      </c>
      <c r="AG280" s="35">
        <f>0.0526*AD280*Clima!$F278^1.218</f>
        <v>0</v>
      </c>
      <c r="AH280" s="35">
        <f>AG280*Constantes!$F$29</f>
        <v>0</v>
      </c>
      <c r="AI280" s="9"/>
      <c r="AJ280" s="35">
        <v>275</v>
      </c>
      <c r="AK280" s="35">
        <f>0.0526*Clima!$F278^2.218</f>
        <v>0</v>
      </c>
      <c r="AL280" s="35">
        <f>IF(Clima!$F278&gt;0.05*$AP$6,((Clima!$F278-0.05*$AP$6)^2)/(Clima!$F278+0.95*$AP$6),0)</f>
        <v>0</v>
      </c>
      <c r="AM280" s="35">
        <f>0.0526*AL280*Clima!$F278^1.218</f>
        <v>0</v>
      </c>
      <c r="AN280" s="35"/>
      <c r="AO280" s="35"/>
      <c r="AP280" s="35"/>
      <c r="AQ280" s="9"/>
      <c r="AR280" s="10"/>
    </row>
    <row r="281" spans="2:44" x14ac:dyDescent="0.25">
      <c r="B281" s="8"/>
      <c r="C281" s="35">
        <v>276</v>
      </c>
      <c r="D281" s="35">
        <f>'Cálculos de ET'!$I279*((1-Constantes!$D$18)*'Cálculos de ET'!$K279+'Cálculos de ET'!$L279)</f>
        <v>2.3488942347636304</v>
      </c>
      <c r="E281" s="35">
        <f>MIN(D281*Constantes!$D$16,0.8*(J280+Clima!$F279-H281-I281-Constantes!$D$12))</f>
        <v>3.2618009172651345E-4</v>
      </c>
      <c r="F281" s="35">
        <f>IF(Clima!$F279&gt;0.05*Constantes!$D$17,((Clima!$F279-0.05*Constantes!$D$17)^2)/(Clima!$F279+0.95*Constantes!$D$17),0)</f>
        <v>0</v>
      </c>
      <c r="G281" s="35">
        <f>(F281*Constantes!$D$23+Clima!$F279*Constantes!$D$22)/1000</f>
        <v>0</v>
      </c>
      <c r="H281" s="35">
        <f>IF(G281&gt;Constantes!$D$21,1000*((G281-Constantes!$D$21)/(Constantes!$D$23+Constantes!$D$22)),0)</f>
        <v>0</v>
      </c>
      <c r="I281" s="35">
        <f>MAX(0,J280+Clima!$F279-H281-Constantes!$D$11)</f>
        <v>0</v>
      </c>
      <c r="J281" s="35">
        <f>J280+Clima!$F279-H281-E281-I281</f>
        <v>7.5000815450229315</v>
      </c>
      <c r="K281" s="35">
        <f>0.0526*H281*Clima!$F279^1.218</f>
        <v>0</v>
      </c>
      <c r="L281" s="35">
        <f>K281*Constantes!$D$29</f>
        <v>0</v>
      </c>
      <c r="M281" s="9"/>
      <c r="N281" s="35">
        <v>276</v>
      </c>
      <c r="O281" s="35">
        <f>'Cálculos de ET'!$I279*((1-Constantes!$E$18)*'Cálculos de ET'!$K279+'Cálculos de ET'!$L279)</f>
        <v>2.3488942347636304</v>
      </c>
      <c r="P281" s="35">
        <f>MIN(O281*Constantes!$E$16,0.8*(U280+Clima!$F279-S281-T281-Constantes!$D$12))</f>
        <v>3.2618009172651345E-4</v>
      </c>
      <c r="Q281" s="35">
        <f>IF(Clima!$F279&gt;0.05*Constantes!$E$17,((Clima!$F279-0.05*Constantes!$E$17)^2)/(Clima!$F279+0.95*Constantes!$E$17),0)</f>
        <v>0</v>
      </c>
      <c r="R281" s="35">
        <f>(Q281*Constantes!$E$23+Clima!$F279*Constantes!$E$22)/1000</f>
        <v>0</v>
      </c>
      <c r="S281" s="35">
        <f>IF(R281&gt;Constantes!$E$21,1000*((R281-Constantes!$E$21)/(Constantes!$E$23+Constantes!$E$22)),0)</f>
        <v>0</v>
      </c>
      <c r="T281" s="35">
        <f>MAX(0,U280+Clima!$F279-S281-Constantes!$D$11)</f>
        <v>0</v>
      </c>
      <c r="U281" s="35">
        <f>U280+Clima!$F279-S281-P281-T281</f>
        <v>7.5000815450229315</v>
      </c>
      <c r="V281" s="35">
        <f>0.0526*S281*Clima!$F279^1.218</f>
        <v>0</v>
      </c>
      <c r="W281" s="35">
        <f>V281*Constantes!$E$29</f>
        <v>0</v>
      </c>
      <c r="X281" s="9"/>
      <c r="Y281" s="35">
        <v>276</v>
      </c>
      <c r="Z281" s="35">
        <f>'Cálculos de ET'!$I279*((1-Constantes!$F$18)*'Cálculos de ET'!$K279+'Cálculos de ET'!$L279)</f>
        <v>2.3488942347636304</v>
      </c>
      <c r="AA281" s="35">
        <f>MIN(Z281*Constantes!$F$16,0.8*(AF280+Clima!$F279-AD281-AE281-Constantes!$D$12))</f>
        <v>3.2618009172651345E-4</v>
      </c>
      <c r="AB281" s="35">
        <f>IF(Clima!$F279&gt;0.05*Constantes!$F$17,((Clima!$F279-0.05*Constantes!$F$17)^2)/(Clima!$F279+0.95*Constantes!$F$17),0)</f>
        <v>0</v>
      </c>
      <c r="AC281" s="35">
        <f>(AB281*Constantes!$F$23+Clima!$F279*Constantes!$F$22)/1000</f>
        <v>0</v>
      </c>
      <c r="AD281" s="35">
        <f>IF(AC281&gt;Constantes!$F$21,1000*((AC281-Constantes!$F$21)/(Constantes!$F$23+Constantes!$F$22)),0)</f>
        <v>0</v>
      </c>
      <c r="AE281" s="35">
        <f>MAX(0,AF280+Clima!$F279-AD281-Constantes!$D$11)</f>
        <v>0</v>
      </c>
      <c r="AF281" s="35">
        <f>AF280+Clima!$F279-AD281-AA281-AE281</f>
        <v>7.5000815450229315</v>
      </c>
      <c r="AG281" s="35">
        <f>0.0526*AD281*Clima!$F279^1.218</f>
        <v>0</v>
      </c>
      <c r="AH281" s="35">
        <f>AG281*Constantes!$F$29</f>
        <v>0</v>
      </c>
      <c r="AI281" s="9"/>
      <c r="AJ281" s="35">
        <v>276</v>
      </c>
      <c r="AK281" s="35">
        <f>0.0526*Clima!$F279^2.218</f>
        <v>0</v>
      </c>
      <c r="AL281" s="35">
        <f>IF(Clima!$F279&gt;0.05*$AP$6,((Clima!$F279-0.05*$AP$6)^2)/(Clima!$F279+0.95*$AP$6),0)</f>
        <v>0</v>
      </c>
      <c r="AM281" s="35">
        <f>0.0526*AL281*Clima!$F279^1.218</f>
        <v>0</v>
      </c>
      <c r="AN281" s="35"/>
      <c r="AO281" s="35"/>
      <c r="AP281" s="35"/>
      <c r="AQ281" s="9"/>
      <c r="AR281" s="10"/>
    </row>
    <row r="282" spans="2:44" x14ac:dyDescent="0.25">
      <c r="B282" s="8"/>
      <c r="C282" s="35">
        <v>277</v>
      </c>
      <c r="D282" s="35">
        <f>'Cálculos de ET'!$I280*((1-Constantes!$D$18)*'Cálculos de ET'!$K280+'Cálculos de ET'!$L280)</f>
        <v>2.1142672012974297</v>
      </c>
      <c r="E282" s="35">
        <f>MIN(D282*Constantes!$D$16,0.8*(J281+Clima!$F280-H282-I282-Constantes!$D$12))</f>
        <v>6.5236018345160579E-5</v>
      </c>
      <c r="F282" s="35">
        <f>IF(Clima!$F280&gt;0.05*Constantes!$D$17,((Clima!$F280-0.05*Constantes!$D$17)^2)/(Clima!$F280+0.95*Constantes!$D$17),0)</f>
        <v>0</v>
      </c>
      <c r="G282" s="35">
        <f>(F282*Constantes!$D$23+Clima!$F280*Constantes!$D$22)/1000</f>
        <v>0</v>
      </c>
      <c r="H282" s="35">
        <f>IF(G282&gt;Constantes!$D$21,1000*((G282-Constantes!$D$21)/(Constantes!$D$23+Constantes!$D$22)),0)</f>
        <v>0</v>
      </c>
      <c r="I282" s="35">
        <f>MAX(0,J281+Clima!$F280-H282-Constantes!$D$11)</f>
        <v>0</v>
      </c>
      <c r="J282" s="35">
        <f>J281+Clima!$F280-H282-E282-I282</f>
        <v>7.5000163090045859</v>
      </c>
      <c r="K282" s="35">
        <f>0.0526*H282*Clima!$F280^1.218</f>
        <v>0</v>
      </c>
      <c r="L282" s="35">
        <f>K282*Constantes!$D$29</f>
        <v>0</v>
      </c>
      <c r="M282" s="9"/>
      <c r="N282" s="35">
        <v>277</v>
      </c>
      <c r="O282" s="35">
        <f>'Cálculos de ET'!$I280*((1-Constantes!$E$18)*'Cálculos de ET'!$K280+'Cálculos de ET'!$L280)</f>
        <v>2.1142672012974297</v>
      </c>
      <c r="P282" s="35">
        <f>MIN(O282*Constantes!$E$16,0.8*(U281+Clima!$F280-S282-T282-Constantes!$D$12))</f>
        <v>6.5236018345160579E-5</v>
      </c>
      <c r="Q282" s="35">
        <f>IF(Clima!$F280&gt;0.05*Constantes!$E$17,((Clima!$F280-0.05*Constantes!$E$17)^2)/(Clima!$F280+0.95*Constantes!$E$17),0)</f>
        <v>0</v>
      </c>
      <c r="R282" s="35">
        <f>(Q282*Constantes!$E$23+Clima!$F280*Constantes!$E$22)/1000</f>
        <v>0</v>
      </c>
      <c r="S282" s="35">
        <f>IF(R282&gt;Constantes!$E$21,1000*((R282-Constantes!$E$21)/(Constantes!$E$23+Constantes!$E$22)),0)</f>
        <v>0</v>
      </c>
      <c r="T282" s="35">
        <f>MAX(0,U281+Clima!$F280-S282-Constantes!$D$11)</f>
        <v>0</v>
      </c>
      <c r="U282" s="35">
        <f>U281+Clima!$F280-S282-P282-T282</f>
        <v>7.5000163090045859</v>
      </c>
      <c r="V282" s="35">
        <f>0.0526*S282*Clima!$F280^1.218</f>
        <v>0</v>
      </c>
      <c r="W282" s="35">
        <f>V282*Constantes!$E$29</f>
        <v>0</v>
      </c>
      <c r="X282" s="9"/>
      <c r="Y282" s="35">
        <v>277</v>
      </c>
      <c r="Z282" s="35">
        <f>'Cálculos de ET'!$I280*((1-Constantes!$F$18)*'Cálculos de ET'!$K280+'Cálculos de ET'!$L280)</f>
        <v>2.1142672012974297</v>
      </c>
      <c r="AA282" s="35">
        <f>MIN(Z282*Constantes!$F$16,0.8*(AF281+Clima!$F280-AD282-AE282-Constantes!$D$12))</f>
        <v>6.5236018345160579E-5</v>
      </c>
      <c r="AB282" s="35">
        <f>IF(Clima!$F280&gt;0.05*Constantes!$F$17,((Clima!$F280-0.05*Constantes!$F$17)^2)/(Clima!$F280+0.95*Constantes!$F$17),0)</f>
        <v>0</v>
      </c>
      <c r="AC282" s="35">
        <f>(AB282*Constantes!$F$23+Clima!$F280*Constantes!$F$22)/1000</f>
        <v>0</v>
      </c>
      <c r="AD282" s="35">
        <f>IF(AC282&gt;Constantes!$F$21,1000*((AC282-Constantes!$F$21)/(Constantes!$F$23+Constantes!$F$22)),0)</f>
        <v>0</v>
      </c>
      <c r="AE282" s="35">
        <f>MAX(0,AF281+Clima!$F280-AD282-Constantes!$D$11)</f>
        <v>0</v>
      </c>
      <c r="AF282" s="35">
        <f>AF281+Clima!$F280-AD282-AA282-AE282</f>
        <v>7.5000163090045859</v>
      </c>
      <c r="AG282" s="35">
        <f>0.0526*AD282*Clima!$F280^1.218</f>
        <v>0</v>
      </c>
      <c r="AH282" s="35">
        <f>AG282*Constantes!$F$29</f>
        <v>0</v>
      </c>
      <c r="AI282" s="9"/>
      <c r="AJ282" s="35">
        <v>277</v>
      </c>
      <c r="AK282" s="35">
        <f>0.0526*Clima!$F280^2.218</f>
        <v>0</v>
      </c>
      <c r="AL282" s="35">
        <f>IF(Clima!$F280&gt;0.05*$AP$6,((Clima!$F280-0.05*$AP$6)^2)/(Clima!$F280+0.95*$AP$6),0)</f>
        <v>0</v>
      </c>
      <c r="AM282" s="35">
        <f>0.0526*AL282*Clima!$F280^1.218</f>
        <v>0</v>
      </c>
      <c r="AN282" s="35"/>
      <c r="AO282" s="35"/>
      <c r="AP282" s="35"/>
      <c r="AQ282" s="9"/>
      <c r="AR282" s="10"/>
    </row>
    <row r="283" spans="2:44" x14ac:dyDescent="0.25">
      <c r="B283" s="8"/>
      <c r="C283" s="35">
        <v>278</v>
      </c>
      <c r="D283" s="35">
        <f>'Cálculos de ET'!$I281*((1-Constantes!$D$18)*'Cálculos de ET'!$K281+'Cálculos de ET'!$L281)</f>
        <v>2.3838396035854408</v>
      </c>
      <c r="E283" s="35">
        <f>MIN(D283*Constantes!$D$16,0.8*(J282+Clima!$F281-H283-I283-Constantes!$D$12))</f>
        <v>1.3047203668747898E-5</v>
      </c>
      <c r="F283" s="35">
        <f>IF(Clima!$F281&gt;0.05*Constantes!$D$17,((Clima!$F281-0.05*Constantes!$D$17)^2)/(Clima!$F281+0.95*Constantes!$D$17),0)</f>
        <v>0</v>
      </c>
      <c r="G283" s="35">
        <f>(F283*Constantes!$D$23+Clima!$F281*Constantes!$D$22)/1000</f>
        <v>0</v>
      </c>
      <c r="H283" s="35">
        <f>IF(G283&gt;Constantes!$D$21,1000*((G283-Constantes!$D$21)/(Constantes!$D$23+Constantes!$D$22)),0)</f>
        <v>0</v>
      </c>
      <c r="I283" s="35">
        <f>MAX(0,J282+Clima!$F281-H283-Constantes!$D$11)</f>
        <v>0</v>
      </c>
      <c r="J283" s="35">
        <f>J282+Clima!$F281-H283-E283-I283</f>
        <v>7.5000032618009174</v>
      </c>
      <c r="K283" s="35">
        <f>0.0526*H283*Clima!$F281^1.218</f>
        <v>0</v>
      </c>
      <c r="L283" s="35">
        <f>K283*Constantes!$D$29</f>
        <v>0</v>
      </c>
      <c r="M283" s="9"/>
      <c r="N283" s="35">
        <v>278</v>
      </c>
      <c r="O283" s="35">
        <f>'Cálculos de ET'!$I281*((1-Constantes!$E$18)*'Cálculos de ET'!$K281+'Cálculos de ET'!$L281)</f>
        <v>2.3838396035854408</v>
      </c>
      <c r="P283" s="35">
        <f>MIN(O283*Constantes!$E$16,0.8*(U282+Clima!$F281-S283-T283-Constantes!$D$12))</f>
        <v>1.3047203668747898E-5</v>
      </c>
      <c r="Q283" s="35">
        <f>IF(Clima!$F281&gt;0.05*Constantes!$E$17,((Clima!$F281-0.05*Constantes!$E$17)^2)/(Clima!$F281+0.95*Constantes!$E$17),0)</f>
        <v>0</v>
      </c>
      <c r="R283" s="35">
        <f>(Q283*Constantes!$E$23+Clima!$F281*Constantes!$E$22)/1000</f>
        <v>0</v>
      </c>
      <c r="S283" s="35">
        <f>IF(R283&gt;Constantes!$E$21,1000*((R283-Constantes!$E$21)/(Constantes!$E$23+Constantes!$E$22)),0)</f>
        <v>0</v>
      </c>
      <c r="T283" s="35">
        <f>MAX(0,U282+Clima!$F281-S283-Constantes!$D$11)</f>
        <v>0</v>
      </c>
      <c r="U283" s="35">
        <f>U282+Clima!$F281-S283-P283-T283</f>
        <v>7.5000032618009174</v>
      </c>
      <c r="V283" s="35">
        <f>0.0526*S283*Clima!$F281^1.218</f>
        <v>0</v>
      </c>
      <c r="W283" s="35">
        <f>V283*Constantes!$E$29</f>
        <v>0</v>
      </c>
      <c r="X283" s="9"/>
      <c r="Y283" s="35">
        <v>278</v>
      </c>
      <c r="Z283" s="35">
        <f>'Cálculos de ET'!$I281*((1-Constantes!$F$18)*'Cálculos de ET'!$K281+'Cálculos de ET'!$L281)</f>
        <v>2.3838396035854408</v>
      </c>
      <c r="AA283" s="35">
        <f>MIN(Z283*Constantes!$F$16,0.8*(AF282+Clima!$F281-AD283-AE283-Constantes!$D$12))</f>
        <v>1.3047203668747898E-5</v>
      </c>
      <c r="AB283" s="35">
        <f>IF(Clima!$F281&gt;0.05*Constantes!$F$17,((Clima!$F281-0.05*Constantes!$F$17)^2)/(Clima!$F281+0.95*Constantes!$F$17),0)</f>
        <v>0</v>
      </c>
      <c r="AC283" s="35">
        <f>(AB283*Constantes!$F$23+Clima!$F281*Constantes!$F$22)/1000</f>
        <v>0</v>
      </c>
      <c r="AD283" s="35">
        <f>IF(AC283&gt;Constantes!$F$21,1000*((AC283-Constantes!$F$21)/(Constantes!$F$23+Constantes!$F$22)),0)</f>
        <v>0</v>
      </c>
      <c r="AE283" s="35">
        <f>MAX(0,AF282+Clima!$F281-AD283-Constantes!$D$11)</f>
        <v>0</v>
      </c>
      <c r="AF283" s="35">
        <f>AF282+Clima!$F281-AD283-AA283-AE283</f>
        <v>7.5000032618009174</v>
      </c>
      <c r="AG283" s="35">
        <f>0.0526*AD283*Clima!$F281^1.218</f>
        <v>0</v>
      </c>
      <c r="AH283" s="35">
        <f>AG283*Constantes!$F$29</f>
        <v>0</v>
      </c>
      <c r="AI283" s="9"/>
      <c r="AJ283" s="35">
        <v>278</v>
      </c>
      <c r="AK283" s="35">
        <f>0.0526*Clima!$F281^2.218</f>
        <v>0</v>
      </c>
      <c r="AL283" s="35">
        <f>IF(Clima!$F281&gt;0.05*$AP$6,((Clima!$F281-0.05*$AP$6)^2)/(Clima!$F281+0.95*$AP$6),0)</f>
        <v>0</v>
      </c>
      <c r="AM283" s="35">
        <f>0.0526*AL283*Clima!$F281^1.218</f>
        <v>0</v>
      </c>
      <c r="AN283" s="35"/>
      <c r="AO283" s="35"/>
      <c r="AP283" s="35"/>
      <c r="AQ283" s="9"/>
      <c r="AR283" s="10"/>
    </row>
    <row r="284" spans="2:44" x14ac:dyDescent="0.25">
      <c r="B284" s="8"/>
      <c r="C284" s="35">
        <v>279</v>
      </c>
      <c r="D284" s="35">
        <f>'Cálculos de ET'!$I282*((1-Constantes!$D$18)*'Cálculos de ET'!$K282+'Cálculos de ET'!$L282)</f>
        <v>2.3404092869283581</v>
      </c>
      <c r="E284" s="35">
        <f>MIN(D284*Constantes!$D$16,0.8*(J283+Clima!$F282-H284-I284-Constantes!$D$12))</f>
        <v>2.6094407338916883E-6</v>
      </c>
      <c r="F284" s="35">
        <f>IF(Clima!$F282&gt;0.05*Constantes!$D$17,((Clima!$F282-0.05*Constantes!$D$17)^2)/(Clima!$F282+0.95*Constantes!$D$17),0)</f>
        <v>0</v>
      </c>
      <c r="G284" s="35">
        <f>(F284*Constantes!$D$23+Clima!$F282*Constantes!$D$22)/1000</f>
        <v>0</v>
      </c>
      <c r="H284" s="35">
        <f>IF(G284&gt;Constantes!$D$21,1000*((G284-Constantes!$D$21)/(Constantes!$D$23+Constantes!$D$22)),0)</f>
        <v>0</v>
      </c>
      <c r="I284" s="35">
        <f>MAX(0,J283+Clima!$F282-H284-Constantes!$D$11)</f>
        <v>0</v>
      </c>
      <c r="J284" s="35">
        <f>J283+Clima!$F282-H284-E284-I284</f>
        <v>7.5000006523601837</v>
      </c>
      <c r="K284" s="35">
        <f>0.0526*H284*Clima!$F282^1.218</f>
        <v>0</v>
      </c>
      <c r="L284" s="35">
        <f>K284*Constantes!$D$29</f>
        <v>0</v>
      </c>
      <c r="M284" s="9"/>
      <c r="N284" s="35">
        <v>279</v>
      </c>
      <c r="O284" s="35">
        <f>'Cálculos de ET'!$I282*((1-Constantes!$E$18)*'Cálculos de ET'!$K282+'Cálculos de ET'!$L282)</f>
        <v>2.3404092869283581</v>
      </c>
      <c r="P284" s="35">
        <f>MIN(O284*Constantes!$E$16,0.8*(U283+Clima!$F282-S284-T284-Constantes!$D$12))</f>
        <v>2.6094407338916883E-6</v>
      </c>
      <c r="Q284" s="35">
        <f>IF(Clima!$F282&gt;0.05*Constantes!$E$17,((Clima!$F282-0.05*Constantes!$E$17)^2)/(Clima!$F282+0.95*Constantes!$E$17),0)</f>
        <v>0</v>
      </c>
      <c r="R284" s="35">
        <f>(Q284*Constantes!$E$23+Clima!$F282*Constantes!$E$22)/1000</f>
        <v>0</v>
      </c>
      <c r="S284" s="35">
        <f>IF(R284&gt;Constantes!$E$21,1000*((R284-Constantes!$E$21)/(Constantes!$E$23+Constantes!$E$22)),0)</f>
        <v>0</v>
      </c>
      <c r="T284" s="35">
        <f>MAX(0,U283+Clima!$F282-S284-Constantes!$D$11)</f>
        <v>0</v>
      </c>
      <c r="U284" s="35">
        <f>U283+Clima!$F282-S284-P284-T284</f>
        <v>7.5000006523601837</v>
      </c>
      <c r="V284" s="35">
        <f>0.0526*S284*Clima!$F282^1.218</f>
        <v>0</v>
      </c>
      <c r="W284" s="35">
        <f>V284*Constantes!$E$29</f>
        <v>0</v>
      </c>
      <c r="X284" s="9"/>
      <c r="Y284" s="35">
        <v>279</v>
      </c>
      <c r="Z284" s="35">
        <f>'Cálculos de ET'!$I282*((1-Constantes!$F$18)*'Cálculos de ET'!$K282+'Cálculos de ET'!$L282)</f>
        <v>2.3404092869283581</v>
      </c>
      <c r="AA284" s="35">
        <f>MIN(Z284*Constantes!$F$16,0.8*(AF283+Clima!$F282-AD284-AE284-Constantes!$D$12))</f>
        <v>2.6094407338916883E-6</v>
      </c>
      <c r="AB284" s="35">
        <f>IF(Clima!$F282&gt;0.05*Constantes!$F$17,((Clima!$F282-0.05*Constantes!$F$17)^2)/(Clima!$F282+0.95*Constantes!$F$17),0)</f>
        <v>0</v>
      </c>
      <c r="AC284" s="35">
        <f>(AB284*Constantes!$F$23+Clima!$F282*Constantes!$F$22)/1000</f>
        <v>0</v>
      </c>
      <c r="AD284" s="35">
        <f>IF(AC284&gt;Constantes!$F$21,1000*((AC284-Constantes!$F$21)/(Constantes!$F$23+Constantes!$F$22)),0)</f>
        <v>0</v>
      </c>
      <c r="AE284" s="35">
        <f>MAX(0,AF283+Clima!$F282-AD284-Constantes!$D$11)</f>
        <v>0</v>
      </c>
      <c r="AF284" s="35">
        <f>AF283+Clima!$F282-AD284-AA284-AE284</f>
        <v>7.5000006523601837</v>
      </c>
      <c r="AG284" s="35">
        <f>0.0526*AD284*Clima!$F282^1.218</f>
        <v>0</v>
      </c>
      <c r="AH284" s="35">
        <f>AG284*Constantes!$F$29</f>
        <v>0</v>
      </c>
      <c r="AI284" s="9"/>
      <c r="AJ284" s="35">
        <v>279</v>
      </c>
      <c r="AK284" s="35">
        <f>0.0526*Clima!$F282^2.218</f>
        <v>0</v>
      </c>
      <c r="AL284" s="35">
        <f>IF(Clima!$F282&gt;0.05*$AP$6,((Clima!$F282-0.05*$AP$6)^2)/(Clima!$F282+0.95*$AP$6),0)</f>
        <v>0</v>
      </c>
      <c r="AM284" s="35">
        <f>0.0526*AL284*Clima!$F282^1.218</f>
        <v>0</v>
      </c>
      <c r="AN284" s="35"/>
      <c r="AO284" s="35"/>
      <c r="AP284" s="35"/>
      <c r="AQ284" s="9"/>
      <c r="AR284" s="10"/>
    </row>
    <row r="285" spans="2:44" x14ac:dyDescent="0.25">
      <c r="B285" s="8"/>
      <c r="C285" s="35">
        <v>280</v>
      </c>
      <c r="D285" s="35">
        <f>'Cálculos de ET'!$I283*((1-Constantes!$D$18)*'Cálculos de ET'!$K283+'Cálculos de ET'!$L283)</f>
        <v>2.3066019873437442</v>
      </c>
      <c r="E285" s="35">
        <f>MIN(D285*Constantes!$D$16,0.8*(J284+Clima!$F283-H285-I285-Constantes!$D$12))</f>
        <v>5.2188814692044616E-7</v>
      </c>
      <c r="F285" s="35">
        <f>IF(Clima!$F283&gt;0.05*Constantes!$D$17,((Clima!$F283-0.05*Constantes!$D$17)^2)/(Clima!$F283+0.95*Constantes!$D$17),0)</f>
        <v>0</v>
      </c>
      <c r="G285" s="35">
        <f>(F285*Constantes!$D$23+Clima!$F283*Constantes!$D$22)/1000</f>
        <v>0</v>
      </c>
      <c r="H285" s="35">
        <f>IF(G285&gt;Constantes!$D$21,1000*((G285-Constantes!$D$21)/(Constantes!$D$23+Constantes!$D$22)),0)</f>
        <v>0</v>
      </c>
      <c r="I285" s="35">
        <f>MAX(0,J284+Clima!$F283-H285-Constantes!$D$11)</f>
        <v>0</v>
      </c>
      <c r="J285" s="35">
        <f>J284+Clima!$F283-H285-E285-I285</f>
        <v>7.5000001304720367</v>
      </c>
      <c r="K285" s="35">
        <f>0.0526*H285*Clima!$F283^1.218</f>
        <v>0</v>
      </c>
      <c r="L285" s="35">
        <f>K285*Constantes!$D$29</f>
        <v>0</v>
      </c>
      <c r="M285" s="9"/>
      <c r="N285" s="35">
        <v>280</v>
      </c>
      <c r="O285" s="35">
        <f>'Cálculos de ET'!$I283*((1-Constantes!$E$18)*'Cálculos de ET'!$K283+'Cálculos de ET'!$L283)</f>
        <v>2.3066019873437442</v>
      </c>
      <c r="P285" s="35">
        <f>MIN(O285*Constantes!$E$16,0.8*(U284+Clima!$F283-S285-T285-Constantes!$D$12))</f>
        <v>5.2188814692044616E-7</v>
      </c>
      <c r="Q285" s="35">
        <f>IF(Clima!$F283&gt;0.05*Constantes!$E$17,((Clima!$F283-0.05*Constantes!$E$17)^2)/(Clima!$F283+0.95*Constantes!$E$17),0)</f>
        <v>0</v>
      </c>
      <c r="R285" s="35">
        <f>(Q285*Constantes!$E$23+Clima!$F283*Constantes!$E$22)/1000</f>
        <v>0</v>
      </c>
      <c r="S285" s="35">
        <f>IF(R285&gt;Constantes!$E$21,1000*((R285-Constantes!$E$21)/(Constantes!$E$23+Constantes!$E$22)),0)</f>
        <v>0</v>
      </c>
      <c r="T285" s="35">
        <f>MAX(0,U284+Clima!$F283-S285-Constantes!$D$11)</f>
        <v>0</v>
      </c>
      <c r="U285" s="35">
        <f>U284+Clima!$F283-S285-P285-T285</f>
        <v>7.5000001304720367</v>
      </c>
      <c r="V285" s="35">
        <f>0.0526*S285*Clima!$F283^1.218</f>
        <v>0</v>
      </c>
      <c r="W285" s="35">
        <f>V285*Constantes!$E$29</f>
        <v>0</v>
      </c>
      <c r="X285" s="9"/>
      <c r="Y285" s="35">
        <v>280</v>
      </c>
      <c r="Z285" s="35">
        <f>'Cálculos de ET'!$I283*((1-Constantes!$F$18)*'Cálculos de ET'!$K283+'Cálculos de ET'!$L283)</f>
        <v>2.3066019873437442</v>
      </c>
      <c r="AA285" s="35">
        <f>MIN(Z285*Constantes!$F$16,0.8*(AF284+Clima!$F283-AD285-AE285-Constantes!$D$12))</f>
        <v>5.2188814692044616E-7</v>
      </c>
      <c r="AB285" s="35">
        <f>IF(Clima!$F283&gt;0.05*Constantes!$F$17,((Clima!$F283-0.05*Constantes!$F$17)^2)/(Clima!$F283+0.95*Constantes!$F$17),0)</f>
        <v>0</v>
      </c>
      <c r="AC285" s="35">
        <f>(AB285*Constantes!$F$23+Clima!$F283*Constantes!$F$22)/1000</f>
        <v>0</v>
      </c>
      <c r="AD285" s="35">
        <f>IF(AC285&gt;Constantes!$F$21,1000*((AC285-Constantes!$F$21)/(Constantes!$F$23+Constantes!$F$22)),0)</f>
        <v>0</v>
      </c>
      <c r="AE285" s="35">
        <f>MAX(0,AF284+Clima!$F283-AD285-Constantes!$D$11)</f>
        <v>0</v>
      </c>
      <c r="AF285" s="35">
        <f>AF284+Clima!$F283-AD285-AA285-AE285</f>
        <v>7.5000001304720367</v>
      </c>
      <c r="AG285" s="35">
        <f>0.0526*AD285*Clima!$F283^1.218</f>
        <v>0</v>
      </c>
      <c r="AH285" s="35">
        <f>AG285*Constantes!$F$29</f>
        <v>0</v>
      </c>
      <c r="AI285" s="9"/>
      <c r="AJ285" s="35">
        <v>280</v>
      </c>
      <c r="AK285" s="35">
        <f>0.0526*Clima!$F283^2.218</f>
        <v>0</v>
      </c>
      <c r="AL285" s="35">
        <f>IF(Clima!$F283&gt;0.05*$AP$6,((Clima!$F283-0.05*$AP$6)^2)/(Clima!$F283+0.95*$AP$6),0)</f>
        <v>0</v>
      </c>
      <c r="AM285" s="35">
        <f>0.0526*AL285*Clima!$F283^1.218</f>
        <v>0</v>
      </c>
      <c r="AN285" s="35"/>
      <c r="AO285" s="35"/>
      <c r="AP285" s="35"/>
      <c r="AQ285" s="9"/>
      <c r="AR285" s="10"/>
    </row>
    <row r="286" spans="2:44" x14ac:dyDescent="0.25">
      <c r="B286" s="8"/>
      <c r="C286" s="35">
        <v>281</v>
      </c>
      <c r="D286" s="35">
        <f>'Cálculos de ET'!$I284*((1-Constantes!$D$18)*'Cálculos de ET'!$K284+'Cálculos de ET'!$L284)</f>
        <v>2.173273170919694</v>
      </c>
      <c r="E286" s="35">
        <f>MIN(D286*Constantes!$D$16,0.8*(J285+Clima!$F284-H286-I286-Constantes!$D$12))</f>
        <v>1.0437762938408923E-7</v>
      </c>
      <c r="F286" s="35">
        <f>IF(Clima!$F284&gt;0.05*Constantes!$D$17,((Clima!$F284-0.05*Constantes!$D$17)^2)/(Clima!$F284+0.95*Constantes!$D$17),0)</f>
        <v>0</v>
      </c>
      <c r="G286" s="35">
        <f>(F286*Constantes!$D$23+Clima!$F284*Constantes!$D$22)/1000</f>
        <v>0</v>
      </c>
      <c r="H286" s="35">
        <f>IF(G286&gt;Constantes!$D$21,1000*((G286-Constantes!$D$21)/(Constantes!$D$23+Constantes!$D$22)),0)</f>
        <v>0</v>
      </c>
      <c r="I286" s="35">
        <f>MAX(0,J285+Clima!$F284-H286-Constantes!$D$11)</f>
        <v>0</v>
      </c>
      <c r="J286" s="35">
        <f>J285+Clima!$F284-H286-E286-I286</f>
        <v>7.5000000260944075</v>
      </c>
      <c r="K286" s="35">
        <f>0.0526*H286*Clima!$F284^1.218</f>
        <v>0</v>
      </c>
      <c r="L286" s="35">
        <f>K286*Constantes!$D$29</f>
        <v>0</v>
      </c>
      <c r="M286" s="9"/>
      <c r="N286" s="35">
        <v>281</v>
      </c>
      <c r="O286" s="35">
        <f>'Cálculos de ET'!$I284*((1-Constantes!$E$18)*'Cálculos de ET'!$K284+'Cálculos de ET'!$L284)</f>
        <v>2.173273170919694</v>
      </c>
      <c r="P286" s="35">
        <f>MIN(O286*Constantes!$E$16,0.8*(U285+Clima!$F284-S286-T286-Constantes!$D$12))</f>
        <v>1.0437762938408923E-7</v>
      </c>
      <c r="Q286" s="35">
        <f>IF(Clima!$F284&gt;0.05*Constantes!$E$17,((Clima!$F284-0.05*Constantes!$E$17)^2)/(Clima!$F284+0.95*Constantes!$E$17),0)</f>
        <v>0</v>
      </c>
      <c r="R286" s="35">
        <f>(Q286*Constantes!$E$23+Clima!$F284*Constantes!$E$22)/1000</f>
        <v>0</v>
      </c>
      <c r="S286" s="35">
        <f>IF(R286&gt;Constantes!$E$21,1000*((R286-Constantes!$E$21)/(Constantes!$E$23+Constantes!$E$22)),0)</f>
        <v>0</v>
      </c>
      <c r="T286" s="35">
        <f>MAX(0,U285+Clima!$F284-S286-Constantes!$D$11)</f>
        <v>0</v>
      </c>
      <c r="U286" s="35">
        <f>U285+Clima!$F284-S286-P286-T286</f>
        <v>7.5000000260944075</v>
      </c>
      <c r="V286" s="35">
        <f>0.0526*S286*Clima!$F284^1.218</f>
        <v>0</v>
      </c>
      <c r="W286" s="35">
        <f>V286*Constantes!$E$29</f>
        <v>0</v>
      </c>
      <c r="X286" s="9"/>
      <c r="Y286" s="35">
        <v>281</v>
      </c>
      <c r="Z286" s="35">
        <f>'Cálculos de ET'!$I284*((1-Constantes!$F$18)*'Cálculos de ET'!$K284+'Cálculos de ET'!$L284)</f>
        <v>2.173273170919694</v>
      </c>
      <c r="AA286" s="35">
        <f>MIN(Z286*Constantes!$F$16,0.8*(AF285+Clima!$F284-AD286-AE286-Constantes!$D$12))</f>
        <v>1.0437762938408923E-7</v>
      </c>
      <c r="AB286" s="35">
        <f>IF(Clima!$F284&gt;0.05*Constantes!$F$17,((Clima!$F284-0.05*Constantes!$F$17)^2)/(Clima!$F284+0.95*Constantes!$F$17),0)</f>
        <v>0</v>
      </c>
      <c r="AC286" s="35">
        <f>(AB286*Constantes!$F$23+Clima!$F284*Constantes!$F$22)/1000</f>
        <v>0</v>
      </c>
      <c r="AD286" s="35">
        <f>IF(AC286&gt;Constantes!$F$21,1000*((AC286-Constantes!$F$21)/(Constantes!$F$23+Constantes!$F$22)),0)</f>
        <v>0</v>
      </c>
      <c r="AE286" s="35">
        <f>MAX(0,AF285+Clima!$F284-AD286-Constantes!$D$11)</f>
        <v>0</v>
      </c>
      <c r="AF286" s="35">
        <f>AF285+Clima!$F284-AD286-AA286-AE286</f>
        <v>7.5000000260944075</v>
      </c>
      <c r="AG286" s="35">
        <f>0.0526*AD286*Clima!$F284^1.218</f>
        <v>0</v>
      </c>
      <c r="AH286" s="35">
        <f>AG286*Constantes!$F$29</f>
        <v>0</v>
      </c>
      <c r="AI286" s="9"/>
      <c r="AJ286" s="35">
        <v>281</v>
      </c>
      <c r="AK286" s="35">
        <f>0.0526*Clima!$F284^2.218</f>
        <v>0</v>
      </c>
      <c r="AL286" s="35">
        <f>IF(Clima!$F284&gt;0.05*$AP$6,((Clima!$F284-0.05*$AP$6)^2)/(Clima!$F284+0.95*$AP$6),0)</f>
        <v>0</v>
      </c>
      <c r="AM286" s="35">
        <f>0.0526*AL286*Clima!$F284^1.218</f>
        <v>0</v>
      </c>
      <c r="AN286" s="35"/>
      <c r="AO286" s="35"/>
      <c r="AP286" s="35"/>
      <c r="AQ286" s="9"/>
      <c r="AR286" s="10"/>
    </row>
    <row r="287" spans="2:44" x14ac:dyDescent="0.25">
      <c r="B287" s="8"/>
      <c r="C287" s="35">
        <v>282</v>
      </c>
      <c r="D287" s="35">
        <f>'Cálculos de ET'!$I285*((1-Constantes!$D$18)*'Cálculos de ET'!$K285+'Cálculos de ET'!$L285)</f>
        <v>2.3475627616637045</v>
      </c>
      <c r="E287" s="35">
        <f>MIN(D287*Constantes!$D$16,0.8*(J286+Clima!$F285-H287-I287-Constantes!$D$12))</f>
        <v>2.0875526018926394E-8</v>
      </c>
      <c r="F287" s="35">
        <f>IF(Clima!$F285&gt;0.05*Constantes!$D$17,((Clima!$F285-0.05*Constantes!$D$17)^2)/(Clima!$F285+0.95*Constantes!$D$17),0)</f>
        <v>0</v>
      </c>
      <c r="G287" s="35">
        <f>(F287*Constantes!$D$23+Clima!$F285*Constantes!$D$22)/1000</f>
        <v>0</v>
      </c>
      <c r="H287" s="35">
        <f>IF(G287&gt;Constantes!$D$21,1000*((G287-Constantes!$D$21)/(Constantes!$D$23+Constantes!$D$22)),0)</f>
        <v>0</v>
      </c>
      <c r="I287" s="35">
        <f>MAX(0,J286+Clima!$F285-H287-Constantes!$D$11)</f>
        <v>0</v>
      </c>
      <c r="J287" s="35">
        <f>J286+Clima!$F285-H287-E287-I287</f>
        <v>7.5000000052188813</v>
      </c>
      <c r="K287" s="35">
        <f>0.0526*H287*Clima!$F285^1.218</f>
        <v>0</v>
      </c>
      <c r="L287" s="35">
        <f>K287*Constantes!$D$29</f>
        <v>0</v>
      </c>
      <c r="M287" s="9"/>
      <c r="N287" s="35">
        <v>282</v>
      </c>
      <c r="O287" s="35">
        <f>'Cálculos de ET'!$I285*((1-Constantes!$E$18)*'Cálculos de ET'!$K285+'Cálculos de ET'!$L285)</f>
        <v>2.3475627616637045</v>
      </c>
      <c r="P287" s="35">
        <f>MIN(O287*Constantes!$E$16,0.8*(U286+Clima!$F285-S287-T287-Constantes!$D$12))</f>
        <v>2.0875526018926394E-8</v>
      </c>
      <c r="Q287" s="35">
        <f>IF(Clima!$F285&gt;0.05*Constantes!$E$17,((Clima!$F285-0.05*Constantes!$E$17)^2)/(Clima!$F285+0.95*Constantes!$E$17),0)</f>
        <v>0</v>
      </c>
      <c r="R287" s="35">
        <f>(Q287*Constantes!$E$23+Clima!$F285*Constantes!$E$22)/1000</f>
        <v>0</v>
      </c>
      <c r="S287" s="35">
        <f>IF(R287&gt;Constantes!$E$21,1000*((R287-Constantes!$E$21)/(Constantes!$E$23+Constantes!$E$22)),0)</f>
        <v>0</v>
      </c>
      <c r="T287" s="35">
        <f>MAX(0,U286+Clima!$F285-S287-Constantes!$D$11)</f>
        <v>0</v>
      </c>
      <c r="U287" s="35">
        <f>U286+Clima!$F285-S287-P287-T287</f>
        <v>7.5000000052188813</v>
      </c>
      <c r="V287" s="35">
        <f>0.0526*S287*Clima!$F285^1.218</f>
        <v>0</v>
      </c>
      <c r="W287" s="35">
        <f>V287*Constantes!$E$29</f>
        <v>0</v>
      </c>
      <c r="X287" s="9"/>
      <c r="Y287" s="35">
        <v>282</v>
      </c>
      <c r="Z287" s="35">
        <f>'Cálculos de ET'!$I285*((1-Constantes!$F$18)*'Cálculos de ET'!$K285+'Cálculos de ET'!$L285)</f>
        <v>2.3475627616637045</v>
      </c>
      <c r="AA287" s="35">
        <f>MIN(Z287*Constantes!$F$16,0.8*(AF286+Clima!$F285-AD287-AE287-Constantes!$D$12))</f>
        <v>2.0875526018926394E-8</v>
      </c>
      <c r="AB287" s="35">
        <f>IF(Clima!$F285&gt;0.05*Constantes!$F$17,((Clima!$F285-0.05*Constantes!$F$17)^2)/(Clima!$F285+0.95*Constantes!$F$17),0)</f>
        <v>0</v>
      </c>
      <c r="AC287" s="35">
        <f>(AB287*Constantes!$F$23+Clima!$F285*Constantes!$F$22)/1000</f>
        <v>0</v>
      </c>
      <c r="AD287" s="35">
        <f>IF(AC287&gt;Constantes!$F$21,1000*((AC287-Constantes!$F$21)/(Constantes!$F$23+Constantes!$F$22)),0)</f>
        <v>0</v>
      </c>
      <c r="AE287" s="35">
        <f>MAX(0,AF286+Clima!$F285-AD287-Constantes!$D$11)</f>
        <v>0</v>
      </c>
      <c r="AF287" s="35">
        <f>AF286+Clima!$F285-AD287-AA287-AE287</f>
        <v>7.5000000052188813</v>
      </c>
      <c r="AG287" s="35">
        <f>0.0526*AD287*Clima!$F285^1.218</f>
        <v>0</v>
      </c>
      <c r="AH287" s="35">
        <f>AG287*Constantes!$F$29</f>
        <v>0</v>
      </c>
      <c r="AI287" s="9"/>
      <c r="AJ287" s="35">
        <v>282</v>
      </c>
      <c r="AK287" s="35">
        <f>0.0526*Clima!$F285^2.218</f>
        <v>0</v>
      </c>
      <c r="AL287" s="35">
        <f>IF(Clima!$F285&gt;0.05*$AP$6,((Clima!$F285-0.05*$AP$6)^2)/(Clima!$F285+0.95*$AP$6),0)</f>
        <v>0</v>
      </c>
      <c r="AM287" s="35">
        <f>0.0526*AL287*Clima!$F285^1.218</f>
        <v>0</v>
      </c>
      <c r="AN287" s="35"/>
      <c r="AO287" s="35"/>
      <c r="AP287" s="35"/>
      <c r="AQ287" s="9"/>
      <c r="AR287" s="10"/>
    </row>
    <row r="288" spans="2:44" x14ac:dyDescent="0.25">
      <c r="B288" s="8"/>
      <c r="C288" s="35">
        <v>283</v>
      </c>
      <c r="D288" s="35">
        <f>'Cálculos de ET'!$I286*((1-Constantes!$D$18)*'Cálculos de ET'!$K286+'Cálculos de ET'!$L286)</f>
        <v>2.3130134530971449</v>
      </c>
      <c r="E288" s="35">
        <f>MIN(D288*Constantes!$D$16,0.8*(J287+Clima!$F286-H288-I288-Constantes!$D$12))</f>
        <v>1.3685189203727806</v>
      </c>
      <c r="F288" s="35">
        <f>IF(Clima!$F286&gt;0.05*Constantes!$D$17,((Clima!$F286-0.05*Constantes!$D$17)^2)/(Clima!$F286+0.95*Constantes!$D$17),0)</f>
        <v>0</v>
      </c>
      <c r="G288" s="35">
        <f>(F288*Constantes!$D$23+Clima!$F286*Constantes!$D$22)/1000</f>
        <v>0</v>
      </c>
      <c r="H288" s="35">
        <f>IF(G288&gt;Constantes!$D$21,1000*((G288-Constantes!$D$21)/(Constantes!$D$23+Constantes!$D$22)),0)</f>
        <v>0</v>
      </c>
      <c r="I288" s="35">
        <f>MAX(0,J287+Clima!$F286-H288-Constantes!$D$11)</f>
        <v>0</v>
      </c>
      <c r="J288" s="35">
        <f>J287+Clima!$F286-H288-E288-I288</f>
        <v>9.1314810848461008</v>
      </c>
      <c r="K288" s="35">
        <f>0.0526*H288*Clima!$F286^1.218</f>
        <v>0</v>
      </c>
      <c r="L288" s="35">
        <f>K288*Constantes!$D$29</f>
        <v>0</v>
      </c>
      <c r="M288" s="9"/>
      <c r="N288" s="35">
        <v>283</v>
      </c>
      <c r="O288" s="35">
        <f>'Cálculos de ET'!$I286*((1-Constantes!$E$18)*'Cálculos de ET'!$K286+'Cálculos de ET'!$L286)</f>
        <v>2.3130134530971449</v>
      </c>
      <c r="P288" s="35">
        <f>MIN(O288*Constantes!$E$16,0.8*(U287+Clima!$F286-S288-T288-Constantes!$D$12))</f>
        <v>1.3685189203727806</v>
      </c>
      <c r="Q288" s="35">
        <f>IF(Clima!$F286&gt;0.05*Constantes!$E$17,((Clima!$F286-0.05*Constantes!$E$17)^2)/(Clima!$F286+0.95*Constantes!$E$17),0)</f>
        <v>0</v>
      </c>
      <c r="R288" s="35">
        <f>(Q288*Constantes!$E$23+Clima!$F286*Constantes!$E$22)/1000</f>
        <v>6.0000000000000006E-4</v>
      </c>
      <c r="S288" s="35">
        <f>IF(R288&gt;Constantes!$E$21,1000*((R288-Constantes!$E$21)/(Constantes!$E$23+Constantes!$E$22)),0)</f>
        <v>0</v>
      </c>
      <c r="T288" s="35">
        <f>MAX(0,U287+Clima!$F286-S288-Constantes!$D$11)</f>
        <v>0</v>
      </c>
      <c r="U288" s="35">
        <f>U287+Clima!$F286-S288-P288-T288</f>
        <v>9.1314810848461008</v>
      </c>
      <c r="V288" s="35">
        <f>0.0526*S288*Clima!$F286^1.218</f>
        <v>0</v>
      </c>
      <c r="W288" s="35">
        <f>V288*Constantes!$E$29</f>
        <v>0</v>
      </c>
      <c r="X288" s="9"/>
      <c r="Y288" s="35">
        <v>283</v>
      </c>
      <c r="Z288" s="35">
        <f>'Cálculos de ET'!$I286*((1-Constantes!$F$18)*'Cálculos de ET'!$K286+'Cálculos de ET'!$L286)</f>
        <v>2.3130134530971449</v>
      </c>
      <c r="AA288" s="35">
        <f>MIN(Z288*Constantes!$F$16,0.8*(AF287+Clima!$F286-AD288-AE288-Constantes!$D$12))</f>
        <v>1.3685189203727806</v>
      </c>
      <c r="AB288" s="35">
        <f>IF(Clima!$F286&gt;0.05*Constantes!$F$17,((Clima!$F286-0.05*Constantes!$F$17)^2)/(Clima!$F286+0.95*Constantes!$F$17),0)</f>
        <v>0</v>
      </c>
      <c r="AC288" s="35">
        <f>(AB288*Constantes!$F$23+Clima!$F286*Constantes!$F$22)/1000</f>
        <v>1.2000000000000001E-3</v>
      </c>
      <c r="AD288" s="35">
        <f>IF(AC288&gt;Constantes!$F$21,1000*((AC288-Constantes!$F$21)/(Constantes!$F$23+Constantes!$F$22)),0)</f>
        <v>0</v>
      </c>
      <c r="AE288" s="35">
        <f>MAX(0,AF287+Clima!$F286-AD288-Constantes!$D$11)</f>
        <v>0</v>
      </c>
      <c r="AF288" s="35">
        <f>AF287+Clima!$F286-AD288-AA288-AE288</f>
        <v>9.1314810848461008</v>
      </c>
      <c r="AG288" s="35">
        <f>0.0526*AD288*Clima!$F286^1.218</f>
        <v>0</v>
      </c>
      <c r="AH288" s="35">
        <f>AG288*Constantes!$F$29</f>
        <v>0</v>
      </c>
      <c r="AI288" s="9"/>
      <c r="AJ288" s="35">
        <v>283</v>
      </c>
      <c r="AK288" s="35">
        <f>0.0526*Clima!$F286^2.218</f>
        <v>0.6015070018585239</v>
      </c>
      <c r="AL288" s="35">
        <f>IF(Clima!$F286&gt;0.05*$AP$6,((Clima!$F286-0.05*$AP$6)^2)/(Clima!$F286+0.95*$AP$6),0)</f>
        <v>4.4793357041742955E-2</v>
      </c>
      <c r="AM288" s="35">
        <f>0.0526*AL288*Clima!$F286^1.218</f>
        <v>8.981172632452402E-3</v>
      </c>
      <c r="AN288" s="35"/>
      <c r="AO288" s="35"/>
      <c r="AP288" s="35"/>
      <c r="AQ288" s="9"/>
      <c r="AR288" s="10"/>
    </row>
    <row r="289" spans="2:44" x14ac:dyDescent="0.25">
      <c r="B289" s="8"/>
      <c r="C289" s="35">
        <v>284</v>
      </c>
      <c r="D289" s="35">
        <f>'Cálculos de ET'!$I287*((1-Constantes!$D$18)*'Cálculos de ET'!$K287+'Cálculos de ET'!$L287)</f>
        <v>2.363129177887429</v>
      </c>
      <c r="E289" s="35">
        <f>MIN(D289*Constantes!$D$16,0.8*(J288+Clima!$F287-H289-I289-Constantes!$D$12))</f>
        <v>1.3981704200179141</v>
      </c>
      <c r="F289" s="35">
        <f>IF(Clima!$F287&gt;0.05*Constantes!$D$17,((Clima!$F287-0.05*Constantes!$D$17)^2)/(Clima!$F287+0.95*Constantes!$D$17),0)</f>
        <v>0</v>
      </c>
      <c r="G289" s="35">
        <f>(F289*Constantes!$D$23+Clima!$F287*Constantes!$D$22)/1000</f>
        <v>0</v>
      </c>
      <c r="H289" s="35">
        <f>IF(G289&gt;Constantes!$D$21,1000*((G289-Constantes!$D$21)/(Constantes!$D$23+Constantes!$D$22)),0)</f>
        <v>0</v>
      </c>
      <c r="I289" s="35">
        <f>MAX(0,J288+Clima!$F287-H289-Constantes!$D$11)</f>
        <v>0</v>
      </c>
      <c r="J289" s="35">
        <f>J288+Clima!$F287-H289-E289-I289</f>
        <v>8.0333106648281873</v>
      </c>
      <c r="K289" s="35">
        <f>0.0526*H289*Clima!$F287^1.218</f>
        <v>0</v>
      </c>
      <c r="L289" s="35">
        <f>K289*Constantes!$D$29</f>
        <v>0</v>
      </c>
      <c r="M289" s="9"/>
      <c r="N289" s="35">
        <v>284</v>
      </c>
      <c r="O289" s="35">
        <f>'Cálculos de ET'!$I287*((1-Constantes!$E$18)*'Cálculos de ET'!$K287+'Cálculos de ET'!$L287)</f>
        <v>2.363129177887429</v>
      </c>
      <c r="P289" s="35">
        <f>MIN(O289*Constantes!$E$16,0.8*(U288+Clima!$F287-S289-T289-Constantes!$D$12))</f>
        <v>1.3981704200179141</v>
      </c>
      <c r="Q289" s="35">
        <f>IF(Clima!$F287&gt;0.05*Constantes!$E$17,((Clima!$F287-0.05*Constantes!$E$17)^2)/(Clima!$F287+0.95*Constantes!$E$17),0)</f>
        <v>0</v>
      </c>
      <c r="R289" s="35">
        <f>(Q289*Constantes!$E$23+Clima!$F287*Constantes!$E$22)/1000</f>
        <v>5.9999999999999995E-5</v>
      </c>
      <c r="S289" s="35">
        <f>IF(R289&gt;Constantes!$E$21,1000*((R289-Constantes!$E$21)/(Constantes!$E$23+Constantes!$E$22)),0)</f>
        <v>0</v>
      </c>
      <c r="T289" s="35">
        <f>MAX(0,U288+Clima!$F287-S289-Constantes!$D$11)</f>
        <v>0</v>
      </c>
      <c r="U289" s="35">
        <f>U288+Clima!$F287-S289-P289-T289</f>
        <v>8.0333106648281873</v>
      </c>
      <c r="V289" s="35">
        <f>0.0526*S289*Clima!$F287^1.218</f>
        <v>0</v>
      </c>
      <c r="W289" s="35">
        <f>V289*Constantes!$E$29</f>
        <v>0</v>
      </c>
      <c r="X289" s="9"/>
      <c r="Y289" s="35">
        <v>284</v>
      </c>
      <c r="Z289" s="35">
        <f>'Cálculos de ET'!$I287*((1-Constantes!$F$18)*'Cálculos de ET'!$K287+'Cálculos de ET'!$L287)</f>
        <v>2.363129177887429</v>
      </c>
      <c r="AA289" s="35">
        <f>MIN(Z289*Constantes!$F$16,0.8*(AF288+Clima!$F287-AD289-AE289-Constantes!$D$12))</f>
        <v>1.3981704200179141</v>
      </c>
      <c r="AB289" s="35">
        <f>IF(Clima!$F287&gt;0.05*Constantes!$F$17,((Clima!$F287-0.05*Constantes!$F$17)^2)/(Clima!$F287+0.95*Constantes!$F$17),0)</f>
        <v>0</v>
      </c>
      <c r="AC289" s="35">
        <f>(AB289*Constantes!$F$23+Clima!$F287*Constantes!$F$22)/1000</f>
        <v>1.1999999999999999E-4</v>
      </c>
      <c r="AD289" s="35">
        <f>IF(AC289&gt;Constantes!$F$21,1000*((AC289-Constantes!$F$21)/(Constantes!$F$23+Constantes!$F$22)),0)</f>
        <v>0</v>
      </c>
      <c r="AE289" s="35">
        <f>MAX(0,AF288+Clima!$F287-AD289-Constantes!$D$11)</f>
        <v>0</v>
      </c>
      <c r="AF289" s="35">
        <f>AF288+Clima!$F287-AD289-AA289-AE289</f>
        <v>8.0333106648281873</v>
      </c>
      <c r="AG289" s="35">
        <f>0.0526*AD289*Clima!$F287^1.218</f>
        <v>0</v>
      </c>
      <c r="AH289" s="35">
        <f>AG289*Constantes!$F$29</f>
        <v>0</v>
      </c>
      <c r="AI289" s="9"/>
      <c r="AJ289" s="35">
        <v>284</v>
      </c>
      <c r="AK289" s="35">
        <f>0.0526*Clima!$F287^2.218</f>
        <v>3.6411677467564265E-3</v>
      </c>
      <c r="AL289" s="35">
        <f>IF(Clima!$F287&gt;0.05*$AP$6,((Clima!$F287-0.05*$AP$6)^2)/(Clima!$F287+0.95*$AP$6),0)</f>
        <v>0</v>
      </c>
      <c r="AM289" s="35">
        <f>0.0526*AL289*Clima!$F287^1.218</f>
        <v>0</v>
      </c>
      <c r="AN289" s="35"/>
      <c r="AO289" s="35"/>
      <c r="AP289" s="35"/>
      <c r="AQ289" s="9"/>
      <c r="AR289" s="10"/>
    </row>
    <row r="290" spans="2:44" x14ac:dyDescent="0.25">
      <c r="B290" s="8"/>
      <c r="C290" s="35">
        <v>285</v>
      </c>
      <c r="D290" s="35">
        <f>'Cálculos de ET'!$I288*((1-Constantes!$D$18)*'Cálculos de ET'!$K288+'Cálculos de ET'!$L288)</f>
        <v>2.38572510672148</v>
      </c>
      <c r="E290" s="35">
        <f>MIN(D290*Constantes!$D$16,0.8*(J289+Clima!$F288-H290-I290-Constantes!$D$12))</f>
        <v>1.411539540760117</v>
      </c>
      <c r="F290" s="35">
        <f>IF(Clima!$F288&gt;0.05*Constantes!$D$17,((Clima!$F288-0.05*Constantes!$D$17)^2)/(Clima!$F288+0.95*Constantes!$D$17),0)</f>
        <v>2.6884666372072465E-2</v>
      </c>
      <c r="G290" s="35">
        <f>(F290*Constantes!$D$23+Clima!$F288*Constantes!$D$22)/1000</f>
        <v>2.6884666372072464E-4</v>
      </c>
      <c r="H290" s="35">
        <f>IF(G290&gt;Constantes!$D$21,1000*((G290-Constantes!$D$21)/(Constantes!$D$23+Constantes!$D$22)),0)</f>
        <v>2.6884666372072465E-2</v>
      </c>
      <c r="I290" s="35">
        <f>MAX(0,J289+Clima!$F288-H290-Constantes!$D$11)</f>
        <v>0</v>
      </c>
      <c r="J290" s="35">
        <f>J289+Clima!$F288-H290-E290-I290</f>
        <v>12.894886457695996</v>
      </c>
      <c r="K290" s="35">
        <f>0.0526*H290*Clima!$F288^1.218</f>
        <v>1.3307215341175394E-2</v>
      </c>
      <c r="L290" s="35">
        <f>K290*Constantes!$D$29</f>
        <v>3.412311881335849E-5</v>
      </c>
      <c r="M290" s="9"/>
      <c r="N290" s="35">
        <v>285</v>
      </c>
      <c r="O290" s="35">
        <f>'Cálculos de ET'!$I288*((1-Constantes!$E$18)*'Cálculos de ET'!$K288+'Cálculos de ET'!$L288)</f>
        <v>2.38572510672148</v>
      </c>
      <c r="P290" s="35">
        <f>MIN(O290*Constantes!$E$16,0.8*(U289+Clima!$F288-S290-T290-Constantes!$D$12))</f>
        <v>1.411539540760117</v>
      </c>
      <c r="Q290" s="35">
        <f>IF(Clima!$F288&gt;0.05*Constantes!$E$17,((Clima!$F288-0.05*Constantes!$E$17)^2)/(Clima!$F288+0.95*Constantes!$E$17),0)</f>
        <v>2.6884666372072465E-2</v>
      </c>
      <c r="R290" s="35">
        <f>(Q290*Constantes!$E$23+Clima!$F288*Constantes!$E$22)/1000</f>
        <v>1.5288466637207248E-3</v>
      </c>
      <c r="S290" s="35">
        <f>IF(R290&gt;Constantes!$E$21,1000*((R290-Constantes!$E$21)/(Constantes!$E$23+Constantes!$E$22)),0)</f>
        <v>0</v>
      </c>
      <c r="T290" s="35">
        <f>MAX(0,U289+Clima!$F288-S290-Constantes!$D$11)</f>
        <v>0</v>
      </c>
      <c r="U290" s="35">
        <f>U289+Clima!$F288-S290-P290-T290</f>
        <v>12.921771124068069</v>
      </c>
      <c r="V290" s="35">
        <f>0.0526*S290*Clima!$F288^1.218</f>
        <v>0</v>
      </c>
      <c r="W290" s="35">
        <f>V290*Constantes!$E$29</f>
        <v>0</v>
      </c>
      <c r="X290" s="9"/>
      <c r="Y290" s="35">
        <v>285</v>
      </c>
      <c r="Z290" s="35">
        <f>'Cálculos de ET'!$I288*((1-Constantes!$F$18)*'Cálculos de ET'!$K288+'Cálculos de ET'!$L288)</f>
        <v>2.38572510672148</v>
      </c>
      <c r="AA290" s="35">
        <f>MIN(Z290*Constantes!$F$16,0.8*(AF289+Clima!$F288-AD290-AE290-Constantes!$D$12))</f>
        <v>1.411539540760117</v>
      </c>
      <c r="AB290" s="35">
        <f>IF(Clima!$F288&gt;0.05*Constantes!$F$17,((Clima!$F288-0.05*Constantes!$F$17)^2)/(Clima!$F288+0.95*Constantes!$F$17),0)</f>
        <v>2.6884666372072465E-2</v>
      </c>
      <c r="AC290" s="35">
        <f>(AB290*Constantes!$F$23+Clima!$F288*Constantes!$F$22)/1000</f>
        <v>2.7888466637207244E-3</v>
      </c>
      <c r="AD290" s="35">
        <f>IF(AC290&gt;Constantes!$F$21,1000*((AC290-Constantes!$F$21)/(Constantes!$F$23+Constantes!$F$22)),0)</f>
        <v>0</v>
      </c>
      <c r="AE290" s="35">
        <f>MAX(0,AF289+Clima!$F288-AD290-Constantes!$D$11)</f>
        <v>0</v>
      </c>
      <c r="AF290" s="35">
        <f>AF289+Clima!$F288-AD290-AA290-AE290</f>
        <v>12.921771124068069</v>
      </c>
      <c r="AG290" s="35">
        <f>0.0526*AD290*Clima!$F288^1.218</f>
        <v>0</v>
      </c>
      <c r="AH290" s="35">
        <f>AG290*Constantes!$F$29</f>
        <v>0</v>
      </c>
      <c r="AI290" s="9"/>
      <c r="AJ290" s="35">
        <v>285</v>
      </c>
      <c r="AK290" s="35">
        <f>0.0526*Clima!$F288^2.218</f>
        <v>3.1183372517686312</v>
      </c>
      <c r="AL290" s="35">
        <f>IF(Clima!$F288&gt;0.05*$AP$6,((Clima!$F288-0.05*$AP$6)^2)/(Clima!$F288+0.95*$AP$6),0)</f>
        <v>0.53229249011857738</v>
      </c>
      <c r="AM290" s="35">
        <f>0.0526*AL290*Clima!$F288^1.218</f>
        <v>0.26347103186880089</v>
      </c>
      <c r="AN290" s="35"/>
      <c r="AO290" s="35"/>
      <c r="AP290" s="35"/>
      <c r="AQ290" s="9"/>
      <c r="AR290" s="10"/>
    </row>
    <row r="291" spans="2:44" x14ac:dyDescent="0.25">
      <c r="B291" s="8"/>
      <c r="C291" s="35">
        <v>286</v>
      </c>
      <c r="D291" s="35">
        <f>'Cálculos de ET'!$I289*((1-Constantes!$D$18)*'Cálculos de ET'!$K289+'Cálculos de ET'!$L289)</f>
        <v>2.2727663500355169</v>
      </c>
      <c r="E291" s="35">
        <f>MIN(D291*Constantes!$D$16,0.8*(J290+Clima!$F289-H291-I291-Constantes!$D$12))</f>
        <v>1.3447062953505267</v>
      </c>
      <c r="F291" s="35">
        <f>IF(Clima!$F289&gt;0.05*Constantes!$D$17,((Clima!$F289-0.05*Constantes!$D$17)^2)/(Clima!$F289+0.95*Constantes!$D$17),0)</f>
        <v>0</v>
      </c>
      <c r="G291" s="35">
        <f>(F291*Constantes!$D$23+Clima!$F289*Constantes!$D$22)/1000</f>
        <v>0</v>
      </c>
      <c r="H291" s="35">
        <f>IF(G291&gt;Constantes!$D$21,1000*((G291-Constantes!$D$21)/(Constantes!$D$23+Constantes!$D$22)),0)</f>
        <v>0</v>
      </c>
      <c r="I291" s="35">
        <f>MAX(0,J290+Clima!$F289-H291-Constantes!$D$11)</f>
        <v>0</v>
      </c>
      <c r="J291" s="35">
        <f>J290+Clima!$F289-H291-E291-I291</f>
        <v>14.85018016234547</v>
      </c>
      <c r="K291" s="35">
        <f>0.0526*H291*Clima!$F289^1.218</f>
        <v>0</v>
      </c>
      <c r="L291" s="35">
        <f>K291*Constantes!$D$29</f>
        <v>0</v>
      </c>
      <c r="M291" s="9"/>
      <c r="N291" s="35">
        <v>286</v>
      </c>
      <c r="O291" s="35">
        <f>'Cálculos de ET'!$I289*((1-Constantes!$E$18)*'Cálculos de ET'!$K289+'Cálculos de ET'!$L289)</f>
        <v>2.2727663500355169</v>
      </c>
      <c r="P291" s="35">
        <f>MIN(O291*Constantes!$E$16,0.8*(U290+Clima!$F289-S291-T291-Constantes!$D$12))</f>
        <v>1.3447062953505267</v>
      </c>
      <c r="Q291" s="35">
        <f>IF(Clima!$F289&gt;0.05*Constantes!$E$17,((Clima!$F289-0.05*Constantes!$E$17)^2)/(Clima!$F289+0.95*Constantes!$E$17),0)</f>
        <v>0</v>
      </c>
      <c r="R291" s="35">
        <f>(Q291*Constantes!$E$23+Clima!$F289*Constantes!$E$22)/1000</f>
        <v>6.6E-4</v>
      </c>
      <c r="S291" s="35">
        <f>IF(R291&gt;Constantes!$E$21,1000*((R291-Constantes!$E$21)/(Constantes!$E$23+Constantes!$E$22)),0)</f>
        <v>0</v>
      </c>
      <c r="T291" s="35">
        <f>MAX(0,U290+Clima!$F289-S291-Constantes!$D$11)</f>
        <v>0</v>
      </c>
      <c r="U291" s="35">
        <f>U290+Clima!$F289-S291-P291-T291</f>
        <v>14.877064828717543</v>
      </c>
      <c r="V291" s="35">
        <f>0.0526*S291*Clima!$F289^1.218</f>
        <v>0</v>
      </c>
      <c r="W291" s="35">
        <f>V291*Constantes!$E$29</f>
        <v>0</v>
      </c>
      <c r="X291" s="9"/>
      <c r="Y291" s="35">
        <v>286</v>
      </c>
      <c r="Z291" s="35">
        <f>'Cálculos de ET'!$I289*((1-Constantes!$F$18)*'Cálculos de ET'!$K289+'Cálculos de ET'!$L289)</f>
        <v>2.2727663500355169</v>
      </c>
      <c r="AA291" s="35">
        <f>MIN(Z291*Constantes!$F$16,0.8*(AF290+Clima!$F289-AD291-AE291-Constantes!$D$12))</f>
        <v>1.3447062953505267</v>
      </c>
      <c r="AB291" s="35">
        <f>IF(Clima!$F289&gt;0.05*Constantes!$F$17,((Clima!$F289-0.05*Constantes!$F$17)^2)/(Clima!$F289+0.95*Constantes!$F$17),0)</f>
        <v>0</v>
      </c>
      <c r="AC291" s="35">
        <f>(AB291*Constantes!$F$23+Clima!$F289*Constantes!$F$22)/1000</f>
        <v>1.32E-3</v>
      </c>
      <c r="AD291" s="35">
        <f>IF(AC291&gt;Constantes!$F$21,1000*((AC291-Constantes!$F$21)/(Constantes!$F$23+Constantes!$F$22)),0)</f>
        <v>0</v>
      </c>
      <c r="AE291" s="35">
        <f>MAX(0,AF290+Clima!$F289-AD291-Constantes!$D$11)</f>
        <v>0</v>
      </c>
      <c r="AF291" s="35">
        <f>AF290+Clima!$F289-AD291-AA291-AE291</f>
        <v>14.877064828717543</v>
      </c>
      <c r="AG291" s="35">
        <f>0.0526*AD291*Clima!$F289^1.218</f>
        <v>0</v>
      </c>
      <c r="AH291" s="35">
        <f>AG291*Constantes!$F$29</f>
        <v>0</v>
      </c>
      <c r="AI291" s="9"/>
      <c r="AJ291" s="35">
        <v>286</v>
      </c>
      <c r="AK291" s="35">
        <f>0.0526*Clima!$F289^2.218</f>
        <v>0.74310410909583668</v>
      </c>
      <c r="AL291" s="35">
        <f>IF(Clima!$F289&gt;0.05*$AP$6,((Clima!$F289-0.05*$AP$6)^2)/(Clima!$F289+0.95*$AP$6),0)</f>
        <v>6.7925012840267113E-2</v>
      </c>
      <c r="AM291" s="35">
        <f>0.0526*AL291*Clima!$F289^1.218</f>
        <v>1.529556247029999E-2</v>
      </c>
      <c r="AN291" s="35"/>
      <c r="AO291" s="35"/>
      <c r="AP291" s="35"/>
      <c r="AQ291" s="9"/>
      <c r="AR291" s="10"/>
    </row>
    <row r="292" spans="2:44" x14ac:dyDescent="0.25">
      <c r="B292" s="8"/>
      <c r="C292" s="35">
        <v>287</v>
      </c>
      <c r="D292" s="35">
        <f>'Cálculos de ET'!$I290*((1-Constantes!$D$18)*'Cálculos de ET'!$K290+'Cálculos de ET'!$L290)</f>
        <v>2.3627241417370199</v>
      </c>
      <c r="E292" s="35">
        <f>MIN(D292*Constantes!$D$16,0.8*(J291+Clima!$F290-H292-I292-Constantes!$D$12))</f>
        <v>1.3979307760873838</v>
      </c>
      <c r="F292" s="35">
        <f>IF(Clima!$F290&gt;0.05*Constantes!$D$17,((Clima!$F290-0.05*Constantes!$D$17)^2)/(Clima!$F290+0.95*Constantes!$D$17),0)</f>
        <v>2.1435079871030087</v>
      </c>
      <c r="G292" s="35">
        <f>(F292*Constantes!$D$23+Clima!$F290*Constantes!$D$22)/1000</f>
        <v>2.1435079871030088E-2</v>
      </c>
      <c r="H292" s="35">
        <f>IF(G292&gt;Constantes!$D$21,1000*((G292-Constantes!$D$21)/(Constantes!$D$23+Constantes!$D$22)),0)</f>
        <v>2.1435079871030087</v>
      </c>
      <c r="I292" s="35">
        <f>MAX(0,J291+Clima!$F290-H292-Constantes!$D$11)</f>
        <v>0</v>
      </c>
      <c r="J292" s="35">
        <f>J291+Clima!$F290-H292-E292-I292</f>
        <v>31.308741399155075</v>
      </c>
      <c r="K292" s="35">
        <f>0.0526*H292*Clima!$F290^1.218</f>
        <v>4.3327674993573524</v>
      </c>
      <c r="L292" s="35">
        <f>K292*Constantes!$D$29</f>
        <v>1.111032897421874E-2</v>
      </c>
      <c r="M292" s="9"/>
      <c r="N292" s="35">
        <v>287</v>
      </c>
      <c r="O292" s="35">
        <f>'Cálculos de ET'!$I290*((1-Constantes!$E$18)*'Cálculos de ET'!$K290+'Cálculos de ET'!$L290)</f>
        <v>2.3627241417370199</v>
      </c>
      <c r="P292" s="35">
        <f>MIN(O292*Constantes!$E$16,0.8*(U291+Clima!$F290-S292-T292-Constantes!$D$12))</f>
        <v>1.3979307760873838</v>
      </c>
      <c r="Q292" s="35">
        <f>IF(Clima!$F290&gt;0.05*Constantes!$E$17,((Clima!$F290-0.05*Constantes!$E$17)^2)/(Clima!$F290+0.95*Constantes!$E$17),0)</f>
        <v>2.1435079871030087</v>
      </c>
      <c r="R292" s="35">
        <f>(Q292*Constantes!$E$23+Clima!$F290*Constantes!$E$22)/1000</f>
        <v>2.5435079871030088E-2</v>
      </c>
      <c r="S292" s="35">
        <f>IF(R292&gt;Constantes!$E$21,1000*((R292-Constantes!$E$21)/(Constantes!$E$23+Constantes!$E$22)),0)</f>
        <v>0.28775292853236129</v>
      </c>
      <c r="T292" s="35">
        <f>MAX(0,U291+Clima!$F290-S292-Constantes!$D$11)</f>
        <v>0</v>
      </c>
      <c r="U292" s="35">
        <f>U291+Clima!$F290-S292-P292-T292</f>
        <v>33.191381124097795</v>
      </c>
      <c r="V292" s="35">
        <f>0.0526*S292*Clima!$F290^1.218</f>
        <v>0.58164772144140331</v>
      </c>
      <c r="W292" s="35">
        <f>V292*Constantes!$E$29</f>
        <v>1.4914941854778127E-3</v>
      </c>
      <c r="X292" s="9"/>
      <c r="Y292" s="35">
        <v>287</v>
      </c>
      <c r="Z292" s="35">
        <f>'Cálculos de ET'!$I290*((1-Constantes!$F$18)*'Cálculos de ET'!$K290+'Cálculos de ET'!$L290)</f>
        <v>2.3627241417370199</v>
      </c>
      <c r="AA292" s="35">
        <f>MIN(Z292*Constantes!$F$16,0.8*(AF291+Clima!$F290-AD292-AE292-Constantes!$D$12))</f>
        <v>1.3979307760873838</v>
      </c>
      <c r="AB292" s="35">
        <f>IF(Clima!$F290&gt;0.05*Constantes!$F$17,((Clima!$F290-0.05*Constantes!$F$17)^2)/(Clima!$F290+0.95*Constantes!$F$17),0)</f>
        <v>2.1435079871030087</v>
      </c>
      <c r="AC292" s="35">
        <f>(AB292*Constantes!$F$23+Clima!$F290*Constantes!$F$22)/1000</f>
        <v>2.9435079871030088E-2</v>
      </c>
      <c r="AD292" s="35">
        <f>IF(AC292&gt;Constantes!$F$21,1000*((AC292-Constantes!$F$21)/(Constantes!$F$23+Constantes!$F$22)),0)</f>
        <v>0</v>
      </c>
      <c r="AE292" s="35">
        <f>MAX(0,AF291+Clima!$F290-AD292-Constantes!$D$11)</f>
        <v>0</v>
      </c>
      <c r="AF292" s="35">
        <f>AF291+Clima!$F290-AD292-AA292-AE292</f>
        <v>33.479134052630158</v>
      </c>
      <c r="AG292" s="35">
        <f>0.0526*AD292*Clima!$F290^1.218</f>
        <v>0</v>
      </c>
      <c r="AH292" s="35">
        <f>AG292*Constantes!$F$29</f>
        <v>0</v>
      </c>
      <c r="AI292" s="9"/>
      <c r="AJ292" s="35">
        <v>287</v>
      </c>
      <c r="AK292" s="35">
        <f>0.0526*Clima!$F290^2.218</f>
        <v>40.42688457823914</v>
      </c>
      <c r="AL292" s="35">
        <f>IF(Clima!$F290&gt;0.05*$AP$6,((Clima!$F290-0.05*$AP$6)^2)/(Clima!$F290+0.95*$AP$6),0)</f>
        <v>6.3080868397003833</v>
      </c>
      <c r="AM292" s="35">
        <f>0.0526*AL292*Clima!$F290^1.218</f>
        <v>12.750814928903834</v>
      </c>
      <c r="AN292" s="35"/>
      <c r="AO292" s="35"/>
      <c r="AP292" s="35"/>
      <c r="AQ292" s="9"/>
      <c r="AR292" s="10"/>
    </row>
    <row r="293" spans="2:44" x14ac:dyDescent="0.25">
      <c r="B293" s="8"/>
      <c r="C293" s="35">
        <v>288</v>
      </c>
      <c r="D293" s="35">
        <f>'Cálculos de ET'!$I291*((1-Constantes!$D$18)*'Cálculos de ET'!$K291+'Cálculos de ET'!$L291)</f>
        <v>2.4101026683459468</v>
      </c>
      <c r="E293" s="35">
        <f>MIN(D293*Constantes!$D$16,0.8*(J292+Clima!$F291-H293-I293-Constantes!$D$12))</f>
        <v>1.4259627834226123</v>
      </c>
      <c r="F293" s="35">
        <f>IF(Clima!$F291&gt;0.05*Constantes!$D$17,((Clima!$F291-0.05*Constantes!$D$17)^2)/(Clima!$F291+0.95*Constantes!$D$17),0)</f>
        <v>0</v>
      </c>
      <c r="G293" s="35">
        <f>(F293*Constantes!$D$23+Clima!$F291*Constantes!$D$22)/1000</f>
        <v>0</v>
      </c>
      <c r="H293" s="35">
        <f>IF(G293&gt;Constantes!$D$21,1000*((G293-Constantes!$D$21)/(Constantes!$D$23+Constantes!$D$22)),0)</f>
        <v>0</v>
      </c>
      <c r="I293" s="35">
        <f>MAX(0,J292+Clima!$F291-H293-Constantes!$D$11)</f>
        <v>0</v>
      </c>
      <c r="J293" s="35">
        <f>J292+Clima!$F291-H293-E293-I293</f>
        <v>34.082778615732465</v>
      </c>
      <c r="K293" s="35">
        <f>0.0526*H293*Clima!$F291^1.218</f>
        <v>0</v>
      </c>
      <c r="L293" s="35">
        <f>K293*Constantes!$D$29</f>
        <v>0</v>
      </c>
      <c r="M293" s="9"/>
      <c r="N293" s="35">
        <v>288</v>
      </c>
      <c r="O293" s="35">
        <f>'Cálculos de ET'!$I291*((1-Constantes!$E$18)*'Cálculos de ET'!$K291+'Cálculos de ET'!$L291)</f>
        <v>2.4101026683459468</v>
      </c>
      <c r="P293" s="35">
        <f>MIN(O293*Constantes!$E$16,0.8*(U292+Clima!$F291-S293-T293-Constantes!$D$12))</f>
        <v>1.4259627834226123</v>
      </c>
      <c r="Q293" s="35">
        <f>IF(Clima!$F291&gt;0.05*Constantes!$E$17,((Clima!$F291-0.05*Constantes!$E$17)^2)/(Clima!$F291+0.95*Constantes!$E$17),0)</f>
        <v>0</v>
      </c>
      <c r="R293" s="35">
        <f>(Q293*Constantes!$E$23+Clima!$F291*Constantes!$E$22)/1000</f>
        <v>8.4000000000000003E-4</v>
      </c>
      <c r="S293" s="35">
        <f>IF(R293&gt;Constantes!$E$21,1000*((R293-Constantes!$E$21)/(Constantes!$E$23+Constantes!$E$22)),0)</f>
        <v>0</v>
      </c>
      <c r="T293" s="35">
        <f>MAX(0,U292+Clima!$F291-S293-Constantes!$D$11)</f>
        <v>0</v>
      </c>
      <c r="U293" s="35">
        <f>U292+Clima!$F291-S293-P293-T293</f>
        <v>35.965418340675186</v>
      </c>
      <c r="V293" s="35">
        <f>0.0526*S293*Clima!$F291^1.218</f>
        <v>0</v>
      </c>
      <c r="W293" s="35">
        <f>V293*Constantes!$E$29</f>
        <v>0</v>
      </c>
      <c r="X293" s="9"/>
      <c r="Y293" s="35">
        <v>288</v>
      </c>
      <c r="Z293" s="35">
        <f>'Cálculos de ET'!$I291*((1-Constantes!$F$18)*'Cálculos de ET'!$K291+'Cálculos de ET'!$L291)</f>
        <v>2.4101026683459468</v>
      </c>
      <c r="AA293" s="35">
        <f>MIN(Z293*Constantes!$F$16,0.8*(AF292+Clima!$F291-AD293-AE293-Constantes!$D$12))</f>
        <v>1.4259627834226123</v>
      </c>
      <c r="AB293" s="35">
        <f>IF(Clima!$F291&gt;0.05*Constantes!$F$17,((Clima!$F291-0.05*Constantes!$F$17)^2)/(Clima!$F291+0.95*Constantes!$F$17),0)</f>
        <v>0</v>
      </c>
      <c r="AC293" s="35">
        <f>(AB293*Constantes!$F$23+Clima!$F291*Constantes!$F$22)/1000</f>
        <v>1.6800000000000001E-3</v>
      </c>
      <c r="AD293" s="35">
        <f>IF(AC293&gt;Constantes!$F$21,1000*((AC293-Constantes!$F$21)/(Constantes!$F$23+Constantes!$F$22)),0)</f>
        <v>0</v>
      </c>
      <c r="AE293" s="35">
        <f>MAX(0,AF292+Clima!$F291-AD293-Constantes!$D$11)</f>
        <v>0</v>
      </c>
      <c r="AF293" s="35">
        <f>AF292+Clima!$F291-AD293-AA293-AE293</f>
        <v>36.253171269207549</v>
      </c>
      <c r="AG293" s="35">
        <f>0.0526*AD293*Clima!$F291^1.218</f>
        <v>0</v>
      </c>
      <c r="AH293" s="35">
        <f>AG293*Constantes!$F$29</f>
        <v>0</v>
      </c>
      <c r="AI293" s="9"/>
      <c r="AJ293" s="35">
        <v>288</v>
      </c>
      <c r="AK293" s="35">
        <f>0.0526*Clima!$F291^2.218</f>
        <v>1.2686816847842202</v>
      </c>
      <c r="AL293" s="35">
        <f>IF(Clima!$F291&gt;0.05*$AP$6,((Clima!$F291-0.05*$AP$6)^2)/(Clima!$F291+0.95*$AP$6),0)</f>
        <v>0.16418262002606004</v>
      </c>
      <c r="AM293" s="35">
        <f>0.0526*AL293*Clima!$F291^1.218</f>
        <v>4.9594162615940303E-2</v>
      </c>
      <c r="AN293" s="35"/>
      <c r="AO293" s="35"/>
      <c r="AP293" s="35"/>
      <c r="AQ293" s="9"/>
      <c r="AR293" s="10"/>
    </row>
    <row r="294" spans="2:44" x14ac:dyDescent="0.25">
      <c r="B294" s="8"/>
      <c r="C294" s="35">
        <v>289</v>
      </c>
      <c r="D294" s="35">
        <f>'Cálculos de ET'!$I292*((1-Constantes!$D$18)*'Cálculos de ET'!$K292+'Cálculos de ET'!$L292)</f>
        <v>2.4575231390517978</v>
      </c>
      <c r="E294" s="35">
        <f>MIN(D294*Constantes!$D$16,0.8*(J293+Clima!$F292-H294-I294-Constantes!$D$12))</f>
        <v>1.4540196074272649</v>
      </c>
      <c r="F294" s="35">
        <f>IF(Clima!$F292&gt;0.05*Constantes!$D$17,((Clima!$F292-0.05*Constantes!$D$17)^2)/(Clima!$F292+0.95*Constantes!$D$17),0)</f>
        <v>0.61320132724652721</v>
      </c>
      <c r="G294" s="35">
        <f>(F294*Constantes!$D$23+Clima!$F292*Constantes!$D$22)/1000</f>
        <v>6.1320132724652721E-3</v>
      </c>
      <c r="H294" s="35">
        <f>IF(G294&gt;Constantes!$D$21,1000*((G294-Constantes!$D$21)/(Constantes!$D$23+Constantes!$D$22)),0)</f>
        <v>0.61320132724652721</v>
      </c>
      <c r="I294" s="35">
        <f>MAX(0,J293+Clima!$F292-H294-Constantes!$D$11)</f>
        <v>2.569577288485938</v>
      </c>
      <c r="J294" s="35">
        <f>J293+Clima!$F292-H294-E294-I294</f>
        <v>42.045980392572737</v>
      </c>
      <c r="K294" s="35">
        <f>0.0526*H294*Clima!$F292^1.218</f>
        <v>0.70605763604347527</v>
      </c>
      <c r="L294" s="35">
        <f>K294*Constantes!$D$29</f>
        <v>1.8105131679384445E-3</v>
      </c>
      <c r="M294" s="9"/>
      <c r="N294" s="35">
        <v>289</v>
      </c>
      <c r="O294" s="35">
        <f>'Cálculos de ET'!$I292*((1-Constantes!$E$18)*'Cálculos de ET'!$K292+'Cálculos de ET'!$L292)</f>
        <v>2.4575231390517978</v>
      </c>
      <c r="P294" s="35">
        <f>MIN(O294*Constantes!$E$16,0.8*(U293+Clima!$F292-S294-T294-Constantes!$D$12))</f>
        <v>1.4540196074272649</v>
      </c>
      <c r="Q294" s="35">
        <f>IF(Clima!$F292&gt;0.05*Constantes!$E$17,((Clima!$F292-0.05*Constantes!$E$17)^2)/(Clima!$F292+0.95*Constantes!$E$17),0)</f>
        <v>0.61320132724652721</v>
      </c>
      <c r="R294" s="35">
        <f>(Q294*Constantes!$E$23+Clima!$F292*Constantes!$E$22)/1000</f>
        <v>8.6520132724652726E-3</v>
      </c>
      <c r="S294" s="35">
        <f>IF(R294&gt;Constantes!$E$21,1000*((R294-Constantes!$E$21)/(Constantes!$E$23+Constantes!$E$22)),0)</f>
        <v>0</v>
      </c>
      <c r="T294" s="35">
        <f>MAX(0,U293+Clima!$F292-S294-Constantes!$D$11)</f>
        <v>5.0654183406751869</v>
      </c>
      <c r="U294" s="35">
        <f>U293+Clima!$F292-S294-P294-T294</f>
        <v>42.045980392572737</v>
      </c>
      <c r="V294" s="35">
        <f>0.0526*S294*Clima!$F292^1.218</f>
        <v>0</v>
      </c>
      <c r="W294" s="35">
        <f>V294*Constantes!$E$29</f>
        <v>0</v>
      </c>
      <c r="X294" s="9"/>
      <c r="Y294" s="35">
        <v>289</v>
      </c>
      <c r="Z294" s="35">
        <f>'Cálculos de ET'!$I292*((1-Constantes!$F$18)*'Cálculos de ET'!$K292+'Cálculos de ET'!$L292)</f>
        <v>2.4575231390517978</v>
      </c>
      <c r="AA294" s="35">
        <f>MIN(Z294*Constantes!$F$16,0.8*(AF293+Clima!$F292-AD294-AE294-Constantes!$D$12))</f>
        <v>1.4540196074272649</v>
      </c>
      <c r="AB294" s="35">
        <f>IF(Clima!$F292&gt;0.05*Constantes!$F$17,((Clima!$F292-0.05*Constantes!$F$17)^2)/(Clima!$F292+0.95*Constantes!$F$17),0)</f>
        <v>0.61320132724652721</v>
      </c>
      <c r="AC294" s="35">
        <f>(AB294*Constantes!$F$23+Clima!$F292*Constantes!$F$22)/1000</f>
        <v>1.1172013272465271E-2</v>
      </c>
      <c r="AD294" s="35">
        <f>IF(AC294&gt;Constantes!$F$21,1000*((AC294-Constantes!$F$21)/(Constantes!$F$23+Constantes!$F$22)),0)</f>
        <v>0</v>
      </c>
      <c r="AE294" s="35">
        <f>MAX(0,AF293+Clima!$F292-AD294-Constantes!$D$11)</f>
        <v>5.3531712692075502</v>
      </c>
      <c r="AF294" s="35">
        <f>AF293+Clima!$F292-AD294-AA294-AE294</f>
        <v>42.045980392572737</v>
      </c>
      <c r="AG294" s="35">
        <f>0.0526*AD294*Clima!$F292^1.218</f>
        <v>0</v>
      </c>
      <c r="AH294" s="35">
        <f>AG294*Constantes!$F$29</f>
        <v>0</v>
      </c>
      <c r="AI294" s="9"/>
      <c r="AJ294" s="35">
        <v>289</v>
      </c>
      <c r="AK294" s="35">
        <f>0.0526*Clima!$F292^2.218</f>
        <v>14.508002215349354</v>
      </c>
      <c r="AL294" s="35">
        <f>IF(Clima!$F292&gt;0.05*$AP$6,((Clima!$F292-0.05*$AP$6)^2)/(Clima!$F292+0.95*$AP$6),0)</f>
        <v>2.5957269730569106</v>
      </c>
      <c r="AM294" s="35">
        <f>0.0526*AL294*Clima!$F292^1.218</f>
        <v>2.9887946567898225</v>
      </c>
      <c r="AN294" s="35"/>
      <c r="AO294" s="35"/>
      <c r="AP294" s="35"/>
      <c r="AQ294" s="9"/>
      <c r="AR294" s="10"/>
    </row>
    <row r="295" spans="2:44" x14ac:dyDescent="0.25">
      <c r="B295" s="8"/>
      <c r="C295" s="35">
        <v>290</v>
      </c>
      <c r="D295" s="35">
        <f>'Cálculos de ET'!$I293*((1-Constantes!$D$18)*'Cálculos de ET'!$K293+'Cálculos de ET'!$L293)</f>
        <v>2.4618990383390749</v>
      </c>
      <c r="E295" s="35">
        <f>MIN(D295*Constantes!$D$16,0.8*(J294+Clima!$F293-H295-I295-Constantes!$D$12))</f>
        <v>1.4566086546116925</v>
      </c>
      <c r="F295" s="35">
        <f>IF(Clima!$F293&gt;0.05*Constantes!$D$17,((Clima!$F293-0.05*Constantes!$D$17)^2)/(Clima!$F293+0.95*Constantes!$D$17),0)</f>
        <v>0</v>
      </c>
      <c r="G295" s="35">
        <f>(F295*Constantes!$D$23+Clima!$F293*Constantes!$D$22)/1000</f>
        <v>0</v>
      </c>
      <c r="H295" s="35">
        <f>IF(G295&gt;Constantes!$D$21,1000*((G295-Constantes!$D$21)/(Constantes!$D$23+Constantes!$D$22)),0)</f>
        <v>0</v>
      </c>
      <c r="I295" s="35">
        <f>MAX(0,J294+Clima!$F293-H295-Constantes!$D$11)</f>
        <v>0</v>
      </c>
      <c r="J295" s="35">
        <f>J294+Clima!$F293-H295-E295-I295</f>
        <v>40.589371737961045</v>
      </c>
      <c r="K295" s="35">
        <f>0.0526*H295*Clima!$F293^1.218</f>
        <v>0</v>
      </c>
      <c r="L295" s="35">
        <f>K295*Constantes!$D$29</f>
        <v>0</v>
      </c>
      <c r="M295" s="9"/>
      <c r="N295" s="35">
        <v>290</v>
      </c>
      <c r="O295" s="35">
        <f>'Cálculos de ET'!$I293*((1-Constantes!$E$18)*'Cálculos de ET'!$K293+'Cálculos de ET'!$L293)</f>
        <v>2.4618990383390749</v>
      </c>
      <c r="P295" s="35">
        <f>MIN(O295*Constantes!$E$16,0.8*(U294+Clima!$F293-S295-T295-Constantes!$D$12))</f>
        <v>1.4566086546116925</v>
      </c>
      <c r="Q295" s="35">
        <f>IF(Clima!$F293&gt;0.05*Constantes!$E$17,((Clima!$F293-0.05*Constantes!$E$17)^2)/(Clima!$F293+0.95*Constantes!$E$17),0)</f>
        <v>0</v>
      </c>
      <c r="R295" s="35">
        <f>(Q295*Constantes!$E$23+Clima!$F293*Constantes!$E$22)/1000</f>
        <v>0</v>
      </c>
      <c r="S295" s="35">
        <f>IF(R295&gt;Constantes!$E$21,1000*((R295-Constantes!$E$21)/(Constantes!$E$23+Constantes!$E$22)),0)</f>
        <v>0</v>
      </c>
      <c r="T295" s="35">
        <f>MAX(0,U294+Clima!$F293-S295-Constantes!$D$11)</f>
        <v>0</v>
      </c>
      <c r="U295" s="35">
        <f>U294+Clima!$F293-S295-P295-T295</f>
        <v>40.589371737961045</v>
      </c>
      <c r="V295" s="35">
        <f>0.0526*S295*Clima!$F293^1.218</f>
        <v>0</v>
      </c>
      <c r="W295" s="35">
        <f>V295*Constantes!$E$29</f>
        <v>0</v>
      </c>
      <c r="X295" s="9"/>
      <c r="Y295" s="35">
        <v>290</v>
      </c>
      <c r="Z295" s="35">
        <f>'Cálculos de ET'!$I293*((1-Constantes!$F$18)*'Cálculos de ET'!$K293+'Cálculos de ET'!$L293)</f>
        <v>2.4618990383390749</v>
      </c>
      <c r="AA295" s="35">
        <f>MIN(Z295*Constantes!$F$16,0.8*(AF294+Clima!$F293-AD295-AE295-Constantes!$D$12))</f>
        <v>1.4566086546116925</v>
      </c>
      <c r="AB295" s="35">
        <f>IF(Clima!$F293&gt;0.05*Constantes!$F$17,((Clima!$F293-0.05*Constantes!$F$17)^2)/(Clima!$F293+0.95*Constantes!$F$17),0)</f>
        <v>0</v>
      </c>
      <c r="AC295" s="35">
        <f>(AB295*Constantes!$F$23+Clima!$F293*Constantes!$F$22)/1000</f>
        <v>0</v>
      </c>
      <c r="AD295" s="35">
        <f>IF(AC295&gt;Constantes!$F$21,1000*((AC295-Constantes!$F$21)/(Constantes!$F$23+Constantes!$F$22)),0)</f>
        <v>0</v>
      </c>
      <c r="AE295" s="35">
        <f>MAX(0,AF294+Clima!$F293-AD295-Constantes!$D$11)</f>
        <v>0</v>
      </c>
      <c r="AF295" s="35">
        <f>AF294+Clima!$F293-AD295-AA295-AE295</f>
        <v>40.589371737961045</v>
      </c>
      <c r="AG295" s="35">
        <f>0.0526*AD295*Clima!$F293^1.218</f>
        <v>0</v>
      </c>
      <c r="AH295" s="35">
        <f>AG295*Constantes!$F$29</f>
        <v>0</v>
      </c>
      <c r="AI295" s="9"/>
      <c r="AJ295" s="35">
        <v>290</v>
      </c>
      <c r="AK295" s="35">
        <f>0.0526*Clima!$F293^2.218</f>
        <v>0</v>
      </c>
      <c r="AL295" s="35">
        <f>IF(Clima!$F293&gt;0.05*$AP$6,((Clima!$F293-0.05*$AP$6)^2)/(Clima!$F293+0.95*$AP$6),0)</f>
        <v>0</v>
      </c>
      <c r="AM295" s="35">
        <f>0.0526*AL295*Clima!$F293^1.218</f>
        <v>0</v>
      </c>
      <c r="AN295" s="35"/>
      <c r="AO295" s="35"/>
      <c r="AP295" s="35"/>
      <c r="AQ295" s="9"/>
      <c r="AR295" s="10"/>
    </row>
    <row r="296" spans="2:44" x14ac:dyDescent="0.25">
      <c r="B296" s="8"/>
      <c r="C296" s="35">
        <v>291</v>
      </c>
      <c r="D296" s="35">
        <f>'Cálculos de ET'!$I294*((1-Constantes!$D$18)*'Cálculos de ET'!$K294+'Cálculos de ET'!$L294)</f>
        <v>2.3977217981534484</v>
      </c>
      <c r="E296" s="35">
        <f>MIN(D296*Constantes!$D$16,0.8*(J295+Clima!$F294-H296-I296-Constantes!$D$12))</f>
        <v>1.4186375103739728</v>
      </c>
      <c r="F296" s="35">
        <f>IF(Clima!$F294&gt;0.05*Constantes!$D$17,((Clima!$F294-0.05*Constantes!$D$17)^2)/(Clima!$F294+0.95*Constantes!$D$17),0)</f>
        <v>0</v>
      </c>
      <c r="G296" s="35">
        <f>(F296*Constantes!$D$23+Clima!$F294*Constantes!$D$22)/1000</f>
        <v>0</v>
      </c>
      <c r="H296" s="35">
        <f>IF(G296&gt;Constantes!$D$21,1000*((G296-Constantes!$D$21)/(Constantes!$D$23+Constantes!$D$22)),0)</f>
        <v>0</v>
      </c>
      <c r="I296" s="35">
        <f>MAX(0,J295+Clima!$F294-H296-Constantes!$D$11)</f>
        <v>0</v>
      </c>
      <c r="J296" s="35">
        <f>J295+Clima!$F294-H296-E296-I296</f>
        <v>39.170734227587076</v>
      </c>
      <c r="K296" s="35">
        <f>0.0526*H296*Clima!$F294^1.218</f>
        <v>0</v>
      </c>
      <c r="L296" s="35">
        <f>K296*Constantes!$D$29</f>
        <v>0</v>
      </c>
      <c r="M296" s="9"/>
      <c r="N296" s="35">
        <v>291</v>
      </c>
      <c r="O296" s="35">
        <f>'Cálculos de ET'!$I294*((1-Constantes!$E$18)*'Cálculos de ET'!$K294+'Cálculos de ET'!$L294)</f>
        <v>2.3977217981534484</v>
      </c>
      <c r="P296" s="35">
        <f>MIN(O296*Constantes!$E$16,0.8*(U295+Clima!$F294-S296-T296-Constantes!$D$12))</f>
        <v>1.4186375103739728</v>
      </c>
      <c r="Q296" s="35">
        <f>IF(Clima!$F294&gt;0.05*Constantes!$E$17,((Clima!$F294-0.05*Constantes!$E$17)^2)/(Clima!$F294+0.95*Constantes!$E$17),0)</f>
        <v>0</v>
      </c>
      <c r="R296" s="35">
        <f>(Q296*Constantes!$E$23+Clima!$F294*Constantes!$E$22)/1000</f>
        <v>0</v>
      </c>
      <c r="S296" s="35">
        <f>IF(R296&gt;Constantes!$E$21,1000*((R296-Constantes!$E$21)/(Constantes!$E$23+Constantes!$E$22)),0)</f>
        <v>0</v>
      </c>
      <c r="T296" s="35">
        <f>MAX(0,U295+Clima!$F294-S296-Constantes!$D$11)</f>
        <v>0</v>
      </c>
      <c r="U296" s="35">
        <f>U295+Clima!$F294-S296-P296-T296</f>
        <v>39.170734227587076</v>
      </c>
      <c r="V296" s="35">
        <f>0.0526*S296*Clima!$F294^1.218</f>
        <v>0</v>
      </c>
      <c r="W296" s="35">
        <f>V296*Constantes!$E$29</f>
        <v>0</v>
      </c>
      <c r="X296" s="9"/>
      <c r="Y296" s="35">
        <v>291</v>
      </c>
      <c r="Z296" s="35">
        <f>'Cálculos de ET'!$I294*((1-Constantes!$F$18)*'Cálculos de ET'!$K294+'Cálculos de ET'!$L294)</f>
        <v>2.3977217981534484</v>
      </c>
      <c r="AA296" s="35">
        <f>MIN(Z296*Constantes!$F$16,0.8*(AF295+Clima!$F294-AD296-AE296-Constantes!$D$12))</f>
        <v>1.4186375103739728</v>
      </c>
      <c r="AB296" s="35">
        <f>IF(Clima!$F294&gt;0.05*Constantes!$F$17,((Clima!$F294-0.05*Constantes!$F$17)^2)/(Clima!$F294+0.95*Constantes!$F$17),0)</f>
        <v>0</v>
      </c>
      <c r="AC296" s="35">
        <f>(AB296*Constantes!$F$23+Clima!$F294*Constantes!$F$22)/1000</f>
        <v>0</v>
      </c>
      <c r="AD296" s="35">
        <f>IF(AC296&gt;Constantes!$F$21,1000*((AC296-Constantes!$F$21)/(Constantes!$F$23+Constantes!$F$22)),0)</f>
        <v>0</v>
      </c>
      <c r="AE296" s="35">
        <f>MAX(0,AF295+Clima!$F294-AD296-Constantes!$D$11)</f>
        <v>0</v>
      </c>
      <c r="AF296" s="35">
        <f>AF295+Clima!$F294-AD296-AA296-AE296</f>
        <v>39.170734227587076</v>
      </c>
      <c r="AG296" s="35">
        <f>0.0526*AD296*Clima!$F294^1.218</f>
        <v>0</v>
      </c>
      <c r="AH296" s="35">
        <f>AG296*Constantes!$F$29</f>
        <v>0</v>
      </c>
      <c r="AI296" s="9"/>
      <c r="AJ296" s="35">
        <v>291</v>
      </c>
      <c r="AK296" s="35">
        <f>0.0526*Clima!$F294^2.218</f>
        <v>0</v>
      </c>
      <c r="AL296" s="35">
        <f>IF(Clima!$F294&gt;0.05*$AP$6,((Clima!$F294-0.05*$AP$6)^2)/(Clima!$F294+0.95*$AP$6),0)</f>
        <v>0</v>
      </c>
      <c r="AM296" s="35">
        <f>0.0526*AL296*Clima!$F294^1.218</f>
        <v>0</v>
      </c>
      <c r="AN296" s="35"/>
      <c r="AO296" s="35"/>
      <c r="AP296" s="35"/>
      <c r="AQ296" s="9"/>
      <c r="AR296" s="10"/>
    </row>
    <row r="297" spans="2:44" x14ac:dyDescent="0.25">
      <c r="B297" s="8"/>
      <c r="C297" s="35">
        <v>292</v>
      </c>
      <c r="D297" s="35">
        <f>'Cálculos de ET'!$I295*((1-Constantes!$D$18)*'Cálculos de ET'!$K295+'Cálculos de ET'!$L295)</f>
        <v>2.4168984851403548</v>
      </c>
      <c r="E297" s="35">
        <f>MIN(D297*Constantes!$D$16,0.8*(J296+Clima!$F295-H297-I297-Constantes!$D$12))</f>
        <v>1.4299836004438369</v>
      </c>
      <c r="F297" s="35">
        <f>IF(Clima!$F295&gt;0.05*Constantes!$D$17,((Clima!$F295-0.05*Constantes!$D$17)^2)/(Clima!$F295+0.95*Constantes!$D$17),0)</f>
        <v>0.14040522255589769</v>
      </c>
      <c r="G297" s="35">
        <f>(F297*Constantes!$D$23+Clima!$F295*Constantes!$D$22)/1000</f>
        <v>1.4040522255589769E-3</v>
      </c>
      <c r="H297" s="35">
        <f>IF(G297&gt;Constantes!$D$21,1000*((G297-Constantes!$D$21)/(Constantes!$D$23+Constantes!$D$22)),0)</f>
        <v>0.14040522255589769</v>
      </c>
      <c r="I297" s="35">
        <f>MAX(0,J296+Clima!$F295-H297-Constantes!$D$11)</f>
        <v>3.9303290050311759</v>
      </c>
      <c r="J297" s="35">
        <f>J296+Clima!$F295-H297-E297-I297</f>
        <v>42.07001639955616</v>
      </c>
      <c r="K297" s="35">
        <f>0.0526*H297*Clima!$F295^1.218</f>
        <v>9.866001492447847E-2</v>
      </c>
      <c r="L297" s="35">
        <f>K297*Constantes!$D$29</f>
        <v>2.5298962443169858E-4</v>
      </c>
      <c r="M297" s="9"/>
      <c r="N297" s="35">
        <v>292</v>
      </c>
      <c r="O297" s="35">
        <f>'Cálculos de ET'!$I295*((1-Constantes!$E$18)*'Cálculos de ET'!$K295+'Cálculos de ET'!$L295)</f>
        <v>2.4168984851403548</v>
      </c>
      <c r="P297" s="35">
        <f>MIN(O297*Constantes!$E$16,0.8*(U296+Clima!$F295-S297-T297-Constantes!$D$12))</f>
        <v>1.4299836004438369</v>
      </c>
      <c r="Q297" s="35">
        <f>IF(Clima!$F295&gt;0.05*Constantes!$E$17,((Clima!$F295-0.05*Constantes!$E$17)^2)/(Clima!$F295+0.95*Constantes!$E$17),0)</f>
        <v>0.14040522255589769</v>
      </c>
      <c r="R297" s="35">
        <f>(Q297*Constantes!$E$23+Clima!$F295*Constantes!$E$22)/1000</f>
        <v>3.0840522255589772E-3</v>
      </c>
      <c r="S297" s="35">
        <f>IF(R297&gt;Constantes!$E$21,1000*((R297-Constantes!$E$21)/(Constantes!$E$23+Constantes!$E$22)),0)</f>
        <v>0</v>
      </c>
      <c r="T297" s="35">
        <f>MAX(0,U296+Clima!$F295-S297-Constantes!$D$11)</f>
        <v>4.0707342275870744</v>
      </c>
      <c r="U297" s="35">
        <f>U296+Clima!$F295-S297-P297-T297</f>
        <v>42.07001639955616</v>
      </c>
      <c r="V297" s="35">
        <f>0.0526*S297*Clima!$F295^1.218</f>
        <v>0</v>
      </c>
      <c r="W297" s="35">
        <f>V297*Constantes!$E$29</f>
        <v>0</v>
      </c>
      <c r="X297" s="9"/>
      <c r="Y297" s="35">
        <v>292</v>
      </c>
      <c r="Z297" s="35">
        <f>'Cálculos de ET'!$I295*((1-Constantes!$F$18)*'Cálculos de ET'!$K295+'Cálculos de ET'!$L295)</f>
        <v>2.4168984851403548</v>
      </c>
      <c r="AA297" s="35">
        <f>MIN(Z297*Constantes!$F$16,0.8*(AF296+Clima!$F295-AD297-AE297-Constantes!$D$12))</f>
        <v>1.4299836004438369</v>
      </c>
      <c r="AB297" s="35">
        <f>IF(Clima!$F295&gt;0.05*Constantes!$F$17,((Clima!$F295-0.05*Constantes!$F$17)^2)/(Clima!$F295+0.95*Constantes!$F$17),0)</f>
        <v>0.14040522255589769</v>
      </c>
      <c r="AC297" s="35">
        <f>(AB297*Constantes!$F$23+Clima!$F295*Constantes!$F$22)/1000</f>
        <v>4.7640522255589773E-3</v>
      </c>
      <c r="AD297" s="35">
        <f>IF(AC297&gt;Constantes!$F$21,1000*((AC297-Constantes!$F$21)/(Constantes!$F$23+Constantes!$F$22)),0)</f>
        <v>0</v>
      </c>
      <c r="AE297" s="35">
        <f>MAX(0,AF296+Clima!$F295-AD297-Constantes!$D$11)</f>
        <v>4.0707342275870744</v>
      </c>
      <c r="AF297" s="35">
        <f>AF296+Clima!$F295-AD297-AA297-AE297</f>
        <v>42.07001639955616</v>
      </c>
      <c r="AG297" s="35">
        <f>0.0526*AD297*Clima!$F295^1.218</f>
        <v>0</v>
      </c>
      <c r="AH297" s="35">
        <f>AG297*Constantes!$F$29</f>
        <v>0</v>
      </c>
      <c r="AI297" s="9"/>
      <c r="AJ297" s="35">
        <v>292</v>
      </c>
      <c r="AK297" s="35">
        <f>0.0526*Clima!$F295^2.218</f>
        <v>5.9025163756688794</v>
      </c>
      <c r="AL297" s="35">
        <f>IF(Clima!$F295&gt;0.05*$AP$6,((Clima!$F295-0.05*$AP$6)^2)/(Clima!$F295+0.95*$AP$6),0)</f>
        <v>1.0765073981812185</v>
      </c>
      <c r="AM297" s="35">
        <f>0.0526*AL297*Clima!$F295^1.218</f>
        <v>0.75644077932063547</v>
      </c>
      <c r="AN297" s="35"/>
      <c r="AO297" s="35"/>
      <c r="AP297" s="35"/>
      <c r="AQ297" s="9"/>
      <c r="AR297" s="10"/>
    </row>
    <row r="298" spans="2:44" x14ac:dyDescent="0.25">
      <c r="B298" s="8"/>
      <c r="C298" s="35">
        <v>293</v>
      </c>
      <c r="D298" s="35">
        <f>'Cálculos de ET'!$I296*((1-Constantes!$D$18)*'Cálculos de ET'!$K296+'Cálculos de ET'!$L296)</f>
        <v>2.3674550567375565</v>
      </c>
      <c r="E298" s="35">
        <f>MIN(D298*Constantes!$D$16,0.8*(J297+Clima!$F296-H298-I298-Constantes!$D$12))</f>
        <v>1.4007298720806389</v>
      </c>
      <c r="F298" s="35">
        <f>IF(Clima!$F296&gt;0.05*Constantes!$D$17,((Clima!$F296-0.05*Constantes!$D$17)^2)/(Clima!$F296+0.95*Constantes!$D$17),0)</f>
        <v>0</v>
      </c>
      <c r="G298" s="35">
        <f>(F298*Constantes!$D$23+Clima!$F296*Constantes!$D$22)/1000</f>
        <v>0</v>
      </c>
      <c r="H298" s="35">
        <f>IF(G298&gt;Constantes!$D$21,1000*((G298-Constantes!$D$21)/(Constantes!$D$23+Constantes!$D$22)),0)</f>
        <v>0</v>
      </c>
      <c r="I298" s="35">
        <f>MAX(0,J297+Clima!$F296-H298-Constantes!$D$11)</f>
        <v>1.9700163995561581</v>
      </c>
      <c r="J298" s="35">
        <f>J297+Clima!$F296-H298-E298-I298</f>
        <v>42.099270127919361</v>
      </c>
      <c r="K298" s="35">
        <f>0.0526*H298*Clima!$F296^1.218</f>
        <v>0</v>
      </c>
      <c r="L298" s="35">
        <f>K298*Constantes!$D$29</f>
        <v>0</v>
      </c>
      <c r="M298" s="9"/>
      <c r="N298" s="35">
        <v>293</v>
      </c>
      <c r="O298" s="35">
        <f>'Cálculos de ET'!$I296*((1-Constantes!$E$18)*'Cálculos de ET'!$K296+'Cálculos de ET'!$L296)</f>
        <v>2.3674550567375565</v>
      </c>
      <c r="P298" s="35">
        <f>MIN(O298*Constantes!$E$16,0.8*(U297+Clima!$F296-S298-T298-Constantes!$D$12))</f>
        <v>1.4007298720806389</v>
      </c>
      <c r="Q298" s="35">
        <f>IF(Clima!$F296&gt;0.05*Constantes!$E$17,((Clima!$F296-0.05*Constantes!$E$17)^2)/(Clima!$F296+0.95*Constantes!$E$17),0)</f>
        <v>0</v>
      </c>
      <c r="R298" s="35">
        <f>(Q298*Constantes!$E$23+Clima!$F296*Constantes!$E$22)/1000</f>
        <v>6.8000000000000005E-4</v>
      </c>
      <c r="S298" s="35">
        <f>IF(R298&gt;Constantes!$E$21,1000*((R298-Constantes!$E$21)/(Constantes!$E$23+Constantes!$E$22)),0)</f>
        <v>0</v>
      </c>
      <c r="T298" s="35">
        <f>MAX(0,U297+Clima!$F296-S298-Constantes!$D$11)</f>
        <v>1.9700163995561581</v>
      </c>
      <c r="U298" s="35">
        <f>U297+Clima!$F296-S298-P298-T298</f>
        <v>42.099270127919361</v>
      </c>
      <c r="V298" s="35">
        <f>0.0526*S298*Clima!$F296^1.218</f>
        <v>0</v>
      </c>
      <c r="W298" s="35">
        <f>V298*Constantes!$E$29</f>
        <v>0</v>
      </c>
      <c r="X298" s="9"/>
      <c r="Y298" s="35">
        <v>293</v>
      </c>
      <c r="Z298" s="35">
        <f>'Cálculos de ET'!$I296*((1-Constantes!$F$18)*'Cálculos de ET'!$K296+'Cálculos de ET'!$L296)</f>
        <v>2.3674550567375565</v>
      </c>
      <c r="AA298" s="35">
        <f>MIN(Z298*Constantes!$F$16,0.8*(AF297+Clima!$F296-AD298-AE298-Constantes!$D$12))</f>
        <v>1.4007298720806389</v>
      </c>
      <c r="AB298" s="35">
        <f>IF(Clima!$F296&gt;0.05*Constantes!$F$17,((Clima!$F296-0.05*Constantes!$F$17)^2)/(Clima!$F296+0.95*Constantes!$F$17),0)</f>
        <v>0</v>
      </c>
      <c r="AC298" s="35">
        <f>(AB298*Constantes!$F$23+Clima!$F296*Constantes!$F$22)/1000</f>
        <v>1.3600000000000001E-3</v>
      </c>
      <c r="AD298" s="35">
        <f>IF(AC298&gt;Constantes!$F$21,1000*((AC298-Constantes!$F$21)/(Constantes!$F$23+Constantes!$F$22)),0)</f>
        <v>0</v>
      </c>
      <c r="AE298" s="35">
        <f>MAX(0,AF297+Clima!$F296-AD298-Constantes!$D$11)</f>
        <v>1.9700163995561581</v>
      </c>
      <c r="AF298" s="35">
        <f>AF297+Clima!$F296-AD298-AA298-AE298</f>
        <v>42.099270127919361</v>
      </c>
      <c r="AG298" s="35">
        <f>0.0526*AD298*Clima!$F296^1.218</f>
        <v>0</v>
      </c>
      <c r="AH298" s="35">
        <f>AG298*Constantes!$F$29</f>
        <v>0</v>
      </c>
      <c r="AI298" s="9"/>
      <c r="AJ298" s="35">
        <v>293</v>
      </c>
      <c r="AK298" s="35">
        <f>0.0526*Clima!$F296^2.218</f>
        <v>0.79397345371627714</v>
      </c>
      <c r="AL298" s="35">
        <f>IF(Clima!$F296&gt;0.05*$AP$6,((Clima!$F296-0.05*$AP$6)^2)/(Clima!$F296+0.95*$AP$6),0)</f>
        <v>7.6652401060814793E-2</v>
      </c>
      <c r="AM298" s="35">
        <f>0.0526*AL298*Clima!$F296^1.218</f>
        <v>1.7899991648794227E-2</v>
      </c>
      <c r="AN298" s="35"/>
      <c r="AO298" s="35"/>
      <c r="AP298" s="35"/>
      <c r="AQ298" s="9"/>
      <c r="AR298" s="10"/>
    </row>
    <row r="299" spans="2:44" x14ac:dyDescent="0.25">
      <c r="B299" s="8"/>
      <c r="C299" s="35">
        <v>294</v>
      </c>
      <c r="D299" s="35">
        <f>'Cálculos de ET'!$I297*((1-Constantes!$D$18)*'Cálculos de ET'!$K297+'Cálculos de ET'!$L297)</f>
        <v>2.4193461126370455</v>
      </c>
      <c r="E299" s="35">
        <f>MIN(D299*Constantes!$D$16,0.8*(J298+Clima!$F297-H299-I299-Constantes!$D$12))</f>
        <v>1.4314317651895978</v>
      </c>
      <c r="F299" s="35">
        <f>IF(Clima!$F297&gt;0.05*Constantes!$D$17,((Clima!$F297-0.05*Constantes!$D$17)^2)/(Clima!$F297+0.95*Constantes!$D$17),0)</f>
        <v>0</v>
      </c>
      <c r="G299" s="35">
        <f>(F299*Constantes!$D$23+Clima!$F297*Constantes!$D$22)/1000</f>
        <v>0</v>
      </c>
      <c r="H299" s="35">
        <f>IF(G299&gt;Constantes!$D$21,1000*((G299-Constantes!$D$21)/(Constantes!$D$23+Constantes!$D$22)),0)</f>
        <v>0</v>
      </c>
      <c r="I299" s="35">
        <f>MAX(0,J298+Clima!$F297-H299-Constantes!$D$11)</f>
        <v>0</v>
      </c>
      <c r="J299" s="35">
        <f>J298+Clima!$F297-H299-E299-I299</f>
        <v>40.667838362729761</v>
      </c>
      <c r="K299" s="35">
        <f>0.0526*H299*Clima!$F297^1.218</f>
        <v>0</v>
      </c>
      <c r="L299" s="35">
        <f>K299*Constantes!$D$29</f>
        <v>0</v>
      </c>
      <c r="M299" s="9"/>
      <c r="N299" s="35">
        <v>294</v>
      </c>
      <c r="O299" s="35">
        <f>'Cálculos de ET'!$I297*((1-Constantes!$E$18)*'Cálculos de ET'!$K297+'Cálculos de ET'!$L297)</f>
        <v>2.4193461126370455</v>
      </c>
      <c r="P299" s="35">
        <f>MIN(O299*Constantes!$E$16,0.8*(U298+Clima!$F297-S299-T299-Constantes!$D$12))</f>
        <v>1.4314317651895978</v>
      </c>
      <c r="Q299" s="35">
        <f>IF(Clima!$F297&gt;0.05*Constantes!$E$17,((Clima!$F297-0.05*Constantes!$E$17)^2)/(Clima!$F297+0.95*Constantes!$E$17),0)</f>
        <v>0</v>
      </c>
      <c r="R299" s="35">
        <f>(Q299*Constantes!$E$23+Clima!$F297*Constantes!$E$22)/1000</f>
        <v>0</v>
      </c>
      <c r="S299" s="35">
        <f>IF(R299&gt;Constantes!$E$21,1000*((R299-Constantes!$E$21)/(Constantes!$E$23+Constantes!$E$22)),0)</f>
        <v>0</v>
      </c>
      <c r="T299" s="35">
        <f>MAX(0,U298+Clima!$F297-S299-Constantes!$D$11)</f>
        <v>0</v>
      </c>
      <c r="U299" s="35">
        <f>U298+Clima!$F297-S299-P299-T299</f>
        <v>40.667838362729761</v>
      </c>
      <c r="V299" s="35">
        <f>0.0526*S299*Clima!$F297^1.218</f>
        <v>0</v>
      </c>
      <c r="W299" s="35">
        <f>V299*Constantes!$E$29</f>
        <v>0</v>
      </c>
      <c r="X299" s="9"/>
      <c r="Y299" s="35">
        <v>294</v>
      </c>
      <c r="Z299" s="35">
        <f>'Cálculos de ET'!$I297*((1-Constantes!$F$18)*'Cálculos de ET'!$K297+'Cálculos de ET'!$L297)</f>
        <v>2.4193461126370455</v>
      </c>
      <c r="AA299" s="35">
        <f>MIN(Z299*Constantes!$F$16,0.8*(AF298+Clima!$F297-AD299-AE299-Constantes!$D$12))</f>
        <v>1.4314317651895978</v>
      </c>
      <c r="AB299" s="35">
        <f>IF(Clima!$F297&gt;0.05*Constantes!$F$17,((Clima!$F297-0.05*Constantes!$F$17)^2)/(Clima!$F297+0.95*Constantes!$F$17),0)</f>
        <v>0</v>
      </c>
      <c r="AC299" s="35">
        <f>(AB299*Constantes!$F$23+Clima!$F297*Constantes!$F$22)/1000</f>
        <v>0</v>
      </c>
      <c r="AD299" s="35">
        <f>IF(AC299&gt;Constantes!$F$21,1000*((AC299-Constantes!$F$21)/(Constantes!$F$23+Constantes!$F$22)),0)</f>
        <v>0</v>
      </c>
      <c r="AE299" s="35">
        <f>MAX(0,AF298+Clima!$F297-AD299-Constantes!$D$11)</f>
        <v>0</v>
      </c>
      <c r="AF299" s="35">
        <f>AF298+Clima!$F297-AD299-AA299-AE299</f>
        <v>40.667838362729761</v>
      </c>
      <c r="AG299" s="35">
        <f>0.0526*AD299*Clima!$F297^1.218</f>
        <v>0</v>
      </c>
      <c r="AH299" s="35">
        <f>AG299*Constantes!$F$29</f>
        <v>0</v>
      </c>
      <c r="AI299" s="9"/>
      <c r="AJ299" s="35">
        <v>294</v>
      </c>
      <c r="AK299" s="35">
        <f>0.0526*Clima!$F297^2.218</f>
        <v>0</v>
      </c>
      <c r="AL299" s="35">
        <f>IF(Clima!$F297&gt;0.05*$AP$6,((Clima!$F297-0.05*$AP$6)^2)/(Clima!$F297+0.95*$AP$6),0)</f>
        <v>0</v>
      </c>
      <c r="AM299" s="35">
        <f>0.0526*AL299*Clima!$F297^1.218</f>
        <v>0</v>
      </c>
      <c r="AN299" s="35"/>
      <c r="AO299" s="35"/>
      <c r="AP299" s="35"/>
      <c r="AQ299" s="9"/>
      <c r="AR299" s="10"/>
    </row>
    <row r="300" spans="2:44" x14ac:dyDescent="0.25">
      <c r="B300" s="8"/>
      <c r="C300" s="35">
        <v>295</v>
      </c>
      <c r="D300" s="35">
        <f>'Cálculos de ET'!$I298*((1-Constantes!$D$18)*'Cálculos de ET'!$K298+'Cálculos de ET'!$L298)</f>
        <v>2.4432504988084389</v>
      </c>
      <c r="E300" s="35">
        <f>MIN(D300*Constantes!$D$16,0.8*(J299+Clima!$F298-H300-I300-Constantes!$D$12))</f>
        <v>1.4455750485810739</v>
      </c>
      <c r="F300" s="35">
        <f>IF(Clima!$F298&gt;0.05*Constantes!$D$17,((Clima!$F298-0.05*Constantes!$D$17)^2)/(Clima!$F298+0.95*Constantes!$D$17),0)</f>
        <v>0</v>
      </c>
      <c r="G300" s="35">
        <f>(F300*Constantes!$D$23+Clima!$F298*Constantes!$D$22)/1000</f>
        <v>0</v>
      </c>
      <c r="H300" s="35">
        <f>IF(G300&gt;Constantes!$D$21,1000*((G300-Constantes!$D$21)/(Constantes!$D$23+Constantes!$D$22)),0)</f>
        <v>0</v>
      </c>
      <c r="I300" s="35">
        <f>MAX(0,J299+Clima!$F298-H300-Constantes!$D$11)</f>
        <v>0</v>
      </c>
      <c r="J300" s="35">
        <f>J299+Clima!$F298-H300-E300-I300</f>
        <v>41.722263314148684</v>
      </c>
      <c r="K300" s="35">
        <f>0.0526*H300*Clima!$F298^1.218</f>
        <v>0</v>
      </c>
      <c r="L300" s="35">
        <f>K300*Constantes!$D$29</f>
        <v>0</v>
      </c>
      <c r="M300" s="9"/>
      <c r="N300" s="35">
        <v>295</v>
      </c>
      <c r="O300" s="35">
        <f>'Cálculos de ET'!$I298*((1-Constantes!$E$18)*'Cálculos de ET'!$K298+'Cálculos de ET'!$L298)</f>
        <v>2.4432504988084389</v>
      </c>
      <c r="P300" s="35">
        <f>MIN(O300*Constantes!$E$16,0.8*(U299+Clima!$F298-S300-T300-Constantes!$D$12))</f>
        <v>1.4455750485810739</v>
      </c>
      <c r="Q300" s="35">
        <f>IF(Clima!$F298&gt;0.05*Constantes!$E$17,((Clima!$F298-0.05*Constantes!$E$17)^2)/(Clima!$F298+0.95*Constantes!$E$17),0)</f>
        <v>0</v>
      </c>
      <c r="R300" s="35">
        <f>(Q300*Constantes!$E$23+Clima!$F298*Constantes!$E$22)/1000</f>
        <v>5.0000000000000001E-4</v>
      </c>
      <c r="S300" s="35">
        <f>IF(R300&gt;Constantes!$E$21,1000*((R300-Constantes!$E$21)/(Constantes!$E$23+Constantes!$E$22)),0)</f>
        <v>0</v>
      </c>
      <c r="T300" s="35">
        <f>MAX(0,U299+Clima!$F298-S300-Constantes!$D$11)</f>
        <v>0</v>
      </c>
      <c r="U300" s="35">
        <f>U299+Clima!$F298-S300-P300-T300</f>
        <v>41.722263314148684</v>
      </c>
      <c r="V300" s="35">
        <f>0.0526*S300*Clima!$F298^1.218</f>
        <v>0</v>
      </c>
      <c r="W300" s="35">
        <f>V300*Constantes!$E$29</f>
        <v>0</v>
      </c>
      <c r="X300" s="9"/>
      <c r="Y300" s="35">
        <v>295</v>
      </c>
      <c r="Z300" s="35">
        <f>'Cálculos de ET'!$I298*((1-Constantes!$F$18)*'Cálculos de ET'!$K298+'Cálculos de ET'!$L298)</f>
        <v>2.4432504988084389</v>
      </c>
      <c r="AA300" s="35">
        <f>MIN(Z300*Constantes!$F$16,0.8*(AF299+Clima!$F298-AD300-AE300-Constantes!$D$12))</f>
        <v>1.4455750485810739</v>
      </c>
      <c r="AB300" s="35">
        <f>IF(Clima!$F298&gt;0.05*Constantes!$F$17,((Clima!$F298-0.05*Constantes!$F$17)^2)/(Clima!$F298+0.95*Constantes!$F$17),0)</f>
        <v>0</v>
      </c>
      <c r="AC300" s="35">
        <f>(AB300*Constantes!$F$23+Clima!$F298*Constantes!$F$22)/1000</f>
        <v>1E-3</v>
      </c>
      <c r="AD300" s="35">
        <f>IF(AC300&gt;Constantes!$F$21,1000*((AC300-Constantes!$F$21)/(Constantes!$F$23+Constantes!$F$22)),0)</f>
        <v>0</v>
      </c>
      <c r="AE300" s="35">
        <f>MAX(0,AF299+Clima!$F298-AD300-Constantes!$D$11)</f>
        <v>0</v>
      </c>
      <c r="AF300" s="35">
        <f>AF299+Clima!$F298-AD300-AA300-AE300</f>
        <v>41.722263314148684</v>
      </c>
      <c r="AG300" s="35">
        <f>0.0526*AD300*Clima!$F298^1.218</f>
        <v>0</v>
      </c>
      <c r="AH300" s="35">
        <f>AG300*Constantes!$F$29</f>
        <v>0</v>
      </c>
      <c r="AI300" s="9"/>
      <c r="AJ300" s="35">
        <v>295</v>
      </c>
      <c r="AK300" s="35">
        <f>0.0526*Clima!$F298^2.218</f>
        <v>0.40143633905347276</v>
      </c>
      <c r="AL300" s="35">
        <f>IF(Clima!$F298&gt;0.05*$AP$6,((Clima!$F298-0.05*$AP$6)^2)/(Clima!$F298+0.95*$AP$6),0)</f>
        <v>1.6667444764761515E-2</v>
      </c>
      <c r="AM300" s="35">
        <f>0.0526*AL300*Clima!$F298^1.218</f>
        <v>2.6763672030967324E-3</v>
      </c>
      <c r="AN300" s="35"/>
      <c r="AO300" s="35"/>
      <c r="AP300" s="35"/>
      <c r="AQ300" s="9"/>
      <c r="AR300" s="10"/>
    </row>
    <row r="301" spans="2:44" x14ac:dyDescent="0.25">
      <c r="B301" s="8"/>
      <c r="C301" s="35">
        <v>296</v>
      </c>
      <c r="D301" s="35">
        <f>'Cálculos de ET'!$I299*((1-Constantes!$D$18)*'Cálculos de ET'!$K299+'Cálculos de ET'!$L299)</f>
        <v>2.4747257535825273</v>
      </c>
      <c r="E301" s="35">
        <f>MIN(D301*Constantes!$D$16,0.8*(J300+Clima!$F299-H301-I301-Constantes!$D$12))</f>
        <v>1.4641977166093192</v>
      </c>
      <c r="F301" s="35">
        <f>IF(Clima!$F299&gt;0.05*Constantes!$D$17,((Clima!$F299-0.05*Constantes!$D$17)^2)/(Clima!$F299+0.95*Constantes!$D$17),0)</f>
        <v>0</v>
      </c>
      <c r="G301" s="35">
        <f>(F301*Constantes!$D$23+Clima!$F299*Constantes!$D$22)/1000</f>
        <v>0</v>
      </c>
      <c r="H301" s="35">
        <f>IF(G301&gt;Constantes!$D$21,1000*((G301-Constantes!$D$21)/(Constantes!$D$23+Constantes!$D$22)),0)</f>
        <v>0</v>
      </c>
      <c r="I301" s="35">
        <f>MAX(0,J300+Clima!$F299-H301-Constantes!$D$11)</f>
        <v>1.4222633141486867</v>
      </c>
      <c r="J301" s="35">
        <f>J300+Clima!$F299-H301-E301-I301</f>
        <v>42.03580228339068</v>
      </c>
      <c r="K301" s="35">
        <f>0.0526*H301*Clima!$F299^1.218</f>
        <v>0</v>
      </c>
      <c r="L301" s="35">
        <f>K301*Constantes!$D$29</f>
        <v>0</v>
      </c>
      <c r="M301" s="9"/>
      <c r="N301" s="35">
        <v>296</v>
      </c>
      <c r="O301" s="35">
        <f>'Cálculos de ET'!$I299*((1-Constantes!$E$18)*'Cálculos de ET'!$K299+'Cálculos de ET'!$L299)</f>
        <v>2.4747257535825273</v>
      </c>
      <c r="P301" s="35">
        <f>MIN(O301*Constantes!$E$16,0.8*(U300+Clima!$F299-S301-T301-Constantes!$D$12))</f>
        <v>1.4641977166093192</v>
      </c>
      <c r="Q301" s="35">
        <f>IF(Clima!$F299&gt;0.05*Constantes!$E$17,((Clima!$F299-0.05*Constantes!$E$17)^2)/(Clima!$F299+0.95*Constantes!$E$17),0)</f>
        <v>0</v>
      </c>
      <c r="R301" s="35">
        <f>(Q301*Constantes!$E$23+Clima!$F299*Constantes!$E$22)/1000</f>
        <v>6.4000000000000016E-4</v>
      </c>
      <c r="S301" s="35">
        <f>IF(R301&gt;Constantes!$E$21,1000*((R301-Constantes!$E$21)/(Constantes!$E$23+Constantes!$E$22)),0)</f>
        <v>0</v>
      </c>
      <c r="T301" s="35">
        <f>MAX(0,U300+Clima!$F299-S301-Constantes!$D$11)</f>
        <v>1.4222633141486867</v>
      </c>
      <c r="U301" s="35">
        <f>U300+Clima!$F299-S301-P301-T301</f>
        <v>42.03580228339068</v>
      </c>
      <c r="V301" s="35">
        <f>0.0526*S301*Clima!$F299^1.218</f>
        <v>0</v>
      </c>
      <c r="W301" s="35">
        <f>V301*Constantes!$E$29</f>
        <v>0</v>
      </c>
      <c r="X301" s="9"/>
      <c r="Y301" s="35">
        <v>296</v>
      </c>
      <c r="Z301" s="35">
        <f>'Cálculos de ET'!$I299*((1-Constantes!$F$18)*'Cálculos de ET'!$K299+'Cálculos de ET'!$L299)</f>
        <v>2.4747257535825273</v>
      </c>
      <c r="AA301" s="35">
        <f>MIN(Z301*Constantes!$F$16,0.8*(AF300+Clima!$F299-AD301-AE301-Constantes!$D$12))</f>
        <v>1.4641977166093192</v>
      </c>
      <c r="AB301" s="35">
        <f>IF(Clima!$F299&gt;0.05*Constantes!$F$17,((Clima!$F299-0.05*Constantes!$F$17)^2)/(Clima!$F299+0.95*Constantes!$F$17),0)</f>
        <v>0</v>
      </c>
      <c r="AC301" s="35">
        <f>(AB301*Constantes!$F$23+Clima!$F299*Constantes!$F$22)/1000</f>
        <v>1.2800000000000003E-3</v>
      </c>
      <c r="AD301" s="35">
        <f>IF(AC301&gt;Constantes!$F$21,1000*((AC301-Constantes!$F$21)/(Constantes!$F$23+Constantes!$F$22)),0)</f>
        <v>0</v>
      </c>
      <c r="AE301" s="35">
        <f>MAX(0,AF300+Clima!$F299-AD301-Constantes!$D$11)</f>
        <v>1.4222633141486867</v>
      </c>
      <c r="AF301" s="35">
        <f>AF300+Clima!$F299-AD301-AA301-AE301</f>
        <v>42.03580228339068</v>
      </c>
      <c r="AG301" s="35">
        <f>0.0526*AD301*Clima!$F299^1.218</f>
        <v>0</v>
      </c>
      <c r="AH301" s="35">
        <f>AG301*Constantes!$F$29</f>
        <v>0</v>
      </c>
      <c r="AI301" s="9"/>
      <c r="AJ301" s="35">
        <v>296</v>
      </c>
      <c r="AK301" s="35">
        <f>0.0526*Clima!$F299^2.218</f>
        <v>0.69407818724181081</v>
      </c>
      <c r="AL301" s="35">
        <f>IF(Clima!$F299&gt;0.05*$AP$6,((Clima!$F299-0.05*$AP$6)^2)/(Clima!$F299+0.95*$AP$6),0)</f>
        <v>5.9703226397170815E-2</v>
      </c>
      <c r="AM301" s="35">
        <f>0.0526*AL301*Clima!$F299^1.218</f>
        <v>1.2949595984448673E-2</v>
      </c>
      <c r="AN301" s="35"/>
      <c r="AO301" s="35"/>
      <c r="AP301" s="35"/>
      <c r="AQ301" s="9"/>
      <c r="AR301" s="10"/>
    </row>
    <row r="302" spans="2:44" x14ac:dyDescent="0.25">
      <c r="B302" s="8"/>
      <c r="C302" s="35">
        <v>297</v>
      </c>
      <c r="D302" s="35">
        <f>'Cálculos de ET'!$I300*((1-Constantes!$D$18)*'Cálculos de ET'!$K300+'Cálculos de ET'!$L300)</f>
        <v>2.309724661632675</v>
      </c>
      <c r="E302" s="35">
        <f>MIN(D302*Constantes!$D$16,0.8*(J301+Clima!$F300-H302-I302-Constantes!$D$12))</f>
        <v>1.3665730720517253</v>
      </c>
      <c r="F302" s="35">
        <f>IF(Clima!$F300&gt;0.05*Constantes!$D$17,((Clima!$F300-0.05*Constantes!$D$17)^2)/(Clima!$F300+0.95*Constantes!$D$17),0)</f>
        <v>0</v>
      </c>
      <c r="G302" s="35">
        <f>(F302*Constantes!$D$23+Clima!$F300*Constantes!$D$22)/1000</f>
        <v>0</v>
      </c>
      <c r="H302" s="35">
        <f>IF(G302&gt;Constantes!$D$21,1000*((G302-Constantes!$D$21)/(Constantes!$D$23+Constantes!$D$22)),0)</f>
        <v>0</v>
      </c>
      <c r="I302" s="35">
        <f>MAX(0,J301+Clima!$F300-H302-Constantes!$D$11)</f>
        <v>0.3358022833906773</v>
      </c>
      <c r="J302" s="35">
        <f>J301+Clima!$F300-H302-E302-I302</f>
        <v>42.133426927948278</v>
      </c>
      <c r="K302" s="35">
        <f>0.0526*H302*Clima!$F300^1.218</f>
        <v>0</v>
      </c>
      <c r="L302" s="35">
        <f>K302*Constantes!$D$29</f>
        <v>0</v>
      </c>
      <c r="M302" s="9"/>
      <c r="N302" s="35">
        <v>297</v>
      </c>
      <c r="O302" s="35">
        <f>'Cálculos de ET'!$I300*((1-Constantes!$E$18)*'Cálculos de ET'!$K300+'Cálculos de ET'!$L300)</f>
        <v>2.309724661632675</v>
      </c>
      <c r="P302" s="35">
        <f>MIN(O302*Constantes!$E$16,0.8*(U301+Clima!$F300-S302-T302-Constantes!$D$12))</f>
        <v>1.3665730720517253</v>
      </c>
      <c r="Q302" s="35">
        <f>IF(Clima!$F300&gt;0.05*Constantes!$E$17,((Clima!$F300-0.05*Constantes!$E$17)^2)/(Clima!$F300+0.95*Constantes!$E$17),0)</f>
        <v>0</v>
      </c>
      <c r="R302" s="35">
        <f>(Q302*Constantes!$E$23+Clima!$F300*Constantes!$E$22)/1000</f>
        <v>3.6000000000000002E-4</v>
      </c>
      <c r="S302" s="35">
        <f>IF(R302&gt;Constantes!$E$21,1000*((R302-Constantes!$E$21)/(Constantes!$E$23+Constantes!$E$22)),0)</f>
        <v>0</v>
      </c>
      <c r="T302" s="35">
        <f>MAX(0,U301+Clima!$F300-S302-Constantes!$D$11)</f>
        <v>0.3358022833906773</v>
      </c>
      <c r="U302" s="35">
        <f>U301+Clima!$F300-S302-P302-T302</f>
        <v>42.133426927948278</v>
      </c>
      <c r="V302" s="35">
        <f>0.0526*S302*Clima!$F300^1.218</f>
        <v>0</v>
      </c>
      <c r="W302" s="35">
        <f>V302*Constantes!$E$29</f>
        <v>0</v>
      </c>
      <c r="X302" s="9"/>
      <c r="Y302" s="35">
        <v>297</v>
      </c>
      <c r="Z302" s="35">
        <f>'Cálculos de ET'!$I300*((1-Constantes!$F$18)*'Cálculos de ET'!$K300+'Cálculos de ET'!$L300)</f>
        <v>2.309724661632675</v>
      </c>
      <c r="AA302" s="35">
        <f>MIN(Z302*Constantes!$F$16,0.8*(AF301+Clima!$F300-AD302-AE302-Constantes!$D$12))</f>
        <v>1.3665730720517253</v>
      </c>
      <c r="AB302" s="35">
        <f>IF(Clima!$F300&gt;0.05*Constantes!$F$17,((Clima!$F300-0.05*Constantes!$F$17)^2)/(Clima!$F300+0.95*Constantes!$F$17),0)</f>
        <v>0</v>
      </c>
      <c r="AC302" s="35">
        <f>(AB302*Constantes!$F$23+Clima!$F300*Constantes!$F$22)/1000</f>
        <v>7.2000000000000005E-4</v>
      </c>
      <c r="AD302" s="35">
        <f>IF(AC302&gt;Constantes!$F$21,1000*((AC302-Constantes!$F$21)/(Constantes!$F$23+Constantes!$F$22)),0)</f>
        <v>0</v>
      </c>
      <c r="AE302" s="35">
        <f>MAX(0,AF301+Clima!$F300-AD302-Constantes!$D$11)</f>
        <v>0.3358022833906773</v>
      </c>
      <c r="AF302" s="35">
        <f>AF301+Clima!$F300-AD302-AA302-AE302</f>
        <v>42.133426927948278</v>
      </c>
      <c r="AG302" s="35">
        <f>0.0526*AD302*Clima!$F300^1.218</f>
        <v>0</v>
      </c>
      <c r="AH302" s="35">
        <f>AG302*Constantes!$F$29</f>
        <v>0</v>
      </c>
      <c r="AI302" s="9"/>
      <c r="AJ302" s="35">
        <v>297</v>
      </c>
      <c r="AK302" s="35">
        <f>0.0526*Clima!$F300^2.218</f>
        <v>0.19372254258423433</v>
      </c>
      <c r="AL302" s="35">
        <f>IF(Clima!$F300&gt;0.05*$AP$6,((Clima!$F300-0.05*$AP$6)^2)/(Clima!$F300+0.95*$AP$6),0)</f>
        <v>1.3395249151634377E-4</v>
      </c>
      <c r="AM302" s="35">
        <f>0.0526*AL302*Clima!$F300^1.218</f>
        <v>1.441645402335511E-5</v>
      </c>
      <c r="AN302" s="35"/>
      <c r="AO302" s="35"/>
      <c r="AP302" s="35"/>
      <c r="AQ302" s="9"/>
      <c r="AR302" s="10"/>
    </row>
    <row r="303" spans="2:44" x14ac:dyDescent="0.25">
      <c r="B303" s="8"/>
      <c r="C303" s="35">
        <v>298</v>
      </c>
      <c r="D303" s="35">
        <f>'Cálculos de ET'!$I301*((1-Constantes!$D$18)*'Cálculos de ET'!$K301+'Cálculos de ET'!$L301)</f>
        <v>2.3203574223638559</v>
      </c>
      <c r="E303" s="35">
        <f>MIN(D303*Constantes!$D$16,0.8*(J302+Clima!$F301-H303-I303-Constantes!$D$12))</f>
        <v>1.372864057612978</v>
      </c>
      <c r="F303" s="35">
        <f>IF(Clima!$F301&gt;0.05*Constantes!$D$17,((Clima!$F301-0.05*Constantes!$D$17)^2)/(Clima!$F301+0.95*Constantes!$D$17),0)</f>
        <v>1.2793910491490298E-2</v>
      </c>
      <c r="G303" s="35">
        <f>(F303*Constantes!$D$23+Clima!$F301*Constantes!$D$22)/1000</f>
        <v>1.2793910491490297E-4</v>
      </c>
      <c r="H303" s="35">
        <f>IF(G303&gt;Constantes!$D$21,1000*((G303-Constantes!$D$21)/(Constantes!$D$23+Constantes!$D$22)),0)</f>
        <v>1.2793910491490297E-2</v>
      </c>
      <c r="I303" s="35">
        <f>MAX(0,J302+Clima!$F301-H303-Constantes!$D$11)</f>
        <v>4.4206330174567867</v>
      </c>
      <c r="J303" s="35">
        <f>J302+Clima!$F301-H303-E303-I303</f>
        <v>42.127135942387021</v>
      </c>
      <c r="K303" s="35">
        <f>0.0526*H303*Clima!$F301^1.218</f>
        <v>5.725907769404571E-3</v>
      </c>
      <c r="L303" s="35">
        <f>K303*Constantes!$D$29</f>
        <v>1.4682698530109358E-5</v>
      </c>
      <c r="M303" s="9"/>
      <c r="N303" s="35">
        <v>298</v>
      </c>
      <c r="O303" s="35">
        <f>'Cálculos de ET'!$I301*((1-Constantes!$E$18)*'Cálculos de ET'!$K301+'Cálculos de ET'!$L301)</f>
        <v>2.3203574223638559</v>
      </c>
      <c r="P303" s="35">
        <f>MIN(O303*Constantes!$E$16,0.8*(U302+Clima!$F301-S303-T303-Constantes!$D$12))</f>
        <v>1.372864057612978</v>
      </c>
      <c r="Q303" s="35">
        <f>IF(Clima!$F301&gt;0.05*Constantes!$E$17,((Clima!$F301-0.05*Constantes!$E$17)^2)/(Clima!$F301+0.95*Constantes!$E$17),0)</f>
        <v>1.2793910491490298E-2</v>
      </c>
      <c r="R303" s="35">
        <f>(Q303*Constantes!$E$23+Clima!$F301*Constantes!$E$22)/1000</f>
        <v>1.287939104914903E-3</v>
      </c>
      <c r="S303" s="35">
        <f>IF(R303&gt;Constantes!$E$21,1000*((R303-Constantes!$E$21)/(Constantes!$E$23+Constantes!$E$22)),0)</f>
        <v>0</v>
      </c>
      <c r="T303" s="35">
        <f>MAX(0,U302+Clima!$F301-S303-Constantes!$D$11)</f>
        <v>4.4334269279482754</v>
      </c>
      <c r="U303" s="35">
        <f>U302+Clima!$F301-S303-P303-T303</f>
        <v>42.127135942387021</v>
      </c>
      <c r="V303" s="35">
        <f>0.0526*S303*Clima!$F301^1.218</f>
        <v>0</v>
      </c>
      <c r="W303" s="35">
        <f>V303*Constantes!$E$29</f>
        <v>0</v>
      </c>
      <c r="X303" s="9"/>
      <c r="Y303" s="35">
        <v>298</v>
      </c>
      <c r="Z303" s="35">
        <f>'Cálculos de ET'!$I301*((1-Constantes!$F$18)*'Cálculos de ET'!$K301+'Cálculos de ET'!$L301)</f>
        <v>2.3203574223638559</v>
      </c>
      <c r="AA303" s="35">
        <f>MIN(Z303*Constantes!$F$16,0.8*(AF302+Clima!$F301-AD303-AE303-Constantes!$D$12))</f>
        <v>1.372864057612978</v>
      </c>
      <c r="AB303" s="35">
        <f>IF(Clima!$F301&gt;0.05*Constantes!$F$17,((Clima!$F301-0.05*Constantes!$F$17)^2)/(Clima!$F301+0.95*Constantes!$F$17),0)</f>
        <v>1.2793910491490298E-2</v>
      </c>
      <c r="AC303" s="35">
        <f>(AB303*Constantes!$F$23+Clima!$F301*Constantes!$F$22)/1000</f>
        <v>2.4479391049149028E-3</v>
      </c>
      <c r="AD303" s="35">
        <f>IF(AC303&gt;Constantes!$F$21,1000*((AC303-Constantes!$F$21)/(Constantes!$F$23+Constantes!$F$22)),0)</f>
        <v>0</v>
      </c>
      <c r="AE303" s="35">
        <f>MAX(0,AF302+Clima!$F301-AD303-Constantes!$D$11)</f>
        <v>4.4334269279482754</v>
      </c>
      <c r="AF303" s="35">
        <f>AF302+Clima!$F301-AD303-AA303-AE303</f>
        <v>42.127135942387021</v>
      </c>
      <c r="AG303" s="35">
        <f>0.0526*AD303*Clima!$F301^1.218</f>
        <v>0</v>
      </c>
      <c r="AH303" s="35">
        <f>AG303*Constantes!$F$29</f>
        <v>0</v>
      </c>
      <c r="AI303" s="9"/>
      <c r="AJ303" s="35">
        <v>298</v>
      </c>
      <c r="AK303" s="35">
        <f>0.0526*Clima!$F301^2.218</f>
        <v>2.5957868850681649</v>
      </c>
      <c r="AL303" s="35">
        <f>IF(Clima!$F301&gt;0.05*$AP$6,((Clima!$F301-0.05*$AP$6)^2)/(Clima!$F301+0.95*$AP$6),0)</f>
        <v>0.42760102492926944</v>
      </c>
      <c r="AM303" s="35">
        <f>0.0526*AL303*Clima!$F301^1.218</f>
        <v>0.19137260906087983</v>
      </c>
      <c r="AN303" s="35"/>
      <c r="AO303" s="35"/>
      <c r="AP303" s="35"/>
      <c r="AQ303" s="9"/>
      <c r="AR303" s="10"/>
    </row>
    <row r="304" spans="2:44" x14ac:dyDescent="0.25">
      <c r="B304" s="8"/>
      <c r="C304" s="35">
        <v>299</v>
      </c>
      <c r="D304" s="35">
        <f>'Cálculos de ET'!$I302*((1-Constantes!$D$18)*'Cálculos de ET'!$K302+'Cálculos de ET'!$L302)</f>
        <v>2.3972937702480515</v>
      </c>
      <c r="E304" s="35">
        <f>MIN(D304*Constantes!$D$16,0.8*(J303+Clima!$F302-H304-I304-Constantes!$D$12))</f>
        <v>1.4183842631279617</v>
      </c>
      <c r="F304" s="35">
        <f>IF(Clima!$F302&gt;0.05*Constantes!$D$17,((Clima!$F302-0.05*Constantes!$D$17)^2)/(Clima!$F302+0.95*Constantes!$D$17),0)</f>
        <v>0</v>
      </c>
      <c r="G304" s="35">
        <f>(F304*Constantes!$D$23+Clima!$F302*Constantes!$D$22)/1000</f>
        <v>0</v>
      </c>
      <c r="H304" s="35">
        <f>IF(G304&gt;Constantes!$D$21,1000*((G304-Constantes!$D$21)/(Constantes!$D$23+Constantes!$D$22)),0)</f>
        <v>0</v>
      </c>
      <c r="I304" s="35">
        <f>MAX(0,J303+Clima!$F302-H304-Constantes!$D$11)</f>
        <v>0.3271359423870237</v>
      </c>
      <c r="J304" s="35">
        <f>J303+Clima!$F302-H304-E304-I304</f>
        <v>42.081615736872038</v>
      </c>
      <c r="K304" s="35">
        <f>0.0526*H304*Clima!$F302^1.218</f>
        <v>0</v>
      </c>
      <c r="L304" s="35">
        <f>K304*Constantes!$D$29</f>
        <v>0</v>
      </c>
      <c r="M304" s="9"/>
      <c r="N304" s="35">
        <v>299</v>
      </c>
      <c r="O304" s="35">
        <f>'Cálculos de ET'!$I302*((1-Constantes!$E$18)*'Cálculos de ET'!$K302+'Cálculos de ET'!$L302)</f>
        <v>2.3972937702480515</v>
      </c>
      <c r="P304" s="35">
        <f>MIN(O304*Constantes!$E$16,0.8*(U303+Clima!$F302-S304-T304-Constantes!$D$12))</f>
        <v>1.4183842631279617</v>
      </c>
      <c r="Q304" s="35">
        <f>IF(Clima!$F302&gt;0.05*Constantes!$E$17,((Clima!$F302-0.05*Constantes!$E$17)^2)/(Clima!$F302+0.95*Constantes!$E$17),0)</f>
        <v>0</v>
      </c>
      <c r="R304" s="35">
        <f>(Q304*Constantes!$E$23+Clima!$F302*Constantes!$E$22)/1000</f>
        <v>3.4000000000000002E-4</v>
      </c>
      <c r="S304" s="35">
        <f>IF(R304&gt;Constantes!$E$21,1000*((R304-Constantes!$E$21)/(Constantes!$E$23+Constantes!$E$22)),0)</f>
        <v>0</v>
      </c>
      <c r="T304" s="35">
        <f>MAX(0,U303+Clima!$F302-S304-Constantes!$D$11)</f>
        <v>0.3271359423870237</v>
      </c>
      <c r="U304" s="35">
        <f>U303+Clima!$F302-S304-P304-T304</f>
        <v>42.081615736872038</v>
      </c>
      <c r="V304" s="35">
        <f>0.0526*S304*Clima!$F302^1.218</f>
        <v>0</v>
      </c>
      <c r="W304" s="35">
        <f>V304*Constantes!$E$29</f>
        <v>0</v>
      </c>
      <c r="X304" s="9"/>
      <c r="Y304" s="35">
        <v>299</v>
      </c>
      <c r="Z304" s="35">
        <f>'Cálculos de ET'!$I302*((1-Constantes!$F$18)*'Cálculos de ET'!$K302+'Cálculos de ET'!$L302)</f>
        <v>2.3972937702480515</v>
      </c>
      <c r="AA304" s="35">
        <f>MIN(Z304*Constantes!$F$16,0.8*(AF303+Clima!$F302-AD304-AE304-Constantes!$D$12))</f>
        <v>1.4183842631279617</v>
      </c>
      <c r="AB304" s="35">
        <f>IF(Clima!$F302&gt;0.05*Constantes!$F$17,((Clima!$F302-0.05*Constantes!$F$17)^2)/(Clima!$F302+0.95*Constantes!$F$17),0)</f>
        <v>0</v>
      </c>
      <c r="AC304" s="35">
        <f>(AB304*Constantes!$F$23+Clima!$F302*Constantes!$F$22)/1000</f>
        <v>6.8000000000000005E-4</v>
      </c>
      <c r="AD304" s="35">
        <f>IF(AC304&gt;Constantes!$F$21,1000*((AC304-Constantes!$F$21)/(Constantes!$F$23+Constantes!$F$22)),0)</f>
        <v>0</v>
      </c>
      <c r="AE304" s="35">
        <f>MAX(0,AF303+Clima!$F302-AD304-Constantes!$D$11)</f>
        <v>0.3271359423870237</v>
      </c>
      <c r="AF304" s="35">
        <f>AF303+Clima!$F302-AD304-AA304-AE304</f>
        <v>42.081615736872038</v>
      </c>
      <c r="AG304" s="35">
        <f>0.0526*AD304*Clima!$F302^1.218</f>
        <v>0</v>
      </c>
      <c r="AH304" s="35">
        <f>AG304*Constantes!$F$29</f>
        <v>0</v>
      </c>
      <c r="AI304" s="9"/>
      <c r="AJ304" s="35">
        <v>299</v>
      </c>
      <c r="AK304" s="35">
        <f>0.0526*Clima!$F302^2.218</f>
        <v>0.17065595668433275</v>
      </c>
      <c r="AL304" s="35">
        <f>IF(Clima!$F302&gt;0.05*$AP$6,((Clima!$F302-0.05*$AP$6)^2)/(Clima!$F302+0.95*$AP$6),0)</f>
        <v>0</v>
      </c>
      <c r="AM304" s="35">
        <f>0.0526*AL304*Clima!$F302^1.218</f>
        <v>0</v>
      </c>
      <c r="AN304" s="35"/>
      <c r="AO304" s="35"/>
      <c r="AP304" s="35"/>
      <c r="AQ304" s="9"/>
      <c r="AR304" s="10"/>
    </row>
    <row r="305" spans="2:44" x14ac:dyDescent="0.25">
      <c r="B305" s="8"/>
      <c r="C305" s="35">
        <v>300</v>
      </c>
      <c r="D305" s="35">
        <f>'Cálculos de ET'!$I303*((1-Constantes!$D$18)*'Cálculos de ET'!$K303+'Cálculos de ET'!$L303)</f>
        <v>2.4743188123975295</v>
      </c>
      <c r="E305" s="35">
        <f>MIN(D305*Constantes!$D$16,0.8*(J304+Clima!$F303-H305-I305-Constantes!$D$12))</f>
        <v>1.4639569455448869</v>
      </c>
      <c r="F305" s="35">
        <f>IF(Clima!$F303&gt;0.05*Constantes!$D$17,((Clima!$F303-0.05*Constantes!$D$17)^2)/(Clima!$F303+0.95*Constantes!$D$17),0)</f>
        <v>0</v>
      </c>
      <c r="G305" s="35">
        <f>(F305*Constantes!$D$23+Clima!$F303*Constantes!$D$22)/1000</f>
        <v>0</v>
      </c>
      <c r="H305" s="35">
        <f>IF(G305&gt;Constantes!$D$21,1000*((G305-Constantes!$D$21)/(Constantes!$D$23+Constantes!$D$22)),0)</f>
        <v>0</v>
      </c>
      <c r="I305" s="35">
        <f>MAX(0,J304+Clima!$F303-H305-Constantes!$D$11)</f>
        <v>0</v>
      </c>
      <c r="J305" s="35">
        <f>J304+Clima!$F303-H305-E305-I305</f>
        <v>40.917658791327149</v>
      </c>
      <c r="K305" s="35">
        <f>0.0526*H305*Clima!$F303^1.218</f>
        <v>0</v>
      </c>
      <c r="L305" s="35">
        <f>K305*Constantes!$D$29</f>
        <v>0</v>
      </c>
      <c r="M305" s="9"/>
      <c r="N305" s="35">
        <v>300</v>
      </c>
      <c r="O305" s="35">
        <f>'Cálculos de ET'!$I303*((1-Constantes!$E$18)*'Cálculos de ET'!$K303+'Cálculos de ET'!$L303)</f>
        <v>2.4743188123975295</v>
      </c>
      <c r="P305" s="35">
        <f>MIN(O305*Constantes!$E$16,0.8*(U304+Clima!$F303-S305-T305-Constantes!$D$12))</f>
        <v>1.4639569455448869</v>
      </c>
      <c r="Q305" s="35">
        <f>IF(Clima!$F303&gt;0.05*Constantes!$E$17,((Clima!$F303-0.05*Constantes!$E$17)^2)/(Clima!$F303+0.95*Constantes!$E$17),0)</f>
        <v>0</v>
      </c>
      <c r="R305" s="35">
        <f>(Q305*Constantes!$E$23+Clima!$F303*Constantes!$E$22)/1000</f>
        <v>5.9999999999999995E-5</v>
      </c>
      <c r="S305" s="35">
        <f>IF(R305&gt;Constantes!$E$21,1000*((R305-Constantes!$E$21)/(Constantes!$E$23+Constantes!$E$22)),0)</f>
        <v>0</v>
      </c>
      <c r="T305" s="35">
        <f>MAX(0,U304+Clima!$F303-S305-Constantes!$D$11)</f>
        <v>0</v>
      </c>
      <c r="U305" s="35">
        <f>U304+Clima!$F303-S305-P305-T305</f>
        <v>40.917658791327149</v>
      </c>
      <c r="V305" s="35">
        <f>0.0526*S305*Clima!$F303^1.218</f>
        <v>0</v>
      </c>
      <c r="W305" s="35">
        <f>V305*Constantes!$E$29</f>
        <v>0</v>
      </c>
      <c r="X305" s="9"/>
      <c r="Y305" s="35">
        <v>300</v>
      </c>
      <c r="Z305" s="35">
        <f>'Cálculos de ET'!$I303*((1-Constantes!$F$18)*'Cálculos de ET'!$K303+'Cálculos de ET'!$L303)</f>
        <v>2.4743188123975295</v>
      </c>
      <c r="AA305" s="35">
        <f>MIN(Z305*Constantes!$F$16,0.8*(AF304+Clima!$F303-AD305-AE305-Constantes!$D$12))</f>
        <v>1.4639569455448869</v>
      </c>
      <c r="AB305" s="35">
        <f>IF(Clima!$F303&gt;0.05*Constantes!$F$17,((Clima!$F303-0.05*Constantes!$F$17)^2)/(Clima!$F303+0.95*Constantes!$F$17),0)</f>
        <v>0</v>
      </c>
      <c r="AC305" s="35">
        <f>(AB305*Constantes!$F$23+Clima!$F303*Constantes!$F$22)/1000</f>
        <v>1.1999999999999999E-4</v>
      </c>
      <c r="AD305" s="35">
        <f>IF(AC305&gt;Constantes!$F$21,1000*((AC305-Constantes!$F$21)/(Constantes!$F$23+Constantes!$F$22)),0)</f>
        <v>0</v>
      </c>
      <c r="AE305" s="35">
        <f>MAX(0,AF304+Clima!$F303-AD305-Constantes!$D$11)</f>
        <v>0</v>
      </c>
      <c r="AF305" s="35">
        <f>AF304+Clima!$F303-AD305-AA305-AE305</f>
        <v>40.917658791327149</v>
      </c>
      <c r="AG305" s="35">
        <f>0.0526*AD305*Clima!$F303^1.218</f>
        <v>0</v>
      </c>
      <c r="AH305" s="35">
        <f>AG305*Constantes!$F$29</f>
        <v>0</v>
      </c>
      <c r="AI305" s="9"/>
      <c r="AJ305" s="35">
        <v>300</v>
      </c>
      <c r="AK305" s="35">
        <f>0.0526*Clima!$F303^2.218</f>
        <v>3.6411677467564265E-3</v>
      </c>
      <c r="AL305" s="35">
        <f>IF(Clima!$F303&gt;0.05*$AP$6,((Clima!$F303-0.05*$AP$6)^2)/(Clima!$F303+0.95*$AP$6),0)</f>
        <v>0</v>
      </c>
      <c r="AM305" s="35">
        <f>0.0526*AL305*Clima!$F303^1.218</f>
        <v>0</v>
      </c>
      <c r="AN305" s="35"/>
      <c r="AO305" s="35"/>
      <c r="AP305" s="35"/>
      <c r="AQ305" s="9"/>
      <c r="AR305" s="10"/>
    </row>
    <row r="306" spans="2:44" x14ac:dyDescent="0.25">
      <c r="B306" s="8"/>
      <c r="C306" s="35">
        <v>301</v>
      </c>
      <c r="D306" s="35">
        <f>'Cálculos de ET'!$I304*((1-Constantes!$D$18)*'Cálculos de ET'!$K304+'Cálculos de ET'!$L304)</f>
        <v>2.5489437471792131</v>
      </c>
      <c r="E306" s="35">
        <f>MIN(D306*Constantes!$D$16,0.8*(J305+Clima!$F304-H306-I306-Constantes!$D$12))</f>
        <v>1.5081095790038803</v>
      </c>
      <c r="F306" s="35">
        <f>IF(Clima!$F304&gt;0.05*Constantes!$D$17,((Clima!$F304-0.05*Constantes!$D$17)^2)/(Clima!$F304+0.95*Constantes!$D$17),0)</f>
        <v>0</v>
      </c>
      <c r="G306" s="35">
        <f>(F306*Constantes!$D$23+Clima!$F304*Constantes!$D$22)/1000</f>
        <v>0</v>
      </c>
      <c r="H306" s="35">
        <f>IF(G306&gt;Constantes!$D$21,1000*((G306-Constantes!$D$21)/(Constantes!$D$23+Constantes!$D$22)),0)</f>
        <v>0</v>
      </c>
      <c r="I306" s="35">
        <f>MAX(0,J305+Clima!$F304-H306-Constantes!$D$11)</f>
        <v>0</v>
      </c>
      <c r="J306" s="35">
        <f>J305+Clima!$F304-H306-E306-I306</f>
        <v>40.809549212323269</v>
      </c>
      <c r="K306" s="35">
        <f>0.0526*H306*Clima!$F304^1.218</f>
        <v>0</v>
      </c>
      <c r="L306" s="35">
        <f>K306*Constantes!$D$29</f>
        <v>0</v>
      </c>
      <c r="M306" s="9"/>
      <c r="N306" s="35">
        <v>301</v>
      </c>
      <c r="O306" s="35">
        <f>'Cálculos de ET'!$I304*((1-Constantes!$E$18)*'Cálculos de ET'!$K304+'Cálculos de ET'!$L304)</f>
        <v>2.5489437471792131</v>
      </c>
      <c r="P306" s="35">
        <f>MIN(O306*Constantes!$E$16,0.8*(U305+Clima!$F304-S306-T306-Constantes!$D$12))</f>
        <v>1.5081095790038803</v>
      </c>
      <c r="Q306" s="35">
        <f>IF(Clima!$F304&gt;0.05*Constantes!$E$17,((Clima!$F304-0.05*Constantes!$E$17)^2)/(Clima!$F304+0.95*Constantes!$E$17),0)</f>
        <v>0</v>
      </c>
      <c r="R306" s="35">
        <f>(Q306*Constantes!$E$23+Clima!$F304*Constantes!$E$22)/1000</f>
        <v>2.7999999999999998E-4</v>
      </c>
      <c r="S306" s="35">
        <f>IF(R306&gt;Constantes!$E$21,1000*((R306-Constantes!$E$21)/(Constantes!$E$23+Constantes!$E$22)),0)</f>
        <v>0</v>
      </c>
      <c r="T306" s="35">
        <f>MAX(0,U305+Clima!$F304-S306-Constantes!$D$11)</f>
        <v>0</v>
      </c>
      <c r="U306" s="35">
        <f>U305+Clima!$F304-S306-P306-T306</f>
        <v>40.809549212323269</v>
      </c>
      <c r="V306" s="35">
        <f>0.0526*S306*Clima!$F304^1.218</f>
        <v>0</v>
      </c>
      <c r="W306" s="35">
        <f>V306*Constantes!$E$29</f>
        <v>0</v>
      </c>
      <c r="X306" s="9"/>
      <c r="Y306" s="35">
        <v>301</v>
      </c>
      <c r="Z306" s="35">
        <f>'Cálculos de ET'!$I304*((1-Constantes!$F$18)*'Cálculos de ET'!$K304+'Cálculos de ET'!$L304)</f>
        <v>2.5489437471792131</v>
      </c>
      <c r="AA306" s="35">
        <f>MIN(Z306*Constantes!$F$16,0.8*(AF305+Clima!$F304-AD306-AE306-Constantes!$D$12))</f>
        <v>1.5081095790038803</v>
      </c>
      <c r="AB306" s="35">
        <f>IF(Clima!$F304&gt;0.05*Constantes!$F$17,((Clima!$F304-0.05*Constantes!$F$17)^2)/(Clima!$F304+0.95*Constantes!$F$17),0)</f>
        <v>0</v>
      </c>
      <c r="AC306" s="35">
        <f>(AB306*Constantes!$F$23+Clima!$F304*Constantes!$F$22)/1000</f>
        <v>5.5999999999999995E-4</v>
      </c>
      <c r="AD306" s="35">
        <f>IF(AC306&gt;Constantes!$F$21,1000*((AC306-Constantes!$F$21)/(Constantes!$F$23+Constantes!$F$22)),0)</f>
        <v>0</v>
      </c>
      <c r="AE306" s="35">
        <f>MAX(0,AF305+Clima!$F304-AD306-Constantes!$D$11)</f>
        <v>0</v>
      </c>
      <c r="AF306" s="35">
        <f>AF305+Clima!$F304-AD306-AA306-AE306</f>
        <v>40.809549212323269</v>
      </c>
      <c r="AG306" s="35">
        <f>0.0526*AD306*Clima!$F304^1.218</f>
        <v>0</v>
      </c>
      <c r="AH306" s="35">
        <f>AG306*Constantes!$F$29</f>
        <v>0</v>
      </c>
      <c r="AI306" s="9"/>
      <c r="AJ306" s="35">
        <v>301</v>
      </c>
      <c r="AK306" s="35">
        <f>0.0526*Clima!$F304^2.218</f>
        <v>0.11094244358496377</v>
      </c>
      <c r="AL306" s="35">
        <f>IF(Clima!$F304&gt;0.05*$AP$6,((Clima!$F304-0.05*$AP$6)^2)/(Clima!$F304+0.95*$AP$6),0)</f>
        <v>0</v>
      </c>
      <c r="AM306" s="35">
        <f>0.0526*AL306*Clima!$F304^1.218</f>
        <v>0</v>
      </c>
      <c r="AN306" s="35"/>
      <c r="AO306" s="35"/>
      <c r="AP306" s="35"/>
      <c r="AQ306" s="9"/>
      <c r="AR306" s="10"/>
    </row>
    <row r="307" spans="2:44" x14ac:dyDescent="0.25">
      <c r="B307" s="8"/>
      <c r="C307" s="35">
        <v>302</v>
      </c>
      <c r="D307" s="35">
        <f>'Cálculos de ET'!$I305*((1-Constantes!$D$18)*'Cálculos de ET'!$K305+'Cálculos de ET'!$L305)</f>
        <v>2.5439079484707459</v>
      </c>
      <c r="E307" s="35">
        <f>MIN(D307*Constantes!$D$16,0.8*(J306+Clima!$F305-H307-I307-Constantes!$D$12))</f>
        <v>1.5051300953339957</v>
      </c>
      <c r="F307" s="35">
        <f>IF(Clima!$F305&gt;0.05*Constantes!$D$17,((Clima!$F305-0.05*Constantes!$D$17)^2)/(Clima!$F305+0.95*Constantes!$D$17),0)</f>
        <v>0</v>
      </c>
      <c r="G307" s="35">
        <f>(F307*Constantes!$D$23+Clima!$F305*Constantes!$D$22)/1000</f>
        <v>0</v>
      </c>
      <c r="H307" s="35">
        <f>IF(G307&gt;Constantes!$D$21,1000*((G307-Constantes!$D$21)/(Constantes!$D$23+Constantes!$D$22)),0)</f>
        <v>0</v>
      </c>
      <c r="I307" s="35">
        <f>MAX(0,J306+Clima!$F305-H307-Constantes!$D$11)</f>
        <v>0</v>
      </c>
      <c r="J307" s="35">
        <f>J306+Clima!$F305-H307-E307-I307</f>
        <v>39.304419116989273</v>
      </c>
      <c r="K307" s="35">
        <f>0.0526*H307*Clima!$F305^1.218</f>
        <v>0</v>
      </c>
      <c r="L307" s="35">
        <f>K307*Constantes!$D$29</f>
        <v>0</v>
      </c>
      <c r="M307" s="9"/>
      <c r="N307" s="35">
        <v>302</v>
      </c>
      <c r="O307" s="35">
        <f>'Cálculos de ET'!$I305*((1-Constantes!$E$18)*'Cálculos de ET'!$K305+'Cálculos de ET'!$L305)</f>
        <v>2.5439079484707459</v>
      </c>
      <c r="P307" s="35">
        <f>MIN(O307*Constantes!$E$16,0.8*(U306+Clima!$F305-S307-T307-Constantes!$D$12))</f>
        <v>1.5051300953339957</v>
      </c>
      <c r="Q307" s="35">
        <f>IF(Clima!$F305&gt;0.05*Constantes!$E$17,((Clima!$F305-0.05*Constantes!$E$17)^2)/(Clima!$F305+0.95*Constantes!$E$17),0)</f>
        <v>0</v>
      </c>
      <c r="R307" s="35">
        <f>(Q307*Constantes!$E$23+Clima!$F305*Constantes!$E$22)/1000</f>
        <v>0</v>
      </c>
      <c r="S307" s="35">
        <f>IF(R307&gt;Constantes!$E$21,1000*((R307-Constantes!$E$21)/(Constantes!$E$23+Constantes!$E$22)),0)</f>
        <v>0</v>
      </c>
      <c r="T307" s="35">
        <f>MAX(0,U306+Clima!$F305-S307-Constantes!$D$11)</f>
        <v>0</v>
      </c>
      <c r="U307" s="35">
        <f>U306+Clima!$F305-S307-P307-T307</f>
        <v>39.304419116989273</v>
      </c>
      <c r="V307" s="35">
        <f>0.0526*S307*Clima!$F305^1.218</f>
        <v>0</v>
      </c>
      <c r="W307" s="35">
        <f>V307*Constantes!$E$29</f>
        <v>0</v>
      </c>
      <c r="X307" s="9"/>
      <c r="Y307" s="35">
        <v>302</v>
      </c>
      <c r="Z307" s="35">
        <f>'Cálculos de ET'!$I305*((1-Constantes!$F$18)*'Cálculos de ET'!$K305+'Cálculos de ET'!$L305)</f>
        <v>2.5439079484707459</v>
      </c>
      <c r="AA307" s="35">
        <f>MIN(Z307*Constantes!$F$16,0.8*(AF306+Clima!$F305-AD307-AE307-Constantes!$D$12))</f>
        <v>1.5051300953339957</v>
      </c>
      <c r="AB307" s="35">
        <f>IF(Clima!$F305&gt;0.05*Constantes!$F$17,((Clima!$F305-0.05*Constantes!$F$17)^2)/(Clima!$F305+0.95*Constantes!$F$17),0)</f>
        <v>0</v>
      </c>
      <c r="AC307" s="35">
        <f>(AB307*Constantes!$F$23+Clima!$F305*Constantes!$F$22)/1000</f>
        <v>0</v>
      </c>
      <c r="AD307" s="35">
        <f>IF(AC307&gt;Constantes!$F$21,1000*((AC307-Constantes!$F$21)/(Constantes!$F$23+Constantes!$F$22)),0)</f>
        <v>0</v>
      </c>
      <c r="AE307" s="35">
        <f>MAX(0,AF306+Clima!$F305-AD307-Constantes!$D$11)</f>
        <v>0</v>
      </c>
      <c r="AF307" s="35">
        <f>AF306+Clima!$F305-AD307-AA307-AE307</f>
        <v>39.304419116989273</v>
      </c>
      <c r="AG307" s="35">
        <f>0.0526*AD307*Clima!$F305^1.218</f>
        <v>0</v>
      </c>
      <c r="AH307" s="35">
        <f>AG307*Constantes!$F$29</f>
        <v>0</v>
      </c>
      <c r="AI307" s="9"/>
      <c r="AJ307" s="35">
        <v>302</v>
      </c>
      <c r="AK307" s="35">
        <f>0.0526*Clima!$F305^2.218</f>
        <v>0</v>
      </c>
      <c r="AL307" s="35">
        <f>IF(Clima!$F305&gt;0.05*$AP$6,((Clima!$F305-0.05*$AP$6)^2)/(Clima!$F305+0.95*$AP$6),0)</f>
        <v>0</v>
      </c>
      <c r="AM307" s="35">
        <f>0.0526*AL307*Clima!$F305^1.218</f>
        <v>0</v>
      </c>
      <c r="AN307" s="35"/>
      <c r="AO307" s="35"/>
      <c r="AP307" s="35"/>
      <c r="AQ307" s="9"/>
      <c r="AR307" s="10"/>
    </row>
    <row r="308" spans="2:44" x14ac:dyDescent="0.25">
      <c r="B308" s="8"/>
      <c r="C308" s="35">
        <v>303</v>
      </c>
      <c r="D308" s="35">
        <f>'Cálculos de ET'!$I306*((1-Constantes!$D$18)*'Cálculos de ET'!$K306+'Cálculos de ET'!$L306)</f>
        <v>2.4719047244110675</v>
      </c>
      <c r="E308" s="35">
        <f>MIN(D308*Constantes!$D$16,0.8*(J307+Clima!$F306-H308-I308-Constantes!$D$12))</f>
        <v>1.4625286248057687</v>
      </c>
      <c r="F308" s="35">
        <f>IF(Clima!$F306&gt;0.05*Constantes!$D$17,((Clima!$F306-0.05*Constantes!$D$17)^2)/(Clima!$F306+0.95*Constantes!$D$17),0)</f>
        <v>0</v>
      </c>
      <c r="G308" s="35">
        <f>(F308*Constantes!$D$23+Clima!$F306*Constantes!$D$22)/1000</f>
        <v>0</v>
      </c>
      <c r="H308" s="35">
        <f>IF(G308&gt;Constantes!$D$21,1000*((G308-Constantes!$D$21)/(Constantes!$D$23+Constantes!$D$22)),0)</f>
        <v>0</v>
      </c>
      <c r="I308" s="35">
        <f>MAX(0,J307+Clima!$F306-H308-Constantes!$D$11)</f>
        <v>0</v>
      </c>
      <c r="J308" s="35">
        <f>J307+Clima!$F306-H308-E308-I308</f>
        <v>40.341890492183502</v>
      </c>
      <c r="K308" s="35">
        <f>0.0526*H308*Clima!$F306^1.218</f>
        <v>0</v>
      </c>
      <c r="L308" s="35">
        <f>K308*Constantes!$D$29</f>
        <v>0</v>
      </c>
      <c r="M308" s="9"/>
      <c r="N308" s="35">
        <v>303</v>
      </c>
      <c r="O308" s="35">
        <f>'Cálculos de ET'!$I306*((1-Constantes!$E$18)*'Cálculos de ET'!$K306+'Cálculos de ET'!$L306)</f>
        <v>2.4719047244110675</v>
      </c>
      <c r="P308" s="35">
        <f>MIN(O308*Constantes!$E$16,0.8*(U307+Clima!$F306-S308-T308-Constantes!$D$12))</f>
        <v>1.4625286248057687</v>
      </c>
      <c r="Q308" s="35">
        <f>IF(Clima!$F306&gt;0.05*Constantes!$E$17,((Clima!$F306-0.05*Constantes!$E$17)^2)/(Clima!$F306+0.95*Constantes!$E$17),0)</f>
        <v>0</v>
      </c>
      <c r="R308" s="35">
        <f>(Q308*Constantes!$E$23+Clima!$F306*Constantes!$E$22)/1000</f>
        <v>5.0000000000000001E-4</v>
      </c>
      <c r="S308" s="35">
        <f>IF(R308&gt;Constantes!$E$21,1000*((R308-Constantes!$E$21)/(Constantes!$E$23+Constantes!$E$22)),0)</f>
        <v>0</v>
      </c>
      <c r="T308" s="35">
        <f>MAX(0,U307+Clima!$F306-S308-Constantes!$D$11)</f>
        <v>0</v>
      </c>
      <c r="U308" s="35">
        <f>U307+Clima!$F306-S308-P308-T308</f>
        <v>40.341890492183502</v>
      </c>
      <c r="V308" s="35">
        <f>0.0526*S308*Clima!$F306^1.218</f>
        <v>0</v>
      </c>
      <c r="W308" s="35">
        <f>V308*Constantes!$E$29</f>
        <v>0</v>
      </c>
      <c r="X308" s="9"/>
      <c r="Y308" s="35">
        <v>303</v>
      </c>
      <c r="Z308" s="35">
        <f>'Cálculos de ET'!$I306*((1-Constantes!$F$18)*'Cálculos de ET'!$K306+'Cálculos de ET'!$L306)</f>
        <v>2.4719047244110675</v>
      </c>
      <c r="AA308" s="35">
        <f>MIN(Z308*Constantes!$F$16,0.8*(AF307+Clima!$F306-AD308-AE308-Constantes!$D$12))</f>
        <v>1.4625286248057687</v>
      </c>
      <c r="AB308" s="35">
        <f>IF(Clima!$F306&gt;0.05*Constantes!$F$17,((Clima!$F306-0.05*Constantes!$F$17)^2)/(Clima!$F306+0.95*Constantes!$F$17),0)</f>
        <v>0</v>
      </c>
      <c r="AC308" s="35">
        <f>(AB308*Constantes!$F$23+Clima!$F306*Constantes!$F$22)/1000</f>
        <v>1E-3</v>
      </c>
      <c r="AD308" s="35">
        <f>IF(AC308&gt;Constantes!$F$21,1000*((AC308-Constantes!$F$21)/(Constantes!$F$23+Constantes!$F$22)),0)</f>
        <v>0</v>
      </c>
      <c r="AE308" s="35">
        <f>MAX(0,AF307+Clima!$F306-AD308-Constantes!$D$11)</f>
        <v>0</v>
      </c>
      <c r="AF308" s="35">
        <f>AF307+Clima!$F306-AD308-AA308-AE308</f>
        <v>40.341890492183502</v>
      </c>
      <c r="AG308" s="35">
        <f>0.0526*AD308*Clima!$F306^1.218</f>
        <v>0</v>
      </c>
      <c r="AH308" s="35">
        <f>AG308*Constantes!$F$29</f>
        <v>0</v>
      </c>
      <c r="AI308" s="9"/>
      <c r="AJ308" s="35">
        <v>303</v>
      </c>
      <c r="AK308" s="35">
        <f>0.0526*Clima!$F306^2.218</f>
        <v>0.40143633905347276</v>
      </c>
      <c r="AL308" s="35">
        <f>IF(Clima!$F306&gt;0.05*$AP$6,((Clima!$F306-0.05*$AP$6)^2)/(Clima!$F306+0.95*$AP$6),0)</f>
        <v>1.6667444764761515E-2</v>
      </c>
      <c r="AM308" s="35">
        <f>0.0526*AL308*Clima!$F306^1.218</f>
        <v>2.6763672030967324E-3</v>
      </c>
      <c r="AN308" s="35"/>
      <c r="AO308" s="35"/>
      <c r="AP308" s="35"/>
      <c r="AQ308" s="9"/>
      <c r="AR308" s="10"/>
    </row>
    <row r="309" spans="2:44" x14ac:dyDescent="0.25">
      <c r="B309" s="8"/>
      <c r="C309" s="35">
        <v>304</v>
      </c>
      <c r="D309" s="35">
        <f>'Cálculos de ET'!$I307*((1-Constantes!$D$18)*'Cálculos de ET'!$K307+'Cálculos de ET'!$L307)</f>
        <v>2.5128303130519818</v>
      </c>
      <c r="E309" s="35">
        <f>MIN(D309*Constantes!$D$16,0.8*(J308+Clima!$F307-H309-I309-Constantes!$D$12))</f>
        <v>1.4867426830108734</v>
      </c>
      <c r="F309" s="35">
        <f>IF(Clima!$F307&gt;0.05*Constantes!$D$17,((Clima!$F307-0.05*Constantes!$D$17)^2)/(Clima!$F307+0.95*Constantes!$D$17),0)</f>
        <v>0</v>
      </c>
      <c r="G309" s="35">
        <f>(F309*Constantes!$D$23+Clima!$F307*Constantes!$D$22)/1000</f>
        <v>0</v>
      </c>
      <c r="H309" s="35">
        <f>IF(G309&gt;Constantes!$D$21,1000*((G309-Constantes!$D$21)/(Constantes!$D$23+Constantes!$D$22)),0)</f>
        <v>0</v>
      </c>
      <c r="I309" s="35">
        <f>MAX(0,J308+Clima!$F307-H309-Constantes!$D$11)</f>
        <v>0</v>
      </c>
      <c r="J309" s="35">
        <f>J308+Clima!$F307-H309-E309-I309</f>
        <v>38.855147809172628</v>
      </c>
      <c r="K309" s="35">
        <f>0.0526*H309*Clima!$F307^1.218</f>
        <v>0</v>
      </c>
      <c r="L309" s="35">
        <f>K309*Constantes!$D$29</f>
        <v>0</v>
      </c>
      <c r="M309" s="9"/>
      <c r="N309" s="35">
        <v>304</v>
      </c>
      <c r="O309" s="35">
        <f>'Cálculos de ET'!$I307*((1-Constantes!$E$18)*'Cálculos de ET'!$K307+'Cálculos de ET'!$L307)</f>
        <v>2.5128303130519818</v>
      </c>
      <c r="P309" s="35">
        <f>MIN(O309*Constantes!$E$16,0.8*(U308+Clima!$F307-S309-T309-Constantes!$D$12))</f>
        <v>1.4867426830108734</v>
      </c>
      <c r="Q309" s="35">
        <f>IF(Clima!$F307&gt;0.05*Constantes!$E$17,((Clima!$F307-0.05*Constantes!$E$17)^2)/(Clima!$F307+0.95*Constantes!$E$17),0)</f>
        <v>0</v>
      </c>
      <c r="R309" s="35">
        <f>(Q309*Constantes!$E$23+Clima!$F307*Constantes!$E$22)/1000</f>
        <v>0</v>
      </c>
      <c r="S309" s="35">
        <f>IF(R309&gt;Constantes!$E$21,1000*((R309-Constantes!$E$21)/(Constantes!$E$23+Constantes!$E$22)),0)</f>
        <v>0</v>
      </c>
      <c r="T309" s="35">
        <f>MAX(0,U308+Clima!$F307-S309-Constantes!$D$11)</f>
        <v>0</v>
      </c>
      <c r="U309" s="35">
        <f>U308+Clima!$F307-S309-P309-T309</f>
        <v>38.855147809172628</v>
      </c>
      <c r="V309" s="35">
        <f>0.0526*S309*Clima!$F307^1.218</f>
        <v>0</v>
      </c>
      <c r="W309" s="35">
        <f>V309*Constantes!$E$29</f>
        <v>0</v>
      </c>
      <c r="X309" s="9"/>
      <c r="Y309" s="35">
        <v>304</v>
      </c>
      <c r="Z309" s="35">
        <f>'Cálculos de ET'!$I307*((1-Constantes!$F$18)*'Cálculos de ET'!$K307+'Cálculos de ET'!$L307)</f>
        <v>2.5128303130519818</v>
      </c>
      <c r="AA309" s="35">
        <f>MIN(Z309*Constantes!$F$16,0.8*(AF308+Clima!$F307-AD309-AE309-Constantes!$D$12))</f>
        <v>1.4867426830108734</v>
      </c>
      <c r="AB309" s="35">
        <f>IF(Clima!$F307&gt;0.05*Constantes!$F$17,((Clima!$F307-0.05*Constantes!$F$17)^2)/(Clima!$F307+0.95*Constantes!$F$17),0)</f>
        <v>0</v>
      </c>
      <c r="AC309" s="35">
        <f>(AB309*Constantes!$F$23+Clima!$F307*Constantes!$F$22)/1000</f>
        <v>0</v>
      </c>
      <c r="AD309" s="35">
        <f>IF(AC309&gt;Constantes!$F$21,1000*((AC309-Constantes!$F$21)/(Constantes!$F$23+Constantes!$F$22)),0)</f>
        <v>0</v>
      </c>
      <c r="AE309" s="35">
        <f>MAX(0,AF308+Clima!$F307-AD309-Constantes!$D$11)</f>
        <v>0</v>
      </c>
      <c r="AF309" s="35">
        <f>AF308+Clima!$F307-AD309-AA309-AE309</f>
        <v>38.855147809172628</v>
      </c>
      <c r="AG309" s="35">
        <f>0.0526*AD309*Clima!$F307^1.218</f>
        <v>0</v>
      </c>
      <c r="AH309" s="35">
        <f>AG309*Constantes!$F$29</f>
        <v>0</v>
      </c>
      <c r="AI309" s="9"/>
      <c r="AJ309" s="35">
        <v>304</v>
      </c>
      <c r="AK309" s="35">
        <f>0.0526*Clima!$F307^2.218</f>
        <v>0</v>
      </c>
      <c r="AL309" s="35">
        <f>IF(Clima!$F307&gt;0.05*$AP$6,((Clima!$F307-0.05*$AP$6)^2)/(Clima!$F307+0.95*$AP$6),0)</f>
        <v>0</v>
      </c>
      <c r="AM309" s="35">
        <f>0.0526*AL309*Clima!$F307^1.218</f>
        <v>0</v>
      </c>
      <c r="AN309" s="35"/>
      <c r="AO309" s="35"/>
      <c r="AP309" s="35"/>
      <c r="AQ309" s="9"/>
      <c r="AR309" s="10"/>
    </row>
    <row r="310" spans="2:44" x14ac:dyDescent="0.25">
      <c r="B310" s="8"/>
      <c r="C310" s="35">
        <v>305</v>
      </c>
      <c r="D310" s="35">
        <f>'Cálculos de ET'!$I308*((1-Constantes!$D$18)*'Cálculos de ET'!$K308+'Cálculos de ET'!$L308)</f>
        <v>2.4945075774988359</v>
      </c>
      <c r="E310" s="35">
        <f>MIN(D310*Constantes!$D$16,0.8*(J309+Clima!$F308-H310-I310-Constantes!$D$12))</f>
        <v>1.4759018423560595</v>
      </c>
      <c r="F310" s="35">
        <f>IF(Clima!$F308&gt;0.05*Constantes!$D$17,((Clima!$F308-0.05*Constantes!$D$17)^2)/(Clima!$F308+0.95*Constantes!$D$17),0)</f>
        <v>0</v>
      </c>
      <c r="G310" s="35">
        <f>(F310*Constantes!$D$23+Clima!$F308*Constantes!$D$22)/1000</f>
        <v>0</v>
      </c>
      <c r="H310" s="35">
        <f>IF(G310&gt;Constantes!$D$21,1000*((G310-Constantes!$D$21)/(Constantes!$D$23+Constantes!$D$22)),0)</f>
        <v>0</v>
      </c>
      <c r="I310" s="35">
        <f>MAX(0,J309+Clima!$F308-H310-Constantes!$D$11)</f>
        <v>0</v>
      </c>
      <c r="J310" s="35">
        <f>J309+Clima!$F308-H310-E310-I310</f>
        <v>37.779245966816568</v>
      </c>
      <c r="K310" s="35">
        <f>0.0526*H310*Clima!$F308^1.218</f>
        <v>0</v>
      </c>
      <c r="L310" s="35">
        <f>K310*Constantes!$D$29</f>
        <v>0</v>
      </c>
      <c r="M310" s="9"/>
      <c r="N310" s="35">
        <v>305</v>
      </c>
      <c r="O310" s="35">
        <f>'Cálculos de ET'!$I308*((1-Constantes!$E$18)*'Cálculos de ET'!$K308+'Cálculos de ET'!$L308)</f>
        <v>2.4945075774988359</v>
      </c>
      <c r="P310" s="35">
        <f>MIN(O310*Constantes!$E$16,0.8*(U309+Clima!$F308-S310-T310-Constantes!$D$12))</f>
        <v>1.4759018423560595</v>
      </c>
      <c r="Q310" s="35">
        <f>IF(Clima!$F308&gt;0.05*Constantes!$E$17,((Clima!$F308-0.05*Constantes!$E$17)^2)/(Clima!$F308+0.95*Constantes!$E$17),0)</f>
        <v>0</v>
      </c>
      <c r="R310" s="35">
        <f>(Q310*Constantes!$E$23+Clima!$F308*Constantes!$E$22)/1000</f>
        <v>8.000000000000002E-5</v>
      </c>
      <c r="S310" s="35">
        <f>IF(R310&gt;Constantes!$E$21,1000*((R310-Constantes!$E$21)/(Constantes!$E$23+Constantes!$E$22)),0)</f>
        <v>0</v>
      </c>
      <c r="T310" s="35">
        <f>MAX(0,U309+Clima!$F308-S310-Constantes!$D$11)</f>
        <v>0</v>
      </c>
      <c r="U310" s="35">
        <f>U309+Clima!$F308-S310-P310-T310</f>
        <v>37.779245966816568</v>
      </c>
      <c r="V310" s="35">
        <f>0.0526*S310*Clima!$F308^1.218</f>
        <v>0</v>
      </c>
      <c r="W310" s="35">
        <f>V310*Constantes!$E$29</f>
        <v>0</v>
      </c>
      <c r="X310" s="9"/>
      <c r="Y310" s="35">
        <v>305</v>
      </c>
      <c r="Z310" s="35">
        <f>'Cálculos de ET'!$I308*((1-Constantes!$F$18)*'Cálculos de ET'!$K308+'Cálculos de ET'!$L308)</f>
        <v>2.4945075774988359</v>
      </c>
      <c r="AA310" s="35">
        <f>MIN(Z310*Constantes!$F$16,0.8*(AF309+Clima!$F308-AD310-AE310-Constantes!$D$12))</f>
        <v>1.4759018423560595</v>
      </c>
      <c r="AB310" s="35">
        <f>IF(Clima!$F308&gt;0.05*Constantes!$F$17,((Clima!$F308-0.05*Constantes!$F$17)^2)/(Clima!$F308+0.95*Constantes!$F$17),0)</f>
        <v>0</v>
      </c>
      <c r="AC310" s="35">
        <f>(AB310*Constantes!$F$23+Clima!$F308*Constantes!$F$22)/1000</f>
        <v>1.6000000000000004E-4</v>
      </c>
      <c r="AD310" s="35">
        <f>IF(AC310&gt;Constantes!$F$21,1000*((AC310-Constantes!$F$21)/(Constantes!$F$23+Constantes!$F$22)),0)</f>
        <v>0</v>
      </c>
      <c r="AE310" s="35">
        <f>MAX(0,AF309+Clima!$F308-AD310-Constantes!$D$11)</f>
        <v>0</v>
      </c>
      <c r="AF310" s="35">
        <f>AF309+Clima!$F308-AD310-AA310-AE310</f>
        <v>37.779245966816568</v>
      </c>
      <c r="AG310" s="35">
        <f>0.0526*AD310*Clima!$F308^1.218</f>
        <v>0</v>
      </c>
      <c r="AH310" s="35">
        <f>AG310*Constantes!$F$29</f>
        <v>0</v>
      </c>
      <c r="AI310" s="9"/>
      <c r="AJ310" s="35">
        <v>305</v>
      </c>
      <c r="AK310" s="35">
        <f>0.0526*Clima!$F308^2.218</f>
        <v>6.8921513346888582E-3</v>
      </c>
      <c r="AL310" s="35">
        <f>IF(Clima!$F308&gt;0.05*$AP$6,((Clima!$F308-0.05*$AP$6)^2)/(Clima!$F308+0.95*$AP$6),0)</f>
        <v>0</v>
      </c>
      <c r="AM310" s="35">
        <f>0.0526*AL310*Clima!$F308^1.218</f>
        <v>0</v>
      </c>
      <c r="AN310" s="35"/>
      <c r="AO310" s="35"/>
      <c r="AP310" s="35"/>
      <c r="AQ310" s="9"/>
      <c r="AR310" s="10"/>
    </row>
    <row r="311" spans="2:44" x14ac:dyDescent="0.25">
      <c r="B311" s="8"/>
      <c r="C311" s="35">
        <v>306</v>
      </c>
      <c r="D311" s="35">
        <f>'Cálculos de ET'!$I309*((1-Constantes!$D$18)*'Cálculos de ET'!$K309+'Cálculos de ET'!$L309)</f>
        <v>2.5017908328413045</v>
      </c>
      <c r="E311" s="35">
        <f>MIN(D311*Constantes!$D$16,0.8*(J310+Clima!$F309-H311-I311-Constantes!$D$12))</f>
        <v>1.4802110575595977</v>
      </c>
      <c r="F311" s="35">
        <f>IF(Clima!$F309&gt;0.05*Constantes!$D$17,((Clima!$F309-0.05*Constantes!$D$17)^2)/(Clima!$F309+0.95*Constantes!$D$17),0)</f>
        <v>0</v>
      </c>
      <c r="G311" s="35">
        <f>(F311*Constantes!$D$23+Clima!$F309*Constantes!$D$22)/1000</f>
        <v>0</v>
      </c>
      <c r="H311" s="35">
        <f>IF(G311&gt;Constantes!$D$21,1000*((G311-Constantes!$D$21)/(Constantes!$D$23+Constantes!$D$22)),0)</f>
        <v>0</v>
      </c>
      <c r="I311" s="35">
        <f>MAX(0,J310+Clima!$F309-H311-Constantes!$D$11)</f>
        <v>0</v>
      </c>
      <c r="J311" s="35">
        <f>J310+Clima!$F309-H311-E311-I311</f>
        <v>38.49903490925697</v>
      </c>
      <c r="K311" s="35">
        <f>0.0526*H311*Clima!$F309^1.218</f>
        <v>0</v>
      </c>
      <c r="L311" s="35">
        <f>K311*Constantes!$D$29</f>
        <v>0</v>
      </c>
      <c r="M311" s="9"/>
      <c r="N311" s="35">
        <v>306</v>
      </c>
      <c r="O311" s="35">
        <f>'Cálculos de ET'!$I309*((1-Constantes!$E$18)*'Cálculos de ET'!$K309+'Cálculos de ET'!$L309)</f>
        <v>2.5017908328413045</v>
      </c>
      <c r="P311" s="35">
        <f>MIN(O311*Constantes!$E$16,0.8*(U310+Clima!$F309-S311-T311-Constantes!$D$12))</f>
        <v>1.4802110575595977</v>
      </c>
      <c r="Q311" s="35">
        <f>IF(Clima!$F309&gt;0.05*Constantes!$E$17,((Clima!$F309-0.05*Constantes!$E$17)^2)/(Clima!$F309+0.95*Constantes!$E$17),0)</f>
        <v>0</v>
      </c>
      <c r="R311" s="35">
        <f>(Q311*Constantes!$E$23+Clima!$F309*Constantes!$E$22)/1000</f>
        <v>4.4000000000000007E-4</v>
      </c>
      <c r="S311" s="35">
        <f>IF(R311&gt;Constantes!$E$21,1000*((R311-Constantes!$E$21)/(Constantes!$E$23+Constantes!$E$22)),0)</f>
        <v>0</v>
      </c>
      <c r="T311" s="35">
        <f>MAX(0,U310+Clima!$F309-S311-Constantes!$D$11)</f>
        <v>0</v>
      </c>
      <c r="U311" s="35">
        <f>U310+Clima!$F309-S311-P311-T311</f>
        <v>38.49903490925697</v>
      </c>
      <c r="V311" s="35">
        <f>0.0526*S311*Clima!$F309^1.218</f>
        <v>0</v>
      </c>
      <c r="W311" s="35">
        <f>V311*Constantes!$E$29</f>
        <v>0</v>
      </c>
      <c r="X311" s="9"/>
      <c r="Y311" s="35">
        <v>306</v>
      </c>
      <c r="Z311" s="35">
        <f>'Cálculos de ET'!$I309*((1-Constantes!$F$18)*'Cálculos de ET'!$K309+'Cálculos de ET'!$L309)</f>
        <v>2.5017908328413045</v>
      </c>
      <c r="AA311" s="35">
        <f>MIN(Z311*Constantes!$F$16,0.8*(AF310+Clima!$F309-AD311-AE311-Constantes!$D$12))</f>
        <v>1.4802110575595977</v>
      </c>
      <c r="AB311" s="35">
        <f>IF(Clima!$F309&gt;0.05*Constantes!$F$17,((Clima!$F309-0.05*Constantes!$F$17)^2)/(Clima!$F309+0.95*Constantes!$F$17),0)</f>
        <v>0</v>
      </c>
      <c r="AC311" s="35">
        <f>(AB311*Constantes!$F$23+Clima!$F309*Constantes!$F$22)/1000</f>
        <v>8.8000000000000014E-4</v>
      </c>
      <c r="AD311" s="35">
        <f>IF(AC311&gt;Constantes!$F$21,1000*((AC311-Constantes!$F$21)/(Constantes!$F$23+Constantes!$F$22)),0)</f>
        <v>0</v>
      </c>
      <c r="AE311" s="35">
        <f>MAX(0,AF310+Clima!$F309-AD311-Constantes!$D$11)</f>
        <v>0</v>
      </c>
      <c r="AF311" s="35">
        <f>AF310+Clima!$F309-AD311-AA311-AE311</f>
        <v>38.49903490925697</v>
      </c>
      <c r="AG311" s="35">
        <f>0.0526*AD311*Clima!$F309^1.218</f>
        <v>0</v>
      </c>
      <c r="AH311" s="35">
        <f>AG311*Constantes!$F$29</f>
        <v>0</v>
      </c>
      <c r="AI311" s="9"/>
      <c r="AJ311" s="35">
        <v>306</v>
      </c>
      <c r="AK311" s="35">
        <f>0.0526*Clima!$F309^2.218</f>
        <v>0.30232861200727251</v>
      </c>
      <c r="AL311" s="35">
        <f>IF(Clima!$F309&gt;0.05*$AP$6,((Clima!$F309-0.05*$AP$6)^2)/(Clima!$F309+0.95*$AP$6),0)</f>
        <v>6.2440408225724973E-3</v>
      </c>
      <c r="AM311" s="35">
        <f>0.0526*AL311*Clima!$F309^1.218</f>
        <v>8.5806917963867778E-4</v>
      </c>
      <c r="AN311" s="35"/>
      <c r="AO311" s="35"/>
      <c r="AP311" s="35"/>
      <c r="AQ311" s="9"/>
      <c r="AR311" s="10"/>
    </row>
    <row r="312" spans="2:44" x14ac:dyDescent="0.25">
      <c r="B312" s="8"/>
      <c r="C312" s="35">
        <v>307</v>
      </c>
      <c r="D312" s="35">
        <f>'Cálculos de ET'!$I310*((1-Constantes!$D$18)*'Cálculos de ET'!$K310+'Cálculos de ET'!$L310)</f>
        <v>2.5244345342345866</v>
      </c>
      <c r="E312" s="35">
        <f>MIN(D312*Constantes!$D$16,0.8*(J311+Clima!$F310-H312-I312-Constantes!$D$12))</f>
        <v>1.4936084434427124</v>
      </c>
      <c r="F312" s="35">
        <f>IF(Clima!$F310&gt;0.05*Constantes!$D$17,((Clima!$F310-0.05*Constantes!$D$17)^2)/(Clima!$F310+0.95*Constantes!$D$17),0)</f>
        <v>0</v>
      </c>
      <c r="G312" s="35">
        <f>(F312*Constantes!$D$23+Clima!$F310*Constantes!$D$22)/1000</f>
        <v>0</v>
      </c>
      <c r="H312" s="35">
        <f>IF(G312&gt;Constantes!$D$21,1000*((G312-Constantes!$D$21)/(Constantes!$D$23+Constantes!$D$22)),0)</f>
        <v>0</v>
      </c>
      <c r="I312" s="35">
        <f>MAX(0,J311+Clima!$F310-H312-Constantes!$D$11)</f>
        <v>0</v>
      </c>
      <c r="J312" s="35">
        <f>J311+Clima!$F310-H312-E312-I312</f>
        <v>37.00542646581426</v>
      </c>
      <c r="K312" s="35">
        <f>0.0526*H312*Clima!$F310^1.218</f>
        <v>0</v>
      </c>
      <c r="L312" s="35">
        <f>K312*Constantes!$D$29</f>
        <v>0</v>
      </c>
      <c r="M312" s="9"/>
      <c r="N312" s="35">
        <v>307</v>
      </c>
      <c r="O312" s="35">
        <f>'Cálculos de ET'!$I310*((1-Constantes!$E$18)*'Cálculos de ET'!$K310+'Cálculos de ET'!$L310)</f>
        <v>2.5244345342345866</v>
      </c>
      <c r="P312" s="35">
        <f>MIN(O312*Constantes!$E$16,0.8*(U311+Clima!$F310-S312-T312-Constantes!$D$12))</f>
        <v>1.4936084434427124</v>
      </c>
      <c r="Q312" s="35">
        <f>IF(Clima!$F310&gt;0.05*Constantes!$E$17,((Clima!$F310-0.05*Constantes!$E$17)^2)/(Clima!$F310+0.95*Constantes!$E$17),0)</f>
        <v>0</v>
      </c>
      <c r="R312" s="35">
        <f>(Q312*Constantes!$E$23+Clima!$F310*Constantes!$E$22)/1000</f>
        <v>0</v>
      </c>
      <c r="S312" s="35">
        <f>IF(R312&gt;Constantes!$E$21,1000*((R312-Constantes!$E$21)/(Constantes!$E$23+Constantes!$E$22)),0)</f>
        <v>0</v>
      </c>
      <c r="T312" s="35">
        <f>MAX(0,U311+Clima!$F310-S312-Constantes!$D$11)</f>
        <v>0</v>
      </c>
      <c r="U312" s="35">
        <f>U311+Clima!$F310-S312-P312-T312</f>
        <v>37.00542646581426</v>
      </c>
      <c r="V312" s="35">
        <f>0.0526*S312*Clima!$F310^1.218</f>
        <v>0</v>
      </c>
      <c r="W312" s="35">
        <f>V312*Constantes!$E$29</f>
        <v>0</v>
      </c>
      <c r="X312" s="9"/>
      <c r="Y312" s="35">
        <v>307</v>
      </c>
      <c r="Z312" s="35">
        <f>'Cálculos de ET'!$I310*((1-Constantes!$F$18)*'Cálculos de ET'!$K310+'Cálculos de ET'!$L310)</f>
        <v>2.5244345342345866</v>
      </c>
      <c r="AA312" s="35">
        <f>MIN(Z312*Constantes!$F$16,0.8*(AF311+Clima!$F310-AD312-AE312-Constantes!$D$12))</f>
        <v>1.4936084434427124</v>
      </c>
      <c r="AB312" s="35">
        <f>IF(Clima!$F310&gt;0.05*Constantes!$F$17,((Clima!$F310-0.05*Constantes!$F$17)^2)/(Clima!$F310+0.95*Constantes!$F$17),0)</f>
        <v>0</v>
      </c>
      <c r="AC312" s="35">
        <f>(AB312*Constantes!$F$23+Clima!$F310*Constantes!$F$22)/1000</f>
        <v>0</v>
      </c>
      <c r="AD312" s="35">
        <f>IF(AC312&gt;Constantes!$F$21,1000*((AC312-Constantes!$F$21)/(Constantes!$F$23+Constantes!$F$22)),0)</f>
        <v>0</v>
      </c>
      <c r="AE312" s="35">
        <f>MAX(0,AF311+Clima!$F310-AD312-Constantes!$D$11)</f>
        <v>0</v>
      </c>
      <c r="AF312" s="35">
        <f>AF311+Clima!$F310-AD312-AA312-AE312</f>
        <v>37.00542646581426</v>
      </c>
      <c r="AG312" s="35">
        <f>0.0526*AD312*Clima!$F310^1.218</f>
        <v>0</v>
      </c>
      <c r="AH312" s="35">
        <f>AG312*Constantes!$F$29</f>
        <v>0</v>
      </c>
      <c r="AI312" s="9"/>
      <c r="AJ312" s="35">
        <v>307</v>
      </c>
      <c r="AK312" s="35">
        <f>0.0526*Clima!$F310^2.218</f>
        <v>0</v>
      </c>
      <c r="AL312" s="35">
        <f>IF(Clima!$F310&gt;0.05*$AP$6,((Clima!$F310-0.05*$AP$6)^2)/(Clima!$F310+0.95*$AP$6),0)</f>
        <v>0</v>
      </c>
      <c r="AM312" s="35">
        <f>0.0526*AL312*Clima!$F310^1.218</f>
        <v>0</v>
      </c>
      <c r="AN312" s="35"/>
      <c r="AO312" s="35"/>
      <c r="AP312" s="35"/>
      <c r="AQ312" s="9"/>
      <c r="AR312" s="10"/>
    </row>
    <row r="313" spans="2:44" x14ac:dyDescent="0.25">
      <c r="B313" s="8"/>
      <c r="C313" s="35">
        <v>308</v>
      </c>
      <c r="D313" s="35">
        <f>'Cálculos de ET'!$I311*((1-Constantes!$D$18)*'Cálculos de ET'!$K311+'Cálculos de ET'!$L311)</f>
        <v>2.4876751102699699</v>
      </c>
      <c r="E313" s="35">
        <f>MIN(D313*Constantes!$D$16,0.8*(J312+Clima!$F311-H313-I313-Constantes!$D$12))</f>
        <v>1.4718593407169056</v>
      </c>
      <c r="F313" s="35">
        <f>IF(Clima!$F311&gt;0.05*Constantes!$D$17,((Clima!$F311-0.05*Constantes!$D$17)^2)/(Clima!$F311+0.95*Constantes!$D$17),0)</f>
        <v>0</v>
      </c>
      <c r="G313" s="35">
        <f>(F313*Constantes!$D$23+Clima!$F311*Constantes!$D$22)/1000</f>
        <v>0</v>
      </c>
      <c r="H313" s="35">
        <f>IF(G313&gt;Constantes!$D$21,1000*((G313-Constantes!$D$21)/(Constantes!$D$23+Constantes!$D$22)),0)</f>
        <v>0</v>
      </c>
      <c r="I313" s="35">
        <f>MAX(0,J312+Clima!$F311-H313-Constantes!$D$11)</f>
        <v>0</v>
      </c>
      <c r="J313" s="35">
        <f>J312+Clima!$F311-H313-E313-I313</f>
        <v>38.133567125097358</v>
      </c>
      <c r="K313" s="35">
        <f>0.0526*H313*Clima!$F311^1.218</f>
        <v>0</v>
      </c>
      <c r="L313" s="35">
        <f>K313*Constantes!$D$29</f>
        <v>0</v>
      </c>
      <c r="M313" s="9"/>
      <c r="N313" s="35">
        <v>308</v>
      </c>
      <c r="O313" s="35">
        <f>'Cálculos de ET'!$I311*((1-Constantes!$E$18)*'Cálculos de ET'!$K311+'Cálculos de ET'!$L311)</f>
        <v>2.4876751102699699</v>
      </c>
      <c r="P313" s="35">
        <f>MIN(O313*Constantes!$E$16,0.8*(U312+Clima!$F311-S313-T313-Constantes!$D$12))</f>
        <v>1.4718593407169056</v>
      </c>
      <c r="Q313" s="35">
        <f>IF(Clima!$F311&gt;0.05*Constantes!$E$17,((Clima!$F311-0.05*Constantes!$E$17)^2)/(Clima!$F311+0.95*Constantes!$E$17),0)</f>
        <v>0</v>
      </c>
      <c r="R313" s="35">
        <f>(Q313*Constantes!$E$23+Clima!$F311*Constantes!$E$22)/1000</f>
        <v>5.2000000000000006E-4</v>
      </c>
      <c r="S313" s="35">
        <f>IF(R313&gt;Constantes!$E$21,1000*((R313-Constantes!$E$21)/(Constantes!$E$23+Constantes!$E$22)),0)</f>
        <v>0</v>
      </c>
      <c r="T313" s="35">
        <f>MAX(0,U312+Clima!$F311-S313-Constantes!$D$11)</f>
        <v>0</v>
      </c>
      <c r="U313" s="35">
        <f>U312+Clima!$F311-S313-P313-T313</f>
        <v>38.133567125097358</v>
      </c>
      <c r="V313" s="35">
        <f>0.0526*S313*Clima!$F311^1.218</f>
        <v>0</v>
      </c>
      <c r="W313" s="35">
        <f>V313*Constantes!$E$29</f>
        <v>0</v>
      </c>
      <c r="X313" s="9"/>
      <c r="Y313" s="35">
        <v>308</v>
      </c>
      <c r="Z313" s="35">
        <f>'Cálculos de ET'!$I311*((1-Constantes!$F$18)*'Cálculos de ET'!$K311+'Cálculos de ET'!$L311)</f>
        <v>2.4876751102699699</v>
      </c>
      <c r="AA313" s="35">
        <f>MIN(Z313*Constantes!$F$16,0.8*(AF312+Clima!$F311-AD313-AE313-Constantes!$D$12))</f>
        <v>1.4718593407169056</v>
      </c>
      <c r="AB313" s="35">
        <f>IF(Clima!$F311&gt;0.05*Constantes!$F$17,((Clima!$F311-0.05*Constantes!$F$17)^2)/(Clima!$F311+0.95*Constantes!$F$17),0)</f>
        <v>0</v>
      </c>
      <c r="AC313" s="35">
        <f>(AB313*Constantes!$F$23+Clima!$F311*Constantes!$F$22)/1000</f>
        <v>1.0400000000000001E-3</v>
      </c>
      <c r="AD313" s="35">
        <f>IF(AC313&gt;Constantes!$F$21,1000*((AC313-Constantes!$F$21)/(Constantes!$F$23+Constantes!$F$22)),0)</f>
        <v>0</v>
      </c>
      <c r="AE313" s="35">
        <f>MAX(0,AF312+Clima!$F311-AD313-Constantes!$D$11)</f>
        <v>0</v>
      </c>
      <c r="AF313" s="35">
        <f>AF312+Clima!$F311-AD313-AA313-AE313</f>
        <v>38.133567125097358</v>
      </c>
      <c r="AG313" s="35">
        <f>0.0526*AD313*Clima!$F311^1.218</f>
        <v>0</v>
      </c>
      <c r="AH313" s="35">
        <f>AG313*Constantes!$F$29</f>
        <v>0</v>
      </c>
      <c r="AI313" s="9"/>
      <c r="AJ313" s="35">
        <v>308</v>
      </c>
      <c r="AK313" s="35">
        <f>0.0526*Clima!$F311^2.218</f>
        <v>0.43792186533391209</v>
      </c>
      <c r="AL313" s="35">
        <f>IF(Clima!$F311&gt;0.05*$AP$6,((Clima!$F311-0.05*$AP$6)^2)/(Clima!$F311+0.95*$AP$6),0)</f>
        <v>2.1229385132854627E-2</v>
      </c>
      <c r="AM313" s="35">
        <f>0.0526*AL313*Clima!$F311^1.218</f>
        <v>3.5756968989506619E-3</v>
      </c>
      <c r="AN313" s="35"/>
      <c r="AO313" s="35"/>
      <c r="AP313" s="35"/>
      <c r="AQ313" s="9"/>
      <c r="AR313" s="10"/>
    </row>
    <row r="314" spans="2:44" x14ac:dyDescent="0.25">
      <c r="B314" s="8"/>
      <c r="C314" s="35">
        <v>309</v>
      </c>
      <c r="D314" s="35">
        <f>'Cálculos de ET'!$I312*((1-Constantes!$D$18)*'Cálculos de ET'!$K312+'Cálculos de ET'!$L312)</f>
        <v>2.5591685905190631</v>
      </c>
      <c r="E314" s="35">
        <f>MIN(D314*Constantes!$D$16,0.8*(J313+Clima!$F312-H314-I314-Constantes!$D$12))</f>
        <v>1.5141592159178792</v>
      </c>
      <c r="F314" s="35">
        <f>IF(Clima!$F312&gt;0.05*Constantes!$D$17,((Clima!$F312-0.05*Constantes!$D$17)^2)/(Clima!$F312+0.95*Constantes!$D$17),0)</f>
        <v>0</v>
      </c>
      <c r="G314" s="35">
        <f>(F314*Constantes!$D$23+Clima!$F312*Constantes!$D$22)/1000</f>
        <v>0</v>
      </c>
      <c r="H314" s="35">
        <f>IF(G314&gt;Constantes!$D$21,1000*((G314-Constantes!$D$21)/(Constantes!$D$23+Constantes!$D$22)),0)</f>
        <v>0</v>
      </c>
      <c r="I314" s="35">
        <f>MAX(0,J313+Clima!$F312-H314-Constantes!$D$11)</f>
        <v>0</v>
      </c>
      <c r="J314" s="35">
        <f>J313+Clima!$F312-H314-E314-I314</f>
        <v>37.71940790917948</v>
      </c>
      <c r="K314" s="35">
        <f>0.0526*H314*Clima!$F312^1.218</f>
        <v>0</v>
      </c>
      <c r="L314" s="35">
        <f>K314*Constantes!$D$29</f>
        <v>0</v>
      </c>
      <c r="M314" s="9"/>
      <c r="N314" s="35">
        <v>309</v>
      </c>
      <c r="O314" s="35">
        <f>'Cálculos de ET'!$I312*((1-Constantes!$E$18)*'Cálculos de ET'!$K312+'Cálculos de ET'!$L312)</f>
        <v>2.5591685905190631</v>
      </c>
      <c r="P314" s="35">
        <f>MIN(O314*Constantes!$E$16,0.8*(U313+Clima!$F312-S314-T314-Constantes!$D$12))</f>
        <v>1.5141592159178792</v>
      </c>
      <c r="Q314" s="35">
        <f>IF(Clima!$F312&gt;0.05*Constantes!$E$17,((Clima!$F312-0.05*Constantes!$E$17)^2)/(Clima!$F312+0.95*Constantes!$E$17),0)</f>
        <v>0</v>
      </c>
      <c r="R314" s="35">
        <f>(Q314*Constantes!$E$23+Clima!$F312*Constantes!$E$22)/1000</f>
        <v>2.2000000000000003E-4</v>
      </c>
      <c r="S314" s="35">
        <f>IF(R314&gt;Constantes!$E$21,1000*((R314-Constantes!$E$21)/(Constantes!$E$23+Constantes!$E$22)),0)</f>
        <v>0</v>
      </c>
      <c r="T314" s="35">
        <f>MAX(0,U313+Clima!$F312-S314-Constantes!$D$11)</f>
        <v>0</v>
      </c>
      <c r="U314" s="35">
        <f>U313+Clima!$F312-S314-P314-T314</f>
        <v>37.71940790917948</v>
      </c>
      <c r="V314" s="35">
        <f>0.0526*S314*Clima!$F312^1.218</f>
        <v>0</v>
      </c>
      <c r="W314" s="35">
        <f>V314*Constantes!$E$29</f>
        <v>0</v>
      </c>
      <c r="X314" s="9"/>
      <c r="Y314" s="35">
        <v>309</v>
      </c>
      <c r="Z314" s="35">
        <f>'Cálculos de ET'!$I312*((1-Constantes!$F$18)*'Cálculos de ET'!$K312+'Cálculos de ET'!$L312)</f>
        <v>2.5591685905190631</v>
      </c>
      <c r="AA314" s="35">
        <f>MIN(Z314*Constantes!$F$16,0.8*(AF313+Clima!$F312-AD314-AE314-Constantes!$D$12))</f>
        <v>1.5141592159178792</v>
      </c>
      <c r="AB314" s="35">
        <f>IF(Clima!$F312&gt;0.05*Constantes!$F$17,((Clima!$F312-0.05*Constantes!$F$17)^2)/(Clima!$F312+0.95*Constantes!$F$17),0)</f>
        <v>0</v>
      </c>
      <c r="AC314" s="35">
        <f>(AB314*Constantes!$F$23+Clima!$F312*Constantes!$F$22)/1000</f>
        <v>4.4000000000000007E-4</v>
      </c>
      <c r="AD314" s="35">
        <f>IF(AC314&gt;Constantes!$F$21,1000*((AC314-Constantes!$F$21)/(Constantes!$F$23+Constantes!$F$22)),0)</f>
        <v>0</v>
      </c>
      <c r="AE314" s="35">
        <f>MAX(0,AF313+Clima!$F312-AD314-Constantes!$D$11)</f>
        <v>0</v>
      </c>
      <c r="AF314" s="35">
        <f>AF313+Clima!$F312-AD314-AA314-AE314</f>
        <v>37.71940790917948</v>
      </c>
      <c r="AG314" s="35">
        <f>0.0526*AD314*Clima!$F312^1.218</f>
        <v>0</v>
      </c>
      <c r="AH314" s="35">
        <f>AG314*Constantes!$F$29</f>
        <v>0</v>
      </c>
      <c r="AI314" s="9"/>
      <c r="AJ314" s="35">
        <v>309</v>
      </c>
      <c r="AK314" s="35">
        <f>0.0526*Clima!$F312^2.218</f>
        <v>6.4982246287524456E-2</v>
      </c>
      <c r="AL314" s="35">
        <f>IF(Clima!$F312&gt;0.05*$AP$6,((Clima!$F312-0.05*$AP$6)^2)/(Clima!$F312+0.95*$AP$6),0)</f>
        <v>0</v>
      </c>
      <c r="AM314" s="35">
        <f>0.0526*AL314*Clima!$F312^1.218</f>
        <v>0</v>
      </c>
      <c r="AN314" s="35"/>
      <c r="AO314" s="35"/>
      <c r="AP314" s="35"/>
      <c r="AQ314" s="9"/>
      <c r="AR314" s="10"/>
    </row>
    <row r="315" spans="2:44" x14ac:dyDescent="0.25">
      <c r="B315" s="8"/>
      <c r="C315" s="35">
        <v>310</v>
      </c>
      <c r="D315" s="35">
        <f>'Cálculos de ET'!$I313*((1-Constantes!$D$18)*'Cálculos de ET'!$K313+'Cálculos de ET'!$L313)</f>
        <v>2.5298751828892891</v>
      </c>
      <c r="E315" s="35">
        <f>MIN(D315*Constantes!$D$16,0.8*(J314+Clima!$F313-H315-I315-Constantes!$D$12))</f>
        <v>1.4968274608734546</v>
      </c>
      <c r="F315" s="35">
        <f>IF(Clima!$F313&gt;0.05*Constantes!$D$17,((Clima!$F313-0.05*Constantes!$D$17)^2)/(Clima!$F313+0.95*Constantes!$D$17),0)</f>
        <v>0</v>
      </c>
      <c r="G315" s="35">
        <f>(F315*Constantes!$D$23+Clima!$F313*Constantes!$D$22)/1000</f>
        <v>0</v>
      </c>
      <c r="H315" s="35">
        <f>IF(G315&gt;Constantes!$D$21,1000*((G315-Constantes!$D$21)/(Constantes!$D$23+Constantes!$D$22)),0)</f>
        <v>0</v>
      </c>
      <c r="I315" s="35">
        <f>MAX(0,J314+Clima!$F313-H315-Constantes!$D$11)</f>
        <v>0</v>
      </c>
      <c r="J315" s="35">
        <f>J314+Clima!$F313-H315-E315-I315</f>
        <v>36.322580448306027</v>
      </c>
      <c r="K315" s="35">
        <f>0.0526*H315*Clima!$F313^1.218</f>
        <v>0</v>
      </c>
      <c r="L315" s="35">
        <f>K315*Constantes!$D$29</f>
        <v>0</v>
      </c>
      <c r="M315" s="9"/>
      <c r="N315" s="35">
        <v>310</v>
      </c>
      <c r="O315" s="35">
        <f>'Cálculos de ET'!$I313*((1-Constantes!$E$18)*'Cálculos de ET'!$K313+'Cálculos de ET'!$L313)</f>
        <v>2.5298751828892891</v>
      </c>
      <c r="P315" s="35">
        <f>MIN(O315*Constantes!$E$16,0.8*(U314+Clima!$F313-S315-T315-Constantes!$D$12))</f>
        <v>1.4968274608734546</v>
      </c>
      <c r="Q315" s="35">
        <f>IF(Clima!$F313&gt;0.05*Constantes!$E$17,((Clima!$F313-0.05*Constantes!$E$17)^2)/(Clima!$F313+0.95*Constantes!$E$17),0)</f>
        <v>0</v>
      </c>
      <c r="R315" s="35">
        <f>(Q315*Constantes!$E$23+Clima!$F313*Constantes!$E$22)/1000</f>
        <v>2.0000000000000005E-5</v>
      </c>
      <c r="S315" s="35">
        <f>IF(R315&gt;Constantes!$E$21,1000*((R315-Constantes!$E$21)/(Constantes!$E$23+Constantes!$E$22)),0)</f>
        <v>0</v>
      </c>
      <c r="T315" s="35">
        <f>MAX(0,U314+Clima!$F313-S315-Constantes!$D$11)</f>
        <v>0</v>
      </c>
      <c r="U315" s="35">
        <f>U314+Clima!$F313-S315-P315-T315</f>
        <v>36.322580448306027</v>
      </c>
      <c r="V315" s="35">
        <f>0.0526*S315*Clima!$F313^1.218</f>
        <v>0</v>
      </c>
      <c r="W315" s="35">
        <f>V315*Constantes!$E$29</f>
        <v>0</v>
      </c>
      <c r="X315" s="9"/>
      <c r="Y315" s="35">
        <v>310</v>
      </c>
      <c r="Z315" s="35">
        <f>'Cálculos de ET'!$I313*((1-Constantes!$F$18)*'Cálculos de ET'!$K313+'Cálculos de ET'!$L313)</f>
        <v>2.5298751828892891</v>
      </c>
      <c r="AA315" s="35">
        <f>MIN(Z315*Constantes!$F$16,0.8*(AF314+Clima!$F313-AD315-AE315-Constantes!$D$12))</f>
        <v>1.4968274608734546</v>
      </c>
      <c r="AB315" s="35">
        <f>IF(Clima!$F313&gt;0.05*Constantes!$F$17,((Clima!$F313-0.05*Constantes!$F$17)^2)/(Clima!$F313+0.95*Constantes!$F$17),0)</f>
        <v>0</v>
      </c>
      <c r="AC315" s="35">
        <f>(AB315*Constantes!$F$23+Clima!$F313*Constantes!$F$22)/1000</f>
        <v>4.000000000000001E-5</v>
      </c>
      <c r="AD315" s="35">
        <f>IF(AC315&gt;Constantes!$F$21,1000*((AC315-Constantes!$F$21)/(Constantes!$F$23+Constantes!$F$22)),0)</f>
        <v>0</v>
      </c>
      <c r="AE315" s="35">
        <f>MAX(0,AF314+Clima!$F313-AD315-Constantes!$D$11)</f>
        <v>0</v>
      </c>
      <c r="AF315" s="35">
        <f>AF314+Clima!$F313-AD315-AA315-AE315</f>
        <v>36.322580448306027</v>
      </c>
      <c r="AG315" s="35">
        <f>0.0526*AD315*Clima!$F313^1.218</f>
        <v>0</v>
      </c>
      <c r="AH315" s="35">
        <f>AG315*Constantes!$F$29</f>
        <v>0</v>
      </c>
      <c r="AI315" s="9"/>
      <c r="AJ315" s="35">
        <v>310</v>
      </c>
      <c r="AK315" s="35">
        <f>0.0526*Clima!$F313^2.218</f>
        <v>3.1840930012055863E-4</v>
      </c>
      <c r="AL315" s="35">
        <f>IF(Clima!$F313&gt;0.05*$AP$6,((Clima!$F313-0.05*$AP$6)^2)/(Clima!$F313+0.95*$AP$6),0)</f>
        <v>0</v>
      </c>
      <c r="AM315" s="35">
        <f>0.0526*AL315*Clima!$F313^1.218</f>
        <v>0</v>
      </c>
      <c r="AN315" s="35"/>
      <c r="AO315" s="35"/>
      <c r="AP315" s="35"/>
      <c r="AQ315" s="9"/>
      <c r="AR315" s="10"/>
    </row>
    <row r="316" spans="2:44" x14ac:dyDescent="0.25">
      <c r="B316" s="8"/>
      <c r="C316" s="35">
        <v>311</v>
      </c>
      <c r="D316" s="35">
        <f>'Cálculos de ET'!$I314*((1-Constantes!$D$18)*'Cálculos de ET'!$K314+'Cálculos de ET'!$L314)</f>
        <v>2.5185570987071362</v>
      </c>
      <c r="E316" s="35">
        <f>MIN(D316*Constantes!$D$16,0.8*(J315+Clima!$F314-H316-I316-Constantes!$D$12))</f>
        <v>1.4901309964301077</v>
      </c>
      <c r="F316" s="35">
        <f>IF(Clima!$F314&gt;0.05*Constantes!$D$17,((Clima!$F314-0.05*Constantes!$D$17)^2)/(Clima!$F314+0.95*Constantes!$D$17),0)</f>
        <v>0</v>
      </c>
      <c r="G316" s="35">
        <f>(F316*Constantes!$D$23+Clima!$F314*Constantes!$D$22)/1000</f>
        <v>0</v>
      </c>
      <c r="H316" s="35">
        <f>IF(G316&gt;Constantes!$D$21,1000*((G316-Constantes!$D$21)/(Constantes!$D$23+Constantes!$D$22)),0)</f>
        <v>0</v>
      </c>
      <c r="I316" s="35">
        <f>MAX(0,J315+Clima!$F314-H316-Constantes!$D$11)</f>
        <v>0</v>
      </c>
      <c r="J316" s="35">
        <f>J315+Clima!$F314-H316-E316-I316</f>
        <v>36.832449451875917</v>
      </c>
      <c r="K316" s="35">
        <f>0.0526*H316*Clima!$F314^1.218</f>
        <v>0</v>
      </c>
      <c r="L316" s="35">
        <f>K316*Constantes!$D$29</f>
        <v>0</v>
      </c>
      <c r="M316" s="9"/>
      <c r="N316" s="35">
        <v>311</v>
      </c>
      <c r="O316" s="35">
        <f>'Cálculos de ET'!$I314*((1-Constantes!$E$18)*'Cálculos de ET'!$K314+'Cálculos de ET'!$L314)</f>
        <v>2.5185570987071362</v>
      </c>
      <c r="P316" s="35">
        <f>MIN(O316*Constantes!$E$16,0.8*(U315+Clima!$F314-S316-T316-Constantes!$D$12))</f>
        <v>1.4901309964301077</v>
      </c>
      <c r="Q316" s="35">
        <f>IF(Clima!$F314&gt;0.05*Constantes!$E$17,((Clima!$F314-0.05*Constantes!$E$17)^2)/(Clima!$F314+0.95*Constantes!$E$17),0)</f>
        <v>0</v>
      </c>
      <c r="R316" s="35">
        <f>(Q316*Constantes!$E$23+Clima!$F314*Constantes!$E$22)/1000</f>
        <v>4.0000000000000002E-4</v>
      </c>
      <c r="S316" s="35">
        <f>IF(R316&gt;Constantes!$E$21,1000*((R316-Constantes!$E$21)/(Constantes!$E$23+Constantes!$E$22)),0)</f>
        <v>0</v>
      </c>
      <c r="T316" s="35">
        <f>MAX(0,U315+Clima!$F314-S316-Constantes!$D$11)</f>
        <v>0</v>
      </c>
      <c r="U316" s="35">
        <f>U315+Clima!$F314-S316-P316-T316</f>
        <v>36.832449451875917</v>
      </c>
      <c r="V316" s="35">
        <f>0.0526*S316*Clima!$F314^1.218</f>
        <v>0</v>
      </c>
      <c r="W316" s="35">
        <f>V316*Constantes!$E$29</f>
        <v>0</v>
      </c>
      <c r="X316" s="9"/>
      <c r="Y316" s="35">
        <v>311</v>
      </c>
      <c r="Z316" s="35">
        <f>'Cálculos de ET'!$I314*((1-Constantes!$F$18)*'Cálculos de ET'!$K314+'Cálculos de ET'!$L314)</f>
        <v>2.5185570987071362</v>
      </c>
      <c r="AA316" s="35">
        <f>MIN(Z316*Constantes!$F$16,0.8*(AF315+Clima!$F314-AD316-AE316-Constantes!$D$12))</f>
        <v>1.4901309964301077</v>
      </c>
      <c r="AB316" s="35">
        <f>IF(Clima!$F314&gt;0.05*Constantes!$F$17,((Clima!$F314-0.05*Constantes!$F$17)^2)/(Clima!$F314+0.95*Constantes!$F$17),0)</f>
        <v>0</v>
      </c>
      <c r="AC316" s="35">
        <f>(AB316*Constantes!$F$23+Clima!$F314*Constantes!$F$22)/1000</f>
        <v>8.0000000000000004E-4</v>
      </c>
      <c r="AD316" s="35">
        <f>IF(AC316&gt;Constantes!$F$21,1000*((AC316-Constantes!$F$21)/(Constantes!$F$23+Constantes!$F$22)),0)</f>
        <v>0</v>
      </c>
      <c r="AE316" s="35">
        <f>MAX(0,AF315+Clima!$F314-AD316-Constantes!$D$11)</f>
        <v>0</v>
      </c>
      <c r="AF316" s="35">
        <f>AF315+Clima!$F314-AD316-AA316-AE316</f>
        <v>36.832449451875917</v>
      </c>
      <c r="AG316" s="35">
        <f>0.0526*AD316*Clima!$F314^1.218</f>
        <v>0</v>
      </c>
      <c r="AH316" s="35">
        <f>AG316*Constantes!$F$29</f>
        <v>0</v>
      </c>
      <c r="AI316" s="9"/>
      <c r="AJ316" s="35">
        <v>311</v>
      </c>
      <c r="AK316" s="35">
        <f>0.0526*Clima!$F314^2.218</f>
        <v>0.24472045674166781</v>
      </c>
      <c r="AL316" s="35">
        <f>IF(Clima!$F314&gt;0.05*$AP$6,((Clima!$F314-0.05*$AP$6)^2)/(Clima!$F314+0.95*$AP$6),0)</f>
        <v>2.0605192437462322E-3</v>
      </c>
      <c r="AM316" s="35">
        <f>0.0526*AL316*Clima!$F314^1.218</f>
        <v>2.5212560522728692E-4</v>
      </c>
      <c r="AN316" s="35"/>
      <c r="AO316" s="35"/>
      <c r="AP316" s="35"/>
      <c r="AQ316" s="9"/>
      <c r="AR316" s="10"/>
    </row>
    <row r="317" spans="2:44" x14ac:dyDescent="0.25">
      <c r="B317" s="8"/>
      <c r="C317" s="35">
        <v>312</v>
      </c>
      <c r="D317" s="35">
        <f>'Cálculos de ET'!$I315*((1-Constantes!$D$18)*'Cálculos de ET'!$K315+'Cálculos de ET'!$L315)</f>
        <v>2.5200534855482344</v>
      </c>
      <c r="E317" s="35">
        <f>MIN(D317*Constantes!$D$16,0.8*(J316+Clima!$F315-H317-I317-Constantes!$D$12))</f>
        <v>1.4910163495617541</v>
      </c>
      <c r="F317" s="35">
        <f>IF(Clima!$F315&gt;0.05*Constantes!$D$17,((Clima!$F315-0.05*Constantes!$D$17)^2)/(Clima!$F315+0.95*Constantes!$D$17),0)</f>
        <v>0</v>
      </c>
      <c r="G317" s="35">
        <f>(F317*Constantes!$D$23+Clima!$F315*Constantes!$D$22)/1000</f>
        <v>0</v>
      </c>
      <c r="H317" s="35">
        <f>IF(G317&gt;Constantes!$D$21,1000*((G317-Constantes!$D$21)/(Constantes!$D$23+Constantes!$D$22)),0)</f>
        <v>0</v>
      </c>
      <c r="I317" s="35">
        <f>MAX(0,J316+Clima!$F315-H317-Constantes!$D$11)</f>
        <v>0</v>
      </c>
      <c r="J317" s="35">
        <f>J316+Clima!$F315-H317-E317-I317</f>
        <v>35.341433102314163</v>
      </c>
      <c r="K317" s="35">
        <f>0.0526*H317*Clima!$F315^1.218</f>
        <v>0</v>
      </c>
      <c r="L317" s="35">
        <f>K317*Constantes!$D$29</f>
        <v>0</v>
      </c>
      <c r="M317" s="9"/>
      <c r="N317" s="35">
        <v>312</v>
      </c>
      <c r="O317" s="35">
        <f>'Cálculos de ET'!$I315*((1-Constantes!$E$18)*'Cálculos de ET'!$K315+'Cálculos de ET'!$L315)</f>
        <v>2.5200534855482344</v>
      </c>
      <c r="P317" s="35">
        <f>MIN(O317*Constantes!$E$16,0.8*(U316+Clima!$F315-S317-T317-Constantes!$D$12))</f>
        <v>1.4910163495617541</v>
      </c>
      <c r="Q317" s="35">
        <f>IF(Clima!$F315&gt;0.05*Constantes!$E$17,((Clima!$F315-0.05*Constantes!$E$17)^2)/(Clima!$F315+0.95*Constantes!$E$17),0)</f>
        <v>0</v>
      </c>
      <c r="R317" s="35">
        <f>(Q317*Constantes!$E$23+Clima!$F315*Constantes!$E$22)/1000</f>
        <v>0</v>
      </c>
      <c r="S317" s="35">
        <f>IF(R317&gt;Constantes!$E$21,1000*((R317-Constantes!$E$21)/(Constantes!$E$23+Constantes!$E$22)),0)</f>
        <v>0</v>
      </c>
      <c r="T317" s="35">
        <f>MAX(0,U316+Clima!$F315-S317-Constantes!$D$11)</f>
        <v>0</v>
      </c>
      <c r="U317" s="35">
        <f>U316+Clima!$F315-S317-P317-T317</f>
        <v>35.341433102314163</v>
      </c>
      <c r="V317" s="35">
        <f>0.0526*S317*Clima!$F315^1.218</f>
        <v>0</v>
      </c>
      <c r="W317" s="35">
        <f>V317*Constantes!$E$29</f>
        <v>0</v>
      </c>
      <c r="X317" s="9"/>
      <c r="Y317" s="35">
        <v>312</v>
      </c>
      <c r="Z317" s="35">
        <f>'Cálculos de ET'!$I315*((1-Constantes!$F$18)*'Cálculos de ET'!$K315+'Cálculos de ET'!$L315)</f>
        <v>2.5200534855482344</v>
      </c>
      <c r="AA317" s="35">
        <f>MIN(Z317*Constantes!$F$16,0.8*(AF316+Clima!$F315-AD317-AE317-Constantes!$D$12))</f>
        <v>1.4910163495617541</v>
      </c>
      <c r="AB317" s="35">
        <f>IF(Clima!$F315&gt;0.05*Constantes!$F$17,((Clima!$F315-0.05*Constantes!$F$17)^2)/(Clima!$F315+0.95*Constantes!$F$17),0)</f>
        <v>0</v>
      </c>
      <c r="AC317" s="35">
        <f>(AB317*Constantes!$F$23+Clima!$F315*Constantes!$F$22)/1000</f>
        <v>0</v>
      </c>
      <c r="AD317" s="35">
        <f>IF(AC317&gt;Constantes!$F$21,1000*((AC317-Constantes!$F$21)/(Constantes!$F$23+Constantes!$F$22)),0)</f>
        <v>0</v>
      </c>
      <c r="AE317" s="35">
        <f>MAX(0,AF316+Clima!$F315-AD317-Constantes!$D$11)</f>
        <v>0</v>
      </c>
      <c r="AF317" s="35">
        <f>AF316+Clima!$F315-AD317-AA317-AE317</f>
        <v>35.341433102314163</v>
      </c>
      <c r="AG317" s="35">
        <f>0.0526*AD317*Clima!$F315^1.218</f>
        <v>0</v>
      </c>
      <c r="AH317" s="35">
        <f>AG317*Constantes!$F$29</f>
        <v>0</v>
      </c>
      <c r="AI317" s="9"/>
      <c r="AJ317" s="35">
        <v>312</v>
      </c>
      <c r="AK317" s="35">
        <f>0.0526*Clima!$F315^2.218</f>
        <v>0</v>
      </c>
      <c r="AL317" s="35">
        <f>IF(Clima!$F315&gt;0.05*$AP$6,((Clima!$F315-0.05*$AP$6)^2)/(Clima!$F315+0.95*$AP$6),0)</f>
        <v>0</v>
      </c>
      <c r="AM317" s="35">
        <f>0.0526*AL317*Clima!$F315^1.218</f>
        <v>0</v>
      </c>
      <c r="AN317" s="35"/>
      <c r="AO317" s="35"/>
      <c r="AP317" s="35"/>
      <c r="AQ317" s="9"/>
      <c r="AR317" s="10"/>
    </row>
    <row r="318" spans="2:44" x14ac:dyDescent="0.25">
      <c r="B318" s="8"/>
      <c r="C318" s="35">
        <v>313</v>
      </c>
      <c r="D318" s="35">
        <f>'Cálculos de ET'!$I316*((1-Constantes!$D$18)*'Cálculos de ET'!$K316+'Cálculos de ET'!$L316)</f>
        <v>2.5473257386821646</v>
      </c>
      <c r="E318" s="35">
        <f>MIN(D318*Constantes!$D$16,0.8*(J317+Clima!$F316-H318-I318-Constantes!$D$12))</f>
        <v>1.5071522671306745</v>
      </c>
      <c r="F318" s="35">
        <f>IF(Clima!$F316&gt;0.05*Constantes!$D$17,((Clima!$F316-0.05*Constantes!$D$17)^2)/(Clima!$F316+0.95*Constantes!$D$17),0)</f>
        <v>0</v>
      </c>
      <c r="G318" s="35">
        <f>(F318*Constantes!$D$23+Clima!$F316*Constantes!$D$22)/1000</f>
        <v>0</v>
      </c>
      <c r="H318" s="35">
        <f>IF(G318&gt;Constantes!$D$21,1000*((G318-Constantes!$D$21)/(Constantes!$D$23+Constantes!$D$22)),0)</f>
        <v>0</v>
      </c>
      <c r="I318" s="35">
        <f>MAX(0,J317+Clima!$F316-H318-Constantes!$D$11)</f>
        <v>0</v>
      </c>
      <c r="J318" s="35">
        <f>J317+Clima!$F316-H318-E318-I318</f>
        <v>34.234280835183483</v>
      </c>
      <c r="K318" s="35">
        <f>0.0526*H318*Clima!$F316^1.218</f>
        <v>0</v>
      </c>
      <c r="L318" s="35">
        <f>K318*Constantes!$D$29</f>
        <v>0</v>
      </c>
      <c r="M318" s="9"/>
      <c r="N318" s="35">
        <v>313</v>
      </c>
      <c r="O318" s="35">
        <f>'Cálculos de ET'!$I316*((1-Constantes!$E$18)*'Cálculos de ET'!$K316+'Cálculos de ET'!$L316)</f>
        <v>2.5473257386821646</v>
      </c>
      <c r="P318" s="35">
        <f>MIN(O318*Constantes!$E$16,0.8*(U317+Clima!$F316-S318-T318-Constantes!$D$12))</f>
        <v>1.5071522671306745</v>
      </c>
      <c r="Q318" s="35">
        <f>IF(Clima!$F316&gt;0.05*Constantes!$E$17,((Clima!$F316-0.05*Constantes!$E$17)^2)/(Clima!$F316+0.95*Constantes!$E$17),0)</f>
        <v>0</v>
      </c>
      <c r="R318" s="35">
        <f>(Q318*Constantes!$E$23+Clima!$F316*Constantes!$E$22)/1000</f>
        <v>8.000000000000002E-5</v>
      </c>
      <c r="S318" s="35">
        <f>IF(R318&gt;Constantes!$E$21,1000*((R318-Constantes!$E$21)/(Constantes!$E$23+Constantes!$E$22)),0)</f>
        <v>0</v>
      </c>
      <c r="T318" s="35">
        <f>MAX(0,U317+Clima!$F316-S318-Constantes!$D$11)</f>
        <v>0</v>
      </c>
      <c r="U318" s="35">
        <f>U317+Clima!$F316-S318-P318-T318</f>
        <v>34.234280835183483</v>
      </c>
      <c r="V318" s="35">
        <f>0.0526*S318*Clima!$F316^1.218</f>
        <v>0</v>
      </c>
      <c r="W318" s="35">
        <f>V318*Constantes!$E$29</f>
        <v>0</v>
      </c>
      <c r="X318" s="9"/>
      <c r="Y318" s="35">
        <v>313</v>
      </c>
      <c r="Z318" s="35">
        <f>'Cálculos de ET'!$I316*((1-Constantes!$F$18)*'Cálculos de ET'!$K316+'Cálculos de ET'!$L316)</f>
        <v>2.5473257386821646</v>
      </c>
      <c r="AA318" s="35">
        <f>MIN(Z318*Constantes!$F$16,0.8*(AF317+Clima!$F316-AD318-AE318-Constantes!$D$12))</f>
        <v>1.5071522671306745</v>
      </c>
      <c r="AB318" s="35">
        <f>IF(Clima!$F316&gt;0.05*Constantes!$F$17,((Clima!$F316-0.05*Constantes!$F$17)^2)/(Clima!$F316+0.95*Constantes!$F$17),0)</f>
        <v>0</v>
      </c>
      <c r="AC318" s="35">
        <f>(AB318*Constantes!$F$23+Clima!$F316*Constantes!$F$22)/1000</f>
        <v>1.6000000000000004E-4</v>
      </c>
      <c r="AD318" s="35">
        <f>IF(AC318&gt;Constantes!$F$21,1000*((AC318-Constantes!$F$21)/(Constantes!$F$23+Constantes!$F$22)),0)</f>
        <v>0</v>
      </c>
      <c r="AE318" s="35">
        <f>MAX(0,AF317+Clima!$F316-AD318-Constantes!$D$11)</f>
        <v>0</v>
      </c>
      <c r="AF318" s="35">
        <f>AF317+Clima!$F316-AD318-AA318-AE318</f>
        <v>34.234280835183483</v>
      </c>
      <c r="AG318" s="35">
        <f>0.0526*AD318*Clima!$F316^1.218</f>
        <v>0</v>
      </c>
      <c r="AH318" s="35">
        <f>AG318*Constantes!$F$29</f>
        <v>0</v>
      </c>
      <c r="AI318" s="9"/>
      <c r="AJ318" s="35">
        <v>313</v>
      </c>
      <c r="AK318" s="35">
        <f>0.0526*Clima!$F316^2.218</f>
        <v>6.8921513346888582E-3</v>
      </c>
      <c r="AL318" s="35">
        <f>IF(Clima!$F316&gt;0.05*$AP$6,((Clima!$F316-0.05*$AP$6)^2)/(Clima!$F316+0.95*$AP$6),0)</f>
        <v>0</v>
      </c>
      <c r="AM318" s="35">
        <f>0.0526*AL318*Clima!$F316^1.218</f>
        <v>0</v>
      </c>
      <c r="AN318" s="35"/>
      <c r="AO318" s="35"/>
      <c r="AP318" s="35"/>
      <c r="AQ318" s="9"/>
      <c r="AR318" s="10"/>
    </row>
    <row r="319" spans="2:44" x14ac:dyDescent="0.25">
      <c r="B319" s="8"/>
      <c r="C319" s="35">
        <v>314</v>
      </c>
      <c r="D319" s="35">
        <f>'Cálculos de ET'!$I317*((1-Constantes!$D$18)*'Cálculos de ET'!$K317+'Cálculos de ET'!$L317)</f>
        <v>2.512413898384473</v>
      </c>
      <c r="E319" s="35">
        <f>MIN(D319*Constantes!$D$16,0.8*(J318+Clima!$F317-H319-I319-Constantes!$D$12))</f>
        <v>1.4864963068601238</v>
      </c>
      <c r="F319" s="35">
        <f>IF(Clima!$F317&gt;0.05*Constantes!$D$17,((Clima!$F317-0.05*Constantes!$D$17)^2)/(Clima!$F317+0.95*Constantes!$D$17),0)</f>
        <v>0</v>
      </c>
      <c r="G319" s="35">
        <f>(F319*Constantes!$D$23+Clima!$F317*Constantes!$D$22)/1000</f>
        <v>0</v>
      </c>
      <c r="H319" s="35">
        <f>IF(G319&gt;Constantes!$D$21,1000*((G319-Constantes!$D$21)/(Constantes!$D$23+Constantes!$D$22)),0)</f>
        <v>0</v>
      </c>
      <c r="I319" s="35">
        <f>MAX(0,J318+Clima!$F317-H319-Constantes!$D$11)</f>
        <v>0</v>
      </c>
      <c r="J319" s="35">
        <f>J318+Clima!$F317-H319-E319-I319</f>
        <v>32.747784528323358</v>
      </c>
      <c r="K319" s="35">
        <f>0.0526*H319*Clima!$F317^1.218</f>
        <v>0</v>
      </c>
      <c r="L319" s="35">
        <f>K319*Constantes!$D$29</f>
        <v>0</v>
      </c>
      <c r="M319" s="9"/>
      <c r="N319" s="35">
        <v>314</v>
      </c>
      <c r="O319" s="35">
        <f>'Cálculos de ET'!$I317*((1-Constantes!$E$18)*'Cálculos de ET'!$K317+'Cálculos de ET'!$L317)</f>
        <v>2.512413898384473</v>
      </c>
      <c r="P319" s="35">
        <f>MIN(O319*Constantes!$E$16,0.8*(U318+Clima!$F317-S319-T319-Constantes!$D$12))</f>
        <v>1.4864963068601238</v>
      </c>
      <c r="Q319" s="35">
        <f>IF(Clima!$F317&gt;0.05*Constantes!$E$17,((Clima!$F317-0.05*Constantes!$E$17)^2)/(Clima!$F317+0.95*Constantes!$E$17),0)</f>
        <v>0</v>
      </c>
      <c r="R319" s="35">
        <f>(Q319*Constantes!$E$23+Clima!$F317*Constantes!$E$22)/1000</f>
        <v>0</v>
      </c>
      <c r="S319" s="35">
        <f>IF(R319&gt;Constantes!$E$21,1000*((R319-Constantes!$E$21)/(Constantes!$E$23+Constantes!$E$22)),0)</f>
        <v>0</v>
      </c>
      <c r="T319" s="35">
        <f>MAX(0,U318+Clima!$F317-S319-Constantes!$D$11)</f>
        <v>0</v>
      </c>
      <c r="U319" s="35">
        <f>U318+Clima!$F317-S319-P319-T319</f>
        <v>32.747784528323358</v>
      </c>
      <c r="V319" s="35">
        <f>0.0526*S319*Clima!$F317^1.218</f>
        <v>0</v>
      </c>
      <c r="W319" s="35">
        <f>V319*Constantes!$E$29</f>
        <v>0</v>
      </c>
      <c r="X319" s="9"/>
      <c r="Y319" s="35">
        <v>314</v>
      </c>
      <c r="Z319" s="35">
        <f>'Cálculos de ET'!$I317*((1-Constantes!$F$18)*'Cálculos de ET'!$K317+'Cálculos de ET'!$L317)</f>
        <v>2.512413898384473</v>
      </c>
      <c r="AA319" s="35">
        <f>MIN(Z319*Constantes!$F$16,0.8*(AF318+Clima!$F317-AD319-AE319-Constantes!$D$12))</f>
        <v>1.4864963068601238</v>
      </c>
      <c r="AB319" s="35">
        <f>IF(Clima!$F317&gt;0.05*Constantes!$F$17,((Clima!$F317-0.05*Constantes!$F$17)^2)/(Clima!$F317+0.95*Constantes!$F$17),0)</f>
        <v>0</v>
      </c>
      <c r="AC319" s="35">
        <f>(AB319*Constantes!$F$23+Clima!$F317*Constantes!$F$22)/1000</f>
        <v>0</v>
      </c>
      <c r="AD319" s="35">
        <f>IF(AC319&gt;Constantes!$F$21,1000*((AC319-Constantes!$F$21)/(Constantes!$F$23+Constantes!$F$22)),0)</f>
        <v>0</v>
      </c>
      <c r="AE319" s="35">
        <f>MAX(0,AF318+Clima!$F317-AD319-Constantes!$D$11)</f>
        <v>0</v>
      </c>
      <c r="AF319" s="35">
        <f>AF318+Clima!$F317-AD319-AA319-AE319</f>
        <v>32.747784528323358</v>
      </c>
      <c r="AG319" s="35">
        <f>0.0526*AD319*Clima!$F317^1.218</f>
        <v>0</v>
      </c>
      <c r="AH319" s="35">
        <f>AG319*Constantes!$F$29</f>
        <v>0</v>
      </c>
      <c r="AI319" s="9"/>
      <c r="AJ319" s="35">
        <v>314</v>
      </c>
      <c r="AK319" s="35">
        <f>0.0526*Clima!$F317^2.218</f>
        <v>0</v>
      </c>
      <c r="AL319" s="35">
        <f>IF(Clima!$F317&gt;0.05*$AP$6,((Clima!$F317-0.05*$AP$6)^2)/(Clima!$F317+0.95*$AP$6),0)</f>
        <v>0</v>
      </c>
      <c r="AM319" s="35">
        <f>0.0526*AL319*Clima!$F317^1.218</f>
        <v>0</v>
      </c>
      <c r="AN319" s="35"/>
      <c r="AO319" s="35"/>
      <c r="AP319" s="35"/>
      <c r="AQ319" s="9"/>
      <c r="AR319" s="10"/>
    </row>
    <row r="320" spans="2:44" x14ac:dyDescent="0.25">
      <c r="B320" s="8"/>
      <c r="C320" s="35">
        <v>315</v>
      </c>
      <c r="D320" s="35">
        <f>'Cálculos de ET'!$I318*((1-Constantes!$D$18)*'Cálculos de ET'!$K318+'Cálculos de ET'!$L318)</f>
        <v>2.4334727639904825</v>
      </c>
      <c r="E320" s="35">
        <f>MIN(D320*Constantes!$D$16,0.8*(J319+Clima!$F318-H320-I320-Constantes!$D$12))</f>
        <v>1.4397899481620322</v>
      </c>
      <c r="F320" s="35">
        <f>IF(Clima!$F318&gt;0.05*Constantes!$D$17,((Clima!$F318-0.05*Constantes!$D$17)^2)/(Clima!$F318+0.95*Constantes!$D$17),0)</f>
        <v>0</v>
      </c>
      <c r="G320" s="35">
        <f>(F320*Constantes!$D$23+Clima!$F318*Constantes!$D$22)/1000</f>
        <v>0</v>
      </c>
      <c r="H320" s="35">
        <f>IF(G320&gt;Constantes!$D$21,1000*((G320-Constantes!$D$21)/(Constantes!$D$23+Constantes!$D$22)),0)</f>
        <v>0</v>
      </c>
      <c r="I320" s="35">
        <f>MAX(0,J319+Clima!$F318-H320-Constantes!$D$11)</f>
        <v>0</v>
      </c>
      <c r="J320" s="35">
        <f>J319+Clima!$F318-H320-E320-I320</f>
        <v>31.307994580161324</v>
      </c>
      <c r="K320" s="35">
        <f>0.0526*H320*Clima!$F318^1.218</f>
        <v>0</v>
      </c>
      <c r="L320" s="35">
        <f>K320*Constantes!$D$29</f>
        <v>0</v>
      </c>
      <c r="M320" s="9"/>
      <c r="N320" s="35">
        <v>315</v>
      </c>
      <c r="O320" s="35">
        <f>'Cálculos de ET'!$I318*((1-Constantes!$E$18)*'Cálculos de ET'!$K318+'Cálculos de ET'!$L318)</f>
        <v>2.4334727639904825</v>
      </c>
      <c r="P320" s="35">
        <f>MIN(O320*Constantes!$E$16,0.8*(U319+Clima!$F318-S320-T320-Constantes!$D$12))</f>
        <v>1.4397899481620322</v>
      </c>
      <c r="Q320" s="35">
        <f>IF(Clima!$F318&gt;0.05*Constantes!$E$17,((Clima!$F318-0.05*Constantes!$E$17)^2)/(Clima!$F318+0.95*Constantes!$E$17),0)</f>
        <v>0</v>
      </c>
      <c r="R320" s="35">
        <f>(Q320*Constantes!$E$23+Clima!$F318*Constantes!$E$22)/1000</f>
        <v>0</v>
      </c>
      <c r="S320" s="35">
        <f>IF(R320&gt;Constantes!$E$21,1000*((R320-Constantes!$E$21)/(Constantes!$E$23+Constantes!$E$22)),0)</f>
        <v>0</v>
      </c>
      <c r="T320" s="35">
        <f>MAX(0,U319+Clima!$F318-S320-Constantes!$D$11)</f>
        <v>0</v>
      </c>
      <c r="U320" s="35">
        <f>U319+Clima!$F318-S320-P320-T320</f>
        <v>31.307994580161324</v>
      </c>
      <c r="V320" s="35">
        <f>0.0526*S320*Clima!$F318^1.218</f>
        <v>0</v>
      </c>
      <c r="W320" s="35">
        <f>V320*Constantes!$E$29</f>
        <v>0</v>
      </c>
      <c r="X320" s="9"/>
      <c r="Y320" s="35">
        <v>315</v>
      </c>
      <c r="Z320" s="35">
        <f>'Cálculos de ET'!$I318*((1-Constantes!$F$18)*'Cálculos de ET'!$K318+'Cálculos de ET'!$L318)</f>
        <v>2.4334727639904825</v>
      </c>
      <c r="AA320" s="35">
        <f>MIN(Z320*Constantes!$F$16,0.8*(AF319+Clima!$F318-AD320-AE320-Constantes!$D$12))</f>
        <v>1.4397899481620322</v>
      </c>
      <c r="AB320" s="35">
        <f>IF(Clima!$F318&gt;0.05*Constantes!$F$17,((Clima!$F318-0.05*Constantes!$F$17)^2)/(Clima!$F318+0.95*Constantes!$F$17),0)</f>
        <v>0</v>
      </c>
      <c r="AC320" s="35">
        <f>(AB320*Constantes!$F$23+Clima!$F318*Constantes!$F$22)/1000</f>
        <v>0</v>
      </c>
      <c r="AD320" s="35">
        <f>IF(AC320&gt;Constantes!$F$21,1000*((AC320-Constantes!$F$21)/(Constantes!$F$23+Constantes!$F$22)),0)</f>
        <v>0</v>
      </c>
      <c r="AE320" s="35">
        <f>MAX(0,AF319+Clima!$F318-AD320-Constantes!$D$11)</f>
        <v>0</v>
      </c>
      <c r="AF320" s="35">
        <f>AF319+Clima!$F318-AD320-AA320-AE320</f>
        <v>31.307994580161324</v>
      </c>
      <c r="AG320" s="35">
        <f>0.0526*AD320*Clima!$F318^1.218</f>
        <v>0</v>
      </c>
      <c r="AH320" s="35">
        <f>AG320*Constantes!$F$29</f>
        <v>0</v>
      </c>
      <c r="AI320" s="9"/>
      <c r="AJ320" s="35">
        <v>315</v>
      </c>
      <c r="AK320" s="35">
        <f>0.0526*Clima!$F318^2.218</f>
        <v>0</v>
      </c>
      <c r="AL320" s="35">
        <f>IF(Clima!$F318&gt;0.05*$AP$6,((Clima!$F318-0.05*$AP$6)^2)/(Clima!$F318+0.95*$AP$6),0)</f>
        <v>0</v>
      </c>
      <c r="AM320" s="35">
        <f>0.0526*AL320*Clima!$F318^1.218</f>
        <v>0</v>
      </c>
      <c r="AN320" s="35"/>
      <c r="AO320" s="35"/>
      <c r="AP320" s="35"/>
      <c r="AQ320" s="9"/>
      <c r="AR320" s="10"/>
    </row>
    <row r="321" spans="2:44" x14ac:dyDescent="0.25">
      <c r="B321" s="8"/>
      <c r="C321" s="35">
        <v>316</v>
      </c>
      <c r="D321" s="35">
        <f>'Cálculos de ET'!$I319*((1-Constantes!$D$18)*'Cálculos de ET'!$K319+'Cálculos de ET'!$L319)</f>
        <v>2.5044038899738466</v>
      </c>
      <c r="E321" s="35">
        <f>MIN(D321*Constantes!$D$16,0.8*(J320+Clima!$F319-H321-I321-Constantes!$D$12))</f>
        <v>1.4817571005024568</v>
      </c>
      <c r="F321" s="35">
        <f>IF(Clima!$F319&gt;0.05*Constantes!$D$17,((Clima!$F319-0.05*Constantes!$D$17)^2)/(Clima!$F319+0.95*Constantes!$D$17),0)</f>
        <v>0</v>
      </c>
      <c r="G321" s="35">
        <f>(F321*Constantes!$D$23+Clima!$F319*Constantes!$D$22)/1000</f>
        <v>0</v>
      </c>
      <c r="H321" s="35">
        <f>IF(G321&gt;Constantes!$D$21,1000*((G321-Constantes!$D$21)/(Constantes!$D$23+Constantes!$D$22)),0)</f>
        <v>0</v>
      </c>
      <c r="I321" s="35">
        <f>MAX(0,J320+Clima!$F319-H321-Constantes!$D$11)</f>
        <v>0</v>
      </c>
      <c r="J321" s="35">
        <f>J320+Clima!$F319-H321-E321-I321</f>
        <v>29.826237479658868</v>
      </c>
      <c r="K321" s="35">
        <f>0.0526*H321*Clima!$F319^1.218</f>
        <v>0</v>
      </c>
      <c r="L321" s="35">
        <f>K321*Constantes!$D$29</f>
        <v>0</v>
      </c>
      <c r="M321" s="9"/>
      <c r="N321" s="35">
        <v>316</v>
      </c>
      <c r="O321" s="35">
        <f>'Cálculos de ET'!$I319*((1-Constantes!$E$18)*'Cálculos de ET'!$K319+'Cálculos de ET'!$L319)</f>
        <v>2.5044038899738466</v>
      </c>
      <c r="P321" s="35">
        <f>MIN(O321*Constantes!$E$16,0.8*(U320+Clima!$F319-S321-T321-Constantes!$D$12))</f>
        <v>1.4817571005024568</v>
      </c>
      <c r="Q321" s="35">
        <f>IF(Clima!$F319&gt;0.05*Constantes!$E$17,((Clima!$F319-0.05*Constantes!$E$17)^2)/(Clima!$F319+0.95*Constantes!$E$17),0)</f>
        <v>0</v>
      </c>
      <c r="R321" s="35">
        <f>(Q321*Constantes!$E$23+Clima!$F319*Constantes!$E$22)/1000</f>
        <v>0</v>
      </c>
      <c r="S321" s="35">
        <f>IF(R321&gt;Constantes!$E$21,1000*((R321-Constantes!$E$21)/(Constantes!$E$23+Constantes!$E$22)),0)</f>
        <v>0</v>
      </c>
      <c r="T321" s="35">
        <f>MAX(0,U320+Clima!$F319-S321-Constantes!$D$11)</f>
        <v>0</v>
      </c>
      <c r="U321" s="35">
        <f>U320+Clima!$F319-S321-P321-T321</f>
        <v>29.826237479658868</v>
      </c>
      <c r="V321" s="35">
        <f>0.0526*S321*Clima!$F319^1.218</f>
        <v>0</v>
      </c>
      <c r="W321" s="35">
        <f>V321*Constantes!$E$29</f>
        <v>0</v>
      </c>
      <c r="X321" s="9"/>
      <c r="Y321" s="35">
        <v>316</v>
      </c>
      <c r="Z321" s="35">
        <f>'Cálculos de ET'!$I319*((1-Constantes!$F$18)*'Cálculos de ET'!$K319+'Cálculos de ET'!$L319)</f>
        <v>2.5044038899738466</v>
      </c>
      <c r="AA321" s="35">
        <f>MIN(Z321*Constantes!$F$16,0.8*(AF320+Clima!$F319-AD321-AE321-Constantes!$D$12))</f>
        <v>1.4817571005024568</v>
      </c>
      <c r="AB321" s="35">
        <f>IF(Clima!$F319&gt;0.05*Constantes!$F$17,((Clima!$F319-0.05*Constantes!$F$17)^2)/(Clima!$F319+0.95*Constantes!$F$17),0)</f>
        <v>0</v>
      </c>
      <c r="AC321" s="35">
        <f>(AB321*Constantes!$F$23+Clima!$F319*Constantes!$F$22)/1000</f>
        <v>0</v>
      </c>
      <c r="AD321" s="35">
        <f>IF(AC321&gt;Constantes!$F$21,1000*((AC321-Constantes!$F$21)/(Constantes!$F$23+Constantes!$F$22)),0)</f>
        <v>0</v>
      </c>
      <c r="AE321" s="35">
        <f>MAX(0,AF320+Clima!$F319-AD321-Constantes!$D$11)</f>
        <v>0</v>
      </c>
      <c r="AF321" s="35">
        <f>AF320+Clima!$F319-AD321-AA321-AE321</f>
        <v>29.826237479658868</v>
      </c>
      <c r="AG321" s="35">
        <f>0.0526*AD321*Clima!$F319^1.218</f>
        <v>0</v>
      </c>
      <c r="AH321" s="35">
        <f>AG321*Constantes!$F$29</f>
        <v>0</v>
      </c>
      <c r="AI321" s="9"/>
      <c r="AJ321" s="35">
        <v>316</v>
      </c>
      <c r="AK321" s="35">
        <f>0.0526*Clima!$F319^2.218</f>
        <v>0</v>
      </c>
      <c r="AL321" s="35">
        <f>IF(Clima!$F319&gt;0.05*$AP$6,((Clima!$F319-0.05*$AP$6)^2)/(Clima!$F319+0.95*$AP$6),0)</f>
        <v>0</v>
      </c>
      <c r="AM321" s="35">
        <f>0.0526*AL321*Clima!$F319^1.218</f>
        <v>0</v>
      </c>
      <c r="AN321" s="35"/>
      <c r="AO321" s="35"/>
      <c r="AP321" s="35"/>
      <c r="AQ321" s="9"/>
      <c r="AR321" s="10"/>
    </row>
    <row r="322" spans="2:44" x14ac:dyDescent="0.25">
      <c r="B322" s="8"/>
      <c r="C322" s="35">
        <v>317</v>
      </c>
      <c r="D322" s="35">
        <f>'Cálculos de ET'!$I320*((1-Constantes!$D$18)*'Cálculos de ET'!$K320+'Cálculos de ET'!$L320)</f>
        <v>2.5806062103469718</v>
      </c>
      <c r="E322" s="35">
        <f>MIN(D322*Constantes!$D$16,0.8*(J321+Clima!$F320-H322-I322-Constantes!$D$12))</f>
        <v>1.5268430108620754</v>
      </c>
      <c r="F322" s="35">
        <f>IF(Clima!$F320&gt;0.05*Constantes!$D$17,((Clima!$F320-0.05*Constantes!$D$17)^2)/(Clima!$F320+0.95*Constantes!$D$17),0)</f>
        <v>0</v>
      </c>
      <c r="G322" s="35">
        <f>(F322*Constantes!$D$23+Clima!$F320*Constantes!$D$22)/1000</f>
        <v>0</v>
      </c>
      <c r="H322" s="35">
        <f>IF(G322&gt;Constantes!$D$21,1000*((G322-Constantes!$D$21)/(Constantes!$D$23+Constantes!$D$22)),0)</f>
        <v>0</v>
      </c>
      <c r="I322" s="35">
        <f>MAX(0,J321+Clima!$F320-H322-Constantes!$D$11)</f>
        <v>0</v>
      </c>
      <c r="J322" s="35">
        <f>J321+Clima!$F320-H322-E322-I322</f>
        <v>30.699394468796793</v>
      </c>
      <c r="K322" s="35">
        <f>0.0526*H322*Clima!$F320^1.218</f>
        <v>0</v>
      </c>
      <c r="L322" s="35">
        <f>K322*Constantes!$D$29</f>
        <v>0</v>
      </c>
      <c r="M322" s="9"/>
      <c r="N322" s="35">
        <v>317</v>
      </c>
      <c r="O322" s="35">
        <f>'Cálculos de ET'!$I320*((1-Constantes!$E$18)*'Cálculos de ET'!$K320+'Cálculos de ET'!$L320)</f>
        <v>2.5806062103469718</v>
      </c>
      <c r="P322" s="35">
        <f>MIN(O322*Constantes!$E$16,0.8*(U321+Clima!$F320-S322-T322-Constantes!$D$12))</f>
        <v>1.5268430108620754</v>
      </c>
      <c r="Q322" s="35">
        <f>IF(Clima!$F320&gt;0.05*Constantes!$E$17,((Clima!$F320-0.05*Constantes!$E$17)^2)/(Clima!$F320+0.95*Constantes!$E$17),0)</f>
        <v>0</v>
      </c>
      <c r="R322" s="35">
        <f>(Q322*Constantes!$E$23+Clima!$F320*Constantes!$E$22)/1000</f>
        <v>4.7999999999999996E-4</v>
      </c>
      <c r="S322" s="35">
        <f>IF(R322&gt;Constantes!$E$21,1000*((R322-Constantes!$E$21)/(Constantes!$E$23+Constantes!$E$22)),0)</f>
        <v>0</v>
      </c>
      <c r="T322" s="35">
        <f>MAX(0,U321+Clima!$F320-S322-Constantes!$D$11)</f>
        <v>0</v>
      </c>
      <c r="U322" s="35">
        <f>U321+Clima!$F320-S322-P322-T322</f>
        <v>30.699394468796793</v>
      </c>
      <c r="V322" s="35">
        <f>0.0526*S322*Clima!$F320^1.218</f>
        <v>0</v>
      </c>
      <c r="W322" s="35">
        <f>V322*Constantes!$E$29</f>
        <v>0</v>
      </c>
      <c r="X322" s="9"/>
      <c r="Y322" s="35">
        <v>317</v>
      </c>
      <c r="Z322" s="35">
        <f>'Cálculos de ET'!$I320*((1-Constantes!$F$18)*'Cálculos de ET'!$K320+'Cálculos de ET'!$L320)</f>
        <v>2.5806062103469718</v>
      </c>
      <c r="AA322" s="35">
        <f>MIN(Z322*Constantes!$F$16,0.8*(AF321+Clima!$F320-AD322-AE322-Constantes!$D$12))</f>
        <v>1.5268430108620754</v>
      </c>
      <c r="AB322" s="35">
        <f>IF(Clima!$F320&gt;0.05*Constantes!$F$17,((Clima!$F320-0.05*Constantes!$F$17)^2)/(Clima!$F320+0.95*Constantes!$F$17),0)</f>
        <v>0</v>
      </c>
      <c r="AC322" s="35">
        <f>(AB322*Constantes!$F$23+Clima!$F320*Constantes!$F$22)/1000</f>
        <v>9.5999999999999992E-4</v>
      </c>
      <c r="AD322" s="35">
        <f>IF(AC322&gt;Constantes!$F$21,1000*((AC322-Constantes!$F$21)/(Constantes!$F$23+Constantes!$F$22)),0)</f>
        <v>0</v>
      </c>
      <c r="AE322" s="35">
        <f>MAX(0,AF321+Clima!$F320-AD322-Constantes!$D$11)</f>
        <v>0</v>
      </c>
      <c r="AF322" s="35">
        <f>AF321+Clima!$F320-AD322-AA322-AE322</f>
        <v>30.699394468796793</v>
      </c>
      <c r="AG322" s="35">
        <f>0.0526*AD322*Clima!$F320^1.218</f>
        <v>0</v>
      </c>
      <c r="AH322" s="35">
        <f>AG322*Constantes!$F$29</f>
        <v>0</v>
      </c>
      <c r="AI322" s="9"/>
      <c r="AJ322" s="35">
        <v>317</v>
      </c>
      <c r="AK322" s="35">
        <f>0.0526*Clima!$F320^2.218</f>
        <v>0.36668595716871932</v>
      </c>
      <c r="AL322" s="35">
        <f>IF(Clima!$F320&gt;0.05*$AP$6,((Clima!$F320-0.05*$AP$6)^2)/(Clima!$F320+0.95*$AP$6),0)</f>
        <v>1.2646160328663239E-2</v>
      </c>
      <c r="AM322" s="35">
        <f>0.0526*AL322*Clima!$F320^1.218</f>
        <v>1.9321539185937356E-3</v>
      </c>
      <c r="AN322" s="35"/>
      <c r="AO322" s="35"/>
      <c r="AP322" s="35"/>
      <c r="AQ322" s="9"/>
      <c r="AR322" s="10"/>
    </row>
    <row r="323" spans="2:44" x14ac:dyDescent="0.25">
      <c r="B323" s="8"/>
      <c r="C323" s="35">
        <v>318</v>
      </c>
      <c r="D323" s="35">
        <f>'Cálculos de ET'!$I321*((1-Constantes!$D$18)*'Cálculos de ET'!$K321+'Cálculos de ET'!$L321)</f>
        <v>2.5738085729038822</v>
      </c>
      <c r="E323" s="35">
        <f>MIN(D323*Constantes!$D$16,0.8*(J322+Clima!$F321-H323-I323-Constantes!$D$12))</f>
        <v>1.5228211166347652</v>
      </c>
      <c r="F323" s="35">
        <f>IF(Clima!$F321&gt;0.05*Constantes!$D$17,((Clima!$F321-0.05*Constantes!$D$17)^2)/(Clima!$F321+0.95*Constantes!$D$17),0)</f>
        <v>0</v>
      </c>
      <c r="G323" s="35">
        <f>(F323*Constantes!$D$23+Clima!$F321*Constantes!$D$22)/1000</f>
        <v>0</v>
      </c>
      <c r="H323" s="35">
        <f>IF(G323&gt;Constantes!$D$21,1000*((G323-Constantes!$D$21)/(Constantes!$D$23+Constantes!$D$22)),0)</f>
        <v>0</v>
      </c>
      <c r="I323" s="35">
        <f>MAX(0,J322+Clima!$F321-H323-Constantes!$D$11)</f>
        <v>0</v>
      </c>
      <c r="J323" s="35">
        <f>J322+Clima!$F321-H323-E323-I323</f>
        <v>29.776573352162028</v>
      </c>
      <c r="K323" s="35">
        <f>0.0526*H323*Clima!$F321^1.218</f>
        <v>0</v>
      </c>
      <c r="L323" s="35">
        <f>K323*Constantes!$D$29</f>
        <v>0</v>
      </c>
      <c r="M323" s="9"/>
      <c r="N323" s="35">
        <v>318</v>
      </c>
      <c r="O323" s="35">
        <f>'Cálculos de ET'!$I321*((1-Constantes!$E$18)*'Cálculos de ET'!$K321+'Cálculos de ET'!$L321)</f>
        <v>2.5738085729038822</v>
      </c>
      <c r="P323" s="35">
        <f>MIN(O323*Constantes!$E$16,0.8*(U322+Clima!$F321-S323-T323-Constantes!$D$12))</f>
        <v>1.5228211166347652</v>
      </c>
      <c r="Q323" s="35">
        <f>IF(Clima!$F321&gt;0.05*Constantes!$E$17,((Clima!$F321-0.05*Constantes!$E$17)^2)/(Clima!$F321+0.95*Constantes!$E$17),0)</f>
        <v>0</v>
      </c>
      <c r="R323" s="35">
        <f>(Q323*Constantes!$E$23+Clima!$F321*Constantes!$E$22)/1000</f>
        <v>1.1999999999999999E-4</v>
      </c>
      <c r="S323" s="35">
        <f>IF(R323&gt;Constantes!$E$21,1000*((R323-Constantes!$E$21)/(Constantes!$E$23+Constantes!$E$22)),0)</f>
        <v>0</v>
      </c>
      <c r="T323" s="35">
        <f>MAX(0,U322+Clima!$F321-S323-Constantes!$D$11)</f>
        <v>0</v>
      </c>
      <c r="U323" s="35">
        <f>U322+Clima!$F321-S323-P323-T323</f>
        <v>29.776573352162028</v>
      </c>
      <c r="V323" s="35">
        <f>0.0526*S323*Clima!$F321^1.218</f>
        <v>0</v>
      </c>
      <c r="W323" s="35">
        <f>V323*Constantes!$E$29</f>
        <v>0</v>
      </c>
      <c r="X323" s="9"/>
      <c r="Y323" s="35">
        <v>318</v>
      </c>
      <c r="Z323" s="35">
        <f>'Cálculos de ET'!$I321*((1-Constantes!$F$18)*'Cálculos de ET'!$K321+'Cálculos de ET'!$L321)</f>
        <v>2.5738085729038822</v>
      </c>
      <c r="AA323" s="35">
        <f>MIN(Z323*Constantes!$F$16,0.8*(AF322+Clima!$F321-AD323-AE323-Constantes!$D$12))</f>
        <v>1.5228211166347652</v>
      </c>
      <c r="AB323" s="35">
        <f>IF(Clima!$F321&gt;0.05*Constantes!$F$17,((Clima!$F321-0.05*Constantes!$F$17)^2)/(Clima!$F321+0.95*Constantes!$F$17),0)</f>
        <v>0</v>
      </c>
      <c r="AC323" s="35">
        <f>(AB323*Constantes!$F$23+Clima!$F321*Constantes!$F$22)/1000</f>
        <v>2.3999999999999998E-4</v>
      </c>
      <c r="AD323" s="35">
        <f>IF(AC323&gt;Constantes!$F$21,1000*((AC323-Constantes!$F$21)/(Constantes!$F$23+Constantes!$F$22)),0)</f>
        <v>0</v>
      </c>
      <c r="AE323" s="35">
        <f>MAX(0,AF322+Clima!$F321-AD323-Constantes!$D$11)</f>
        <v>0</v>
      </c>
      <c r="AF323" s="35">
        <f>AF322+Clima!$F321-AD323-AA323-AE323</f>
        <v>29.776573352162028</v>
      </c>
      <c r="AG323" s="35">
        <f>0.0526*AD323*Clima!$F321^1.218</f>
        <v>0</v>
      </c>
      <c r="AH323" s="35">
        <f>AG323*Constantes!$F$29</f>
        <v>0</v>
      </c>
      <c r="AI323" s="9"/>
      <c r="AJ323" s="35">
        <v>318</v>
      </c>
      <c r="AK323" s="35">
        <f>0.0526*Clima!$F321^2.218</f>
        <v>1.6940460723560119E-2</v>
      </c>
      <c r="AL323" s="35">
        <f>IF(Clima!$F321&gt;0.05*$AP$6,((Clima!$F321-0.05*$AP$6)^2)/(Clima!$F321+0.95*$AP$6),0)</f>
        <v>0</v>
      </c>
      <c r="AM323" s="35">
        <f>0.0526*AL323*Clima!$F321^1.218</f>
        <v>0</v>
      </c>
      <c r="AN323" s="35"/>
      <c r="AO323" s="35"/>
      <c r="AP323" s="35"/>
      <c r="AQ323" s="9"/>
      <c r="AR323" s="10"/>
    </row>
    <row r="324" spans="2:44" x14ac:dyDescent="0.25">
      <c r="B324" s="8"/>
      <c r="C324" s="35">
        <v>319</v>
      </c>
      <c r="D324" s="35">
        <f>'Cálculos de ET'!$I322*((1-Constantes!$D$18)*'Cálculos de ET'!$K322+'Cálculos de ET'!$L322)</f>
        <v>2.5565534605895293</v>
      </c>
      <c r="E324" s="35">
        <f>MIN(D324*Constantes!$D$16,0.8*(J323+Clima!$F322-H324-I324-Constantes!$D$12))</f>
        <v>1.5126119465827146</v>
      </c>
      <c r="F324" s="35">
        <f>IF(Clima!$F322&gt;0.05*Constantes!$D$17,((Clima!$F322-0.05*Constantes!$D$17)^2)/(Clima!$F322+0.95*Constantes!$D$17),0)</f>
        <v>0.75415840705346315</v>
      </c>
      <c r="G324" s="35">
        <f>(F324*Constantes!$D$23+Clima!$F322*Constantes!$D$22)/1000</f>
        <v>7.5415840705346316E-3</v>
      </c>
      <c r="H324" s="35">
        <f>IF(G324&gt;Constantes!$D$21,1000*((G324-Constantes!$D$21)/(Constantes!$D$23+Constantes!$D$22)),0)</f>
        <v>0.75415840705346315</v>
      </c>
      <c r="I324" s="35">
        <f>MAX(0,J323+Clima!$F322-H324-Constantes!$D$11)</f>
        <v>0</v>
      </c>
      <c r="J324" s="35">
        <f>J323+Clima!$F322-H324-E324-I324</f>
        <v>41.009802998525856</v>
      </c>
      <c r="K324" s="35">
        <f>0.0526*H324*Clima!$F322^1.218</f>
        <v>0.94448453447173486</v>
      </c>
      <c r="L324" s="35">
        <f>K324*Constantes!$D$29</f>
        <v>2.4219009883634981E-3</v>
      </c>
      <c r="M324" s="9"/>
      <c r="N324" s="35">
        <v>319</v>
      </c>
      <c r="O324" s="35">
        <f>'Cálculos de ET'!$I322*((1-Constantes!$E$18)*'Cálculos de ET'!$K322+'Cálculos de ET'!$L322)</f>
        <v>2.5565534605895293</v>
      </c>
      <c r="P324" s="35">
        <f>MIN(O324*Constantes!$E$16,0.8*(U323+Clima!$F322-S324-T324-Constantes!$D$12))</f>
        <v>1.5126119465827146</v>
      </c>
      <c r="Q324" s="35">
        <f>IF(Clima!$F322&gt;0.05*Constantes!$E$17,((Clima!$F322-0.05*Constantes!$E$17)^2)/(Clima!$F322+0.95*Constantes!$E$17),0)</f>
        <v>0.75415840705346315</v>
      </c>
      <c r="R324" s="35">
        <f>(Q324*Constantes!$E$23+Clima!$F322*Constantes!$E$22)/1000</f>
        <v>1.0241584070534632E-2</v>
      </c>
      <c r="S324" s="35">
        <f>IF(R324&gt;Constantes!$E$21,1000*((R324-Constantes!$E$21)/(Constantes!$E$23+Constantes!$E$22)),0)</f>
        <v>0</v>
      </c>
      <c r="T324" s="35">
        <f>MAX(0,U323+Clima!$F322-S324-Constantes!$D$11)</f>
        <v>0</v>
      </c>
      <c r="U324" s="35">
        <f>U323+Clima!$F322-S324-P324-T324</f>
        <v>41.763961405579316</v>
      </c>
      <c r="V324" s="35">
        <f>0.0526*S324*Clima!$F322^1.218</f>
        <v>0</v>
      </c>
      <c r="W324" s="35">
        <f>V324*Constantes!$E$29</f>
        <v>0</v>
      </c>
      <c r="X324" s="9"/>
      <c r="Y324" s="35">
        <v>319</v>
      </c>
      <c r="Z324" s="35">
        <f>'Cálculos de ET'!$I322*((1-Constantes!$F$18)*'Cálculos de ET'!$K322+'Cálculos de ET'!$L322)</f>
        <v>2.5565534605895293</v>
      </c>
      <c r="AA324" s="35">
        <f>MIN(Z324*Constantes!$F$16,0.8*(AF323+Clima!$F322-AD324-AE324-Constantes!$D$12))</f>
        <v>1.5126119465827146</v>
      </c>
      <c r="AB324" s="35">
        <f>IF(Clima!$F322&gt;0.05*Constantes!$F$17,((Clima!$F322-0.05*Constantes!$F$17)^2)/(Clima!$F322+0.95*Constantes!$F$17),0)</f>
        <v>0.75415840705346315</v>
      </c>
      <c r="AC324" s="35">
        <f>(AB324*Constantes!$F$23+Clima!$F322*Constantes!$F$22)/1000</f>
        <v>1.2941584070534631E-2</v>
      </c>
      <c r="AD324" s="35">
        <f>IF(AC324&gt;Constantes!$F$21,1000*((AC324-Constantes!$F$21)/(Constantes!$F$23+Constantes!$F$22)),0)</f>
        <v>0</v>
      </c>
      <c r="AE324" s="35">
        <f>MAX(0,AF323+Clima!$F322-AD324-Constantes!$D$11)</f>
        <v>0</v>
      </c>
      <c r="AF324" s="35">
        <f>AF323+Clima!$F322-AD324-AA324-AE324</f>
        <v>41.763961405579316</v>
      </c>
      <c r="AG324" s="35">
        <f>0.0526*AD324*Clima!$F322^1.218</f>
        <v>0</v>
      </c>
      <c r="AH324" s="35">
        <f>AG324*Constantes!$F$29</f>
        <v>0</v>
      </c>
      <c r="AI324" s="9"/>
      <c r="AJ324" s="35">
        <v>319</v>
      </c>
      <c r="AK324" s="35">
        <f>0.0526*Clima!$F322^2.218</f>
        <v>16.906980146499279</v>
      </c>
      <c r="AL324" s="35">
        <f>IF(Clima!$F322&gt;0.05*$AP$6,((Clima!$F322-0.05*$AP$6)^2)/(Clima!$F322+0.95*$AP$6),0)</f>
        <v>2.9844081425480202</v>
      </c>
      <c r="AM324" s="35">
        <f>0.0526*AL324*Clima!$F322^1.218</f>
        <v>3.7375799418600115</v>
      </c>
      <c r="AN324" s="35"/>
      <c r="AO324" s="35"/>
      <c r="AP324" s="35"/>
      <c r="AQ324" s="9"/>
      <c r="AR324" s="10"/>
    </row>
    <row r="325" spans="2:44" x14ac:dyDescent="0.25">
      <c r="B325" s="8"/>
      <c r="C325" s="35">
        <v>320</v>
      </c>
      <c r="D325" s="35">
        <f>'Cálculos de ET'!$I323*((1-Constantes!$D$18)*'Cálculos de ET'!$K323+'Cálculos de ET'!$L323)</f>
        <v>2.5418201429938723</v>
      </c>
      <c r="E325" s="35">
        <f>MIN(D325*Constantes!$D$16,0.8*(J324+Clima!$F323-H325-I325-Constantes!$D$12))</f>
        <v>1.5038948230992695</v>
      </c>
      <c r="F325" s="35">
        <f>IF(Clima!$F323&gt;0.05*Constantes!$D$17,((Clima!$F323-0.05*Constantes!$D$17)^2)/(Clima!$F323+0.95*Constantes!$D$17),0)</f>
        <v>0.23358773519757031</v>
      </c>
      <c r="G325" s="35">
        <f>(F325*Constantes!$D$23+Clima!$F323*Constantes!$D$22)/1000</f>
        <v>2.335877351975703E-3</v>
      </c>
      <c r="H325" s="35">
        <f>IF(G325&gt;Constantes!$D$21,1000*((G325-Constantes!$D$21)/(Constantes!$D$23+Constantes!$D$22)),0)</f>
        <v>0.23358773519757031</v>
      </c>
      <c r="I325" s="35">
        <f>MAX(0,J324+Clima!$F323-H325-Constantes!$D$11)</f>
        <v>6.7762152633282895</v>
      </c>
      <c r="J325" s="35">
        <f>J324+Clima!$F323-H325-E325-I325</f>
        <v>41.996105176900734</v>
      </c>
      <c r="K325" s="35">
        <f>0.0526*H325*Clima!$F323^1.218</f>
        <v>0.19067911663276058</v>
      </c>
      <c r="L325" s="35">
        <f>K325*Constantes!$D$29</f>
        <v>4.8895024129903505E-4</v>
      </c>
      <c r="M325" s="9"/>
      <c r="N325" s="35">
        <v>320</v>
      </c>
      <c r="O325" s="35">
        <f>'Cálculos de ET'!$I323*((1-Constantes!$E$18)*'Cálculos de ET'!$K323+'Cálculos de ET'!$L323)</f>
        <v>2.5418201429938723</v>
      </c>
      <c r="P325" s="35">
        <f>MIN(O325*Constantes!$E$16,0.8*(U324+Clima!$F323-S325-T325-Constantes!$D$12))</f>
        <v>1.5038948230992695</v>
      </c>
      <c r="Q325" s="35">
        <f>IF(Clima!$F323&gt;0.05*Constantes!$E$17,((Clima!$F323-0.05*Constantes!$E$17)^2)/(Clima!$F323+0.95*Constantes!$E$17),0)</f>
        <v>0.23358773519757031</v>
      </c>
      <c r="R325" s="35">
        <f>(Q325*Constantes!$E$23+Clima!$F323*Constantes!$E$22)/1000</f>
        <v>4.2358773519757028E-3</v>
      </c>
      <c r="S325" s="35">
        <f>IF(R325&gt;Constantes!$E$21,1000*((R325-Constantes!$E$21)/(Constantes!$E$23+Constantes!$E$22)),0)</f>
        <v>0</v>
      </c>
      <c r="T325" s="35">
        <f>MAX(0,U324+Clima!$F323-S325-Constantes!$D$11)</f>
        <v>7.763961405579316</v>
      </c>
      <c r="U325" s="35">
        <f>U324+Clima!$F323-S325-P325-T325</f>
        <v>41.996105176900734</v>
      </c>
      <c r="V325" s="35">
        <f>0.0526*S325*Clima!$F323^1.218</f>
        <v>0</v>
      </c>
      <c r="W325" s="35">
        <f>V325*Constantes!$E$29</f>
        <v>0</v>
      </c>
      <c r="X325" s="9"/>
      <c r="Y325" s="35">
        <v>320</v>
      </c>
      <c r="Z325" s="35">
        <f>'Cálculos de ET'!$I323*((1-Constantes!$F$18)*'Cálculos de ET'!$K323+'Cálculos de ET'!$L323)</f>
        <v>2.5418201429938723</v>
      </c>
      <c r="AA325" s="35">
        <f>MIN(Z325*Constantes!$F$16,0.8*(AF324+Clima!$F323-AD325-AE325-Constantes!$D$12))</f>
        <v>1.5038948230992695</v>
      </c>
      <c r="AB325" s="35">
        <f>IF(Clima!$F323&gt;0.05*Constantes!$F$17,((Clima!$F323-0.05*Constantes!$F$17)^2)/(Clima!$F323+0.95*Constantes!$F$17),0)</f>
        <v>0.23358773519757031</v>
      </c>
      <c r="AC325" s="35">
        <f>(AB325*Constantes!$F$23+Clima!$F323*Constantes!$F$22)/1000</f>
        <v>6.1358773519757034E-3</v>
      </c>
      <c r="AD325" s="35">
        <f>IF(AC325&gt;Constantes!$F$21,1000*((AC325-Constantes!$F$21)/(Constantes!$F$23+Constantes!$F$22)),0)</f>
        <v>0</v>
      </c>
      <c r="AE325" s="35">
        <f>MAX(0,AF324+Clima!$F323-AD325-Constantes!$D$11)</f>
        <v>7.763961405579316</v>
      </c>
      <c r="AF325" s="35">
        <f>AF324+Clima!$F323-AD325-AA325-AE325</f>
        <v>41.996105176900734</v>
      </c>
      <c r="AG325" s="35">
        <f>0.0526*AD325*Clima!$F323^1.218</f>
        <v>0</v>
      </c>
      <c r="AH325" s="35">
        <f>AG325*Constantes!$F$29</f>
        <v>0</v>
      </c>
      <c r="AI325" s="9"/>
      <c r="AJ325" s="35">
        <v>320</v>
      </c>
      <c r="AK325" s="35">
        <f>0.0526*Clima!$F323^2.218</f>
        <v>7.7549089059795255</v>
      </c>
      <c r="AL325" s="35">
        <f>IF(Clima!$F323&gt;0.05*$AP$6,((Clima!$F323-0.05*$AP$6)^2)/(Clima!$F323+0.95*$AP$6),0)</f>
        <v>1.4230702891277449</v>
      </c>
      <c r="AM325" s="35">
        <f>0.0526*AL325*Clima!$F323^1.218</f>
        <v>1.1616611009464852</v>
      </c>
      <c r="AN325" s="35"/>
      <c r="AO325" s="35"/>
      <c r="AP325" s="35"/>
      <c r="AQ325" s="9"/>
      <c r="AR325" s="10"/>
    </row>
    <row r="326" spans="2:44" x14ac:dyDescent="0.25">
      <c r="B326" s="8"/>
      <c r="C326" s="35">
        <v>321</v>
      </c>
      <c r="D326" s="35">
        <f>'Cálculos de ET'!$I324*((1-Constantes!$D$18)*'Cálculos de ET'!$K324+'Cálculos de ET'!$L324)</f>
        <v>2.5789193360812739</v>
      </c>
      <c r="E326" s="35">
        <f>MIN(D326*Constantes!$D$16,0.8*(J325+Clima!$F324-H326-I326-Constantes!$D$12))</f>
        <v>1.5258449538270822</v>
      </c>
      <c r="F326" s="35">
        <f>IF(Clima!$F324&gt;0.05*Constantes!$D$17,((Clima!$F324-0.05*Constantes!$D$17)^2)/(Clima!$F324+0.95*Constantes!$D$17),0)</f>
        <v>0</v>
      </c>
      <c r="G326" s="35">
        <f>(F326*Constantes!$D$23+Clima!$F324*Constantes!$D$22)/1000</f>
        <v>0</v>
      </c>
      <c r="H326" s="35">
        <f>IF(G326&gt;Constantes!$D$21,1000*((G326-Constantes!$D$21)/(Constantes!$D$23+Constantes!$D$22)),0)</f>
        <v>0</v>
      </c>
      <c r="I326" s="35">
        <f>MAX(0,J325+Clima!$F324-H326-Constantes!$D$11)</f>
        <v>0</v>
      </c>
      <c r="J326" s="35">
        <f>J325+Clima!$F324-H326-E326-I326</f>
        <v>40.970260223073652</v>
      </c>
      <c r="K326" s="35">
        <f>0.0526*H326*Clima!$F324^1.218</f>
        <v>0</v>
      </c>
      <c r="L326" s="35">
        <f>K326*Constantes!$D$29</f>
        <v>0</v>
      </c>
      <c r="M326" s="9"/>
      <c r="N326" s="35">
        <v>321</v>
      </c>
      <c r="O326" s="35">
        <f>'Cálculos de ET'!$I324*((1-Constantes!$E$18)*'Cálculos de ET'!$K324+'Cálculos de ET'!$L324)</f>
        <v>2.5789193360812739</v>
      </c>
      <c r="P326" s="35">
        <f>MIN(O326*Constantes!$E$16,0.8*(U325+Clima!$F324-S326-T326-Constantes!$D$12))</f>
        <v>1.5258449538270822</v>
      </c>
      <c r="Q326" s="35">
        <f>IF(Clima!$F324&gt;0.05*Constantes!$E$17,((Clima!$F324-0.05*Constantes!$E$17)^2)/(Clima!$F324+0.95*Constantes!$E$17),0)</f>
        <v>0</v>
      </c>
      <c r="R326" s="35">
        <f>(Q326*Constantes!$E$23+Clima!$F324*Constantes!$E$22)/1000</f>
        <v>1E-4</v>
      </c>
      <c r="S326" s="35">
        <f>IF(R326&gt;Constantes!$E$21,1000*((R326-Constantes!$E$21)/(Constantes!$E$23+Constantes!$E$22)),0)</f>
        <v>0</v>
      </c>
      <c r="T326" s="35">
        <f>MAX(0,U325+Clima!$F324-S326-Constantes!$D$11)</f>
        <v>0</v>
      </c>
      <c r="U326" s="35">
        <f>U325+Clima!$F324-S326-P326-T326</f>
        <v>40.970260223073652</v>
      </c>
      <c r="V326" s="35">
        <f>0.0526*S326*Clima!$F324^1.218</f>
        <v>0</v>
      </c>
      <c r="W326" s="35">
        <f>V326*Constantes!$E$29</f>
        <v>0</v>
      </c>
      <c r="X326" s="9"/>
      <c r="Y326" s="35">
        <v>321</v>
      </c>
      <c r="Z326" s="35">
        <f>'Cálculos de ET'!$I324*((1-Constantes!$F$18)*'Cálculos de ET'!$K324+'Cálculos de ET'!$L324)</f>
        <v>2.5789193360812739</v>
      </c>
      <c r="AA326" s="35">
        <f>MIN(Z326*Constantes!$F$16,0.8*(AF325+Clima!$F324-AD326-AE326-Constantes!$D$12))</f>
        <v>1.5258449538270822</v>
      </c>
      <c r="AB326" s="35">
        <f>IF(Clima!$F324&gt;0.05*Constantes!$F$17,((Clima!$F324-0.05*Constantes!$F$17)^2)/(Clima!$F324+0.95*Constantes!$F$17),0)</f>
        <v>0</v>
      </c>
      <c r="AC326" s="35">
        <f>(AB326*Constantes!$F$23+Clima!$F324*Constantes!$F$22)/1000</f>
        <v>2.0000000000000001E-4</v>
      </c>
      <c r="AD326" s="35">
        <f>IF(AC326&gt;Constantes!$F$21,1000*((AC326-Constantes!$F$21)/(Constantes!$F$23+Constantes!$F$22)),0)</f>
        <v>0</v>
      </c>
      <c r="AE326" s="35">
        <f>MAX(0,AF325+Clima!$F324-AD326-Constantes!$D$11)</f>
        <v>0</v>
      </c>
      <c r="AF326" s="35">
        <f>AF325+Clima!$F324-AD326-AA326-AE326</f>
        <v>40.970260223073652</v>
      </c>
      <c r="AG326" s="35">
        <f>0.0526*AD326*Clima!$F324^1.218</f>
        <v>0</v>
      </c>
      <c r="AH326" s="35">
        <f>AG326*Constantes!$F$29</f>
        <v>0</v>
      </c>
      <c r="AI326" s="9"/>
      <c r="AJ326" s="35">
        <v>321</v>
      </c>
      <c r="AK326" s="35">
        <f>0.0526*Clima!$F324^2.218</f>
        <v>1.1305797794095535E-2</v>
      </c>
      <c r="AL326" s="35">
        <f>IF(Clima!$F324&gt;0.05*$AP$6,((Clima!$F324-0.05*$AP$6)^2)/(Clima!$F324+0.95*$AP$6),0)</f>
        <v>0</v>
      </c>
      <c r="AM326" s="35">
        <f>0.0526*AL326*Clima!$F324^1.218</f>
        <v>0</v>
      </c>
      <c r="AN326" s="35"/>
      <c r="AO326" s="35"/>
      <c r="AP326" s="35"/>
      <c r="AQ326" s="9"/>
      <c r="AR326" s="10"/>
    </row>
    <row r="327" spans="2:44" x14ac:dyDescent="0.25">
      <c r="B327" s="8"/>
      <c r="C327" s="35">
        <v>322</v>
      </c>
      <c r="D327" s="35">
        <f>'Cálculos de ET'!$I325*((1-Constantes!$D$18)*'Cálculos de ET'!$K325+'Cálculos de ET'!$L325)</f>
        <v>2.6108177853177019</v>
      </c>
      <c r="E327" s="35">
        <f>MIN(D327*Constantes!$D$16,0.8*(J326+Clima!$F325-H327-I327-Constantes!$D$12))</f>
        <v>1.5447180093435342</v>
      </c>
      <c r="F327" s="35">
        <f>IF(Clima!$F325&gt;0.05*Constantes!$D$17,((Clima!$F325-0.05*Constantes!$D$17)^2)/(Clima!$F325+0.95*Constantes!$D$17),0)</f>
        <v>0</v>
      </c>
      <c r="G327" s="35">
        <f>(F327*Constantes!$D$23+Clima!$F325*Constantes!$D$22)/1000</f>
        <v>0</v>
      </c>
      <c r="H327" s="35">
        <f>IF(G327&gt;Constantes!$D$21,1000*((G327-Constantes!$D$21)/(Constantes!$D$23+Constantes!$D$22)),0)</f>
        <v>0</v>
      </c>
      <c r="I327" s="35">
        <f>MAX(0,J326+Clima!$F325-H327-Constantes!$D$11)</f>
        <v>0</v>
      </c>
      <c r="J327" s="35">
        <f>J326+Clima!$F325-H327-E327-I327</f>
        <v>40.02554221373012</v>
      </c>
      <c r="K327" s="35">
        <f>0.0526*H327*Clima!$F325^1.218</f>
        <v>0</v>
      </c>
      <c r="L327" s="35">
        <f>K327*Constantes!$D$29</f>
        <v>0</v>
      </c>
      <c r="M327" s="9"/>
      <c r="N327" s="35">
        <v>322</v>
      </c>
      <c r="O327" s="35">
        <f>'Cálculos de ET'!$I325*((1-Constantes!$E$18)*'Cálculos de ET'!$K325+'Cálculos de ET'!$L325)</f>
        <v>2.6108177853177019</v>
      </c>
      <c r="P327" s="35">
        <f>MIN(O327*Constantes!$E$16,0.8*(U326+Clima!$F325-S327-T327-Constantes!$D$12))</f>
        <v>1.5447180093435342</v>
      </c>
      <c r="Q327" s="35">
        <f>IF(Clima!$F325&gt;0.05*Constantes!$E$17,((Clima!$F325-0.05*Constantes!$E$17)^2)/(Clima!$F325+0.95*Constantes!$E$17),0)</f>
        <v>0</v>
      </c>
      <c r="R327" s="35">
        <f>(Q327*Constantes!$E$23+Clima!$F325*Constantes!$E$22)/1000</f>
        <v>1.1999999999999999E-4</v>
      </c>
      <c r="S327" s="35">
        <f>IF(R327&gt;Constantes!$E$21,1000*((R327-Constantes!$E$21)/(Constantes!$E$23+Constantes!$E$22)),0)</f>
        <v>0</v>
      </c>
      <c r="T327" s="35">
        <f>MAX(0,U326+Clima!$F325-S327-Constantes!$D$11)</f>
        <v>0</v>
      </c>
      <c r="U327" s="35">
        <f>U326+Clima!$F325-S327-P327-T327</f>
        <v>40.02554221373012</v>
      </c>
      <c r="V327" s="35">
        <f>0.0526*S327*Clima!$F325^1.218</f>
        <v>0</v>
      </c>
      <c r="W327" s="35">
        <f>V327*Constantes!$E$29</f>
        <v>0</v>
      </c>
      <c r="X327" s="9"/>
      <c r="Y327" s="35">
        <v>322</v>
      </c>
      <c r="Z327" s="35">
        <f>'Cálculos de ET'!$I325*((1-Constantes!$F$18)*'Cálculos de ET'!$K325+'Cálculos de ET'!$L325)</f>
        <v>2.6108177853177019</v>
      </c>
      <c r="AA327" s="35">
        <f>MIN(Z327*Constantes!$F$16,0.8*(AF326+Clima!$F325-AD327-AE327-Constantes!$D$12))</f>
        <v>1.5447180093435342</v>
      </c>
      <c r="AB327" s="35">
        <f>IF(Clima!$F325&gt;0.05*Constantes!$F$17,((Clima!$F325-0.05*Constantes!$F$17)^2)/(Clima!$F325+0.95*Constantes!$F$17),0)</f>
        <v>0</v>
      </c>
      <c r="AC327" s="35">
        <f>(AB327*Constantes!$F$23+Clima!$F325*Constantes!$F$22)/1000</f>
        <v>2.3999999999999998E-4</v>
      </c>
      <c r="AD327" s="35">
        <f>IF(AC327&gt;Constantes!$F$21,1000*((AC327-Constantes!$F$21)/(Constantes!$F$23+Constantes!$F$22)),0)</f>
        <v>0</v>
      </c>
      <c r="AE327" s="35">
        <f>MAX(0,AF326+Clima!$F325-AD327-Constantes!$D$11)</f>
        <v>0</v>
      </c>
      <c r="AF327" s="35">
        <f>AF326+Clima!$F325-AD327-AA327-AE327</f>
        <v>40.02554221373012</v>
      </c>
      <c r="AG327" s="35">
        <f>0.0526*AD327*Clima!$F325^1.218</f>
        <v>0</v>
      </c>
      <c r="AH327" s="35">
        <f>AG327*Constantes!$F$29</f>
        <v>0</v>
      </c>
      <c r="AI327" s="9"/>
      <c r="AJ327" s="35">
        <v>322</v>
      </c>
      <c r="AK327" s="35">
        <f>0.0526*Clima!$F325^2.218</f>
        <v>1.6940460723560119E-2</v>
      </c>
      <c r="AL327" s="35">
        <f>IF(Clima!$F325&gt;0.05*$AP$6,((Clima!$F325-0.05*$AP$6)^2)/(Clima!$F325+0.95*$AP$6),0)</f>
        <v>0</v>
      </c>
      <c r="AM327" s="35">
        <f>0.0526*AL327*Clima!$F325^1.218</f>
        <v>0</v>
      </c>
      <c r="AN327" s="35"/>
      <c r="AO327" s="35"/>
      <c r="AP327" s="35"/>
      <c r="AQ327" s="9"/>
      <c r="AR327" s="10"/>
    </row>
    <row r="328" spans="2:44" x14ac:dyDescent="0.25">
      <c r="B328" s="8"/>
      <c r="C328" s="35">
        <v>323</v>
      </c>
      <c r="D328" s="35">
        <f>'Cálculos de ET'!$I326*((1-Constantes!$D$18)*'Cálculos de ET'!$K326+'Cálculos de ET'!$L326)</f>
        <v>2.4790709176639587</v>
      </c>
      <c r="E328" s="35">
        <f>MIN(D328*Constantes!$D$16,0.8*(J327+Clima!$F326-H328-I328-Constantes!$D$12))</f>
        <v>1.4667685789835094</v>
      </c>
      <c r="F328" s="35">
        <f>IF(Clima!$F326&gt;0.05*Constantes!$D$17,((Clima!$F326-0.05*Constantes!$D$17)^2)/(Clima!$F326+0.95*Constantes!$D$17),0)</f>
        <v>0</v>
      </c>
      <c r="G328" s="35">
        <f>(F328*Constantes!$D$23+Clima!$F326*Constantes!$D$22)/1000</f>
        <v>0</v>
      </c>
      <c r="H328" s="35">
        <f>IF(G328&gt;Constantes!$D$21,1000*((G328-Constantes!$D$21)/(Constantes!$D$23+Constantes!$D$22)),0)</f>
        <v>0</v>
      </c>
      <c r="I328" s="35">
        <f>MAX(0,J327+Clima!$F326-H328-Constantes!$D$11)</f>
        <v>0.2255422137301224</v>
      </c>
      <c r="J328" s="35">
        <f>J327+Clima!$F326-H328-E328-I328</f>
        <v>42.033231421016488</v>
      </c>
      <c r="K328" s="35">
        <f>0.0526*H328*Clima!$F326^1.218</f>
        <v>0</v>
      </c>
      <c r="L328" s="35">
        <f>K328*Constantes!$D$29</f>
        <v>0</v>
      </c>
      <c r="M328" s="9"/>
      <c r="N328" s="35">
        <v>323</v>
      </c>
      <c r="O328" s="35">
        <f>'Cálculos de ET'!$I326*((1-Constantes!$E$18)*'Cálculos de ET'!$K326+'Cálculos de ET'!$L326)</f>
        <v>2.4790709176639587</v>
      </c>
      <c r="P328" s="35">
        <f>MIN(O328*Constantes!$E$16,0.8*(U327+Clima!$F326-S328-T328-Constantes!$D$12))</f>
        <v>1.4667685789835094</v>
      </c>
      <c r="Q328" s="35">
        <f>IF(Clima!$F326&gt;0.05*Constantes!$E$17,((Clima!$F326-0.05*Constantes!$E$17)^2)/(Clima!$F326+0.95*Constantes!$E$17),0)</f>
        <v>0</v>
      </c>
      <c r="R328" s="35">
        <f>(Q328*Constantes!$E$23+Clima!$F326*Constantes!$E$22)/1000</f>
        <v>7.400000000000001E-4</v>
      </c>
      <c r="S328" s="35">
        <f>IF(R328&gt;Constantes!$E$21,1000*((R328-Constantes!$E$21)/(Constantes!$E$23+Constantes!$E$22)),0)</f>
        <v>0</v>
      </c>
      <c r="T328" s="35">
        <f>MAX(0,U327+Clima!$F326-S328-Constantes!$D$11)</f>
        <v>0.2255422137301224</v>
      </c>
      <c r="U328" s="35">
        <f>U327+Clima!$F326-S328-P328-T328</f>
        <v>42.033231421016488</v>
      </c>
      <c r="V328" s="35">
        <f>0.0526*S328*Clima!$F326^1.218</f>
        <v>0</v>
      </c>
      <c r="W328" s="35">
        <f>V328*Constantes!$E$29</f>
        <v>0</v>
      </c>
      <c r="X328" s="9"/>
      <c r="Y328" s="35">
        <v>323</v>
      </c>
      <c r="Z328" s="35">
        <f>'Cálculos de ET'!$I326*((1-Constantes!$F$18)*'Cálculos de ET'!$K326+'Cálculos de ET'!$L326)</f>
        <v>2.4790709176639587</v>
      </c>
      <c r="AA328" s="35">
        <f>MIN(Z328*Constantes!$F$16,0.8*(AF327+Clima!$F326-AD328-AE328-Constantes!$D$12))</f>
        <v>1.4667685789835094</v>
      </c>
      <c r="AB328" s="35">
        <f>IF(Clima!$F326&gt;0.05*Constantes!$F$17,((Clima!$F326-0.05*Constantes!$F$17)^2)/(Clima!$F326+0.95*Constantes!$F$17),0)</f>
        <v>0</v>
      </c>
      <c r="AC328" s="35">
        <f>(AB328*Constantes!$F$23+Clima!$F326*Constantes!$F$22)/1000</f>
        <v>1.4800000000000002E-3</v>
      </c>
      <c r="AD328" s="35">
        <f>IF(AC328&gt;Constantes!$F$21,1000*((AC328-Constantes!$F$21)/(Constantes!$F$23+Constantes!$F$22)),0)</f>
        <v>0</v>
      </c>
      <c r="AE328" s="35">
        <f>MAX(0,AF327+Clima!$F326-AD328-Constantes!$D$11)</f>
        <v>0.2255422137301224</v>
      </c>
      <c r="AF328" s="35">
        <f>AF327+Clima!$F326-AD328-AA328-AE328</f>
        <v>42.033231421016488</v>
      </c>
      <c r="AG328" s="35">
        <f>0.0526*AD328*Clima!$F326^1.218</f>
        <v>0</v>
      </c>
      <c r="AH328" s="35">
        <f>AG328*Constantes!$F$29</f>
        <v>0</v>
      </c>
      <c r="AI328" s="9"/>
      <c r="AJ328" s="35">
        <v>323</v>
      </c>
      <c r="AK328" s="35">
        <f>0.0526*Clima!$F326^2.218</f>
        <v>0.95776104306195564</v>
      </c>
      <c r="AL328" s="35">
        <f>IF(Clima!$F326&gt;0.05*$AP$6,((Clima!$F326-0.05*$AP$6)^2)/(Clima!$F326+0.95*$AP$6),0)</f>
        <v>0.10582673876477437</v>
      </c>
      <c r="AM328" s="35">
        <f>0.0526*AL328*Clima!$F326^1.218</f>
        <v>2.7393710190052805E-2</v>
      </c>
      <c r="AN328" s="35"/>
      <c r="AO328" s="35"/>
      <c r="AP328" s="35"/>
      <c r="AQ328" s="9"/>
      <c r="AR328" s="10"/>
    </row>
    <row r="329" spans="2:44" x14ac:dyDescent="0.25">
      <c r="B329" s="8"/>
      <c r="C329" s="35">
        <v>324</v>
      </c>
      <c r="D329" s="35">
        <f>'Cálculos de ET'!$I327*((1-Constantes!$D$18)*'Cálculos de ET'!$K327+'Cálculos de ET'!$L327)</f>
        <v>2.4977777280103153</v>
      </c>
      <c r="E329" s="35">
        <f>MIN(D329*Constantes!$D$16,0.8*(J328+Clima!$F327-H329-I329-Constantes!$D$12))</f>
        <v>1.4778366615597411</v>
      </c>
      <c r="F329" s="35">
        <f>IF(Clima!$F327&gt;0.05*Constantes!$D$17,((Clima!$F327-0.05*Constantes!$D$17)^2)/(Clima!$F327+0.95*Constantes!$D$17),0)</f>
        <v>0.77064033190974901</v>
      </c>
      <c r="G329" s="35">
        <f>(F329*Constantes!$D$23+Clima!$F327*Constantes!$D$22)/1000</f>
        <v>7.7064033190974894E-3</v>
      </c>
      <c r="H329" s="35">
        <f>IF(G329&gt;Constantes!$D$21,1000*((G329-Constantes!$D$21)/(Constantes!$D$23+Constantes!$D$22)),0)</f>
        <v>0.77064033190974901</v>
      </c>
      <c r="I329" s="35">
        <f>MAX(0,J328+Clima!$F327-H329-Constantes!$D$11)</f>
        <v>11.362591089106743</v>
      </c>
      <c r="J329" s="35">
        <f>J328+Clima!$F327-H329-E329-I329</f>
        <v>42.022163338440258</v>
      </c>
      <c r="K329" s="35">
        <f>0.0526*H329*Clima!$F327^1.218</f>
        <v>0.97384058270987028</v>
      </c>
      <c r="L329" s="35">
        <f>K329*Constantes!$D$29</f>
        <v>2.4971774377361205E-3</v>
      </c>
      <c r="M329" s="9"/>
      <c r="N329" s="35">
        <v>324</v>
      </c>
      <c r="O329" s="35">
        <f>'Cálculos de ET'!$I327*((1-Constantes!$E$18)*'Cálculos de ET'!$K327+'Cálculos de ET'!$L327)</f>
        <v>2.4977777280103153</v>
      </c>
      <c r="P329" s="35">
        <f>MIN(O329*Constantes!$E$16,0.8*(U328+Clima!$F327-S329-T329-Constantes!$D$12))</f>
        <v>1.4778366615597411</v>
      </c>
      <c r="Q329" s="35">
        <f>IF(Clima!$F327&gt;0.05*Constantes!$E$17,((Clima!$F327-0.05*Constantes!$E$17)^2)/(Clima!$F327+0.95*Constantes!$E$17),0)</f>
        <v>0.77064033190974901</v>
      </c>
      <c r="R329" s="35">
        <f>(Q329*Constantes!$E$23+Clima!$F327*Constantes!$E$22)/1000</f>
        <v>1.0426403319097491E-2</v>
      </c>
      <c r="S329" s="35">
        <f>IF(R329&gt;Constantes!$E$21,1000*((R329-Constantes!$E$21)/(Constantes!$E$23+Constantes!$E$22)),0)</f>
        <v>0</v>
      </c>
      <c r="T329" s="35">
        <f>MAX(0,U328+Clima!$F327-S329-Constantes!$D$11)</f>
        <v>12.13323142101649</v>
      </c>
      <c r="U329" s="35">
        <f>U328+Clima!$F327-S329-P329-T329</f>
        <v>42.022163338440258</v>
      </c>
      <c r="V329" s="35">
        <f>0.0526*S329*Clima!$F327^1.218</f>
        <v>0</v>
      </c>
      <c r="W329" s="35">
        <f>V329*Constantes!$E$29</f>
        <v>0</v>
      </c>
      <c r="X329" s="9"/>
      <c r="Y329" s="35">
        <v>324</v>
      </c>
      <c r="Z329" s="35">
        <f>'Cálculos de ET'!$I327*((1-Constantes!$F$18)*'Cálculos de ET'!$K327+'Cálculos de ET'!$L327)</f>
        <v>2.4977777280103153</v>
      </c>
      <c r="AA329" s="35">
        <f>MIN(Z329*Constantes!$F$16,0.8*(AF328+Clima!$F327-AD329-AE329-Constantes!$D$12))</f>
        <v>1.4778366615597411</v>
      </c>
      <c r="AB329" s="35">
        <f>IF(Clima!$F327&gt;0.05*Constantes!$F$17,((Clima!$F327-0.05*Constantes!$F$17)^2)/(Clima!$F327+0.95*Constantes!$F$17),0)</f>
        <v>0.77064033190974901</v>
      </c>
      <c r="AC329" s="35">
        <f>(AB329*Constantes!$F$23+Clima!$F327*Constantes!$F$22)/1000</f>
        <v>1.3146403319097491E-2</v>
      </c>
      <c r="AD329" s="35">
        <f>IF(AC329&gt;Constantes!$F$21,1000*((AC329-Constantes!$F$21)/(Constantes!$F$23+Constantes!$F$22)),0)</f>
        <v>0</v>
      </c>
      <c r="AE329" s="35">
        <f>MAX(0,AF328+Clima!$F327-AD329-Constantes!$D$11)</f>
        <v>12.13323142101649</v>
      </c>
      <c r="AF329" s="35">
        <f>AF328+Clima!$F327-AD329-AA329-AE329</f>
        <v>42.022163338440258</v>
      </c>
      <c r="AG329" s="35">
        <f>0.0526*AD329*Clima!$F327^1.218</f>
        <v>0</v>
      </c>
      <c r="AH329" s="35">
        <f>AG329*Constantes!$F$29</f>
        <v>0</v>
      </c>
      <c r="AI329" s="9"/>
      <c r="AJ329" s="35">
        <v>324</v>
      </c>
      <c r="AK329" s="35">
        <f>0.0526*Clima!$F327^2.218</f>
        <v>17.186009317775095</v>
      </c>
      <c r="AL329" s="35">
        <f>IF(Clima!$F327&gt;0.05*$AP$6,((Clima!$F327-0.05*$AP$6)^2)/(Clima!$F327+0.95*$AP$6),0)</f>
        <v>3.0288166090580324</v>
      </c>
      <c r="AM329" s="35">
        <f>0.0526*AL329*Clima!$F327^1.218</f>
        <v>3.8274463577281841</v>
      </c>
      <c r="AN329" s="35"/>
      <c r="AO329" s="35"/>
      <c r="AP329" s="35"/>
      <c r="AQ329" s="9"/>
      <c r="AR329" s="10"/>
    </row>
    <row r="330" spans="2:44" x14ac:dyDescent="0.25">
      <c r="B330" s="8"/>
      <c r="C330" s="35">
        <v>325</v>
      </c>
      <c r="D330" s="35">
        <f>'Cálculos de ET'!$I328*((1-Constantes!$D$18)*'Cálculos de ET'!$K328+'Cálculos de ET'!$L328)</f>
        <v>2.5605714571460476</v>
      </c>
      <c r="E330" s="35">
        <f>MIN(D330*Constantes!$D$16,0.8*(J329+Clima!$F328-H330-I330-Constantes!$D$12))</f>
        <v>1.5149892368238176</v>
      </c>
      <c r="F330" s="35">
        <f>IF(Clima!$F328&gt;0.05*Constantes!$D$17,((Clima!$F328-0.05*Constantes!$D$17)^2)/(Clima!$F328+0.95*Constantes!$D$17),0)</f>
        <v>5.046454492864956E-2</v>
      </c>
      <c r="G330" s="35">
        <f>(F330*Constantes!$D$23+Clima!$F328*Constantes!$D$22)/1000</f>
        <v>5.0464544928649556E-4</v>
      </c>
      <c r="H330" s="35">
        <f>IF(G330&gt;Constantes!$D$21,1000*((G330-Constantes!$D$21)/(Constantes!$D$23+Constantes!$D$22)),0)</f>
        <v>5.046454492864956E-2</v>
      </c>
      <c r="I330" s="35">
        <f>MAX(0,J329+Clima!$F328-H330-Constantes!$D$11)</f>
        <v>5.3716987935116052</v>
      </c>
      <c r="J330" s="35">
        <f>J329+Clima!$F328-H330-E330-I330</f>
        <v>41.985010763176184</v>
      </c>
      <c r="K330" s="35">
        <f>0.0526*H330*Clima!$F328^1.218</f>
        <v>2.7905531454120988E-2</v>
      </c>
      <c r="L330" s="35">
        <f>K330*Constantes!$D$29</f>
        <v>7.1556951694656747E-5</v>
      </c>
      <c r="M330" s="9"/>
      <c r="N330" s="35">
        <v>325</v>
      </c>
      <c r="O330" s="35">
        <f>'Cálculos de ET'!$I328*((1-Constantes!$E$18)*'Cálculos de ET'!$K328+'Cálculos de ET'!$L328)</f>
        <v>2.5605714571460476</v>
      </c>
      <c r="P330" s="35">
        <f>MIN(O330*Constantes!$E$16,0.8*(U329+Clima!$F328-S330-T330-Constantes!$D$12))</f>
        <v>1.5149892368238176</v>
      </c>
      <c r="Q330" s="35">
        <f>IF(Clima!$F328&gt;0.05*Constantes!$E$17,((Clima!$F328-0.05*Constantes!$E$17)^2)/(Clima!$F328+0.95*Constantes!$E$17),0)</f>
        <v>5.046454492864956E-2</v>
      </c>
      <c r="R330" s="35">
        <f>(Q330*Constantes!$E$23+Clima!$F328*Constantes!$E$22)/1000</f>
        <v>1.8846454492864957E-3</v>
      </c>
      <c r="S330" s="35">
        <f>IF(R330&gt;Constantes!$E$21,1000*((R330-Constantes!$E$21)/(Constantes!$E$23+Constantes!$E$22)),0)</f>
        <v>0</v>
      </c>
      <c r="T330" s="35">
        <f>MAX(0,U329+Clima!$F328-S330-Constantes!$D$11)</f>
        <v>5.4221633384402566</v>
      </c>
      <c r="U330" s="35">
        <f>U329+Clima!$F328-S330-P330-T330</f>
        <v>41.985010763176184</v>
      </c>
      <c r="V330" s="35">
        <f>0.0526*S330*Clima!$F328^1.218</f>
        <v>0</v>
      </c>
      <c r="W330" s="35">
        <f>V330*Constantes!$E$29</f>
        <v>0</v>
      </c>
      <c r="X330" s="9"/>
      <c r="Y330" s="35">
        <v>325</v>
      </c>
      <c r="Z330" s="35">
        <f>'Cálculos de ET'!$I328*((1-Constantes!$F$18)*'Cálculos de ET'!$K328+'Cálculos de ET'!$L328)</f>
        <v>2.5605714571460476</v>
      </c>
      <c r="AA330" s="35">
        <f>MIN(Z330*Constantes!$F$16,0.8*(AF329+Clima!$F328-AD330-AE330-Constantes!$D$12))</f>
        <v>1.5149892368238176</v>
      </c>
      <c r="AB330" s="35">
        <f>IF(Clima!$F328&gt;0.05*Constantes!$F$17,((Clima!$F328-0.05*Constantes!$F$17)^2)/(Clima!$F328+0.95*Constantes!$F$17),0)</f>
        <v>5.046454492864956E-2</v>
      </c>
      <c r="AC330" s="35">
        <f>(AB330*Constantes!$F$23+Clima!$F328*Constantes!$F$22)/1000</f>
        <v>3.2646454492864956E-3</v>
      </c>
      <c r="AD330" s="35">
        <f>IF(AC330&gt;Constantes!$F$21,1000*((AC330-Constantes!$F$21)/(Constantes!$F$23+Constantes!$F$22)),0)</f>
        <v>0</v>
      </c>
      <c r="AE330" s="35">
        <f>MAX(0,AF329+Clima!$F328-AD330-Constantes!$D$11)</f>
        <v>5.4221633384402566</v>
      </c>
      <c r="AF330" s="35">
        <f>AF329+Clima!$F328-AD330-AA330-AE330</f>
        <v>41.985010763176184</v>
      </c>
      <c r="AG330" s="35">
        <f>0.0526*AD330*Clima!$F328^1.218</f>
        <v>0</v>
      </c>
      <c r="AH330" s="35">
        <f>AG330*Constantes!$F$29</f>
        <v>0</v>
      </c>
      <c r="AI330" s="9"/>
      <c r="AJ330" s="35">
        <v>325</v>
      </c>
      <c r="AK330" s="35">
        <f>0.0526*Clima!$F328^2.218</f>
        <v>3.8155137890507769</v>
      </c>
      <c r="AL330" s="35">
        <f>IF(Clima!$F328&gt;0.05*$AP$6,((Clima!$F328-0.05*$AP$6)^2)/(Clima!$F328+0.95*$AP$6),0)</f>
        <v>0.67103148649911282</v>
      </c>
      <c r="AM330" s="35">
        <f>0.0526*AL330*Clima!$F328^1.218</f>
        <v>0.37106230284414565</v>
      </c>
      <c r="AN330" s="35"/>
      <c r="AO330" s="35"/>
      <c r="AP330" s="35"/>
      <c r="AQ330" s="9"/>
      <c r="AR330" s="10"/>
    </row>
    <row r="331" spans="2:44" x14ac:dyDescent="0.25">
      <c r="B331" s="8"/>
      <c r="C331" s="35">
        <v>326</v>
      </c>
      <c r="D331" s="35">
        <f>'Cálculos de ET'!$I329*((1-Constantes!$D$18)*'Cálculos de ET'!$K329+'Cálculos de ET'!$L329)</f>
        <v>2.574030111357573</v>
      </c>
      <c r="E331" s="35">
        <f>MIN(D331*Constantes!$D$16,0.8*(J330+Clima!$F329-H331-I331-Constantes!$D$12))</f>
        <v>1.5229521922085194</v>
      </c>
      <c r="F331" s="35">
        <f>IF(Clima!$F329&gt;0.05*Constantes!$D$17,((Clima!$F329-0.05*Constantes!$D$17)^2)/(Clima!$F329+0.95*Constantes!$D$17),0)</f>
        <v>0</v>
      </c>
      <c r="G331" s="35">
        <f>(F331*Constantes!$D$23+Clima!$F329*Constantes!$D$22)/1000</f>
        <v>0</v>
      </c>
      <c r="H331" s="35">
        <f>IF(G331&gt;Constantes!$D$21,1000*((G331-Constantes!$D$21)/(Constantes!$D$23+Constantes!$D$22)),0)</f>
        <v>0</v>
      </c>
      <c r="I331" s="35">
        <f>MAX(0,J330+Clima!$F329-H331-Constantes!$D$11)</f>
        <v>0</v>
      </c>
      <c r="J331" s="35">
        <f>J330+Clima!$F329-H331-E331-I331</f>
        <v>40.462058570967663</v>
      </c>
      <c r="K331" s="35">
        <f>0.0526*H331*Clima!$F329^1.218</f>
        <v>0</v>
      </c>
      <c r="L331" s="35">
        <f>K331*Constantes!$D$29</f>
        <v>0</v>
      </c>
      <c r="M331" s="9"/>
      <c r="N331" s="35">
        <v>326</v>
      </c>
      <c r="O331" s="35">
        <f>'Cálculos de ET'!$I329*((1-Constantes!$E$18)*'Cálculos de ET'!$K329+'Cálculos de ET'!$L329)</f>
        <v>2.574030111357573</v>
      </c>
      <c r="P331" s="35">
        <f>MIN(O331*Constantes!$E$16,0.8*(U330+Clima!$F329-S331-T331-Constantes!$D$12))</f>
        <v>1.5229521922085194</v>
      </c>
      <c r="Q331" s="35">
        <f>IF(Clima!$F329&gt;0.05*Constantes!$E$17,((Clima!$F329-0.05*Constantes!$E$17)^2)/(Clima!$F329+0.95*Constantes!$E$17),0)</f>
        <v>0</v>
      </c>
      <c r="R331" s="35">
        <f>(Q331*Constantes!$E$23+Clima!$F329*Constantes!$E$22)/1000</f>
        <v>0</v>
      </c>
      <c r="S331" s="35">
        <f>IF(R331&gt;Constantes!$E$21,1000*((R331-Constantes!$E$21)/(Constantes!$E$23+Constantes!$E$22)),0)</f>
        <v>0</v>
      </c>
      <c r="T331" s="35">
        <f>MAX(0,U330+Clima!$F329-S331-Constantes!$D$11)</f>
        <v>0</v>
      </c>
      <c r="U331" s="35">
        <f>U330+Clima!$F329-S331-P331-T331</f>
        <v>40.462058570967663</v>
      </c>
      <c r="V331" s="35">
        <f>0.0526*S331*Clima!$F329^1.218</f>
        <v>0</v>
      </c>
      <c r="W331" s="35">
        <f>V331*Constantes!$E$29</f>
        <v>0</v>
      </c>
      <c r="X331" s="9"/>
      <c r="Y331" s="35">
        <v>326</v>
      </c>
      <c r="Z331" s="35">
        <f>'Cálculos de ET'!$I329*((1-Constantes!$F$18)*'Cálculos de ET'!$K329+'Cálculos de ET'!$L329)</f>
        <v>2.574030111357573</v>
      </c>
      <c r="AA331" s="35">
        <f>MIN(Z331*Constantes!$F$16,0.8*(AF330+Clima!$F329-AD331-AE331-Constantes!$D$12))</f>
        <v>1.5229521922085194</v>
      </c>
      <c r="AB331" s="35">
        <f>IF(Clima!$F329&gt;0.05*Constantes!$F$17,((Clima!$F329-0.05*Constantes!$F$17)^2)/(Clima!$F329+0.95*Constantes!$F$17),0)</f>
        <v>0</v>
      </c>
      <c r="AC331" s="35">
        <f>(AB331*Constantes!$F$23+Clima!$F329*Constantes!$F$22)/1000</f>
        <v>0</v>
      </c>
      <c r="AD331" s="35">
        <f>IF(AC331&gt;Constantes!$F$21,1000*((AC331-Constantes!$F$21)/(Constantes!$F$23+Constantes!$F$22)),0)</f>
        <v>0</v>
      </c>
      <c r="AE331" s="35">
        <f>MAX(0,AF330+Clima!$F329-AD331-Constantes!$D$11)</f>
        <v>0</v>
      </c>
      <c r="AF331" s="35">
        <f>AF330+Clima!$F329-AD331-AA331-AE331</f>
        <v>40.462058570967663</v>
      </c>
      <c r="AG331" s="35">
        <f>0.0526*AD331*Clima!$F329^1.218</f>
        <v>0</v>
      </c>
      <c r="AH331" s="35">
        <f>AG331*Constantes!$F$29</f>
        <v>0</v>
      </c>
      <c r="AI331" s="9"/>
      <c r="AJ331" s="35">
        <v>326</v>
      </c>
      <c r="AK331" s="35">
        <f>0.0526*Clima!$F329^2.218</f>
        <v>0</v>
      </c>
      <c r="AL331" s="35">
        <f>IF(Clima!$F329&gt;0.05*$AP$6,((Clima!$F329-0.05*$AP$6)^2)/(Clima!$F329+0.95*$AP$6),0)</f>
        <v>0</v>
      </c>
      <c r="AM331" s="35">
        <f>0.0526*AL331*Clima!$F329^1.218</f>
        <v>0</v>
      </c>
      <c r="AN331" s="35"/>
      <c r="AO331" s="35"/>
      <c r="AP331" s="35"/>
      <c r="AQ331" s="9"/>
      <c r="AR331" s="10"/>
    </row>
    <row r="332" spans="2:44" x14ac:dyDescent="0.25">
      <c r="B332" s="8"/>
      <c r="C332" s="35">
        <v>327</v>
      </c>
      <c r="D332" s="35">
        <f>'Cálculos de ET'!$I330*((1-Constantes!$D$18)*'Cálculos de ET'!$K330+'Cálculos de ET'!$L330)</f>
        <v>2.5952526102494828</v>
      </c>
      <c r="E332" s="35">
        <f>MIN(D332*Constantes!$D$16,0.8*(J331+Clima!$F330-H332-I332-Constantes!$D$12))</f>
        <v>1.5355087085713099</v>
      </c>
      <c r="F332" s="35">
        <f>IF(Clima!$F330&gt;0.05*Constantes!$D$17,((Clima!$F330-0.05*Constantes!$D$17)^2)/(Clima!$F330+0.95*Constantes!$D$17),0)</f>
        <v>0</v>
      </c>
      <c r="G332" s="35">
        <f>(F332*Constantes!$D$23+Clima!$F330*Constantes!$D$22)/1000</f>
        <v>0</v>
      </c>
      <c r="H332" s="35">
        <f>IF(G332&gt;Constantes!$D$21,1000*((G332-Constantes!$D$21)/(Constantes!$D$23+Constantes!$D$22)),0)</f>
        <v>0</v>
      </c>
      <c r="I332" s="35">
        <f>MAX(0,J331+Clima!$F330-H332-Constantes!$D$11)</f>
        <v>0</v>
      </c>
      <c r="J332" s="35">
        <f>J331+Clima!$F330-H332-E332-I332</f>
        <v>38.926549862396357</v>
      </c>
      <c r="K332" s="35">
        <f>0.0526*H332*Clima!$F330^1.218</f>
        <v>0</v>
      </c>
      <c r="L332" s="35">
        <f>K332*Constantes!$D$29</f>
        <v>0</v>
      </c>
      <c r="M332" s="9"/>
      <c r="N332" s="35">
        <v>327</v>
      </c>
      <c r="O332" s="35">
        <f>'Cálculos de ET'!$I330*((1-Constantes!$E$18)*'Cálculos de ET'!$K330+'Cálculos de ET'!$L330)</f>
        <v>2.5952526102494828</v>
      </c>
      <c r="P332" s="35">
        <f>MIN(O332*Constantes!$E$16,0.8*(U331+Clima!$F330-S332-T332-Constantes!$D$12))</f>
        <v>1.5355087085713099</v>
      </c>
      <c r="Q332" s="35">
        <f>IF(Clima!$F330&gt;0.05*Constantes!$E$17,((Clima!$F330-0.05*Constantes!$E$17)^2)/(Clima!$F330+0.95*Constantes!$E$17),0)</f>
        <v>0</v>
      </c>
      <c r="R332" s="35">
        <f>(Q332*Constantes!$E$23+Clima!$F330*Constantes!$E$22)/1000</f>
        <v>0</v>
      </c>
      <c r="S332" s="35">
        <f>IF(R332&gt;Constantes!$E$21,1000*((R332-Constantes!$E$21)/(Constantes!$E$23+Constantes!$E$22)),0)</f>
        <v>0</v>
      </c>
      <c r="T332" s="35">
        <f>MAX(0,U331+Clima!$F330-S332-Constantes!$D$11)</f>
        <v>0</v>
      </c>
      <c r="U332" s="35">
        <f>U331+Clima!$F330-S332-P332-T332</f>
        <v>38.926549862396357</v>
      </c>
      <c r="V332" s="35">
        <f>0.0526*S332*Clima!$F330^1.218</f>
        <v>0</v>
      </c>
      <c r="W332" s="35">
        <f>V332*Constantes!$E$29</f>
        <v>0</v>
      </c>
      <c r="X332" s="9"/>
      <c r="Y332" s="35">
        <v>327</v>
      </c>
      <c r="Z332" s="35">
        <f>'Cálculos de ET'!$I330*((1-Constantes!$F$18)*'Cálculos de ET'!$K330+'Cálculos de ET'!$L330)</f>
        <v>2.5952526102494828</v>
      </c>
      <c r="AA332" s="35">
        <f>MIN(Z332*Constantes!$F$16,0.8*(AF331+Clima!$F330-AD332-AE332-Constantes!$D$12))</f>
        <v>1.5355087085713099</v>
      </c>
      <c r="AB332" s="35">
        <f>IF(Clima!$F330&gt;0.05*Constantes!$F$17,((Clima!$F330-0.05*Constantes!$F$17)^2)/(Clima!$F330+0.95*Constantes!$F$17),0)</f>
        <v>0</v>
      </c>
      <c r="AC332" s="35">
        <f>(AB332*Constantes!$F$23+Clima!$F330*Constantes!$F$22)/1000</f>
        <v>0</v>
      </c>
      <c r="AD332" s="35">
        <f>IF(AC332&gt;Constantes!$F$21,1000*((AC332-Constantes!$F$21)/(Constantes!$F$23+Constantes!$F$22)),0)</f>
        <v>0</v>
      </c>
      <c r="AE332" s="35">
        <f>MAX(0,AF331+Clima!$F330-AD332-Constantes!$D$11)</f>
        <v>0</v>
      </c>
      <c r="AF332" s="35">
        <f>AF331+Clima!$F330-AD332-AA332-AE332</f>
        <v>38.926549862396357</v>
      </c>
      <c r="AG332" s="35">
        <f>0.0526*AD332*Clima!$F330^1.218</f>
        <v>0</v>
      </c>
      <c r="AH332" s="35">
        <f>AG332*Constantes!$F$29</f>
        <v>0</v>
      </c>
      <c r="AI332" s="9"/>
      <c r="AJ332" s="35">
        <v>327</v>
      </c>
      <c r="AK332" s="35">
        <f>0.0526*Clima!$F330^2.218</f>
        <v>0</v>
      </c>
      <c r="AL332" s="35">
        <f>IF(Clima!$F330&gt;0.05*$AP$6,((Clima!$F330-0.05*$AP$6)^2)/(Clima!$F330+0.95*$AP$6),0)</f>
        <v>0</v>
      </c>
      <c r="AM332" s="35">
        <f>0.0526*AL332*Clima!$F330^1.218</f>
        <v>0</v>
      </c>
      <c r="AN332" s="35"/>
      <c r="AO332" s="35"/>
      <c r="AP332" s="35"/>
      <c r="AQ332" s="9"/>
      <c r="AR332" s="10"/>
    </row>
    <row r="333" spans="2:44" x14ac:dyDescent="0.25">
      <c r="B333" s="8"/>
      <c r="C333" s="35">
        <v>328</v>
      </c>
      <c r="D333" s="35">
        <f>'Cálculos de ET'!$I331*((1-Constantes!$D$18)*'Cálculos de ET'!$K331+'Cálculos de ET'!$L331)</f>
        <v>2.5280599652740419</v>
      </c>
      <c r="E333" s="35">
        <f>MIN(D333*Constantes!$D$16,0.8*(J332+Clima!$F331-H333-I333-Constantes!$D$12))</f>
        <v>1.4957534681356548</v>
      </c>
      <c r="F333" s="35">
        <f>IF(Clima!$F331&gt;0.05*Constantes!$D$17,((Clima!$F331-0.05*Constantes!$D$17)^2)/(Clima!$F331+0.95*Constantes!$D$17),0)</f>
        <v>0</v>
      </c>
      <c r="G333" s="35">
        <f>(F333*Constantes!$D$23+Clima!$F331*Constantes!$D$22)/1000</f>
        <v>0</v>
      </c>
      <c r="H333" s="35">
        <f>IF(G333&gt;Constantes!$D$21,1000*((G333-Constantes!$D$21)/(Constantes!$D$23+Constantes!$D$22)),0)</f>
        <v>0</v>
      </c>
      <c r="I333" s="35">
        <f>MAX(0,J332+Clima!$F331-H333-Constantes!$D$11)</f>
        <v>0</v>
      </c>
      <c r="J333" s="35">
        <f>J332+Clima!$F331-H333-E333-I333</f>
        <v>37.430796394260703</v>
      </c>
      <c r="K333" s="35">
        <f>0.0526*H333*Clima!$F331^1.218</f>
        <v>0</v>
      </c>
      <c r="L333" s="35">
        <f>K333*Constantes!$D$29</f>
        <v>0</v>
      </c>
      <c r="M333" s="9"/>
      <c r="N333" s="35">
        <v>328</v>
      </c>
      <c r="O333" s="35">
        <f>'Cálculos de ET'!$I331*((1-Constantes!$E$18)*'Cálculos de ET'!$K331+'Cálculos de ET'!$L331)</f>
        <v>2.5280599652740419</v>
      </c>
      <c r="P333" s="35">
        <f>MIN(O333*Constantes!$E$16,0.8*(U332+Clima!$F331-S333-T333-Constantes!$D$12))</f>
        <v>1.4957534681356548</v>
      </c>
      <c r="Q333" s="35">
        <f>IF(Clima!$F331&gt;0.05*Constantes!$E$17,((Clima!$F331-0.05*Constantes!$E$17)^2)/(Clima!$F331+0.95*Constantes!$E$17),0)</f>
        <v>0</v>
      </c>
      <c r="R333" s="35">
        <f>(Q333*Constantes!$E$23+Clima!$F331*Constantes!$E$22)/1000</f>
        <v>0</v>
      </c>
      <c r="S333" s="35">
        <f>IF(R333&gt;Constantes!$E$21,1000*((R333-Constantes!$E$21)/(Constantes!$E$23+Constantes!$E$22)),0)</f>
        <v>0</v>
      </c>
      <c r="T333" s="35">
        <f>MAX(0,U332+Clima!$F331-S333-Constantes!$D$11)</f>
        <v>0</v>
      </c>
      <c r="U333" s="35">
        <f>U332+Clima!$F331-S333-P333-T333</f>
        <v>37.430796394260703</v>
      </c>
      <c r="V333" s="35">
        <f>0.0526*S333*Clima!$F331^1.218</f>
        <v>0</v>
      </c>
      <c r="W333" s="35">
        <f>V333*Constantes!$E$29</f>
        <v>0</v>
      </c>
      <c r="X333" s="9"/>
      <c r="Y333" s="35">
        <v>328</v>
      </c>
      <c r="Z333" s="35">
        <f>'Cálculos de ET'!$I331*((1-Constantes!$F$18)*'Cálculos de ET'!$K331+'Cálculos de ET'!$L331)</f>
        <v>2.5280599652740419</v>
      </c>
      <c r="AA333" s="35">
        <f>MIN(Z333*Constantes!$F$16,0.8*(AF332+Clima!$F331-AD333-AE333-Constantes!$D$12))</f>
        <v>1.4957534681356548</v>
      </c>
      <c r="AB333" s="35">
        <f>IF(Clima!$F331&gt;0.05*Constantes!$F$17,((Clima!$F331-0.05*Constantes!$F$17)^2)/(Clima!$F331+0.95*Constantes!$F$17),0)</f>
        <v>0</v>
      </c>
      <c r="AC333" s="35">
        <f>(AB333*Constantes!$F$23+Clima!$F331*Constantes!$F$22)/1000</f>
        <v>0</v>
      </c>
      <c r="AD333" s="35">
        <f>IF(AC333&gt;Constantes!$F$21,1000*((AC333-Constantes!$F$21)/(Constantes!$F$23+Constantes!$F$22)),0)</f>
        <v>0</v>
      </c>
      <c r="AE333" s="35">
        <f>MAX(0,AF332+Clima!$F331-AD333-Constantes!$D$11)</f>
        <v>0</v>
      </c>
      <c r="AF333" s="35">
        <f>AF332+Clima!$F331-AD333-AA333-AE333</f>
        <v>37.430796394260703</v>
      </c>
      <c r="AG333" s="35">
        <f>0.0526*AD333*Clima!$F331^1.218</f>
        <v>0</v>
      </c>
      <c r="AH333" s="35">
        <f>AG333*Constantes!$F$29</f>
        <v>0</v>
      </c>
      <c r="AI333" s="9"/>
      <c r="AJ333" s="35">
        <v>328</v>
      </c>
      <c r="AK333" s="35">
        <f>0.0526*Clima!$F331^2.218</f>
        <v>0</v>
      </c>
      <c r="AL333" s="35">
        <f>IF(Clima!$F331&gt;0.05*$AP$6,((Clima!$F331-0.05*$AP$6)^2)/(Clima!$F331+0.95*$AP$6),0)</f>
        <v>0</v>
      </c>
      <c r="AM333" s="35">
        <f>0.0526*AL333*Clima!$F331^1.218</f>
        <v>0</v>
      </c>
      <c r="AN333" s="35"/>
      <c r="AO333" s="35"/>
      <c r="AP333" s="35"/>
      <c r="AQ333" s="9"/>
      <c r="AR333" s="10"/>
    </row>
    <row r="334" spans="2:44" x14ac:dyDescent="0.25">
      <c r="B334" s="8"/>
      <c r="C334" s="35">
        <v>329</v>
      </c>
      <c r="D334" s="35">
        <f>'Cálculos de ET'!$I332*((1-Constantes!$D$18)*'Cálculos de ET'!$K332+'Cálculos de ET'!$L332)</f>
        <v>2.5595525062614524</v>
      </c>
      <c r="E334" s="35">
        <f>MIN(D334*Constantes!$D$16,0.8*(J333+Clima!$F332-H334-I334-Constantes!$D$12))</f>
        <v>1.5143863637351929</v>
      </c>
      <c r="F334" s="35">
        <f>IF(Clima!$F332&gt;0.05*Constantes!$D$17,((Clima!$F332-0.05*Constantes!$D$17)^2)/(Clima!$F332+0.95*Constantes!$D$17),0)</f>
        <v>8.7001308072986241E-2</v>
      </c>
      <c r="G334" s="35">
        <f>(F334*Constantes!$D$23+Clima!$F332*Constantes!$D$22)/1000</f>
        <v>8.7001308072986235E-4</v>
      </c>
      <c r="H334" s="35">
        <f>IF(G334&gt;Constantes!$D$21,1000*((G334-Constantes!$D$21)/(Constantes!$D$23+Constantes!$D$22)),0)</f>
        <v>8.7001308072986228E-2</v>
      </c>
      <c r="I334" s="35">
        <f>MAX(0,J333+Clima!$F332-H334-Constantes!$D$11)</f>
        <v>1.4437950861877198</v>
      </c>
      <c r="J334" s="35">
        <f>J333+Clima!$F332-H334-E334-I334</f>
        <v>41.985613636264809</v>
      </c>
      <c r="K334" s="35">
        <f>0.0526*H334*Clima!$F332^1.218</f>
        <v>5.4118092656699431E-2</v>
      </c>
      <c r="L334" s="35">
        <f>K334*Constantes!$D$29</f>
        <v>1.3877269273330822E-4</v>
      </c>
      <c r="M334" s="9"/>
      <c r="N334" s="35">
        <v>329</v>
      </c>
      <c r="O334" s="35">
        <f>'Cálculos de ET'!$I332*((1-Constantes!$E$18)*'Cálculos de ET'!$K332+'Cálculos de ET'!$L332)</f>
        <v>2.5595525062614524</v>
      </c>
      <c r="P334" s="35">
        <f>MIN(O334*Constantes!$E$16,0.8*(U333+Clima!$F332-S334-T334-Constantes!$D$12))</f>
        <v>1.5143863637351929</v>
      </c>
      <c r="Q334" s="35">
        <f>IF(Clima!$F332&gt;0.05*Constantes!$E$17,((Clima!$F332-0.05*Constantes!$E$17)^2)/(Clima!$F332+0.95*Constantes!$E$17),0)</f>
        <v>8.7001308072986241E-2</v>
      </c>
      <c r="R334" s="35">
        <f>(Q334*Constantes!$E$23+Clima!$F332*Constantes!$E$22)/1000</f>
        <v>2.3900130807298623E-3</v>
      </c>
      <c r="S334" s="35">
        <f>IF(R334&gt;Constantes!$E$21,1000*((R334-Constantes!$E$21)/(Constantes!$E$23+Constantes!$E$22)),0)</f>
        <v>0</v>
      </c>
      <c r="T334" s="35">
        <f>MAX(0,U333+Clima!$F332-S334-Constantes!$D$11)</f>
        <v>1.5307963942607046</v>
      </c>
      <c r="U334" s="35">
        <f>U333+Clima!$F332-S334-P334-T334</f>
        <v>41.985613636264809</v>
      </c>
      <c r="V334" s="35">
        <f>0.0526*S334*Clima!$F332^1.218</f>
        <v>0</v>
      </c>
      <c r="W334" s="35">
        <f>V334*Constantes!$E$29</f>
        <v>0</v>
      </c>
      <c r="X334" s="9"/>
      <c r="Y334" s="35">
        <v>329</v>
      </c>
      <c r="Z334" s="35">
        <f>'Cálculos de ET'!$I332*((1-Constantes!$F$18)*'Cálculos de ET'!$K332+'Cálculos de ET'!$L332)</f>
        <v>2.5595525062614524</v>
      </c>
      <c r="AA334" s="35">
        <f>MIN(Z334*Constantes!$F$16,0.8*(AF333+Clima!$F332-AD334-AE334-Constantes!$D$12))</f>
        <v>1.5143863637351929</v>
      </c>
      <c r="AB334" s="35">
        <f>IF(Clima!$F332&gt;0.05*Constantes!$F$17,((Clima!$F332-0.05*Constantes!$F$17)^2)/(Clima!$F332+0.95*Constantes!$F$17),0)</f>
        <v>8.7001308072986241E-2</v>
      </c>
      <c r="AC334" s="35">
        <f>(AB334*Constantes!$F$23+Clima!$F332*Constantes!$F$22)/1000</f>
        <v>3.9100130807298624E-3</v>
      </c>
      <c r="AD334" s="35">
        <f>IF(AC334&gt;Constantes!$F$21,1000*((AC334-Constantes!$F$21)/(Constantes!$F$23+Constantes!$F$22)),0)</f>
        <v>0</v>
      </c>
      <c r="AE334" s="35">
        <f>MAX(0,AF333+Clima!$F332-AD334-Constantes!$D$11)</f>
        <v>1.5307963942607046</v>
      </c>
      <c r="AF334" s="35">
        <f>AF333+Clima!$F332-AD334-AA334-AE334</f>
        <v>41.985613636264809</v>
      </c>
      <c r="AG334" s="35">
        <f>0.0526*AD334*Clima!$F332^1.218</f>
        <v>0</v>
      </c>
      <c r="AH334" s="35">
        <f>AG334*Constantes!$F$29</f>
        <v>0</v>
      </c>
      <c r="AI334" s="9"/>
      <c r="AJ334" s="35">
        <v>329</v>
      </c>
      <c r="AK334" s="35">
        <f>0.0526*Clima!$F332^2.218</f>
        <v>4.72748644015644</v>
      </c>
      <c r="AL334" s="35">
        <f>IF(Clima!$F332&gt;0.05*$AP$6,((Clima!$F332-0.05*$AP$6)^2)/(Clima!$F332+0.95*$AP$6),0)</f>
        <v>0.85016527070729775</v>
      </c>
      <c r="AM334" s="35">
        <f>0.0526*AL334*Clima!$F332^1.218</f>
        <v>0.52883484067903708</v>
      </c>
      <c r="AN334" s="35"/>
      <c r="AO334" s="35"/>
      <c r="AP334" s="35"/>
      <c r="AQ334" s="9"/>
      <c r="AR334" s="10"/>
    </row>
    <row r="335" spans="2:44" x14ac:dyDescent="0.25">
      <c r="B335" s="8"/>
      <c r="C335" s="35">
        <v>330</v>
      </c>
      <c r="D335" s="35">
        <f>'Cálculos de ET'!$I333*((1-Constantes!$D$18)*'Cálculos de ET'!$K333+'Cálculos de ET'!$L333)</f>
        <v>2.5988498404396654</v>
      </c>
      <c r="E335" s="35">
        <f>MIN(D335*Constantes!$D$16,0.8*(J334+Clima!$F333-H335-I335-Constantes!$D$12))</f>
        <v>1.5376370479329375</v>
      </c>
      <c r="F335" s="35">
        <f>IF(Clima!$F333&gt;0.05*Constantes!$D$17,((Clima!$F333-0.05*Constantes!$D$17)^2)/(Clima!$F333+0.95*Constantes!$D$17),0)</f>
        <v>0.64336808483055319</v>
      </c>
      <c r="G335" s="35">
        <f>(F335*Constantes!$D$23+Clima!$F333*Constantes!$D$22)/1000</f>
        <v>6.4336808483055315E-3</v>
      </c>
      <c r="H335" s="35">
        <f>IF(G335&gt;Constantes!$D$21,1000*((G335-Constantes!$D$21)/(Constantes!$D$23+Constantes!$D$22)),0)</f>
        <v>0.64336808483055308</v>
      </c>
      <c r="I335" s="35">
        <f>MAX(0,J334+Clima!$F333-H335-Constantes!$D$11)</f>
        <v>10.642245551434257</v>
      </c>
      <c r="J335" s="35">
        <f>J334+Clima!$F333-H335-E335-I335</f>
        <v>41.96236295206706</v>
      </c>
      <c r="K335" s="35">
        <f>0.0526*H335*Clima!$F333^1.218</f>
        <v>0.7551391739298573</v>
      </c>
      <c r="L335" s="35">
        <f>K335*Constantes!$D$29</f>
        <v>1.9363708403289355E-3</v>
      </c>
      <c r="M335" s="9"/>
      <c r="N335" s="35">
        <v>330</v>
      </c>
      <c r="O335" s="35">
        <f>'Cálculos de ET'!$I333*((1-Constantes!$E$18)*'Cálculos de ET'!$K333+'Cálculos de ET'!$L333)</f>
        <v>2.5988498404396654</v>
      </c>
      <c r="P335" s="35">
        <f>MIN(O335*Constantes!$E$16,0.8*(U334+Clima!$F333-S335-T335-Constantes!$D$12))</f>
        <v>1.5376370479329375</v>
      </c>
      <c r="Q335" s="35">
        <f>IF(Clima!$F333&gt;0.05*Constantes!$E$17,((Clima!$F333-0.05*Constantes!$E$17)^2)/(Clima!$F333+0.95*Constantes!$E$17),0)</f>
        <v>0.64336808483055319</v>
      </c>
      <c r="R335" s="35">
        <f>(Q335*Constantes!$E$23+Clima!$F333*Constantes!$E$22)/1000</f>
        <v>8.9936808483055321E-3</v>
      </c>
      <c r="S335" s="35">
        <f>IF(R335&gt;Constantes!$E$21,1000*((R335-Constantes!$E$21)/(Constantes!$E$23+Constantes!$E$22)),0)</f>
        <v>0</v>
      </c>
      <c r="T335" s="35">
        <f>MAX(0,U334+Clima!$F333-S335-Constantes!$D$11)</f>
        <v>11.285613636264813</v>
      </c>
      <c r="U335" s="35">
        <f>U334+Clima!$F333-S335-P335-T335</f>
        <v>41.96236295206706</v>
      </c>
      <c r="V335" s="35">
        <f>0.0526*S335*Clima!$F333^1.218</f>
        <v>0</v>
      </c>
      <c r="W335" s="35">
        <f>V335*Constantes!$E$29</f>
        <v>0</v>
      </c>
      <c r="X335" s="9"/>
      <c r="Y335" s="35">
        <v>330</v>
      </c>
      <c r="Z335" s="35">
        <f>'Cálculos de ET'!$I333*((1-Constantes!$F$18)*'Cálculos de ET'!$K333+'Cálculos de ET'!$L333)</f>
        <v>2.5988498404396654</v>
      </c>
      <c r="AA335" s="35">
        <f>MIN(Z335*Constantes!$F$16,0.8*(AF334+Clima!$F333-AD335-AE335-Constantes!$D$12))</f>
        <v>1.5376370479329375</v>
      </c>
      <c r="AB335" s="35">
        <f>IF(Clima!$F333&gt;0.05*Constantes!$F$17,((Clima!$F333-0.05*Constantes!$F$17)^2)/(Clima!$F333+0.95*Constantes!$F$17),0)</f>
        <v>0.64336808483055319</v>
      </c>
      <c r="AC335" s="35">
        <f>(AB335*Constantes!$F$23+Clima!$F333*Constantes!$F$22)/1000</f>
        <v>1.1553680848305532E-2</v>
      </c>
      <c r="AD335" s="35">
        <f>IF(AC335&gt;Constantes!$F$21,1000*((AC335-Constantes!$F$21)/(Constantes!$F$23+Constantes!$F$22)),0)</f>
        <v>0</v>
      </c>
      <c r="AE335" s="35">
        <f>MAX(0,AF334+Clima!$F333-AD335-Constantes!$D$11)</f>
        <v>11.285613636264813</v>
      </c>
      <c r="AF335" s="35">
        <f>AF334+Clima!$F333-AD335-AA335-AE335</f>
        <v>41.96236295206706</v>
      </c>
      <c r="AG335" s="35">
        <f>0.0526*AD335*Clima!$F333^1.218</f>
        <v>0</v>
      </c>
      <c r="AH335" s="35">
        <f>AG335*Constantes!$F$29</f>
        <v>0</v>
      </c>
      <c r="AI335" s="9"/>
      <c r="AJ335" s="35">
        <v>330</v>
      </c>
      <c r="AK335" s="35">
        <f>0.0526*Clima!$F333^2.218</f>
        <v>15.023719165130638</v>
      </c>
      <c r="AL335" s="35">
        <f>IF(Clima!$F333&gt;0.05*$AP$6,((Clima!$F333-0.05*$AP$6)^2)/(Clima!$F333+0.95*$AP$6),0)</f>
        <v>2.6803602911260813</v>
      </c>
      <c r="AM335" s="35">
        <f>0.0526*AL335*Clima!$F333^1.218</f>
        <v>3.1460140840035975</v>
      </c>
      <c r="AN335" s="35"/>
      <c r="AO335" s="35"/>
      <c r="AP335" s="35"/>
      <c r="AQ335" s="9"/>
      <c r="AR335" s="10"/>
    </row>
    <row r="336" spans="2:44" x14ac:dyDescent="0.25">
      <c r="B336" s="8"/>
      <c r="C336" s="35">
        <v>331</v>
      </c>
      <c r="D336" s="35">
        <f>'Cálculos de ET'!$I334*((1-Constantes!$D$18)*'Cálculos de ET'!$K334+'Cálculos de ET'!$L334)</f>
        <v>2.5834896995369387</v>
      </c>
      <c r="E336" s="35">
        <f>MIN(D336*Constantes!$D$16,0.8*(J335+Clima!$F334-H336-I336-Constantes!$D$12))</f>
        <v>1.5285490577974603</v>
      </c>
      <c r="F336" s="35">
        <f>IF(Clima!$F334&gt;0.05*Constantes!$D$17,((Clima!$F334-0.05*Constantes!$D$17)^2)/(Clima!$F334+0.95*Constantes!$D$17),0)</f>
        <v>0</v>
      </c>
      <c r="G336" s="35">
        <f>(F336*Constantes!$D$23+Clima!$F334*Constantes!$D$22)/1000</f>
        <v>0</v>
      </c>
      <c r="H336" s="35">
        <f>IF(G336&gt;Constantes!$D$21,1000*((G336-Constantes!$D$21)/(Constantes!$D$23+Constantes!$D$22)),0)</f>
        <v>0</v>
      </c>
      <c r="I336" s="35">
        <f>MAX(0,J335+Clima!$F334-H336-Constantes!$D$11)</f>
        <v>0</v>
      </c>
      <c r="J336" s="35">
        <f>J335+Clima!$F334-H336-E336-I336</f>
        <v>40.733813894269595</v>
      </c>
      <c r="K336" s="35">
        <f>0.0526*H336*Clima!$F334^1.218</f>
        <v>0</v>
      </c>
      <c r="L336" s="35">
        <f>K336*Constantes!$D$29</f>
        <v>0</v>
      </c>
      <c r="M336" s="9"/>
      <c r="N336" s="35">
        <v>331</v>
      </c>
      <c r="O336" s="35">
        <f>'Cálculos de ET'!$I334*((1-Constantes!$E$18)*'Cálculos de ET'!$K334+'Cálculos de ET'!$L334)</f>
        <v>2.5834896995369387</v>
      </c>
      <c r="P336" s="35">
        <f>MIN(O336*Constantes!$E$16,0.8*(U335+Clima!$F334-S336-T336-Constantes!$D$12))</f>
        <v>1.5285490577974603</v>
      </c>
      <c r="Q336" s="35">
        <f>IF(Clima!$F334&gt;0.05*Constantes!$E$17,((Clima!$F334-0.05*Constantes!$E$17)^2)/(Clima!$F334+0.95*Constantes!$E$17),0)</f>
        <v>0</v>
      </c>
      <c r="R336" s="35">
        <f>(Q336*Constantes!$E$23+Clima!$F334*Constantes!$E$22)/1000</f>
        <v>5.9999999999999995E-5</v>
      </c>
      <c r="S336" s="35">
        <f>IF(R336&gt;Constantes!$E$21,1000*((R336-Constantes!$E$21)/(Constantes!$E$23+Constantes!$E$22)),0)</f>
        <v>0</v>
      </c>
      <c r="T336" s="35">
        <f>MAX(0,U335+Clima!$F334-S336-Constantes!$D$11)</f>
        <v>0</v>
      </c>
      <c r="U336" s="35">
        <f>U335+Clima!$F334-S336-P336-T336</f>
        <v>40.733813894269595</v>
      </c>
      <c r="V336" s="35">
        <f>0.0526*S336*Clima!$F334^1.218</f>
        <v>0</v>
      </c>
      <c r="W336" s="35">
        <f>V336*Constantes!$E$29</f>
        <v>0</v>
      </c>
      <c r="X336" s="9"/>
      <c r="Y336" s="35">
        <v>331</v>
      </c>
      <c r="Z336" s="35">
        <f>'Cálculos de ET'!$I334*((1-Constantes!$F$18)*'Cálculos de ET'!$K334+'Cálculos de ET'!$L334)</f>
        <v>2.5834896995369387</v>
      </c>
      <c r="AA336" s="35">
        <f>MIN(Z336*Constantes!$F$16,0.8*(AF335+Clima!$F334-AD336-AE336-Constantes!$D$12))</f>
        <v>1.5285490577974603</v>
      </c>
      <c r="AB336" s="35">
        <f>IF(Clima!$F334&gt;0.05*Constantes!$F$17,((Clima!$F334-0.05*Constantes!$F$17)^2)/(Clima!$F334+0.95*Constantes!$F$17),0)</f>
        <v>0</v>
      </c>
      <c r="AC336" s="35">
        <f>(AB336*Constantes!$F$23+Clima!$F334*Constantes!$F$22)/1000</f>
        <v>1.1999999999999999E-4</v>
      </c>
      <c r="AD336" s="35">
        <f>IF(AC336&gt;Constantes!$F$21,1000*((AC336-Constantes!$F$21)/(Constantes!$F$23+Constantes!$F$22)),0)</f>
        <v>0</v>
      </c>
      <c r="AE336" s="35">
        <f>MAX(0,AF335+Clima!$F334-AD336-Constantes!$D$11)</f>
        <v>0</v>
      </c>
      <c r="AF336" s="35">
        <f>AF335+Clima!$F334-AD336-AA336-AE336</f>
        <v>40.733813894269595</v>
      </c>
      <c r="AG336" s="35">
        <f>0.0526*AD336*Clima!$F334^1.218</f>
        <v>0</v>
      </c>
      <c r="AH336" s="35">
        <f>AG336*Constantes!$F$29</f>
        <v>0</v>
      </c>
      <c r="AI336" s="9"/>
      <c r="AJ336" s="35">
        <v>331</v>
      </c>
      <c r="AK336" s="35">
        <f>0.0526*Clima!$F334^2.218</f>
        <v>3.6411677467564265E-3</v>
      </c>
      <c r="AL336" s="35">
        <f>IF(Clima!$F334&gt;0.05*$AP$6,((Clima!$F334-0.05*$AP$6)^2)/(Clima!$F334+0.95*$AP$6),0)</f>
        <v>0</v>
      </c>
      <c r="AM336" s="35">
        <f>0.0526*AL336*Clima!$F334^1.218</f>
        <v>0</v>
      </c>
      <c r="AN336" s="35"/>
      <c r="AO336" s="35"/>
      <c r="AP336" s="35"/>
      <c r="AQ336" s="9"/>
      <c r="AR336" s="10"/>
    </row>
    <row r="337" spans="2:44" x14ac:dyDescent="0.25">
      <c r="B337" s="8"/>
      <c r="C337" s="35">
        <v>332</v>
      </c>
      <c r="D337" s="35">
        <f>'Cálculos de ET'!$I335*((1-Constantes!$D$18)*'Cálculos de ET'!$K335+'Cálculos de ET'!$L335)</f>
        <v>2.586307805670387</v>
      </c>
      <c r="E337" s="35">
        <f>MIN(D337*Constantes!$D$16,0.8*(J336+Clima!$F335-H337-I337-Constantes!$D$12))</f>
        <v>1.5302164201545958</v>
      </c>
      <c r="F337" s="35">
        <f>IF(Clima!$F335&gt;0.05*Constantes!$D$17,((Clima!$F335-0.05*Constantes!$D$17)^2)/(Clima!$F335+0.95*Constantes!$D$17),0)</f>
        <v>0</v>
      </c>
      <c r="G337" s="35">
        <f>(F337*Constantes!$D$23+Clima!$F335*Constantes!$D$22)/1000</f>
        <v>0</v>
      </c>
      <c r="H337" s="35">
        <f>IF(G337&gt;Constantes!$D$21,1000*((G337-Constantes!$D$21)/(Constantes!$D$23+Constantes!$D$22)),0)</f>
        <v>0</v>
      </c>
      <c r="I337" s="35">
        <f>MAX(0,J336+Clima!$F335-H337-Constantes!$D$11)</f>
        <v>0</v>
      </c>
      <c r="J337" s="35">
        <f>J336+Clima!$F335-H337-E337-I337</f>
        <v>39.203597474115</v>
      </c>
      <c r="K337" s="35">
        <f>0.0526*H337*Clima!$F335^1.218</f>
        <v>0</v>
      </c>
      <c r="L337" s="35">
        <f>K337*Constantes!$D$29</f>
        <v>0</v>
      </c>
      <c r="M337" s="9"/>
      <c r="N337" s="35">
        <v>332</v>
      </c>
      <c r="O337" s="35">
        <f>'Cálculos de ET'!$I335*((1-Constantes!$E$18)*'Cálculos de ET'!$K335+'Cálculos de ET'!$L335)</f>
        <v>2.586307805670387</v>
      </c>
      <c r="P337" s="35">
        <f>MIN(O337*Constantes!$E$16,0.8*(U336+Clima!$F335-S337-T337-Constantes!$D$12))</f>
        <v>1.5302164201545958</v>
      </c>
      <c r="Q337" s="35">
        <f>IF(Clima!$F335&gt;0.05*Constantes!$E$17,((Clima!$F335-0.05*Constantes!$E$17)^2)/(Clima!$F335+0.95*Constantes!$E$17),0)</f>
        <v>0</v>
      </c>
      <c r="R337" s="35">
        <f>(Q337*Constantes!$E$23+Clima!$F335*Constantes!$E$22)/1000</f>
        <v>0</v>
      </c>
      <c r="S337" s="35">
        <f>IF(R337&gt;Constantes!$E$21,1000*((R337-Constantes!$E$21)/(Constantes!$E$23+Constantes!$E$22)),0)</f>
        <v>0</v>
      </c>
      <c r="T337" s="35">
        <f>MAX(0,U336+Clima!$F335-S337-Constantes!$D$11)</f>
        <v>0</v>
      </c>
      <c r="U337" s="35">
        <f>U336+Clima!$F335-S337-P337-T337</f>
        <v>39.203597474115</v>
      </c>
      <c r="V337" s="35">
        <f>0.0526*S337*Clima!$F335^1.218</f>
        <v>0</v>
      </c>
      <c r="W337" s="35">
        <f>V337*Constantes!$E$29</f>
        <v>0</v>
      </c>
      <c r="X337" s="9"/>
      <c r="Y337" s="35">
        <v>332</v>
      </c>
      <c r="Z337" s="35">
        <f>'Cálculos de ET'!$I335*((1-Constantes!$F$18)*'Cálculos de ET'!$K335+'Cálculos de ET'!$L335)</f>
        <v>2.586307805670387</v>
      </c>
      <c r="AA337" s="35">
        <f>MIN(Z337*Constantes!$F$16,0.8*(AF336+Clima!$F335-AD337-AE337-Constantes!$D$12))</f>
        <v>1.5302164201545958</v>
      </c>
      <c r="AB337" s="35">
        <f>IF(Clima!$F335&gt;0.05*Constantes!$F$17,((Clima!$F335-0.05*Constantes!$F$17)^2)/(Clima!$F335+0.95*Constantes!$F$17),0)</f>
        <v>0</v>
      </c>
      <c r="AC337" s="35">
        <f>(AB337*Constantes!$F$23+Clima!$F335*Constantes!$F$22)/1000</f>
        <v>0</v>
      </c>
      <c r="AD337" s="35">
        <f>IF(AC337&gt;Constantes!$F$21,1000*((AC337-Constantes!$F$21)/(Constantes!$F$23+Constantes!$F$22)),0)</f>
        <v>0</v>
      </c>
      <c r="AE337" s="35">
        <f>MAX(0,AF336+Clima!$F335-AD337-Constantes!$D$11)</f>
        <v>0</v>
      </c>
      <c r="AF337" s="35">
        <f>AF336+Clima!$F335-AD337-AA337-AE337</f>
        <v>39.203597474115</v>
      </c>
      <c r="AG337" s="35">
        <f>0.0526*AD337*Clima!$F335^1.218</f>
        <v>0</v>
      </c>
      <c r="AH337" s="35">
        <f>AG337*Constantes!$F$29</f>
        <v>0</v>
      </c>
      <c r="AI337" s="9"/>
      <c r="AJ337" s="35">
        <v>332</v>
      </c>
      <c r="AK337" s="35">
        <f>0.0526*Clima!$F335^2.218</f>
        <v>0</v>
      </c>
      <c r="AL337" s="35">
        <f>IF(Clima!$F335&gt;0.05*$AP$6,((Clima!$F335-0.05*$AP$6)^2)/(Clima!$F335+0.95*$AP$6),0)</f>
        <v>0</v>
      </c>
      <c r="AM337" s="35">
        <f>0.0526*AL337*Clima!$F335^1.218</f>
        <v>0</v>
      </c>
      <c r="AN337" s="35"/>
      <c r="AO337" s="35"/>
      <c r="AP337" s="35"/>
      <c r="AQ337" s="9"/>
      <c r="AR337" s="10"/>
    </row>
    <row r="338" spans="2:44" x14ac:dyDescent="0.25">
      <c r="B338" s="8"/>
      <c r="C338" s="35">
        <v>333</v>
      </c>
      <c r="D338" s="35">
        <f>'Cálculos de ET'!$I336*((1-Constantes!$D$18)*'Cálculos de ET'!$K336+'Cálculos de ET'!$L336)</f>
        <v>2.5189204959664955</v>
      </c>
      <c r="E338" s="35">
        <f>MIN(D338*Constantes!$D$16,0.8*(J337+Clima!$F336-H338-I338-Constantes!$D$12))</f>
        <v>1.4903460042695038</v>
      </c>
      <c r="F338" s="35">
        <f>IF(Clima!$F336&gt;0.05*Constantes!$D$17,((Clima!$F336-0.05*Constantes!$D$17)^2)/(Clima!$F336+0.95*Constantes!$D$17),0)</f>
        <v>0</v>
      </c>
      <c r="G338" s="35">
        <f>(F338*Constantes!$D$23+Clima!$F336*Constantes!$D$22)/1000</f>
        <v>0</v>
      </c>
      <c r="H338" s="35">
        <f>IF(G338&gt;Constantes!$D$21,1000*((G338-Constantes!$D$21)/(Constantes!$D$23+Constantes!$D$22)),0)</f>
        <v>0</v>
      </c>
      <c r="I338" s="35">
        <f>MAX(0,J337+Clima!$F336-H338-Constantes!$D$11)</f>
        <v>0</v>
      </c>
      <c r="J338" s="35">
        <f>J337+Clima!$F336-H338-E338-I338</f>
        <v>37.713251469845495</v>
      </c>
      <c r="K338" s="35">
        <f>0.0526*H338*Clima!$F336^1.218</f>
        <v>0</v>
      </c>
      <c r="L338" s="35">
        <f>K338*Constantes!$D$29</f>
        <v>0</v>
      </c>
      <c r="M338" s="9"/>
      <c r="N338" s="35">
        <v>333</v>
      </c>
      <c r="O338" s="35">
        <f>'Cálculos de ET'!$I336*((1-Constantes!$E$18)*'Cálculos de ET'!$K336+'Cálculos de ET'!$L336)</f>
        <v>2.5189204959664955</v>
      </c>
      <c r="P338" s="35">
        <f>MIN(O338*Constantes!$E$16,0.8*(U337+Clima!$F336-S338-T338-Constantes!$D$12))</f>
        <v>1.4903460042695038</v>
      </c>
      <c r="Q338" s="35">
        <f>IF(Clima!$F336&gt;0.05*Constantes!$E$17,((Clima!$F336-0.05*Constantes!$E$17)^2)/(Clima!$F336+0.95*Constantes!$E$17),0)</f>
        <v>0</v>
      </c>
      <c r="R338" s="35">
        <f>(Q338*Constantes!$E$23+Clima!$F336*Constantes!$E$22)/1000</f>
        <v>0</v>
      </c>
      <c r="S338" s="35">
        <f>IF(R338&gt;Constantes!$E$21,1000*((R338-Constantes!$E$21)/(Constantes!$E$23+Constantes!$E$22)),0)</f>
        <v>0</v>
      </c>
      <c r="T338" s="35">
        <f>MAX(0,U337+Clima!$F336-S338-Constantes!$D$11)</f>
        <v>0</v>
      </c>
      <c r="U338" s="35">
        <f>U337+Clima!$F336-S338-P338-T338</f>
        <v>37.713251469845495</v>
      </c>
      <c r="V338" s="35">
        <f>0.0526*S338*Clima!$F336^1.218</f>
        <v>0</v>
      </c>
      <c r="W338" s="35">
        <f>V338*Constantes!$E$29</f>
        <v>0</v>
      </c>
      <c r="X338" s="9"/>
      <c r="Y338" s="35">
        <v>333</v>
      </c>
      <c r="Z338" s="35">
        <f>'Cálculos de ET'!$I336*((1-Constantes!$F$18)*'Cálculos de ET'!$K336+'Cálculos de ET'!$L336)</f>
        <v>2.5189204959664955</v>
      </c>
      <c r="AA338" s="35">
        <f>MIN(Z338*Constantes!$F$16,0.8*(AF337+Clima!$F336-AD338-AE338-Constantes!$D$12))</f>
        <v>1.4903460042695038</v>
      </c>
      <c r="AB338" s="35">
        <f>IF(Clima!$F336&gt;0.05*Constantes!$F$17,((Clima!$F336-0.05*Constantes!$F$17)^2)/(Clima!$F336+0.95*Constantes!$F$17),0)</f>
        <v>0</v>
      </c>
      <c r="AC338" s="35">
        <f>(AB338*Constantes!$F$23+Clima!$F336*Constantes!$F$22)/1000</f>
        <v>0</v>
      </c>
      <c r="AD338" s="35">
        <f>IF(AC338&gt;Constantes!$F$21,1000*((AC338-Constantes!$F$21)/(Constantes!$F$23+Constantes!$F$22)),0)</f>
        <v>0</v>
      </c>
      <c r="AE338" s="35">
        <f>MAX(0,AF337+Clima!$F336-AD338-Constantes!$D$11)</f>
        <v>0</v>
      </c>
      <c r="AF338" s="35">
        <f>AF337+Clima!$F336-AD338-AA338-AE338</f>
        <v>37.713251469845495</v>
      </c>
      <c r="AG338" s="35">
        <f>0.0526*AD338*Clima!$F336^1.218</f>
        <v>0</v>
      </c>
      <c r="AH338" s="35">
        <f>AG338*Constantes!$F$29</f>
        <v>0</v>
      </c>
      <c r="AI338" s="9"/>
      <c r="AJ338" s="35">
        <v>333</v>
      </c>
      <c r="AK338" s="35">
        <f>0.0526*Clima!$F336^2.218</f>
        <v>0</v>
      </c>
      <c r="AL338" s="35">
        <f>IF(Clima!$F336&gt;0.05*$AP$6,((Clima!$F336-0.05*$AP$6)^2)/(Clima!$F336+0.95*$AP$6),0)</f>
        <v>0</v>
      </c>
      <c r="AM338" s="35">
        <f>0.0526*AL338*Clima!$F336^1.218</f>
        <v>0</v>
      </c>
      <c r="AN338" s="35"/>
      <c r="AO338" s="35"/>
      <c r="AP338" s="35"/>
      <c r="AQ338" s="9"/>
      <c r="AR338" s="10"/>
    </row>
    <row r="339" spans="2:44" x14ac:dyDescent="0.25">
      <c r="B339" s="8"/>
      <c r="C339" s="35">
        <v>334</v>
      </c>
      <c r="D339" s="35">
        <f>'Cálculos de ET'!$I337*((1-Constantes!$D$18)*'Cálculos de ET'!$K337+'Cálculos de ET'!$L337)</f>
        <v>2.4619757006120482</v>
      </c>
      <c r="E339" s="35">
        <f>MIN(D339*Constantes!$D$16,0.8*(J338+Clima!$F337-H339-I339-Constantes!$D$12))</f>
        <v>1.4566540126578822</v>
      </c>
      <c r="F339" s="35">
        <f>IF(Clima!$F337&gt;0.05*Constantes!$D$17,((Clima!$F337-0.05*Constantes!$D$17)^2)/(Clima!$F337+0.95*Constantes!$D$17),0)</f>
        <v>0</v>
      </c>
      <c r="G339" s="35">
        <f>(F339*Constantes!$D$23+Clima!$F337*Constantes!$D$22)/1000</f>
        <v>0</v>
      </c>
      <c r="H339" s="35">
        <f>IF(G339&gt;Constantes!$D$21,1000*((G339-Constantes!$D$21)/(Constantes!$D$23+Constantes!$D$22)),0)</f>
        <v>0</v>
      </c>
      <c r="I339" s="35">
        <f>MAX(0,J338+Clima!$F337-H339-Constantes!$D$11)</f>
        <v>0</v>
      </c>
      <c r="J339" s="35">
        <f>J338+Clima!$F337-H339-E339-I339</f>
        <v>36.25659745718761</v>
      </c>
      <c r="K339" s="35">
        <f>0.0526*H339*Clima!$F337^1.218</f>
        <v>0</v>
      </c>
      <c r="L339" s="35">
        <f>K339*Constantes!$D$29</f>
        <v>0</v>
      </c>
      <c r="M339" s="9"/>
      <c r="N339" s="35">
        <v>334</v>
      </c>
      <c r="O339" s="35">
        <f>'Cálculos de ET'!$I337*((1-Constantes!$E$18)*'Cálculos de ET'!$K337+'Cálculos de ET'!$L337)</f>
        <v>2.4619757006120482</v>
      </c>
      <c r="P339" s="35">
        <f>MIN(O339*Constantes!$E$16,0.8*(U338+Clima!$F337-S339-T339-Constantes!$D$12))</f>
        <v>1.4566540126578822</v>
      </c>
      <c r="Q339" s="35">
        <f>IF(Clima!$F337&gt;0.05*Constantes!$E$17,((Clima!$F337-0.05*Constantes!$E$17)^2)/(Clima!$F337+0.95*Constantes!$E$17),0)</f>
        <v>0</v>
      </c>
      <c r="R339" s="35">
        <f>(Q339*Constantes!$E$23+Clima!$F337*Constantes!$E$22)/1000</f>
        <v>0</v>
      </c>
      <c r="S339" s="35">
        <f>IF(R339&gt;Constantes!$E$21,1000*((R339-Constantes!$E$21)/(Constantes!$E$23+Constantes!$E$22)),0)</f>
        <v>0</v>
      </c>
      <c r="T339" s="35">
        <f>MAX(0,U338+Clima!$F337-S339-Constantes!$D$11)</f>
        <v>0</v>
      </c>
      <c r="U339" s="35">
        <f>U338+Clima!$F337-S339-P339-T339</f>
        <v>36.25659745718761</v>
      </c>
      <c r="V339" s="35">
        <f>0.0526*S339*Clima!$F337^1.218</f>
        <v>0</v>
      </c>
      <c r="W339" s="35">
        <f>V339*Constantes!$E$29</f>
        <v>0</v>
      </c>
      <c r="X339" s="9"/>
      <c r="Y339" s="35">
        <v>334</v>
      </c>
      <c r="Z339" s="35">
        <f>'Cálculos de ET'!$I337*((1-Constantes!$F$18)*'Cálculos de ET'!$K337+'Cálculos de ET'!$L337)</f>
        <v>2.4619757006120482</v>
      </c>
      <c r="AA339" s="35">
        <f>MIN(Z339*Constantes!$F$16,0.8*(AF338+Clima!$F337-AD339-AE339-Constantes!$D$12))</f>
        <v>1.4566540126578822</v>
      </c>
      <c r="AB339" s="35">
        <f>IF(Clima!$F337&gt;0.05*Constantes!$F$17,((Clima!$F337-0.05*Constantes!$F$17)^2)/(Clima!$F337+0.95*Constantes!$F$17),0)</f>
        <v>0</v>
      </c>
      <c r="AC339" s="35">
        <f>(AB339*Constantes!$F$23+Clima!$F337*Constantes!$F$22)/1000</f>
        <v>0</v>
      </c>
      <c r="AD339" s="35">
        <f>IF(AC339&gt;Constantes!$F$21,1000*((AC339-Constantes!$F$21)/(Constantes!$F$23+Constantes!$F$22)),0)</f>
        <v>0</v>
      </c>
      <c r="AE339" s="35">
        <f>MAX(0,AF338+Clima!$F337-AD339-Constantes!$D$11)</f>
        <v>0</v>
      </c>
      <c r="AF339" s="35">
        <f>AF338+Clima!$F337-AD339-AA339-AE339</f>
        <v>36.25659745718761</v>
      </c>
      <c r="AG339" s="35">
        <f>0.0526*AD339*Clima!$F337^1.218</f>
        <v>0</v>
      </c>
      <c r="AH339" s="35">
        <f>AG339*Constantes!$F$29</f>
        <v>0</v>
      </c>
      <c r="AI339" s="9"/>
      <c r="AJ339" s="35">
        <v>334</v>
      </c>
      <c r="AK339" s="35">
        <f>0.0526*Clima!$F337^2.218</f>
        <v>0</v>
      </c>
      <c r="AL339" s="35">
        <f>IF(Clima!$F337&gt;0.05*$AP$6,((Clima!$F337-0.05*$AP$6)^2)/(Clima!$F337+0.95*$AP$6),0)</f>
        <v>0</v>
      </c>
      <c r="AM339" s="35">
        <f>0.0526*AL339*Clima!$F337^1.218</f>
        <v>0</v>
      </c>
      <c r="AN339" s="35"/>
      <c r="AO339" s="35"/>
      <c r="AP339" s="35"/>
      <c r="AQ339" s="9"/>
      <c r="AR339" s="10"/>
    </row>
    <row r="340" spans="2:44" x14ac:dyDescent="0.25">
      <c r="B340" s="8"/>
      <c r="C340" s="35">
        <v>335</v>
      </c>
      <c r="D340" s="35">
        <f>'Cálculos de ET'!$I338*((1-Constantes!$D$18)*'Cálculos de ET'!$K338+'Cálculos de ET'!$L338)</f>
        <v>2.4128109020043822</v>
      </c>
      <c r="E340" s="35">
        <f>MIN(D340*Constantes!$D$16,0.8*(J339+Clima!$F338-H340-I340-Constantes!$D$12))</f>
        <v>1.4275651385655954</v>
      </c>
      <c r="F340" s="35">
        <f>IF(Clima!$F338&gt;0.05*Constantes!$D$17,((Clima!$F338-0.05*Constantes!$D$17)^2)/(Clima!$F338+0.95*Constantes!$D$17),0)</f>
        <v>0</v>
      </c>
      <c r="G340" s="35">
        <f>(F340*Constantes!$D$23+Clima!$F338*Constantes!$D$22)/1000</f>
        <v>0</v>
      </c>
      <c r="H340" s="35">
        <f>IF(G340&gt;Constantes!$D$21,1000*((G340-Constantes!$D$21)/(Constantes!$D$23+Constantes!$D$22)),0)</f>
        <v>0</v>
      </c>
      <c r="I340" s="35">
        <f>MAX(0,J339+Clima!$F338-H340-Constantes!$D$11)</f>
        <v>0</v>
      </c>
      <c r="J340" s="35">
        <f>J339+Clima!$F338-H340-E340-I340</f>
        <v>34.829032318622012</v>
      </c>
      <c r="K340" s="35">
        <f>0.0526*H340*Clima!$F338^1.218</f>
        <v>0</v>
      </c>
      <c r="L340" s="35">
        <f>K340*Constantes!$D$29</f>
        <v>0</v>
      </c>
      <c r="M340" s="9"/>
      <c r="N340" s="35">
        <v>335</v>
      </c>
      <c r="O340" s="35">
        <f>'Cálculos de ET'!$I338*((1-Constantes!$E$18)*'Cálculos de ET'!$K338+'Cálculos de ET'!$L338)</f>
        <v>2.4128109020043822</v>
      </c>
      <c r="P340" s="35">
        <f>MIN(O340*Constantes!$E$16,0.8*(U339+Clima!$F338-S340-T340-Constantes!$D$12))</f>
        <v>1.4275651385655954</v>
      </c>
      <c r="Q340" s="35">
        <f>IF(Clima!$F338&gt;0.05*Constantes!$E$17,((Clima!$F338-0.05*Constantes!$E$17)^2)/(Clima!$F338+0.95*Constantes!$E$17),0)</f>
        <v>0</v>
      </c>
      <c r="R340" s="35">
        <f>(Q340*Constantes!$E$23+Clima!$F338*Constantes!$E$22)/1000</f>
        <v>0</v>
      </c>
      <c r="S340" s="35">
        <f>IF(R340&gt;Constantes!$E$21,1000*((R340-Constantes!$E$21)/(Constantes!$E$23+Constantes!$E$22)),0)</f>
        <v>0</v>
      </c>
      <c r="T340" s="35">
        <f>MAX(0,U339+Clima!$F338-S340-Constantes!$D$11)</f>
        <v>0</v>
      </c>
      <c r="U340" s="35">
        <f>U339+Clima!$F338-S340-P340-T340</f>
        <v>34.829032318622012</v>
      </c>
      <c r="V340" s="35">
        <f>0.0526*S340*Clima!$F338^1.218</f>
        <v>0</v>
      </c>
      <c r="W340" s="35">
        <f>V340*Constantes!$E$29</f>
        <v>0</v>
      </c>
      <c r="X340" s="9"/>
      <c r="Y340" s="35">
        <v>335</v>
      </c>
      <c r="Z340" s="35">
        <f>'Cálculos de ET'!$I338*((1-Constantes!$F$18)*'Cálculos de ET'!$K338+'Cálculos de ET'!$L338)</f>
        <v>2.4128109020043822</v>
      </c>
      <c r="AA340" s="35">
        <f>MIN(Z340*Constantes!$F$16,0.8*(AF339+Clima!$F338-AD340-AE340-Constantes!$D$12))</f>
        <v>1.4275651385655954</v>
      </c>
      <c r="AB340" s="35">
        <f>IF(Clima!$F338&gt;0.05*Constantes!$F$17,((Clima!$F338-0.05*Constantes!$F$17)^2)/(Clima!$F338+0.95*Constantes!$F$17),0)</f>
        <v>0</v>
      </c>
      <c r="AC340" s="35">
        <f>(AB340*Constantes!$F$23+Clima!$F338*Constantes!$F$22)/1000</f>
        <v>0</v>
      </c>
      <c r="AD340" s="35">
        <f>IF(AC340&gt;Constantes!$F$21,1000*((AC340-Constantes!$F$21)/(Constantes!$F$23+Constantes!$F$22)),0)</f>
        <v>0</v>
      </c>
      <c r="AE340" s="35">
        <f>MAX(0,AF339+Clima!$F338-AD340-Constantes!$D$11)</f>
        <v>0</v>
      </c>
      <c r="AF340" s="35">
        <f>AF339+Clima!$F338-AD340-AA340-AE340</f>
        <v>34.829032318622012</v>
      </c>
      <c r="AG340" s="35">
        <f>0.0526*AD340*Clima!$F338^1.218</f>
        <v>0</v>
      </c>
      <c r="AH340" s="35">
        <f>AG340*Constantes!$F$29</f>
        <v>0</v>
      </c>
      <c r="AI340" s="9"/>
      <c r="AJ340" s="35">
        <v>335</v>
      </c>
      <c r="AK340" s="35">
        <f>0.0526*Clima!$F338^2.218</f>
        <v>0</v>
      </c>
      <c r="AL340" s="35">
        <f>IF(Clima!$F338&gt;0.05*$AP$6,((Clima!$F338-0.05*$AP$6)^2)/(Clima!$F338+0.95*$AP$6),0)</f>
        <v>0</v>
      </c>
      <c r="AM340" s="35">
        <f>0.0526*AL340*Clima!$F338^1.218</f>
        <v>0</v>
      </c>
      <c r="AN340" s="35"/>
      <c r="AO340" s="35"/>
      <c r="AP340" s="35"/>
      <c r="AQ340" s="9"/>
      <c r="AR340" s="10"/>
    </row>
    <row r="341" spans="2:44" x14ac:dyDescent="0.25">
      <c r="B341" s="8"/>
      <c r="C341" s="35">
        <v>336</v>
      </c>
      <c r="D341" s="35">
        <f>'Cálculos de ET'!$I339*((1-Constantes!$D$18)*'Cálculos de ET'!$K339+'Cálculos de ET'!$L339)</f>
        <v>2.4206926625801448</v>
      </c>
      <c r="E341" s="35">
        <f>MIN(D341*Constantes!$D$16,0.8*(J340+Clima!$F339-H341-I341-Constantes!$D$12))</f>
        <v>1.4322284657327315</v>
      </c>
      <c r="F341" s="35">
        <f>IF(Clima!$F339&gt;0.05*Constantes!$D$17,((Clima!$F339-0.05*Constantes!$D$17)^2)/(Clima!$F339+0.95*Constantes!$D$17),0)</f>
        <v>0</v>
      </c>
      <c r="G341" s="35">
        <f>(F341*Constantes!$D$23+Clima!$F339*Constantes!$D$22)/1000</f>
        <v>0</v>
      </c>
      <c r="H341" s="35">
        <f>IF(G341&gt;Constantes!$D$21,1000*((G341-Constantes!$D$21)/(Constantes!$D$23+Constantes!$D$22)),0)</f>
        <v>0</v>
      </c>
      <c r="I341" s="35">
        <f>MAX(0,J340+Clima!$F339-H341-Constantes!$D$11)</f>
        <v>0</v>
      </c>
      <c r="J341" s="35">
        <f>J340+Clima!$F339-H341-E341-I341</f>
        <v>33.396803852889278</v>
      </c>
      <c r="K341" s="35">
        <f>0.0526*H341*Clima!$F339^1.218</f>
        <v>0</v>
      </c>
      <c r="L341" s="35">
        <f>K341*Constantes!$D$29</f>
        <v>0</v>
      </c>
      <c r="M341" s="9"/>
      <c r="N341" s="35">
        <v>336</v>
      </c>
      <c r="O341" s="35">
        <f>'Cálculos de ET'!$I339*((1-Constantes!$E$18)*'Cálculos de ET'!$K339+'Cálculos de ET'!$L339)</f>
        <v>2.4206926625801448</v>
      </c>
      <c r="P341" s="35">
        <f>MIN(O341*Constantes!$E$16,0.8*(U340+Clima!$F339-S341-T341-Constantes!$D$12))</f>
        <v>1.4322284657327315</v>
      </c>
      <c r="Q341" s="35">
        <f>IF(Clima!$F339&gt;0.05*Constantes!$E$17,((Clima!$F339-0.05*Constantes!$E$17)^2)/(Clima!$F339+0.95*Constantes!$E$17),0)</f>
        <v>0</v>
      </c>
      <c r="R341" s="35">
        <f>(Q341*Constantes!$E$23+Clima!$F339*Constantes!$E$22)/1000</f>
        <v>0</v>
      </c>
      <c r="S341" s="35">
        <f>IF(R341&gt;Constantes!$E$21,1000*((R341-Constantes!$E$21)/(Constantes!$E$23+Constantes!$E$22)),0)</f>
        <v>0</v>
      </c>
      <c r="T341" s="35">
        <f>MAX(0,U340+Clima!$F339-S341-Constantes!$D$11)</f>
        <v>0</v>
      </c>
      <c r="U341" s="35">
        <f>U340+Clima!$F339-S341-P341-T341</f>
        <v>33.396803852889278</v>
      </c>
      <c r="V341" s="35">
        <f>0.0526*S341*Clima!$F339^1.218</f>
        <v>0</v>
      </c>
      <c r="W341" s="35">
        <f>V341*Constantes!$E$29</f>
        <v>0</v>
      </c>
      <c r="X341" s="9"/>
      <c r="Y341" s="35">
        <v>336</v>
      </c>
      <c r="Z341" s="35">
        <f>'Cálculos de ET'!$I339*((1-Constantes!$F$18)*'Cálculos de ET'!$K339+'Cálculos de ET'!$L339)</f>
        <v>2.4206926625801448</v>
      </c>
      <c r="AA341" s="35">
        <f>MIN(Z341*Constantes!$F$16,0.8*(AF340+Clima!$F339-AD341-AE341-Constantes!$D$12))</f>
        <v>1.4322284657327315</v>
      </c>
      <c r="AB341" s="35">
        <f>IF(Clima!$F339&gt;0.05*Constantes!$F$17,((Clima!$F339-0.05*Constantes!$F$17)^2)/(Clima!$F339+0.95*Constantes!$F$17),0)</f>
        <v>0</v>
      </c>
      <c r="AC341" s="35">
        <f>(AB341*Constantes!$F$23+Clima!$F339*Constantes!$F$22)/1000</f>
        <v>0</v>
      </c>
      <c r="AD341" s="35">
        <f>IF(AC341&gt;Constantes!$F$21,1000*((AC341-Constantes!$F$21)/(Constantes!$F$23+Constantes!$F$22)),0)</f>
        <v>0</v>
      </c>
      <c r="AE341" s="35">
        <f>MAX(0,AF340+Clima!$F339-AD341-Constantes!$D$11)</f>
        <v>0</v>
      </c>
      <c r="AF341" s="35">
        <f>AF340+Clima!$F339-AD341-AA341-AE341</f>
        <v>33.396803852889278</v>
      </c>
      <c r="AG341" s="35">
        <f>0.0526*AD341*Clima!$F339^1.218</f>
        <v>0</v>
      </c>
      <c r="AH341" s="35">
        <f>AG341*Constantes!$F$29</f>
        <v>0</v>
      </c>
      <c r="AI341" s="9"/>
      <c r="AJ341" s="35">
        <v>336</v>
      </c>
      <c r="AK341" s="35">
        <f>0.0526*Clima!$F339^2.218</f>
        <v>0</v>
      </c>
      <c r="AL341" s="35">
        <f>IF(Clima!$F339&gt;0.05*$AP$6,((Clima!$F339-0.05*$AP$6)^2)/(Clima!$F339+0.95*$AP$6),0)</f>
        <v>0</v>
      </c>
      <c r="AM341" s="35">
        <f>0.0526*AL341*Clima!$F339^1.218</f>
        <v>0</v>
      </c>
      <c r="AN341" s="35"/>
      <c r="AO341" s="35"/>
      <c r="AP341" s="35"/>
      <c r="AQ341" s="9"/>
      <c r="AR341" s="10"/>
    </row>
    <row r="342" spans="2:44" x14ac:dyDescent="0.25">
      <c r="B342" s="8"/>
      <c r="C342" s="35">
        <v>337</v>
      </c>
      <c r="D342" s="35">
        <f>'Cálculos de ET'!$I340*((1-Constantes!$D$18)*'Cálculos de ET'!$K340+'Cálculos de ET'!$L340)</f>
        <v>2.4856361204337034</v>
      </c>
      <c r="E342" s="35">
        <f>MIN(D342*Constantes!$D$16,0.8*(J341+Clima!$F340-H342-I342-Constantes!$D$12))</f>
        <v>1.4706529507732407</v>
      </c>
      <c r="F342" s="35">
        <f>IF(Clima!$F340&gt;0.05*Constantes!$D$17,((Clima!$F340-0.05*Constantes!$D$17)^2)/(Clima!$F340+0.95*Constantes!$D$17),0)</f>
        <v>0</v>
      </c>
      <c r="G342" s="35">
        <f>(F342*Constantes!$D$23+Clima!$F340*Constantes!$D$22)/1000</f>
        <v>0</v>
      </c>
      <c r="H342" s="35">
        <f>IF(G342&gt;Constantes!$D$21,1000*((G342-Constantes!$D$21)/(Constantes!$D$23+Constantes!$D$22)),0)</f>
        <v>0</v>
      </c>
      <c r="I342" s="35">
        <f>MAX(0,J341+Clima!$F340-H342-Constantes!$D$11)</f>
        <v>0</v>
      </c>
      <c r="J342" s="35">
        <f>J341+Clima!$F340-H342-E342-I342</f>
        <v>31.926150902116039</v>
      </c>
      <c r="K342" s="35">
        <f>0.0526*H342*Clima!$F340^1.218</f>
        <v>0</v>
      </c>
      <c r="L342" s="35">
        <f>K342*Constantes!$D$29</f>
        <v>0</v>
      </c>
      <c r="M342" s="9"/>
      <c r="N342" s="35">
        <v>337</v>
      </c>
      <c r="O342" s="35">
        <f>'Cálculos de ET'!$I340*((1-Constantes!$E$18)*'Cálculos de ET'!$K340+'Cálculos de ET'!$L340)</f>
        <v>2.4856361204337034</v>
      </c>
      <c r="P342" s="35">
        <f>MIN(O342*Constantes!$E$16,0.8*(U341+Clima!$F340-S342-T342-Constantes!$D$12))</f>
        <v>1.4706529507732407</v>
      </c>
      <c r="Q342" s="35">
        <f>IF(Clima!$F340&gt;0.05*Constantes!$E$17,((Clima!$F340-0.05*Constantes!$E$17)^2)/(Clima!$F340+0.95*Constantes!$E$17),0)</f>
        <v>0</v>
      </c>
      <c r="R342" s="35">
        <f>(Q342*Constantes!$E$23+Clima!$F340*Constantes!$E$22)/1000</f>
        <v>0</v>
      </c>
      <c r="S342" s="35">
        <f>IF(R342&gt;Constantes!$E$21,1000*((R342-Constantes!$E$21)/(Constantes!$E$23+Constantes!$E$22)),0)</f>
        <v>0</v>
      </c>
      <c r="T342" s="35">
        <f>MAX(0,U341+Clima!$F340-S342-Constantes!$D$11)</f>
        <v>0</v>
      </c>
      <c r="U342" s="35">
        <f>U341+Clima!$F340-S342-P342-T342</f>
        <v>31.926150902116039</v>
      </c>
      <c r="V342" s="35">
        <f>0.0526*S342*Clima!$F340^1.218</f>
        <v>0</v>
      </c>
      <c r="W342" s="35">
        <f>V342*Constantes!$E$29</f>
        <v>0</v>
      </c>
      <c r="X342" s="9"/>
      <c r="Y342" s="35">
        <v>337</v>
      </c>
      <c r="Z342" s="35">
        <f>'Cálculos de ET'!$I340*((1-Constantes!$F$18)*'Cálculos de ET'!$K340+'Cálculos de ET'!$L340)</f>
        <v>2.4856361204337034</v>
      </c>
      <c r="AA342" s="35">
        <f>MIN(Z342*Constantes!$F$16,0.8*(AF341+Clima!$F340-AD342-AE342-Constantes!$D$12))</f>
        <v>1.4706529507732407</v>
      </c>
      <c r="AB342" s="35">
        <f>IF(Clima!$F340&gt;0.05*Constantes!$F$17,((Clima!$F340-0.05*Constantes!$F$17)^2)/(Clima!$F340+0.95*Constantes!$F$17),0)</f>
        <v>0</v>
      </c>
      <c r="AC342" s="35">
        <f>(AB342*Constantes!$F$23+Clima!$F340*Constantes!$F$22)/1000</f>
        <v>0</v>
      </c>
      <c r="AD342" s="35">
        <f>IF(AC342&gt;Constantes!$F$21,1000*((AC342-Constantes!$F$21)/(Constantes!$F$23+Constantes!$F$22)),0)</f>
        <v>0</v>
      </c>
      <c r="AE342" s="35">
        <f>MAX(0,AF341+Clima!$F340-AD342-Constantes!$D$11)</f>
        <v>0</v>
      </c>
      <c r="AF342" s="35">
        <f>AF341+Clima!$F340-AD342-AA342-AE342</f>
        <v>31.926150902116039</v>
      </c>
      <c r="AG342" s="35">
        <f>0.0526*AD342*Clima!$F340^1.218</f>
        <v>0</v>
      </c>
      <c r="AH342" s="35">
        <f>AG342*Constantes!$F$29</f>
        <v>0</v>
      </c>
      <c r="AI342" s="9"/>
      <c r="AJ342" s="35">
        <v>337</v>
      </c>
      <c r="AK342" s="35">
        <f>0.0526*Clima!$F340^2.218</f>
        <v>0</v>
      </c>
      <c r="AL342" s="35">
        <f>IF(Clima!$F340&gt;0.05*$AP$6,((Clima!$F340-0.05*$AP$6)^2)/(Clima!$F340+0.95*$AP$6),0)</f>
        <v>0</v>
      </c>
      <c r="AM342" s="35">
        <f>0.0526*AL342*Clima!$F340^1.218</f>
        <v>0</v>
      </c>
      <c r="AN342" s="35"/>
      <c r="AO342" s="35"/>
      <c r="AP342" s="35"/>
      <c r="AQ342" s="9"/>
      <c r="AR342" s="10"/>
    </row>
    <row r="343" spans="2:44" x14ac:dyDescent="0.25">
      <c r="B343" s="8"/>
      <c r="C343" s="35">
        <v>338</v>
      </c>
      <c r="D343" s="35">
        <f>'Cálculos de ET'!$I341*((1-Constantes!$D$18)*'Cálculos de ET'!$K341+'Cálculos de ET'!$L341)</f>
        <v>2.4831037059240231</v>
      </c>
      <c r="E343" s="35">
        <f>MIN(D343*Constantes!$D$16,0.8*(J342+Clima!$F341-H343-I343-Constantes!$D$12))</f>
        <v>1.4691546208927622</v>
      </c>
      <c r="F343" s="35">
        <f>IF(Clima!$F341&gt;0.05*Constantes!$D$17,((Clima!$F341-0.05*Constantes!$D$17)^2)/(Clima!$F341+0.95*Constantes!$D$17),0)</f>
        <v>0</v>
      </c>
      <c r="G343" s="35">
        <f>(F343*Constantes!$D$23+Clima!$F341*Constantes!$D$22)/1000</f>
        <v>0</v>
      </c>
      <c r="H343" s="35">
        <f>IF(G343&gt;Constantes!$D$21,1000*((G343-Constantes!$D$21)/(Constantes!$D$23+Constantes!$D$22)),0)</f>
        <v>0</v>
      </c>
      <c r="I343" s="35">
        <f>MAX(0,J342+Clima!$F341-H343-Constantes!$D$11)</f>
        <v>0</v>
      </c>
      <c r="J343" s="35">
        <f>J342+Clima!$F341-H343-E343-I343</f>
        <v>30.456996281223276</v>
      </c>
      <c r="K343" s="35">
        <f>0.0526*H343*Clima!$F341^1.218</f>
        <v>0</v>
      </c>
      <c r="L343" s="35">
        <f>K343*Constantes!$D$29</f>
        <v>0</v>
      </c>
      <c r="M343" s="9"/>
      <c r="N343" s="35">
        <v>338</v>
      </c>
      <c r="O343" s="35">
        <f>'Cálculos de ET'!$I341*((1-Constantes!$E$18)*'Cálculos de ET'!$K341+'Cálculos de ET'!$L341)</f>
        <v>2.4831037059240231</v>
      </c>
      <c r="P343" s="35">
        <f>MIN(O343*Constantes!$E$16,0.8*(U342+Clima!$F341-S343-T343-Constantes!$D$12))</f>
        <v>1.4691546208927622</v>
      </c>
      <c r="Q343" s="35">
        <f>IF(Clima!$F341&gt;0.05*Constantes!$E$17,((Clima!$F341-0.05*Constantes!$E$17)^2)/(Clima!$F341+0.95*Constantes!$E$17),0)</f>
        <v>0</v>
      </c>
      <c r="R343" s="35">
        <f>(Q343*Constantes!$E$23+Clima!$F341*Constantes!$E$22)/1000</f>
        <v>0</v>
      </c>
      <c r="S343" s="35">
        <f>IF(R343&gt;Constantes!$E$21,1000*((R343-Constantes!$E$21)/(Constantes!$E$23+Constantes!$E$22)),0)</f>
        <v>0</v>
      </c>
      <c r="T343" s="35">
        <f>MAX(0,U342+Clima!$F341-S343-Constantes!$D$11)</f>
        <v>0</v>
      </c>
      <c r="U343" s="35">
        <f>U342+Clima!$F341-S343-P343-T343</f>
        <v>30.456996281223276</v>
      </c>
      <c r="V343" s="35">
        <f>0.0526*S343*Clima!$F341^1.218</f>
        <v>0</v>
      </c>
      <c r="W343" s="35">
        <f>V343*Constantes!$E$29</f>
        <v>0</v>
      </c>
      <c r="X343" s="9"/>
      <c r="Y343" s="35">
        <v>338</v>
      </c>
      <c r="Z343" s="35">
        <f>'Cálculos de ET'!$I341*((1-Constantes!$F$18)*'Cálculos de ET'!$K341+'Cálculos de ET'!$L341)</f>
        <v>2.4831037059240231</v>
      </c>
      <c r="AA343" s="35">
        <f>MIN(Z343*Constantes!$F$16,0.8*(AF342+Clima!$F341-AD343-AE343-Constantes!$D$12))</f>
        <v>1.4691546208927622</v>
      </c>
      <c r="AB343" s="35">
        <f>IF(Clima!$F341&gt;0.05*Constantes!$F$17,((Clima!$F341-0.05*Constantes!$F$17)^2)/(Clima!$F341+0.95*Constantes!$F$17),0)</f>
        <v>0</v>
      </c>
      <c r="AC343" s="35">
        <f>(AB343*Constantes!$F$23+Clima!$F341*Constantes!$F$22)/1000</f>
        <v>0</v>
      </c>
      <c r="AD343" s="35">
        <f>IF(AC343&gt;Constantes!$F$21,1000*((AC343-Constantes!$F$21)/(Constantes!$F$23+Constantes!$F$22)),0)</f>
        <v>0</v>
      </c>
      <c r="AE343" s="35">
        <f>MAX(0,AF342+Clima!$F341-AD343-Constantes!$D$11)</f>
        <v>0</v>
      </c>
      <c r="AF343" s="35">
        <f>AF342+Clima!$F341-AD343-AA343-AE343</f>
        <v>30.456996281223276</v>
      </c>
      <c r="AG343" s="35">
        <f>0.0526*AD343*Clima!$F341^1.218</f>
        <v>0</v>
      </c>
      <c r="AH343" s="35">
        <f>AG343*Constantes!$F$29</f>
        <v>0</v>
      </c>
      <c r="AI343" s="9"/>
      <c r="AJ343" s="35">
        <v>338</v>
      </c>
      <c r="AK343" s="35">
        <f>0.0526*Clima!$F341^2.218</f>
        <v>0</v>
      </c>
      <c r="AL343" s="35">
        <f>IF(Clima!$F341&gt;0.05*$AP$6,((Clima!$F341-0.05*$AP$6)^2)/(Clima!$F341+0.95*$AP$6),0)</f>
        <v>0</v>
      </c>
      <c r="AM343" s="35">
        <f>0.0526*AL343*Clima!$F341^1.218</f>
        <v>0</v>
      </c>
      <c r="AN343" s="35"/>
      <c r="AO343" s="35"/>
      <c r="AP343" s="35"/>
      <c r="AQ343" s="9"/>
      <c r="AR343" s="10"/>
    </row>
    <row r="344" spans="2:44" x14ac:dyDescent="0.25">
      <c r="B344" s="8"/>
      <c r="C344" s="35">
        <v>339</v>
      </c>
      <c r="D344" s="35">
        <f>'Cálculos de ET'!$I342*((1-Constantes!$D$18)*'Cálculos de ET'!$K342+'Cálculos de ET'!$L342)</f>
        <v>2.4831503928842626</v>
      </c>
      <c r="E344" s="35">
        <f>MIN(D344*Constantes!$D$16,0.8*(J343+Clima!$F342-H344-I344-Constantes!$D$12))</f>
        <v>1.4691822437275264</v>
      </c>
      <c r="F344" s="35">
        <f>IF(Clima!$F342&gt;0.05*Constantes!$D$17,((Clima!$F342-0.05*Constantes!$D$17)^2)/(Clima!$F342+0.95*Constantes!$D$17),0)</f>
        <v>0</v>
      </c>
      <c r="G344" s="35">
        <f>(F344*Constantes!$D$23+Clima!$F342*Constantes!$D$22)/1000</f>
        <v>0</v>
      </c>
      <c r="H344" s="35">
        <f>IF(G344&gt;Constantes!$D$21,1000*((G344-Constantes!$D$21)/(Constantes!$D$23+Constantes!$D$22)),0)</f>
        <v>0</v>
      </c>
      <c r="I344" s="35">
        <f>MAX(0,J343+Clima!$F342-H344-Constantes!$D$11)</f>
        <v>0</v>
      </c>
      <c r="J344" s="35">
        <f>J343+Clima!$F342-H344-E344-I344</f>
        <v>28.987814037495749</v>
      </c>
      <c r="K344" s="35">
        <f>0.0526*H344*Clima!$F342^1.218</f>
        <v>0</v>
      </c>
      <c r="L344" s="35">
        <f>K344*Constantes!$D$29</f>
        <v>0</v>
      </c>
      <c r="M344" s="9"/>
      <c r="N344" s="35">
        <v>339</v>
      </c>
      <c r="O344" s="35">
        <f>'Cálculos de ET'!$I342*((1-Constantes!$E$18)*'Cálculos de ET'!$K342+'Cálculos de ET'!$L342)</f>
        <v>2.4831503928842626</v>
      </c>
      <c r="P344" s="35">
        <f>MIN(O344*Constantes!$E$16,0.8*(U343+Clima!$F342-S344-T344-Constantes!$D$12))</f>
        <v>1.4691822437275264</v>
      </c>
      <c r="Q344" s="35">
        <f>IF(Clima!$F342&gt;0.05*Constantes!$E$17,((Clima!$F342-0.05*Constantes!$E$17)^2)/(Clima!$F342+0.95*Constantes!$E$17),0)</f>
        <v>0</v>
      </c>
      <c r="R344" s="35">
        <f>(Q344*Constantes!$E$23+Clima!$F342*Constantes!$E$22)/1000</f>
        <v>0</v>
      </c>
      <c r="S344" s="35">
        <f>IF(R344&gt;Constantes!$E$21,1000*((R344-Constantes!$E$21)/(Constantes!$E$23+Constantes!$E$22)),0)</f>
        <v>0</v>
      </c>
      <c r="T344" s="35">
        <f>MAX(0,U343+Clima!$F342-S344-Constantes!$D$11)</f>
        <v>0</v>
      </c>
      <c r="U344" s="35">
        <f>U343+Clima!$F342-S344-P344-T344</f>
        <v>28.987814037495749</v>
      </c>
      <c r="V344" s="35">
        <f>0.0526*S344*Clima!$F342^1.218</f>
        <v>0</v>
      </c>
      <c r="W344" s="35">
        <f>V344*Constantes!$E$29</f>
        <v>0</v>
      </c>
      <c r="X344" s="9"/>
      <c r="Y344" s="35">
        <v>339</v>
      </c>
      <c r="Z344" s="35">
        <f>'Cálculos de ET'!$I342*((1-Constantes!$F$18)*'Cálculos de ET'!$K342+'Cálculos de ET'!$L342)</f>
        <v>2.4831503928842626</v>
      </c>
      <c r="AA344" s="35">
        <f>MIN(Z344*Constantes!$F$16,0.8*(AF343+Clima!$F342-AD344-AE344-Constantes!$D$12))</f>
        <v>1.4691822437275264</v>
      </c>
      <c r="AB344" s="35">
        <f>IF(Clima!$F342&gt;0.05*Constantes!$F$17,((Clima!$F342-0.05*Constantes!$F$17)^2)/(Clima!$F342+0.95*Constantes!$F$17),0)</f>
        <v>0</v>
      </c>
      <c r="AC344" s="35">
        <f>(AB344*Constantes!$F$23+Clima!$F342*Constantes!$F$22)/1000</f>
        <v>0</v>
      </c>
      <c r="AD344" s="35">
        <f>IF(AC344&gt;Constantes!$F$21,1000*((AC344-Constantes!$F$21)/(Constantes!$F$23+Constantes!$F$22)),0)</f>
        <v>0</v>
      </c>
      <c r="AE344" s="35">
        <f>MAX(0,AF343+Clima!$F342-AD344-Constantes!$D$11)</f>
        <v>0</v>
      </c>
      <c r="AF344" s="35">
        <f>AF343+Clima!$F342-AD344-AA344-AE344</f>
        <v>28.987814037495749</v>
      </c>
      <c r="AG344" s="35">
        <f>0.0526*AD344*Clima!$F342^1.218</f>
        <v>0</v>
      </c>
      <c r="AH344" s="35">
        <f>AG344*Constantes!$F$29</f>
        <v>0</v>
      </c>
      <c r="AI344" s="9"/>
      <c r="AJ344" s="35">
        <v>339</v>
      </c>
      <c r="AK344" s="35">
        <f>0.0526*Clima!$F342^2.218</f>
        <v>0</v>
      </c>
      <c r="AL344" s="35">
        <f>IF(Clima!$F342&gt;0.05*$AP$6,((Clima!$F342-0.05*$AP$6)^2)/(Clima!$F342+0.95*$AP$6),0)</f>
        <v>0</v>
      </c>
      <c r="AM344" s="35">
        <f>0.0526*AL344*Clima!$F342^1.218</f>
        <v>0</v>
      </c>
      <c r="AN344" s="35"/>
      <c r="AO344" s="35"/>
      <c r="AP344" s="35"/>
      <c r="AQ344" s="9"/>
      <c r="AR344" s="10"/>
    </row>
    <row r="345" spans="2:44" x14ac:dyDescent="0.25">
      <c r="B345" s="8"/>
      <c r="C345" s="35">
        <v>340</v>
      </c>
      <c r="D345" s="35">
        <f>'Cálculos de ET'!$I343*((1-Constantes!$D$18)*'Cálculos de ET'!$K343+'Cálculos de ET'!$L343)</f>
        <v>2.5013529603249127</v>
      </c>
      <c r="E345" s="35">
        <f>MIN(D345*Constantes!$D$16,0.8*(J344+Clima!$F343-H345-I345-Constantes!$D$12))</f>
        <v>1.4799519856451688</v>
      </c>
      <c r="F345" s="35">
        <f>IF(Clima!$F343&gt;0.05*Constantes!$D$17,((Clima!$F343-0.05*Constantes!$D$17)^2)/(Clima!$F343+0.95*Constantes!$D$17),0)</f>
        <v>0</v>
      </c>
      <c r="G345" s="35">
        <f>(F345*Constantes!$D$23+Clima!$F343*Constantes!$D$22)/1000</f>
        <v>0</v>
      </c>
      <c r="H345" s="35">
        <f>IF(G345&gt;Constantes!$D$21,1000*((G345-Constantes!$D$21)/(Constantes!$D$23+Constantes!$D$22)),0)</f>
        <v>0</v>
      </c>
      <c r="I345" s="35">
        <f>MAX(0,J344+Clima!$F343-H345-Constantes!$D$11)</f>
        <v>0</v>
      </c>
      <c r="J345" s="35">
        <f>J344+Clima!$F343-H345-E345-I345</f>
        <v>27.50786205185058</v>
      </c>
      <c r="K345" s="35">
        <f>0.0526*H345*Clima!$F343^1.218</f>
        <v>0</v>
      </c>
      <c r="L345" s="35">
        <f>K345*Constantes!$D$29</f>
        <v>0</v>
      </c>
      <c r="M345" s="9"/>
      <c r="N345" s="35">
        <v>340</v>
      </c>
      <c r="O345" s="35">
        <f>'Cálculos de ET'!$I343*((1-Constantes!$E$18)*'Cálculos de ET'!$K343+'Cálculos de ET'!$L343)</f>
        <v>2.5013529603249127</v>
      </c>
      <c r="P345" s="35">
        <f>MIN(O345*Constantes!$E$16,0.8*(U344+Clima!$F343-S345-T345-Constantes!$D$12))</f>
        <v>1.4799519856451688</v>
      </c>
      <c r="Q345" s="35">
        <f>IF(Clima!$F343&gt;0.05*Constantes!$E$17,((Clima!$F343-0.05*Constantes!$E$17)^2)/(Clima!$F343+0.95*Constantes!$E$17),0)</f>
        <v>0</v>
      </c>
      <c r="R345" s="35">
        <f>(Q345*Constantes!$E$23+Clima!$F343*Constantes!$E$22)/1000</f>
        <v>0</v>
      </c>
      <c r="S345" s="35">
        <f>IF(R345&gt;Constantes!$E$21,1000*((R345-Constantes!$E$21)/(Constantes!$E$23+Constantes!$E$22)),0)</f>
        <v>0</v>
      </c>
      <c r="T345" s="35">
        <f>MAX(0,U344+Clima!$F343-S345-Constantes!$D$11)</f>
        <v>0</v>
      </c>
      <c r="U345" s="35">
        <f>U344+Clima!$F343-S345-P345-T345</f>
        <v>27.50786205185058</v>
      </c>
      <c r="V345" s="35">
        <f>0.0526*S345*Clima!$F343^1.218</f>
        <v>0</v>
      </c>
      <c r="W345" s="35">
        <f>V345*Constantes!$E$29</f>
        <v>0</v>
      </c>
      <c r="X345" s="9"/>
      <c r="Y345" s="35">
        <v>340</v>
      </c>
      <c r="Z345" s="35">
        <f>'Cálculos de ET'!$I343*((1-Constantes!$F$18)*'Cálculos de ET'!$K343+'Cálculos de ET'!$L343)</f>
        <v>2.5013529603249127</v>
      </c>
      <c r="AA345" s="35">
        <f>MIN(Z345*Constantes!$F$16,0.8*(AF344+Clima!$F343-AD345-AE345-Constantes!$D$12))</f>
        <v>1.4799519856451688</v>
      </c>
      <c r="AB345" s="35">
        <f>IF(Clima!$F343&gt;0.05*Constantes!$F$17,((Clima!$F343-0.05*Constantes!$F$17)^2)/(Clima!$F343+0.95*Constantes!$F$17),0)</f>
        <v>0</v>
      </c>
      <c r="AC345" s="35">
        <f>(AB345*Constantes!$F$23+Clima!$F343*Constantes!$F$22)/1000</f>
        <v>0</v>
      </c>
      <c r="AD345" s="35">
        <f>IF(AC345&gt;Constantes!$F$21,1000*((AC345-Constantes!$F$21)/(Constantes!$F$23+Constantes!$F$22)),0)</f>
        <v>0</v>
      </c>
      <c r="AE345" s="35">
        <f>MAX(0,AF344+Clima!$F343-AD345-Constantes!$D$11)</f>
        <v>0</v>
      </c>
      <c r="AF345" s="35">
        <f>AF344+Clima!$F343-AD345-AA345-AE345</f>
        <v>27.50786205185058</v>
      </c>
      <c r="AG345" s="35">
        <f>0.0526*AD345*Clima!$F343^1.218</f>
        <v>0</v>
      </c>
      <c r="AH345" s="35">
        <f>AG345*Constantes!$F$29</f>
        <v>0</v>
      </c>
      <c r="AI345" s="9"/>
      <c r="AJ345" s="35">
        <v>340</v>
      </c>
      <c r="AK345" s="35">
        <f>0.0526*Clima!$F343^2.218</f>
        <v>0</v>
      </c>
      <c r="AL345" s="35">
        <f>IF(Clima!$F343&gt;0.05*$AP$6,((Clima!$F343-0.05*$AP$6)^2)/(Clima!$F343+0.95*$AP$6),0)</f>
        <v>0</v>
      </c>
      <c r="AM345" s="35">
        <f>0.0526*AL345*Clima!$F343^1.218</f>
        <v>0</v>
      </c>
      <c r="AN345" s="35"/>
      <c r="AO345" s="35"/>
      <c r="AP345" s="35"/>
      <c r="AQ345" s="9"/>
      <c r="AR345" s="10"/>
    </row>
    <row r="346" spans="2:44" x14ac:dyDescent="0.25">
      <c r="B346" s="8"/>
      <c r="C346" s="35">
        <v>341</v>
      </c>
      <c r="D346" s="35">
        <f>'Cálculos de ET'!$I344*((1-Constantes!$D$18)*'Cálculos de ET'!$K344+'Cálculos de ET'!$L344)</f>
        <v>2.4832035070646841</v>
      </c>
      <c r="E346" s="35">
        <f>MIN(D346*Constantes!$D$16,0.8*(J345+Clima!$F344-H346-I346-Constantes!$D$12))</f>
        <v>1.4692136692952202</v>
      </c>
      <c r="F346" s="35">
        <f>IF(Clima!$F344&gt;0.05*Constantes!$D$17,((Clima!$F344-0.05*Constantes!$D$17)^2)/(Clima!$F344+0.95*Constantes!$D$17),0)</f>
        <v>0</v>
      </c>
      <c r="G346" s="35">
        <f>(F346*Constantes!$D$23+Clima!$F344*Constantes!$D$22)/1000</f>
        <v>0</v>
      </c>
      <c r="H346" s="35">
        <f>IF(G346&gt;Constantes!$D$21,1000*((G346-Constantes!$D$21)/(Constantes!$D$23+Constantes!$D$22)),0)</f>
        <v>0</v>
      </c>
      <c r="I346" s="35">
        <f>MAX(0,J345+Clima!$F344-H346-Constantes!$D$11)</f>
        <v>0</v>
      </c>
      <c r="J346" s="35">
        <f>J345+Clima!$F344-H346-E346-I346</f>
        <v>26.13864838255536</v>
      </c>
      <c r="K346" s="35">
        <f>0.0526*H346*Clima!$F344^1.218</f>
        <v>0</v>
      </c>
      <c r="L346" s="35">
        <f>K346*Constantes!$D$29</f>
        <v>0</v>
      </c>
      <c r="M346" s="9"/>
      <c r="N346" s="35">
        <v>341</v>
      </c>
      <c r="O346" s="35">
        <f>'Cálculos de ET'!$I344*((1-Constantes!$E$18)*'Cálculos de ET'!$K344+'Cálculos de ET'!$L344)</f>
        <v>2.4832035070646841</v>
      </c>
      <c r="P346" s="35">
        <f>MIN(O346*Constantes!$E$16,0.8*(U345+Clima!$F344-S346-T346-Constantes!$D$12))</f>
        <v>1.4692136692952202</v>
      </c>
      <c r="Q346" s="35">
        <f>IF(Clima!$F344&gt;0.05*Constantes!$E$17,((Clima!$F344-0.05*Constantes!$E$17)^2)/(Clima!$F344+0.95*Constantes!$E$17),0)</f>
        <v>0</v>
      </c>
      <c r="R346" s="35">
        <f>(Q346*Constantes!$E$23+Clima!$F344*Constantes!$E$22)/1000</f>
        <v>2.0000000000000005E-5</v>
      </c>
      <c r="S346" s="35">
        <f>IF(R346&gt;Constantes!$E$21,1000*((R346-Constantes!$E$21)/(Constantes!$E$23+Constantes!$E$22)),0)</f>
        <v>0</v>
      </c>
      <c r="T346" s="35">
        <f>MAX(0,U345+Clima!$F344-S346-Constantes!$D$11)</f>
        <v>0</v>
      </c>
      <c r="U346" s="35">
        <f>U345+Clima!$F344-S346-P346-T346</f>
        <v>26.13864838255536</v>
      </c>
      <c r="V346" s="35">
        <f>0.0526*S346*Clima!$F344^1.218</f>
        <v>0</v>
      </c>
      <c r="W346" s="35">
        <f>V346*Constantes!$E$29</f>
        <v>0</v>
      </c>
      <c r="X346" s="9"/>
      <c r="Y346" s="35">
        <v>341</v>
      </c>
      <c r="Z346" s="35">
        <f>'Cálculos de ET'!$I344*((1-Constantes!$F$18)*'Cálculos de ET'!$K344+'Cálculos de ET'!$L344)</f>
        <v>2.4832035070646841</v>
      </c>
      <c r="AA346" s="35">
        <f>MIN(Z346*Constantes!$F$16,0.8*(AF345+Clima!$F344-AD346-AE346-Constantes!$D$12))</f>
        <v>1.4692136692952202</v>
      </c>
      <c r="AB346" s="35">
        <f>IF(Clima!$F344&gt;0.05*Constantes!$F$17,((Clima!$F344-0.05*Constantes!$F$17)^2)/(Clima!$F344+0.95*Constantes!$F$17),0)</f>
        <v>0</v>
      </c>
      <c r="AC346" s="35">
        <f>(AB346*Constantes!$F$23+Clima!$F344*Constantes!$F$22)/1000</f>
        <v>4.000000000000001E-5</v>
      </c>
      <c r="AD346" s="35">
        <f>IF(AC346&gt;Constantes!$F$21,1000*((AC346-Constantes!$F$21)/(Constantes!$F$23+Constantes!$F$22)),0)</f>
        <v>0</v>
      </c>
      <c r="AE346" s="35">
        <f>MAX(0,AF345+Clima!$F344-AD346-Constantes!$D$11)</f>
        <v>0</v>
      </c>
      <c r="AF346" s="35">
        <f>AF345+Clima!$F344-AD346-AA346-AE346</f>
        <v>26.13864838255536</v>
      </c>
      <c r="AG346" s="35">
        <f>0.0526*AD346*Clima!$F344^1.218</f>
        <v>0</v>
      </c>
      <c r="AH346" s="35">
        <f>AG346*Constantes!$F$29</f>
        <v>0</v>
      </c>
      <c r="AI346" s="9"/>
      <c r="AJ346" s="35">
        <v>341</v>
      </c>
      <c r="AK346" s="35">
        <f>0.0526*Clima!$F344^2.218</f>
        <v>3.1840930012055863E-4</v>
      </c>
      <c r="AL346" s="35">
        <f>IF(Clima!$F344&gt;0.05*$AP$6,((Clima!$F344-0.05*$AP$6)^2)/(Clima!$F344+0.95*$AP$6),0)</f>
        <v>0</v>
      </c>
      <c r="AM346" s="35">
        <f>0.0526*AL346*Clima!$F344^1.218</f>
        <v>0</v>
      </c>
      <c r="AN346" s="35"/>
      <c r="AO346" s="35"/>
      <c r="AP346" s="35"/>
      <c r="AQ346" s="9"/>
      <c r="AR346" s="10"/>
    </row>
    <row r="347" spans="2:44" x14ac:dyDescent="0.25">
      <c r="B347" s="8"/>
      <c r="C347" s="35">
        <v>342</v>
      </c>
      <c r="D347" s="35">
        <f>'Cálculos de ET'!$I345*((1-Constantes!$D$18)*'Cálculos de ET'!$K345+'Cálculos de ET'!$L345)</f>
        <v>2.4806184599864705</v>
      </c>
      <c r="E347" s="35">
        <f>MIN(D347*Constantes!$D$16,0.8*(J346+Clima!$F345-H347-I347-Constantes!$D$12))</f>
        <v>1.4676841987978253</v>
      </c>
      <c r="F347" s="35">
        <f>IF(Clima!$F345&gt;0.05*Constantes!$D$17,((Clima!$F345-0.05*Constantes!$D$17)^2)/(Clima!$F345+0.95*Constantes!$D$17),0)</f>
        <v>0</v>
      </c>
      <c r="G347" s="35">
        <f>(F347*Constantes!$D$23+Clima!$F345*Constantes!$D$22)/1000</f>
        <v>0</v>
      </c>
      <c r="H347" s="35">
        <f>IF(G347&gt;Constantes!$D$21,1000*((G347-Constantes!$D$21)/(Constantes!$D$23+Constantes!$D$22)),0)</f>
        <v>0</v>
      </c>
      <c r="I347" s="35">
        <f>MAX(0,J346+Clima!$F345-H347-Constantes!$D$11)</f>
        <v>0</v>
      </c>
      <c r="J347" s="35">
        <f>J346+Clima!$F345-H347-E347-I347</f>
        <v>24.670964183757533</v>
      </c>
      <c r="K347" s="35">
        <f>0.0526*H347*Clima!$F345^1.218</f>
        <v>0</v>
      </c>
      <c r="L347" s="35">
        <f>K347*Constantes!$D$29</f>
        <v>0</v>
      </c>
      <c r="M347" s="9"/>
      <c r="N347" s="35">
        <v>342</v>
      </c>
      <c r="O347" s="35">
        <f>'Cálculos de ET'!$I345*((1-Constantes!$E$18)*'Cálculos de ET'!$K345+'Cálculos de ET'!$L345)</f>
        <v>2.4806184599864705</v>
      </c>
      <c r="P347" s="35">
        <f>MIN(O347*Constantes!$E$16,0.8*(U346+Clima!$F345-S347-T347-Constantes!$D$12))</f>
        <v>1.4676841987978253</v>
      </c>
      <c r="Q347" s="35">
        <f>IF(Clima!$F345&gt;0.05*Constantes!$E$17,((Clima!$F345-0.05*Constantes!$E$17)^2)/(Clima!$F345+0.95*Constantes!$E$17),0)</f>
        <v>0</v>
      </c>
      <c r="R347" s="35">
        <f>(Q347*Constantes!$E$23+Clima!$F345*Constantes!$E$22)/1000</f>
        <v>0</v>
      </c>
      <c r="S347" s="35">
        <f>IF(R347&gt;Constantes!$E$21,1000*((R347-Constantes!$E$21)/(Constantes!$E$23+Constantes!$E$22)),0)</f>
        <v>0</v>
      </c>
      <c r="T347" s="35">
        <f>MAX(0,U346+Clima!$F345-S347-Constantes!$D$11)</f>
        <v>0</v>
      </c>
      <c r="U347" s="35">
        <f>U346+Clima!$F345-S347-P347-T347</f>
        <v>24.670964183757533</v>
      </c>
      <c r="V347" s="35">
        <f>0.0526*S347*Clima!$F345^1.218</f>
        <v>0</v>
      </c>
      <c r="W347" s="35">
        <f>V347*Constantes!$E$29</f>
        <v>0</v>
      </c>
      <c r="X347" s="9"/>
      <c r="Y347" s="35">
        <v>342</v>
      </c>
      <c r="Z347" s="35">
        <f>'Cálculos de ET'!$I345*((1-Constantes!$F$18)*'Cálculos de ET'!$K345+'Cálculos de ET'!$L345)</f>
        <v>2.4806184599864705</v>
      </c>
      <c r="AA347" s="35">
        <f>MIN(Z347*Constantes!$F$16,0.8*(AF346+Clima!$F345-AD347-AE347-Constantes!$D$12))</f>
        <v>1.4676841987978253</v>
      </c>
      <c r="AB347" s="35">
        <f>IF(Clima!$F345&gt;0.05*Constantes!$F$17,((Clima!$F345-0.05*Constantes!$F$17)^2)/(Clima!$F345+0.95*Constantes!$F$17),0)</f>
        <v>0</v>
      </c>
      <c r="AC347" s="35">
        <f>(AB347*Constantes!$F$23+Clima!$F345*Constantes!$F$22)/1000</f>
        <v>0</v>
      </c>
      <c r="AD347" s="35">
        <f>IF(AC347&gt;Constantes!$F$21,1000*((AC347-Constantes!$F$21)/(Constantes!$F$23+Constantes!$F$22)),0)</f>
        <v>0</v>
      </c>
      <c r="AE347" s="35">
        <f>MAX(0,AF346+Clima!$F345-AD347-Constantes!$D$11)</f>
        <v>0</v>
      </c>
      <c r="AF347" s="35">
        <f>AF346+Clima!$F345-AD347-AA347-AE347</f>
        <v>24.670964183757533</v>
      </c>
      <c r="AG347" s="35">
        <f>0.0526*AD347*Clima!$F345^1.218</f>
        <v>0</v>
      </c>
      <c r="AH347" s="35">
        <f>AG347*Constantes!$F$29</f>
        <v>0</v>
      </c>
      <c r="AI347" s="9"/>
      <c r="AJ347" s="35">
        <v>342</v>
      </c>
      <c r="AK347" s="35">
        <f>0.0526*Clima!$F345^2.218</f>
        <v>0</v>
      </c>
      <c r="AL347" s="35">
        <f>IF(Clima!$F345&gt;0.05*$AP$6,((Clima!$F345-0.05*$AP$6)^2)/(Clima!$F345+0.95*$AP$6),0)</f>
        <v>0</v>
      </c>
      <c r="AM347" s="35">
        <f>0.0526*AL347*Clima!$F345^1.218</f>
        <v>0</v>
      </c>
      <c r="AN347" s="35"/>
      <c r="AO347" s="35"/>
      <c r="AP347" s="35"/>
      <c r="AQ347" s="9"/>
      <c r="AR347" s="10"/>
    </row>
    <row r="348" spans="2:44" x14ac:dyDescent="0.25">
      <c r="B348" s="8"/>
      <c r="C348" s="35">
        <v>343</v>
      </c>
      <c r="D348" s="35">
        <f>'Cálculos de ET'!$I346*((1-Constantes!$D$18)*'Cálculos de ET'!$K346+'Cálculos de ET'!$L346)</f>
        <v>2.5533377105113382</v>
      </c>
      <c r="E348" s="35">
        <f>MIN(D348*Constantes!$D$16,0.8*(J347+Clima!$F346-H348-I348-Constantes!$D$12))</f>
        <v>1.5107093139718657</v>
      </c>
      <c r="F348" s="35">
        <f>IF(Clima!$F346&gt;0.05*Constantes!$D$17,((Clima!$F346-0.05*Constantes!$D$17)^2)/(Clima!$F346+0.95*Constantes!$D$17),0)</f>
        <v>0</v>
      </c>
      <c r="G348" s="35">
        <f>(F348*Constantes!$D$23+Clima!$F346*Constantes!$D$22)/1000</f>
        <v>0</v>
      </c>
      <c r="H348" s="35">
        <f>IF(G348&gt;Constantes!$D$21,1000*((G348-Constantes!$D$21)/(Constantes!$D$23+Constantes!$D$22)),0)</f>
        <v>0</v>
      </c>
      <c r="I348" s="35">
        <f>MAX(0,J347+Clima!$F346-H348-Constantes!$D$11)</f>
        <v>0</v>
      </c>
      <c r="J348" s="35">
        <f>J347+Clima!$F346-H348-E348-I348</f>
        <v>23.160254869785668</v>
      </c>
      <c r="K348" s="35">
        <f>0.0526*H348*Clima!$F346^1.218</f>
        <v>0</v>
      </c>
      <c r="L348" s="35">
        <f>K348*Constantes!$D$29</f>
        <v>0</v>
      </c>
      <c r="M348" s="9"/>
      <c r="N348" s="35">
        <v>343</v>
      </c>
      <c r="O348" s="35">
        <f>'Cálculos de ET'!$I346*((1-Constantes!$E$18)*'Cálculos de ET'!$K346+'Cálculos de ET'!$L346)</f>
        <v>2.5533377105113382</v>
      </c>
      <c r="P348" s="35">
        <f>MIN(O348*Constantes!$E$16,0.8*(U347+Clima!$F346-S348-T348-Constantes!$D$12))</f>
        <v>1.5107093139718657</v>
      </c>
      <c r="Q348" s="35">
        <f>IF(Clima!$F346&gt;0.05*Constantes!$E$17,((Clima!$F346-0.05*Constantes!$E$17)^2)/(Clima!$F346+0.95*Constantes!$E$17),0)</f>
        <v>0</v>
      </c>
      <c r="R348" s="35">
        <f>(Q348*Constantes!$E$23+Clima!$F346*Constantes!$E$22)/1000</f>
        <v>0</v>
      </c>
      <c r="S348" s="35">
        <f>IF(R348&gt;Constantes!$E$21,1000*((R348-Constantes!$E$21)/(Constantes!$E$23+Constantes!$E$22)),0)</f>
        <v>0</v>
      </c>
      <c r="T348" s="35">
        <f>MAX(0,U347+Clima!$F346-S348-Constantes!$D$11)</f>
        <v>0</v>
      </c>
      <c r="U348" s="35">
        <f>U347+Clima!$F346-S348-P348-T348</f>
        <v>23.160254869785668</v>
      </c>
      <c r="V348" s="35">
        <f>0.0526*S348*Clima!$F346^1.218</f>
        <v>0</v>
      </c>
      <c r="W348" s="35">
        <f>V348*Constantes!$E$29</f>
        <v>0</v>
      </c>
      <c r="X348" s="9"/>
      <c r="Y348" s="35">
        <v>343</v>
      </c>
      <c r="Z348" s="35">
        <f>'Cálculos de ET'!$I346*((1-Constantes!$F$18)*'Cálculos de ET'!$K346+'Cálculos de ET'!$L346)</f>
        <v>2.5533377105113382</v>
      </c>
      <c r="AA348" s="35">
        <f>MIN(Z348*Constantes!$F$16,0.8*(AF347+Clima!$F346-AD348-AE348-Constantes!$D$12))</f>
        <v>1.5107093139718657</v>
      </c>
      <c r="AB348" s="35">
        <f>IF(Clima!$F346&gt;0.05*Constantes!$F$17,((Clima!$F346-0.05*Constantes!$F$17)^2)/(Clima!$F346+0.95*Constantes!$F$17),0)</f>
        <v>0</v>
      </c>
      <c r="AC348" s="35">
        <f>(AB348*Constantes!$F$23+Clima!$F346*Constantes!$F$22)/1000</f>
        <v>0</v>
      </c>
      <c r="AD348" s="35">
        <f>IF(AC348&gt;Constantes!$F$21,1000*((AC348-Constantes!$F$21)/(Constantes!$F$23+Constantes!$F$22)),0)</f>
        <v>0</v>
      </c>
      <c r="AE348" s="35">
        <f>MAX(0,AF347+Clima!$F346-AD348-Constantes!$D$11)</f>
        <v>0</v>
      </c>
      <c r="AF348" s="35">
        <f>AF347+Clima!$F346-AD348-AA348-AE348</f>
        <v>23.160254869785668</v>
      </c>
      <c r="AG348" s="35">
        <f>0.0526*AD348*Clima!$F346^1.218</f>
        <v>0</v>
      </c>
      <c r="AH348" s="35">
        <f>AG348*Constantes!$F$29</f>
        <v>0</v>
      </c>
      <c r="AI348" s="9"/>
      <c r="AJ348" s="35">
        <v>343</v>
      </c>
      <c r="AK348" s="35">
        <f>0.0526*Clima!$F346^2.218</f>
        <v>0</v>
      </c>
      <c r="AL348" s="35">
        <f>IF(Clima!$F346&gt;0.05*$AP$6,((Clima!$F346-0.05*$AP$6)^2)/(Clima!$F346+0.95*$AP$6),0)</f>
        <v>0</v>
      </c>
      <c r="AM348" s="35">
        <f>0.0526*AL348*Clima!$F346^1.218</f>
        <v>0</v>
      </c>
      <c r="AN348" s="35"/>
      <c r="AO348" s="35"/>
      <c r="AP348" s="35"/>
      <c r="AQ348" s="9"/>
      <c r="AR348" s="10"/>
    </row>
    <row r="349" spans="2:44" x14ac:dyDescent="0.25">
      <c r="B349" s="8"/>
      <c r="C349" s="35">
        <v>344</v>
      </c>
      <c r="D349" s="35">
        <f>'Cálculos de ET'!$I347*((1-Constantes!$D$18)*'Cálculos de ET'!$K347+'Cálculos de ET'!$L347)</f>
        <v>2.3794256775622493</v>
      </c>
      <c r="E349" s="35">
        <f>MIN(D349*Constantes!$D$16,0.8*(J348+Clima!$F347-H349-I349-Constantes!$D$12))</f>
        <v>1.4078124167434316</v>
      </c>
      <c r="F349" s="35">
        <f>IF(Clima!$F347&gt;0.05*Constantes!$D$17,((Clima!$F347-0.05*Constantes!$D$17)^2)/(Clima!$F347+0.95*Constantes!$D$17),0)</f>
        <v>0</v>
      </c>
      <c r="G349" s="35">
        <f>(F349*Constantes!$D$23+Clima!$F347*Constantes!$D$22)/1000</f>
        <v>0</v>
      </c>
      <c r="H349" s="35">
        <f>IF(G349&gt;Constantes!$D$21,1000*((G349-Constantes!$D$21)/(Constantes!$D$23+Constantes!$D$22)),0)</f>
        <v>0</v>
      </c>
      <c r="I349" s="35">
        <f>MAX(0,J348+Clima!$F347-H349-Constantes!$D$11)</f>
        <v>0</v>
      </c>
      <c r="J349" s="35">
        <f>J348+Clima!$F347-H349-E349-I349</f>
        <v>21.752442453042235</v>
      </c>
      <c r="K349" s="35">
        <f>0.0526*H349*Clima!$F347^1.218</f>
        <v>0</v>
      </c>
      <c r="L349" s="35">
        <f>K349*Constantes!$D$29</f>
        <v>0</v>
      </c>
      <c r="M349" s="9"/>
      <c r="N349" s="35">
        <v>344</v>
      </c>
      <c r="O349" s="35">
        <f>'Cálculos de ET'!$I347*((1-Constantes!$E$18)*'Cálculos de ET'!$K347+'Cálculos de ET'!$L347)</f>
        <v>2.3794256775622493</v>
      </c>
      <c r="P349" s="35">
        <f>MIN(O349*Constantes!$E$16,0.8*(U348+Clima!$F347-S349-T349-Constantes!$D$12))</f>
        <v>1.4078124167434316</v>
      </c>
      <c r="Q349" s="35">
        <f>IF(Clima!$F347&gt;0.05*Constantes!$E$17,((Clima!$F347-0.05*Constantes!$E$17)^2)/(Clima!$F347+0.95*Constantes!$E$17),0)</f>
        <v>0</v>
      </c>
      <c r="R349" s="35">
        <f>(Q349*Constantes!$E$23+Clima!$F347*Constantes!$E$22)/1000</f>
        <v>0</v>
      </c>
      <c r="S349" s="35">
        <f>IF(R349&gt;Constantes!$E$21,1000*((R349-Constantes!$E$21)/(Constantes!$E$23+Constantes!$E$22)),0)</f>
        <v>0</v>
      </c>
      <c r="T349" s="35">
        <f>MAX(0,U348+Clima!$F347-S349-Constantes!$D$11)</f>
        <v>0</v>
      </c>
      <c r="U349" s="35">
        <f>U348+Clima!$F347-S349-P349-T349</f>
        <v>21.752442453042235</v>
      </c>
      <c r="V349" s="35">
        <f>0.0526*S349*Clima!$F347^1.218</f>
        <v>0</v>
      </c>
      <c r="W349" s="35">
        <f>V349*Constantes!$E$29</f>
        <v>0</v>
      </c>
      <c r="X349" s="9"/>
      <c r="Y349" s="35">
        <v>344</v>
      </c>
      <c r="Z349" s="35">
        <f>'Cálculos de ET'!$I347*((1-Constantes!$F$18)*'Cálculos de ET'!$K347+'Cálculos de ET'!$L347)</f>
        <v>2.3794256775622493</v>
      </c>
      <c r="AA349" s="35">
        <f>MIN(Z349*Constantes!$F$16,0.8*(AF348+Clima!$F347-AD349-AE349-Constantes!$D$12))</f>
        <v>1.4078124167434316</v>
      </c>
      <c r="AB349" s="35">
        <f>IF(Clima!$F347&gt;0.05*Constantes!$F$17,((Clima!$F347-0.05*Constantes!$F$17)^2)/(Clima!$F347+0.95*Constantes!$F$17),0)</f>
        <v>0</v>
      </c>
      <c r="AC349" s="35">
        <f>(AB349*Constantes!$F$23+Clima!$F347*Constantes!$F$22)/1000</f>
        <v>0</v>
      </c>
      <c r="AD349" s="35">
        <f>IF(AC349&gt;Constantes!$F$21,1000*((AC349-Constantes!$F$21)/(Constantes!$F$23+Constantes!$F$22)),0)</f>
        <v>0</v>
      </c>
      <c r="AE349" s="35">
        <f>MAX(0,AF348+Clima!$F347-AD349-Constantes!$D$11)</f>
        <v>0</v>
      </c>
      <c r="AF349" s="35">
        <f>AF348+Clima!$F347-AD349-AA349-AE349</f>
        <v>21.752442453042235</v>
      </c>
      <c r="AG349" s="35">
        <f>0.0526*AD349*Clima!$F347^1.218</f>
        <v>0</v>
      </c>
      <c r="AH349" s="35">
        <f>AG349*Constantes!$F$29</f>
        <v>0</v>
      </c>
      <c r="AI349" s="9"/>
      <c r="AJ349" s="35">
        <v>344</v>
      </c>
      <c r="AK349" s="35">
        <f>0.0526*Clima!$F347^2.218</f>
        <v>0</v>
      </c>
      <c r="AL349" s="35">
        <f>IF(Clima!$F347&gt;0.05*$AP$6,((Clima!$F347-0.05*$AP$6)^2)/(Clima!$F347+0.95*$AP$6),0)</f>
        <v>0</v>
      </c>
      <c r="AM349" s="35">
        <f>0.0526*AL349*Clima!$F347^1.218</f>
        <v>0</v>
      </c>
      <c r="AN349" s="35"/>
      <c r="AO349" s="35"/>
      <c r="AP349" s="35"/>
      <c r="AQ349" s="9"/>
      <c r="AR349" s="10"/>
    </row>
    <row r="350" spans="2:44" x14ac:dyDescent="0.25">
      <c r="B350" s="8"/>
      <c r="C350" s="35">
        <v>345</v>
      </c>
      <c r="D350" s="35">
        <f>'Cálculos de ET'!$I348*((1-Constantes!$D$18)*'Cálculos de ET'!$K348+'Cálculos de ET'!$L348)</f>
        <v>2.5143527443156248</v>
      </c>
      <c r="E350" s="35">
        <f>MIN(D350*Constantes!$D$16,0.8*(J349+Clima!$F348-H350-I350-Constantes!$D$12))</f>
        <v>1.4876434456011096</v>
      </c>
      <c r="F350" s="35">
        <f>IF(Clima!$F348&gt;0.05*Constantes!$D$17,((Clima!$F348-0.05*Constantes!$D$17)^2)/(Clima!$F348+0.95*Constantes!$D$17),0)</f>
        <v>0</v>
      </c>
      <c r="G350" s="35">
        <f>(F350*Constantes!$D$23+Clima!$F348*Constantes!$D$22)/1000</f>
        <v>0</v>
      </c>
      <c r="H350" s="35">
        <f>IF(G350&gt;Constantes!$D$21,1000*((G350-Constantes!$D$21)/(Constantes!$D$23+Constantes!$D$22)),0)</f>
        <v>0</v>
      </c>
      <c r="I350" s="35">
        <f>MAX(0,J349+Clima!$F348-H350-Constantes!$D$11)</f>
        <v>0</v>
      </c>
      <c r="J350" s="35">
        <f>J349+Clima!$F348-H350-E350-I350</f>
        <v>20.264799007441127</v>
      </c>
      <c r="K350" s="35">
        <f>0.0526*H350*Clima!$F348^1.218</f>
        <v>0</v>
      </c>
      <c r="L350" s="35">
        <f>K350*Constantes!$D$29</f>
        <v>0</v>
      </c>
      <c r="M350" s="9"/>
      <c r="N350" s="35">
        <v>345</v>
      </c>
      <c r="O350" s="35">
        <f>'Cálculos de ET'!$I348*((1-Constantes!$E$18)*'Cálculos de ET'!$K348+'Cálculos de ET'!$L348)</f>
        <v>2.5143527443156248</v>
      </c>
      <c r="P350" s="35">
        <f>MIN(O350*Constantes!$E$16,0.8*(U349+Clima!$F348-S350-T350-Constantes!$D$12))</f>
        <v>1.4876434456011096</v>
      </c>
      <c r="Q350" s="35">
        <f>IF(Clima!$F348&gt;0.05*Constantes!$E$17,((Clima!$F348-0.05*Constantes!$E$17)^2)/(Clima!$F348+0.95*Constantes!$E$17),0)</f>
        <v>0</v>
      </c>
      <c r="R350" s="35">
        <f>(Q350*Constantes!$E$23+Clima!$F348*Constantes!$E$22)/1000</f>
        <v>0</v>
      </c>
      <c r="S350" s="35">
        <f>IF(R350&gt;Constantes!$E$21,1000*((R350-Constantes!$E$21)/(Constantes!$E$23+Constantes!$E$22)),0)</f>
        <v>0</v>
      </c>
      <c r="T350" s="35">
        <f>MAX(0,U349+Clima!$F348-S350-Constantes!$D$11)</f>
        <v>0</v>
      </c>
      <c r="U350" s="35">
        <f>U349+Clima!$F348-S350-P350-T350</f>
        <v>20.264799007441127</v>
      </c>
      <c r="V350" s="35">
        <f>0.0526*S350*Clima!$F348^1.218</f>
        <v>0</v>
      </c>
      <c r="W350" s="35">
        <f>V350*Constantes!$E$29</f>
        <v>0</v>
      </c>
      <c r="X350" s="9"/>
      <c r="Y350" s="35">
        <v>345</v>
      </c>
      <c r="Z350" s="35">
        <f>'Cálculos de ET'!$I348*((1-Constantes!$F$18)*'Cálculos de ET'!$K348+'Cálculos de ET'!$L348)</f>
        <v>2.5143527443156248</v>
      </c>
      <c r="AA350" s="35">
        <f>MIN(Z350*Constantes!$F$16,0.8*(AF349+Clima!$F348-AD350-AE350-Constantes!$D$12))</f>
        <v>1.4876434456011096</v>
      </c>
      <c r="AB350" s="35">
        <f>IF(Clima!$F348&gt;0.05*Constantes!$F$17,((Clima!$F348-0.05*Constantes!$F$17)^2)/(Clima!$F348+0.95*Constantes!$F$17),0)</f>
        <v>0</v>
      </c>
      <c r="AC350" s="35">
        <f>(AB350*Constantes!$F$23+Clima!$F348*Constantes!$F$22)/1000</f>
        <v>0</v>
      </c>
      <c r="AD350" s="35">
        <f>IF(AC350&gt;Constantes!$F$21,1000*((AC350-Constantes!$F$21)/(Constantes!$F$23+Constantes!$F$22)),0)</f>
        <v>0</v>
      </c>
      <c r="AE350" s="35">
        <f>MAX(0,AF349+Clima!$F348-AD350-Constantes!$D$11)</f>
        <v>0</v>
      </c>
      <c r="AF350" s="35">
        <f>AF349+Clima!$F348-AD350-AA350-AE350</f>
        <v>20.264799007441127</v>
      </c>
      <c r="AG350" s="35">
        <f>0.0526*AD350*Clima!$F348^1.218</f>
        <v>0</v>
      </c>
      <c r="AH350" s="35">
        <f>AG350*Constantes!$F$29</f>
        <v>0</v>
      </c>
      <c r="AI350" s="9"/>
      <c r="AJ350" s="35">
        <v>345</v>
      </c>
      <c r="AK350" s="35">
        <f>0.0526*Clima!$F348^2.218</f>
        <v>0</v>
      </c>
      <c r="AL350" s="35">
        <f>IF(Clima!$F348&gt;0.05*$AP$6,((Clima!$F348-0.05*$AP$6)^2)/(Clima!$F348+0.95*$AP$6),0)</f>
        <v>0</v>
      </c>
      <c r="AM350" s="35">
        <f>0.0526*AL350*Clima!$F348^1.218</f>
        <v>0</v>
      </c>
      <c r="AN350" s="35"/>
      <c r="AO350" s="35"/>
      <c r="AP350" s="35"/>
      <c r="AQ350" s="9"/>
      <c r="AR350" s="10"/>
    </row>
    <row r="351" spans="2:44" x14ac:dyDescent="0.25">
      <c r="B351" s="8"/>
      <c r="C351" s="35">
        <v>346</v>
      </c>
      <c r="D351" s="35">
        <f>'Cálculos de ET'!$I349*((1-Constantes!$D$18)*'Cálculos de ET'!$K349+'Cálculos de ET'!$L349)</f>
        <v>2.4676158661193446</v>
      </c>
      <c r="E351" s="35">
        <f>MIN(D351*Constantes!$D$16,0.8*(J350+Clima!$F349-H351-I351-Constantes!$D$12))</f>
        <v>1.4599910763487283</v>
      </c>
      <c r="F351" s="35">
        <f>IF(Clima!$F349&gt;0.05*Constantes!$D$17,((Clima!$F349-0.05*Constantes!$D$17)^2)/(Clima!$F349+0.95*Constantes!$D$17),0)</f>
        <v>0</v>
      </c>
      <c r="G351" s="35">
        <f>(F351*Constantes!$D$23+Clima!$F349*Constantes!$D$22)/1000</f>
        <v>0</v>
      </c>
      <c r="H351" s="35">
        <f>IF(G351&gt;Constantes!$D$21,1000*((G351-Constantes!$D$21)/(Constantes!$D$23+Constantes!$D$22)),0)</f>
        <v>0</v>
      </c>
      <c r="I351" s="35">
        <f>MAX(0,J350+Clima!$F349-H351-Constantes!$D$11)</f>
        <v>0</v>
      </c>
      <c r="J351" s="35">
        <f>J350+Clima!$F349-H351-E351-I351</f>
        <v>18.804807931092398</v>
      </c>
      <c r="K351" s="35">
        <f>0.0526*H351*Clima!$F349^1.218</f>
        <v>0</v>
      </c>
      <c r="L351" s="35">
        <f>K351*Constantes!$D$29</f>
        <v>0</v>
      </c>
      <c r="M351" s="9"/>
      <c r="N351" s="35">
        <v>346</v>
      </c>
      <c r="O351" s="35">
        <f>'Cálculos de ET'!$I349*((1-Constantes!$E$18)*'Cálculos de ET'!$K349+'Cálculos de ET'!$L349)</f>
        <v>2.4676158661193446</v>
      </c>
      <c r="P351" s="35">
        <f>MIN(O351*Constantes!$E$16,0.8*(U350+Clima!$F349-S351-T351-Constantes!$D$12))</f>
        <v>1.4599910763487283</v>
      </c>
      <c r="Q351" s="35">
        <f>IF(Clima!$F349&gt;0.05*Constantes!$E$17,((Clima!$F349-0.05*Constantes!$E$17)^2)/(Clima!$F349+0.95*Constantes!$E$17),0)</f>
        <v>0</v>
      </c>
      <c r="R351" s="35">
        <f>(Q351*Constantes!$E$23+Clima!$F349*Constantes!$E$22)/1000</f>
        <v>0</v>
      </c>
      <c r="S351" s="35">
        <f>IF(R351&gt;Constantes!$E$21,1000*((R351-Constantes!$E$21)/(Constantes!$E$23+Constantes!$E$22)),0)</f>
        <v>0</v>
      </c>
      <c r="T351" s="35">
        <f>MAX(0,U350+Clima!$F349-S351-Constantes!$D$11)</f>
        <v>0</v>
      </c>
      <c r="U351" s="35">
        <f>U350+Clima!$F349-S351-P351-T351</f>
        <v>18.804807931092398</v>
      </c>
      <c r="V351" s="35">
        <f>0.0526*S351*Clima!$F349^1.218</f>
        <v>0</v>
      </c>
      <c r="W351" s="35">
        <f>V351*Constantes!$E$29</f>
        <v>0</v>
      </c>
      <c r="X351" s="9"/>
      <c r="Y351" s="35">
        <v>346</v>
      </c>
      <c r="Z351" s="35">
        <f>'Cálculos de ET'!$I349*((1-Constantes!$F$18)*'Cálculos de ET'!$K349+'Cálculos de ET'!$L349)</f>
        <v>2.4676158661193446</v>
      </c>
      <c r="AA351" s="35">
        <f>MIN(Z351*Constantes!$F$16,0.8*(AF350+Clima!$F349-AD351-AE351-Constantes!$D$12))</f>
        <v>1.4599910763487283</v>
      </c>
      <c r="AB351" s="35">
        <f>IF(Clima!$F349&gt;0.05*Constantes!$F$17,((Clima!$F349-0.05*Constantes!$F$17)^2)/(Clima!$F349+0.95*Constantes!$F$17),0)</f>
        <v>0</v>
      </c>
      <c r="AC351" s="35">
        <f>(AB351*Constantes!$F$23+Clima!$F349*Constantes!$F$22)/1000</f>
        <v>0</v>
      </c>
      <c r="AD351" s="35">
        <f>IF(AC351&gt;Constantes!$F$21,1000*((AC351-Constantes!$F$21)/(Constantes!$F$23+Constantes!$F$22)),0)</f>
        <v>0</v>
      </c>
      <c r="AE351" s="35">
        <f>MAX(0,AF350+Clima!$F349-AD351-Constantes!$D$11)</f>
        <v>0</v>
      </c>
      <c r="AF351" s="35">
        <f>AF350+Clima!$F349-AD351-AA351-AE351</f>
        <v>18.804807931092398</v>
      </c>
      <c r="AG351" s="35">
        <f>0.0526*AD351*Clima!$F349^1.218</f>
        <v>0</v>
      </c>
      <c r="AH351" s="35">
        <f>AG351*Constantes!$F$29</f>
        <v>0</v>
      </c>
      <c r="AI351" s="9"/>
      <c r="AJ351" s="35">
        <v>346</v>
      </c>
      <c r="AK351" s="35">
        <f>0.0526*Clima!$F349^2.218</f>
        <v>0</v>
      </c>
      <c r="AL351" s="35">
        <f>IF(Clima!$F349&gt;0.05*$AP$6,((Clima!$F349-0.05*$AP$6)^2)/(Clima!$F349+0.95*$AP$6),0)</f>
        <v>0</v>
      </c>
      <c r="AM351" s="35">
        <f>0.0526*AL351*Clima!$F349^1.218</f>
        <v>0</v>
      </c>
      <c r="AN351" s="35"/>
      <c r="AO351" s="35"/>
      <c r="AP351" s="35"/>
      <c r="AQ351" s="9"/>
      <c r="AR351" s="10"/>
    </row>
    <row r="352" spans="2:44" x14ac:dyDescent="0.25">
      <c r="B352" s="8"/>
      <c r="C352" s="35">
        <v>347</v>
      </c>
      <c r="D352" s="35">
        <f>'Cálculos de ET'!$I350*((1-Constantes!$D$18)*'Cálculos de ET'!$K350+'Cálculos de ET'!$L350)</f>
        <v>2.3923599709899204</v>
      </c>
      <c r="E352" s="35">
        <f>MIN(D352*Constantes!$D$16,0.8*(J351+Clima!$F350-H352-I352-Constantes!$D$12))</f>
        <v>1.4154651285137498</v>
      </c>
      <c r="F352" s="35">
        <f>IF(Clima!$F350&gt;0.05*Constantes!$D$17,((Clima!$F350-0.05*Constantes!$D$17)^2)/(Clima!$F350+0.95*Constantes!$D$17),0)</f>
        <v>0</v>
      </c>
      <c r="G352" s="35">
        <f>(F352*Constantes!$D$23+Clima!$F350*Constantes!$D$22)/1000</f>
        <v>0</v>
      </c>
      <c r="H352" s="35">
        <f>IF(G352&gt;Constantes!$D$21,1000*((G352-Constantes!$D$21)/(Constantes!$D$23+Constantes!$D$22)),0)</f>
        <v>0</v>
      </c>
      <c r="I352" s="35">
        <f>MAX(0,J351+Clima!$F350-H352-Constantes!$D$11)</f>
        <v>0</v>
      </c>
      <c r="J352" s="35">
        <f>J351+Clima!$F350-H352-E352-I352</f>
        <v>21.489342802578651</v>
      </c>
      <c r="K352" s="35">
        <f>0.0526*H352*Clima!$F350^1.218</f>
        <v>0</v>
      </c>
      <c r="L352" s="35">
        <f>K352*Constantes!$D$29</f>
        <v>0</v>
      </c>
      <c r="M352" s="9"/>
      <c r="N352" s="35">
        <v>347</v>
      </c>
      <c r="O352" s="35">
        <f>'Cálculos de ET'!$I350*((1-Constantes!$E$18)*'Cálculos de ET'!$K350+'Cálculos de ET'!$L350)</f>
        <v>2.3923599709899204</v>
      </c>
      <c r="P352" s="35">
        <f>MIN(O352*Constantes!$E$16,0.8*(U351+Clima!$F350-S352-T352-Constantes!$D$12))</f>
        <v>1.4154651285137498</v>
      </c>
      <c r="Q352" s="35">
        <f>IF(Clima!$F350&gt;0.05*Constantes!$E$17,((Clima!$F350-0.05*Constantes!$E$17)^2)/(Clima!$F350+0.95*Constantes!$E$17),0)</f>
        <v>0</v>
      </c>
      <c r="R352" s="35">
        <f>(Q352*Constantes!$E$23+Clima!$F350*Constantes!$E$22)/1000</f>
        <v>8.1999999999999998E-4</v>
      </c>
      <c r="S352" s="35">
        <f>IF(R352&gt;Constantes!$E$21,1000*((R352-Constantes!$E$21)/(Constantes!$E$23+Constantes!$E$22)),0)</f>
        <v>0</v>
      </c>
      <c r="T352" s="35">
        <f>MAX(0,U351+Clima!$F350-S352-Constantes!$D$11)</f>
        <v>0</v>
      </c>
      <c r="U352" s="35">
        <f>U351+Clima!$F350-S352-P352-T352</f>
        <v>21.489342802578651</v>
      </c>
      <c r="V352" s="35">
        <f>0.0526*S352*Clima!$F350^1.218</f>
        <v>0</v>
      </c>
      <c r="W352" s="35">
        <f>V352*Constantes!$E$29</f>
        <v>0</v>
      </c>
      <c r="X352" s="9"/>
      <c r="Y352" s="35">
        <v>347</v>
      </c>
      <c r="Z352" s="35">
        <f>'Cálculos de ET'!$I350*((1-Constantes!$F$18)*'Cálculos de ET'!$K350+'Cálculos de ET'!$L350)</f>
        <v>2.3923599709899204</v>
      </c>
      <c r="AA352" s="35">
        <f>MIN(Z352*Constantes!$F$16,0.8*(AF351+Clima!$F350-AD352-AE352-Constantes!$D$12))</f>
        <v>1.4154651285137498</v>
      </c>
      <c r="AB352" s="35">
        <f>IF(Clima!$F350&gt;0.05*Constantes!$F$17,((Clima!$F350-0.05*Constantes!$F$17)^2)/(Clima!$F350+0.95*Constantes!$F$17),0)</f>
        <v>0</v>
      </c>
      <c r="AC352" s="35">
        <f>(AB352*Constantes!$F$23+Clima!$F350*Constantes!$F$22)/1000</f>
        <v>1.64E-3</v>
      </c>
      <c r="AD352" s="35">
        <f>IF(AC352&gt;Constantes!$F$21,1000*((AC352-Constantes!$F$21)/(Constantes!$F$23+Constantes!$F$22)),0)</f>
        <v>0</v>
      </c>
      <c r="AE352" s="35">
        <f>MAX(0,AF351+Clima!$F350-AD352-Constantes!$D$11)</f>
        <v>0</v>
      </c>
      <c r="AF352" s="35">
        <f>AF351+Clima!$F350-AD352-AA352-AE352</f>
        <v>21.489342802578651</v>
      </c>
      <c r="AG352" s="35">
        <f>0.0526*AD352*Clima!$F350^1.218</f>
        <v>0</v>
      </c>
      <c r="AH352" s="35">
        <f>AG352*Constantes!$F$29</f>
        <v>0</v>
      </c>
      <c r="AI352" s="9"/>
      <c r="AJ352" s="35">
        <v>347</v>
      </c>
      <c r="AK352" s="35">
        <f>0.0526*Clima!$F350^2.218</f>
        <v>1.2026529983397987</v>
      </c>
      <c r="AL352" s="35">
        <f>IF(Clima!$F350&gt;0.05*$AP$6,((Clima!$F350-0.05*$AP$6)^2)/(Clima!$F350+0.95*$AP$6),0)</f>
        <v>0.15155665486705905</v>
      </c>
      <c r="AM352" s="35">
        <f>0.0526*AL352*Clima!$F350^1.218</f>
        <v>4.4456113510785045E-2</v>
      </c>
      <c r="AN352" s="35"/>
      <c r="AO352" s="35"/>
      <c r="AP352" s="35"/>
      <c r="AQ352" s="9"/>
      <c r="AR352" s="10"/>
    </row>
    <row r="353" spans="2:44" x14ac:dyDescent="0.25">
      <c r="B353" s="8"/>
      <c r="C353" s="35">
        <v>348</v>
      </c>
      <c r="D353" s="35">
        <f>'Cálculos de ET'!$I351*((1-Constantes!$D$18)*'Cálculos de ET'!$K351+'Cálculos de ET'!$L351)</f>
        <v>2.5610716338162449</v>
      </c>
      <c r="E353" s="35">
        <f>MIN(D353*Constantes!$D$16,0.8*(J352+Clima!$F351-H353-I353-Constantes!$D$12))</f>
        <v>1.5152851716510785</v>
      </c>
      <c r="F353" s="35">
        <f>IF(Clima!$F351&gt;0.05*Constantes!$D$17,((Clima!$F351-0.05*Constantes!$D$17)^2)/(Clima!$F351+0.95*Constantes!$D$17),0)</f>
        <v>0</v>
      </c>
      <c r="G353" s="35">
        <f>(F353*Constantes!$D$23+Clima!$F351*Constantes!$D$22)/1000</f>
        <v>0</v>
      </c>
      <c r="H353" s="35">
        <f>IF(G353&gt;Constantes!$D$21,1000*((G353-Constantes!$D$21)/(Constantes!$D$23+Constantes!$D$22)),0)</f>
        <v>0</v>
      </c>
      <c r="I353" s="35">
        <f>MAX(0,J352+Clima!$F351-H353-Constantes!$D$11)</f>
        <v>0</v>
      </c>
      <c r="J353" s="35">
        <f>J352+Clima!$F351-H353-E353-I353</f>
        <v>20.37405763092757</v>
      </c>
      <c r="K353" s="35">
        <f>0.0526*H353*Clima!$F351^1.218</f>
        <v>0</v>
      </c>
      <c r="L353" s="35">
        <f>K353*Constantes!$D$29</f>
        <v>0</v>
      </c>
      <c r="M353" s="9"/>
      <c r="N353" s="35">
        <v>348</v>
      </c>
      <c r="O353" s="35">
        <f>'Cálculos de ET'!$I351*((1-Constantes!$E$18)*'Cálculos de ET'!$K351+'Cálculos de ET'!$L351)</f>
        <v>2.5610716338162449</v>
      </c>
      <c r="P353" s="35">
        <f>MIN(O353*Constantes!$E$16,0.8*(U352+Clima!$F351-S353-T353-Constantes!$D$12))</f>
        <v>1.5152851716510785</v>
      </c>
      <c r="Q353" s="35">
        <f>IF(Clima!$F351&gt;0.05*Constantes!$E$17,((Clima!$F351-0.05*Constantes!$E$17)^2)/(Clima!$F351+0.95*Constantes!$E$17),0)</f>
        <v>0</v>
      </c>
      <c r="R353" s="35">
        <f>(Q353*Constantes!$E$23+Clima!$F351*Constantes!$E$22)/1000</f>
        <v>8.000000000000002E-5</v>
      </c>
      <c r="S353" s="35">
        <f>IF(R353&gt;Constantes!$E$21,1000*((R353-Constantes!$E$21)/(Constantes!$E$23+Constantes!$E$22)),0)</f>
        <v>0</v>
      </c>
      <c r="T353" s="35">
        <f>MAX(0,U352+Clima!$F351-S353-Constantes!$D$11)</f>
        <v>0</v>
      </c>
      <c r="U353" s="35">
        <f>U352+Clima!$F351-S353-P353-T353</f>
        <v>20.37405763092757</v>
      </c>
      <c r="V353" s="35">
        <f>0.0526*S353*Clima!$F351^1.218</f>
        <v>0</v>
      </c>
      <c r="W353" s="35">
        <f>V353*Constantes!$E$29</f>
        <v>0</v>
      </c>
      <c r="X353" s="9"/>
      <c r="Y353" s="35">
        <v>348</v>
      </c>
      <c r="Z353" s="35">
        <f>'Cálculos de ET'!$I351*((1-Constantes!$F$18)*'Cálculos de ET'!$K351+'Cálculos de ET'!$L351)</f>
        <v>2.5610716338162449</v>
      </c>
      <c r="AA353" s="35">
        <f>MIN(Z353*Constantes!$F$16,0.8*(AF352+Clima!$F351-AD353-AE353-Constantes!$D$12))</f>
        <v>1.5152851716510785</v>
      </c>
      <c r="AB353" s="35">
        <f>IF(Clima!$F351&gt;0.05*Constantes!$F$17,((Clima!$F351-0.05*Constantes!$F$17)^2)/(Clima!$F351+0.95*Constantes!$F$17),0)</f>
        <v>0</v>
      </c>
      <c r="AC353" s="35">
        <f>(AB353*Constantes!$F$23+Clima!$F351*Constantes!$F$22)/1000</f>
        <v>1.6000000000000004E-4</v>
      </c>
      <c r="AD353" s="35">
        <f>IF(AC353&gt;Constantes!$F$21,1000*((AC353-Constantes!$F$21)/(Constantes!$F$23+Constantes!$F$22)),0)</f>
        <v>0</v>
      </c>
      <c r="AE353" s="35">
        <f>MAX(0,AF352+Clima!$F351-AD353-Constantes!$D$11)</f>
        <v>0</v>
      </c>
      <c r="AF353" s="35">
        <f>AF352+Clima!$F351-AD353-AA353-AE353</f>
        <v>20.37405763092757</v>
      </c>
      <c r="AG353" s="35">
        <f>0.0526*AD353*Clima!$F351^1.218</f>
        <v>0</v>
      </c>
      <c r="AH353" s="35">
        <f>AG353*Constantes!$F$29</f>
        <v>0</v>
      </c>
      <c r="AI353" s="9"/>
      <c r="AJ353" s="35">
        <v>348</v>
      </c>
      <c r="AK353" s="35">
        <f>0.0526*Clima!$F351^2.218</f>
        <v>6.8921513346888582E-3</v>
      </c>
      <c r="AL353" s="35">
        <f>IF(Clima!$F351&gt;0.05*$AP$6,((Clima!$F351-0.05*$AP$6)^2)/(Clima!$F351+0.95*$AP$6),0)</f>
        <v>0</v>
      </c>
      <c r="AM353" s="35">
        <f>0.0526*AL353*Clima!$F351^1.218</f>
        <v>0</v>
      </c>
      <c r="AN353" s="35"/>
      <c r="AO353" s="35"/>
      <c r="AP353" s="35"/>
      <c r="AQ353" s="9"/>
      <c r="AR353" s="10"/>
    </row>
    <row r="354" spans="2:44" x14ac:dyDescent="0.25">
      <c r="B354" s="8"/>
      <c r="C354" s="35">
        <v>349</v>
      </c>
      <c r="D354" s="35">
        <f>'Cálculos de ET'!$I352*((1-Constantes!$D$18)*'Cálculos de ET'!$K352+'Cálculos de ET'!$L352)</f>
        <v>2.5090925174407777</v>
      </c>
      <c r="E354" s="35">
        <f>MIN(D354*Constantes!$D$16,0.8*(J353+Clima!$F352-H354-I354-Constantes!$D$12))</f>
        <v>1.4845311766283362</v>
      </c>
      <c r="F354" s="35">
        <f>IF(Clima!$F352&gt;0.05*Constantes!$D$17,((Clima!$F352-0.05*Constantes!$D$17)^2)/(Clima!$F352+0.95*Constantes!$D$17),0)</f>
        <v>0</v>
      </c>
      <c r="G354" s="35">
        <f>(F354*Constantes!$D$23+Clima!$F352*Constantes!$D$22)/1000</f>
        <v>0</v>
      </c>
      <c r="H354" s="35">
        <f>IF(G354&gt;Constantes!$D$21,1000*((G354-Constantes!$D$21)/(Constantes!$D$23+Constantes!$D$22)),0)</f>
        <v>0</v>
      </c>
      <c r="I354" s="35">
        <f>MAX(0,J353+Clima!$F352-H354-Constantes!$D$11)</f>
        <v>0</v>
      </c>
      <c r="J354" s="35">
        <f>J353+Clima!$F352-H354-E354-I354</f>
        <v>18.889526454299233</v>
      </c>
      <c r="K354" s="35">
        <f>0.0526*H354*Clima!$F352^1.218</f>
        <v>0</v>
      </c>
      <c r="L354" s="35">
        <f>K354*Constantes!$D$29</f>
        <v>0</v>
      </c>
      <c r="M354" s="9"/>
      <c r="N354" s="35">
        <v>349</v>
      </c>
      <c r="O354" s="35">
        <f>'Cálculos de ET'!$I352*((1-Constantes!$E$18)*'Cálculos de ET'!$K352+'Cálculos de ET'!$L352)</f>
        <v>2.5090925174407777</v>
      </c>
      <c r="P354" s="35">
        <f>MIN(O354*Constantes!$E$16,0.8*(U353+Clima!$F352-S354-T354-Constantes!$D$12))</f>
        <v>1.4845311766283362</v>
      </c>
      <c r="Q354" s="35">
        <f>IF(Clima!$F352&gt;0.05*Constantes!$E$17,((Clima!$F352-0.05*Constantes!$E$17)^2)/(Clima!$F352+0.95*Constantes!$E$17),0)</f>
        <v>0</v>
      </c>
      <c r="R354" s="35">
        <f>(Q354*Constantes!$E$23+Clima!$F352*Constantes!$E$22)/1000</f>
        <v>0</v>
      </c>
      <c r="S354" s="35">
        <f>IF(R354&gt;Constantes!$E$21,1000*((R354-Constantes!$E$21)/(Constantes!$E$23+Constantes!$E$22)),0)</f>
        <v>0</v>
      </c>
      <c r="T354" s="35">
        <f>MAX(0,U353+Clima!$F352-S354-Constantes!$D$11)</f>
        <v>0</v>
      </c>
      <c r="U354" s="35">
        <f>U353+Clima!$F352-S354-P354-T354</f>
        <v>18.889526454299233</v>
      </c>
      <c r="V354" s="35">
        <f>0.0526*S354*Clima!$F352^1.218</f>
        <v>0</v>
      </c>
      <c r="W354" s="35">
        <f>V354*Constantes!$E$29</f>
        <v>0</v>
      </c>
      <c r="X354" s="9"/>
      <c r="Y354" s="35">
        <v>349</v>
      </c>
      <c r="Z354" s="35">
        <f>'Cálculos de ET'!$I352*((1-Constantes!$F$18)*'Cálculos de ET'!$K352+'Cálculos de ET'!$L352)</f>
        <v>2.5090925174407777</v>
      </c>
      <c r="AA354" s="35">
        <f>MIN(Z354*Constantes!$F$16,0.8*(AF353+Clima!$F352-AD354-AE354-Constantes!$D$12))</f>
        <v>1.4845311766283362</v>
      </c>
      <c r="AB354" s="35">
        <f>IF(Clima!$F352&gt;0.05*Constantes!$F$17,((Clima!$F352-0.05*Constantes!$F$17)^2)/(Clima!$F352+0.95*Constantes!$F$17),0)</f>
        <v>0</v>
      </c>
      <c r="AC354" s="35">
        <f>(AB354*Constantes!$F$23+Clima!$F352*Constantes!$F$22)/1000</f>
        <v>0</v>
      </c>
      <c r="AD354" s="35">
        <f>IF(AC354&gt;Constantes!$F$21,1000*((AC354-Constantes!$F$21)/(Constantes!$F$23+Constantes!$F$22)),0)</f>
        <v>0</v>
      </c>
      <c r="AE354" s="35">
        <f>MAX(0,AF353+Clima!$F352-AD354-Constantes!$D$11)</f>
        <v>0</v>
      </c>
      <c r="AF354" s="35">
        <f>AF353+Clima!$F352-AD354-AA354-AE354</f>
        <v>18.889526454299233</v>
      </c>
      <c r="AG354" s="35">
        <f>0.0526*AD354*Clima!$F352^1.218</f>
        <v>0</v>
      </c>
      <c r="AH354" s="35">
        <f>AG354*Constantes!$F$29</f>
        <v>0</v>
      </c>
      <c r="AI354" s="9"/>
      <c r="AJ354" s="35">
        <v>349</v>
      </c>
      <c r="AK354" s="35">
        <f>0.0526*Clima!$F352^2.218</f>
        <v>0</v>
      </c>
      <c r="AL354" s="35">
        <f>IF(Clima!$F352&gt;0.05*$AP$6,((Clima!$F352-0.05*$AP$6)^2)/(Clima!$F352+0.95*$AP$6),0)</f>
        <v>0</v>
      </c>
      <c r="AM354" s="35">
        <f>0.0526*AL354*Clima!$F352^1.218</f>
        <v>0</v>
      </c>
      <c r="AN354" s="35"/>
      <c r="AO354" s="35"/>
      <c r="AP354" s="35"/>
      <c r="AQ354" s="9"/>
      <c r="AR354" s="10"/>
    </row>
    <row r="355" spans="2:44" x14ac:dyDescent="0.25">
      <c r="B355" s="8"/>
      <c r="C355" s="35">
        <v>350</v>
      </c>
      <c r="D355" s="35">
        <f>'Cálculos de ET'!$I353*((1-Constantes!$D$18)*'Cálculos de ET'!$K353+'Cálculos de ET'!$L353)</f>
        <v>2.5428409364334397</v>
      </c>
      <c r="E355" s="35">
        <f>MIN(D355*Constantes!$D$16,0.8*(J354+Clima!$F353-H355-I355-Constantes!$D$12))</f>
        <v>1.5044987863550687</v>
      </c>
      <c r="F355" s="35">
        <f>IF(Clima!$F353&gt;0.05*Constantes!$D$17,((Clima!$F353-0.05*Constantes!$D$17)^2)/(Clima!$F353+0.95*Constantes!$D$17),0)</f>
        <v>0.11216781675778696</v>
      </c>
      <c r="G355" s="35">
        <f>(F355*Constantes!$D$23+Clima!$F353*Constantes!$D$22)/1000</f>
        <v>1.1216781675778696E-3</v>
      </c>
      <c r="H355" s="35">
        <f>IF(G355&gt;Constantes!$D$21,1000*((G355-Constantes!$D$21)/(Constantes!$D$23+Constantes!$D$22)),0)</f>
        <v>0.11216781675778696</v>
      </c>
      <c r="I355" s="35">
        <f>MAX(0,J354+Clima!$F353-H355-Constantes!$D$11)</f>
        <v>0</v>
      </c>
      <c r="J355" s="35">
        <f>J354+Clima!$F353-H355-E355-I355</f>
        <v>25.272859851186379</v>
      </c>
      <c r="K355" s="35">
        <f>0.0526*H355*Clima!$F353^1.218</f>
        <v>7.4270716755238511E-2</v>
      </c>
      <c r="L355" s="35">
        <f>K355*Constantes!$D$29</f>
        <v>1.9044919821433099E-4</v>
      </c>
      <c r="M355" s="9"/>
      <c r="N355" s="35">
        <v>350</v>
      </c>
      <c r="O355" s="35">
        <f>'Cálculos de ET'!$I353*((1-Constantes!$E$18)*'Cálculos de ET'!$K353+'Cálculos de ET'!$L353)</f>
        <v>2.5428409364334397</v>
      </c>
      <c r="P355" s="35">
        <f>MIN(O355*Constantes!$E$16,0.8*(U354+Clima!$F353-S355-T355-Constantes!$D$12))</f>
        <v>1.5044987863550687</v>
      </c>
      <c r="Q355" s="35">
        <f>IF(Clima!$F353&gt;0.05*Constantes!$E$17,((Clima!$F353-0.05*Constantes!$E$17)^2)/(Clima!$F353+0.95*Constantes!$E$17),0)</f>
        <v>0.11216781675778696</v>
      </c>
      <c r="R355" s="35">
        <f>(Q355*Constantes!$E$23+Clima!$F353*Constantes!$E$22)/1000</f>
        <v>2.7216781675778695E-3</v>
      </c>
      <c r="S355" s="35">
        <f>IF(R355&gt;Constantes!$E$21,1000*((R355-Constantes!$E$21)/(Constantes!$E$23+Constantes!$E$22)),0)</f>
        <v>0</v>
      </c>
      <c r="T355" s="35">
        <f>MAX(0,U354+Clima!$F353-S355-Constantes!$D$11)</f>
        <v>0</v>
      </c>
      <c r="U355" s="35">
        <f>U354+Clima!$F353-S355-P355-T355</f>
        <v>25.385027667944165</v>
      </c>
      <c r="V355" s="35">
        <f>0.0526*S355*Clima!$F353^1.218</f>
        <v>0</v>
      </c>
      <c r="W355" s="35">
        <f>V355*Constantes!$E$29</f>
        <v>0</v>
      </c>
      <c r="X355" s="9"/>
      <c r="Y355" s="35">
        <v>350</v>
      </c>
      <c r="Z355" s="35">
        <f>'Cálculos de ET'!$I353*((1-Constantes!$F$18)*'Cálculos de ET'!$K353+'Cálculos de ET'!$L353)</f>
        <v>2.5428409364334397</v>
      </c>
      <c r="AA355" s="35">
        <f>MIN(Z355*Constantes!$F$16,0.8*(AF354+Clima!$F353-AD355-AE355-Constantes!$D$12))</f>
        <v>1.5044987863550687</v>
      </c>
      <c r="AB355" s="35">
        <f>IF(Clima!$F353&gt;0.05*Constantes!$F$17,((Clima!$F353-0.05*Constantes!$F$17)^2)/(Clima!$F353+0.95*Constantes!$F$17),0)</f>
        <v>0.11216781675778696</v>
      </c>
      <c r="AC355" s="35">
        <f>(AB355*Constantes!$F$23+Clima!$F353*Constantes!$F$22)/1000</f>
        <v>4.3216781675778698E-3</v>
      </c>
      <c r="AD355" s="35">
        <f>IF(AC355&gt;Constantes!$F$21,1000*((AC355-Constantes!$F$21)/(Constantes!$F$23+Constantes!$F$22)),0)</f>
        <v>0</v>
      </c>
      <c r="AE355" s="35">
        <f>MAX(0,AF354+Clima!$F353-AD355-Constantes!$D$11)</f>
        <v>0</v>
      </c>
      <c r="AF355" s="35">
        <f>AF354+Clima!$F353-AD355-AA355-AE355</f>
        <v>25.385027667944165</v>
      </c>
      <c r="AG355" s="35">
        <f>0.0526*AD355*Clima!$F353^1.218</f>
        <v>0</v>
      </c>
      <c r="AH355" s="35">
        <f>AG355*Constantes!$F$29</f>
        <v>0</v>
      </c>
      <c r="AI355" s="9"/>
      <c r="AJ355" s="35">
        <v>350</v>
      </c>
      <c r="AK355" s="35">
        <f>0.0526*Clima!$F353^2.218</f>
        <v>5.2971141920764859</v>
      </c>
      <c r="AL355" s="35">
        <f>IF(Clima!$F353&gt;0.05*$AP$6,((Clima!$F353-0.05*$AP$6)^2)/(Clima!$F353+0.95*$AP$6),0)</f>
        <v>0.96053147319399168</v>
      </c>
      <c r="AM355" s="35">
        <f>0.0526*AL355*Clima!$F353^1.218</f>
        <v>0.63600561232400366</v>
      </c>
      <c r="AN355" s="35"/>
      <c r="AO355" s="35"/>
      <c r="AP355" s="35"/>
      <c r="AQ355" s="9"/>
      <c r="AR355" s="10"/>
    </row>
    <row r="356" spans="2:44" x14ac:dyDescent="0.25">
      <c r="B356" s="8"/>
      <c r="C356" s="35">
        <v>351</v>
      </c>
      <c r="D356" s="35">
        <f>'Cálculos de ET'!$I354*((1-Constantes!$D$18)*'Cálculos de ET'!$K354+'Cálculos de ET'!$L354)</f>
        <v>2.4571517762691575</v>
      </c>
      <c r="E356" s="35">
        <f>MIN(D356*Constantes!$D$16,0.8*(J355+Clima!$F354-H356-I356-Constantes!$D$12))</f>
        <v>1.4537998867016093</v>
      </c>
      <c r="F356" s="35">
        <f>IF(Clima!$F354&gt;0.05*Constantes!$D$17,((Clima!$F354-0.05*Constantes!$D$17)^2)/(Clima!$F354+0.95*Constantes!$D$17),0)</f>
        <v>0</v>
      </c>
      <c r="G356" s="35">
        <f>(F356*Constantes!$D$23+Clima!$F354*Constantes!$D$22)/1000</f>
        <v>0</v>
      </c>
      <c r="H356" s="35">
        <f>IF(G356&gt;Constantes!$D$21,1000*((G356-Constantes!$D$21)/(Constantes!$D$23+Constantes!$D$22)),0)</f>
        <v>0</v>
      </c>
      <c r="I356" s="35">
        <f>MAX(0,J355+Clima!$F354-H356-Constantes!$D$11)</f>
        <v>0</v>
      </c>
      <c r="J356" s="35">
        <f>J355+Clima!$F354-H356-E356-I356</f>
        <v>25.619059964484769</v>
      </c>
      <c r="K356" s="35">
        <f>0.0526*H356*Clima!$F354^1.218</f>
        <v>0</v>
      </c>
      <c r="L356" s="35">
        <f>K356*Constantes!$D$29</f>
        <v>0</v>
      </c>
      <c r="M356" s="9"/>
      <c r="N356" s="35">
        <v>351</v>
      </c>
      <c r="O356" s="35">
        <f>'Cálculos de ET'!$I354*((1-Constantes!$E$18)*'Cálculos de ET'!$K354+'Cálculos de ET'!$L354)</f>
        <v>2.4571517762691575</v>
      </c>
      <c r="P356" s="35">
        <f>MIN(O356*Constantes!$E$16,0.8*(U355+Clima!$F354-S356-T356-Constantes!$D$12))</f>
        <v>1.4537998867016093</v>
      </c>
      <c r="Q356" s="35">
        <f>IF(Clima!$F354&gt;0.05*Constantes!$E$17,((Clima!$F354-0.05*Constantes!$E$17)^2)/(Clima!$F354+0.95*Constantes!$E$17),0)</f>
        <v>0</v>
      </c>
      <c r="R356" s="35">
        <f>(Q356*Constantes!$E$23+Clima!$F354*Constantes!$E$22)/1000</f>
        <v>3.6000000000000002E-4</v>
      </c>
      <c r="S356" s="35">
        <f>IF(R356&gt;Constantes!$E$21,1000*((R356-Constantes!$E$21)/(Constantes!$E$23+Constantes!$E$22)),0)</f>
        <v>0</v>
      </c>
      <c r="T356" s="35">
        <f>MAX(0,U355+Clima!$F354-S356-Constantes!$D$11)</f>
        <v>0</v>
      </c>
      <c r="U356" s="35">
        <f>U355+Clima!$F354-S356-P356-T356</f>
        <v>25.731227781242556</v>
      </c>
      <c r="V356" s="35">
        <f>0.0526*S356*Clima!$F354^1.218</f>
        <v>0</v>
      </c>
      <c r="W356" s="35">
        <f>V356*Constantes!$E$29</f>
        <v>0</v>
      </c>
      <c r="X356" s="9"/>
      <c r="Y356" s="35">
        <v>351</v>
      </c>
      <c r="Z356" s="35">
        <f>'Cálculos de ET'!$I354*((1-Constantes!$F$18)*'Cálculos de ET'!$K354+'Cálculos de ET'!$L354)</f>
        <v>2.4571517762691575</v>
      </c>
      <c r="AA356" s="35">
        <f>MIN(Z356*Constantes!$F$16,0.8*(AF355+Clima!$F354-AD356-AE356-Constantes!$D$12))</f>
        <v>1.4537998867016093</v>
      </c>
      <c r="AB356" s="35">
        <f>IF(Clima!$F354&gt;0.05*Constantes!$F$17,((Clima!$F354-0.05*Constantes!$F$17)^2)/(Clima!$F354+0.95*Constantes!$F$17),0)</f>
        <v>0</v>
      </c>
      <c r="AC356" s="35">
        <f>(AB356*Constantes!$F$23+Clima!$F354*Constantes!$F$22)/1000</f>
        <v>7.2000000000000005E-4</v>
      </c>
      <c r="AD356" s="35">
        <f>IF(AC356&gt;Constantes!$F$21,1000*((AC356-Constantes!$F$21)/(Constantes!$F$23+Constantes!$F$22)),0)</f>
        <v>0</v>
      </c>
      <c r="AE356" s="35">
        <f>MAX(0,AF355+Clima!$F354-AD356-Constantes!$D$11)</f>
        <v>0</v>
      </c>
      <c r="AF356" s="35">
        <f>AF355+Clima!$F354-AD356-AA356-AE356</f>
        <v>25.731227781242556</v>
      </c>
      <c r="AG356" s="35">
        <f>0.0526*AD356*Clima!$F354^1.218</f>
        <v>0</v>
      </c>
      <c r="AH356" s="35">
        <f>AG356*Constantes!$F$29</f>
        <v>0</v>
      </c>
      <c r="AI356" s="9"/>
      <c r="AJ356" s="35">
        <v>351</v>
      </c>
      <c r="AK356" s="35">
        <f>0.0526*Clima!$F354^2.218</f>
        <v>0.19372254258423433</v>
      </c>
      <c r="AL356" s="35">
        <f>IF(Clima!$F354&gt;0.05*$AP$6,((Clima!$F354-0.05*$AP$6)^2)/(Clima!$F354+0.95*$AP$6),0)</f>
        <v>1.3395249151634377E-4</v>
      </c>
      <c r="AM356" s="35">
        <f>0.0526*AL356*Clima!$F354^1.218</f>
        <v>1.441645402335511E-5</v>
      </c>
      <c r="AN356" s="35"/>
      <c r="AO356" s="35"/>
      <c r="AP356" s="35"/>
      <c r="AQ356" s="9"/>
      <c r="AR356" s="10"/>
    </row>
    <row r="357" spans="2:44" x14ac:dyDescent="0.25">
      <c r="B357" s="8"/>
      <c r="C357" s="35">
        <v>352</v>
      </c>
      <c r="D357" s="35">
        <f>'Cálculos de ET'!$I355*((1-Constantes!$D$18)*'Cálculos de ET'!$K355+'Cálculos de ET'!$L355)</f>
        <v>2.4389771153254176</v>
      </c>
      <c r="E357" s="35">
        <f>MIN(D357*Constantes!$D$16,0.8*(J356+Clima!$F355-H357-I357-Constantes!$D$12))</f>
        <v>1.4430466559585871</v>
      </c>
      <c r="F357" s="35">
        <f>IF(Clima!$F355&gt;0.05*Constantes!$D$17,((Clima!$F355-0.05*Constantes!$D$17)^2)/(Clima!$F355+0.95*Constantes!$D$17),0)</f>
        <v>0</v>
      </c>
      <c r="G357" s="35">
        <f>(F357*Constantes!$D$23+Clima!$F355*Constantes!$D$22)/1000</f>
        <v>0</v>
      </c>
      <c r="H357" s="35">
        <f>IF(G357&gt;Constantes!$D$21,1000*((G357-Constantes!$D$21)/(Constantes!$D$23+Constantes!$D$22)),0)</f>
        <v>0</v>
      </c>
      <c r="I357" s="35">
        <f>MAX(0,J356+Clima!$F355-H357-Constantes!$D$11)</f>
        <v>0</v>
      </c>
      <c r="J357" s="35">
        <f>J356+Clima!$F355-H357-E357-I357</f>
        <v>24.776013308526185</v>
      </c>
      <c r="K357" s="35">
        <f>0.0526*H357*Clima!$F355^1.218</f>
        <v>0</v>
      </c>
      <c r="L357" s="35">
        <f>K357*Constantes!$D$29</f>
        <v>0</v>
      </c>
      <c r="M357" s="9"/>
      <c r="N357" s="35">
        <v>352</v>
      </c>
      <c r="O357" s="35">
        <f>'Cálculos de ET'!$I355*((1-Constantes!$E$18)*'Cálculos de ET'!$K355+'Cálculos de ET'!$L355)</f>
        <v>2.4389771153254176</v>
      </c>
      <c r="P357" s="35">
        <f>MIN(O357*Constantes!$E$16,0.8*(U356+Clima!$F355-S357-T357-Constantes!$D$12))</f>
        <v>1.4430466559585871</v>
      </c>
      <c r="Q357" s="35">
        <f>IF(Clima!$F355&gt;0.05*Constantes!$E$17,((Clima!$F355-0.05*Constantes!$E$17)^2)/(Clima!$F355+0.95*Constantes!$E$17),0)</f>
        <v>0</v>
      </c>
      <c r="R357" s="35">
        <f>(Q357*Constantes!$E$23+Clima!$F355*Constantes!$E$22)/1000</f>
        <v>1.1999999999999999E-4</v>
      </c>
      <c r="S357" s="35">
        <f>IF(R357&gt;Constantes!$E$21,1000*((R357-Constantes!$E$21)/(Constantes!$E$23+Constantes!$E$22)),0)</f>
        <v>0</v>
      </c>
      <c r="T357" s="35">
        <f>MAX(0,U356+Clima!$F355-S357-Constantes!$D$11)</f>
        <v>0</v>
      </c>
      <c r="U357" s="35">
        <f>U356+Clima!$F355-S357-P357-T357</f>
        <v>24.888181125283971</v>
      </c>
      <c r="V357" s="35">
        <f>0.0526*S357*Clima!$F355^1.218</f>
        <v>0</v>
      </c>
      <c r="W357" s="35">
        <f>V357*Constantes!$E$29</f>
        <v>0</v>
      </c>
      <c r="X357" s="9"/>
      <c r="Y357" s="35">
        <v>352</v>
      </c>
      <c r="Z357" s="35">
        <f>'Cálculos de ET'!$I355*((1-Constantes!$F$18)*'Cálculos de ET'!$K355+'Cálculos de ET'!$L355)</f>
        <v>2.4389771153254176</v>
      </c>
      <c r="AA357" s="35">
        <f>MIN(Z357*Constantes!$F$16,0.8*(AF356+Clima!$F355-AD357-AE357-Constantes!$D$12))</f>
        <v>1.4430466559585871</v>
      </c>
      <c r="AB357" s="35">
        <f>IF(Clima!$F355&gt;0.05*Constantes!$F$17,((Clima!$F355-0.05*Constantes!$F$17)^2)/(Clima!$F355+0.95*Constantes!$F$17),0)</f>
        <v>0</v>
      </c>
      <c r="AC357" s="35">
        <f>(AB357*Constantes!$F$23+Clima!$F355*Constantes!$F$22)/1000</f>
        <v>2.3999999999999998E-4</v>
      </c>
      <c r="AD357" s="35">
        <f>IF(AC357&gt;Constantes!$F$21,1000*((AC357-Constantes!$F$21)/(Constantes!$F$23+Constantes!$F$22)),0)</f>
        <v>0</v>
      </c>
      <c r="AE357" s="35">
        <f>MAX(0,AF356+Clima!$F355-AD357-Constantes!$D$11)</f>
        <v>0</v>
      </c>
      <c r="AF357" s="35">
        <f>AF356+Clima!$F355-AD357-AA357-AE357</f>
        <v>24.888181125283971</v>
      </c>
      <c r="AG357" s="35">
        <f>0.0526*AD357*Clima!$F355^1.218</f>
        <v>0</v>
      </c>
      <c r="AH357" s="35">
        <f>AG357*Constantes!$F$29</f>
        <v>0</v>
      </c>
      <c r="AI357" s="9"/>
      <c r="AJ357" s="35">
        <v>352</v>
      </c>
      <c r="AK357" s="35">
        <f>0.0526*Clima!$F355^2.218</f>
        <v>1.6940460723560119E-2</v>
      </c>
      <c r="AL357" s="35">
        <f>IF(Clima!$F355&gt;0.05*$AP$6,((Clima!$F355-0.05*$AP$6)^2)/(Clima!$F355+0.95*$AP$6),0)</f>
        <v>0</v>
      </c>
      <c r="AM357" s="35">
        <f>0.0526*AL357*Clima!$F355^1.218</f>
        <v>0</v>
      </c>
      <c r="AN357" s="35"/>
      <c r="AO357" s="35"/>
      <c r="AP357" s="35"/>
      <c r="AQ357" s="9"/>
      <c r="AR357" s="10"/>
    </row>
    <row r="358" spans="2:44" x14ac:dyDescent="0.25">
      <c r="B358" s="8"/>
      <c r="C358" s="35">
        <v>353</v>
      </c>
      <c r="D358" s="35">
        <f>'Cálculos de ET'!$I356*((1-Constantes!$D$18)*'Cálculos de ET'!$K356+'Cálculos de ET'!$L356)</f>
        <v>2.438966218685517</v>
      </c>
      <c r="E358" s="35">
        <f>MIN(D358*Constantes!$D$16,0.8*(J357+Clima!$F356-H358-I358-Constantes!$D$12))</f>
        <v>1.4430402088461189</v>
      </c>
      <c r="F358" s="35">
        <f>IF(Clima!$F356&gt;0.05*Constantes!$D$17,((Clima!$F356-0.05*Constantes!$D$17)^2)/(Clima!$F356+0.95*Constantes!$D$17),0)</f>
        <v>1.4684971171123842</v>
      </c>
      <c r="G358" s="35">
        <f>(F358*Constantes!$D$23+Clima!$F356*Constantes!$D$22)/1000</f>
        <v>1.4684971171123841E-2</v>
      </c>
      <c r="H358" s="35">
        <f>IF(G358&gt;Constantes!$D$21,1000*((G358-Constantes!$D$21)/(Constantes!$D$23+Constantes!$D$22)),0)</f>
        <v>1.468497117112384</v>
      </c>
      <c r="I358" s="35">
        <f>MAX(0,J357+Clima!$F356-H358-Constantes!$D$11)</f>
        <v>0</v>
      </c>
      <c r="J358" s="35">
        <f>J357+Clima!$F356-H358-E358-I358</f>
        <v>39.064475982567679</v>
      </c>
      <c r="K358" s="35">
        <f>0.0526*H358*Clima!$F356^1.218</f>
        <v>2.4702021237186682</v>
      </c>
      <c r="L358" s="35">
        <f>K358*Constantes!$D$29</f>
        <v>6.3342328503430802E-3</v>
      </c>
      <c r="M358" s="9"/>
      <c r="N358" s="35">
        <v>353</v>
      </c>
      <c r="O358" s="35">
        <f>'Cálculos de ET'!$I356*((1-Constantes!$E$18)*'Cálculos de ET'!$K356+'Cálculos de ET'!$L356)</f>
        <v>2.438966218685517</v>
      </c>
      <c r="P358" s="35">
        <f>MIN(O358*Constantes!$E$16,0.8*(U357+Clima!$F356-S358-T358-Constantes!$D$12))</f>
        <v>1.4430402088461189</v>
      </c>
      <c r="Q358" s="35">
        <f>IF(Clima!$F356&gt;0.05*Constantes!$E$17,((Clima!$F356-0.05*Constantes!$E$17)^2)/(Clima!$F356+0.95*Constantes!$E$17),0)</f>
        <v>1.4684971171123842</v>
      </c>
      <c r="R358" s="35">
        <f>(Q358*Constantes!$E$23+Clima!$F356*Constantes!$E$22)/1000</f>
        <v>1.8124971171123841E-2</v>
      </c>
      <c r="S358" s="35">
        <f>IF(R358&gt;Constantes!$E$21,1000*((R358-Constantes!$E$21)/(Constantes!$E$23+Constantes!$E$22)),0)</f>
        <v>0</v>
      </c>
      <c r="T358" s="35">
        <f>MAX(0,U357+Clima!$F356-S358-Constantes!$D$11)</f>
        <v>0</v>
      </c>
      <c r="U358" s="35">
        <f>U357+Clima!$F356-S358-P358-T358</f>
        <v>40.645140916437846</v>
      </c>
      <c r="V358" s="35">
        <f>0.0526*S358*Clima!$F356^1.218</f>
        <v>0</v>
      </c>
      <c r="W358" s="35">
        <f>V358*Constantes!$E$29</f>
        <v>0</v>
      </c>
      <c r="X358" s="9"/>
      <c r="Y358" s="35">
        <v>353</v>
      </c>
      <c r="Z358" s="35">
        <f>'Cálculos de ET'!$I356*((1-Constantes!$F$18)*'Cálculos de ET'!$K356+'Cálculos de ET'!$L356)</f>
        <v>2.438966218685517</v>
      </c>
      <c r="AA358" s="35">
        <f>MIN(Z358*Constantes!$F$16,0.8*(AF357+Clima!$F356-AD358-AE358-Constantes!$D$12))</f>
        <v>1.4430402088461189</v>
      </c>
      <c r="AB358" s="35">
        <f>IF(Clima!$F356&gt;0.05*Constantes!$F$17,((Clima!$F356-0.05*Constantes!$F$17)^2)/(Clima!$F356+0.95*Constantes!$F$17),0)</f>
        <v>1.4684971171123842</v>
      </c>
      <c r="AC358" s="35">
        <f>(AB358*Constantes!$F$23+Clima!$F356*Constantes!$F$22)/1000</f>
        <v>2.156497117112384E-2</v>
      </c>
      <c r="AD358" s="35">
        <f>IF(AC358&gt;Constantes!$F$21,1000*((AC358-Constantes!$F$21)/(Constantes!$F$23+Constantes!$F$22)),0)</f>
        <v>0</v>
      </c>
      <c r="AE358" s="35">
        <f>MAX(0,AF357+Clima!$F356-AD358-Constantes!$D$11)</f>
        <v>0</v>
      </c>
      <c r="AF358" s="35">
        <f>AF357+Clima!$F356-AD358-AA358-AE358</f>
        <v>40.645140916437846</v>
      </c>
      <c r="AG358" s="35">
        <f>0.0526*AD358*Clima!$F356^1.218</f>
        <v>0</v>
      </c>
      <c r="AH358" s="35">
        <f>AG358*Constantes!$F$29</f>
        <v>0</v>
      </c>
      <c r="AI358" s="9"/>
      <c r="AJ358" s="35">
        <v>353</v>
      </c>
      <c r="AK358" s="35">
        <f>0.0526*Clima!$F356^2.218</f>
        <v>28.932625085098845</v>
      </c>
      <c r="AL358" s="35">
        <f>IF(Clima!$F356&gt;0.05*$AP$6,((Clima!$F356-0.05*$AP$6)^2)/(Clima!$F356+0.95*$AP$6),0)</f>
        <v>4.7753082397961304</v>
      </c>
      <c r="AM358" s="35">
        <f>0.0526*AL358*Clima!$F356^1.218</f>
        <v>8.0326862190584158</v>
      </c>
      <c r="AN358" s="35"/>
      <c r="AO358" s="35"/>
      <c r="AP358" s="35"/>
      <c r="AQ358" s="9"/>
      <c r="AR358" s="10"/>
    </row>
    <row r="359" spans="2:44" x14ac:dyDescent="0.25">
      <c r="B359" s="8"/>
      <c r="C359" s="35">
        <v>354</v>
      </c>
      <c r="D359" s="35">
        <f>'Cálculos de ET'!$I357*((1-Constantes!$D$18)*'Cálculos de ET'!$K357+'Cálculos de ET'!$L357)</f>
        <v>2.4856633218123863</v>
      </c>
      <c r="E359" s="35">
        <f>MIN(D359*Constantes!$D$16,0.8*(J358+Clima!$F357-H359-I359-Constantes!$D$12))</f>
        <v>1.4706690447571895</v>
      </c>
      <c r="F359" s="35">
        <f>IF(Clima!$F357&gt;0.05*Constantes!$D$17,((Clima!$F357-0.05*Constantes!$D$17)^2)/(Clima!$F357+0.95*Constantes!$D$17),0)</f>
        <v>0</v>
      </c>
      <c r="G359" s="35">
        <f>(F359*Constantes!$D$23+Clima!$F357*Constantes!$D$22)/1000</f>
        <v>0</v>
      </c>
      <c r="H359" s="35">
        <f>IF(G359&gt;Constantes!$D$21,1000*((G359-Constantes!$D$21)/(Constantes!$D$23+Constantes!$D$22)),0)</f>
        <v>0</v>
      </c>
      <c r="I359" s="35">
        <f>MAX(0,J358+Clima!$F357-H359-Constantes!$D$11)</f>
        <v>0</v>
      </c>
      <c r="J359" s="35">
        <f>J358+Clima!$F357-H359-E359-I359</f>
        <v>37.593806937810491</v>
      </c>
      <c r="K359" s="35">
        <f>0.0526*H359*Clima!$F357^1.218</f>
        <v>0</v>
      </c>
      <c r="L359" s="35">
        <f>K359*Constantes!$D$29</f>
        <v>0</v>
      </c>
      <c r="M359" s="9"/>
      <c r="N359" s="35">
        <v>354</v>
      </c>
      <c r="O359" s="35">
        <f>'Cálculos de ET'!$I357*((1-Constantes!$E$18)*'Cálculos de ET'!$K357+'Cálculos de ET'!$L357)</f>
        <v>2.4856633218123863</v>
      </c>
      <c r="P359" s="35">
        <f>MIN(O359*Constantes!$E$16,0.8*(U358+Clima!$F357-S359-T359-Constantes!$D$12))</f>
        <v>1.4706690447571895</v>
      </c>
      <c r="Q359" s="35">
        <f>IF(Clima!$F357&gt;0.05*Constantes!$E$17,((Clima!$F357-0.05*Constantes!$E$17)^2)/(Clima!$F357+0.95*Constantes!$E$17),0)</f>
        <v>0</v>
      </c>
      <c r="R359" s="35">
        <f>(Q359*Constantes!$E$23+Clima!$F357*Constantes!$E$22)/1000</f>
        <v>0</v>
      </c>
      <c r="S359" s="35">
        <f>IF(R359&gt;Constantes!$E$21,1000*((R359-Constantes!$E$21)/(Constantes!$E$23+Constantes!$E$22)),0)</f>
        <v>0</v>
      </c>
      <c r="T359" s="35">
        <f>MAX(0,U358+Clima!$F357-S359-Constantes!$D$11)</f>
        <v>0</v>
      </c>
      <c r="U359" s="35">
        <f>U358+Clima!$F357-S359-P359-T359</f>
        <v>39.174471871680659</v>
      </c>
      <c r="V359" s="35">
        <f>0.0526*S359*Clima!$F357^1.218</f>
        <v>0</v>
      </c>
      <c r="W359" s="35">
        <f>V359*Constantes!$E$29</f>
        <v>0</v>
      </c>
      <c r="X359" s="9"/>
      <c r="Y359" s="35">
        <v>354</v>
      </c>
      <c r="Z359" s="35">
        <f>'Cálculos de ET'!$I357*((1-Constantes!$F$18)*'Cálculos de ET'!$K357+'Cálculos de ET'!$L357)</f>
        <v>2.4856633218123863</v>
      </c>
      <c r="AA359" s="35">
        <f>MIN(Z359*Constantes!$F$16,0.8*(AF358+Clima!$F357-AD359-AE359-Constantes!$D$12))</f>
        <v>1.4706690447571895</v>
      </c>
      <c r="AB359" s="35">
        <f>IF(Clima!$F357&gt;0.05*Constantes!$F$17,((Clima!$F357-0.05*Constantes!$F$17)^2)/(Clima!$F357+0.95*Constantes!$F$17),0)</f>
        <v>0</v>
      </c>
      <c r="AC359" s="35">
        <f>(AB359*Constantes!$F$23+Clima!$F357*Constantes!$F$22)/1000</f>
        <v>0</v>
      </c>
      <c r="AD359" s="35">
        <f>IF(AC359&gt;Constantes!$F$21,1000*((AC359-Constantes!$F$21)/(Constantes!$F$23+Constantes!$F$22)),0)</f>
        <v>0</v>
      </c>
      <c r="AE359" s="35">
        <f>MAX(0,AF358+Clima!$F357-AD359-Constantes!$D$11)</f>
        <v>0</v>
      </c>
      <c r="AF359" s="35">
        <f>AF358+Clima!$F357-AD359-AA359-AE359</f>
        <v>39.174471871680659</v>
      </c>
      <c r="AG359" s="35">
        <f>0.0526*AD359*Clima!$F357^1.218</f>
        <v>0</v>
      </c>
      <c r="AH359" s="35">
        <f>AG359*Constantes!$F$29</f>
        <v>0</v>
      </c>
      <c r="AI359" s="9"/>
      <c r="AJ359" s="35">
        <v>354</v>
      </c>
      <c r="AK359" s="35">
        <f>0.0526*Clima!$F357^2.218</f>
        <v>0</v>
      </c>
      <c r="AL359" s="35">
        <f>IF(Clima!$F357&gt;0.05*$AP$6,((Clima!$F357-0.05*$AP$6)^2)/(Clima!$F357+0.95*$AP$6),0)</f>
        <v>0</v>
      </c>
      <c r="AM359" s="35">
        <f>0.0526*AL359*Clima!$F357^1.218</f>
        <v>0</v>
      </c>
      <c r="AN359" s="35"/>
      <c r="AO359" s="35"/>
      <c r="AP359" s="35"/>
      <c r="AQ359" s="9"/>
      <c r="AR359" s="10"/>
    </row>
    <row r="360" spans="2:44" x14ac:dyDescent="0.25">
      <c r="B360" s="8"/>
      <c r="C360" s="35">
        <v>355</v>
      </c>
      <c r="D360" s="35">
        <f>'Cálculos de ET'!$I358*((1-Constantes!$D$18)*'Cálculos de ET'!$K358+'Cálculos de ET'!$L358)</f>
        <v>2.4856588154621297</v>
      </c>
      <c r="E360" s="35">
        <f>MIN(D360*Constantes!$D$16,0.8*(J359+Clima!$F358-H360-I360-Constantes!$D$12))</f>
        <v>1.4706663785273066</v>
      </c>
      <c r="F360" s="35">
        <f>IF(Clima!$F358&gt;0.05*Constantes!$D$17,((Clima!$F358-0.05*Constantes!$D$17)^2)/(Clima!$F358+0.95*Constantes!$D$17),0)</f>
        <v>0</v>
      </c>
      <c r="G360" s="35">
        <f>(F360*Constantes!$D$23+Clima!$F358*Constantes!$D$22)/1000</f>
        <v>0</v>
      </c>
      <c r="H360" s="35">
        <f>IF(G360&gt;Constantes!$D$21,1000*((G360-Constantes!$D$21)/(Constantes!$D$23+Constantes!$D$22)),0)</f>
        <v>0</v>
      </c>
      <c r="I360" s="35">
        <f>MAX(0,J359+Clima!$F358-H360-Constantes!$D$11)</f>
        <v>0</v>
      </c>
      <c r="J360" s="35">
        <f>J359+Clima!$F358-H360-E360-I360</f>
        <v>36.123140559283186</v>
      </c>
      <c r="K360" s="35">
        <f>0.0526*H360*Clima!$F358^1.218</f>
        <v>0</v>
      </c>
      <c r="L360" s="35">
        <f>K360*Constantes!$D$29</f>
        <v>0</v>
      </c>
      <c r="M360" s="9"/>
      <c r="N360" s="35">
        <v>355</v>
      </c>
      <c r="O360" s="35">
        <f>'Cálculos de ET'!$I358*((1-Constantes!$E$18)*'Cálculos de ET'!$K358+'Cálculos de ET'!$L358)</f>
        <v>2.4856588154621297</v>
      </c>
      <c r="P360" s="35">
        <f>MIN(O360*Constantes!$E$16,0.8*(U359+Clima!$F358-S360-T360-Constantes!$D$12))</f>
        <v>1.4706663785273066</v>
      </c>
      <c r="Q360" s="35">
        <f>IF(Clima!$F358&gt;0.05*Constantes!$E$17,((Clima!$F358-0.05*Constantes!$E$17)^2)/(Clima!$F358+0.95*Constantes!$E$17),0)</f>
        <v>0</v>
      </c>
      <c r="R360" s="35">
        <f>(Q360*Constantes!$E$23+Clima!$F358*Constantes!$E$22)/1000</f>
        <v>0</v>
      </c>
      <c r="S360" s="35">
        <f>IF(R360&gt;Constantes!$E$21,1000*((R360-Constantes!$E$21)/(Constantes!$E$23+Constantes!$E$22)),0)</f>
        <v>0</v>
      </c>
      <c r="T360" s="35">
        <f>MAX(0,U359+Clima!$F358-S360-Constantes!$D$11)</f>
        <v>0</v>
      </c>
      <c r="U360" s="35">
        <f>U359+Clima!$F358-S360-P360-T360</f>
        <v>37.703805493153354</v>
      </c>
      <c r="V360" s="35">
        <f>0.0526*S360*Clima!$F358^1.218</f>
        <v>0</v>
      </c>
      <c r="W360" s="35">
        <f>V360*Constantes!$E$29</f>
        <v>0</v>
      </c>
      <c r="X360" s="9"/>
      <c r="Y360" s="35">
        <v>355</v>
      </c>
      <c r="Z360" s="35">
        <f>'Cálculos de ET'!$I358*((1-Constantes!$F$18)*'Cálculos de ET'!$K358+'Cálculos de ET'!$L358)</f>
        <v>2.4856588154621297</v>
      </c>
      <c r="AA360" s="35">
        <f>MIN(Z360*Constantes!$F$16,0.8*(AF359+Clima!$F358-AD360-AE360-Constantes!$D$12))</f>
        <v>1.4706663785273066</v>
      </c>
      <c r="AB360" s="35">
        <f>IF(Clima!$F358&gt;0.05*Constantes!$F$17,((Clima!$F358-0.05*Constantes!$F$17)^2)/(Clima!$F358+0.95*Constantes!$F$17),0)</f>
        <v>0</v>
      </c>
      <c r="AC360" s="35">
        <f>(AB360*Constantes!$F$23+Clima!$F358*Constantes!$F$22)/1000</f>
        <v>0</v>
      </c>
      <c r="AD360" s="35">
        <f>IF(AC360&gt;Constantes!$F$21,1000*((AC360-Constantes!$F$21)/(Constantes!$F$23+Constantes!$F$22)),0)</f>
        <v>0</v>
      </c>
      <c r="AE360" s="35">
        <f>MAX(0,AF359+Clima!$F358-AD360-Constantes!$D$11)</f>
        <v>0</v>
      </c>
      <c r="AF360" s="35">
        <f>AF359+Clima!$F358-AD360-AA360-AE360</f>
        <v>37.703805493153354</v>
      </c>
      <c r="AG360" s="35">
        <f>0.0526*AD360*Clima!$F358^1.218</f>
        <v>0</v>
      </c>
      <c r="AH360" s="35">
        <f>AG360*Constantes!$F$29</f>
        <v>0</v>
      </c>
      <c r="AI360" s="9"/>
      <c r="AJ360" s="35">
        <v>355</v>
      </c>
      <c r="AK360" s="35">
        <f>0.0526*Clima!$F358^2.218</f>
        <v>0</v>
      </c>
      <c r="AL360" s="35">
        <f>IF(Clima!$F358&gt;0.05*$AP$6,((Clima!$F358-0.05*$AP$6)^2)/(Clima!$F358+0.95*$AP$6),0)</f>
        <v>0</v>
      </c>
      <c r="AM360" s="35">
        <f>0.0526*AL360*Clima!$F358^1.218</f>
        <v>0</v>
      </c>
      <c r="AN360" s="35"/>
      <c r="AO360" s="35"/>
      <c r="AP360" s="35"/>
      <c r="AQ360" s="9"/>
      <c r="AR360" s="10"/>
    </row>
    <row r="361" spans="2:44" x14ac:dyDescent="0.25">
      <c r="B361" s="8"/>
      <c r="C361" s="35">
        <v>356</v>
      </c>
      <c r="D361" s="35">
        <f>'Cálculos de ET'!$I359*((1-Constantes!$D$18)*'Cálculos de ET'!$K359+'Cálculos de ET'!$L359)</f>
        <v>2.4960400779139542</v>
      </c>
      <c r="E361" s="35">
        <f>MIN(D361*Constantes!$D$16,0.8*(J360+Clima!$F359-H361-I361-Constantes!$D$12))</f>
        <v>1.476808562466468</v>
      </c>
      <c r="F361" s="35">
        <f>IF(Clima!$F359&gt;0.05*Constantes!$D$17,((Clima!$F359-0.05*Constantes!$D$17)^2)/(Clima!$F359+0.95*Constantes!$D$17),0)</f>
        <v>0.90829739079143124</v>
      </c>
      <c r="G361" s="35">
        <f>(F361*Constantes!$D$23+Clima!$F359*Constantes!$D$22)/1000</f>
        <v>9.0829739079143108E-3</v>
      </c>
      <c r="H361" s="35">
        <f>IF(G361&gt;Constantes!$D$21,1000*((G361-Constantes!$D$21)/(Constantes!$D$23+Constantes!$D$22)),0)</f>
        <v>0.90829739079143113</v>
      </c>
      <c r="I361" s="35">
        <f>MAX(0,J360+Clima!$F359-H361-Constantes!$D$11)</f>
        <v>6.1148431684917526</v>
      </c>
      <c r="J361" s="35">
        <f>J360+Clima!$F359-H361-E361-I361</f>
        <v>42.023191437533534</v>
      </c>
      <c r="K361" s="35">
        <f>0.0526*H361*Clima!$F359^1.218</f>
        <v>1.2305501739499916</v>
      </c>
      <c r="L361" s="35">
        <f>K361*Constantes!$D$29</f>
        <v>3.1554467794300848E-3</v>
      </c>
      <c r="M361" s="9"/>
      <c r="N361" s="35">
        <v>356</v>
      </c>
      <c r="O361" s="35">
        <f>'Cálculos de ET'!$I359*((1-Constantes!$E$18)*'Cálculos de ET'!$K359+'Cálculos de ET'!$L359)</f>
        <v>2.4960400779139542</v>
      </c>
      <c r="P361" s="35">
        <f>MIN(O361*Constantes!$E$16,0.8*(U360+Clima!$F359-S361-T361-Constantes!$D$12))</f>
        <v>1.476808562466468</v>
      </c>
      <c r="Q361" s="35">
        <f>IF(Clima!$F359&gt;0.05*Constantes!$E$17,((Clima!$F359-0.05*Constantes!$E$17)^2)/(Clima!$F359+0.95*Constantes!$E$17),0)</f>
        <v>0.90829739079143124</v>
      </c>
      <c r="R361" s="35">
        <f>(Q361*Constantes!$E$23+Clima!$F359*Constantes!$E$22)/1000</f>
        <v>1.1962973907914313E-2</v>
      </c>
      <c r="S361" s="35">
        <f>IF(R361&gt;Constantes!$E$21,1000*((R361-Constantes!$E$21)/(Constantes!$E$23+Constantes!$E$22)),0)</f>
        <v>0</v>
      </c>
      <c r="T361" s="35">
        <f>MAX(0,U360+Clima!$F359-S361-Constantes!$D$11)</f>
        <v>8.6038054931533523</v>
      </c>
      <c r="U361" s="35">
        <f>U360+Clima!$F359-S361-P361-T361</f>
        <v>42.023191437533534</v>
      </c>
      <c r="V361" s="35">
        <f>0.0526*S361*Clima!$F359^1.218</f>
        <v>0</v>
      </c>
      <c r="W361" s="35">
        <f>V361*Constantes!$E$29</f>
        <v>0</v>
      </c>
      <c r="X361" s="9"/>
      <c r="Y361" s="35">
        <v>356</v>
      </c>
      <c r="Z361" s="35">
        <f>'Cálculos de ET'!$I359*((1-Constantes!$F$18)*'Cálculos de ET'!$K359+'Cálculos de ET'!$L359)</f>
        <v>2.4960400779139542</v>
      </c>
      <c r="AA361" s="35">
        <f>MIN(Z361*Constantes!$F$16,0.8*(AF360+Clima!$F359-AD361-AE361-Constantes!$D$12))</f>
        <v>1.476808562466468</v>
      </c>
      <c r="AB361" s="35">
        <f>IF(Clima!$F359&gt;0.05*Constantes!$F$17,((Clima!$F359-0.05*Constantes!$F$17)^2)/(Clima!$F359+0.95*Constantes!$F$17),0)</f>
        <v>0.90829739079143124</v>
      </c>
      <c r="AC361" s="35">
        <f>(AB361*Constantes!$F$23+Clima!$F359*Constantes!$F$22)/1000</f>
        <v>1.4842973907914314E-2</v>
      </c>
      <c r="AD361" s="35">
        <f>IF(AC361&gt;Constantes!$F$21,1000*((AC361-Constantes!$F$21)/(Constantes!$F$23+Constantes!$F$22)),0)</f>
        <v>0</v>
      </c>
      <c r="AE361" s="35">
        <f>MAX(0,AF360+Clima!$F359-AD361-Constantes!$D$11)</f>
        <v>8.6038054931533523</v>
      </c>
      <c r="AF361" s="35">
        <f>AF360+Clima!$F359-AD361-AA361-AE361</f>
        <v>42.023191437533534</v>
      </c>
      <c r="AG361" s="35">
        <f>0.0526*AD361*Clima!$F359^1.218</f>
        <v>0</v>
      </c>
      <c r="AH361" s="35">
        <f>AG361*Constantes!$F$29</f>
        <v>0</v>
      </c>
      <c r="AI361" s="9"/>
      <c r="AJ361" s="35">
        <v>356</v>
      </c>
      <c r="AK361" s="35">
        <f>0.0526*Clima!$F359^2.218</f>
        <v>19.508943529431356</v>
      </c>
      <c r="AL361" s="35">
        <f>IF(Clima!$F359&gt;0.05*$AP$6,((Clima!$F359-0.05*$AP$6)^2)/(Clima!$F359+0.95*$AP$6),0)</f>
        <v>3.3925456641945551</v>
      </c>
      <c r="AM361" s="35">
        <f>0.0526*AL361*Clima!$F359^1.218</f>
        <v>4.5961792905408876</v>
      </c>
      <c r="AN361" s="35"/>
      <c r="AO361" s="35"/>
      <c r="AP361" s="35"/>
      <c r="AQ361" s="9"/>
      <c r="AR361" s="10"/>
    </row>
    <row r="362" spans="2:44" x14ac:dyDescent="0.25">
      <c r="B362" s="8"/>
      <c r="C362" s="35">
        <v>357</v>
      </c>
      <c r="D362" s="35">
        <f>'Cálculos de ET'!$I360*((1-Constantes!$D$18)*'Cálculos de ET'!$K360+'Cálculos de ET'!$L360)</f>
        <v>2.5739845441754339</v>
      </c>
      <c r="E362" s="35">
        <f>MIN(D362*Constantes!$D$16,0.8*(J361+Clima!$F360-H362-I362-Constantes!$D$12))</f>
        <v>1.5229252319023343</v>
      </c>
      <c r="F362" s="35">
        <f>IF(Clima!$F360&gt;0.05*Constantes!$D$17,((Clima!$F360-0.05*Constantes!$D$17)^2)/(Clima!$F360+0.95*Constantes!$D$17),0)</f>
        <v>0</v>
      </c>
      <c r="G362" s="35">
        <f>(F362*Constantes!$D$23+Clima!$F360*Constantes!$D$22)/1000</f>
        <v>0</v>
      </c>
      <c r="H362" s="35">
        <f>IF(G362&gt;Constantes!$D$21,1000*((G362-Constantes!$D$21)/(Constantes!$D$23+Constantes!$D$22)),0)</f>
        <v>0</v>
      </c>
      <c r="I362" s="35">
        <f>MAX(0,J361+Clima!$F360-H362-Constantes!$D$11)</f>
        <v>0.72319143753353643</v>
      </c>
      <c r="J362" s="35">
        <f>J361+Clima!$F360-H362-E362-I362</f>
        <v>41.977074768097665</v>
      </c>
      <c r="K362" s="35">
        <f>0.0526*H362*Clima!$F360^1.218</f>
        <v>0</v>
      </c>
      <c r="L362" s="35">
        <f>K362*Constantes!$D$29</f>
        <v>0</v>
      </c>
      <c r="M362" s="9"/>
      <c r="N362" s="35">
        <v>357</v>
      </c>
      <c r="O362" s="35">
        <f>'Cálculos de ET'!$I360*((1-Constantes!$E$18)*'Cálculos de ET'!$K360+'Cálculos de ET'!$L360)</f>
        <v>2.5739845441754339</v>
      </c>
      <c r="P362" s="35">
        <f>MIN(O362*Constantes!$E$16,0.8*(U361+Clima!$F360-S362-T362-Constantes!$D$12))</f>
        <v>1.5229252319023343</v>
      </c>
      <c r="Q362" s="35">
        <f>IF(Clima!$F360&gt;0.05*Constantes!$E$17,((Clima!$F360-0.05*Constantes!$E$17)^2)/(Clima!$F360+0.95*Constantes!$E$17),0)</f>
        <v>0</v>
      </c>
      <c r="R362" s="35">
        <f>(Q362*Constantes!$E$23+Clima!$F360*Constantes!$E$22)/1000</f>
        <v>4.4000000000000007E-4</v>
      </c>
      <c r="S362" s="35">
        <f>IF(R362&gt;Constantes!$E$21,1000*((R362-Constantes!$E$21)/(Constantes!$E$23+Constantes!$E$22)),0)</f>
        <v>0</v>
      </c>
      <c r="T362" s="35">
        <f>MAX(0,U361+Clima!$F360-S362-Constantes!$D$11)</f>
        <v>0.72319143753353643</v>
      </c>
      <c r="U362" s="35">
        <f>U361+Clima!$F360-S362-P362-T362</f>
        <v>41.977074768097665</v>
      </c>
      <c r="V362" s="35">
        <f>0.0526*S362*Clima!$F360^1.218</f>
        <v>0</v>
      </c>
      <c r="W362" s="35">
        <f>V362*Constantes!$E$29</f>
        <v>0</v>
      </c>
      <c r="X362" s="9"/>
      <c r="Y362" s="35">
        <v>357</v>
      </c>
      <c r="Z362" s="35">
        <f>'Cálculos de ET'!$I360*((1-Constantes!$F$18)*'Cálculos de ET'!$K360+'Cálculos de ET'!$L360)</f>
        <v>2.5739845441754339</v>
      </c>
      <c r="AA362" s="35">
        <f>MIN(Z362*Constantes!$F$16,0.8*(AF361+Clima!$F360-AD362-AE362-Constantes!$D$12))</f>
        <v>1.5229252319023343</v>
      </c>
      <c r="AB362" s="35">
        <f>IF(Clima!$F360&gt;0.05*Constantes!$F$17,((Clima!$F360-0.05*Constantes!$F$17)^2)/(Clima!$F360+0.95*Constantes!$F$17),0)</f>
        <v>0</v>
      </c>
      <c r="AC362" s="35">
        <f>(AB362*Constantes!$F$23+Clima!$F360*Constantes!$F$22)/1000</f>
        <v>8.8000000000000014E-4</v>
      </c>
      <c r="AD362" s="35">
        <f>IF(AC362&gt;Constantes!$F$21,1000*((AC362-Constantes!$F$21)/(Constantes!$F$23+Constantes!$F$22)),0)</f>
        <v>0</v>
      </c>
      <c r="AE362" s="35">
        <f>MAX(0,AF361+Clima!$F360-AD362-Constantes!$D$11)</f>
        <v>0.72319143753353643</v>
      </c>
      <c r="AF362" s="35">
        <f>AF361+Clima!$F360-AD362-AA362-AE362</f>
        <v>41.977074768097665</v>
      </c>
      <c r="AG362" s="35">
        <f>0.0526*AD362*Clima!$F360^1.218</f>
        <v>0</v>
      </c>
      <c r="AH362" s="35">
        <f>AG362*Constantes!$F$29</f>
        <v>0</v>
      </c>
      <c r="AI362" s="9"/>
      <c r="AJ362" s="35">
        <v>357</v>
      </c>
      <c r="AK362" s="35">
        <f>0.0526*Clima!$F360^2.218</f>
        <v>0.30232861200727251</v>
      </c>
      <c r="AL362" s="35">
        <f>IF(Clima!$F360&gt;0.05*$AP$6,((Clima!$F360-0.05*$AP$6)^2)/(Clima!$F360+0.95*$AP$6),0)</f>
        <v>6.2440408225724973E-3</v>
      </c>
      <c r="AM362" s="35">
        <f>0.0526*AL362*Clima!$F360^1.218</f>
        <v>8.5806917963867778E-4</v>
      </c>
      <c r="AN362" s="35"/>
      <c r="AO362" s="35"/>
      <c r="AP362" s="35"/>
      <c r="AQ362" s="9"/>
      <c r="AR362" s="10"/>
    </row>
    <row r="363" spans="2:44" x14ac:dyDescent="0.25">
      <c r="B363" s="8"/>
      <c r="C363" s="35">
        <v>358</v>
      </c>
      <c r="D363" s="35">
        <f>'Cálculos de ET'!$I361*((1-Constantes!$D$18)*'Cálculos de ET'!$K361+'Cálculos de ET'!$L361)</f>
        <v>2.4882622773093868</v>
      </c>
      <c r="E363" s="35">
        <f>MIN(D363*Constantes!$D$16,0.8*(J362+Clima!$F361-H363-I363-Constantes!$D$12))</f>
        <v>1.4722067443179463</v>
      </c>
      <c r="F363" s="35">
        <f>IF(Clima!$F361&gt;0.05*Constantes!$D$17,((Clima!$F361-0.05*Constantes!$D$17)^2)/(Clima!$F361+0.95*Constantes!$D$17),0)</f>
        <v>0</v>
      </c>
      <c r="G363" s="35">
        <f>(F363*Constantes!$D$23+Clima!$F361*Constantes!$D$22)/1000</f>
        <v>0</v>
      </c>
      <c r="H363" s="35">
        <f>IF(G363&gt;Constantes!$D$21,1000*((G363-Constantes!$D$21)/(Constantes!$D$23+Constantes!$D$22)),0)</f>
        <v>0</v>
      </c>
      <c r="I363" s="35">
        <f>MAX(0,J362+Clima!$F361-H363-Constantes!$D$11)</f>
        <v>0</v>
      </c>
      <c r="J363" s="35">
        <f>J362+Clima!$F361-H363-E363-I363</f>
        <v>40.504868023779721</v>
      </c>
      <c r="K363" s="35">
        <f>0.0526*H363*Clima!$F361^1.218</f>
        <v>0</v>
      </c>
      <c r="L363" s="35">
        <f>K363*Constantes!$D$29</f>
        <v>0</v>
      </c>
      <c r="M363" s="9"/>
      <c r="N363" s="35">
        <v>358</v>
      </c>
      <c r="O363" s="35">
        <f>'Cálculos de ET'!$I361*((1-Constantes!$E$18)*'Cálculos de ET'!$K361+'Cálculos de ET'!$L361)</f>
        <v>2.4882622773093868</v>
      </c>
      <c r="P363" s="35">
        <f>MIN(O363*Constantes!$E$16,0.8*(U362+Clima!$F361-S363-T363-Constantes!$D$12))</f>
        <v>1.4722067443179463</v>
      </c>
      <c r="Q363" s="35">
        <f>IF(Clima!$F361&gt;0.05*Constantes!$E$17,((Clima!$F361-0.05*Constantes!$E$17)^2)/(Clima!$F361+0.95*Constantes!$E$17),0)</f>
        <v>0</v>
      </c>
      <c r="R363" s="35">
        <f>(Q363*Constantes!$E$23+Clima!$F361*Constantes!$E$22)/1000</f>
        <v>0</v>
      </c>
      <c r="S363" s="35">
        <f>IF(R363&gt;Constantes!$E$21,1000*((R363-Constantes!$E$21)/(Constantes!$E$23+Constantes!$E$22)),0)</f>
        <v>0</v>
      </c>
      <c r="T363" s="35">
        <f>MAX(0,U362+Clima!$F361-S363-Constantes!$D$11)</f>
        <v>0</v>
      </c>
      <c r="U363" s="35">
        <f>U362+Clima!$F361-S363-P363-T363</f>
        <v>40.504868023779721</v>
      </c>
      <c r="V363" s="35">
        <f>0.0526*S363*Clima!$F361^1.218</f>
        <v>0</v>
      </c>
      <c r="W363" s="35">
        <f>V363*Constantes!$E$29</f>
        <v>0</v>
      </c>
      <c r="X363" s="9"/>
      <c r="Y363" s="35">
        <v>358</v>
      </c>
      <c r="Z363" s="35">
        <f>'Cálculos de ET'!$I361*((1-Constantes!$F$18)*'Cálculos de ET'!$K361+'Cálculos de ET'!$L361)</f>
        <v>2.4882622773093868</v>
      </c>
      <c r="AA363" s="35">
        <f>MIN(Z363*Constantes!$F$16,0.8*(AF362+Clima!$F361-AD363-AE363-Constantes!$D$12))</f>
        <v>1.4722067443179463</v>
      </c>
      <c r="AB363" s="35">
        <f>IF(Clima!$F361&gt;0.05*Constantes!$F$17,((Clima!$F361-0.05*Constantes!$F$17)^2)/(Clima!$F361+0.95*Constantes!$F$17),0)</f>
        <v>0</v>
      </c>
      <c r="AC363" s="35">
        <f>(AB363*Constantes!$F$23+Clima!$F361*Constantes!$F$22)/1000</f>
        <v>0</v>
      </c>
      <c r="AD363" s="35">
        <f>IF(AC363&gt;Constantes!$F$21,1000*((AC363-Constantes!$F$21)/(Constantes!$F$23+Constantes!$F$22)),0)</f>
        <v>0</v>
      </c>
      <c r="AE363" s="35">
        <f>MAX(0,AF362+Clima!$F361-AD363-Constantes!$D$11)</f>
        <v>0</v>
      </c>
      <c r="AF363" s="35">
        <f>AF362+Clima!$F361-AD363-AA363-AE363</f>
        <v>40.504868023779721</v>
      </c>
      <c r="AG363" s="35">
        <f>0.0526*AD363*Clima!$F361^1.218</f>
        <v>0</v>
      </c>
      <c r="AH363" s="35">
        <f>AG363*Constantes!$F$29</f>
        <v>0</v>
      </c>
      <c r="AI363" s="9"/>
      <c r="AJ363" s="35">
        <v>358</v>
      </c>
      <c r="AK363" s="35">
        <f>0.0526*Clima!$F361^2.218</f>
        <v>0</v>
      </c>
      <c r="AL363" s="35">
        <f>IF(Clima!$F361&gt;0.05*$AP$6,((Clima!$F361-0.05*$AP$6)^2)/(Clima!$F361+0.95*$AP$6),0)</f>
        <v>0</v>
      </c>
      <c r="AM363" s="35">
        <f>0.0526*AL363*Clima!$F361^1.218</f>
        <v>0</v>
      </c>
      <c r="AN363" s="35"/>
      <c r="AO363" s="35"/>
      <c r="AP363" s="35"/>
      <c r="AQ363" s="9"/>
      <c r="AR363" s="10"/>
    </row>
    <row r="364" spans="2:44" x14ac:dyDescent="0.25">
      <c r="B364" s="8"/>
      <c r="C364" s="35">
        <v>359</v>
      </c>
      <c r="D364" s="35">
        <f>'Cálculos de ET'!$I362*((1-Constantes!$D$18)*'Cálculos de ET'!$K362+'Cálculos de ET'!$L362)</f>
        <v>2.4908673467547184</v>
      </c>
      <c r="E364" s="35">
        <f>MIN(D364*Constantes!$D$16,0.8*(J363+Clima!$F362-H364-I364-Constantes!$D$12))</f>
        <v>1.4737480612610223</v>
      </c>
      <c r="F364" s="35">
        <f>IF(Clima!$F362&gt;0.05*Constantes!$D$17,((Clima!$F362-0.05*Constantes!$D$17)^2)/(Clima!$F362+0.95*Constantes!$D$17),0)</f>
        <v>2.9843778508860281</v>
      </c>
      <c r="G364" s="35">
        <f>(F364*Constantes!$D$23+Clima!$F362*Constantes!$D$22)/1000</f>
        <v>2.9843778508860282E-2</v>
      </c>
      <c r="H364" s="35">
        <f>IF(G364&gt;Constantes!$D$21,1000*((G364-Constantes!$D$21)/(Constantes!$D$23+Constantes!$D$22)),0)</f>
        <v>2.9843778508860281</v>
      </c>
      <c r="I364" s="35">
        <f>MAX(0,J363+Clima!$F362-H364-Constantes!$D$11)</f>
        <v>17.020490172893695</v>
      </c>
      <c r="J364" s="35">
        <f>J363+Clima!$F362-H364-E364-I364</f>
        <v>42.02625193873898</v>
      </c>
      <c r="K364" s="35">
        <f>0.0526*H364*Clima!$F362^1.218</f>
        <v>7.1519431979632664</v>
      </c>
      <c r="L364" s="35">
        <f>K364*Constantes!$D$29</f>
        <v>1.8339419723325492E-2</v>
      </c>
      <c r="M364" s="9"/>
      <c r="N364" s="35">
        <v>359</v>
      </c>
      <c r="O364" s="35">
        <f>'Cálculos de ET'!$I362*((1-Constantes!$E$18)*'Cálculos de ET'!$K362+'Cálculos de ET'!$L362)</f>
        <v>2.4908673467547184</v>
      </c>
      <c r="P364" s="35">
        <f>MIN(O364*Constantes!$E$16,0.8*(U363+Clima!$F362-S364-T364-Constantes!$D$12))</f>
        <v>1.4737480612610223</v>
      </c>
      <c r="Q364" s="35">
        <f>IF(Clima!$F362&gt;0.05*Constantes!$E$17,((Clima!$F362-0.05*Constantes!$E$17)^2)/(Clima!$F362+0.95*Constantes!$E$17),0)</f>
        <v>2.9843778508860281</v>
      </c>
      <c r="R364" s="35">
        <f>(Q364*Constantes!$E$23+Clima!$F362*Constantes!$E$22)/1000</f>
        <v>3.4443778508860282E-2</v>
      </c>
      <c r="S364" s="35">
        <f>IF(R364&gt;Constantes!$E$21,1000*((R364-Constantes!$E$21)/(Constantes!$E$23+Constantes!$E$22)),0)</f>
        <v>1.1709586773392431</v>
      </c>
      <c r="T364" s="35">
        <f>MAX(0,U363+Clima!$F362-S364-Constantes!$D$11)</f>
        <v>18.833909346440478</v>
      </c>
      <c r="U364" s="35">
        <f>U363+Clima!$F362-S364-P364-T364</f>
        <v>42.02625193873898</v>
      </c>
      <c r="V364" s="35">
        <f>0.0526*S364*Clima!$F362^1.218</f>
        <v>2.8061560452226684</v>
      </c>
      <c r="W364" s="35">
        <f>V364*Constantes!$E$29</f>
        <v>7.1957050130293824E-3</v>
      </c>
      <c r="X364" s="9"/>
      <c r="Y364" s="35">
        <v>359</v>
      </c>
      <c r="Z364" s="35">
        <f>'Cálculos de ET'!$I362*((1-Constantes!$F$18)*'Cálculos de ET'!$K362+'Cálculos de ET'!$L362)</f>
        <v>2.4908673467547184</v>
      </c>
      <c r="AA364" s="35">
        <f>MIN(Z364*Constantes!$F$16,0.8*(AF363+Clima!$F362-AD364-AE364-Constantes!$D$12))</f>
        <v>1.4737480612610223</v>
      </c>
      <c r="AB364" s="35">
        <f>IF(Clima!$F362&gt;0.05*Constantes!$F$17,((Clima!$F362-0.05*Constantes!$F$17)^2)/(Clima!$F362+0.95*Constantes!$F$17),0)</f>
        <v>2.9843778508860281</v>
      </c>
      <c r="AC364" s="35">
        <f>(AB364*Constantes!$F$23+Clima!$F362*Constantes!$F$22)/1000</f>
        <v>3.9043778508860288E-2</v>
      </c>
      <c r="AD364" s="35">
        <f>IF(AC364&gt;Constantes!$F$21,1000*((AC364-Constantes!$F$21)/(Constantes!$F$23+Constantes!$F$22)),0)</f>
        <v>0</v>
      </c>
      <c r="AE364" s="35">
        <f>MAX(0,AF363+Clima!$F362-AD364-Constantes!$D$11)</f>
        <v>20.004868023779721</v>
      </c>
      <c r="AF364" s="35">
        <f>AF363+Clima!$F362-AD364-AA364-AE364</f>
        <v>42.02625193873898</v>
      </c>
      <c r="AG364" s="35">
        <f>0.0526*AD364*Clima!$F362^1.218</f>
        <v>0</v>
      </c>
      <c r="AH364" s="35">
        <f>AG364*Constantes!$F$29</f>
        <v>0</v>
      </c>
      <c r="AI364" s="9"/>
      <c r="AJ364" s="35">
        <v>359</v>
      </c>
      <c r="AK364" s="35">
        <f>0.0526*Clima!$F362^2.218</f>
        <v>55.118588118564972</v>
      </c>
      <c r="AL364" s="35">
        <f>IF(Clima!$F362&gt;0.05*$AP$6,((Clima!$F362-0.05*$AP$6)^2)/(Clima!$F362+0.95*$AP$6),0)</f>
        <v>8.0912125154299339</v>
      </c>
      <c r="AM364" s="35">
        <f>0.0526*AL364*Clima!$F362^1.218</f>
        <v>19.390270000772201</v>
      </c>
      <c r="AN364" s="35"/>
      <c r="AO364" s="35"/>
      <c r="AP364" s="35"/>
      <c r="AQ364" s="9"/>
      <c r="AR364" s="10"/>
    </row>
    <row r="365" spans="2:44" x14ac:dyDescent="0.25">
      <c r="B365" s="8"/>
      <c r="C365" s="35">
        <v>360</v>
      </c>
      <c r="D365" s="35">
        <f>'Cálculos de ET'!$I363*((1-Constantes!$D$18)*'Cálculos de ET'!$K363+'Cálculos de ET'!$L363)</f>
        <v>2.4649286250309972</v>
      </c>
      <c r="E365" s="35">
        <f>MIN(D365*Constantes!$D$16,0.8*(J364+Clima!$F363-H365-I365-Constantes!$D$12))</f>
        <v>1.4584011416822946</v>
      </c>
      <c r="F365" s="35">
        <f>IF(Clima!$F363&gt;0.05*Constantes!$D$17,((Clima!$F363-0.05*Constantes!$D$17)^2)/(Clima!$F363+0.95*Constantes!$D$17),0)</f>
        <v>0</v>
      </c>
      <c r="G365" s="35">
        <f>(F365*Constantes!$D$23+Clima!$F363*Constantes!$D$22)/1000</f>
        <v>0</v>
      </c>
      <c r="H365" s="35">
        <f>IF(G365&gt;Constantes!$D$21,1000*((G365-Constantes!$D$21)/(Constantes!$D$23+Constantes!$D$22)),0)</f>
        <v>0</v>
      </c>
      <c r="I365" s="35">
        <f>MAX(0,J364+Clima!$F363-H365-Constantes!$D$11)</f>
        <v>2.3262519387389773</v>
      </c>
      <c r="J365" s="35">
        <f>J364+Clima!$F363-H365-E365-I365</f>
        <v>42.041598858317705</v>
      </c>
      <c r="K365" s="35">
        <f>0.0526*H365*Clima!$F363^1.218</f>
        <v>0</v>
      </c>
      <c r="L365" s="35">
        <f>K365*Constantes!$D$29</f>
        <v>0</v>
      </c>
      <c r="M365" s="9"/>
      <c r="N365" s="35">
        <v>360</v>
      </c>
      <c r="O365" s="35">
        <f>'Cálculos de ET'!$I363*((1-Constantes!$E$18)*'Cálculos de ET'!$K363+'Cálculos de ET'!$L363)</f>
        <v>2.4649286250309972</v>
      </c>
      <c r="P365" s="35">
        <f>MIN(O365*Constantes!$E$16,0.8*(U364+Clima!$F363-S365-T365-Constantes!$D$12))</f>
        <v>1.4584011416822946</v>
      </c>
      <c r="Q365" s="35">
        <f>IF(Clima!$F363&gt;0.05*Constantes!$E$17,((Clima!$F363-0.05*Constantes!$E$17)^2)/(Clima!$F363+0.95*Constantes!$E$17),0)</f>
        <v>0</v>
      </c>
      <c r="R365" s="35">
        <f>(Q365*Constantes!$E$23+Clima!$F363*Constantes!$E$22)/1000</f>
        <v>7.6000000000000004E-4</v>
      </c>
      <c r="S365" s="35">
        <f>IF(R365&gt;Constantes!$E$21,1000*((R365-Constantes!$E$21)/(Constantes!$E$23+Constantes!$E$22)),0)</f>
        <v>0</v>
      </c>
      <c r="T365" s="35">
        <f>MAX(0,U364+Clima!$F363-S365-Constantes!$D$11)</f>
        <v>2.3262519387389773</v>
      </c>
      <c r="U365" s="35">
        <f>U364+Clima!$F363-S365-P365-T365</f>
        <v>42.041598858317705</v>
      </c>
      <c r="V365" s="35">
        <f>0.0526*S365*Clima!$F363^1.218</f>
        <v>0</v>
      </c>
      <c r="W365" s="35">
        <f>V365*Constantes!$E$29</f>
        <v>0</v>
      </c>
      <c r="X365" s="9"/>
      <c r="Y365" s="35">
        <v>360</v>
      </c>
      <c r="Z365" s="35">
        <f>'Cálculos de ET'!$I363*((1-Constantes!$F$18)*'Cálculos de ET'!$K363+'Cálculos de ET'!$L363)</f>
        <v>2.4649286250309972</v>
      </c>
      <c r="AA365" s="35">
        <f>MIN(Z365*Constantes!$F$16,0.8*(AF364+Clima!$F363-AD365-AE365-Constantes!$D$12))</f>
        <v>1.4584011416822946</v>
      </c>
      <c r="AB365" s="35">
        <f>IF(Clima!$F363&gt;0.05*Constantes!$F$17,((Clima!$F363-0.05*Constantes!$F$17)^2)/(Clima!$F363+0.95*Constantes!$F$17),0)</f>
        <v>0</v>
      </c>
      <c r="AC365" s="35">
        <f>(AB365*Constantes!$F$23+Clima!$F363*Constantes!$F$22)/1000</f>
        <v>1.5200000000000001E-3</v>
      </c>
      <c r="AD365" s="35">
        <f>IF(AC365&gt;Constantes!$F$21,1000*((AC365-Constantes!$F$21)/(Constantes!$F$23+Constantes!$F$22)),0)</f>
        <v>0</v>
      </c>
      <c r="AE365" s="35">
        <f>MAX(0,AF364+Clima!$F363-AD365-Constantes!$D$11)</f>
        <v>2.3262519387389773</v>
      </c>
      <c r="AF365" s="35">
        <f>AF364+Clima!$F363-AD365-AA365-AE365</f>
        <v>42.041598858317705</v>
      </c>
      <c r="AG365" s="35">
        <f>0.0526*AD365*Clima!$F363^1.218</f>
        <v>0</v>
      </c>
      <c r="AH365" s="35">
        <f>AG365*Constantes!$F$29</f>
        <v>0</v>
      </c>
      <c r="AI365" s="9"/>
      <c r="AJ365" s="35">
        <v>360</v>
      </c>
      <c r="AK365" s="35">
        <f>0.0526*Clima!$F363^2.218</f>
        <v>1.0161217826375908</v>
      </c>
      <c r="AL365" s="35">
        <f>IF(Clima!$F363&gt;0.05*$AP$6,((Clima!$F363-0.05*$AP$6)^2)/(Clima!$F363+0.95*$AP$6),0)</f>
        <v>0.11653532226287651</v>
      </c>
      <c r="AM365" s="35">
        <f>0.0526*AL365*Clima!$F363^1.218</f>
        <v>3.1161599841578999E-2</v>
      </c>
      <c r="AN365" s="35"/>
      <c r="AO365" s="35"/>
      <c r="AP365" s="35"/>
      <c r="AQ365" s="9"/>
      <c r="AR365" s="10"/>
    </row>
    <row r="366" spans="2:44" x14ac:dyDescent="0.25">
      <c r="B366" s="8"/>
      <c r="C366" s="35">
        <v>361</v>
      </c>
      <c r="D366" s="35">
        <f>'Cálculos de ET'!$I364*((1-Constantes!$D$18)*'Cálculos de ET'!$K364+'Cálculos de ET'!$L364)</f>
        <v>2.5480299001553601</v>
      </c>
      <c r="E366" s="35">
        <f>MIN(D366*Constantes!$D$16,0.8*(J365+Clima!$F364-H366-I366-Constantes!$D$12))</f>
        <v>1.5075688917282424</v>
      </c>
      <c r="F366" s="35">
        <f>IF(Clima!$F364&gt;0.05*Constantes!$D$17,((Clima!$F364-0.05*Constantes!$D$17)^2)/(Clima!$F364+0.95*Constantes!$D$17),0)</f>
        <v>0</v>
      </c>
      <c r="G366" s="35">
        <f>(F366*Constantes!$D$23+Clima!$F364*Constantes!$D$22)/1000</f>
        <v>0</v>
      </c>
      <c r="H366" s="35">
        <f>IF(G366&gt;Constantes!$D$21,1000*((G366-Constantes!$D$21)/(Constantes!$D$23+Constantes!$D$22)),0)</f>
        <v>0</v>
      </c>
      <c r="I366" s="35">
        <f>MAX(0,J365+Clima!$F364-H366-Constantes!$D$11)</f>
        <v>1.3415988583177025</v>
      </c>
      <c r="J366" s="35">
        <f>J365+Clima!$F364-H366-E366-I366</f>
        <v>41.992431108271759</v>
      </c>
      <c r="K366" s="35">
        <f>0.0526*H366*Clima!$F364^1.218</f>
        <v>0</v>
      </c>
      <c r="L366" s="35">
        <f>K366*Constantes!$D$29</f>
        <v>0</v>
      </c>
      <c r="M366" s="9"/>
      <c r="N366" s="35">
        <v>361</v>
      </c>
      <c r="O366" s="35">
        <f>'Cálculos de ET'!$I364*((1-Constantes!$E$18)*'Cálculos de ET'!$K364+'Cálculos de ET'!$L364)</f>
        <v>2.5480299001553601</v>
      </c>
      <c r="P366" s="35">
        <f>MIN(O366*Constantes!$E$16,0.8*(U365+Clima!$F364-S366-T366-Constantes!$D$12))</f>
        <v>1.5075688917282424</v>
      </c>
      <c r="Q366" s="35">
        <f>IF(Clima!$F364&gt;0.05*Constantes!$E$17,((Clima!$F364-0.05*Constantes!$E$17)^2)/(Clima!$F364+0.95*Constantes!$E$17),0)</f>
        <v>0</v>
      </c>
      <c r="R366" s="35">
        <f>(Q366*Constantes!$E$23+Clima!$F364*Constantes!$E$22)/1000</f>
        <v>5.5999999999999995E-4</v>
      </c>
      <c r="S366" s="35">
        <f>IF(R366&gt;Constantes!$E$21,1000*((R366-Constantes!$E$21)/(Constantes!$E$23+Constantes!$E$22)),0)</f>
        <v>0</v>
      </c>
      <c r="T366" s="35">
        <f>MAX(0,U365+Clima!$F364-S366-Constantes!$D$11)</f>
        <v>1.3415988583177025</v>
      </c>
      <c r="U366" s="35">
        <f>U365+Clima!$F364-S366-P366-T366</f>
        <v>41.992431108271759</v>
      </c>
      <c r="V366" s="35">
        <f>0.0526*S366*Clima!$F364^1.218</f>
        <v>0</v>
      </c>
      <c r="W366" s="35">
        <f>V366*Constantes!$E$29</f>
        <v>0</v>
      </c>
      <c r="X366" s="9"/>
      <c r="Y366" s="35">
        <v>361</v>
      </c>
      <c r="Z366" s="35">
        <f>'Cálculos de ET'!$I364*((1-Constantes!$F$18)*'Cálculos de ET'!$K364+'Cálculos de ET'!$L364)</f>
        <v>2.5480299001553601</v>
      </c>
      <c r="AA366" s="35">
        <f>MIN(Z366*Constantes!$F$16,0.8*(AF365+Clima!$F364-AD366-AE366-Constantes!$D$12))</f>
        <v>1.5075688917282424</v>
      </c>
      <c r="AB366" s="35">
        <f>IF(Clima!$F364&gt;0.05*Constantes!$F$17,((Clima!$F364-0.05*Constantes!$F$17)^2)/(Clima!$F364+0.95*Constantes!$F$17),0)</f>
        <v>0</v>
      </c>
      <c r="AC366" s="35">
        <f>(AB366*Constantes!$F$23+Clima!$F364*Constantes!$F$22)/1000</f>
        <v>1.1199999999999999E-3</v>
      </c>
      <c r="AD366" s="35">
        <f>IF(AC366&gt;Constantes!$F$21,1000*((AC366-Constantes!$F$21)/(Constantes!$F$23+Constantes!$F$22)),0)</f>
        <v>0</v>
      </c>
      <c r="AE366" s="35">
        <f>MAX(0,AF365+Clima!$F364-AD366-Constantes!$D$11)</f>
        <v>1.3415988583177025</v>
      </c>
      <c r="AF366" s="35">
        <f>AF365+Clima!$F364-AD366-AA366-AE366</f>
        <v>41.992431108271759</v>
      </c>
      <c r="AG366" s="35">
        <f>0.0526*AD366*Clima!$F364^1.218</f>
        <v>0</v>
      </c>
      <c r="AH366" s="35">
        <f>AG366*Constantes!$F$29</f>
        <v>0</v>
      </c>
      <c r="AI366" s="9"/>
      <c r="AJ366" s="35">
        <v>361</v>
      </c>
      <c r="AK366" s="35">
        <f>0.0526*Clima!$F364^2.218</f>
        <v>0.51615751836785251</v>
      </c>
      <c r="AL366" s="35">
        <f>IF(Clima!$F364&gt;0.05*$AP$6,((Clima!$F364-0.05*$AP$6)^2)/(Clima!$F364+0.95*$AP$6),0)</f>
        <v>3.1957062669984396E-2</v>
      </c>
      <c r="AM366" s="35">
        <f>0.0526*AL366*Clima!$F364^1.218</f>
        <v>5.8910279150232447E-3</v>
      </c>
      <c r="AN366" s="35"/>
      <c r="AO366" s="35"/>
      <c r="AP366" s="35"/>
      <c r="AQ366" s="9"/>
      <c r="AR366" s="10"/>
    </row>
    <row r="367" spans="2:44" x14ac:dyDescent="0.25">
      <c r="B367" s="8"/>
      <c r="C367" s="35">
        <v>362</v>
      </c>
      <c r="D367" s="35">
        <f>'Cálculos de ET'!$I365*((1-Constantes!$D$18)*'Cálculos de ET'!$K365+'Cálculos de ET'!$L365)</f>
        <v>2.5740463947775298</v>
      </c>
      <c r="E367" s="35">
        <f>MIN(D367*Constantes!$D$16,0.8*(J366+Clima!$F365-H367-I367-Constantes!$D$12))</f>
        <v>1.522961826466491</v>
      </c>
      <c r="F367" s="35">
        <f>IF(Clima!$F365&gt;0.05*Constantes!$D$17,((Clima!$F365-0.05*Constantes!$D$17)^2)/(Clima!$F365+0.95*Constantes!$D$17),0)</f>
        <v>2.6884666372072465E-2</v>
      </c>
      <c r="G367" s="35">
        <f>(F367*Constantes!$D$23+Clima!$F365*Constantes!$D$22)/1000</f>
        <v>2.6884666372072464E-4</v>
      </c>
      <c r="H367" s="35">
        <f>IF(G367&gt;Constantes!$D$21,1000*((G367-Constantes!$D$21)/(Constantes!$D$23+Constantes!$D$22)),0)</f>
        <v>2.6884666372072465E-2</v>
      </c>
      <c r="I367" s="35">
        <f>MAX(0,J366+Clima!$F365-H367-Constantes!$D$11)</f>
        <v>4.7655464418996871</v>
      </c>
      <c r="J367" s="35">
        <f>J366+Clima!$F365-H367-E367-I367</f>
        <v>41.977038173533508</v>
      </c>
      <c r="K367" s="35">
        <f>0.0526*H367*Clima!$F365^1.218</f>
        <v>1.3307215341175394E-2</v>
      </c>
      <c r="L367" s="35">
        <f>K367*Constantes!$D$29</f>
        <v>3.412311881335849E-5</v>
      </c>
      <c r="M367" s="9"/>
      <c r="N367" s="35">
        <v>362</v>
      </c>
      <c r="O367" s="35">
        <f>'Cálculos de ET'!$I365*((1-Constantes!$E$18)*'Cálculos de ET'!$K365+'Cálculos de ET'!$L365)</f>
        <v>2.5740463947775298</v>
      </c>
      <c r="P367" s="35">
        <f>MIN(O367*Constantes!$E$16,0.8*(U366+Clima!$F365-S367-T367-Constantes!$D$12))</f>
        <v>1.522961826466491</v>
      </c>
      <c r="Q367" s="35">
        <f>IF(Clima!$F365&gt;0.05*Constantes!$E$17,((Clima!$F365-0.05*Constantes!$E$17)^2)/(Clima!$F365+0.95*Constantes!$E$17),0)</f>
        <v>2.6884666372072465E-2</v>
      </c>
      <c r="R367" s="35">
        <f>(Q367*Constantes!$E$23+Clima!$F365*Constantes!$E$22)/1000</f>
        <v>1.5288466637207248E-3</v>
      </c>
      <c r="S367" s="35">
        <f>IF(R367&gt;Constantes!$E$21,1000*((R367-Constantes!$E$21)/(Constantes!$E$23+Constantes!$E$22)),0)</f>
        <v>0</v>
      </c>
      <c r="T367" s="35">
        <f>MAX(0,U366+Clima!$F365-S367-Constantes!$D$11)</f>
        <v>4.7924311082717566</v>
      </c>
      <c r="U367" s="35">
        <f>U366+Clima!$F365-S367-P367-T367</f>
        <v>41.977038173533508</v>
      </c>
      <c r="V367" s="35">
        <f>0.0526*S367*Clima!$F365^1.218</f>
        <v>0</v>
      </c>
      <c r="W367" s="35">
        <f>V367*Constantes!$E$29</f>
        <v>0</v>
      </c>
      <c r="X367" s="9"/>
      <c r="Y367" s="35">
        <v>362</v>
      </c>
      <c r="Z367" s="35">
        <f>'Cálculos de ET'!$I365*((1-Constantes!$F$18)*'Cálculos de ET'!$K365+'Cálculos de ET'!$L365)</f>
        <v>2.5740463947775298</v>
      </c>
      <c r="AA367" s="35">
        <f>MIN(Z367*Constantes!$F$16,0.8*(AF366+Clima!$F365-AD367-AE367-Constantes!$D$12))</f>
        <v>1.522961826466491</v>
      </c>
      <c r="AB367" s="35">
        <f>IF(Clima!$F365&gt;0.05*Constantes!$F$17,((Clima!$F365-0.05*Constantes!$F$17)^2)/(Clima!$F365+0.95*Constantes!$F$17),0)</f>
        <v>2.6884666372072465E-2</v>
      </c>
      <c r="AC367" s="35">
        <f>(AB367*Constantes!$F$23+Clima!$F365*Constantes!$F$22)/1000</f>
        <v>2.7888466637207244E-3</v>
      </c>
      <c r="AD367" s="35">
        <f>IF(AC367&gt;Constantes!$F$21,1000*((AC367-Constantes!$F$21)/(Constantes!$F$23+Constantes!$F$22)),0)</f>
        <v>0</v>
      </c>
      <c r="AE367" s="35">
        <f>MAX(0,AF366+Clima!$F365-AD367-Constantes!$D$11)</f>
        <v>4.7924311082717566</v>
      </c>
      <c r="AF367" s="35">
        <f>AF366+Clima!$F365-AD367-AA367-AE367</f>
        <v>41.977038173533508</v>
      </c>
      <c r="AG367" s="35">
        <f>0.0526*AD367*Clima!$F365^1.218</f>
        <v>0</v>
      </c>
      <c r="AH367" s="35">
        <f>AG367*Constantes!$F$29</f>
        <v>0</v>
      </c>
      <c r="AI367" s="9"/>
      <c r="AJ367" s="35">
        <v>362</v>
      </c>
      <c r="AK367" s="35">
        <f>0.0526*Clima!$F365^2.218</f>
        <v>3.1183372517686312</v>
      </c>
      <c r="AL367" s="35">
        <f>IF(Clima!$F365&gt;0.05*$AP$6,((Clima!$F365-0.05*$AP$6)^2)/(Clima!$F365+0.95*$AP$6),0)</f>
        <v>0.53229249011857738</v>
      </c>
      <c r="AM367" s="35">
        <f>0.0526*AL367*Clima!$F365^1.218</f>
        <v>0.26347103186880089</v>
      </c>
      <c r="AN367" s="35"/>
      <c r="AO367" s="35"/>
      <c r="AP367" s="35"/>
      <c r="AQ367" s="9"/>
      <c r="AR367" s="10"/>
    </row>
    <row r="368" spans="2:44" x14ac:dyDescent="0.25">
      <c r="B368" s="8"/>
      <c r="C368" s="35">
        <v>363</v>
      </c>
      <c r="D368" s="35">
        <f>'Cálculos de ET'!$I366*((1-Constantes!$D$18)*'Cálculos de ET'!$K366+'Cálculos de ET'!$L366)</f>
        <v>2.4675727108662486</v>
      </c>
      <c r="E368" s="35">
        <f>MIN(D368*Constantes!$D$16,0.8*(J367+Clima!$F366-H368-I368-Constantes!$D$12))</f>
        <v>1.4599655430859209</v>
      </c>
      <c r="F368" s="35">
        <f>IF(Clima!$F366&gt;0.05*Constantes!$D$17,((Clima!$F366-0.05*Constantes!$D$17)^2)/(Clima!$F366+0.95*Constantes!$D$17),0)</f>
        <v>0</v>
      </c>
      <c r="G368" s="35">
        <f>(F368*Constantes!$D$23+Clima!$F366*Constantes!$D$22)/1000</f>
        <v>0</v>
      </c>
      <c r="H368" s="35">
        <f>IF(G368&gt;Constantes!$D$21,1000*((G368-Constantes!$D$21)/(Constantes!$D$23+Constantes!$D$22)),0)</f>
        <v>0</v>
      </c>
      <c r="I368" s="35">
        <f>MAX(0,J367+Clima!$F366-H368-Constantes!$D$11)</f>
        <v>2.3770381735335064</v>
      </c>
      <c r="J368" s="35">
        <f>J367+Clima!$F366-H368-E368-I368</f>
        <v>42.040034456914078</v>
      </c>
      <c r="K368" s="35">
        <f>0.0526*H368*Clima!$F366^1.218</f>
        <v>0</v>
      </c>
      <c r="L368" s="35">
        <f>K368*Constantes!$D$29</f>
        <v>0</v>
      </c>
      <c r="M368" s="9"/>
      <c r="N368" s="35">
        <v>363</v>
      </c>
      <c r="O368" s="35">
        <f>'Cálculos de ET'!$I366*((1-Constantes!$E$18)*'Cálculos de ET'!$K366+'Cálculos de ET'!$L366)</f>
        <v>2.4675727108662486</v>
      </c>
      <c r="P368" s="35">
        <f>MIN(O368*Constantes!$E$16,0.8*(U367+Clima!$F366-S368-T368-Constantes!$D$12))</f>
        <v>1.4599655430859209</v>
      </c>
      <c r="Q368" s="35">
        <f>IF(Clima!$F366&gt;0.05*Constantes!$E$17,((Clima!$F366-0.05*Constantes!$E$17)^2)/(Clima!$F366+0.95*Constantes!$E$17),0)</f>
        <v>0</v>
      </c>
      <c r="R368" s="35">
        <f>(Q368*Constantes!$E$23+Clima!$F366*Constantes!$E$22)/1000</f>
        <v>7.7999999999999999E-4</v>
      </c>
      <c r="S368" s="35">
        <f>IF(R368&gt;Constantes!$E$21,1000*((R368-Constantes!$E$21)/(Constantes!$E$23+Constantes!$E$22)),0)</f>
        <v>0</v>
      </c>
      <c r="T368" s="35">
        <f>MAX(0,U367+Clima!$F366-S368-Constantes!$D$11)</f>
        <v>2.3770381735335064</v>
      </c>
      <c r="U368" s="35">
        <f>U367+Clima!$F366-S368-P368-T368</f>
        <v>42.040034456914078</v>
      </c>
      <c r="V368" s="35">
        <f>0.0526*S368*Clima!$F366^1.218</f>
        <v>0</v>
      </c>
      <c r="W368" s="35">
        <f>V368*Constantes!$E$29</f>
        <v>0</v>
      </c>
      <c r="X368" s="9"/>
      <c r="Y368" s="35">
        <v>363</v>
      </c>
      <c r="Z368" s="35">
        <f>'Cálculos de ET'!$I366*((1-Constantes!$F$18)*'Cálculos de ET'!$K366+'Cálculos de ET'!$L366)</f>
        <v>2.4675727108662486</v>
      </c>
      <c r="AA368" s="35">
        <f>MIN(Z368*Constantes!$F$16,0.8*(AF367+Clima!$F366-AD368-AE368-Constantes!$D$12))</f>
        <v>1.4599655430859209</v>
      </c>
      <c r="AB368" s="35">
        <f>IF(Clima!$F366&gt;0.05*Constantes!$F$17,((Clima!$F366-0.05*Constantes!$F$17)^2)/(Clima!$F366+0.95*Constantes!$F$17),0)</f>
        <v>0</v>
      </c>
      <c r="AC368" s="35">
        <f>(AB368*Constantes!$F$23+Clima!$F366*Constantes!$F$22)/1000</f>
        <v>1.56E-3</v>
      </c>
      <c r="AD368" s="35">
        <f>IF(AC368&gt;Constantes!$F$21,1000*((AC368-Constantes!$F$21)/(Constantes!$F$23+Constantes!$F$22)),0)</f>
        <v>0</v>
      </c>
      <c r="AE368" s="35">
        <f>MAX(0,AF367+Clima!$F366-AD368-Constantes!$D$11)</f>
        <v>2.3770381735335064</v>
      </c>
      <c r="AF368" s="35">
        <f>AF367+Clima!$F366-AD368-AA368-AE368</f>
        <v>42.040034456914078</v>
      </c>
      <c r="AG368" s="35">
        <f>0.0526*AD368*Clima!$F366^1.218</f>
        <v>0</v>
      </c>
      <c r="AH368" s="35">
        <f>AG368*Constantes!$F$29</f>
        <v>0</v>
      </c>
      <c r="AI368" s="9"/>
      <c r="AJ368" s="35">
        <v>363</v>
      </c>
      <c r="AK368" s="35">
        <f>0.0526*Clima!$F366^2.218</f>
        <v>1.0763835266267017</v>
      </c>
      <c r="AL368" s="35">
        <f>IF(Clima!$F366&gt;0.05*$AP$6,((Clima!$F366-0.05*$AP$6)^2)/(Clima!$F366+0.95*$AP$6),0)</f>
        <v>0.12772912526524982</v>
      </c>
      <c r="AM368" s="35">
        <f>0.0526*AL368*Clima!$F366^1.218</f>
        <v>3.5252699052808555E-2</v>
      </c>
      <c r="AN368" s="35"/>
      <c r="AO368" s="35"/>
      <c r="AP368" s="35"/>
      <c r="AQ368" s="9"/>
      <c r="AR368" s="10"/>
    </row>
    <row r="369" spans="2:44" x14ac:dyDescent="0.25">
      <c r="B369" s="8"/>
      <c r="C369" s="35">
        <v>364</v>
      </c>
      <c r="D369" s="35">
        <f>'Cálculos de ET'!$I367*((1-Constantes!$D$18)*'Cálculos de ET'!$K367+'Cálculos de ET'!$L367)</f>
        <v>2.4701856001402596</v>
      </c>
      <c r="E369" s="35">
        <f>MIN(D369*Constantes!$D$16,0.8*(J368+Clima!$F367-H369-I369-Constantes!$D$12))</f>
        <v>1.4615114867135011</v>
      </c>
      <c r="F369" s="35">
        <f>IF(Clima!$F367&gt;0.05*Constantes!$D$17,((Clima!$F367-0.05*Constantes!$D$17)^2)/(Clima!$F367+0.95*Constantes!$D$17),0)</f>
        <v>0</v>
      </c>
      <c r="G369" s="35">
        <f>(F369*Constantes!$D$23+Clima!$F367*Constantes!$D$22)/1000</f>
        <v>0</v>
      </c>
      <c r="H369" s="35">
        <f>IF(G369&gt;Constantes!$D$21,1000*((G369-Constantes!$D$21)/(Constantes!$D$23+Constantes!$D$22)),0)</f>
        <v>0</v>
      </c>
      <c r="I369" s="35">
        <f>MAX(0,J368+Clima!$F367-H369-Constantes!$D$11)</f>
        <v>2.6400344569140799</v>
      </c>
      <c r="J369" s="35">
        <f>J368+Clima!$F367-H369-E369-I369</f>
        <v>42.038488513286502</v>
      </c>
      <c r="K369" s="35">
        <f>0.0526*H369*Clima!$F367^1.218</f>
        <v>0</v>
      </c>
      <c r="L369" s="35">
        <f>K369*Constantes!$D$29</f>
        <v>0</v>
      </c>
      <c r="M369" s="9"/>
      <c r="N369" s="35">
        <v>364</v>
      </c>
      <c r="O369" s="35">
        <f>'Cálculos de ET'!$I367*((1-Constantes!$E$18)*'Cálculos de ET'!$K367+'Cálculos de ET'!$L367)</f>
        <v>2.4701856001402596</v>
      </c>
      <c r="P369" s="35">
        <f>MIN(O369*Constantes!$E$16,0.8*(U368+Clima!$F367-S369-T369-Constantes!$D$12))</f>
        <v>1.4615114867135011</v>
      </c>
      <c r="Q369" s="35">
        <f>IF(Clima!$F367&gt;0.05*Constantes!$E$17,((Clima!$F367-0.05*Constantes!$E$17)^2)/(Clima!$F367+0.95*Constantes!$E$17),0)</f>
        <v>0</v>
      </c>
      <c r="R369" s="35">
        <f>(Q369*Constantes!$E$23+Clima!$F367*Constantes!$E$22)/1000</f>
        <v>8.1999999999999998E-4</v>
      </c>
      <c r="S369" s="35">
        <f>IF(R369&gt;Constantes!$E$21,1000*((R369-Constantes!$E$21)/(Constantes!$E$23+Constantes!$E$22)),0)</f>
        <v>0</v>
      </c>
      <c r="T369" s="35">
        <f>MAX(0,U368+Clima!$F367-S369-Constantes!$D$11)</f>
        <v>2.6400344569140799</v>
      </c>
      <c r="U369" s="35">
        <f>U368+Clima!$F367-S369-P369-T369</f>
        <v>42.038488513286502</v>
      </c>
      <c r="V369" s="35">
        <f>0.0526*S369*Clima!$F367^1.218</f>
        <v>0</v>
      </c>
      <c r="W369" s="35">
        <f>V369*Constantes!$E$29</f>
        <v>0</v>
      </c>
      <c r="X369" s="9"/>
      <c r="Y369" s="35">
        <v>364</v>
      </c>
      <c r="Z369" s="35">
        <f>'Cálculos de ET'!$I367*((1-Constantes!$F$18)*'Cálculos de ET'!$K367+'Cálculos de ET'!$L367)</f>
        <v>2.4701856001402596</v>
      </c>
      <c r="AA369" s="35">
        <f>MIN(Z369*Constantes!$F$16,0.8*(AF368+Clima!$F367-AD369-AE369-Constantes!$D$12))</f>
        <v>1.4615114867135011</v>
      </c>
      <c r="AB369" s="35">
        <f>IF(Clima!$F367&gt;0.05*Constantes!$F$17,((Clima!$F367-0.05*Constantes!$F$17)^2)/(Clima!$F367+0.95*Constantes!$F$17),0)</f>
        <v>0</v>
      </c>
      <c r="AC369" s="35">
        <f>(AB369*Constantes!$F$23+Clima!$F367*Constantes!$F$22)/1000</f>
        <v>1.64E-3</v>
      </c>
      <c r="AD369" s="35">
        <f>IF(AC369&gt;Constantes!$F$21,1000*((AC369-Constantes!$F$21)/(Constantes!$F$23+Constantes!$F$22)),0)</f>
        <v>0</v>
      </c>
      <c r="AE369" s="35">
        <f>MAX(0,AF368+Clima!$F367-AD369-Constantes!$D$11)</f>
        <v>2.6400344569140799</v>
      </c>
      <c r="AF369" s="35">
        <f>AF368+Clima!$F367-AD369-AA369-AE369</f>
        <v>42.038488513286502</v>
      </c>
      <c r="AG369" s="35">
        <f>0.0526*AD369*Clima!$F367^1.218</f>
        <v>0</v>
      </c>
      <c r="AH369" s="35">
        <f>AG369*Constantes!$F$29</f>
        <v>0</v>
      </c>
      <c r="AI369" s="9"/>
      <c r="AJ369" s="35">
        <v>364</v>
      </c>
      <c r="AK369" s="35">
        <f>0.0526*Clima!$F367^2.218</f>
        <v>1.2026529983397987</v>
      </c>
      <c r="AL369" s="35">
        <f>IF(Clima!$F367&gt;0.05*$AP$6,((Clima!$F367-0.05*$AP$6)^2)/(Clima!$F367+0.95*$AP$6),0)</f>
        <v>0.15155665486705905</v>
      </c>
      <c r="AM369" s="35">
        <f>0.0526*AL369*Clima!$F367^1.218</f>
        <v>4.4456113510785045E-2</v>
      </c>
      <c r="AN369" s="35"/>
      <c r="AO369" s="35"/>
      <c r="AP369" s="35"/>
      <c r="AQ369" s="9"/>
      <c r="AR369" s="10"/>
    </row>
    <row r="370" spans="2:44" x14ac:dyDescent="0.25">
      <c r="B370" s="8"/>
      <c r="C370" s="35">
        <v>365</v>
      </c>
      <c r="D370" s="35">
        <f>'Cálculos de ET'!$I368*((1-Constantes!$D$18)*'Cálculos de ET'!$K368+'Cálculos de ET'!$L368)</f>
        <v>2.3690148994545663</v>
      </c>
      <c r="E370" s="35">
        <f>MIN(D370*Constantes!$D$16,0.8*(J369+Clima!$F368-H370-I370-Constantes!$D$12))</f>
        <v>1.4016527695537062</v>
      </c>
      <c r="F370" s="35">
        <f>IF(Clima!$F368&gt;0.05*Constantes!$D$17,((Clima!$F368-0.05*Constantes!$D$17)^2)/(Clima!$F368+0.95*Constantes!$D$17),0)</f>
        <v>0</v>
      </c>
      <c r="G370" s="35">
        <f>(F370*Constantes!$D$23+Clima!$F368*Constantes!$D$22)/1000</f>
        <v>0</v>
      </c>
      <c r="H370" s="35">
        <f>IF(G370&gt;Constantes!$D$21,1000*((G370-Constantes!$D$21)/(Constantes!$D$23+Constantes!$D$22)),0)</f>
        <v>0</v>
      </c>
      <c r="I370" s="35">
        <f>MAX(0,J369+Clima!$F368-H370-Constantes!$D$11)</f>
        <v>1.0384885132865023</v>
      </c>
      <c r="J370" s="35">
        <f>J369+Clima!$F368-H370-E370-I370</f>
        <v>42.098347230446294</v>
      </c>
      <c r="K370" s="35">
        <f>0.0526*H370*Clima!$F368^1.218</f>
        <v>0</v>
      </c>
      <c r="L370" s="35">
        <f>K370*Constantes!$D$29</f>
        <v>0</v>
      </c>
      <c r="M370" s="9"/>
      <c r="N370" s="35">
        <v>365</v>
      </c>
      <c r="O370" s="35">
        <f>'Cálculos de ET'!$I368*((1-Constantes!$E$18)*'Cálculos de ET'!$K368+'Cálculos de ET'!$L368)</f>
        <v>2.3690148994545663</v>
      </c>
      <c r="P370" s="35">
        <f>MIN(O370*Constantes!$E$16,0.8*(U369+Clima!$F368-S370-T370-Constantes!$D$12))</f>
        <v>1.4016527695537062</v>
      </c>
      <c r="Q370" s="35">
        <f>IF(Clima!$F368&gt;0.05*Constantes!$E$17,((Clima!$F368-0.05*Constantes!$E$17)^2)/(Clima!$F368+0.95*Constantes!$E$17),0)</f>
        <v>0</v>
      </c>
      <c r="R370" s="35">
        <f>(Q370*Constantes!$E$23+Clima!$F368*Constantes!$E$22)/1000</f>
        <v>5.0000000000000001E-4</v>
      </c>
      <c r="S370" s="35">
        <f>IF(R370&gt;Constantes!$E$21,1000*((R370-Constantes!$E$21)/(Constantes!$E$23+Constantes!$E$22)),0)</f>
        <v>0</v>
      </c>
      <c r="T370" s="35">
        <f>MAX(0,U369+Clima!$F368-S370-Constantes!$D$11)</f>
        <v>1.0384885132865023</v>
      </c>
      <c r="U370" s="35">
        <f>U369+Clima!$F368-S370-P370-T370</f>
        <v>42.098347230446294</v>
      </c>
      <c r="V370" s="35">
        <f>0.0526*S370*Clima!$F368^1.218</f>
        <v>0</v>
      </c>
      <c r="W370" s="35">
        <f>V370*Constantes!$E$29</f>
        <v>0</v>
      </c>
      <c r="X370" s="9"/>
      <c r="Y370" s="35">
        <v>365</v>
      </c>
      <c r="Z370" s="35">
        <f>'Cálculos de ET'!$I368*((1-Constantes!$F$18)*'Cálculos de ET'!$K368+'Cálculos de ET'!$L368)</f>
        <v>2.3690148994545663</v>
      </c>
      <c r="AA370" s="35">
        <f>MIN(Z370*Constantes!$F$16,0.8*(AF369+Clima!$F368-AD370-AE370-Constantes!$D$12))</f>
        <v>1.4016527695537062</v>
      </c>
      <c r="AB370" s="35">
        <f>IF(Clima!$F368&gt;0.05*Constantes!$F$17,((Clima!$F368-0.05*Constantes!$F$17)^2)/(Clima!$F368+0.95*Constantes!$F$17),0)</f>
        <v>0</v>
      </c>
      <c r="AC370" s="35">
        <f>(AB370*Constantes!$F$23+Clima!$F368*Constantes!$F$22)/1000</f>
        <v>1E-3</v>
      </c>
      <c r="AD370" s="35">
        <f>IF(AC370&gt;Constantes!$F$21,1000*((AC370-Constantes!$F$21)/(Constantes!$F$23+Constantes!$F$22)),0)</f>
        <v>0</v>
      </c>
      <c r="AE370" s="35">
        <f>MAX(0,AF369+Clima!$F368-AD370-Constantes!$D$11)</f>
        <v>1.0384885132865023</v>
      </c>
      <c r="AF370" s="35">
        <f>AF369+Clima!$F368-AD370-AA370-AE370</f>
        <v>42.098347230446294</v>
      </c>
      <c r="AG370" s="35">
        <f>0.0526*AD370*Clima!$F368^1.218</f>
        <v>0</v>
      </c>
      <c r="AH370" s="35">
        <f>AG370*Constantes!$F$29</f>
        <v>0</v>
      </c>
      <c r="AI370" s="9"/>
      <c r="AJ370" s="35">
        <v>365</v>
      </c>
      <c r="AK370" s="35">
        <f>0.0526*Clima!$F368^2.218</f>
        <v>0.40143633905347276</v>
      </c>
      <c r="AL370" s="35">
        <f>IF(Clima!$F368&gt;0.05*$AP$6,((Clima!$F368-0.05*$AP$6)^2)/(Clima!$F368+0.95*$AP$6),0)</f>
        <v>1.6667444764761515E-2</v>
      </c>
      <c r="AM370" s="35">
        <f>0.0526*AL370*Clima!$F368^1.218</f>
        <v>2.6763672030967324E-3</v>
      </c>
      <c r="AN370" s="35"/>
      <c r="AO370" s="35"/>
      <c r="AP370" s="35"/>
      <c r="AQ370" s="9"/>
      <c r="AR370" s="10"/>
    </row>
    <row r="371" spans="2:44" s="4" customFormat="1" x14ac:dyDescent="0.25">
      <c r="B371" s="8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10"/>
    </row>
    <row r="372" spans="2:44" s="4" customFormat="1" x14ac:dyDescent="0.25">
      <c r="B372" s="8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10"/>
    </row>
    <row r="373" spans="2:44" s="4" customFormat="1" x14ac:dyDescent="0.25">
      <c r="B373" s="17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9"/>
    </row>
    <row r="374" spans="2:44" s="4" customFormat="1" x14ac:dyDescent="0.25"/>
    <row r="375" spans="2:44" s="4" customFormat="1" x14ac:dyDescent="0.25"/>
    <row r="376" spans="2:44" s="4" customFormat="1" x14ac:dyDescent="0.25"/>
    <row r="377" spans="2:44" s="4" customFormat="1" x14ac:dyDescent="0.25"/>
  </sheetData>
  <mergeCells count="1"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Escenarios</vt:lpstr>
      <vt:lpstr>Coeficientes</vt:lpstr>
      <vt:lpstr>Clima</vt:lpstr>
      <vt:lpstr>Constantes</vt:lpstr>
      <vt:lpstr>Cálculos de ET</vt:lpstr>
      <vt:lpstr>Cálculos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Foster</dc:creator>
  <cp:lastModifiedBy>Gabriel Rojas</cp:lastModifiedBy>
  <dcterms:created xsi:type="dcterms:W3CDTF">2019-08-19T14:16:08Z</dcterms:created>
  <dcterms:modified xsi:type="dcterms:W3CDTF">2020-02-13T20:12:13Z</dcterms:modified>
</cp:coreProperties>
</file>