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rojas\Documents\Forest trends\Productos\Primers 1er lote\Excel\"/>
    </mc:Choice>
  </mc:AlternateContent>
  <xr:revisionPtr revIDLastSave="0" documentId="13_ncr:1_{6791043E-C957-4EAB-B882-2681D77C2978}" xr6:coauthVersionLast="44" xr6:coauthVersionMax="45" xr10:uidLastSave="{00000000-0000-0000-0000-000000000000}"/>
  <bookViews>
    <workbookView xWindow="-120" yWindow="-120" windowWidth="20730" windowHeight="11160" tabRatio="775" xr2:uid="{9D49EF46-7918-4CF4-A6C7-B14DCD27E2D9}"/>
  </bookViews>
  <sheets>
    <sheet name="Intro" sheetId="10" r:id="rId1"/>
    <sheet name="Escenarios" sheetId="8" r:id="rId2"/>
    <sheet name="Coeficientes" sheetId="6" r:id="rId3"/>
    <sheet name="Clima" sheetId="1" r:id="rId4"/>
    <sheet name="Constantes" sheetId="3" r:id="rId5"/>
    <sheet name="ET_Calcs" sheetId="7" r:id="rId6"/>
    <sheet name="Cálculo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E18" i="3"/>
  <c r="D18" i="3"/>
  <c r="E17" i="3" l="1"/>
  <c r="F17" i="3"/>
  <c r="D17" i="3"/>
  <c r="D4" i="3" l="1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4" i="7"/>
  <c r="F21" i="8" l="1"/>
  <c r="E21" i="8"/>
  <c r="F10" i="8" l="1"/>
  <c r="E10" i="8"/>
  <c r="D10" i="8"/>
  <c r="E20" i="3" l="1"/>
  <c r="F20" i="3"/>
  <c r="D20" i="3"/>
  <c r="E19" i="3"/>
  <c r="O6" i="4" s="1"/>
  <c r="F19" i="3"/>
  <c r="D19" i="3"/>
  <c r="G8" i="4" s="1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D12" i="3"/>
  <c r="D11" i="3"/>
  <c r="D7" i="3"/>
  <c r="D6" i="3"/>
  <c r="D5" i="3"/>
  <c r="D10" i="3"/>
  <c r="D13" i="3" l="1"/>
  <c r="E12" i="7"/>
  <c r="F12" i="7" s="1"/>
  <c r="G12" i="7"/>
  <c r="H12" i="7" s="1"/>
  <c r="G18" i="7"/>
  <c r="H18" i="7" s="1"/>
  <c r="E18" i="7"/>
  <c r="F18" i="7" s="1"/>
  <c r="G22" i="7"/>
  <c r="H22" i="7" s="1"/>
  <c r="E22" i="7"/>
  <c r="F22" i="7" s="1"/>
  <c r="G28" i="7"/>
  <c r="H28" i="7" s="1"/>
  <c r="E28" i="7"/>
  <c r="F28" i="7" s="1"/>
  <c r="E36" i="7"/>
  <c r="F36" i="7" s="1"/>
  <c r="G36" i="7"/>
  <c r="H36" i="7" s="1"/>
  <c r="G42" i="7"/>
  <c r="H42" i="7" s="1"/>
  <c r="E42" i="7"/>
  <c r="F42" i="7" s="1"/>
  <c r="E48" i="7"/>
  <c r="F48" i="7" s="1"/>
  <c r="G48" i="7"/>
  <c r="H48" i="7" s="1"/>
  <c r="E52" i="7"/>
  <c r="F52" i="7" s="1"/>
  <c r="G52" i="7"/>
  <c r="H52" i="7" s="1"/>
  <c r="E58" i="7"/>
  <c r="F58" i="7" s="1"/>
  <c r="G58" i="7"/>
  <c r="H58" i="7" s="1"/>
  <c r="E62" i="7"/>
  <c r="F62" i="7" s="1"/>
  <c r="G62" i="7"/>
  <c r="H62" i="7" s="1"/>
  <c r="G66" i="7"/>
  <c r="H66" i="7" s="1"/>
  <c r="E66" i="7"/>
  <c r="F66" i="7" s="1"/>
  <c r="E72" i="7"/>
  <c r="F72" i="7" s="1"/>
  <c r="G72" i="7"/>
  <c r="H72" i="7" s="1"/>
  <c r="E76" i="7"/>
  <c r="F76" i="7" s="1"/>
  <c r="G76" i="7"/>
  <c r="H76" i="7" s="1"/>
  <c r="E80" i="7"/>
  <c r="F80" i="7" s="1"/>
  <c r="G80" i="7"/>
  <c r="H80" i="7" s="1"/>
  <c r="G84" i="7"/>
  <c r="H84" i="7" s="1"/>
  <c r="E84" i="7"/>
  <c r="F84" i="7" s="1"/>
  <c r="G88" i="7"/>
  <c r="H88" i="7" s="1"/>
  <c r="E88" i="7"/>
  <c r="F88" i="7" s="1"/>
  <c r="E90" i="7"/>
  <c r="F90" i="7" s="1"/>
  <c r="G90" i="7"/>
  <c r="H90" i="7" s="1"/>
  <c r="E94" i="7"/>
  <c r="F94" i="7" s="1"/>
  <c r="G94" i="7"/>
  <c r="H94" i="7" s="1"/>
  <c r="G98" i="7"/>
  <c r="H98" i="7" s="1"/>
  <c r="E98" i="7"/>
  <c r="F98" i="7" s="1"/>
  <c r="E104" i="7"/>
  <c r="F104" i="7" s="1"/>
  <c r="G104" i="7"/>
  <c r="H104" i="7" s="1"/>
  <c r="G106" i="7"/>
  <c r="H106" i="7" s="1"/>
  <c r="E106" i="7"/>
  <c r="F106" i="7" s="1"/>
  <c r="G110" i="7"/>
  <c r="H110" i="7" s="1"/>
  <c r="E110" i="7"/>
  <c r="F110" i="7" s="1"/>
  <c r="G114" i="7"/>
  <c r="H114" i="7" s="1"/>
  <c r="E114" i="7"/>
  <c r="F114" i="7" s="1"/>
  <c r="E120" i="7"/>
  <c r="F120" i="7" s="1"/>
  <c r="G120" i="7"/>
  <c r="H120" i="7" s="1"/>
  <c r="E126" i="7"/>
  <c r="F126" i="7" s="1"/>
  <c r="G126" i="7"/>
  <c r="H126" i="7" s="1"/>
  <c r="G132" i="7"/>
  <c r="H132" i="7" s="1"/>
  <c r="E132" i="7"/>
  <c r="F132" i="7" s="1"/>
  <c r="E136" i="7"/>
  <c r="F136" i="7" s="1"/>
  <c r="G136" i="7"/>
  <c r="H136" i="7" s="1"/>
  <c r="E140" i="7"/>
  <c r="F140" i="7" s="1"/>
  <c r="G140" i="7"/>
  <c r="H140" i="7" s="1"/>
  <c r="E144" i="7"/>
  <c r="F144" i="7" s="1"/>
  <c r="G144" i="7"/>
  <c r="H144" i="7" s="1"/>
  <c r="E148" i="7"/>
  <c r="F148" i="7" s="1"/>
  <c r="G148" i="7"/>
  <c r="H148" i="7" s="1"/>
  <c r="G152" i="7"/>
  <c r="H152" i="7" s="1"/>
  <c r="E152" i="7"/>
  <c r="F152" i="7" s="1"/>
  <c r="G156" i="7"/>
  <c r="H156" i="7" s="1"/>
  <c r="E156" i="7"/>
  <c r="F156" i="7" s="1"/>
  <c r="G160" i="7"/>
  <c r="H160" i="7" s="1"/>
  <c r="E160" i="7"/>
  <c r="F160" i="7" s="1"/>
  <c r="G164" i="7"/>
  <c r="H164" i="7" s="1"/>
  <c r="E164" i="7"/>
  <c r="F164" i="7" s="1"/>
  <c r="G166" i="7"/>
  <c r="H166" i="7" s="1"/>
  <c r="E166" i="7"/>
  <c r="F166" i="7" s="1"/>
  <c r="G170" i="7"/>
  <c r="H170" i="7" s="1"/>
  <c r="E170" i="7"/>
  <c r="F170" i="7" s="1"/>
  <c r="G174" i="7"/>
  <c r="H174" i="7" s="1"/>
  <c r="E174" i="7"/>
  <c r="F174" i="7" s="1"/>
  <c r="G178" i="7"/>
  <c r="H178" i="7" s="1"/>
  <c r="E178" i="7"/>
  <c r="F178" i="7" s="1"/>
  <c r="E182" i="7"/>
  <c r="F182" i="7" s="1"/>
  <c r="G182" i="7"/>
  <c r="H182" i="7" s="1"/>
  <c r="E186" i="7"/>
  <c r="F186" i="7" s="1"/>
  <c r="G186" i="7"/>
  <c r="H186" i="7" s="1"/>
  <c r="G190" i="7"/>
  <c r="H190" i="7" s="1"/>
  <c r="E190" i="7"/>
  <c r="F190" i="7" s="1"/>
  <c r="G194" i="7"/>
  <c r="H194" i="7" s="1"/>
  <c r="E194" i="7"/>
  <c r="F194" i="7" s="1"/>
  <c r="E196" i="7"/>
  <c r="F196" i="7" s="1"/>
  <c r="G196" i="7"/>
  <c r="H196" i="7" s="1"/>
  <c r="G200" i="7"/>
  <c r="H200" i="7" s="1"/>
  <c r="E200" i="7"/>
  <c r="F200" i="7" s="1"/>
  <c r="G206" i="7"/>
  <c r="H206" i="7" s="1"/>
  <c r="E206" i="7"/>
  <c r="F206" i="7" s="1"/>
  <c r="E210" i="7"/>
  <c r="F210" i="7" s="1"/>
  <c r="G210" i="7"/>
  <c r="H210" i="7" s="1"/>
  <c r="G214" i="7"/>
  <c r="H214" i="7" s="1"/>
  <c r="E214" i="7"/>
  <c r="F214" i="7" s="1"/>
  <c r="E218" i="7"/>
  <c r="F218" i="7" s="1"/>
  <c r="G218" i="7"/>
  <c r="H218" i="7" s="1"/>
  <c r="G222" i="7"/>
  <c r="H222" i="7" s="1"/>
  <c r="E222" i="7"/>
  <c r="F222" i="7" s="1"/>
  <c r="E226" i="7"/>
  <c r="F226" i="7" s="1"/>
  <c r="G226" i="7"/>
  <c r="H226" i="7" s="1"/>
  <c r="G228" i="7"/>
  <c r="H228" i="7" s="1"/>
  <c r="E228" i="7"/>
  <c r="F228" i="7" s="1"/>
  <c r="E232" i="7"/>
  <c r="F232" i="7" s="1"/>
  <c r="G232" i="7"/>
  <c r="H232" i="7" s="1"/>
  <c r="G236" i="7"/>
  <c r="H236" i="7" s="1"/>
  <c r="E236" i="7"/>
  <c r="F236" i="7" s="1"/>
  <c r="E240" i="7"/>
  <c r="F240" i="7" s="1"/>
  <c r="G240" i="7"/>
  <c r="H240" i="7" s="1"/>
  <c r="G244" i="7"/>
  <c r="H244" i="7" s="1"/>
  <c r="E244" i="7"/>
  <c r="F244" i="7" s="1"/>
  <c r="E248" i="7"/>
  <c r="F248" i="7" s="1"/>
  <c r="G248" i="7"/>
  <c r="H248" i="7" s="1"/>
  <c r="G252" i="7"/>
  <c r="H252" i="7" s="1"/>
  <c r="E252" i="7"/>
  <c r="F252" i="7" s="1"/>
  <c r="E256" i="7"/>
  <c r="F256" i="7" s="1"/>
  <c r="G256" i="7"/>
  <c r="H256" i="7" s="1"/>
  <c r="G260" i="7"/>
  <c r="H260" i="7" s="1"/>
  <c r="E260" i="7"/>
  <c r="F260" i="7" s="1"/>
  <c r="E264" i="7"/>
  <c r="F264" i="7" s="1"/>
  <c r="G264" i="7"/>
  <c r="H264" i="7" s="1"/>
  <c r="G268" i="7"/>
  <c r="H268" i="7" s="1"/>
  <c r="E268" i="7"/>
  <c r="F268" i="7" s="1"/>
  <c r="E272" i="7"/>
  <c r="F272" i="7" s="1"/>
  <c r="G272" i="7"/>
  <c r="H272" i="7" s="1"/>
  <c r="E276" i="7"/>
  <c r="F276" i="7" s="1"/>
  <c r="G276" i="7"/>
  <c r="H276" i="7" s="1"/>
  <c r="E280" i="7"/>
  <c r="F280" i="7" s="1"/>
  <c r="G280" i="7"/>
  <c r="H280" i="7" s="1"/>
  <c r="E282" i="7"/>
  <c r="F282" i="7" s="1"/>
  <c r="G282" i="7"/>
  <c r="H282" i="7" s="1"/>
  <c r="G286" i="7"/>
  <c r="H286" i="7" s="1"/>
  <c r="E286" i="7"/>
  <c r="F286" i="7" s="1"/>
  <c r="E288" i="7"/>
  <c r="F288" i="7" s="1"/>
  <c r="G288" i="7"/>
  <c r="H288" i="7" s="1"/>
  <c r="E290" i="7"/>
  <c r="F290" i="7" s="1"/>
  <c r="G290" i="7"/>
  <c r="H290" i="7" s="1"/>
  <c r="G294" i="7"/>
  <c r="H294" i="7" s="1"/>
  <c r="E294" i="7"/>
  <c r="F294" i="7" s="1"/>
  <c r="E296" i="7"/>
  <c r="F296" i="7" s="1"/>
  <c r="G296" i="7"/>
  <c r="H296" i="7" s="1"/>
  <c r="E298" i="7"/>
  <c r="F298" i="7" s="1"/>
  <c r="G298" i="7"/>
  <c r="H298" i="7" s="1"/>
  <c r="G300" i="7"/>
  <c r="H300" i="7" s="1"/>
  <c r="E300" i="7"/>
  <c r="F300" i="7" s="1"/>
  <c r="G302" i="7"/>
  <c r="H302" i="7" s="1"/>
  <c r="E302" i="7"/>
  <c r="F302" i="7" s="1"/>
  <c r="E304" i="7"/>
  <c r="F304" i="7" s="1"/>
  <c r="G304" i="7"/>
  <c r="H304" i="7" s="1"/>
  <c r="E306" i="7"/>
  <c r="F306" i="7" s="1"/>
  <c r="G306" i="7"/>
  <c r="H306" i="7" s="1"/>
  <c r="G308" i="7"/>
  <c r="H308" i="7" s="1"/>
  <c r="E308" i="7"/>
  <c r="F308" i="7" s="1"/>
  <c r="E312" i="7"/>
  <c r="F312" i="7" s="1"/>
  <c r="G312" i="7"/>
  <c r="H312" i="7" s="1"/>
  <c r="E314" i="7"/>
  <c r="F314" i="7" s="1"/>
  <c r="G314" i="7"/>
  <c r="H314" i="7" s="1"/>
  <c r="G316" i="7"/>
  <c r="H316" i="7" s="1"/>
  <c r="E316" i="7"/>
  <c r="F316" i="7" s="1"/>
  <c r="G318" i="7"/>
  <c r="H318" i="7" s="1"/>
  <c r="E318" i="7"/>
  <c r="F318" i="7" s="1"/>
  <c r="E320" i="7"/>
  <c r="F320" i="7" s="1"/>
  <c r="G320" i="7"/>
  <c r="H320" i="7" s="1"/>
  <c r="E322" i="7"/>
  <c r="F322" i="7" s="1"/>
  <c r="G322" i="7"/>
  <c r="H322" i="7" s="1"/>
  <c r="G324" i="7"/>
  <c r="H324" i="7" s="1"/>
  <c r="E324" i="7"/>
  <c r="F324" i="7" s="1"/>
  <c r="G326" i="7"/>
  <c r="H326" i="7" s="1"/>
  <c r="E326" i="7"/>
  <c r="F326" i="7" s="1"/>
  <c r="E328" i="7"/>
  <c r="F328" i="7" s="1"/>
  <c r="G328" i="7"/>
  <c r="H328" i="7" s="1"/>
  <c r="E330" i="7"/>
  <c r="F330" i="7" s="1"/>
  <c r="G330" i="7"/>
  <c r="H330" i="7" s="1"/>
  <c r="G332" i="7"/>
  <c r="H332" i="7" s="1"/>
  <c r="E332" i="7"/>
  <c r="F332" i="7" s="1"/>
  <c r="G334" i="7"/>
  <c r="H334" i="7" s="1"/>
  <c r="E334" i="7"/>
  <c r="F334" i="7" s="1"/>
  <c r="E336" i="7"/>
  <c r="F336" i="7" s="1"/>
  <c r="G336" i="7"/>
  <c r="H336" i="7" s="1"/>
  <c r="E338" i="7"/>
  <c r="F338" i="7" s="1"/>
  <c r="G338" i="7"/>
  <c r="H338" i="7" s="1"/>
  <c r="E340" i="7"/>
  <c r="F340" i="7" s="1"/>
  <c r="G340" i="7"/>
  <c r="H340" i="7" s="1"/>
  <c r="G342" i="7"/>
  <c r="H342" i="7" s="1"/>
  <c r="E342" i="7"/>
  <c r="F342" i="7" s="1"/>
  <c r="E344" i="7"/>
  <c r="F344" i="7" s="1"/>
  <c r="G344" i="7"/>
  <c r="H344" i="7" s="1"/>
  <c r="G346" i="7"/>
  <c r="H346" i="7" s="1"/>
  <c r="E346" i="7"/>
  <c r="F346" i="7" s="1"/>
  <c r="E348" i="7"/>
  <c r="F348" i="7" s="1"/>
  <c r="G348" i="7"/>
  <c r="H348" i="7" s="1"/>
  <c r="E350" i="7"/>
  <c r="F350" i="7" s="1"/>
  <c r="G350" i="7"/>
  <c r="H350" i="7" s="1"/>
  <c r="G352" i="7"/>
  <c r="H352" i="7" s="1"/>
  <c r="E352" i="7"/>
  <c r="F352" i="7" s="1"/>
  <c r="G354" i="7"/>
  <c r="H354" i="7" s="1"/>
  <c r="E354" i="7"/>
  <c r="F354" i="7" s="1"/>
  <c r="E356" i="7"/>
  <c r="F356" i="7" s="1"/>
  <c r="G356" i="7"/>
  <c r="H356" i="7" s="1"/>
  <c r="E358" i="7"/>
  <c r="F358" i="7" s="1"/>
  <c r="G358" i="7"/>
  <c r="H358" i="7" s="1"/>
  <c r="E360" i="7"/>
  <c r="F360" i="7" s="1"/>
  <c r="G360" i="7"/>
  <c r="H360" i="7" s="1"/>
  <c r="E362" i="7"/>
  <c r="F362" i="7" s="1"/>
  <c r="G362" i="7"/>
  <c r="H362" i="7" s="1"/>
  <c r="G364" i="7"/>
  <c r="H364" i="7" s="1"/>
  <c r="E364" i="7"/>
  <c r="F364" i="7" s="1"/>
  <c r="G366" i="7"/>
  <c r="H366" i="7" s="1"/>
  <c r="E366" i="7"/>
  <c r="F366" i="7" s="1"/>
  <c r="E368" i="7"/>
  <c r="F368" i="7" s="1"/>
  <c r="G368" i="7"/>
  <c r="H368" i="7" s="1"/>
  <c r="E6" i="7"/>
  <c r="F6" i="7" s="1"/>
  <c r="G6" i="7"/>
  <c r="H6" i="7" s="1"/>
  <c r="G10" i="7"/>
  <c r="H10" i="7" s="1"/>
  <c r="E10" i="7"/>
  <c r="F10" i="7" s="1"/>
  <c r="E14" i="7"/>
  <c r="F14" i="7" s="1"/>
  <c r="G14" i="7"/>
  <c r="H14" i="7" s="1"/>
  <c r="E20" i="7"/>
  <c r="F20" i="7" s="1"/>
  <c r="G20" i="7"/>
  <c r="H20" i="7" s="1"/>
  <c r="E26" i="7"/>
  <c r="F26" i="7" s="1"/>
  <c r="G26" i="7"/>
  <c r="H26" i="7" s="1"/>
  <c r="E30" i="7"/>
  <c r="F30" i="7" s="1"/>
  <c r="G30" i="7"/>
  <c r="H30" i="7" s="1"/>
  <c r="G34" i="7"/>
  <c r="H34" i="7" s="1"/>
  <c r="E34" i="7"/>
  <c r="F34" i="7" s="1"/>
  <c r="E38" i="7"/>
  <c r="F38" i="7" s="1"/>
  <c r="G38" i="7"/>
  <c r="H38" i="7" s="1"/>
  <c r="G46" i="7"/>
  <c r="H46" i="7" s="1"/>
  <c r="E46" i="7"/>
  <c r="F46" i="7" s="1"/>
  <c r="E56" i="7"/>
  <c r="F56" i="7" s="1"/>
  <c r="G56" i="7"/>
  <c r="H56" i="7" s="1"/>
  <c r="E70" i="7"/>
  <c r="F70" i="7" s="1"/>
  <c r="G70" i="7"/>
  <c r="H70" i="7" s="1"/>
  <c r="E100" i="7"/>
  <c r="F100" i="7" s="1"/>
  <c r="G100" i="7"/>
  <c r="H100" i="7" s="1"/>
  <c r="E5" i="7"/>
  <c r="F5" i="7" s="1"/>
  <c r="G5" i="7"/>
  <c r="H5" i="7" s="1"/>
  <c r="E7" i="7"/>
  <c r="F7" i="7" s="1"/>
  <c r="G7" i="7"/>
  <c r="H7" i="7" s="1"/>
  <c r="G9" i="7"/>
  <c r="H9" i="7" s="1"/>
  <c r="E9" i="7"/>
  <c r="F9" i="7" s="1"/>
  <c r="G11" i="7"/>
  <c r="H11" i="7" s="1"/>
  <c r="E11" i="7"/>
  <c r="F11" i="7" s="1"/>
  <c r="E13" i="7"/>
  <c r="F13" i="7" s="1"/>
  <c r="G13" i="7"/>
  <c r="H13" i="7" s="1"/>
  <c r="E15" i="7"/>
  <c r="F15" i="7" s="1"/>
  <c r="G15" i="7"/>
  <c r="H15" i="7" s="1"/>
  <c r="G17" i="7"/>
  <c r="H17" i="7" s="1"/>
  <c r="E17" i="7"/>
  <c r="F17" i="7" s="1"/>
  <c r="G19" i="7"/>
  <c r="H19" i="7" s="1"/>
  <c r="E19" i="7"/>
  <c r="F19" i="7" s="1"/>
  <c r="G21" i="7"/>
  <c r="H21" i="7" s="1"/>
  <c r="E21" i="7"/>
  <c r="F21" i="7" s="1"/>
  <c r="G23" i="7"/>
  <c r="H23" i="7" s="1"/>
  <c r="E23" i="7"/>
  <c r="F23" i="7" s="1"/>
  <c r="E25" i="7"/>
  <c r="F25" i="7" s="1"/>
  <c r="G25" i="7"/>
  <c r="H25" i="7" s="1"/>
  <c r="G27" i="7"/>
  <c r="H27" i="7" s="1"/>
  <c r="E27" i="7"/>
  <c r="F27" i="7" s="1"/>
  <c r="E29" i="7"/>
  <c r="F29" i="7" s="1"/>
  <c r="G29" i="7"/>
  <c r="H29" i="7" s="1"/>
  <c r="E31" i="7"/>
  <c r="F31" i="7" s="1"/>
  <c r="G31" i="7"/>
  <c r="H31" i="7" s="1"/>
  <c r="G33" i="7"/>
  <c r="H33" i="7" s="1"/>
  <c r="E33" i="7"/>
  <c r="F33" i="7" s="1"/>
  <c r="E35" i="7"/>
  <c r="F35" i="7" s="1"/>
  <c r="G35" i="7"/>
  <c r="H35" i="7" s="1"/>
  <c r="E37" i="7"/>
  <c r="F37" i="7" s="1"/>
  <c r="G37" i="7"/>
  <c r="H37" i="7" s="1"/>
  <c r="E39" i="7"/>
  <c r="F39" i="7" s="1"/>
  <c r="G39" i="7"/>
  <c r="H39" i="7" s="1"/>
  <c r="G41" i="7"/>
  <c r="H41" i="7" s="1"/>
  <c r="E41" i="7"/>
  <c r="F41" i="7" s="1"/>
  <c r="G43" i="7"/>
  <c r="H43" i="7" s="1"/>
  <c r="E43" i="7"/>
  <c r="F43" i="7" s="1"/>
  <c r="E45" i="7"/>
  <c r="F45" i="7" s="1"/>
  <c r="G45" i="7"/>
  <c r="H45" i="7" s="1"/>
  <c r="G47" i="7"/>
  <c r="H47" i="7" s="1"/>
  <c r="E47" i="7"/>
  <c r="F47" i="7" s="1"/>
  <c r="E49" i="7"/>
  <c r="F49" i="7" s="1"/>
  <c r="G49" i="7"/>
  <c r="H49" i="7" s="1"/>
  <c r="G51" i="7"/>
  <c r="H51" i="7" s="1"/>
  <c r="E51" i="7"/>
  <c r="F51" i="7" s="1"/>
  <c r="G53" i="7"/>
  <c r="H53" i="7" s="1"/>
  <c r="E53" i="7"/>
  <c r="F53" i="7" s="1"/>
  <c r="G55" i="7"/>
  <c r="H55" i="7" s="1"/>
  <c r="E55" i="7"/>
  <c r="F55" i="7" s="1"/>
  <c r="E57" i="7"/>
  <c r="F57" i="7" s="1"/>
  <c r="G57" i="7"/>
  <c r="H57" i="7" s="1"/>
  <c r="G59" i="7"/>
  <c r="H59" i="7" s="1"/>
  <c r="E59" i="7"/>
  <c r="F59" i="7" s="1"/>
  <c r="E61" i="7"/>
  <c r="F61" i="7" s="1"/>
  <c r="G61" i="7"/>
  <c r="H61" i="7" s="1"/>
  <c r="E63" i="7"/>
  <c r="F63" i="7" s="1"/>
  <c r="G63" i="7"/>
  <c r="H63" i="7" s="1"/>
  <c r="G65" i="7"/>
  <c r="H65" i="7" s="1"/>
  <c r="E65" i="7"/>
  <c r="F65" i="7" s="1"/>
  <c r="E67" i="7"/>
  <c r="F67" i="7" s="1"/>
  <c r="G67" i="7"/>
  <c r="H67" i="7" s="1"/>
  <c r="E69" i="7"/>
  <c r="F69" i="7" s="1"/>
  <c r="G69" i="7"/>
  <c r="H69" i="7" s="1"/>
  <c r="E71" i="7"/>
  <c r="F71" i="7" s="1"/>
  <c r="G71" i="7"/>
  <c r="H71" i="7" s="1"/>
  <c r="G73" i="7"/>
  <c r="H73" i="7" s="1"/>
  <c r="E73" i="7"/>
  <c r="F73" i="7" s="1"/>
  <c r="E75" i="7"/>
  <c r="F75" i="7" s="1"/>
  <c r="G75" i="7"/>
  <c r="H75" i="7" s="1"/>
  <c r="G77" i="7"/>
  <c r="H77" i="7" s="1"/>
  <c r="E77" i="7"/>
  <c r="F77" i="7" s="1"/>
  <c r="G79" i="7"/>
  <c r="H79" i="7" s="1"/>
  <c r="E79" i="7"/>
  <c r="F79" i="7" s="1"/>
  <c r="E81" i="7"/>
  <c r="F81" i="7" s="1"/>
  <c r="G81" i="7"/>
  <c r="H81" i="7" s="1"/>
  <c r="G83" i="7"/>
  <c r="H83" i="7" s="1"/>
  <c r="E83" i="7"/>
  <c r="F83" i="7" s="1"/>
  <c r="G85" i="7"/>
  <c r="H85" i="7" s="1"/>
  <c r="E85" i="7"/>
  <c r="F85" i="7" s="1"/>
  <c r="G87" i="7"/>
  <c r="H87" i="7" s="1"/>
  <c r="E87" i="7"/>
  <c r="F87" i="7" s="1"/>
  <c r="E89" i="7"/>
  <c r="F89" i="7" s="1"/>
  <c r="G89" i="7"/>
  <c r="H89" i="7" s="1"/>
  <c r="G91" i="7"/>
  <c r="H91" i="7" s="1"/>
  <c r="E91" i="7"/>
  <c r="F91" i="7" s="1"/>
  <c r="E93" i="7"/>
  <c r="F93" i="7" s="1"/>
  <c r="G93" i="7"/>
  <c r="H93" i="7" s="1"/>
  <c r="E95" i="7"/>
  <c r="F95" i="7" s="1"/>
  <c r="G95" i="7"/>
  <c r="H95" i="7" s="1"/>
  <c r="G97" i="7"/>
  <c r="H97" i="7" s="1"/>
  <c r="E97" i="7"/>
  <c r="F97" i="7" s="1"/>
  <c r="E99" i="7"/>
  <c r="F99" i="7" s="1"/>
  <c r="G99" i="7"/>
  <c r="H99" i="7" s="1"/>
  <c r="E101" i="7"/>
  <c r="F101" i="7" s="1"/>
  <c r="G101" i="7"/>
  <c r="H101" i="7" s="1"/>
  <c r="E103" i="7"/>
  <c r="F103" i="7" s="1"/>
  <c r="G103" i="7"/>
  <c r="H103" i="7" s="1"/>
  <c r="G105" i="7"/>
  <c r="H105" i="7" s="1"/>
  <c r="E105" i="7"/>
  <c r="F105" i="7" s="1"/>
  <c r="E107" i="7"/>
  <c r="F107" i="7" s="1"/>
  <c r="G107" i="7"/>
  <c r="H107" i="7" s="1"/>
  <c r="E109" i="7"/>
  <c r="F109" i="7" s="1"/>
  <c r="G109" i="7"/>
  <c r="H109" i="7" s="1"/>
  <c r="E111" i="7"/>
  <c r="F111" i="7" s="1"/>
  <c r="G111" i="7"/>
  <c r="H111" i="7" s="1"/>
  <c r="G113" i="7"/>
  <c r="H113" i="7" s="1"/>
  <c r="E113" i="7"/>
  <c r="F113" i="7" s="1"/>
  <c r="G115" i="7"/>
  <c r="H115" i="7" s="1"/>
  <c r="E115" i="7"/>
  <c r="F115" i="7" s="1"/>
  <c r="E117" i="7"/>
  <c r="F117" i="7" s="1"/>
  <c r="G117" i="7"/>
  <c r="H117" i="7" s="1"/>
  <c r="G119" i="7"/>
  <c r="H119" i="7" s="1"/>
  <c r="E119" i="7"/>
  <c r="F119" i="7" s="1"/>
  <c r="E121" i="7"/>
  <c r="F121" i="7" s="1"/>
  <c r="G121" i="7"/>
  <c r="H121" i="7" s="1"/>
  <c r="E123" i="7"/>
  <c r="F123" i="7" s="1"/>
  <c r="G123" i="7"/>
  <c r="H123" i="7" s="1"/>
  <c r="E125" i="7"/>
  <c r="F125" i="7" s="1"/>
  <c r="G125" i="7"/>
  <c r="H125" i="7" s="1"/>
  <c r="E127" i="7"/>
  <c r="F127" i="7" s="1"/>
  <c r="G127" i="7"/>
  <c r="H127" i="7" s="1"/>
  <c r="E129" i="7"/>
  <c r="F129" i="7" s="1"/>
  <c r="G129" i="7"/>
  <c r="H129" i="7" s="1"/>
  <c r="E131" i="7"/>
  <c r="F131" i="7" s="1"/>
  <c r="G131" i="7"/>
  <c r="H131" i="7" s="1"/>
  <c r="G133" i="7"/>
  <c r="H133" i="7" s="1"/>
  <c r="E133" i="7"/>
  <c r="F133" i="7" s="1"/>
  <c r="E135" i="7"/>
  <c r="F135" i="7" s="1"/>
  <c r="G135" i="7"/>
  <c r="H135" i="7" s="1"/>
  <c r="E137" i="7"/>
  <c r="F137" i="7" s="1"/>
  <c r="G137" i="7"/>
  <c r="H137" i="7" s="1"/>
  <c r="E139" i="7"/>
  <c r="F139" i="7" s="1"/>
  <c r="G139" i="7"/>
  <c r="H139" i="7" s="1"/>
  <c r="E141" i="7"/>
  <c r="F141" i="7" s="1"/>
  <c r="G141" i="7"/>
  <c r="H141" i="7" s="1"/>
  <c r="E143" i="7"/>
  <c r="F143" i="7" s="1"/>
  <c r="G143" i="7"/>
  <c r="H143" i="7" s="1"/>
  <c r="E145" i="7"/>
  <c r="F145" i="7" s="1"/>
  <c r="G145" i="7"/>
  <c r="H145" i="7" s="1"/>
  <c r="G147" i="7"/>
  <c r="H147" i="7" s="1"/>
  <c r="E147" i="7"/>
  <c r="F147" i="7" s="1"/>
  <c r="E149" i="7"/>
  <c r="F149" i="7" s="1"/>
  <c r="G149" i="7"/>
  <c r="H149" i="7" s="1"/>
  <c r="E151" i="7"/>
  <c r="F151" i="7" s="1"/>
  <c r="G151" i="7"/>
  <c r="H151" i="7" s="1"/>
  <c r="E153" i="7"/>
  <c r="F153" i="7" s="1"/>
  <c r="G153" i="7"/>
  <c r="H153" i="7" s="1"/>
  <c r="E155" i="7"/>
  <c r="F155" i="7" s="1"/>
  <c r="G155" i="7"/>
  <c r="H155" i="7" s="1"/>
  <c r="E157" i="7"/>
  <c r="F157" i="7" s="1"/>
  <c r="G157" i="7"/>
  <c r="H157" i="7" s="1"/>
  <c r="E159" i="7"/>
  <c r="F159" i="7" s="1"/>
  <c r="G159" i="7"/>
  <c r="H159" i="7" s="1"/>
  <c r="E161" i="7"/>
  <c r="F161" i="7" s="1"/>
  <c r="G161" i="7"/>
  <c r="H161" i="7" s="1"/>
  <c r="E163" i="7"/>
  <c r="F163" i="7" s="1"/>
  <c r="G163" i="7"/>
  <c r="H163" i="7" s="1"/>
  <c r="G165" i="7"/>
  <c r="H165" i="7" s="1"/>
  <c r="E165" i="7"/>
  <c r="F165" i="7" s="1"/>
  <c r="E167" i="7"/>
  <c r="F167" i="7" s="1"/>
  <c r="G167" i="7"/>
  <c r="H167" i="7" s="1"/>
  <c r="E169" i="7"/>
  <c r="F169" i="7" s="1"/>
  <c r="G169" i="7"/>
  <c r="H169" i="7" s="1"/>
  <c r="E171" i="7"/>
  <c r="F171" i="7" s="1"/>
  <c r="G171" i="7"/>
  <c r="H171" i="7" s="1"/>
  <c r="E173" i="7"/>
  <c r="F173" i="7" s="1"/>
  <c r="G173" i="7"/>
  <c r="H173" i="7" s="1"/>
  <c r="E175" i="7"/>
  <c r="F175" i="7" s="1"/>
  <c r="G175" i="7"/>
  <c r="H175" i="7" s="1"/>
  <c r="E177" i="7"/>
  <c r="F177" i="7" s="1"/>
  <c r="G177" i="7"/>
  <c r="H177" i="7" s="1"/>
  <c r="G179" i="7"/>
  <c r="H179" i="7" s="1"/>
  <c r="E179" i="7"/>
  <c r="F179" i="7" s="1"/>
  <c r="E181" i="7"/>
  <c r="F181" i="7" s="1"/>
  <c r="G181" i="7"/>
  <c r="H181" i="7" s="1"/>
  <c r="E183" i="7"/>
  <c r="F183" i="7" s="1"/>
  <c r="G183" i="7"/>
  <c r="H183" i="7" s="1"/>
  <c r="E185" i="7"/>
  <c r="F185" i="7" s="1"/>
  <c r="G185" i="7"/>
  <c r="H185" i="7" s="1"/>
  <c r="E187" i="7"/>
  <c r="F187" i="7" s="1"/>
  <c r="G187" i="7"/>
  <c r="H187" i="7" s="1"/>
  <c r="E189" i="7"/>
  <c r="F189" i="7" s="1"/>
  <c r="G189" i="7"/>
  <c r="H189" i="7" s="1"/>
  <c r="E191" i="7"/>
  <c r="F191" i="7" s="1"/>
  <c r="G191" i="7"/>
  <c r="H191" i="7" s="1"/>
  <c r="E193" i="7"/>
  <c r="F193" i="7" s="1"/>
  <c r="G193" i="7"/>
  <c r="H193" i="7" s="1"/>
  <c r="G195" i="7"/>
  <c r="H195" i="7" s="1"/>
  <c r="E195" i="7"/>
  <c r="F195" i="7" s="1"/>
  <c r="E197" i="7"/>
  <c r="F197" i="7" s="1"/>
  <c r="G197" i="7"/>
  <c r="H197" i="7" s="1"/>
  <c r="G199" i="7"/>
  <c r="H199" i="7" s="1"/>
  <c r="E199" i="7"/>
  <c r="F199" i="7" s="1"/>
  <c r="E201" i="7"/>
  <c r="F201" i="7" s="1"/>
  <c r="G201" i="7"/>
  <c r="H201" i="7" s="1"/>
  <c r="E203" i="7"/>
  <c r="F203" i="7" s="1"/>
  <c r="G203" i="7"/>
  <c r="H203" i="7" s="1"/>
  <c r="G205" i="7"/>
  <c r="H205" i="7" s="1"/>
  <c r="E205" i="7"/>
  <c r="F205" i="7" s="1"/>
  <c r="E207" i="7"/>
  <c r="F207" i="7" s="1"/>
  <c r="G207" i="7"/>
  <c r="H207" i="7" s="1"/>
  <c r="E209" i="7"/>
  <c r="F209" i="7" s="1"/>
  <c r="G209" i="7"/>
  <c r="H209" i="7" s="1"/>
  <c r="G211" i="7"/>
  <c r="H211" i="7" s="1"/>
  <c r="E211" i="7"/>
  <c r="F211" i="7" s="1"/>
  <c r="G213" i="7"/>
  <c r="H213" i="7" s="1"/>
  <c r="E213" i="7"/>
  <c r="F213" i="7" s="1"/>
  <c r="E215" i="7"/>
  <c r="F215" i="7" s="1"/>
  <c r="G215" i="7"/>
  <c r="H215" i="7" s="1"/>
  <c r="E217" i="7"/>
  <c r="F217" i="7" s="1"/>
  <c r="G217" i="7"/>
  <c r="H217" i="7" s="1"/>
  <c r="G219" i="7"/>
  <c r="H219" i="7" s="1"/>
  <c r="E219" i="7"/>
  <c r="F219" i="7" s="1"/>
  <c r="G221" i="7"/>
  <c r="H221" i="7" s="1"/>
  <c r="E221" i="7"/>
  <c r="F221" i="7" s="1"/>
  <c r="E223" i="7"/>
  <c r="F223" i="7" s="1"/>
  <c r="G223" i="7"/>
  <c r="H223" i="7" s="1"/>
  <c r="E225" i="7"/>
  <c r="F225" i="7" s="1"/>
  <c r="G225" i="7"/>
  <c r="H225" i="7" s="1"/>
  <c r="G227" i="7"/>
  <c r="H227" i="7" s="1"/>
  <c r="E227" i="7"/>
  <c r="F227" i="7" s="1"/>
  <c r="G229" i="7"/>
  <c r="H229" i="7" s="1"/>
  <c r="E229" i="7"/>
  <c r="F229" i="7" s="1"/>
  <c r="E231" i="7"/>
  <c r="F231" i="7" s="1"/>
  <c r="G231" i="7"/>
  <c r="H231" i="7" s="1"/>
  <c r="E233" i="7"/>
  <c r="F233" i="7" s="1"/>
  <c r="G233" i="7"/>
  <c r="H233" i="7" s="1"/>
  <c r="G235" i="7"/>
  <c r="H235" i="7" s="1"/>
  <c r="E235" i="7"/>
  <c r="F235" i="7" s="1"/>
  <c r="G237" i="7"/>
  <c r="H237" i="7" s="1"/>
  <c r="E237" i="7"/>
  <c r="F237" i="7" s="1"/>
  <c r="E239" i="7"/>
  <c r="F239" i="7" s="1"/>
  <c r="G239" i="7"/>
  <c r="H239" i="7" s="1"/>
  <c r="E241" i="7"/>
  <c r="F241" i="7" s="1"/>
  <c r="G241" i="7"/>
  <c r="H241" i="7" s="1"/>
  <c r="G243" i="7"/>
  <c r="H243" i="7" s="1"/>
  <c r="E243" i="7"/>
  <c r="F243" i="7" s="1"/>
  <c r="G245" i="7"/>
  <c r="H245" i="7" s="1"/>
  <c r="E245" i="7"/>
  <c r="F245" i="7" s="1"/>
  <c r="E247" i="7"/>
  <c r="F247" i="7" s="1"/>
  <c r="G247" i="7"/>
  <c r="H247" i="7" s="1"/>
  <c r="E249" i="7"/>
  <c r="F249" i="7" s="1"/>
  <c r="G249" i="7"/>
  <c r="H249" i="7" s="1"/>
  <c r="G251" i="7"/>
  <c r="H251" i="7" s="1"/>
  <c r="E251" i="7"/>
  <c r="F251" i="7" s="1"/>
  <c r="G253" i="7"/>
  <c r="H253" i="7" s="1"/>
  <c r="E253" i="7"/>
  <c r="F253" i="7" s="1"/>
  <c r="E255" i="7"/>
  <c r="F255" i="7" s="1"/>
  <c r="G255" i="7"/>
  <c r="H255" i="7" s="1"/>
  <c r="E257" i="7"/>
  <c r="F257" i="7" s="1"/>
  <c r="G257" i="7"/>
  <c r="H257" i="7" s="1"/>
  <c r="G259" i="7"/>
  <c r="H259" i="7" s="1"/>
  <c r="E259" i="7"/>
  <c r="F259" i="7" s="1"/>
  <c r="G261" i="7"/>
  <c r="H261" i="7" s="1"/>
  <c r="E261" i="7"/>
  <c r="F261" i="7" s="1"/>
  <c r="E263" i="7"/>
  <c r="F263" i="7" s="1"/>
  <c r="G263" i="7"/>
  <c r="H263" i="7" s="1"/>
  <c r="E265" i="7"/>
  <c r="F265" i="7" s="1"/>
  <c r="G265" i="7"/>
  <c r="H265" i="7" s="1"/>
  <c r="G267" i="7"/>
  <c r="H267" i="7" s="1"/>
  <c r="E267" i="7"/>
  <c r="F267" i="7" s="1"/>
  <c r="G269" i="7"/>
  <c r="H269" i="7" s="1"/>
  <c r="E269" i="7"/>
  <c r="F269" i="7" s="1"/>
  <c r="E271" i="7"/>
  <c r="F271" i="7" s="1"/>
  <c r="G271" i="7"/>
  <c r="H271" i="7" s="1"/>
  <c r="E273" i="7"/>
  <c r="F273" i="7" s="1"/>
  <c r="G273" i="7"/>
  <c r="H273" i="7" s="1"/>
  <c r="G275" i="7"/>
  <c r="H275" i="7" s="1"/>
  <c r="E275" i="7"/>
  <c r="F275" i="7" s="1"/>
  <c r="G277" i="7"/>
  <c r="H277" i="7" s="1"/>
  <c r="E277" i="7"/>
  <c r="F277" i="7" s="1"/>
  <c r="E279" i="7"/>
  <c r="F279" i="7" s="1"/>
  <c r="G279" i="7"/>
  <c r="H279" i="7" s="1"/>
  <c r="E281" i="7"/>
  <c r="F281" i="7" s="1"/>
  <c r="G281" i="7"/>
  <c r="H281" i="7" s="1"/>
  <c r="G283" i="7"/>
  <c r="H283" i="7" s="1"/>
  <c r="E283" i="7"/>
  <c r="F283" i="7" s="1"/>
  <c r="G285" i="7"/>
  <c r="H285" i="7" s="1"/>
  <c r="E285" i="7"/>
  <c r="F285" i="7" s="1"/>
  <c r="E287" i="7"/>
  <c r="F287" i="7" s="1"/>
  <c r="G287" i="7"/>
  <c r="H287" i="7" s="1"/>
  <c r="E289" i="7"/>
  <c r="F289" i="7" s="1"/>
  <c r="G289" i="7"/>
  <c r="H289" i="7" s="1"/>
  <c r="G291" i="7"/>
  <c r="H291" i="7" s="1"/>
  <c r="E291" i="7"/>
  <c r="F291" i="7" s="1"/>
  <c r="G293" i="7"/>
  <c r="H293" i="7" s="1"/>
  <c r="E293" i="7"/>
  <c r="F293" i="7" s="1"/>
  <c r="E295" i="7"/>
  <c r="F295" i="7" s="1"/>
  <c r="G295" i="7"/>
  <c r="H295" i="7" s="1"/>
  <c r="E297" i="7"/>
  <c r="F297" i="7" s="1"/>
  <c r="G297" i="7"/>
  <c r="H297" i="7" s="1"/>
  <c r="G299" i="7"/>
  <c r="H299" i="7" s="1"/>
  <c r="E299" i="7"/>
  <c r="F299" i="7" s="1"/>
  <c r="G301" i="7"/>
  <c r="H301" i="7" s="1"/>
  <c r="E301" i="7"/>
  <c r="F301" i="7" s="1"/>
  <c r="E303" i="7"/>
  <c r="F303" i="7" s="1"/>
  <c r="G303" i="7"/>
  <c r="H303" i="7" s="1"/>
  <c r="E305" i="7"/>
  <c r="F305" i="7" s="1"/>
  <c r="G305" i="7"/>
  <c r="H305" i="7" s="1"/>
  <c r="G307" i="7"/>
  <c r="H307" i="7" s="1"/>
  <c r="E307" i="7"/>
  <c r="F307" i="7" s="1"/>
  <c r="G309" i="7"/>
  <c r="H309" i="7" s="1"/>
  <c r="E309" i="7"/>
  <c r="F309" i="7" s="1"/>
  <c r="E311" i="7"/>
  <c r="F311" i="7" s="1"/>
  <c r="G311" i="7"/>
  <c r="H311" i="7" s="1"/>
  <c r="E313" i="7"/>
  <c r="F313" i="7" s="1"/>
  <c r="G313" i="7"/>
  <c r="H313" i="7" s="1"/>
  <c r="G315" i="7"/>
  <c r="H315" i="7" s="1"/>
  <c r="E315" i="7"/>
  <c r="F315" i="7" s="1"/>
  <c r="G317" i="7"/>
  <c r="H317" i="7" s="1"/>
  <c r="E317" i="7"/>
  <c r="F317" i="7" s="1"/>
  <c r="E319" i="7"/>
  <c r="F319" i="7" s="1"/>
  <c r="G319" i="7"/>
  <c r="H319" i="7" s="1"/>
  <c r="E321" i="7"/>
  <c r="F321" i="7" s="1"/>
  <c r="G321" i="7"/>
  <c r="H321" i="7" s="1"/>
  <c r="G323" i="7"/>
  <c r="H323" i="7" s="1"/>
  <c r="E323" i="7"/>
  <c r="F323" i="7" s="1"/>
  <c r="G325" i="7"/>
  <c r="H325" i="7" s="1"/>
  <c r="E325" i="7"/>
  <c r="F325" i="7" s="1"/>
  <c r="E327" i="7"/>
  <c r="F327" i="7" s="1"/>
  <c r="G327" i="7"/>
  <c r="H327" i="7" s="1"/>
  <c r="E329" i="7"/>
  <c r="F329" i="7" s="1"/>
  <c r="G329" i="7"/>
  <c r="H329" i="7" s="1"/>
  <c r="G331" i="7"/>
  <c r="H331" i="7" s="1"/>
  <c r="E331" i="7"/>
  <c r="F331" i="7" s="1"/>
  <c r="G333" i="7"/>
  <c r="H333" i="7" s="1"/>
  <c r="E333" i="7"/>
  <c r="F333" i="7" s="1"/>
  <c r="E335" i="7"/>
  <c r="F335" i="7" s="1"/>
  <c r="G335" i="7"/>
  <c r="H335" i="7" s="1"/>
  <c r="E337" i="7"/>
  <c r="F337" i="7" s="1"/>
  <c r="G337" i="7"/>
  <c r="H337" i="7" s="1"/>
  <c r="E339" i="7"/>
  <c r="F339" i="7" s="1"/>
  <c r="G339" i="7"/>
  <c r="H339" i="7" s="1"/>
  <c r="G341" i="7"/>
  <c r="H341" i="7" s="1"/>
  <c r="E341" i="7"/>
  <c r="F341" i="7" s="1"/>
  <c r="G343" i="7"/>
  <c r="H343" i="7" s="1"/>
  <c r="E343" i="7"/>
  <c r="F343" i="7" s="1"/>
  <c r="G345" i="7"/>
  <c r="H345" i="7" s="1"/>
  <c r="E345" i="7"/>
  <c r="F345" i="7" s="1"/>
  <c r="E347" i="7"/>
  <c r="F347" i="7" s="1"/>
  <c r="G347" i="7"/>
  <c r="H347" i="7" s="1"/>
  <c r="E349" i="7"/>
  <c r="F349" i="7" s="1"/>
  <c r="G349" i="7"/>
  <c r="H349" i="7" s="1"/>
  <c r="G351" i="7"/>
  <c r="H351" i="7" s="1"/>
  <c r="E351" i="7"/>
  <c r="F351" i="7" s="1"/>
  <c r="G353" i="7"/>
  <c r="H353" i="7" s="1"/>
  <c r="E353" i="7"/>
  <c r="F353" i="7" s="1"/>
  <c r="G355" i="7"/>
  <c r="H355" i="7" s="1"/>
  <c r="E355" i="7"/>
  <c r="F355" i="7" s="1"/>
  <c r="E357" i="7"/>
  <c r="F357" i="7" s="1"/>
  <c r="G357" i="7"/>
  <c r="H357" i="7" s="1"/>
  <c r="E359" i="7"/>
  <c r="F359" i="7" s="1"/>
  <c r="G359" i="7"/>
  <c r="H359" i="7" s="1"/>
  <c r="E361" i="7"/>
  <c r="F361" i="7" s="1"/>
  <c r="G361" i="7"/>
  <c r="H361" i="7" s="1"/>
  <c r="G363" i="7"/>
  <c r="H363" i="7" s="1"/>
  <c r="E363" i="7"/>
  <c r="F363" i="7" s="1"/>
  <c r="G365" i="7"/>
  <c r="H365" i="7" s="1"/>
  <c r="E365" i="7"/>
  <c r="F365" i="7" s="1"/>
  <c r="E367" i="7"/>
  <c r="F367" i="7" s="1"/>
  <c r="G367" i="7"/>
  <c r="H367" i="7" s="1"/>
  <c r="E8" i="7"/>
  <c r="F8" i="7" s="1"/>
  <c r="G8" i="7"/>
  <c r="H8" i="7" s="1"/>
  <c r="E16" i="7"/>
  <c r="F16" i="7" s="1"/>
  <c r="G16" i="7"/>
  <c r="H16" i="7" s="1"/>
  <c r="E24" i="7"/>
  <c r="F24" i="7" s="1"/>
  <c r="G24" i="7"/>
  <c r="H24" i="7" s="1"/>
  <c r="E32" i="7"/>
  <c r="F32" i="7" s="1"/>
  <c r="G32" i="7"/>
  <c r="H32" i="7" s="1"/>
  <c r="E40" i="7"/>
  <c r="F40" i="7" s="1"/>
  <c r="G40" i="7"/>
  <c r="H40" i="7" s="1"/>
  <c r="E44" i="7"/>
  <c r="F44" i="7" s="1"/>
  <c r="G44" i="7"/>
  <c r="H44" i="7" s="1"/>
  <c r="E50" i="7"/>
  <c r="F50" i="7" s="1"/>
  <c r="G50" i="7"/>
  <c r="H50" i="7" s="1"/>
  <c r="G54" i="7"/>
  <c r="H54" i="7" s="1"/>
  <c r="E54" i="7"/>
  <c r="F54" i="7" s="1"/>
  <c r="G60" i="7"/>
  <c r="H60" i="7" s="1"/>
  <c r="E60" i="7"/>
  <c r="F60" i="7" s="1"/>
  <c r="E64" i="7"/>
  <c r="F64" i="7" s="1"/>
  <c r="G64" i="7"/>
  <c r="H64" i="7" s="1"/>
  <c r="E68" i="7"/>
  <c r="F68" i="7" s="1"/>
  <c r="G68" i="7"/>
  <c r="H68" i="7" s="1"/>
  <c r="G74" i="7"/>
  <c r="H74" i="7" s="1"/>
  <c r="E74" i="7"/>
  <c r="F74" i="7" s="1"/>
  <c r="G78" i="7"/>
  <c r="H78" i="7" s="1"/>
  <c r="E78" i="7"/>
  <c r="F78" i="7" s="1"/>
  <c r="E82" i="7"/>
  <c r="F82" i="7" s="1"/>
  <c r="G82" i="7"/>
  <c r="H82" i="7" s="1"/>
  <c r="G86" i="7"/>
  <c r="H86" i="7" s="1"/>
  <c r="E86" i="7"/>
  <c r="F86" i="7" s="1"/>
  <c r="G92" i="7"/>
  <c r="H92" i="7" s="1"/>
  <c r="E92" i="7"/>
  <c r="F92" i="7" s="1"/>
  <c r="E96" i="7"/>
  <c r="F96" i="7" s="1"/>
  <c r="G96" i="7"/>
  <c r="H96" i="7" s="1"/>
  <c r="E102" i="7"/>
  <c r="F102" i="7" s="1"/>
  <c r="G102" i="7"/>
  <c r="H102" i="7" s="1"/>
  <c r="G108" i="7"/>
  <c r="H108" i="7" s="1"/>
  <c r="E108" i="7"/>
  <c r="F108" i="7" s="1"/>
  <c r="E112" i="7"/>
  <c r="F112" i="7" s="1"/>
  <c r="G112" i="7"/>
  <c r="H112" i="7" s="1"/>
  <c r="E116" i="7"/>
  <c r="F116" i="7" s="1"/>
  <c r="G116" i="7"/>
  <c r="H116" i="7" s="1"/>
  <c r="E118" i="7"/>
  <c r="F118" i="7" s="1"/>
  <c r="G118" i="7"/>
  <c r="H118" i="7" s="1"/>
  <c r="E122" i="7"/>
  <c r="F122" i="7" s="1"/>
  <c r="G122" i="7"/>
  <c r="H122" i="7" s="1"/>
  <c r="G124" i="7"/>
  <c r="H124" i="7" s="1"/>
  <c r="E124" i="7"/>
  <c r="F124" i="7" s="1"/>
  <c r="G128" i="7"/>
  <c r="H128" i="7" s="1"/>
  <c r="E128" i="7"/>
  <c r="F128" i="7" s="1"/>
  <c r="E130" i="7"/>
  <c r="F130" i="7" s="1"/>
  <c r="G130" i="7"/>
  <c r="H130" i="7" s="1"/>
  <c r="G134" i="7"/>
  <c r="H134" i="7" s="1"/>
  <c r="E134" i="7"/>
  <c r="F134" i="7" s="1"/>
  <c r="G138" i="7"/>
  <c r="H138" i="7" s="1"/>
  <c r="E138" i="7"/>
  <c r="F138" i="7" s="1"/>
  <c r="G142" i="7"/>
  <c r="H142" i="7" s="1"/>
  <c r="E142" i="7"/>
  <c r="F142" i="7" s="1"/>
  <c r="G146" i="7"/>
  <c r="H146" i="7" s="1"/>
  <c r="E146" i="7"/>
  <c r="F146" i="7" s="1"/>
  <c r="E150" i="7"/>
  <c r="F150" i="7" s="1"/>
  <c r="G150" i="7"/>
  <c r="H150" i="7" s="1"/>
  <c r="E154" i="7"/>
  <c r="F154" i="7" s="1"/>
  <c r="G154" i="7"/>
  <c r="H154" i="7" s="1"/>
  <c r="E158" i="7"/>
  <c r="F158" i="7" s="1"/>
  <c r="G158" i="7"/>
  <c r="H158" i="7" s="1"/>
  <c r="E162" i="7"/>
  <c r="F162" i="7" s="1"/>
  <c r="G162" i="7"/>
  <c r="H162" i="7" s="1"/>
  <c r="E168" i="7"/>
  <c r="F168" i="7" s="1"/>
  <c r="G168" i="7"/>
  <c r="H168" i="7" s="1"/>
  <c r="E172" i="7"/>
  <c r="F172" i="7" s="1"/>
  <c r="G172" i="7"/>
  <c r="H172" i="7" s="1"/>
  <c r="E176" i="7"/>
  <c r="F176" i="7" s="1"/>
  <c r="G176" i="7"/>
  <c r="H176" i="7" s="1"/>
  <c r="G180" i="7"/>
  <c r="H180" i="7" s="1"/>
  <c r="E180" i="7"/>
  <c r="F180" i="7" s="1"/>
  <c r="G184" i="7"/>
  <c r="H184" i="7" s="1"/>
  <c r="E184" i="7"/>
  <c r="F184" i="7" s="1"/>
  <c r="E188" i="7"/>
  <c r="F188" i="7" s="1"/>
  <c r="G188" i="7"/>
  <c r="H188" i="7" s="1"/>
  <c r="E192" i="7"/>
  <c r="F192" i="7" s="1"/>
  <c r="G192" i="7"/>
  <c r="H192" i="7" s="1"/>
  <c r="G198" i="7"/>
  <c r="H198" i="7" s="1"/>
  <c r="E198" i="7"/>
  <c r="F198" i="7" s="1"/>
  <c r="E202" i="7"/>
  <c r="F202" i="7" s="1"/>
  <c r="G202" i="7"/>
  <c r="H202" i="7" s="1"/>
  <c r="G204" i="7"/>
  <c r="H204" i="7" s="1"/>
  <c r="E204" i="7"/>
  <c r="F204" i="7" s="1"/>
  <c r="E208" i="7"/>
  <c r="F208" i="7" s="1"/>
  <c r="G208" i="7"/>
  <c r="H208" i="7" s="1"/>
  <c r="G212" i="7"/>
  <c r="H212" i="7" s="1"/>
  <c r="E212" i="7"/>
  <c r="F212" i="7" s="1"/>
  <c r="E216" i="7"/>
  <c r="F216" i="7" s="1"/>
  <c r="G216" i="7"/>
  <c r="H216" i="7" s="1"/>
  <c r="G220" i="7"/>
  <c r="H220" i="7" s="1"/>
  <c r="E220" i="7"/>
  <c r="F220" i="7" s="1"/>
  <c r="E224" i="7"/>
  <c r="F224" i="7" s="1"/>
  <c r="G224" i="7"/>
  <c r="H224" i="7" s="1"/>
  <c r="G230" i="7"/>
  <c r="H230" i="7" s="1"/>
  <c r="E230" i="7"/>
  <c r="F230" i="7" s="1"/>
  <c r="E234" i="7"/>
  <c r="F234" i="7" s="1"/>
  <c r="G234" i="7"/>
  <c r="H234" i="7" s="1"/>
  <c r="G238" i="7"/>
  <c r="H238" i="7" s="1"/>
  <c r="E238" i="7"/>
  <c r="F238" i="7" s="1"/>
  <c r="E242" i="7"/>
  <c r="F242" i="7" s="1"/>
  <c r="G242" i="7"/>
  <c r="H242" i="7" s="1"/>
  <c r="G246" i="7"/>
  <c r="H246" i="7" s="1"/>
  <c r="E246" i="7"/>
  <c r="F246" i="7" s="1"/>
  <c r="E250" i="7"/>
  <c r="F250" i="7" s="1"/>
  <c r="G250" i="7"/>
  <c r="H250" i="7" s="1"/>
  <c r="G254" i="7"/>
  <c r="H254" i="7" s="1"/>
  <c r="E254" i="7"/>
  <c r="F254" i="7" s="1"/>
  <c r="E258" i="7"/>
  <c r="F258" i="7" s="1"/>
  <c r="G258" i="7"/>
  <c r="H258" i="7" s="1"/>
  <c r="G262" i="7"/>
  <c r="H262" i="7" s="1"/>
  <c r="E262" i="7"/>
  <c r="F262" i="7" s="1"/>
  <c r="E266" i="7"/>
  <c r="F266" i="7" s="1"/>
  <c r="G266" i="7"/>
  <c r="H266" i="7" s="1"/>
  <c r="G270" i="7"/>
  <c r="H270" i="7" s="1"/>
  <c r="E270" i="7"/>
  <c r="F270" i="7" s="1"/>
  <c r="E274" i="7"/>
  <c r="F274" i="7" s="1"/>
  <c r="G274" i="7"/>
  <c r="H274" i="7" s="1"/>
  <c r="G278" i="7"/>
  <c r="H278" i="7" s="1"/>
  <c r="E278" i="7"/>
  <c r="F278" i="7" s="1"/>
  <c r="G284" i="7"/>
  <c r="H284" i="7" s="1"/>
  <c r="E284" i="7"/>
  <c r="F284" i="7" s="1"/>
  <c r="G292" i="7"/>
  <c r="H292" i="7" s="1"/>
  <c r="E292" i="7"/>
  <c r="F292" i="7" s="1"/>
  <c r="G310" i="7"/>
  <c r="H310" i="7" s="1"/>
  <c r="E310" i="7"/>
  <c r="F310" i="7" s="1"/>
  <c r="G4" i="7"/>
  <c r="H4" i="7" s="1"/>
  <c r="E4" i="7"/>
  <c r="F4" i="7" s="1"/>
  <c r="G369" i="4"/>
  <c r="G328" i="4"/>
  <c r="G285" i="4"/>
  <c r="G242" i="4"/>
  <c r="G200" i="4"/>
  <c r="G157" i="4"/>
  <c r="G108" i="4"/>
  <c r="G44" i="4"/>
  <c r="G360" i="4"/>
  <c r="G317" i="4"/>
  <c r="G274" i="4"/>
  <c r="G232" i="4"/>
  <c r="G189" i="4"/>
  <c r="G146" i="4"/>
  <c r="G92" i="4"/>
  <c r="G28" i="4"/>
  <c r="Y5" i="4"/>
  <c r="G349" i="4"/>
  <c r="G306" i="4"/>
  <c r="G264" i="4"/>
  <c r="G221" i="4"/>
  <c r="G178" i="4"/>
  <c r="G136" i="4"/>
  <c r="G76" i="4"/>
  <c r="G12" i="4"/>
  <c r="I5" i="4"/>
  <c r="E6" i="4" s="1"/>
  <c r="G338" i="4"/>
  <c r="G296" i="4"/>
  <c r="G253" i="4"/>
  <c r="G210" i="4"/>
  <c r="G168" i="4"/>
  <c r="G124" i="4"/>
  <c r="G60" i="4"/>
  <c r="Q5" i="4"/>
  <c r="M6" i="4" s="1"/>
  <c r="G368" i="4"/>
  <c r="G358" i="4"/>
  <c r="G348" i="4"/>
  <c r="G337" i="4"/>
  <c r="G326" i="4"/>
  <c r="G316" i="4"/>
  <c r="G305" i="4"/>
  <c r="G294" i="4"/>
  <c r="G284" i="4"/>
  <c r="G273" i="4"/>
  <c r="G262" i="4"/>
  <c r="G252" i="4"/>
  <c r="G241" i="4"/>
  <c r="G230" i="4"/>
  <c r="G220" i="4"/>
  <c r="G209" i="4"/>
  <c r="G198" i="4"/>
  <c r="G188" i="4"/>
  <c r="G177" i="4"/>
  <c r="G166" i="4"/>
  <c r="G156" i="4"/>
  <c r="G145" i="4"/>
  <c r="G134" i="4"/>
  <c r="G121" i="4"/>
  <c r="G105" i="4"/>
  <c r="G89" i="4"/>
  <c r="G73" i="4"/>
  <c r="G57" i="4"/>
  <c r="G41" i="4"/>
  <c r="G25" i="4"/>
  <c r="G9" i="4"/>
  <c r="G365" i="4"/>
  <c r="G354" i="4"/>
  <c r="G344" i="4"/>
  <c r="G333" i="4"/>
  <c r="G322" i="4"/>
  <c r="G312" i="4"/>
  <c r="G301" i="4"/>
  <c r="G290" i="4"/>
  <c r="G280" i="4"/>
  <c r="G269" i="4"/>
  <c r="G258" i="4"/>
  <c r="G248" i="4"/>
  <c r="G237" i="4"/>
  <c r="G226" i="4"/>
  <c r="G216" i="4"/>
  <c r="G205" i="4"/>
  <c r="G194" i="4"/>
  <c r="G184" i="4"/>
  <c r="G173" i="4"/>
  <c r="G162" i="4"/>
  <c r="G152" i="4"/>
  <c r="G141" i="4"/>
  <c r="G130" i="4"/>
  <c r="G116" i="4"/>
  <c r="G100" i="4"/>
  <c r="G84" i="4"/>
  <c r="G68" i="4"/>
  <c r="G52" i="4"/>
  <c r="G36" i="4"/>
  <c r="G20" i="4"/>
  <c r="G364" i="4"/>
  <c r="G353" i="4"/>
  <c r="G342" i="4"/>
  <c r="G332" i="4"/>
  <c r="G321" i="4"/>
  <c r="G310" i="4"/>
  <c r="G300" i="4"/>
  <c r="G289" i="4"/>
  <c r="G278" i="4"/>
  <c r="G268" i="4"/>
  <c r="G257" i="4"/>
  <c r="G246" i="4"/>
  <c r="G236" i="4"/>
  <c r="G225" i="4"/>
  <c r="G214" i="4"/>
  <c r="G204" i="4"/>
  <c r="G193" i="4"/>
  <c r="G182" i="4"/>
  <c r="G172" i="4"/>
  <c r="G161" i="4"/>
  <c r="G150" i="4"/>
  <c r="G140" i="4"/>
  <c r="G129" i="4"/>
  <c r="G113" i="4"/>
  <c r="G97" i="4"/>
  <c r="G81" i="4"/>
  <c r="G65" i="4"/>
  <c r="G49" i="4"/>
  <c r="G33" i="4"/>
  <c r="G17" i="4"/>
  <c r="G6" i="4"/>
  <c r="G367" i="4"/>
  <c r="G362" i="4"/>
  <c r="G357" i="4"/>
  <c r="G352" i="4"/>
  <c r="G346" i="4"/>
  <c r="G341" i="4"/>
  <c r="G336" i="4"/>
  <c r="G330" i="4"/>
  <c r="G325" i="4"/>
  <c r="G320" i="4"/>
  <c r="G314" i="4"/>
  <c r="G309" i="4"/>
  <c r="G304" i="4"/>
  <c r="G298" i="4"/>
  <c r="G293" i="4"/>
  <c r="G288" i="4"/>
  <c r="G282" i="4"/>
  <c r="G277" i="4"/>
  <c r="G272" i="4"/>
  <c r="G266" i="4"/>
  <c r="G261" i="4"/>
  <c r="G256" i="4"/>
  <c r="G250" i="4"/>
  <c r="G245" i="4"/>
  <c r="G240" i="4"/>
  <c r="G234" i="4"/>
  <c r="G229" i="4"/>
  <c r="G224" i="4"/>
  <c r="G218" i="4"/>
  <c r="G213" i="4"/>
  <c r="G208" i="4"/>
  <c r="G202" i="4"/>
  <c r="G197" i="4"/>
  <c r="G192" i="4"/>
  <c r="G186" i="4"/>
  <c r="G181" i="4"/>
  <c r="G176" i="4"/>
  <c r="G170" i="4"/>
  <c r="G165" i="4"/>
  <c r="G160" i="4"/>
  <c r="G154" i="4"/>
  <c r="G149" i="4"/>
  <c r="G144" i="4"/>
  <c r="G138" i="4"/>
  <c r="G133" i="4"/>
  <c r="G128" i="4"/>
  <c r="G120" i="4"/>
  <c r="G112" i="4"/>
  <c r="G104" i="4"/>
  <c r="G96" i="4"/>
  <c r="G88" i="4"/>
  <c r="G80" i="4"/>
  <c r="G72" i="4"/>
  <c r="G64" i="4"/>
  <c r="G56" i="4"/>
  <c r="G48" i="4"/>
  <c r="G40" i="4"/>
  <c r="G32" i="4"/>
  <c r="G24" i="4"/>
  <c r="G16" i="4"/>
  <c r="W8" i="4"/>
  <c r="W12" i="4"/>
  <c r="W16" i="4"/>
  <c r="W20" i="4"/>
  <c r="W24" i="4"/>
  <c r="W28" i="4"/>
  <c r="W32" i="4"/>
  <c r="W36" i="4"/>
  <c r="W40" i="4"/>
  <c r="W44" i="4"/>
  <c r="W48" i="4"/>
  <c r="W52" i="4"/>
  <c r="W56" i="4"/>
  <c r="W60" i="4"/>
  <c r="W64" i="4"/>
  <c r="W68" i="4"/>
  <c r="W72" i="4"/>
  <c r="W76" i="4"/>
  <c r="W80" i="4"/>
  <c r="W84" i="4"/>
  <c r="W88" i="4"/>
  <c r="W92" i="4"/>
  <c r="W96" i="4"/>
  <c r="W100" i="4"/>
  <c r="W104" i="4"/>
  <c r="W108" i="4"/>
  <c r="W112" i="4"/>
  <c r="W116" i="4"/>
  <c r="W120" i="4"/>
  <c r="W124" i="4"/>
  <c r="W128" i="4"/>
  <c r="W132" i="4"/>
  <c r="W136" i="4"/>
  <c r="W140" i="4"/>
  <c r="W144" i="4"/>
  <c r="W148" i="4"/>
  <c r="W152" i="4"/>
  <c r="W156" i="4"/>
  <c r="W160" i="4"/>
  <c r="W164" i="4"/>
  <c r="W168" i="4"/>
  <c r="W172" i="4"/>
  <c r="W176" i="4"/>
  <c r="W180" i="4"/>
  <c r="W184" i="4"/>
  <c r="W188" i="4"/>
  <c r="W192" i="4"/>
  <c r="W196" i="4"/>
  <c r="W200" i="4"/>
  <c r="W204" i="4"/>
  <c r="W208" i="4"/>
  <c r="W212" i="4"/>
  <c r="W216" i="4"/>
  <c r="W220" i="4"/>
  <c r="W224" i="4"/>
  <c r="W228" i="4"/>
  <c r="W232" i="4"/>
  <c r="W236" i="4"/>
  <c r="W240" i="4"/>
  <c r="W244" i="4"/>
  <c r="W248" i="4"/>
  <c r="W252" i="4"/>
  <c r="W256" i="4"/>
  <c r="W260" i="4"/>
  <c r="W264" i="4"/>
  <c r="W268" i="4"/>
  <c r="W272" i="4"/>
  <c r="W276" i="4"/>
  <c r="W280" i="4"/>
  <c r="W284" i="4"/>
  <c r="W288" i="4"/>
  <c r="W292" i="4"/>
  <c r="W296" i="4"/>
  <c r="W300" i="4"/>
  <c r="W304" i="4"/>
  <c r="W308" i="4"/>
  <c r="W312" i="4"/>
  <c r="W316" i="4"/>
  <c r="W320" i="4"/>
  <c r="W324" i="4"/>
  <c r="W328" i="4"/>
  <c r="W332" i="4"/>
  <c r="W9" i="4"/>
  <c r="W13" i="4"/>
  <c r="W17" i="4"/>
  <c r="W21" i="4"/>
  <c r="W25" i="4"/>
  <c r="W29" i="4"/>
  <c r="W33" i="4"/>
  <c r="W37" i="4"/>
  <c r="W41" i="4"/>
  <c r="W45" i="4"/>
  <c r="W49" i="4"/>
  <c r="W53" i="4"/>
  <c r="W57" i="4"/>
  <c r="W61" i="4"/>
  <c r="W65" i="4"/>
  <c r="W69" i="4"/>
  <c r="W73" i="4"/>
  <c r="W77" i="4"/>
  <c r="W81" i="4"/>
  <c r="W85" i="4"/>
  <c r="W89" i="4"/>
  <c r="W93" i="4"/>
  <c r="W97" i="4"/>
  <c r="W101" i="4"/>
  <c r="W105" i="4"/>
  <c r="W109" i="4"/>
  <c r="W113" i="4"/>
  <c r="W117" i="4"/>
  <c r="W121" i="4"/>
  <c r="W125" i="4"/>
  <c r="W129" i="4"/>
  <c r="W133" i="4"/>
  <c r="W137" i="4"/>
  <c r="W141" i="4"/>
  <c r="W145" i="4"/>
  <c r="W149" i="4"/>
  <c r="W153" i="4"/>
  <c r="W157" i="4"/>
  <c r="W161" i="4"/>
  <c r="W165" i="4"/>
  <c r="W169" i="4"/>
  <c r="W173" i="4"/>
  <c r="W177" i="4"/>
  <c r="W181" i="4"/>
  <c r="W185" i="4"/>
  <c r="W189" i="4"/>
  <c r="W193" i="4"/>
  <c r="W197" i="4"/>
  <c r="W201" i="4"/>
  <c r="W205" i="4"/>
  <c r="W209" i="4"/>
  <c r="W213" i="4"/>
  <c r="W217" i="4"/>
  <c r="W221" i="4"/>
  <c r="W225" i="4"/>
  <c r="W229" i="4"/>
  <c r="W233" i="4"/>
  <c r="W237" i="4"/>
  <c r="W241" i="4"/>
  <c r="W245" i="4"/>
  <c r="W249" i="4"/>
  <c r="W253" i="4"/>
  <c r="W257" i="4"/>
  <c r="W261" i="4"/>
  <c r="W265" i="4"/>
  <c r="W269" i="4"/>
  <c r="W273" i="4"/>
  <c r="W277" i="4"/>
  <c r="W281" i="4"/>
  <c r="W285" i="4"/>
  <c r="W289" i="4"/>
  <c r="W293" i="4"/>
  <c r="W297" i="4"/>
  <c r="W301" i="4"/>
  <c r="W305" i="4"/>
  <c r="W309" i="4"/>
  <c r="W313" i="4"/>
  <c r="W317" i="4"/>
  <c r="W321" i="4"/>
  <c r="W325" i="4"/>
  <c r="W329" i="4"/>
  <c r="W333" i="4"/>
  <c r="W10" i="4"/>
  <c r="W14" i="4"/>
  <c r="W18" i="4"/>
  <c r="W22" i="4"/>
  <c r="W26" i="4"/>
  <c r="W30" i="4"/>
  <c r="W34" i="4"/>
  <c r="W38" i="4"/>
  <c r="W42" i="4"/>
  <c r="W46" i="4"/>
  <c r="W50" i="4"/>
  <c r="W54" i="4"/>
  <c r="W58" i="4"/>
  <c r="W62" i="4"/>
  <c r="W66" i="4"/>
  <c r="W70" i="4"/>
  <c r="W74" i="4"/>
  <c r="W78" i="4"/>
  <c r="W82" i="4"/>
  <c r="W86" i="4"/>
  <c r="W90" i="4"/>
  <c r="W94" i="4"/>
  <c r="W98" i="4"/>
  <c r="W102" i="4"/>
  <c r="W106" i="4"/>
  <c r="W110" i="4"/>
  <c r="W114" i="4"/>
  <c r="W118" i="4"/>
  <c r="W122" i="4"/>
  <c r="W126" i="4"/>
  <c r="W130" i="4"/>
  <c r="W134" i="4"/>
  <c r="W138" i="4"/>
  <c r="W142" i="4"/>
  <c r="W146" i="4"/>
  <c r="W150" i="4"/>
  <c r="W154" i="4"/>
  <c r="W158" i="4"/>
  <c r="W162" i="4"/>
  <c r="W166" i="4"/>
  <c r="W170" i="4"/>
  <c r="W174" i="4"/>
  <c r="W178" i="4"/>
  <c r="W182" i="4"/>
  <c r="W186" i="4"/>
  <c r="W190" i="4"/>
  <c r="W194" i="4"/>
  <c r="W198" i="4"/>
  <c r="W202" i="4"/>
  <c r="W206" i="4"/>
  <c r="W210" i="4"/>
  <c r="W214" i="4"/>
  <c r="W218" i="4"/>
  <c r="W222" i="4"/>
  <c r="W226" i="4"/>
  <c r="W230" i="4"/>
  <c r="W234" i="4"/>
  <c r="W238" i="4"/>
  <c r="W242" i="4"/>
  <c r="W246" i="4"/>
  <c r="W250" i="4"/>
  <c r="W254" i="4"/>
  <c r="W258" i="4"/>
  <c r="W262" i="4"/>
  <c r="W266" i="4"/>
  <c r="W270" i="4"/>
  <c r="W274" i="4"/>
  <c r="W278" i="4"/>
  <c r="W282" i="4"/>
  <c r="W286" i="4"/>
  <c r="W290" i="4"/>
  <c r="W294" i="4"/>
  <c r="W298" i="4"/>
  <c r="W302" i="4"/>
  <c r="W306" i="4"/>
  <c r="W310" i="4"/>
  <c r="W314" i="4"/>
  <c r="W318" i="4"/>
  <c r="W322" i="4"/>
  <c r="W326" i="4"/>
  <c r="W15" i="4"/>
  <c r="W31" i="4"/>
  <c r="W47" i="4"/>
  <c r="W63" i="4"/>
  <c r="W79" i="4"/>
  <c r="W95" i="4"/>
  <c r="W111" i="4"/>
  <c r="W127" i="4"/>
  <c r="W143" i="4"/>
  <c r="W159" i="4"/>
  <c r="W175" i="4"/>
  <c r="W191" i="4"/>
  <c r="W207" i="4"/>
  <c r="W223" i="4"/>
  <c r="W239" i="4"/>
  <c r="W255" i="4"/>
  <c r="W271" i="4"/>
  <c r="W287" i="4"/>
  <c r="W303" i="4"/>
  <c r="W319" i="4"/>
  <c r="W331" i="4"/>
  <c r="W337" i="4"/>
  <c r="W341" i="4"/>
  <c r="W345" i="4"/>
  <c r="W349" i="4"/>
  <c r="W353" i="4"/>
  <c r="W357" i="4"/>
  <c r="W361" i="4"/>
  <c r="W365" i="4"/>
  <c r="W369" i="4"/>
  <c r="W19" i="4"/>
  <c r="W35" i="4"/>
  <c r="W51" i="4"/>
  <c r="W67" i="4"/>
  <c r="W83" i="4"/>
  <c r="W99" i="4"/>
  <c r="W115" i="4"/>
  <c r="W131" i="4"/>
  <c r="W147" i="4"/>
  <c r="W163" i="4"/>
  <c r="W179" i="4"/>
  <c r="W195" i="4"/>
  <c r="W211" i="4"/>
  <c r="W227" i="4"/>
  <c r="W243" i="4"/>
  <c r="W259" i="4"/>
  <c r="W275" i="4"/>
  <c r="W291" i="4"/>
  <c r="W307" i="4"/>
  <c r="W323" i="4"/>
  <c r="W334" i="4"/>
  <c r="W338" i="4"/>
  <c r="W342" i="4"/>
  <c r="W346" i="4"/>
  <c r="W350" i="4"/>
  <c r="W354" i="4"/>
  <c r="W358" i="4"/>
  <c r="W362" i="4"/>
  <c r="W366" i="4"/>
  <c r="W370" i="4"/>
  <c r="W23" i="4"/>
  <c r="W55" i="4"/>
  <c r="W87" i="4"/>
  <c r="W119" i="4"/>
  <c r="W151" i="4"/>
  <c r="W183" i="4"/>
  <c r="W215" i="4"/>
  <c r="W247" i="4"/>
  <c r="W279" i="4"/>
  <c r="W311" i="4"/>
  <c r="W335" i="4"/>
  <c r="W343" i="4"/>
  <c r="W351" i="4"/>
  <c r="W359" i="4"/>
  <c r="W367" i="4"/>
  <c r="W27" i="4"/>
  <c r="W59" i="4"/>
  <c r="W91" i="4"/>
  <c r="W123" i="4"/>
  <c r="W155" i="4"/>
  <c r="W187" i="4"/>
  <c r="W219" i="4"/>
  <c r="W251" i="4"/>
  <c r="W283" i="4"/>
  <c r="W315" i="4"/>
  <c r="W336" i="4"/>
  <c r="W344" i="4"/>
  <c r="W352" i="4"/>
  <c r="W360" i="4"/>
  <c r="W368" i="4"/>
  <c r="W7" i="4"/>
  <c r="W39" i="4"/>
  <c r="W71" i="4"/>
  <c r="W103" i="4"/>
  <c r="W135" i="4"/>
  <c r="W167" i="4"/>
  <c r="W199" i="4"/>
  <c r="W231" i="4"/>
  <c r="W263" i="4"/>
  <c r="W295" i="4"/>
  <c r="W327" i="4"/>
  <c r="W339" i="4"/>
  <c r="W347" i="4"/>
  <c r="W355" i="4"/>
  <c r="W363" i="4"/>
  <c r="W6" i="4"/>
  <c r="W11" i="4"/>
  <c r="W43" i="4"/>
  <c r="W75" i="4"/>
  <c r="W107" i="4"/>
  <c r="W139" i="4"/>
  <c r="W171" i="4"/>
  <c r="W203" i="4"/>
  <c r="W235" i="4"/>
  <c r="W267" i="4"/>
  <c r="W299" i="4"/>
  <c r="W330" i="4"/>
  <c r="W340" i="4"/>
  <c r="W348" i="4"/>
  <c r="W356" i="4"/>
  <c r="W364" i="4"/>
  <c r="O7" i="4"/>
  <c r="O11" i="4"/>
  <c r="O15" i="4"/>
  <c r="O19" i="4"/>
  <c r="O23" i="4"/>
  <c r="O27" i="4"/>
  <c r="O31" i="4"/>
  <c r="O35" i="4"/>
  <c r="O39" i="4"/>
  <c r="O43" i="4"/>
  <c r="O47" i="4"/>
  <c r="O51" i="4"/>
  <c r="O55" i="4"/>
  <c r="O59" i="4"/>
  <c r="O63" i="4"/>
  <c r="O67" i="4"/>
  <c r="O71" i="4"/>
  <c r="O75" i="4"/>
  <c r="O79" i="4"/>
  <c r="O83" i="4"/>
  <c r="O87" i="4"/>
  <c r="O91" i="4"/>
  <c r="O95" i="4"/>
  <c r="O99" i="4"/>
  <c r="O103" i="4"/>
  <c r="O107" i="4"/>
  <c r="O111" i="4"/>
  <c r="O115" i="4"/>
  <c r="O119" i="4"/>
  <c r="O123" i="4"/>
  <c r="O127" i="4"/>
  <c r="O131" i="4"/>
  <c r="O135" i="4"/>
  <c r="O139" i="4"/>
  <c r="O143" i="4"/>
  <c r="O147" i="4"/>
  <c r="O151" i="4"/>
  <c r="O155" i="4"/>
  <c r="O159" i="4"/>
  <c r="O163" i="4"/>
  <c r="O167" i="4"/>
  <c r="O171" i="4"/>
  <c r="O175" i="4"/>
  <c r="O179" i="4"/>
  <c r="O183" i="4"/>
  <c r="O187" i="4"/>
  <c r="O191" i="4"/>
  <c r="O195" i="4"/>
  <c r="O199" i="4"/>
  <c r="O203" i="4"/>
  <c r="O207" i="4"/>
  <c r="O211" i="4"/>
  <c r="O215" i="4"/>
  <c r="O219" i="4"/>
  <c r="O223" i="4"/>
  <c r="O227" i="4"/>
  <c r="O231" i="4"/>
  <c r="O235" i="4"/>
  <c r="O239" i="4"/>
  <c r="O243" i="4"/>
  <c r="O247" i="4"/>
  <c r="O251" i="4"/>
  <c r="O255" i="4"/>
  <c r="O259" i="4"/>
  <c r="O263" i="4"/>
  <c r="O267" i="4"/>
  <c r="O271" i="4"/>
  <c r="O275" i="4"/>
  <c r="O279" i="4"/>
  <c r="O283" i="4"/>
  <c r="O287" i="4"/>
  <c r="O291" i="4"/>
  <c r="O295" i="4"/>
  <c r="O299" i="4"/>
  <c r="O303" i="4"/>
  <c r="O307" i="4"/>
  <c r="O311" i="4"/>
  <c r="O315" i="4"/>
  <c r="O319" i="4"/>
  <c r="O323" i="4"/>
  <c r="O327" i="4"/>
  <c r="O331" i="4"/>
  <c r="O335" i="4"/>
  <c r="O339" i="4"/>
  <c r="O343" i="4"/>
  <c r="O347" i="4"/>
  <c r="O351" i="4"/>
  <c r="O355" i="4"/>
  <c r="O359" i="4"/>
  <c r="O363" i="4"/>
  <c r="O367" i="4"/>
  <c r="O8" i="4"/>
  <c r="O12" i="4"/>
  <c r="O16" i="4"/>
  <c r="O20" i="4"/>
  <c r="O24" i="4"/>
  <c r="O28" i="4"/>
  <c r="O32" i="4"/>
  <c r="O36" i="4"/>
  <c r="O40" i="4"/>
  <c r="O44" i="4"/>
  <c r="O48" i="4"/>
  <c r="O52" i="4"/>
  <c r="O56" i="4"/>
  <c r="O60" i="4"/>
  <c r="O64" i="4"/>
  <c r="O68" i="4"/>
  <c r="O72" i="4"/>
  <c r="O76" i="4"/>
  <c r="O80" i="4"/>
  <c r="O9" i="4"/>
  <c r="O17" i="4"/>
  <c r="O25" i="4"/>
  <c r="O33" i="4"/>
  <c r="O41" i="4"/>
  <c r="O49" i="4"/>
  <c r="O57" i="4"/>
  <c r="O65" i="4"/>
  <c r="O73" i="4"/>
  <c r="O81" i="4"/>
  <c r="O86" i="4"/>
  <c r="O92" i="4"/>
  <c r="O97" i="4"/>
  <c r="O102" i="4"/>
  <c r="O108" i="4"/>
  <c r="O113" i="4"/>
  <c r="O118" i="4"/>
  <c r="O124" i="4"/>
  <c r="O129" i="4"/>
  <c r="O134" i="4"/>
  <c r="O140" i="4"/>
  <c r="O145" i="4"/>
  <c r="O150" i="4"/>
  <c r="O156" i="4"/>
  <c r="O161" i="4"/>
  <c r="O166" i="4"/>
  <c r="O172" i="4"/>
  <c r="O177" i="4"/>
  <c r="O182" i="4"/>
  <c r="O188" i="4"/>
  <c r="O193" i="4"/>
  <c r="O198" i="4"/>
  <c r="O204" i="4"/>
  <c r="O209" i="4"/>
  <c r="O214" i="4"/>
  <c r="O220" i="4"/>
  <c r="O225" i="4"/>
  <c r="O230" i="4"/>
  <c r="O236" i="4"/>
  <c r="O241" i="4"/>
  <c r="O246" i="4"/>
  <c r="O252" i="4"/>
  <c r="O257" i="4"/>
  <c r="O262" i="4"/>
  <c r="O268" i="4"/>
  <c r="O273" i="4"/>
  <c r="O278" i="4"/>
  <c r="O284" i="4"/>
  <c r="O289" i="4"/>
  <c r="O294" i="4"/>
  <c r="O300" i="4"/>
  <c r="O305" i="4"/>
  <c r="O310" i="4"/>
  <c r="O316" i="4"/>
  <c r="O321" i="4"/>
  <c r="O326" i="4"/>
  <c r="O332" i="4"/>
  <c r="O337" i="4"/>
  <c r="O342" i="4"/>
  <c r="O348" i="4"/>
  <c r="O353" i="4"/>
  <c r="O358" i="4"/>
  <c r="O364" i="4"/>
  <c r="O369" i="4"/>
  <c r="O10" i="4"/>
  <c r="O18" i="4"/>
  <c r="O26" i="4"/>
  <c r="O34" i="4"/>
  <c r="O42" i="4"/>
  <c r="O50" i="4"/>
  <c r="O58" i="4"/>
  <c r="O66" i="4"/>
  <c r="O74" i="4"/>
  <c r="O82" i="4"/>
  <c r="O88" i="4"/>
  <c r="O93" i="4"/>
  <c r="O98" i="4"/>
  <c r="O104" i="4"/>
  <c r="O109" i="4"/>
  <c r="O114" i="4"/>
  <c r="O120" i="4"/>
  <c r="O125" i="4"/>
  <c r="O130" i="4"/>
  <c r="O136" i="4"/>
  <c r="O141" i="4"/>
  <c r="O146" i="4"/>
  <c r="O152" i="4"/>
  <c r="O157" i="4"/>
  <c r="O162" i="4"/>
  <c r="O168" i="4"/>
  <c r="O173" i="4"/>
  <c r="O178" i="4"/>
  <c r="O184" i="4"/>
  <c r="O189" i="4"/>
  <c r="O194" i="4"/>
  <c r="O200" i="4"/>
  <c r="O205" i="4"/>
  <c r="O210" i="4"/>
  <c r="O216" i="4"/>
  <c r="O221" i="4"/>
  <c r="O226" i="4"/>
  <c r="O232" i="4"/>
  <c r="O237" i="4"/>
  <c r="O242" i="4"/>
  <c r="O248" i="4"/>
  <c r="O253" i="4"/>
  <c r="O258" i="4"/>
  <c r="O264" i="4"/>
  <c r="O269" i="4"/>
  <c r="O274" i="4"/>
  <c r="O280" i="4"/>
  <c r="O285" i="4"/>
  <c r="O290" i="4"/>
  <c r="O296" i="4"/>
  <c r="O301" i="4"/>
  <c r="O306" i="4"/>
  <c r="O312" i="4"/>
  <c r="O317" i="4"/>
  <c r="O322" i="4"/>
  <c r="O328" i="4"/>
  <c r="O333" i="4"/>
  <c r="O338" i="4"/>
  <c r="O344" i="4"/>
  <c r="O349" i="4"/>
  <c r="O354" i="4"/>
  <c r="O360" i="4"/>
  <c r="O365" i="4"/>
  <c r="O370" i="4"/>
  <c r="O13" i="4"/>
  <c r="O21" i="4"/>
  <c r="O29" i="4"/>
  <c r="O37" i="4"/>
  <c r="O45" i="4"/>
  <c r="O53" i="4"/>
  <c r="O61" i="4"/>
  <c r="O69" i="4"/>
  <c r="O77" i="4"/>
  <c r="O84" i="4"/>
  <c r="O89" i="4"/>
  <c r="O94" i="4"/>
  <c r="O100" i="4"/>
  <c r="O105" i="4"/>
  <c r="O110" i="4"/>
  <c r="O116" i="4"/>
  <c r="O121" i="4"/>
  <c r="O126" i="4"/>
  <c r="O132" i="4"/>
  <c r="O137" i="4"/>
  <c r="O142" i="4"/>
  <c r="O148" i="4"/>
  <c r="O153" i="4"/>
  <c r="O158" i="4"/>
  <c r="O164" i="4"/>
  <c r="O169" i="4"/>
  <c r="O174" i="4"/>
  <c r="O180" i="4"/>
  <c r="O185" i="4"/>
  <c r="O190" i="4"/>
  <c r="O196" i="4"/>
  <c r="O201" i="4"/>
  <c r="O206" i="4"/>
  <c r="O212" i="4"/>
  <c r="O217" i="4"/>
  <c r="O222" i="4"/>
  <c r="O228" i="4"/>
  <c r="O233" i="4"/>
  <c r="O238" i="4"/>
  <c r="O244" i="4"/>
  <c r="O249" i="4"/>
  <c r="O254" i="4"/>
  <c r="O260" i="4"/>
  <c r="O265" i="4"/>
  <c r="O270" i="4"/>
  <c r="O276" i="4"/>
  <c r="O281" i="4"/>
  <c r="O286" i="4"/>
  <c r="O292" i="4"/>
  <c r="O297" i="4"/>
  <c r="O302" i="4"/>
  <c r="O308" i="4"/>
  <c r="O313" i="4"/>
  <c r="O318" i="4"/>
  <c r="O324" i="4"/>
  <c r="O329" i="4"/>
  <c r="O334" i="4"/>
  <c r="O340" i="4"/>
  <c r="O345" i="4"/>
  <c r="O350" i="4"/>
  <c r="O356" i="4"/>
  <c r="O361" i="4"/>
  <c r="O366" i="4"/>
  <c r="O14" i="4"/>
  <c r="O22" i="4"/>
  <c r="O30" i="4"/>
  <c r="O38" i="4"/>
  <c r="O46" i="4"/>
  <c r="O54" i="4"/>
  <c r="O62" i="4"/>
  <c r="O70" i="4"/>
  <c r="O78" i="4"/>
  <c r="O85" i="4"/>
  <c r="O90" i="4"/>
  <c r="O96" i="4"/>
  <c r="O101" i="4"/>
  <c r="O106" i="4"/>
  <c r="O112" i="4"/>
  <c r="O117" i="4"/>
  <c r="O122" i="4"/>
  <c r="O128" i="4"/>
  <c r="O133" i="4"/>
  <c r="O138" i="4"/>
  <c r="O144" i="4"/>
  <c r="O149" i="4"/>
  <c r="O154" i="4"/>
  <c r="O160" i="4"/>
  <c r="O165" i="4"/>
  <c r="O170" i="4"/>
  <c r="O176" i="4"/>
  <c r="O181" i="4"/>
  <c r="O186" i="4"/>
  <c r="O192" i="4"/>
  <c r="O197" i="4"/>
  <c r="O202" i="4"/>
  <c r="O208" i="4"/>
  <c r="O213" i="4"/>
  <c r="O218" i="4"/>
  <c r="O224" i="4"/>
  <c r="O229" i="4"/>
  <c r="O234" i="4"/>
  <c r="O240" i="4"/>
  <c r="O245" i="4"/>
  <c r="O250" i="4"/>
  <c r="O256" i="4"/>
  <c r="O261" i="4"/>
  <c r="O266" i="4"/>
  <c r="O272" i="4"/>
  <c r="O277" i="4"/>
  <c r="O282" i="4"/>
  <c r="O288" i="4"/>
  <c r="O293" i="4"/>
  <c r="O298" i="4"/>
  <c r="O304" i="4"/>
  <c r="O309" i="4"/>
  <c r="O314" i="4"/>
  <c r="O320" i="4"/>
  <c r="O325" i="4"/>
  <c r="O330" i="4"/>
  <c r="O336" i="4"/>
  <c r="O341" i="4"/>
  <c r="O346" i="4"/>
  <c r="O352" i="4"/>
  <c r="O357" i="4"/>
  <c r="O362" i="4"/>
  <c r="O368" i="4"/>
  <c r="G10" i="4"/>
  <c r="G14" i="4"/>
  <c r="G18" i="4"/>
  <c r="G22" i="4"/>
  <c r="G26" i="4"/>
  <c r="G30" i="4"/>
  <c r="G34" i="4"/>
  <c r="G38" i="4"/>
  <c r="G42" i="4"/>
  <c r="G46" i="4"/>
  <c r="G50" i="4"/>
  <c r="G54" i="4"/>
  <c r="G58" i="4"/>
  <c r="G62" i="4"/>
  <c r="G66" i="4"/>
  <c r="G70" i="4"/>
  <c r="G74" i="4"/>
  <c r="G78" i="4"/>
  <c r="G82" i="4"/>
  <c r="G86" i="4"/>
  <c r="G90" i="4"/>
  <c r="G94" i="4"/>
  <c r="G98" i="4"/>
  <c r="G102" i="4"/>
  <c r="G106" i="4"/>
  <c r="G110" i="4"/>
  <c r="G114" i="4"/>
  <c r="G118" i="4"/>
  <c r="G122" i="4"/>
  <c r="G126" i="4"/>
  <c r="G7" i="4"/>
  <c r="G11" i="4"/>
  <c r="G15" i="4"/>
  <c r="G19" i="4"/>
  <c r="G23" i="4"/>
  <c r="G27" i="4"/>
  <c r="G31" i="4"/>
  <c r="G35" i="4"/>
  <c r="G39" i="4"/>
  <c r="G43" i="4"/>
  <c r="G47" i="4"/>
  <c r="G51" i="4"/>
  <c r="G55" i="4"/>
  <c r="G59" i="4"/>
  <c r="G63" i="4"/>
  <c r="G67" i="4"/>
  <c r="G71" i="4"/>
  <c r="G75" i="4"/>
  <c r="G79" i="4"/>
  <c r="G83" i="4"/>
  <c r="G87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  <c r="G147" i="4"/>
  <c r="G151" i="4"/>
  <c r="G155" i="4"/>
  <c r="G159" i="4"/>
  <c r="G163" i="4"/>
  <c r="G167" i="4"/>
  <c r="G171" i="4"/>
  <c r="G175" i="4"/>
  <c r="G179" i="4"/>
  <c r="G183" i="4"/>
  <c r="G187" i="4"/>
  <c r="G191" i="4"/>
  <c r="G195" i="4"/>
  <c r="G199" i="4"/>
  <c r="G203" i="4"/>
  <c r="G207" i="4"/>
  <c r="G211" i="4"/>
  <c r="G215" i="4"/>
  <c r="G219" i="4"/>
  <c r="G223" i="4"/>
  <c r="G227" i="4"/>
  <c r="G231" i="4"/>
  <c r="G235" i="4"/>
  <c r="G239" i="4"/>
  <c r="G243" i="4"/>
  <c r="G247" i="4"/>
  <c r="G251" i="4"/>
  <c r="G255" i="4"/>
  <c r="G259" i="4"/>
  <c r="G263" i="4"/>
  <c r="G267" i="4"/>
  <c r="G271" i="4"/>
  <c r="G275" i="4"/>
  <c r="G279" i="4"/>
  <c r="G283" i="4"/>
  <c r="G287" i="4"/>
  <c r="G291" i="4"/>
  <c r="G295" i="4"/>
  <c r="G299" i="4"/>
  <c r="G303" i="4"/>
  <c r="G307" i="4"/>
  <c r="G311" i="4"/>
  <c r="G315" i="4"/>
  <c r="G319" i="4"/>
  <c r="G323" i="4"/>
  <c r="G327" i="4"/>
  <c r="G331" i="4"/>
  <c r="G335" i="4"/>
  <c r="G339" i="4"/>
  <c r="G343" i="4"/>
  <c r="G347" i="4"/>
  <c r="G351" i="4"/>
  <c r="G355" i="4"/>
  <c r="G359" i="4"/>
  <c r="G363" i="4"/>
  <c r="G370" i="4"/>
  <c r="G366" i="4"/>
  <c r="G361" i="4"/>
  <c r="G356" i="4"/>
  <c r="G350" i="4"/>
  <c r="G345" i="4"/>
  <c r="G340" i="4"/>
  <c r="G334" i="4"/>
  <c r="G329" i="4"/>
  <c r="G324" i="4"/>
  <c r="G318" i="4"/>
  <c r="G313" i="4"/>
  <c r="G308" i="4"/>
  <c r="G302" i="4"/>
  <c r="G297" i="4"/>
  <c r="G292" i="4"/>
  <c r="G286" i="4"/>
  <c r="G281" i="4"/>
  <c r="G276" i="4"/>
  <c r="G270" i="4"/>
  <c r="G265" i="4"/>
  <c r="G260" i="4"/>
  <c r="G254" i="4"/>
  <c r="G249" i="4"/>
  <c r="G244" i="4"/>
  <c r="G238" i="4"/>
  <c r="G233" i="4"/>
  <c r="G228" i="4"/>
  <c r="G222" i="4"/>
  <c r="G217" i="4"/>
  <c r="G212" i="4"/>
  <c r="G206" i="4"/>
  <c r="G201" i="4"/>
  <c r="G196" i="4"/>
  <c r="G190" i="4"/>
  <c r="G185" i="4"/>
  <c r="G180" i="4"/>
  <c r="G174" i="4"/>
  <c r="G169" i="4"/>
  <c r="G164" i="4"/>
  <c r="G158" i="4"/>
  <c r="G153" i="4"/>
  <c r="G148" i="4"/>
  <c r="G142" i="4"/>
  <c r="G137" i="4"/>
  <c r="G132" i="4"/>
  <c r="G125" i="4"/>
  <c r="G117" i="4"/>
  <c r="G109" i="4"/>
  <c r="G101" i="4"/>
  <c r="G93" i="4"/>
  <c r="G85" i="4"/>
  <c r="G77" i="4"/>
  <c r="G69" i="4"/>
  <c r="G61" i="4"/>
  <c r="G53" i="4"/>
  <c r="G45" i="4"/>
  <c r="G37" i="4"/>
  <c r="G29" i="4"/>
  <c r="G21" i="4"/>
  <c r="G13" i="4"/>
  <c r="K357" i="7"/>
  <c r="K6" i="7"/>
  <c r="K10" i="7"/>
  <c r="K14" i="7"/>
  <c r="K18" i="7"/>
  <c r="L28" i="7"/>
  <c r="L32" i="7"/>
  <c r="L36" i="7"/>
  <c r="L40" i="7"/>
  <c r="K42" i="7"/>
  <c r="L48" i="7"/>
  <c r="L57" i="7"/>
  <c r="K61" i="7"/>
  <c r="K66" i="7"/>
  <c r="L71" i="7"/>
  <c r="K85" i="7"/>
  <c r="L97" i="7"/>
  <c r="K107" i="7"/>
  <c r="K111" i="7"/>
  <c r="L121" i="7"/>
  <c r="L124" i="7"/>
  <c r="K128" i="7"/>
  <c r="L131" i="7"/>
  <c r="K151" i="7"/>
  <c r="K179" i="7"/>
  <c r="K196" i="7"/>
  <c r="K229" i="7"/>
  <c r="L267" i="7"/>
  <c r="K301" i="7"/>
  <c r="K5" i="7"/>
  <c r="K9" i="7"/>
  <c r="K13" i="7"/>
  <c r="K17" i="7"/>
  <c r="K21" i="7"/>
  <c r="K25" i="7"/>
  <c r="K29" i="7"/>
  <c r="K33" i="7"/>
  <c r="K37" i="7"/>
  <c r="K41" i="7"/>
  <c r="K45" i="7"/>
  <c r="K49" i="7"/>
  <c r="K52" i="7"/>
  <c r="L54" i="7"/>
  <c r="K55" i="7"/>
  <c r="K60" i="7"/>
  <c r="L62" i="7"/>
  <c r="K63" i="7"/>
  <c r="L67" i="7"/>
  <c r="K68" i="7"/>
  <c r="K72" i="7"/>
  <c r="K73" i="7"/>
  <c r="L75" i="7"/>
  <c r="L79" i="7"/>
  <c r="K82" i="7"/>
  <c r="L85" i="7"/>
  <c r="L88" i="7"/>
  <c r="K89" i="7"/>
  <c r="L91" i="7"/>
  <c r="L95" i="7"/>
  <c r="K98" i="7"/>
  <c r="L101" i="7"/>
  <c r="L104" i="7"/>
  <c r="K105" i="7"/>
  <c r="L107" i="7"/>
  <c r="L111" i="7"/>
  <c r="K114" i="7"/>
  <c r="K115" i="7"/>
  <c r="K118" i="7"/>
  <c r="K119" i="7"/>
  <c r="K122" i="7"/>
  <c r="K123" i="7"/>
  <c r="L125" i="7"/>
  <c r="L128" i="7"/>
  <c r="K129" i="7"/>
  <c r="K132" i="7"/>
  <c r="K133" i="7"/>
  <c r="L137" i="7"/>
  <c r="K150" i="7"/>
  <c r="K161" i="7"/>
  <c r="K166" i="7"/>
  <c r="K187" i="7"/>
  <c r="K207" i="7"/>
  <c r="K228" i="7"/>
  <c r="L234" i="7"/>
  <c r="L308" i="7"/>
  <c r="L332" i="7"/>
  <c r="L4" i="7"/>
  <c r="L16" i="7"/>
  <c r="L24" i="7"/>
  <c r="K26" i="7"/>
  <c r="K53" i="7"/>
  <c r="K58" i="7"/>
  <c r="L65" i="7"/>
  <c r="L68" i="7"/>
  <c r="K69" i="7"/>
  <c r="L74" i="7"/>
  <c r="K78" i="7"/>
  <c r="L81" i="7"/>
  <c r="L90" i="7"/>
  <c r="K94" i="7"/>
  <c r="K95" i="7"/>
  <c r="K104" i="7"/>
  <c r="K125" i="7"/>
  <c r="L167" i="7"/>
  <c r="L188" i="7"/>
  <c r="L202" i="7"/>
  <c r="K218" i="7"/>
  <c r="K259" i="7"/>
  <c r="K4" i="7"/>
  <c r="L6" i="7"/>
  <c r="K8" i="7"/>
  <c r="L10" i="7"/>
  <c r="K12" i="7"/>
  <c r="L14" i="7"/>
  <c r="K16" i="7"/>
  <c r="L18" i="7"/>
  <c r="K20" i="7"/>
  <c r="K24" i="7"/>
  <c r="L26" i="7"/>
  <c r="K28" i="7"/>
  <c r="K32" i="7"/>
  <c r="K36" i="7"/>
  <c r="K40" i="7"/>
  <c r="K44" i="7"/>
  <c r="K48" i="7"/>
  <c r="L53" i="7"/>
  <c r="K54" i="7"/>
  <c r="K57" i="7"/>
  <c r="L61" i="7"/>
  <c r="K62" i="7"/>
  <c r="K65" i="7"/>
  <c r="L69" i="7"/>
  <c r="K70" i="7"/>
  <c r="L72" i="7"/>
  <c r="K76" i="7"/>
  <c r="K77" i="7"/>
  <c r="K80" i="7"/>
  <c r="L82" i="7"/>
  <c r="K83" i="7"/>
  <c r="K86" i="7"/>
  <c r="K87" i="7"/>
  <c r="L89" i="7"/>
  <c r="K92" i="7"/>
  <c r="K93" i="7"/>
  <c r="K96" i="7"/>
  <c r="L98" i="7"/>
  <c r="K99" i="7"/>
  <c r="K102" i="7"/>
  <c r="K103" i="7"/>
  <c r="L105" i="7"/>
  <c r="K108" i="7"/>
  <c r="K109" i="7"/>
  <c r="K112" i="7"/>
  <c r="L115" i="7"/>
  <c r="L119" i="7"/>
  <c r="L123" i="7"/>
  <c r="K126" i="7"/>
  <c r="K127" i="7"/>
  <c r="L129" i="7"/>
  <c r="L133" i="7"/>
  <c r="K140" i="7"/>
  <c r="K147" i="7"/>
  <c r="L160" i="7"/>
  <c r="L165" i="7"/>
  <c r="K181" i="7"/>
  <c r="L199" i="7"/>
  <c r="L201" i="7"/>
  <c r="K206" i="7"/>
  <c r="L211" i="7"/>
  <c r="L221" i="7"/>
  <c r="K239" i="7"/>
  <c r="L255" i="7"/>
  <c r="L293" i="7"/>
  <c r="K344" i="7"/>
  <c r="K366" i="7"/>
  <c r="K354" i="7"/>
  <c r="K353" i="7"/>
  <c r="K349" i="7"/>
  <c r="K345" i="7"/>
  <c r="L341" i="7"/>
  <c r="K322" i="7"/>
  <c r="K350" i="7"/>
  <c r="K346" i="7"/>
  <c r="K342" i="7"/>
  <c r="K341" i="7"/>
  <c r="L337" i="7"/>
  <c r="K362" i="7"/>
  <c r="K338" i="7"/>
  <c r="L325" i="7"/>
  <c r="L321" i="7"/>
  <c r="K302" i="7"/>
  <c r="K298" i="7"/>
  <c r="K294" i="7"/>
  <c r="K293" i="7"/>
  <c r="L289" i="7"/>
  <c r="K281" i="7"/>
  <c r="L277" i="7"/>
  <c r="L276" i="7"/>
  <c r="K274" i="7"/>
  <c r="K271" i="7"/>
  <c r="L260" i="7"/>
  <c r="K258" i="7"/>
  <c r="K257" i="7"/>
  <c r="K245" i="7"/>
  <c r="K241" i="7"/>
  <c r="K240" i="7"/>
  <c r="K329" i="7"/>
  <c r="K326" i="7"/>
  <c r="K325" i="7"/>
  <c r="K321" i="7"/>
  <c r="K317" i="7"/>
  <c r="K313" i="7"/>
  <c r="L309" i="7"/>
  <c r="K290" i="7"/>
  <c r="K289" i="7"/>
  <c r="K285" i="7"/>
  <c r="K278" i="7"/>
  <c r="K277" i="7"/>
  <c r="L262" i="7"/>
  <c r="K261" i="7"/>
  <c r="K237" i="7"/>
  <c r="L357" i="7"/>
  <c r="L353" i="7"/>
  <c r="K333" i="7"/>
  <c r="K330" i="7"/>
  <c r="K318" i="7"/>
  <c r="K314" i="7"/>
  <c r="K310" i="7"/>
  <c r="K309" i="7"/>
  <c r="L305" i="7"/>
  <c r="K286" i="7"/>
  <c r="K269" i="7"/>
  <c r="K265" i="7"/>
  <c r="L264" i="7"/>
  <c r="K262" i="7"/>
  <c r="K252" i="7"/>
  <c r="L248" i="7"/>
  <c r="K361" i="7"/>
  <c r="K358" i="7"/>
  <c r="K273" i="7"/>
  <c r="L240" i="7"/>
  <c r="K233" i="7"/>
  <c r="L232" i="7"/>
  <c r="K231" i="7"/>
  <c r="K221" i="7"/>
  <c r="K220" i="7"/>
  <c r="K211" i="7"/>
  <c r="K208" i="7"/>
  <c r="K201" i="7"/>
  <c r="L200" i="7"/>
  <c r="K199" i="7"/>
  <c r="K188" i="7"/>
  <c r="K180" i="7"/>
  <c r="K171" i="7"/>
  <c r="L170" i="7"/>
  <c r="K169" i="7"/>
  <c r="L168" i="7"/>
  <c r="K167" i="7"/>
  <c r="K164" i="7"/>
  <c r="K143" i="7"/>
  <c r="K337" i="7"/>
  <c r="K334" i="7"/>
  <c r="K305" i="7"/>
  <c r="K297" i="7"/>
  <c r="L274" i="7"/>
  <c r="L257" i="7"/>
  <c r="K244" i="7"/>
  <c r="K232" i="7"/>
  <c r="K225" i="7"/>
  <c r="L224" i="7"/>
  <c r="K223" i="7"/>
  <c r="K213" i="7"/>
  <c r="K212" i="7"/>
  <c r="K203" i="7"/>
  <c r="K200" i="7"/>
  <c r="K193" i="7"/>
  <c r="L192" i="7"/>
  <c r="K191" i="7"/>
  <c r="K185" i="7"/>
  <c r="L184" i="7"/>
  <c r="K183" i="7"/>
  <c r="K177" i="7"/>
  <c r="L176" i="7"/>
  <c r="K175" i="7"/>
  <c r="K172" i="7"/>
  <c r="K155" i="7"/>
  <c r="L154" i="7"/>
  <c r="K153" i="7"/>
  <c r="K149" i="7"/>
  <c r="K145" i="7"/>
  <c r="L144" i="7"/>
  <c r="K139" i="7"/>
  <c r="K135" i="7"/>
  <c r="K306" i="7"/>
  <c r="K275" i="7"/>
  <c r="L258" i="7"/>
  <c r="K253" i="7"/>
  <c r="K248" i="7"/>
  <c r="K235" i="7"/>
  <c r="K227" i="7"/>
  <c r="K224" i="7"/>
  <c r="K217" i="7"/>
  <c r="L216" i="7"/>
  <c r="K215" i="7"/>
  <c r="K205" i="7"/>
  <c r="K204" i="7"/>
  <c r="K195" i="7"/>
  <c r="K192" i="7"/>
  <c r="K184" i="7"/>
  <c r="K176" i="7"/>
  <c r="K159" i="7"/>
  <c r="K156" i="7"/>
  <c r="K141" i="7"/>
  <c r="L140" i="7"/>
  <c r="L8" i="7"/>
  <c r="L12" i="7"/>
  <c r="L20" i="7"/>
  <c r="K22" i="7"/>
  <c r="K30" i="7"/>
  <c r="K34" i="7"/>
  <c r="K38" i="7"/>
  <c r="L44" i="7"/>
  <c r="K46" i="7"/>
  <c r="K50" i="7"/>
  <c r="K75" i="7"/>
  <c r="K79" i="7"/>
  <c r="K84" i="7"/>
  <c r="K88" i="7"/>
  <c r="K91" i="7"/>
  <c r="K100" i="7"/>
  <c r="K101" i="7"/>
  <c r="L106" i="7"/>
  <c r="K110" i="7"/>
  <c r="L113" i="7"/>
  <c r="L117" i="7"/>
  <c r="K136" i="7"/>
  <c r="L162" i="7"/>
  <c r="L208" i="7"/>
  <c r="K216" i="7"/>
  <c r="L222" i="7"/>
  <c r="L5" i="7"/>
  <c r="K7" i="7"/>
  <c r="L9" i="7"/>
  <c r="K11" i="7"/>
  <c r="L13" i="7"/>
  <c r="K15" i="7"/>
  <c r="L17" i="7"/>
  <c r="K19" i="7"/>
  <c r="L21" i="7"/>
  <c r="K23" i="7"/>
  <c r="L25" i="7"/>
  <c r="K27" i="7"/>
  <c r="L29" i="7"/>
  <c r="K31" i="7"/>
  <c r="L33" i="7"/>
  <c r="K35" i="7"/>
  <c r="L37" i="7"/>
  <c r="K39" i="7"/>
  <c r="L41" i="7"/>
  <c r="K43" i="7"/>
  <c r="L45" i="7"/>
  <c r="K47" i="7"/>
  <c r="L49" i="7"/>
  <c r="K51" i="7"/>
  <c r="K56" i="7"/>
  <c r="L58" i="7"/>
  <c r="K59" i="7"/>
  <c r="K64" i="7"/>
  <c r="K67" i="7"/>
  <c r="L70" i="7"/>
  <c r="K71" i="7"/>
  <c r="K74" i="7"/>
  <c r="L77" i="7"/>
  <c r="L80" i="7"/>
  <c r="K81" i="7"/>
  <c r="L83" i="7"/>
  <c r="L87" i="7"/>
  <c r="K90" i="7"/>
  <c r="L93" i="7"/>
  <c r="L96" i="7"/>
  <c r="K97" i="7"/>
  <c r="L99" i="7"/>
  <c r="L103" i="7"/>
  <c r="K106" i="7"/>
  <c r="L109" i="7"/>
  <c r="L112" i="7"/>
  <c r="K113" i="7"/>
  <c r="K116" i="7"/>
  <c r="K117" i="7"/>
  <c r="K120" i="7"/>
  <c r="K121" i="7"/>
  <c r="K124" i="7"/>
  <c r="L127" i="7"/>
  <c r="K130" i="7"/>
  <c r="K131" i="7"/>
  <c r="K137" i="7"/>
  <c r="L143" i="7"/>
  <c r="K146" i="7"/>
  <c r="K157" i="7"/>
  <c r="K163" i="7"/>
  <c r="L169" i="7"/>
  <c r="L171" i="7"/>
  <c r="L180" i="7"/>
  <c r="K189" i="7"/>
  <c r="K197" i="7"/>
  <c r="K209" i="7"/>
  <c r="K219" i="7"/>
  <c r="L231" i="7"/>
  <c r="L233" i="7"/>
  <c r="K236" i="7"/>
  <c r="K249" i="7"/>
  <c r="K280" i="7"/>
  <c r="K144" i="7"/>
  <c r="L147" i="7"/>
  <c r="L151" i="7"/>
  <c r="K154" i="7"/>
  <c r="L161" i="7"/>
  <c r="L163" i="7"/>
  <c r="K173" i="7"/>
  <c r="K178" i="7"/>
  <c r="L181" i="7"/>
  <c r="L182" i="7"/>
  <c r="K186" i="7"/>
  <c r="L189" i="7"/>
  <c r="L190" i="7"/>
  <c r="K194" i="7"/>
  <c r="L197" i="7"/>
  <c r="L198" i="7"/>
  <c r="L207" i="7"/>
  <c r="L209" i="7"/>
  <c r="L210" i="7"/>
  <c r="K214" i="7"/>
  <c r="L219" i="7"/>
  <c r="K226" i="7"/>
  <c r="L229" i="7"/>
  <c r="L230" i="7"/>
  <c r="K238" i="7"/>
  <c r="L246" i="7"/>
  <c r="L271" i="7"/>
  <c r="K292" i="7"/>
  <c r="L299" i="7"/>
  <c r="L355" i="7"/>
  <c r="K134" i="7"/>
  <c r="K138" i="7"/>
  <c r="L141" i="7"/>
  <c r="K148" i="7"/>
  <c r="K152" i="7"/>
  <c r="L157" i="7"/>
  <c r="K158" i="7"/>
  <c r="K165" i="7"/>
  <c r="K168" i="7"/>
  <c r="K170" i="7"/>
  <c r="L195" i="7"/>
  <c r="K202" i="7"/>
  <c r="L205" i="7"/>
  <c r="L206" i="7"/>
  <c r="L215" i="7"/>
  <c r="L217" i="7"/>
  <c r="L218" i="7"/>
  <c r="K222" i="7"/>
  <c r="L227" i="7"/>
  <c r="K234" i="7"/>
  <c r="L242" i="7"/>
  <c r="K247" i="7"/>
  <c r="K283" i="7"/>
  <c r="K287" i="7"/>
  <c r="K351" i="7"/>
  <c r="L363" i="7"/>
  <c r="L135" i="7"/>
  <c r="L139" i="7"/>
  <c r="K142" i="7"/>
  <c r="L145" i="7"/>
  <c r="L149" i="7"/>
  <c r="L153" i="7"/>
  <c r="L155" i="7"/>
  <c r="K160" i="7"/>
  <c r="K162" i="7"/>
  <c r="L173" i="7"/>
  <c r="K174" i="7"/>
  <c r="L177" i="7"/>
  <c r="L178" i="7"/>
  <c r="K182" i="7"/>
  <c r="L185" i="7"/>
  <c r="L186" i="7"/>
  <c r="K190" i="7"/>
  <c r="L193" i="7"/>
  <c r="L194" i="7"/>
  <c r="K198" i="7"/>
  <c r="L203" i="7"/>
  <c r="K210" i="7"/>
  <c r="L213" i="7"/>
  <c r="L214" i="7"/>
  <c r="L223" i="7"/>
  <c r="L225" i="7"/>
  <c r="L226" i="7"/>
  <c r="K230" i="7"/>
  <c r="L235" i="7"/>
  <c r="L238" i="7"/>
  <c r="K243" i="7"/>
  <c r="L251" i="7"/>
  <c r="K256" i="7"/>
  <c r="K264" i="7"/>
  <c r="L295" i="7"/>
  <c r="L303" i="7"/>
  <c r="K311" i="7"/>
  <c r="K315" i="7"/>
  <c r="K319" i="7"/>
  <c r="K323" i="7"/>
  <c r="L250" i="7"/>
  <c r="L254" i="7"/>
  <c r="L259" i="7"/>
  <c r="K263" i="7"/>
  <c r="K268" i="7"/>
  <c r="K272" i="7"/>
  <c r="L275" i="7"/>
  <c r="K279" i="7"/>
  <c r="K282" i="7"/>
  <c r="L284" i="7"/>
  <c r="L288" i="7"/>
  <c r="K291" i="7"/>
  <c r="K296" i="7"/>
  <c r="K300" i="7"/>
  <c r="K304" i="7"/>
  <c r="L307" i="7"/>
  <c r="L312" i="7"/>
  <c r="L316" i="7"/>
  <c r="L320" i="7"/>
  <c r="L328" i="7"/>
  <c r="L335" i="7"/>
  <c r="K339" i="7"/>
  <c r="K348" i="7"/>
  <c r="K356" i="7"/>
  <c r="L359" i="7"/>
  <c r="L367" i="7"/>
  <c r="L239" i="7"/>
  <c r="K242" i="7"/>
  <c r="K246" i="7"/>
  <c r="K251" i="7"/>
  <c r="K255" i="7"/>
  <c r="K260" i="7"/>
  <c r="L265" i="7"/>
  <c r="K267" i="7"/>
  <c r="L269" i="7"/>
  <c r="K276" i="7"/>
  <c r="L280" i="7"/>
  <c r="L283" i="7"/>
  <c r="L287" i="7"/>
  <c r="L292" i="7"/>
  <c r="K295" i="7"/>
  <c r="K299" i="7"/>
  <c r="K303" i="7"/>
  <c r="K308" i="7"/>
  <c r="L311" i="7"/>
  <c r="L315" i="7"/>
  <c r="L319" i="7"/>
  <c r="L323" i="7"/>
  <c r="L331" i="7"/>
  <c r="L340" i="7"/>
  <c r="K343" i="7"/>
  <c r="K352" i="7"/>
  <c r="L364" i="7"/>
  <c r="K365" i="7"/>
  <c r="L243" i="7"/>
  <c r="L247" i="7"/>
  <c r="K250" i="7"/>
  <c r="K254" i="7"/>
  <c r="L263" i="7"/>
  <c r="K266" i="7"/>
  <c r="L268" i="7"/>
  <c r="K270" i="7"/>
  <c r="L279" i="7"/>
  <c r="K284" i="7"/>
  <c r="K288" i="7"/>
  <c r="L291" i="7"/>
  <c r="L296" i="7"/>
  <c r="L300" i="7"/>
  <c r="L304" i="7"/>
  <c r="K307" i="7"/>
  <c r="K312" i="7"/>
  <c r="K316" i="7"/>
  <c r="K320" i="7"/>
  <c r="K324" i="7"/>
  <c r="L327" i="7"/>
  <c r="L336" i="7"/>
  <c r="K347" i="7"/>
  <c r="L360" i="7"/>
  <c r="K368" i="7"/>
  <c r="K328" i="7"/>
  <c r="K332" i="7"/>
  <c r="K336" i="7"/>
  <c r="L339" i="7"/>
  <c r="L344" i="7"/>
  <c r="L348" i="7"/>
  <c r="L352" i="7"/>
  <c r="K355" i="7"/>
  <c r="K360" i="7"/>
  <c r="K364" i="7"/>
  <c r="K367" i="7"/>
  <c r="L324" i="7"/>
  <c r="K327" i="7"/>
  <c r="K331" i="7"/>
  <c r="K335" i="7"/>
  <c r="K340" i="7"/>
  <c r="L343" i="7"/>
  <c r="L347" i="7"/>
  <c r="L351" i="7"/>
  <c r="L356" i="7"/>
  <c r="K359" i="7"/>
  <c r="K363" i="7"/>
  <c r="L368" i="7"/>
  <c r="L22" i="7"/>
  <c r="L30" i="7"/>
  <c r="L34" i="7"/>
  <c r="L38" i="7"/>
  <c r="L42" i="7"/>
  <c r="L46" i="7"/>
  <c r="L50" i="7"/>
  <c r="L7" i="7"/>
  <c r="L11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73" i="7"/>
  <c r="L270" i="7"/>
  <c r="L273" i="7"/>
  <c r="L166" i="7"/>
  <c r="L204" i="7"/>
  <c r="L236" i="7"/>
  <c r="L52" i="7"/>
  <c r="L56" i="7"/>
  <c r="L60" i="7"/>
  <c r="L64" i="7"/>
  <c r="L78" i="7"/>
  <c r="L86" i="7"/>
  <c r="L94" i="7"/>
  <c r="L102" i="7"/>
  <c r="L110" i="7"/>
  <c r="L116" i="7"/>
  <c r="L132" i="7"/>
  <c r="L148" i="7"/>
  <c r="L164" i="7"/>
  <c r="L220" i="7"/>
  <c r="L252" i="7"/>
  <c r="L66" i="7"/>
  <c r="L76" i="7"/>
  <c r="L84" i="7"/>
  <c r="L92" i="7"/>
  <c r="L100" i="7"/>
  <c r="L108" i="7"/>
  <c r="L120" i="7"/>
  <c r="L136" i="7"/>
  <c r="L152" i="7"/>
  <c r="L156" i="7"/>
  <c r="L158" i="7"/>
  <c r="L172" i="7"/>
  <c r="L174" i="7"/>
  <c r="L196" i="7"/>
  <c r="L212" i="7"/>
  <c r="L228" i="7"/>
  <c r="L244" i="7"/>
  <c r="L256" i="7"/>
  <c r="L301" i="7"/>
  <c r="L333" i="7"/>
  <c r="L365" i="7"/>
  <c r="L114" i="7"/>
  <c r="L118" i="7"/>
  <c r="L122" i="7"/>
  <c r="L126" i="7"/>
  <c r="L130" i="7"/>
  <c r="L134" i="7"/>
  <c r="L138" i="7"/>
  <c r="L142" i="7"/>
  <c r="L146" i="7"/>
  <c r="L150" i="7"/>
  <c r="L159" i="7"/>
  <c r="L175" i="7"/>
  <c r="L179" i="7"/>
  <c r="L183" i="7"/>
  <c r="L187" i="7"/>
  <c r="L191" i="7"/>
  <c r="L272" i="7"/>
  <c r="L285" i="7"/>
  <c r="L317" i="7"/>
  <c r="L349" i="7"/>
  <c r="L237" i="7"/>
  <c r="L241" i="7"/>
  <c r="L245" i="7"/>
  <c r="L249" i="7"/>
  <c r="L253" i="7"/>
  <c r="L261" i="7"/>
  <c r="L266" i="7"/>
  <c r="L281" i="7"/>
  <c r="L297" i="7"/>
  <c r="L313" i="7"/>
  <c r="L329" i="7"/>
  <c r="L345" i="7"/>
  <c r="L361" i="7"/>
  <c r="L278" i="7"/>
  <c r="L282" i="7"/>
  <c r="L286" i="7"/>
  <c r="L290" i="7"/>
  <c r="L294" i="7"/>
  <c r="L298" i="7"/>
  <c r="L302" i="7"/>
  <c r="L306" i="7"/>
  <c r="L310" i="7"/>
  <c r="L314" i="7"/>
  <c r="L318" i="7"/>
  <c r="L322" i="7"/>
  <c r="L326" i="7"/>
  <c r="L330" i="7"/>
  <c r="L334" i="7"/>
  <c r="L338" i="7"/>
  <c r="L342" i="7"/>
  <c r="L346" i="7"/>
  <c r="L350" i="7"/>
  <c r="L354" i="7"/>
  <c r="L358" i="7"/>
  <c r="L362" i="7"/>
  <c r="L366" i="7"/>
  <c r="U6" i="4" l="1"/>
  <c r="I4" i="7"/>
  <c r="I292" i="7"/>
  <c r="T294" i="4" s="1"/>
  <c r="I278" i="7"/>
  <c r="T280" i="4" s="1"/>
  <c r="I270" i="7"/>
  <c r="T272" i="4" s="1"/>
  <c r="I262" i="7"/>
  <c r="I254" i="7"/>
  <c r="L256" i="4" s="1"/>
  <c r="I246" i="7"/>
  <c r="T248" i="4" s="1"/>
  <c r="I238" i="7"/>
  <c r="T240" i="4" s="1"/>
  <c r="I230" i="7"/>
  <c r="I220" i="7"/>
  <c r="D222" i="4" s="1"/>
  <c r="I212" i="7"/>
  <c r="L214" i="4" s="1"/>
  <c r="I204" i="7"/>
  <c r="T206" i="4" s="1"/>
  <c r="I198" i="7"/>
  <c r="I180" i="7"/>
  <c r="L182" i="4" s="1"/>
  <c r="I146" i="7"/>
  <c r="L148" i="4" s="1"/>
  <c r="I138" i="7"/>
  <c r="T140" i="4" s="1"/>
  <c r="I124" i="7"/>
  <c r="I92" i="7"/>
  <c r="D94" i="4" s="1"/>
  <c r="I74" i="7"/>
  <c r="T76" i="4" s="1"/>
  <c r="I54" i="7"/>
  <c r="T56" i="4" s="1"/>
  <c r="I363" i="7"/>
  <c r="I355" i="7"/>
  <c r="D357" i="4" s="1"/>
  <c r="I351" i="7"/>
  <c r="T353" i="4" s="1"/>
  <c r="I343" i="7"/>
  <c r="T345" i="4" s="1"/>
  <c r="I331" i="7"/>
  <c r="I323" i="7"/>
  <c r="D325" i="4" s="1"/>
  <c r="I315" i="7"/>
  <c r="D317" i="4" s="1"/>
  <c r="I307" i="7"/>
  <c r="T309" i="4" s="1"/>
  <c r="I299" i="7"/>
  <c r="T301" i="4" s="1"/>
  <c r="I291" i="7"/>
  <c r="D293" i="4" s="1"/>
  <c r="I283" i="7"/>
  <c r="L285" i="4" s="1"/>
  <c r="I275" i="7"/>
  <c r="T277" i="4" s="1"/>
  <c r="I267" i="7"/>
  <c r="I259" i="7"/>
  <c r="L261" i="4" s="1"/>
  <c r="I251" i="7"/>
  <c r="T253" i="4" s="1"/>
  <c r="I243" i="7"/>
  <c r="T245" i="4" s="1"/>
  <c r="I235" i="7"/>
  <c r="I227" i="7"/>
  <c r="D229" i="4" s="1"/>
  <c r="I219" i="7"/>
  <c r="T221" i="4" s="1"/>
  <c r="I211" i="7"/>
  <c r="T213" i="4" s="1"/>
  <c r="I199" i="7"/>
  <c r="I195" i="7"/>
  <c r="T197" i="4" s="1"/>
  <c r="I179" i="7"/>
  <c r="D181" i="4" s="1"/>
  <c r="I147" i="7"/>
  <c r="T149" i="4" s="1"/>
  <c r="I119" i="7"/>
  <c r="L121" i="4" s="1"/>
  <c r="I115" i="7"/>
  <c r="T117" i="4" s="1"/>
  <c r="I91" i="7"/>
  <c r="L93" i="4" s="1"/>
  <c r="I87" i="7"/>
  <c r="L89" i="4" s="1"/>
  <c r="I83" i="7"/>
  <c r="I79" i="7"/>
  <c r="T81" i="4" s="1"/>
  <c r="I59" i="7"/>
  <c r="T61" i="4" s="1"/>
  <c r="I55" i="7"/>
  <c r="L57" i="4" s="1"/>
  <c r="I51" i="7"/>
  <c r="I47" i="7"/>
  <c r="D49" i="4" s="1"/>
  <c r="I43" i="7"/>
  <c r="T45" i="4" s="1"/>
  <c r="I27" i="7"/>
  <c r="T29" i="4" s="1"/>
  <c r="I23" i="7"/>
  <c r="I19" i="7"/>
  <c r="L21" i="4" s="1"/>
  <c r="I11" i="7"/>
  <c r="D13" i="4" s="1"/>
  <c r="I10" i="7"/>
  <c r="T12" i="4" s="1"/>
  <c r="I364" i="7"/>
  <c r="D366" i="4" s="1"/>
  <c r="I352" i="7"/>
  <c r="T354" i="4" s="1"/>
  <c r="I332" i="7"/>
  <c r="L334" i="4" s="1"/>
  <c r="I324" i="7"/>
  <c r="T326" i="4" s="1"/>
  <c r="I316" i="7"/>
  <c r="I302" i="7"/>
  <c r="L304" i="4" s="1"/>
  <c r="I294" i="7"/>
  <c r="T296" i="4" s="1"/>
  <c r="I310" i="7"/>
  <c r="D312" i="4" s="1"/>
  <c r="I284" i="7"/>
  <c r="I184" i="7"/>
  <c r="D186" i="4" s="1"/>
  <c r="I142" i="7"/>
  <c r="T144" i="4" s="1"/>
  <c r="I134" i="7"/>
  <c r="D136" i="4" s="1"/>
  <c r="I128" i="7"/>
  <c r="I108" i="7"/>
  <c r="T110" i="4" s="1"/>
  <c r="I86" i="7"/>
  <c r="D88" i="4" s="1"/>
  <c r="I78" i="7"/>
  <c r="D80" i="4" s="1"/>
  <c r="I60" i="7"/>
  <c r="T62" i="4" s="1"/>
  <c r="I365" i="7"/>
  <c r="T367" i="4" s="1"/>
  <c r="I353" i="7"/>
  <c r="D355" i="4" s="1"/>
  <c r="I345" i="7"/>
  <c r="L347" i="4" s="1"/>
  <c r="I341" i="7"/>
  <c r="I333" i="7"/>
  <c r="D335" i="4" s="1"/>
  <c r="I325" i="7"/>
  <c r="T327" i="4" s="1"/>
  <c r="I317" i="7"/>
  <c r="L319" i="4" s="1"/>
  <c r="I309" i="7"/>
  <c r="I301" i="7"/>
  <c r="T303" i="4" s="1"/>
  <c r="I293" i="7"/>
  <c r="T295" i="4" s="1"/>
  <c r="I285" i="7"/>
  <c r="T287" i="4" s="1"/>
  <c r="I277" i="7"/>
  <c r="I269" i="7"/>
  <c r="T271" i="4" s="1"/>
  <c r="I261" i="7"/>
  <c r="D263" i="4" s="1"/>
  <c r="I253" i="7"/>
  <c r="T255" i="4" s="1"/>
  <c r="I245" i="7"/>
  <c r="D247" i="4" s="1"/>
  <c r="I237" i="7"/>
  <c r="L239" i="4" s="1"/>
  <c r="I229" i="7"/>
  <c r="T231" i="4" s="1"/>
  <c r="I221" i="7"/>
  <c r="D223" i="4" s="1"/>
  <c r="I213" i="7"/>
  <c r="I205" i="7"/>
  <c r="L207" i="4" s="1"/>
  <c r="I165" i="7"/>
  <c r="T167" i="4" s="1"/>
  <c r="I133" i="7"/>
  <c r="L135" i="4" s="1"/>
  <c r="I113" i="7"/>
  <c r="I105" i="7"/>
  <c r="L107" i="4" s="1"/>
  <c r="I97" i="7"/>
  <c r="T99" i="4" s="1"/>
  <c r="I85" i="7"/>
  <c r="T87" i="4" s="1"/>
  <c r="I77" i="7"/>
  <c r="I73" i="7"/>
  <c r="D75" i="4" s="1"/>
  <c r="I65" i="7"/>
  <c r="L67" i="4" s="1"/>
  <c r="I53" i="7"/>
  <c r="D55" i="4" s="1"/>
  <c r="I41" i="7"/>
  <c r="D43" i="4" s="1"/>
  <c r="I33" i="7"/>
  <c r="T35" i="4" s="1"/>
  <c r="I21" i="7"/>
  <c r="T23" i="4" s="1"/>
  <c r="I17" i="7"/>
  <c r="T19" i="4" s="1"/>
  <c r="I9" i="7"/>
  <c r="I46" i="7"/>
  <c r="L48" i="4" s="1"/>
  <c r="I34" i="7"/>
  <c r="L36" i="4" s="1"/>
  <c r="I366" i="7"/>
  <c r="T368" i="4" s="1"/>
  <c r="I354" i="7"/>
  <c r="I346" i="7"/>
  <c r="T348" i="4" s="1"/>
  <c r="I342" i="7"/>
  <c r="T344" i="4" s="1"/>
  <c r="I334" i="7"/>
  <c r="L336" i="4" s="1"/>
  <c r="I326" i="7"/>
  <c r="I318" i="7"/>
  <c r="L320" i="4" s="1"/>
  <c r="I308" i="7"/>
  <c r="D310" i="4" s="1"/>
  <c r="I300" i="7"/>
  <c r="T302" i="4" s="1"/>
  <c r="I286" i="7"/>
  <c r="T288" i="4" s="1"/>
  <c r="I200" i="7"/>
  <c r="T202" i="4" s="1"/>
  <c r="I194" i="7"/>
  <c r="T196" i="4" s="1"/>
  <c r="I178" i="7"/>
  <c r="T180" i="4" s="1"/>
  <c r="I170" i="7"/>
  <c r="D172" i="4" s="1"/>
  <c r="I164" i="7"/>
  <c r="L166" i="4" s="1"/>
  <c r="I156" i="7"/>
  <c r="D158" i="4" s="1"/>
  <c r="I132" i="7"/>
  <c r="D134" i="4" s="1"/>
  <c r="I110" i="7"/>
  <c r="I88" i="7"/>
  <c r="D90" i="4" s="1"/>
  <c r="I42" i="7"/>
  <c r="L44" i="4" s="1"/>
  <c r="I28" i="7"/>
  <c r="T30" i="4" s="1"/>
  <c r="I18" i="7"/>
  <c r="L20" i="4" s="1"/>
  <c r="P6" i="4"/>
  <c r="I268" i="7"/>
  <c r="L270" i="4" s="1"/>
  <c r="I260" i="7"/>
  <c r="T262" i="4" s="1"/>
  <c r="I252" i="7"/>
  <c r="T254" i="4" s="1"/>
  <c r="I244" i="7"/>
  <c r="D246" i="4" s="1"/>
  <c r="I236" i="7"/>
  <c r="T238" i="4" s="1"/>
  <c r="I228" i="7"/>
  <c r="T230" i="4" s="1"/>
  <c r="I222" i="7"/>
  <c r="I214" i="7"/>
  <c r="D216" i="4" s="1"/>
  <c r="I206" i="7"/>
  <c r="T208" i="4" s="1"/>
  <c r="I190" i="7"/>
  <c r="T192" i="4" s="1"/>
  <c r="I174" i="7"/>
  <c r="I166" i="7"/>
  <c r="T168" i="4" s="1"/>
  <c r="I160" i="7"/>
  <c r="T162" i="4" s="1"/>
  <c r="I152" i="7"/>
  <c r="T154" i="4" s="1"/>
  <c r="I114" i="7"/>
  <c r="I106" i="7"/>
  <c r="L108" i="4" s="1"/>
  <c r="I98" i="7"/>
  <c r="L100" i="4" s="1"/>
  <c r="I84" i="7"/>
  <c r="T86" i="4" s="1"/>
  <c r="I66" i="7"/>
  <c r="T68" i="4" s="1"/>
  <c r="I22" i="7"/>
  <c r="D24" i="4" s="1"/>
  <c r="X6" i="4"/>
  <c r="T136" i="4"/>
  <c r="T172" i="4"/>
  <c r="L172" i="4"/>
  <c r="T20" i="4"/>
  <c r="I274" i="7"/>
  <c r="I266" i="7"/>
  <c r="I258" i="7"/>
  <c r="I250" i="7"/>
  <c r="I242" i="7"/>
  <c r="I234" i="7"/>
  <c r="I224" i="7"/>
  <c r="I216" i="7"/>
  <c r="I208" i="7"/>
  <c r="I202" i="7"/>
  <c r="I192" i="7"/>
  <c r="I176" i="7"/>
  <c r="I168" i="7"/>
  <c r="I158" i="7"/>
  <c r="I150" i="7"/>
  <c r="I122" i="7"/>
  <c r="I116" i="7"/>
  <c r="I96" i="7"/>
  <c r="I68" i="7"/>
  <c r="I50" i="7"/>
  <c r="I40" i="7"/>
  <c r="I24" i="7"/>
  <c r="I8" i="7"/>
  <c r="I361" i="7"/>
  <c r="I357" i="7"/>
  <c r="I349" i="7"/>
  <c r="I337" i="7"/>
  <c r="I329" i="7"/>
  <c r="I321" i="7"/>
  <c r="I313" i="7"/>
  <c r="I305" i="7"/>
  <c r="I297" i="7"/>
  <c r="I289" i="7"/>
  <c r="I281" i="7"/>
  <c r="I273" i="7"/>
  <c r="I265" i="7"/>
  <c r="I257" i="7"/>
  <c r="I249" i="7"/>
  <c r="I241" i="7"/>
  <c r="I233" i="7"/>
  <c r="I225" i="7"/>
  <c r="I217" i="7"/>
  <c r="I209" i="7"/>
  <c r="I201" i="7"/>
  <c r="I197" i="7"/>
  <c r="I193" i="7"/>
  <c r="I189" i="7"/>
  <c r="I185" i="7"/>
  <c r="I181" i="7"/>
  <c r="I177" i="7"/>
  <c r="I173" i="7"/>
  <c r="I169" i="7"/>
  <c r="I161" i="7"/>
  <c r="I157" i="7"/>
  <c r="I153" i="7"/>
  <c r="I149" i="7"/>
  <c r="I145" i="7"/>
  <c r="I141" i="7"/>
  <c r="I137" i="7"/>
  <c r="I129" i="7"/>
  <c r="I125" i="7"/>
  <c r="I121" i="7"/>
  <c r="I117" i="7"/>
  <c r="I109" i="7"/>
  <c r="I101" i="7"/>
  <c r="I93" i="7"/>
  <c r="I89" i="7"/>
  <c r="I81" i="7"/>
  <c r="I69" i="7"/>
  <c r="I61" i="7"/>
  <c r="I57" i="7"/>
  <c r="I49" i="7"/>
  <c r="I45" i="7"/>
  <c r="I37" i="7"/>
  <c r="I29" i="7"/>
  <c r="I25" i="7"/>
  <c r="I13" i="7"/>
  <c r="I5" i="7"/>
  <c r="I70" i="7"/>
  <c r="I26" i="7"/>
  <c r="I14" i="7"/>
  <c r="I6" i="7"/>
  <c r="I362" i="7"/>
  <c r="I358" i="7"/>
  <c r="I350" i="7"/>
  <c r="I338" i="7"/>
  <c r="I330" i="7"/>
  <c r="I322" i="7"/>
  <c r="I314" i="7"/>
  <c r="I304" i="7"/>
  <c r="I296" i="7"/>
  <c r="I290" i="7"/>
  <c r="I280" i="7"/>
  <c r="I272" i="7"/>
  <c r="I264" i="7"/>
  <c r="I256" i="7"/>
  <c r="I248" i="7"/>
  <c r="I240" i="7"/>
  <c r="I232" i="7"/>
  <c r="I226" i="7"/>
  <c r="I218" i="7"/>
  <c r="I210" i="7"/>
  <c r="I186" i="7"/>
  <c r="I148" i="7"/>
  <c r="I140" i="7"/>
  <c r="I120" i="7"/>
  <c r="I104" i="7"/>
  <c r="I94" i="7"/>
  <c r="I80" i="7"/>
  <c r="I72" i="7"/>
  <c r="I62" i="7"/>
  <c r="I52" i="7"/>
  <c r="T286" i="4"/>
  <c r="L286" i="4"/>
  <c r="D286" i="4"/>
  <c r="T311" i="4"/>
  <c r="L311" i="4"/>
  <c r="D311" i="4"/>
  <c r="D271" i="4"/>
  <c r="T79" i="4"/>
  <c r="D79" i="4"/>
  <c r="L79" i="4"/>
  <c r="T328" i="4"/>
  <c r="L328" i="4"/>
  <c r="D328" i="4"/>
  <c r="T112" i="4"/>
  <c r="D112" i="4"/>
  <c r="L112" i="4"/>
  <c r="T6" i="4"/>
  <c r="L6" i="4"/>
  <c r="D6" i="4"/>
  <c r="T264" i="4"/>
  <c r="L264" i="4"/>
  <c r="D264" i="4"/>
  <c r="T232" i="4"/>
  <c r="L232" i="4"/>
  <c r="D232" i="4"/>
  <c r="T200" i="4"/>
  <c r="L200" i="4"/>
  <c r="D200" i="4"/>
  <c r="T126" i="4"/>
  <c r="L126" i="4"/>
  <c r="D126" i="4"/>
  <c r="L365" i="4"/>
  <c r="T365" i="4"/>
  <c r="D365" i="4"/>
  <c r="T333" i="4"/>
  <c r="L333" i="4"/>
  <c r="D333" i="4"/>
  <c r="D301" i="4"/>
  <c r="L293" i="4"/>
  <c r="T269" i="4"/>
  <c r="L269" i="4"/>
  <c r="D269" i="4"/>
  <c r="D261" i="4"/>
  <c r="T237" i="4"/>
  <c r="L237" i="4"/>
  <c r="D237" i="4"/>
  <c r="T229" i="4"/>
  <c r="T201" i="4"/>
  <c r="L201" i="4"/>
  <c r="D201" i="4"/>
  <c r="T85" i="4"/>
  <c r="L85" i="4"/>
  <c r="D85" i="4"/>
  <c r="T53" i="4"/>
  <c r="L53" i="4"/>
  <c r="D53" i="4"/>
  <c r="L25" i="4"/>
  <c r="T25" i="4"/>
  <c r="D25" i="4"/>
  <c r="T366" i="4"/>
  <c r="L366" i="4"/>
  <c r="T318" i="4"/>
  <c r="L318" i="4"/>
  <c r="D318" i="4"/>
  <c r="L254" i="4"/>
  <c r="T224" i="4"/>
  <c r="L224" i="4"/>
  <c r="D224" i="4"/>
  <c r="T176" i="4"/>
  <c r="L176" i="4"/>
  <c r="D176" i="4"/>
  <c r="T116" i="4"/>
  <c r="L116" i="4"/>
  <c r="D116" i="4"/>
  <c r="L130" i="4"/>
  <c r="D130" i="4"/>
  <c r="T130" i="4"/>
  <c r="T343" i="4"/>
  <c r="L343" i="4"/>
  <c r="D343" i="4"/>
  <c r="T279" i="4"/>
  <c r="L279" i="4"/>
  <c r="D279" i="4"/>
  <c r="T215" i="4"/>
  <c r="L215" i="4"/>
  <c r="D215" i="4"/>
  <c r="T115" i="4"/>
  <c r="L115" i="4"/>
  <c r="D115" i="4"/>
  <c r="T11" i="4"/>
  <c r="L11" i="4"/>
  <c r="D11" i="4"/>
  <c r="L356" i="4"/>
  <c r="D356" i="4"/>
  <c r="T356" i="4"/>
  <c r="I188" i="7"/>
  <c r="I172" i="7"/>
  <c r="I162" i="7"/>
  <c r="I154" i="7"/>
  <c r="I130" i="7"/>
  <c r="I118" i="7"/>
  <c r="I112" i="7"/>
  <c r="I102" i="7"/>
  <c r="I82" i="7"/>
  <c r="I64" i="7"/>
  <c r="I44" i="7"/>
  <c r="I32" i="7"/>
  <c r="I16" i="7"/>
  <c r="I367" i="7"/>
  <c r="I359" i="7"/>
  <c r="I347" i="7"/>
  <c r="I339" i="7"/>
  <c r="I335" i="7"/>
  <c r="I327" i="7"/>
  <c r="I319" i="7"/>
  <c r="I311" i="7"/>
  <c r="I303" i="7"/>
  <c r="I295" i="7"/>
  <c r="I287" i="7"/>
  <c r="I279" i="7"/>
  <c r="I271" i="7"/>
  <c r="I263" i="7"/>
  <c r="I255" i="7"/>
  <c r="I247" i="7"/>
  <c r="I239" i="7"/>
  <c r="I231" i="7"/>
  <c r="I223" i="7"/>
  <c r="I215" i="7"/>
  <c r="I207" i="7"/>
  <c r="I203" i="7"/>
  <c r="I191" i="7"/>
  <c r="I187" i="7"/>
  <c r="I183" i="7"/>
  <c r="I175" i="7"/>
  <c r="I171" i="7"/>
  <c r="I167" i="7"/>
  <c r="I163" i="7"/>
  <c r="I159" i="7"/>
  <c r="I155" i="7"/>
  <c r="I151" i="7"/>
  <c r="I143" i="7"/>
  <c r="I139" i="7"/>
  <c r="I135" i="7"/>
  <c r="I131" i="7"/>
  <c r="I127" i="7"/>
  <c r="I123" i="7"/>
  <c r="I111" i="7"/>
  <c r="I107" i="7"/>
  <c r="I103" i="7"/>
  <c r="I99" i="7"/>
  <c r="I95" i="7"/>
  <c r="I75" i="7"/>
  <c r="I71" i="7"/>
  <c r="I67" i="7"/>
  <c r="I63" i="7"/>
  <c r="I39" i="7"/>
  <c r="I35" i="7"/>
  <c r="I31" i="7"/>
  <c r="I15" i="7"/>
  <c r="I7" i="7"/>
  <c r="I100" i="7"/>
  <c r="I56" i="7"/>
  <c r="I38" i="7"/>
  <c r="I30" i="7"/>
  <c r="I20" i="7"/>
  <c r="I368" i="7"/>
  <c r="I360" i="7"/>
  <c r="I356" i="7"/>
  <c r="I348" i="7"/>
  <c r="I344" i="7"/>
  <c r="I340" i="7"/>
  <c r="I336" i="7"/>
  <c r="I328" i="7"/>
  <c r="I320" i="7"/>
  <c r="I312" i="7"/>
  <c r="I306" i="7"/>
  <c r="I298" i="7"/>
  <c r="I288" i="7"/>
  <c r="I282" i="7"/>
  <c r="I276" i="7"/>
  <c r="I196" i="7"/>
  <c r="I182" i="7"/>
  <c r="I144" i="7"/>
  <c r="I136" i="7"/>
  <c r="I126" i="7"/>
  <c r="I90" i="7"/>
  <c r="I76" i="7"/>
  <c r="I58" i="7"/>
  <c r="I48" i="7"/>
  <c r="I36" i="7"/>
  <c r="I12" i="7"/>
  <c r="H6" i="4"/>
  <c r="D11" i="8"/>
  <c r="E11" i="8"/>
  <c r="F11" i="8"/>
  <c r="L75" i="4" l="1"/>
  <c r="D108" i="4"/>
  <c r="D168" i="4"/>
  <c r="D304" i="4"/>
  <c r="L325" i="4"/>
  <c r="D320" i="4"/>
  <c r="L197" i="4"/>
  <c r="L229" i="4"/>
  <c r="T325" i="4"/>
  <c r="T357" i="4"/>
  <c r="D207" i="4"/>
  <c r="L168" i="4"/>
  <c r="L216" i="4"/>
  <c r="L303" i="4"/>
  <c r="T75" i="4"/>
  <c r="L186" i="4"/>
  <c r="T216" i="4"/>
  <c r="L246" i="4"/>
  <c r="D21" i="4"/>
  <c r="T49" i="4"/>
  <c r="T293" i="4"/>
  <c r="L357" i="4"/>
  <c r="T94" i="4"/>
  <c r="T182" i="4"/>
  <c r="L222" i="4"/>
  <c r="D256" i="4"/>
  <c r="D294" i="4"/>
  <c r="D166" i="4"/>
  <c r="D48" i="4"/>
  <c r="L271" i="4"/>
  <c r="L335" i="4"/>
  <c r="L24" i="4"/>
  <c r="L49" i="4"/>
  <c r="D81" i="4"/>
  <c r="D197" i="4"/>
  <c r="L294" i="4"/>
  <c r="T48" i="4"/>
  <c r="D107" i="4"/>
  <c r="L248" i="4"/>
  <c r="L90" i="4"/>
  <c r="D348" i="4"/>
  <c r="T335" i="4"/>
  <c r="T214" i="4"/>
  <c r="D167" i="4"/>
  <c r="D303" i="4"/>
  <c r="T186" i="4"/>
  <c r="T108" i="4"/>
  <c r="D162" i="4"/>
  <c r="T246" i="4"/>
  <c r="T304" i="4"/>
  <c r="T21" i="4"/>
  <c r="L81" i="4"/>
  <c r="D117" i="4"/>
  <c r="T261" i="4"/>
  <c r="L94" i="4"/>
  <c r="T222" i="4"/>
  <c r="D248" i="4"/>
  <c r="T256" i="4"/>
  <c r="D280" i="4"/>
  <c r="T166" i="4"/>
  <c r="T107" i="4"/>
  <c r="T207" i="4"/>
  <c r="T90" i="4"/>
  <c r="T320" i="4"/>
  <c r="T43" i="4"/>
  <c r="D353" i="4"/>
  <c r="D76" i="4"/>
  <c r="L208" i="4"/>
  <c r="L221" i="4"/>
  <c r="L353" i="4"/>
  <c r="L348" i="4"/>
  <c r="D110" i="4"/>
  <c r="L43" i="4"/>
  <c r="D288" i="4"/>
  <c r="D254" i="4"/>
  <c r="T93" i="4"/>
  <c r="L301" i="4"/>
  <c r="D214" i="4"/>
  <c r="D239" i="4"/>
  <c r="L117" i="4"/>
  <c r="L317" i="4"/>
  <c r="T239" i="4"/>
  <c r="D196" i="4"/>
  <c r="L247" i="4"/>
  <c r="T24" i="4"/>
  <c r="T317" i="4"/>
  <c r="D35" i="4"/>
  <c r="T247" i="4"/>
  <c r="D68" i="4"/>
  <c r="D121" i="4"/>
  <c r="L35" i="4"/>
  <c r="L288" i="4"/>
  <c r="T121" i="4"/>
  <c r="D202" i="4"/>
  <c r="L68" i="4"/>
  <c r="D367" i="4"/>
  <c r="L202" i="4"/>
  <c r="T100" i="4"/>
  <c r="T181" i="4"/>
  <c r="L367" i="4"/>
  <c r="D354" i="4"/>
  <c r="L354" i="4"/>
  <c r="T148" i="4"/>
  <c r="D62" i="4"/>
  <c r="D182" i="4"/>
  <c r="L62" i="4"/>
  <c r="L110" i="4"/>
  <c r="T285" i="4"/>
  <c r="T158" i="4"/>
  <c r="T355" i="4"/>
  <c r="L162" i="4"/>
  <c r="D208" i="4"/>
  <c r="D238" i="4"/>
  <c r="D296" i="4"/>
  <c r="L181" i="4"/>
  <c r="D221" i="4"/>
  <c r="D253" i="4"/>
  <c r="L167" i="4"/>
  <c r="L327" i="4"/>
  <c r="T88" i="4"/>
  <c r="D99" i="4"/>
  <c r="D231" i="4"/>
  <c r="L263" i="4"/>
  <c r="L13" i="4"/>
  <c r="D45" i="4"/>
  <c r="D61" i="4"/>
  <c r="L310" i="4"/>
  <c r="T36" i="4"/>
  <c r="T67" i="4"/>
  <c r="L99" i="4"/>
  <c r="T263" i="4"/>
  <c r="D295" i="4"/>
  <c r="L355" i="4"/>
  <c r="T270" i="4"/>
  <c r="T334" i="4"/>
  <c r="T13" i="4"/>
  <c r="L45" i="4"/>
  <c r="T44" i="4"/>
  <c r="T310" i="4"/>
  <c r="D344" i="4"/>
  <c r="D327" i="4"/>
  <c r="D144" i="4"/>
  <c r="L23" i="4"/>
  <c r="L158" i="4"/>
  <c r="L196" i="4"/>
  <c r="L231" i="4"/>
  <c r="L295" i="4"/>
  <c r="D100" i="4"/>
  <c r="L238" i="4"/>
  <c r="D270" i="4"/>
  <c r="L296" i="4"/>
  <c r="D334" i="4"/>
  <c r="L61" i="4"/>
  <c r="D93" i="4"/>
  <c r="L253" i="4"/>
  <c r="D285" i="4"/>
  <c r="L76" i="4"/>
  <c r="D148" i="4"/>
  <c r="L280" i="4"/>
  <c r="D44" i="4"/>
  <c r="L344" i="4"/>
  <c r="L144" i="4"/>
  <c r="D36" i="4"/>
  <c r="D23" i="4"/>
  <c r="D67" i="4"/>
  <c r="L88" i="4"/>
  <c r="T347" i="4"/>
  <c r="D326" i="4"/>
  <c r="D29" i="4"/>
  <c r="D89" i="4"/>
  <c r="D213" i="4"/>
  <c r="D277" i="4"/>
  <c r="D345" i="4"/>
  <c r="D140" i="4"/>
  <c r="D240" i="4"/>
  <c r="L134" i="4"/>
  <c r="L87" i="4"/>
  <c r="D135" i="4"/>
  <c r="L312" i="4"/>
  <c r="D19" i="4"/>
  <c r="T55" i="4"/>
  <c r="L223" i="4"/>
  <c r="D287" i="4"/>
  <c r="T319" i="4"/>
  <c r="T80" i="4"/>
  <c r="D12" i="4"/>
  <c r="D57" i="4"/>
  <c r="D149" i="4"/>
  <c r="D245" i="4"/>
  <c r="D309" i="4"/>
  <c r="L56" i="4"/>
  <c r="D206" i="4"/>
  <c r="D272" i="4"/>
  <c r="D302" i="4"/>
  <c r="D30" i="4"/>
  <c r="D336" i="4"/>
  <c r="T135" i="4"/>
  <c r="T312" i="4"/>
  <c r="L326" i="4"/>
  <c r="L12" i="4"/>
  <c r="L29" i="4"/>
  <c r="T57" i="4"/>
  <c r="T89" i="4"/>
  <c r="L149" i="4"/>
  <c r="L213" i="4"/>
  <c r="L245" i="4"/>
  <c r="L277" i="4"/>
  <c r="L309" i="4"/>
  <c r="L345" i="4"/>
  <c r="D56" i="4"/>
  <c r="L140" i="4"/>
  <c r="L206" i="4"/>
  <c r="L240" i="4"/>
  <c r="L272" i="4"/>
  <c r="D180" i="4"/>
  <c r="L19" i="4"/>
  <c r="D20" i="4"/>
  <c r="T134" i="4"/>
  <c r="L302" i="4"/>
  <c r="D368" i="4"/>
  <c r="D87" i="4"/>
  <c r="T223" i="4"/>
  <c r="D255" i="4"/>
  <c r="L287" i="4"/>
  <c r="L30" i="4"/>
  <c r="T336" i="4"/>
  <c r="L80" i="4"/>
  <c r="L180" i="4"/>
  <c r="L55" i="4"/>
  <c r="D347" i="4"/>
  <c r="L368" i="4"/>
  <c r="L255" i="4"/>
  <c r="D319" i="4"/>
  <c r="L136" i="4"/>
  <c r="F6" i="4"/>
  <c r="I6" i="4" s="1"/>
  <c r="E7" i="4" s="1"/>
  <c r="V6" i="4"/>
  <c r="Y6" i="4" s="1"/>
  <c r="U7" i="4" s="1"/>
  <c r="L154" i="4"/>
  <c r="D192" i="4"/>
  <c r="L230" i="4"/>
  <c r="L262" i="4"/>
  <c r="D86" i="4"/>
  <c r="L86" i="4"/>
  <c r="D154" i="4"/>
  <c r="L192" i="4"/>
  <c r="D230" i="4"/>
  <c r="D262" i="4"/>
  <c r="N6" i="4"/>
  <c r="Q6" i="4" s="1"/>
  <c r="M7" i="4" s="1"/>
  <c r="T278" i="4"/>
  <c r="D278" i="4"/>
  <c r="L278" i="4"/>
  <c r="T358" i="4"/>
  <c r="L358" i="4"/>
  <c r="D358" i="4"/>
  <c r="L41" i="4"/>
  <c r="T41" i="4"/>
  <c r="D41" i="4"/>
  <c r="T133" i="4"/>
  <c r="L133" i="4"/>
  <c r="D133" i="4"/>
  <c r="T189" i="4"/>
  <c r="L189" i="4"/>
  <c r="D189" i="4"/>
  <c r="T281" i="4"/>
  <c r="L281" i="4"/>
  <c r="D281" i="4"/>
  <c r="T84" i="4"/>
  <c r="L84" i="4"/>
  <c r="D84" i="4"/>
  <c r="T150" i="4"/>
  <c r="L150" i="4"/>
  <c r="D150" i="4"/>
  <c r="T292" i="4"/>
  <c r="L292" i="4"/>
  <c r="D292" i="4"/>
  <c r="T360" i="4"/>
  <c r="L360" i="4"/>
  <c r="D360" i="4"/>
  <c r="T51" i="4"/>
  <c r="L51" i="4"/>
  <c r="D51" i="4"/>
  <c r="T131" i="4"/>
  <c r="L131" i="4"/>
  <c r="D131" i="4"/>
  <c r="T171" i="4"/>
  <c r="D171" i="4"/>
  <c r="L171" i="4"/>
  <c r="T267" i="4"/>
  <c r="D267" i="4"/>
  <c r="L267" i="4"/>
  <c r="T52" i="4"/>
  <c r="L52" i="4"/>
  <c r="D52" i="4"/>
  <c r="T178" i="4"/>
  <c r="D178" i="4"/>
  <c r="L178" i="4"/>
  <c r="T78" i="4"/>
  <c r="L78" i="4"/>
  <c r="D78" i="4"/>
  <c r="T362" i="4"/>
  <c r="L362" i="4"/>
  <c r="D362" i="4"/>
  <c r="L137" i="4"/>
  <c r="T137" i="4"/>
  <c r="D137" i="4"/>
  <c r="L349" i="4"/>
  <c r="T349" i="4"/>
  <c r="D349" i="4"/>
  <c r="L138" i="4"/>
  <c r="T138" i="4"/>
  <c r="D138" i="4"/>
  <c r="T308" i="4"/>
  <c r="L308" i="4"/>
  <c r="D308" i="4"/>
  <c r="T32" i="4"/>
  <c r="D32" i="4"/>
  <c r="L32" i="4"/>
  <c r="T77" i="4"/>
  <c r="L77" i="4"/>
  <c r="D77" i="4"/>
  <c r="T153" i="4"/>
  <c r="L153" i="4"/>
  <c r="D153" i="4"/>
  <c r="T217" i="4"/>
  <c r="L217" i="4"/>
  <c r="D217" i="4"/>
  <c r="L341" i="4"/>
  <c r="T341" i="4"/>
  <c r="D341" i="4"/>
  <c r="T132" i="4"/>
  <c r="L132" i="4"/>
  <c r="D132" i="4"/>
  <c r="T54" i="4"/>
  <c r="L54" i="4"/>
  <c r="D54" i="4"/>
  <c r="T228" i="4"/>
  <c r="L228" i="4"/>
  <c r="D228" i="4"/>
  <c r="T324" i="4"/>
  <c r="L324" i="4"/>
  <c r="D324" i="4"/>
  <c r="T27" i="4"/>
  <c r="L27" i="4"/>
  <c r="D27" i="4"/>
  <c r="T111" i="4"/>
  <c r="D111" i="4"/>
  <c r="L111" i="4"/>
  <c r="T187" i="4"/>
  <c r="D187" i="4"/>
  <c r="L187" i="4"/>
  <c r="T235" i="4"/>
  <c r="D235" i="4"/>
  <c r="L235" i="4"/>
  <c r="T331" i="4"/>
  <c r="L331" i="4"/>
  <c r="D331" i="4"/>
  <c r="T124" i="4"/>
  <c r="L124" i="4"/>
  <c r="D124" i="4"/>
  <c r="T252" i="4"/>
  <c r="L252" i="4"/>
  <c r="D252" i="4"/>
  <c r="T14" i="4"/>
  <c r="L14" i="4"/>
  <c r="D14" i="4"/>
  <c r="T146" i="4"/>
  <c r="D146" i="4"/>
  <c r="L146" i="4"/>
  <c r="T314" i="4"/>
  <c r="L314" i="4"/>
  <c r="D314" i="4"/>
  <c r="T40" i="4"/>
  <c r="D40" i="4"/>
  <c r="L40" i="4"/>
  <c r="L65" i="4"/>
  <c r="T65" i="4"/>
  <c r="D65" i="4"/>
  <c r="L113" i="4"/>
  <c r="T113" i="4"/>
  <c r="D113" i="4"/>
  <c r="T173" i="4"/>
  <c r="L173" i="4"/>
  <c r="D173" i="4"/>
  <c r="L225" i="4"/>
  <c r="D225" i="4"/>
  <c r="T225" i="4"/>
  <c r="L289" i="4"/>
  <c r="T289" i="4"/>
  <c r="D289" i="4"/>
  <c r="L34" i="4"/>
  <c r="D34" i="4"/>
  <c r="T34" i="4"/>
  <c r="T156" i="4"/>
  <c r="L156" i="4"/>
  <c r="D156" i="4"/>
  <c r="T64" i="4"/>
  <c r="D64" i="4"/>
  <c r="L64" i="4"/>
  <c r="L106" i="4"/>
  <c r="T106" i="4"/>
  <c r="D106" i="4"/>
  <c r="T188" i="4"/>
  <c r="L188" i="4"/>
  <c r="D188" i="4"/>
  <c r="T234" i="4"/>
  <c r="L234" i="4"/>
  <c r="D234" i="4"/>
  <c r="T266" i="4"/>
  <c r="L266" i="4"/>
  <c r="D266" i="4"/>
  <c r="T298" i="4"/>
  <c r="L298" i="4"/>
  <c r="D298" i="4"/>
  <c r="T332" i="4"/>
  <c r="L332" i="4"/>
  <c r="D332" i="4"/>
  <c r="L364" i="4"/>
  <c r="D364" i="4"/>
  <c r="T364" i="4"/>
  <c r="T72" i="4"/>
  <c r="D72" i="4"/>
  <c r="L72" i="4"/>
  <c r="T31" i="4"/>
  <c r="D31" i="4"/>
  <c r="L31" i="4"/>
  <c r="T59" i="4"/>
  <c r="L59" i="4"/>
  <c r="D59" i="4"/>
  <c r="T91" i="4"/>
  <c r="L91" i="4"/>
  <c r="D91" i="4"/>
  <c r="T119" i="4"/>
  <c r="D119" i="4"/>
  <c r="L119" i="4"/>
  <c r="T139" i="4"/>
  <c r="L139" i="4"/>
  <c r="D139" i="4"/>
  <c r="T155" i="4"/>
  <c r="D155" i="4"/>
  <c r="L155" i="4"/>
  <c r="T175" i="4"/>
  <c r="D175" i="4"/>
  <c r="L175" i="4"/>
  <c r="T191" i="4"/>
  <c r="L191" i="4"/>
  <c r="D191" i="4"/>
  <c r="T211" i="4"/>
  <c r="D211" i="4"/>
  <c r="L211" i="4"/>
  <c r="T243" i="4"/>
  <c r="D243" i="4"/>
  <c r="L243" i="4"/>
  <c r="T275" i="4"/>
  <c r="D275" i="4"/>
  <c r="L275" i="4"/>
  <c r="T307" i="4"/>
  <c r="L307" i="4"/>
  <c r="D307" i="4"/>
  <c r="T339" i="4"/>
  <c r="L339" i="4"/>
  <c r="D339" i="4"/>
  <c r="L10" i="4"/>
  <c r="T10" i="4"/>
  <c r="D10" i="4"/>
  <c r="T70" i="4"/>
  <c r="L70" i="4"/>
  <c r="D70" i="4"/>
  <c r="T152" i="4"/>
  <c r="L152" i="4"/>
  <c r="D152" i="4"/>
  <c r="L194" i="4"/>
  <c r="D194" i="4"/>
  <c r="T194" i="4"/>
  <c r="L226" i="4"/>
  <c r="D226" i="4"/>
  <c r="T226" i="4"/>
  <c r="T260" i="4"/>
  <c r="L260" i="4"/>
  <c r="D260" i="4"/>
  <c r="T38" i="4"/>
  <c r="L38" i="4"/>
  <c r="D38" i="4"/>
  <c r="T92" i="4"/>
  <c r="L92" i="4"/>
  <c r="D92" i="4"/>
  <c r="T184" i="4"/>
  <c r="L184" i="4"/>
  <c r="D184" i="4"/>
  <c r="L290" i="4"/>
  <c r="T290" i="4"/>
  <c r="D290" i="4"/>
  <c r="T322" i="4"/>
  <c r="L322" i="4"/>
  <c r="D322" i="4"/>
  <c r="T346" i="4"/>
  <c r="L346" i="4"/>
  <c r="D346" i="4"/>
  <c r="T370" i="4"/>
  <c r="L370" i="4"/>
  <c r="D370" i="4"/>
  <c r="L58" i="4"/>
  <c r="T58" i="4"/>
  <c r="D58" i="4"/>
  <c r="L33" i="4"/>
  <c r="T33" i="4"/>
  <c r="D33" i="4"/>
  <c r="T69" i="4"/>
  <c r="L69" i="4"/>
  <c r="D69" i="4"/>
  <c r="T101" i="4"/>
  <c r="L101" i="4"/>
  <c r="D101" i="4"/>
  <c r="T125" i="4"/>
  <c r="L125" i="4"/>
  <c r="D125" i="4"/>
  <c r="T141" i="4"/>
  <c r="L141" i="4"/>
  <c r="D141" i="4"/>
  <c r="L161" i="4"/>
  <c r="T161" i="4"/>
  <c r="D161" i="4"/>
  <c r="L177" i="4"/>
  <c r="T177" i="4"/>
  <c r="D177" i="4"/>
  <c r="T205" i="4"/>
  <c r="L205" i="4"/>
  <c r="D205" i="4"/>
  <c r="T233" i="4"/>
  <c r="L233" i="4"/>
  <c r="D233" i="4"/>
  <c r="T265" i="4"/>
  <c r="L265" i="4"/>
  <c r="D265" i="4"/>
  <c r="T297" i="4"/>
  <c r="L297" i="4"/>
  <c r="D297" i="4"/>
  <c r="L329" i="4"/>
  <c r="T329" i="4"/>
  <c r="D329" i="4"/>
  <c r="T361" i="4"/>
  <c r="L361" i="4"/>
  <c r="D361" i="4"/>
  <c r="T46" i="4"/>
  <c r="L46" i="4"/>
  <c r="D46" i="4"/>
  <c r="L114" i="4"/>
  <c r="T114" i="4"/>
  <c r="D114" i="4"/>
  <c r="T164" i="4"/>
  <c r="L164" i="4"/>
  <c r="D164" i="4"/>
  <c r="L74" i="4"/>
  <c r="T74" i="4"/>
  <c r="D74" i="4"/>
  <c r="L122" i="4"/>
  <c r="T122" i="4"/>
  <c r="D122" i="4"/>
  <c r="T212" i="4"/>
  <c r="L212" i="4"/>
  <c r="D212" i="4"/>
  <c r="T242" i="4"/>
  <c r="L242" i="4"/>
  <c r="D242" i="4"/>
  <c r="T274" i="4"/>
  <c r="L274" i="4"/>
  <c r="D274" i="4"/>
  <c r="T306" i="4"/>
  <c r="L306" i="4"/>
  <c r="D306" i="4"/>
  <c r="L340" i="4"/>
  <c r="D340" i="4"/>
  <c r="T340" i="4"/>
  <c r="T8" i="4"/>
  <c r="D8" i="4"/>
  <c r="L8" i="4"/>
  <c r="T7" i="4"/>
  <c r="D7" i="4"/>
  <c r="L7" i="4"/>
  <c r="T39" i="4"/>
  <c r="D39" i="4"/>
  <c r="L39" i="4"/>
  <c r="T63" i="4"/>
  <c r="D63" i="4"/>
  <c r="L63" i="4"/>
  <c r="T95" i="4"/>
  <c r="D95" i="4"/>
  <c r="L95" i="4"/>
  <c r="T123" i="4"/>
  <c r="L123" i="4"/>
  <c r="D123" i="4"/>
  <c r="T143" i="4"/>
  <c r="D143" i="4"/>
  <c r="L143" i="4"/>
  <c r="T159" i="4"/>
  <c r="D159" i="4"/>
  <c r="L159" i="4"/>
  <c r="T179" i="4"/>
  <c r="D179" i="4"/>
  <c r="L179" i="4"/>
  <c r="T195" i="4"/>
  <c r="L195" i="4"/>
  <c r="D195" i="4"/>
  <c r="T219" i="4"/>
  <c r="D219" i="4"/>
  <c r="L219" i="4"/>
  <c r="T251" i="4"/>
  <c r="D251" i="4"/>
  <c r="L251" i="4"/>
  <c r="T283" i="4"/>
  <c r="D283" i="4"/>
  <c r="L283" i="4"/>
  <c r="T315" i="4"/>
  <c r="L315" i="4"/>
  <c r="D315" i="4"/>
  <c r="T351" i="4"/>
  <c r="L351" i="4"/>
  <c r="D351" i="4"/>
  <c r="L26" i="4"/>
  <c r="T26" i="4"/>
  <c r="D26" i="4"/>
  <c r="L98" i="4"/>
  <c r="D98" i="4"/>
  <c r="T98" i="4"/>
  <c r="T160" i="4"/>
  <c r="L160" i="4"/>
  <c r="D160" i="4"/>
  <c r="T204" i="4"/>
  <c r="L204" i="4"/>
  <c r="D204" i="4"/>
  <c r="T236" i="4"/>
  <c r="L236" i="4"/>
  <c r="D236" i="4"/>
  <c r="T268" i="4"/>
  <c r="L268" i="4"/>
  <c r="D268" i="4"/>
  <c r="T60" i="4"/>
  <c r="L60" i="4"/>
  <c r="D60" i="4"/>
  <c r="T338" i="4"/>
  <c r="L338" i="4"/>
  <c r="D338" i="4"/>
  <c r="L9" i="4"/>
  <c r="T9" i="4"/>
  <c r="D9" i="4"/>
  <c r="T109" i="4"/>
  <c r="L109" i="4"/>
  <c r="D109" i="4"/>
  <c r="T169" i="4"/>
  <c r="L169" i="4"/>
  <c r="D169" i="4"/>
  <c r="T249" i="4"/>
  <c r="L249" i="4"/>
  <c r="D249" i="4"/>
  <c r="T313" i="4"/>
  <c r="L313" i="4"/>
  <c r="D313" i="4"/>
  <c r="L18" i="4"/>
  <c r="T18" i="4"/>
  <c r="D18" i="4"/>
  <c r="T190" i="4"/>
  <c r="D190" i="4"/>
  <c r="L190" i="4"/>
  <c r="T96" i="4"/>
  <c r="D96" i="4"/>
  <c r="L96" i="4"/>
  <c r="L258" i="4"/>
  <c r="T258" i="4"/>
  <c r="D258" i="4"/>
  <c r="T28" i="4"/>
  <c r="L28" i="4"/>
  <c r="D28" i="4"/>
  <c r="T83" i="4"/>
  <c r="L83" i="4"/>
  <c r="D83" i="4"/>
  <c r="T151" i="4"/>
  <c r="D151" i="4"/>
  <c r="L151" i="4"/>
  <c r="T203" i="4"/>
  <c r="D203" i="4"/>
  <c r="L203" i="4"/>
  <c r="T299" i="4"/>
  <c r="L299" i="4"/>
  <c r="D299" i="4"/>
  <c r="T363" i="4"/>
  <c r="L363" i="4"/>
  <c r="D363" i="4"/>
  <c r="T218" i="4"/>
  <c r="L218" i="4"/>
  <c r="D218" i="4"/>
  <c r="T284" i="4"/>
  <c r="L284" i="4"/>
  <c r="D284" i="4"/>
  <c r="T342" i="4"/>
  <c r="L342" i="4"/>
  <c r="D342" i="4"/>
  <c r="L17" i="4"/>
  <c r="T17" i="4"/>
  <c r="D17" i="4"/>
  <c r="L97" i="4"/>
  <c r="T97" i="4"/>
  <c r="D97" i="4"/>
  <c r="T157" i="4"/>
  <c r="L157" i="4"/>
  <c r="D157" i="4"/>
  <c r="L193" i="4"/>
  <c r="D193" i="4"/>
  <c r="T193" i="4"/>
  <c r="L257" i="4"/>
  <c r="D257" i="4"/>
  <c r="T257" i="4"/>
  <c r="T321" i="4"/>
  <c r="L321" i="4"/>
  <c r="D321" i="4"/>
  <c r="T104" i="4"/>
  <c r="D104" i="4"/>
  <c r="L104" i="4"/>
  <c r="L50" i="4"/>
  <c r="T50" i="4"/>
  <c r="D50" i="4"/>
  <c r="T128" i="4"/>
  <c r="D128" i="4"/>
  <c r="L128" i="4"/>
  <c r="T198" i="4"/>
  <c r="D198" i="4"/>
  <c r="L198" i="4"/>
  <c r="T300" i="4"/>
  <c r="L300" i="4"/>
  <c r="D300" i="4"/>
  <c r="T330" i="4"/>
  <c r="L330" i="4"/>
  <c r="D330" i="4"/>
  <c r="T350" i="4"/>
  <c r="L350" i="4"/>
  <c r="D350" i="4"/>
  <c r="T22" i="4"/>
  <c r="L22" i="4"/>
  <c r="D22" i="4"/>
  <c r="T102" i="4"/>
  <c r="L102" i="4"/>
  <c r="D102" i="4"/>
  <c r="T37" i="4"/>
  <c r="L37" i="4"/>
  <c r="D37" i="4"/>
  <c r="L73" i="4"/>
  <c r="T73" i="4"/>
  <c r="D73" i="4"/>
  <c r="L105" i="4"/>
  <c r="T105" i="4"/>
  <c r="D105" i="4"/>
  <c r="L129" i="4"/>
  <c r="T129" i="4"/>
  <c r="D129" i="4"/>
  <c r="L145" i="4"/>
  <c r="T145" i="4"/>
  <c r="D145" i="4"/>
  <c r="T165" i="4"/>
  <c r="L165" i="4"/>
  <c r="D165" i="4"/>
  <c r="T185" i="4"/>
  <c r="L185" i="4"/>
  <c r="D185" i="4"/>
  <c r="L209" i="4"/>
  <c r="D209" i="4"/>
  <c r="T209" i="4"/>
  <c r="L241" i="4"/>
  <c r="D241" i="4"/>
  <c r="T241" i="4"/>
  <c r="L273" i="4"/>
  <c r="D273" i="4"/>
  <c r="T273" i="4"/>
  <c r="L305" i="4"/>
  <c r="D305" i="4"/>
  <c r="T305" i="4"/>
  <c r="T337" i="4"/>
  <c r="L337" i="4"/>
  <c r="D337" i="4"/>
  <c r="T369" i="4"/>
  <c r="L369" i="4"/>
  <c r="D369" i="4"/>
  <c r="L66" i="4"/>
  <c r="D66" i="4"/>
  <c r="T66" i="4"/>
  <c r="T120" i="4"/>
  <c r="D120" i="4"/>
  <c r="L120" i="4"/>
  <c r="T174" i="4"/>
  <c r="D174" i="4"/>
  <c r="L174" i="4"/>
  <c r="L82" i="4"/>
  <c r="T82" i="4"/>
  <c r="D82" i="4"/>
  <c r="T142" i="4"/>
  <c r="D142" i="4"/>
  <c r="L142" i="4"/>
  <c r="T220" i="4"/>
  <c r="L220" i="4"/>
  <c r="D220" i="4"/>
  <c r="T250" i="4"/>
  <c r="L250" i="4"/>
  <c r="D250" i="4"/>
  <c r="T282" i="4"/>
  <c r="L282" i="4"/>
  <c r="D282" i="4"/>
  <c r="T316" i="4"/>
  <c r="L316" i="4"/>
  <c r="D316" i="4"/>
  <c r="T352" i="4"/>
  <c r="L352" i="4"/>
  <c r="D352" i="4"/>
  <c r="T16" i="4"/>
  <c r="D16" i="4"/>
  <c r="L16" i="4"/>
  <c r="T15" i="4"/>
  <c r="D15" i="4"/>
  <c r="L15" i="4"/>
  <c r="T47" i="4"/>
  <c r="D47" i="4"/>
  <c r="L47" i="4"/>
  <c r="T71" i="4"/>
  <c r="D71" i="4"/>
  <c r="L71" i="4"/>
  <c r="T103" i="4"/>
  <c r="D103" i="4"/>
  <c r="L103" i="4"/>
  <c r="T127" i="4"/>
  <c r="D127" i="4"/>
  <c r="L127" i="4"/>
  <c r="T147" i="4"/>
  <c r="D147" i="4"/>
  <c r="L147" i="4"/>
  <c r="T163" i="4"/>
  <c r="D163" i="4"/>
  <c r="L163" i="4"/>
  <c r="T183" i="4"/>
  <c r="D183" i="4"/>
  <c r="L183" i="4"/>
  <c r="T199" i="4"/>
  <c r="L199" i="4"/>
  <c r="D199" i="4"/>
  <c r="T227" i="4"/>
  <c r="L227" i="4"/>
  <c r="D227" i="4"/>
  <c r="T259" i="4"/>
  <c r="D259" i="4"/>
  <c r="L259" i="4"/>
  <c r="T291" i="4"/>
  <c r="L291" i="4"/>
  <c r="D291" i="4"/>
  <c r="T323" i="4"/>
  <c r="L323" i="4"/>
  <c r="D323" i="4"/>
  <c r="T359" i="4"/>
  <c r="L359" i="4"/>
  <c r="D359" i="4"/>
  <c r="L42" i="4"/>
  <c r="T42" i="4"/>
  <c r="D42" i="4"/>
  <c r="T118" i="4"/>
  <c r="L118" i="4"/>
  <c r="D118" i="4"/>
  <c r="T170" i="4"/>
  <c r="D170" i="4"/>
  <c r="L170" i="4"/>
  <c r="T210" i="4"/>
  <c r="L210" i="4"/>
  <c r="D210" i="4"/>
  <c r="T244" i="4"/>
  <c r="L244" i="4"/>
  <c r="D244" i="4"/>
  <c r="T276" i="4"/>
  <c r="L276" i="4"/>
  <c r="D276" i="4"/>
  <c r="F16" i="8"/>
  <c r="E16" i="8"/>
  <c r="P7" i="4" l="1"/>
  <c r="H7" i="4"/>
  <c r="F7" i="4" s="1"/>
  <c r="I7" i="4" s="1"/>
  <c r="E8" i="4" s="1"/>
  <c r="X7" i="4"/>
  <c r="V7" i="4" s="1"/>
  <c r="E24" i="8"/>
  <c r="F24" i="8"/>
  <c r="N7" i="4" l="1"/>
  <c r="Q7" i="4" s="1"/>
  <c r="M8" i="4" s="1"/>
  <c r="Y7" i="4"/>
  <c r="U8" i="4" s="1"/>
  <c r="H8" i="4"/>
  <c r="F8" i="4" s="1"/>
  <c r="P8" i="4" l="1"/>
  <c r="N8" i="4" s="1"/>
  <c r="Q8" i="4" s="1"/>
  <c r="M9" i="4" s="1"/>
  <c r="X8" i="4"/>
  <c r="V8" i="4" s="1"/>
  <c r="I8" i="4"/>
  <c r="E9" i="4" s="1"/>
  <c r="Y8" i="4" l="1"/>
  <c r="U9" i="4" s="1"/>
  <c r="H9" i="4"/>
  <c r="F9" i="4" s="1"/>
  <c r="P9" i="4"/>
  <c r="N9" i="4" s="1"/>
  <c r="X9" i="4" l="1"/>
  <c r="V9" i="4" s="1"/>
  <c r="Y9" i="4" s="1"/>
  <c r="U10" i="4" s="1"/>
  <c r="Q9" i="4"/>
  <c r="M10" i="4" s="1"/>
  <c r="I9" i="4"/>
  <c r="E10" i="4" s="1"/>
  <c r="X10" i="4" l="1"/>
  <c r="P10" i="4"/>
  <c r="N10" i="4" s="1"/>
  <c r="H10" i="4"/>
  <c r="F10" i="4" s="1"/>
  <c r="V10" i="4" l="1"/>
  <c r="Y10" i="4" s="1"/>
  <c r="U11" i="4" s="1"/>
  <c r="I10" i="4"/>
  <c r="E11" i="4" s="1"/>
  <c r="Q10" i="4"/>
  <c r="M11" i="4" s="1"/>
  <c r="X11" i="4" l="1"/>
  <c r="H11" i="4"/>
  <c r="F11" i="4" s="1"/>
  <c r="P11" i="4"/>
  <c r="N11" i="4" s="1"/>
  <c r="V11" i="4" l="1"/>
  <c r="Y11" i="4" s="1"/>
  <c r="U12" i="4" s="1"/>
  <c r="I11" i="4"/>
  <c r="E12" i="4" s="1"/>
  <c r="Q11" i="4"/>
  <c r="M12" i="4" s="1"/>
  <c r="X12" i="4" l="1"/>
  <c r="V12" i="4" s="1"/>
  <c r="Y12" i="4" s="1"/>
  <c r="U13" i="4" s="1"/>
  <c r="H12" i="4"/>
  <c r="P12" i="4"/>
  <c r="N12" i="4" s="1"/>
  <c r="X13" i="4" l="1"/>
  <c r="F12" i="4"/>
  <c r="I12" i="4" s="1"/>
  <c r="E13" i="4" s="1"/>
  <c r="Q12" i="4"/>
  <c r="M13" i="4" s="1"/>
  <c r="V13" i="4" l="1"/>
  <c r="Y13" i="4" s="1"/>
  <c r="U14" i="4" s="1"/>
  <c r="H13" i="4"/>
  <c r="P13" i="4"/>
  <c r="X14" i="4" l="1"/>
  <c r="N13" i="4"/>
  <c r="Q13" i="4" s="1"/>
  <c r="M14" i="4" s="1"/>
  <c r="F13" i="4"/>
  <c r="I13" i="4" s="1"/>
  <c r="E14" i="4" s="1"/>
  <c r="V14" i="4" l="1"/>
  <c r="Y14" i="4" s="1"/>
  <c r="U15" i="4" s="1"/>
  <c r="P14" i="4"/>
  <c r="H14" i="4"/>
  <c r="X15" i="4" l="1"/>
  <c r="N14" i="4"/>
  <c r="Q14" i="4" s="1"/>
  <c r="M15" i="4" s="1"/>
  <c r="F14" i="4"/>
  <c r="I14" i="4" s="1"/>
  <c r="E15" i="4" s="1"/>
  <c r="V15" i="4" l="1"/>
  <c r="Y15" i="4" s="1"/>
  <c r="U16" i="4" s="1"/>
  <c r="P15" i="4"/>
  <c r="N15" i="4" s="1"/>
  <c r="H15" i="4"/>
  <c r="X16" i="4" l="1"/>
  <c r="Q15" i="4"/>
  <c r="M16" i="4" s="1"/>
  <c r="F15" i="4"/>
  <c r="I15" i="4" s="1"/>
  <c r="E16" i="4" s="1"/>
  <c r="V16" i="4" l="1"/>
  <c r="Y16" i="4" s="1"/>
  <c r="U17" i="4" s="1"/>
  <c r="P16" i="4"/>
  <c r="H16" i="4"/>
  <c r="X17" i="4" l="1"/>
  <c r="N16" i="4"/>
  <c r="Q16" i="4" s="1"/>
  <c r="M17" i="4" s="1"/>
  <c r="F16" i="4"/>
  <c r="I16" i="4" s="1"/>
  <c r="E17" i="4" s="1"/>
  <c r="V17" i="4" l="1"/>
  <c r="Y17" i="4" s="1"/>
  <c r="U18" i="4" s="1"/>
  <c r="P17" i="4"/>
  <c r="H17" i="4"/>
  <c r="F17" i="4" l="1"/>
  <c r="I17" i="4" s="1"/>
  <c r="E18" i="4" s="1"/>
  <c r="X18" i="4"/>
  <c r="N17" i="4"/>
  <c r="Q17" i="4" s="1"/>
  <c r="M18" i="4" s="1"/>
  <c r="V18" i="4" l="1"/>
  <c r="Y18" i="4" s="1"/>
  <c r="U19" i="4" s="1"/>
  <c r="P18" i="4"/>
  <c r="H18" i="4"/>
  <c r="F18" i="4" l="1"/>
  <c r="I18" i="4" s="1"/>
  <c r="X19" i="4"/>
  <c r="N18" i="4"/>
  <c r="Q18" i="4" s="1"/>
  <c r="M19" i="4" s="1"/>
  <c r="H19" i="4" l="1"/>
  <c r="E19" i="4"/>
  <c r="V19" i="4"/>
  <c r="Y19" i="4" s="1"/>
  <c r="U20" i="4" s="1"/>
  <c r="P19" i="4"/>
  <c r="F19" i="4" l="1"/>
  <c r="I19" i="4" s="1"/>
  <c r="H20" i="4" s="1"/>
  <c r="X20" i="4"/>
  <c r="N19" i="4"/>
  <c r="Q19" i="4" s="1"/>
  <c r="M20" i="4" s="1"/>
  <c r="E20" i="4" l="1"/>
  <c r="F20" i="4" s="1"/>
  <c r="I20" i="4" s="1"/>
  <c r="H21" i="4" s="1"/>
  <c r="V20" i="4"/>
  <c r="Y20" i="4" s="1"/>
  <c r="U21" i="4" s="1"/>
  <c r="P20" i="4"/>
  <c r="E21" i="4" l="1"/>
  <c r="F21" i="4" s="1"/>
  <c r="I21" i="4" s="1"/>
  <c r="E22" i="4" s="1"/>
  <c r="X21" i="4"/>
  <c r="N20" i="4"/>
  <c r="Q20" i="4" s="1"/>
  <c r="M21" i="4" s="1"/>
  <c r="H22" i="4" l="1"/>
  <c r="F22" i="4" s="1"/>
  <c r="I22" i="4" s="1"/>
  <c r="E23" i="4" s="1"/>
  <c r="V21" i="4"/>
  <c r="Y21" i="4" s="1"/>
  <c r="U22" i="4" s="1"/>
  <c r="P21" i="4"/>
  <c r="H23" i="4" l="1"/>
  <c r="F23" i="4" s="1"/>
  <c r="I23" i="4" s="1"/>
  <c r="E24" i="4" s="1"/>
  <c r="X22" i="4"/>
  <c r="N21" i="4"/>
  <c r="Q21" i="4" s="1"/>
  <c r="M22" i="4" s="1"/>
  <c r="V22" i="4" l="1"/>
  <c r="Y22" i="4" s="1"/>
  <c r="U23" i="4" s="1"/>
  <c r="P22" i="4"/>
  <c r="H24" i="4"/>
  <c r="F24" i="4" s="1"/>
  <c r="X23" i="4" l="1"/>
  <c r="N22" i="4"/>
  <c r="Q22" i="4" s="1"/>
  <c r="M23" i="4" s="1"/>
  <c r="I24" i="4"/>
  <c r="E25" i="4" s="1"/>
  <c r="V23" i="4" l="1"/>
  <c r="Y23" i="4" s="1"/>
  <c r="U24" i="4" s="1"/>
  <c r="P23" i="4"/>
  <c r="H25" i="4"/>
  <c r="F25" i="4" s="1"/>
  <c r="X24" i="4" l="1"/>
  <c r="N23" i="4"/>
  <c r="Q23" i="4" s="1"/>
  <c r="M24" i="4" s="1"/>
  <c r="I25" i="4"/>
  <c r="E26" i="4" s="1"/>
  <c r="V24" i="4" l="1"/>
  <c r="Y24" i="4" s="1"/>
  <c r="U25" i="4" s="1"/>
  <c r="P24" i="4"/>
  <c r="H26" i="4"/>
  <c r="F26" i="4" s="1"/>
  <c r="I26" i="4" s="1"/>
  <c r="E27" i="4" s="1"/>
  <c r="X25" i="4" l="1"/>
  <c r="N24" i="4"/>
  <c r="Q24" i="4" s="1"/>
  <c r="M25" i="4" s="1"/>
  <c r="H27" i="4"/>
  <c r="V25" i="4" l="1"/>
  <c r="Y25" i="4" s="1"/>
  <c r="U26" i="4" s="1"/>
  <c r="P25" i="4"/>
  <c r="F27" i="4"/>
  <c r="I27" i="4" s="1"/>
  <c r="E28" i="4" s="1"/>
  <c r="X26" i="4" l="1"/>
  <c r="N25" i="4"/>
  <c r="Q25" i="4" s="1"/>
  <c r="M26" i="4" s="1"/>
  <c r="H28" i="4"/>
  <c r="V26" i="4" l="1"/>
  <c r="Y26" i="4" s="1"/>
  <c r="U27" i="4" s="1"/>
  <c r="P26" i="4"/>
  <c r="F28" i="4"/>
  <c r="I28" i="4" s="1"/>
  <c r="E29" i="4" s="1"/>
  <c r="X27" i="4" l="1"/>
  <c r="N26" i="4"/>
  <c r="Q26" i="4" s="1"/>
  <c r="M27" i="4" s="1"/>
  <c r="H29" i="4"/>
  <c r="F29" i="4" s="1"/>
  <c r="I29" i="4" s="1"/>
  <c r="E30" i="4" s="1"/>
  <c r="V27" i="4" l="1"/>
  <c r="Y27" i="4" s="1"/>
  <c r="U28" i="4" s="1"/>
  <c r="P27" i="4"/>
  <c r="H30" i="4"/>
  <c r="F30" i="4" s="1"/>
  <c r="X28" i="4" l="1"/>
  <c r="N27" i="4"/>
  <c r="Q27" i="4" s="1"/>
  <c r="M28" i="4" s="1"/>
  <c r="I30" i="4"/>
  <c r="E31" i="4" s="1"/>
  <c r="V28" i="4" l="1"/>
  <c r="Y28" i="4" s="1"/>
  <c r="U29" i="4" s="1"/>
  <c r="P28" i="4"/>
  <c r="H31" i="4"/>
  <c r="F31" i="4" s="1"/>
  <c r="X29" i="4" l="1"/>
  <c r="N28" i="4"/>
  <c r="Q28" i="4" s="1"/>
  <c r="M29" i="4" s="1"/>
  <c r="I31" i="4"/>
  <c r="E32" i="4" s="1"/>
  <c r="V29" i="4" l="1"/>
  <c r="Y29" i="4" s="1"/>
  <c r="U30" i="4" s="1"/>
  <c r="P29" i="4"/>
  <c r="H32" i="4"/>
  <c r="F32" i="4" s="1"/>
  <c r="X30" i="4" l="1"/>
  <c r="N29" i="4"/>
  <c r="Q29" i="4" s="1"/>
  <c r="M30" i="4" s="1"/>
  <c r="I32" i="4"/>
  <c r="E33" i="4" s="1"/>
  <c r="V30" i="4" l="1"/>
  <c r="Y30" i="4" s="1"/>
  <c r="U31" i="4" s="1"/>
  <c r="P30" i="4"/>
  <c r="H33" i="4"/>
  <c r="F33" i="4" s="1"/>
  <c r="X31" i="4" l="1"/>
  <c r="N30" i="4"/>
  <c r="Q30" i="4" s="1"/>
  <c r="M31" i="4" s="1"/>
  <c r="I33" i="4"/>
  <c r="E34" i="4" s="1"/>
  <c r="V31" i="4" l="1"/>
  <c r="Y31" i="4" s="1"/>
  <c r="U32" i="4" s="1"/>
  <c r="P31" i="4"/>
  <c r="H34" i="4"/>
  <c r="F34" i="4" s="1"/>
  <c r="X32" i="4" l="1"/>
  <c r="N31" i="4"/>
  <c r="Q31" i="4" s="1"/>
  <c r="M32" i="4" s="1"/>
  <c r="I34" i="4"/>
  <c r="E35" i="4" s="1"/>
  <c r="V32" i="4" l="1"/>
  <c r="Y32" i="4" s="1"/>
  <c r="U33" i="4" s="1"/>
  <c r="P32" i="4"/>
  <c r="H35" i="4"/>
  <c r="F35" i="4" s="1"/>
  <c r="X33" i="4" l="1"/>
  <c r="N32" i="4"/>
  <c r="Q32" i="4" s="1"/>
  <c r="M33" i="4" s="1"/>
  <c r="I35" i="4"/>
  <c r="E36" i="4" s="1"/>
  <c r="V33" i="4" l="1"/>
  <c r="Y33" i="4" s="1"/>
  <c r="U34" i="4" s="1"/>
  <c r="P33" i="4"/>
  <c r="H36" i="4"/>
  <c r="F36" i="4" s="1"/>
  <c r="X34" i="4" l="1"/>
  <c r="N33" i="4"/>
  <c r="Q33" i="4" s="1"/>
  <c r="M34" i="4" s="1"/>
  <c r="I36" i="4"/>
  <c r="E37" i="4" s="1"/>
  <c r="V34" i="4" l="1"/>
  <c r="Y34" i="4" s="1"/>
  <c r="U35" i="4" s="1"/>
  <c r="P34" i="4"/>
  <c r="H37" i="4"/>
  <c r="X35" i="4" l="1"/>
  <c r="N34" i="4"/>
  <c r="Q34" i="4" s="1"/>
  <c r="M35" i="4" s="1"/>
  <c r="F37" i="4"/>
  <c r="I37" i="4" s="1"/>
  <c r="E38" i="4" s="1"/>
  <c r="V35" i="4" l="1"/>
  <c r="Y35" i="4" s="1"/>
  <c r="U36" i="4" s="1"/>
  <c r="P35" i="4"/>
  <c r="H38" i="4"/>
  <c r="N35" i="4" l="1"/>
  <c r="Q35" i="4" s="1"/>
  <c r="M36" i="4" s="1"/>
  <c r="X36" i="4"/>
  <c r="F38" i="4"/>
  <c r="I38" i="4" s="1"/>
  <c r="E39" i="4" s="1"/>
  <c r="P36" i="4" l="1"/>
  <c r="N36" i="4" s="1"/>
  <c r="Q36" i="4" s="1"/>
  <c r="V36" i="4"/>
  <c r="Y36" i="4" s="1"/>
  <c r="U37" i="4" s="1"/>
  <c r="H39" i="4"/>
  <c r="F39" i="4" s="1"/>
  <c r="P37" i="4" l="1"/>
  <c r="M37" i="4"/>
  <c r="X37" i="4"/>
  <c r="I39" i="4"/>
  <c r="E40" i="4" s="1"/>
  <c r="N37" i="4" l="1"/>
  <c r="Q37" i="4" s="1"/>
  <c r="M38" i="4" s="1"/>
  <c r="V37" i="4"/>
  <c r="Y37" i="4" s="1"/>
  <c r="U38" i="4" s="1"/>
  <c r="H40" i="4"/>
  <c r="P38" i="4" l="1"/>
  <c r="N38" i="4" s="1"/>
  <c r="Q38" i="4" s="1"/>
  <c r="M39" i="4" s="1"/>
  <c r="X38" i="4"/>
  <c r="F40" i="4"/>
  <c r="I40" i="4" s="1"/>
  <c r="E41" i="4" s="1"/>
  <c r="V38" i="4" l="1"/>
  <c r="Y38" i="4" s="1"/>
  <c r="U39" i="4" s="1"/>
  <c r="P39" i="4"/>
  <c r="H41" i="4"/>
  <c r="X39" i="4" l="1"/>
  <c r="N39" i="4"/>
  <c r="Q39" i="4" s="1"/>
  <c r="M40" i="4" s="1"/>
  <c r="F41" i="4"/>
  <c r="I41" i="4" s="1"/>
  <c r="E42" i="4" s="1"/>
  <c r="V39" i="4" l="1"/>
  <c r="Y39" i="4" s="1"/>
  <c r="U40" i="4" s="1"/>
  <c r="P40" i="4"/>
  <c r="H42" i="4"/>
  <c r="X40" i="4" l="1"/>
  <c r="V40" i="4" s="1"/>
  <c r="Y40" i="4" s="1"/>
  <c r="U41" i="4" s="1"/>
  <c r="N40" i="4"/>
  <c r="Q40" i="4" s="1"/>
  <c r="M41" i="4" s="1"/>
  <c r="F42" i="4"/>
  <c r="I42" i="4" s="1"/>
  <c r="E43" i="4" s="1"/>
  <c r="X41" i="4" l="1"/>
  <c r="V41" i="4" s="1"/>
  <c r="Y41" i="4" s="1"/>
  <c r="U42" i="4" s="1"/>
  <c r="P41" i="4"/>
  <c r="H43" i="4"/>
  <c r="X42" i="4" l="1"/>
  <c r="V42" i="4" s="1"/>
  <c r="Y42" i="4" s="1"/>
  <c r="U43" i="4" s="1"/>
  <c r="N41" i="4"/>
  <c r="Q41" i="4" s="1"/>
  <c r="M42" i="4" s="1"/>
  <c r="F43" i="4"/>
  <c r="I43" i="4" s="1"/>
  <c r="E44" i="4" s="1"/>
  <c r="X43" i="4" l="1"/>
  <c r="P42" i="4"/>
  <c r="H44" i="4"/>
  <c r="V43" i="4" l="1"/>
  <c r="Y43" i="4" s="1"/>
  <c r="U44" i="4" s="1"/>
  <c r="N42" i="4"/>
  <c r="Q42" i="4" s="1"/>
  <c r="M43" i="4" s="1"/>
  <c r="F44" i="4"/>
  <c r="I44" i="4" s="1"/>
  <c r="E45" i="4" s="1"/>
  <c r="X44" i="4" l="1"/>
  <c r="V44" i="4" s="1"/>
  <c r="Y44" i="4" s="1"/>
  <c r="U45" i="4" s="1"/>
  <c r="P43" i="4"/>
  <c r="H45" i="4"/>
  <c r="X45" i="4" l="1"/>
  <c r="N43" i="4"/>
  <c r="Q43" i="4" s="1"/>
  <c r="M44" i="4" s="1"/>
  <c r="F45" i="4"/>
  <c r="I45" i="4" s="1"/>
  <c r="E46" i="4" s="1"/>
  <c r="V45" i="4" l="1"/>
  <c r="Y45" i="4" s="1"/>
  <c r="U46" i="4" s="1"/>
  <c r="P44" i="4"/>
  <c r="H46" i="4"/>
  <c r="X46" i="4" l="1"/>
  <c r="N44" i="4"/>
  <c r="Q44" i="4" s="1"/>
  <c r="M45" i="4" s="1"/>
  <c r="F46" i="4"/>
  <c r="I46" i="4" s="1"/>
  <c r="E47" i="4" s="1"/>
  <c r="V46" i="4" l="1"/>
  <c r="Y46" i="4" s="1"/>
  <c r="U47" i="4" s="1"/>
  <c r="P45" i="4"/>
  <c r="H47" i="4"/>
  <c r="X47" i="4" l="1"/>
  <c r="V47" i="4" s="1"/>
  <c r="Y47" i="4" s="1"/>
  <c r="U48" i="4" s="1"/>
  <c r="N45" i="4"/>
  <c r="Q45" i="4" s="1"/>
  <c r="M46" i="4" s="1"/>
  <c r="F47" i="4"/>
  <c r="I47" i="4" s="1"/>
  <c r="E48" i="4" s="1"/>
  <c r="X48" i="4" l="1"/>
  <c r="V48" i="4" s="1"/>
  <c r="Y48" i="4" s="1"/>
  <c r="U49" i="4" s="1"/>
  <c r="P46" i="4"/>
  <c r="H48" i="4"/>
  <c r="X49" i="4" l="1"/>
  <c r="V49" i="4" s="1"/>
  <c r="Y49" i="4" s="1"/>
  <c r="U50" i="4" s="1"/>
  <c r="N46" i="4"/>
  <c r="Q46" i="4" s="1"/>
  <c r="M47" i="4" s="1"/>
  <c r="F48" i="4"/>
  <c r="I48" i="4" s="1"/>
  <c r="E49" i="4" s="1"/>
  <c r="X50" i="4" l="1"/>
  <c r="P47" i="4"/>
  <c r="H49" i="4"/>
  <c r="V50" i="4" l="1"/>
  <c r="Y50" i="4" s="1"/>
  <c r="U51" i="4" s="1"/>
  <c r="N47" i="4"/>
  <c r="Q47" i="4" s="1"/>
  <c r="M48" i="4" s="1"/>
  <c r="F49" i="4"/>
  <c r="I49" i="4" s="1"/>
  <c r="E50" i="4" s="1"/>
  <c r="X51" i="4" l="1"/>
  <c r="P48" i="4"/>
  <c r="H50" i="4"/>
  <c r="V51" i="4" l="1"/>
  <c r="Y51" i="4" s="1"/>
  <c r="U52" i="4" s="1"/>
  <c r="N48" i="4"/>
  <c r="Q48" i="4" s="1"/>
  <c r="M49" i="4" s="1"/>
  <c r="F50" i="4"/>
  <c r="I50" i="4" s="1"/>
  <c r="E51" i="4" s="1"/>
  <c r="X52" i="4" l="1"/>
  <c r="P49" i="4"/>
  <c r="H51" i="4"/>
  <c r="V52" i="4" l="1"/>
  <c r="Y52" i="4" s="1"/>
  <c r="U53" i="4" s="1"/>
  <c r="N49" i="4"/>
  <c r="Q49" i="4" s="1"/>
  <c r="M50" i="4" s="1"/>
  <c r="F51" i="4"/>
  <c r="I51" i="4" s="1"/>
  <c r="E52" i="4" s="1"/>
  <c r="X53" i="4" l="1"/>
  <c r="P50" i="4"/>
  <c r="H52" i="4"/>
  <c r="V53" i="4" l="1"/>
  <c r="Y53" i="4" s="1"/>
  <c r="U54" i="4" s="1"/>
  <c r="N50" i="4"/>
  <c r="Q50" i="4" s="1"/>
  <c r="M51" i="4" s="1"/>
  <c r="F52" i="4"/>
  <c r="I52" i="4" s="1"/>
  <c r="E53" i="4" s="1"/>
  <c r="X54" i="4" l="1"/>
  <c r="V54" i="4" s="1"/>
  <c r="Y54" i="4" s="1"/>
  <c r="U55" i="4" s="1"/>
  <c r="P51" i="4"/>
  <c r="H53" i="4"/>
  <c r="X55" i="4" l="1"/>
  <c r="V55" i="4" s="1"/>
  <c r="Y55" i="4" s="1"/>
  <c r="U56" i="4" s="1"/>
  <c r="N51" i="4"/>
  <c r="Q51" i="4" s="1"/>
  <c r="M52" i="4" s="1"/>
  <c r="F53" i="4"/>
  <c r="I53" i="4" s="1"/>
  <c r="E54" i="4" s="1"/>
  <c r="X56" i="4" l="1"/>
  <c r="V56" i="4" s="1"/>
  <c r="Y56" i="4" s="1"/>
  <c r="U57" i="4" s="1"/>
  <c r="P52" i="4"/>
  <c r="H54" i="4"/>
  <c r="X57" i="4" l="1"/>
  <c r="N52" i="4"/>
  <c r="Q52" i="4" s="1"/>
  <c r="M53" i="4" s="1"/>
  <c r="F54" i="4"/>
  <c r="I54" i="4" s="1"/>
  <c r="E55" i="4" s="1"/>
  <c r="V57" i="4" l="1"/>
  <c r="Y57" i="4" s="1"/>
  <c r="U58" i="4" s="1"/>
  <c r="P53" i="4"/>
  <c r="H55" i="4"/>
  <c r="X58" i="4" l="1"/>
  <c r="N53" i="4"/>
  <c r="Q53" i="4" s="1"/>
  <c r="M54" i="4" s="1"/>
  <c r="F55" i="4"/>
  <c r="I55" i="4" s="1"/>
  <c r="E56" i="4" s="1"/>
  <c r="V58" i="4" l="1"/>
  <c r="Y58" i="4" s="1"/>
  <c r="U59" i="4" s="1"/>
  <c r="P54" i="4"/>
  <c r="H56" i="4"/>
  <c r="X59" i="4" l="1"/>
  <c r="V59" i="4" s="1"/>
  <c r="Y59" i="4" s="1"/>
  <c r="U60" i="4" s="1"/>
  <c r="N54" i="4"/>
  <c r="Q54" i="4" s="1"/>
  <c r="M55" i="4" s="1"/>
  <c r="F56" i="4"/>
  <c r="I56" i="4" s="1"/>
  <c r="E57" i="4" s="1"/>
  <c r="P55" i="4" l="1"/>
  <c r="N55" i="4" s="1"/>
  <c r="Q55" i="4" s="1"/>
  <c r="M56" i="4" s="1"/>
  <c r="X60" i="4"/>
  <c r="V60" i="4" s="1"/>
  <c r="Y60" i="4" s="1"/>
  <c r="U61" i="4" s="1"/>
  <c r="H57" i="4"/>
  <c r="X61" i="4" l="1"/>
  <c r="P56" i="4"/>
  <c r="F57" i="4"/>
  <c r="I57" i="4" s="1"/>
  <c r="E58" i="4" s="1"/>
  <c r="V61" i="4" l="1"/>
  <c r="Y61" i="4" s="1"/>
  <c r="U62" i="4" s="1"/>
  <c r="N56" i="4"/>
  <c r="Q56" i="4" s="1"/>
  <c r="M57" i="4" s="1"/>
  <c r="H58" i="4"/>
  <c r="X62" i="4" l="1"/>
  <c r="P57" i="4"/>
  <c r="F58" i="4"/>
  <c r="I58" i="4" s="1"/>
  <c r="E59" i="4" s="1"/>
  <c r="V62" i="4" l="1"/>
  <c r="Y62" i="4" s="1"/>
  <c r="U63" i="4" s="1"/>
  <c r="N57" i="4"/>
  <c r="Q57" i="4" s="1"/>
  <c r="M58" i="4" s="1"/>
  <c r="H59" i="4"/>
  <c r="X63" i="4" l="1"/>
  <c r="V63" i="4" s="1"/>
  <c r="Y63" i="4" s="1"/>
  <c r="U64" i="4" s="1"/>
  <c r="P58" i="4"/>
  <c r="F59" i="4"/>
  <c r="I59" i="4" s="1"/>
  <c r="E60" i="4" s="1"/>
  <c r="X64" i="4" l="1"/>
  <c r="V64" i="4" s="1"/>
  <c r="Y64" i="4" s="1"/>
  <c r="U65" i="4" s="1"/>
  <c r="N58" i="4"/>
  <c r="Q58" i="4" s="1"/>
  <c r="M59" i="4" s="1"/>
  <c r="H60" i="4"/>
  <c r="X65" i="4" l="1"/>
  <c r="V65" i="4" s="1"/>
  <c r="Y65" i="4" s="1"/>
  <c r="F60" i="4"/>
  <c r="I60" i="4" s="1"/>
  <c r="E61" i="4" s="1"/>
  <c r="P59" i="4"/>
  <c r="X66" i="4" l="1"/>
  <c r="U66" i="4"/>
  <c r="H61" i="4"/>
  <c r="F61" i="4" s="1"/>
  <c r="I61" i="4" s="1"/>
  <c r="E62" i="4" s="1"/>
  <c r="N59" i="4"/>
  <c r="Q59" i="4" s="1"/>
  <c r="M60" i="4" s="1"/>
  <c r="V66" i="4" l="1"/>
  <c r="Y66" i="4" s="1"/>
  <c r="U67" i="4" s="1"/>
  <c r="H62" i="4"/>
  <c r="F62" i="4" s="1"/>
  <c r="I62" i="4" s="1"/>
  <c r="E63" i="4" s="1"/>
  <c r="P60" i="4"/>
  <c r="X67" i="4" l="1"/>
  <c r="V67" i="4" s="1"/>
  <c r="Y67" i="4" s="1"/>
  <c r="U68" i="4" s="1"/>
  <c r="N60" i="4"/>
  <c r="Q60" i="4" s="1"/>
  <c r="M61" i="4" s="1"/>
  <c r="H63" i="4"/>
  <c r="X68" i="4" l="1"/>
  <c r="V68" i="4" s="1"/>
  <c r="Y68" i="4" s="1"/>
  <c r="U69" i="4" s="1"/>
  <c r="P61" i="4"/>
  <c r="F63" i="4"/>
  <c r="I63" i="4" s="1"/>
  <c r="E64" i="4" s="1"/>
  <c r="X69" i="4" l="1"/>
  <c r="N61" i="4"/>
  <c r="Q61" i="4" s="1"/>
  <c r="M62" i="4" s="1"/>
  <c r="H64" i="4"/>
  <c r="V69" i="4" l="1"/>
  <c r="Y69" i="4" s="1"/>
  <c r="U70" i="4" s="1"/>
  <c r="P62" i="4"/>
  <c r="F64" i="4"/>
  <c r="I64" i="4" s="1"/>
  <c r="E65" i="4" s="1"/>
  <c r="X70" i="4" l="1"/>
  <c r="N62" i="4"/>
  <c r="Q62" i="4" s="1"/>
  <c r="M63" i="4" s="1"/>
  <c r="H65" i="4"/>
  <c r="V70" i="4" l="1"/>
  <c r="Y70" i="4" s="1"/>
  <c r="U71" i="4" s="1"/>
  <c r="P63" i="4"/>
  <c r="F65" i="4"/>
  <c r="I65" i="4" s="1"/>
  <c r="E66" i="4" s="1"/>
  <c r="X71" i="4" l="1"/>
  <c r="N63" i="4"/>
  <c r="Q63" i="4" s="1"/>
  <c r="M64" i="4" s="1"/>
  <c r="H66" i="4"/>
  <c r="V71" i="4" l="1"/>
  <c r="Y71" i="4" s="1"/>
  <c r="U72" i="4" s="1"/>
  <c r="P64" i="4"/>
  <c r="F66" i="4"/>
  <c r="I66" i="4" s="1"/>
  <c r="E67" i="4" s="1"/>
  <c r="X72" i="4" l="1"/>
  <c r="V72" i="4" s="1"/>
  <c r="Y72" i="4" s="1"/>
  <c r="U73" i="4" s="1"/>
  <c r="N64" i="4"/>
  <c r="Q64" i="4" s="1"/>
  <c r="M65" i="4" s="1"/>
  <c r="H67" i="4"/>
  <c r="X73" i="4" l="1"/>
  <c r="P65" i="4"/>
  <c r="F67" i="4"/>
  <c r="I67" i="4" s="1"/>
  <c r="E68" i="4" s="1"/>
  <c r="V73" i="4" l="1"/>
  <c r="Y73" i="4" s="1"/>
  <c r="U74" i="4" s="1"/>
  <c r="N65" i="4"/>
  <c r="Q65" i="4" s="1"/>
  <c r="M66" i="4" s="1"/>
  <c r="H68" i="4"/>
  <c r="X74" i="4" l="1"/>
  <c r="V74" i="4" s="1"/>
  <c r="Y74" i="4" s="1"/>
  <c r="P66" i="4"/>
  <c r="N66" i="4" s="1"/>
  <c r="Q66" i="4" s="1"/>
  <c r="M67" i="4" s="1"/>
  <c r="F68" i="4"/>
  <c r="I68" i="4" s="1"/>
  <c r="E69" i="4" s="1"/>
  <c r="X75" i="4" l="1"/>
  <c r="U75" i="4"/>
  <c r="P67" i="4"/>
  <c r="H69" i="4"/>
  <c r="V75" i="4" l="1"/>
  <c r="Y75" i="4" s="1"/>
  <c r="U76" i="4" s="1"/>
  <c r="N67" i="4"/>
  <c r="Q67" i="4" s="1"/>
  <c r="M68" i="4" s="1"/>
  <c r="F69" i="4"/>
  <c r="I69" i="4" s="1"/>
  <c r="E70" i="4" s="1"/>
  <c r="X76" i="4" l="1"/>
  <c r="V76" i="4" s="1"/>
  <c r="Y76" i="4" s="1"/>
  <c r="U77" i="4" s="1"/>
  <c r="P68" i="4"/>
  <c r="H70" i="4"/>
  <c r="X77" i="4" l="1"/>
  <c r="V77" i="4" s="1"/>
  <c r="Y77" i="4" s="1"/>
  <c r="U78" i="4" s="1"/>
  <c r="N68" i="4"/>
  <c r="Q68" i="4" s="1"/>
  <c r="M69" i="4" s="1"/>
  <c r="F70" i="4"/>
  <c r="I70" i="4" s="1"/>
  <c r="E71" i="4" s="1"/>
  <c r="X78" i="4" l="1"/>
  <c r="V78" i="4" s="1"/>
  <c r="P69" i="4"/>
  <c r="H71" i="4"/>
  <c r="Y78" i="4" l="1"/>
  <c r="U79" i="4" s="1"/>
  <c r="N69" i="4"/>
  <c r="Q69" i="4" s="1"/>
  <c r="M70" i="4" s="1"/>
  <c r="F71" i="4"/>
  <c r="I71" i="4" s="1"/>
  <c r="E72" i="4" s="1"/>
  <c r="X79" i="4" l="1"/>
  <c r="P70" i="4"/>
  <c r="H72" i="4"/>
  <c r="V79" i="4" l="1"/>
  <c r="Y79" i="4" s="1"/>
  <c r="U80" i="4" s="1"/>
  <c r="N70" i="4"/>
  <c r="Q70" i="4" s="1"/>
  <c r="M71" i="4" s="1"/>
  <c r="F72" i="4"/>
  <c r="I72" i="4" s="1"/>
  <c r="E73" i="4" s="1"/>
  <c r="X80" i="4" l="1"/>
  <c r="V80" i="4" s="1"/>
  <c r="Y80" i="4" s="1"/>
  <c r="U81" i="4" s="1"/>
  <c r="P71" i="4"/>
  <c r="H73" i="4"/>
  <c r="X81" i="4" l="1"/>
  <c r="N71" i="4"/>
  <c r="Q71" i="4" s="1"/>
  <c r="M72" i="4" s="1"/>
  <c r="F73" i="4"/>
  <c r="I73" i="4" s="1"/>
  <c r="E74" i="4" s="1"/>
  <c r="V81" i="4" l="1"/>
  <c r="Y81" i="4" s="1"/>
  <c r="U82" i="4" s="1"/>
  <c r="P72" i="4"/>
  <c r="H74" i="4"/>
  <c r="X82" i="4" l="1"/>
  <c r="N72" i="4"/>
  <c r="Q72" i="4" s="1"/>
  <c r="M73" i="4" s="1"/>
  <c r="F74" i="4"/>
  <c r="I74" i="4" s="1"/>
  <c r="E75" i="4" s="1"/>
  <c r="V82" i="4" l="1"/>
  <c r="Y82" i="4" s="1"/>
  <c r="U83" i="4" s="1"/>
  <c r="P73" i="4"/>
  <c r="H75" i="4"/>
  <c r="X83" i="4" l="1"/>
  <c r="N73" i="4"/>
  <c r="Q73" i="4" s="1"/>
  <c r="M74" i="4" s="1"/>
  <c r="F75" i="4"/>
  <c r="I75" i="4" s="1"/>
  <c r="E76" i="4" s="1"/>
  <c r="V83" i="4" l="1"/>
  <c r="Y83" i="4" s="1"/>
  <c r="U84" i="4" s="1"/>
  <c r="P74" i="4"/>
  <c r="H76" i="4"/>
  <c r="X84" i="4" l="1"/>
  <c r="N74" i="4"/>
  <c r="Q74" i="4" s="1"/>
  <c r="M75" i="4" s="1"/>
  <c r="F76" i="4"/>
  <c r="I76" i="4" s="1"/>
  <c r="E77" i="4" s="1"/>
  <c r="V84" i="4" l="1"/>
  <c r="Y84" i="4" s="1"/>
  <c r="U85" i="4" s="1"/>
  <c r="P75" i="4"/>
  <c r="H77" i="4"/>
  <c r="X85" i="4" l="1"/>
  <c r="V85" i="4" s="1"/>
  <c r="Y85" i="4" s="1"/>
  <c r="U86" i="4" s="1"/>
  <c r="N75" i="4"/>
  <c r="Q75" i="4" s="1"/>
  <c r="M76" i="4" s="1"/>
  <c r="F77" i="4"/>
  <c r="I77" i="4" s="1"/>
  <c r="E78" i="4" s="1"/>
  <c r="X86" i="4" l="1"/>
  <c r="V86" i="4" s="1"/>
  <c r="Y86" i="4" s="1"/>
  <c r="U87" i="4" s="1"/>
  <c r="P76" i="4"/>
  <c r="H78" i="4"/>
  <c r="X87" i="4" l="1"/>
  <c r="N76" i="4"/>
  <c r="Q76" i="4" s="1"/>
  <c r="M77" i="4" s="1"/>
  <c r="F78" i="4"/>
  <c r="I78" i="4" s="1"/>
  <c r="E79" i="4" s="1"/>
  <c r="V87" i="4" l="1"/>
  <c r="Y87" i="4" s="1"/>
  <c r="U88" i="4" s="1"/>
  <c r="P77" i="4"/>
  <c r="H79" i="4"/>
  <c r="X88" i="4" l="1"/>
  <c r="V88" i="4" s="1"/>
  <c r="Y88" i="4" s="1"/>
  <c r="U89" i="4" s="1"/>
  <c r="N77" i="4"/>
  <c r="Q77" i="4" s="1"/>
  <c r="M78" i="4" s="1"/>
  <c r="F79" i="4"/>
  <c r="I79" i="4" s="1"/>
  <c r="E80" i="4" s="1"/>
  <c r="X89" i="4" l="1"/>
  <c r="V89" i="4" s="1"/>
  <c r="Y89" i="4" s="1"/>
  <c r="U90" i="4" s="1"/>
  <c r="P78" i="4"/>
  <c r="H80" i="4"/>
  <c r="N78" i="4" l="1"/>
  <c r="Q78" i="4" s="1"/>
  <c r="M79" i="4" s="1"/>
  <c r="F80" i="4"/>
  <c r="I80" i="4" s="1"/>
  <c r="E81" i="4" s="1"/>
  <c r="X90" i="4"/>
  <c r="V90" i="4" s="1"/>
  <c r="P79" i="4" l="1"/>
  <c r="H81" i="4"/>
  <c r="Y90" i="4"/>
  <c r="U91" i="4" s="1"/>
  <c r="N79" i="4" l="1"/>
  <c r="Q79" i="4" s="1"/>
  <c r="M80" i="4" s="1"/>
  <c r="F81" i="4"/>
  <c r="I81" i="4" s="1"/>
  <c r="E82" i="4" s="1"/>
  <c r="X91" i="4"/>
  <c r="V91" i="4" l="1"/>
  <c r="Y91" i="4" s="1"/>
  <c r="U92" i="4" s="1"/>
  <c r="P80" i="4"/>
  <c r="H82" i="4"/>
  <c r="X92" i="4" l="1"/>
  <c r="N80" i="4"/>
  <c r="Q80" i="4" s="1"/>
  <c r="M81" i="4" s="1"/>
  <c r="F82" i="4"/>
  <c r="I82" i="4" s="1"/>
  <c r="E83" i="4" s="1"/>
  <c r="V92" i="4" l="1"/>
  <c r="Y92" i="4" s="1"/>
  <c r="U93" i="4" s="1"/>
  <c r="P81" i="4"/>
  <c r="H83" i="4"/>
  <c r="X93" i="4" l="1"/>
  <c r="V93" i="4" s="1"/>
  <c r="Y93" i="4" s="1"/>
  <c r="U94" i="4" s="1"/>
  <c r="N81" i="4"/>
  <c r="Q81" i="4" s="1"/>
  <c r="M82" i="4" s="1"/>
  <c r="F83" i="4"/>
  <c r="I83" i="4" s="1"/>
  <c r="E84" i="4" s="1"/>
  <c r="X94" i="4" l="1"/>
  <c r="P82" i="4"/>
  <c r="H84" i="4"/>
  <c r="V94" i="4" l="1"/>
  <c r="Y94" i="4" s="1"/>
  <c r="U95" i="4" s="1"/>
  <c r="F84" i="4"/>
  <c r="I84" i="4" s="1"/>
  <c r="E85" i="4" s="1"/>
  <c r="N82" i="4"/>
  <c r="Q82" i="4" s="1"/>
  <c r="M83" i="4" s="1"/>
  <c r="X95" i="4" l="1"/>
  <c r="V95" i="4" s="1"/>
  <c r="Y95" i="4" s="1"/>
  <c r="U96" i="4" s="1"/>
  <c r="H85" i="4"/>
  <c r="F85" i="4" s="1"/>
  <c r="I85" i="4" s="1"/>
  <c r="E86" i="4" s="1"/>
  <c r="P83" i="4"/>
  <c r="N83" i="4" l="1"/>
  <c r="Q83" i="4" s="1"/>
  <c r="M84" i="4" s="1"/>
  <c r="H86" i="4"/>
  <c r="X96" i="4"/>
  <c r="F86" i="4" l="1"/>
  <c r="I86" i="4" s="1"/>
  <c r="V96" i="4"/>
  <c r="Y96" i="4" s="1"/>
  <c r="U97" i="4" s="1"/>
  <c r="P84" i="4"/>
  <c r="H87" i="4" l="1"/>
  <c r="E87" i="4"/>
  <c r="X97" i="4"/>
  <c r="N84" i="4"/>
  <c r="Q84" i="4" s="1"/>
  <c r="M85" i="4" s="1"/>
  <c r="F87" i="4" l="1"/>
  <c r="I87" i="4" s="1"/>
  <c r="H88" i="4" s="1"/>
  <c r="V97" i="4"/>
  <c r="Y97" i="4" s="1"/>
  <c r="U98" i="4" s="1"/>
  <c r="P85" i="4"/>
  <c r="E88" i="4" l="1"/>
  <c r="F88" i="4" s="1"/>
  <c r="I88" i="4" s="1"/>
  <c r="H89" i="4" s="1"/>
  <c r="X98" i="4"/>
  <c r="V98" i="4" s="1"/>
  <c r="Y98" i="4" s="1"/>
  <c r="U99" i="4" s="1"/>
  <c r="N85" i="4"/>
  <c r="Q85" i="4" s="1"/>
  <c r="M86" i="4" s="1"/>
  <c r="E89" i="4" l="1"/>
  <c r="F89" i="4" s="1"/>
  <c r="I89" i="4" s="1"/>
  <c r="E90" i="4" s="1"/>
  <c r="X99" i="4"/>
  <c r="V99" i="4" s="1"/>
  <c r="Y99" i="4" s="1"/>
  <c r="U100" i="4" s="1"/>
  <c r="P86" i="4"/>
  <c r="H90" i="4" l="1"/>
  <c r="F90" i="4" s="1"/>
  <c r="I90" i="4" s="1"/>
  <c r="E91" i="4" s="1"/>
  <c r="N86" i="4"/>
  <c r="Q86" i="4" s="1"/>
  <c r="M87" i="4" s="1"/>
  <c r="X100" i="4"/>
  <c r="V100" i="4" s="1"/>
  <c r="P87" i="4" l="1"/>
  <c r="H91" i="4"/>
  <c r="Y100" i="4"/>
  <c r="U101" i="4" s="1"/>
  <c r="F91" i="4" l="1"/>
  <c r="I91" i="4" s="1"/>
  <c r="E92" i="4" s="1"/>
  <c r="N87" i="4"/>
  <c r="Q87" i="4" s="1"/>
  <c r="M88" i="4" s="1"/>
  <c r="X101" i="4"/>
  <c r="V101" i="4" s="1"/>
  <c r="H92" i="4" l="1"/>
  <c r="F92" i="4" s="1"/>
  <c r="I92" i="4" s="1"/>
  <c r="E93" i="4" s="1"/>
  <c r="P88" i="4"/>
  <c r="Y101" i="4"/>
  <c r="U102" i="4" s="1"/>
  <c r="H93" i="4" l="1"/>
  <c r="F93" i="4" s="1"/>
  <c r="I93" i="4" s="1"/>
  <c r="E94" i="4" s="1"/>
  <c r="N88" i="4"/>
  <c r="Q88" i="4" s="1"/>
  <c r="M89" i="4" s="1"/>
  <c r="X102" i="4"/>
  <c r="H94" i="4" l="1"/>
  <c r="F94" i="4" s="1"/>
  <c r="I94" i="4" s="1"/>
  <c r="E95" i="4" s="1"/>
  <c r="V102" i="4"/>
  <c r="Y102" i="4" s="1"/>
  <c r="U103" i="4" s="1"/>
  <c r="P89" i="4"/>
  <c r="X103" i="4" l="1"/>
  <c r="N89" i="4"/>
  <c r="Q89" i="4" s="1"/>
  <c r="M90" i="4" s="1"/>
  <c r="H95" i="4"/>
  <c r="F95" i="4" s="1"/>
  <c r="I95" i="4" s="1"/>
  <c r="E96" i="4" s="1"/>
  <c r="V103" i="4" l="1"/>
  <c r="Y103" i="4" s="1"/>
  <c r="U104" i="4" s="1"/>
  <c r="P90" i="4"/>
  <c r="H96" i="4"/>
  <c r="F96" i="4" s="1"/>
  <c r="X104" i="4" l="1"/>
  <c r="N90" i="4"/>
  <c r="Q90" i="4" s="1"/>
  <c r="M91" i="4" s="1"/>
  <c r="I96" i="4"/>
  <c r="E97" i="4" s="1"/>
  <c r="V104" i="4" l="1"/>
  <c r="Y104" i="4" s="1"/>
  <c r="U105" i="4" s="1"/>
  <c r="P91" i="4"/>
  <c r="H97" i="4"/>
  <c r="X105" i="4" l="1"/>
  <c r="N91" i="4"/>
  <c r="Q91" i="4" s="1"/>
  <c r="M92" i="4" s="1"/>
  <c r="F97" i="4"/>
  <c r="I97" i="4" s="1"/>
  <c r="E98" i="4" s="1"/>
  <c r="V105" i="4" l="1"/>
  <c r="Y105" i="4" s="1"/>
  <c r="U106" i="4" s="1"/>
  <c r="P92" i="4"/>
  <c r="H98" i="4"/>
  <c r="F98" i="4" s="1"/>
  <c r="I98" i="4" s="1"/>
  <c r="E99" i="4" s="1"/>
  <c r="X106" i="4" l="1"/>
  <c r="N92" i="4"/>
  <c r="Q92" i="4" s="1"/>
  <c r="M93" i="4" s="1"/>
  <c r="H99" i="4"/>
  <c r="F99" i="4" s="1"/>
  <c r="V106" i="4" l="1"/>
  <c r="Y106" i="4" s="1"/>
  <c r="U107" i="4" s="1"/>
  <c r="P93" i="4"/>
  <c r="N93" i="4" s="1"/>
  <c r="I99" i="4"/>
  <c r="E100" i="4" s="1"/>
  <c r="X107" i="4" l="1"/>
  <c r="V107" i="4" s="1"/>
  <c r="Y107" i="4" s="1"/>
  <c r="U108" i="4" s="1"/>
  <c r="Q93" i="4"/>
  <c r="M94" i="4" s="1"/>
  <c r="H100" i="4"/>
  <c r="X108" i="4" l="1"/>
  <c r="V108" i="4" s="1"/>
  <c r="Y108" i="4" s="1"/>
  <c r="U109" i="4" s="1"/>
  <c r="P94" i="4"/>
  <c r="F100" i="4"/>
  <c r="I100" i="4" s="1"/>
  <c r="E101" i="4" s="1"/>
  <c r="X109" i="4" l="1"/>
  <c r="N94" i="4"/>
  <c r="Q94" i="4" s="1"/>
  <c r="M95" i="4" s="1"/>
  <c r="H101" i="4"/>
  <c r="F101" i="4" l="1"/>
  <c r="I101" i="4" s="1"/>
  <c r="V109" i="4"/>
  <c r="Y109" i="4" s="1"/>
  <c r="U110" i="4" s="1"/>
  <c r="P95" i="4"/>
  <c r="H102" i="4" l="1"/>
  <c r="E102" i="4"/>
  <c r="X110" i="4"/>
  <c r="V110" i="4" s="1"/>
  <c r="Y110" i="4" s="1"/>
  <c r="N95" i="4"/>
  <c r="Q95" i="4" s="1"/>
  <c r="M96" i="4" s="1"/>
  <c r="F102" i="4" l="1"/>
  <c r="I102" i="4" s="1"/>
  <c r="E103" i="4" s="1"/>
  <c r="X111" i="4"/>
  <c r="U111" i="4"/>
  <c r="P96" i="4"/>
  <c r="V111" i="4" l="1"/>
  <c r="Y111" i="4" s="1"/>
  <c r="U112" i="4" s="1"/>
  <c r="H103" i="4"/>
  <c r="F103" i="4" s="1"/>
  <c r="I103" i="4" s="1"/>
  <c r="E104" i="4" s="1"/>
  <c r="N96" i="4"/>
  <c r="Q96" i="4" s="1"/>
  <c r="M97" i="4" s="1"/>
  <c r="X112" i="4" l="1"/>
  <c r="V112" i="4" s="1"/>
  <c r="Y112" i="4" s="1"/>
  <c r="U113" i="4" s="1"/>
  <c r="H104" i="4"/>
  <c r="F104" i="4" s="1"/>
  <c r="I104" i="4" s="1"/>
  <c r="E105" i="4" s="1"/>
  <c r="P97" i="4"/>
  <c r="X113" i="4" l="1"/>
  <c r="N97" i="4"/>
  <c r="Q97" i="4" s="1"/>
  <c r="M98" i="4" s="1"/>
  <c r="H105" i="4"/>
  <c r="F105" i="4" s="1"/>
  <c r="V113" i="4" l="1"/>
  <c r="Y113" i="4" s="1"/>
  <c r="U114" i="4" s="1"/>
  <c r="P98" i="4"/>
  <c r="I105" i="4"/>
  <c r="E106" i="4" s="1"/>
  <c r="N98" i="4" l="1"/>
  <c r="Q98" i="4" s="1"/>
  <c r="M99" i="4" s="1"/>
  <c r="X114" i="4"/>
  <c r="H106" i="4"/>
  <c r="P99" i="4" l="1"/>
  <c r="N99" i="4" s="1"/>
  <c r="Q99" i="4" s="1"/>
  <c r="M100" i="4" s="1"/>
  <c r="V114" i="4"/>
  <c r="Y114" i="4" s="1"/>
  <c r="U115" i="4" s="1"/>
  <c r="F106" i="4"/>
  <c r="I106" i="4" s="1"/>
  <c r="E107" i="4" s="1"/>
  <c r="X115" i="4" l="1"/>
  <c r="P100" i="4"/>
  <c r="H107" i="4"/>
  <c r="V115" i="4" l="1"/>
  <c r="Y115" i="4" s="1"/>
  <c r="U116" i="4" s="1"/>
  <c r="N100" i="4"/>
  <c r="Q100" i="4" s="1"/>
  <c r="M101" i="4" s="1"/>
  <c r="F107" i="4"/>
  <c r="I107" i="4" s="1"/>
  <c r="E108" i="4" s="1"/>
  <c r="X116" i="4" l="1"/>
  <c r="P101" i="4"/>
  <c r="N101" i="4" s="1"/>
  <c r="Q101" i="4" s="1"/>
  <c r="M102" i="4" s="1"/>
  <c r="H108" i="4"/>
  <c r="F108" i="4" l="1"/>
  <c r="I108" i="4" s="1"/>
  <c r="V116" i="4"/>
  <c r="Y116" i="4" s="1"/>
  <c r="U117" i="4" s="1"/>
  <c r="P102" i="4"/>
  <c r="H109" i="4" l="1"/>
  <c r="E109" i="4"/>
  <c r="X117" i="4"/>
  <c r="N102" i="4"/>
  <c r="Q102" i="4" s="1"/>
  <c r="M103" i="4" s="1"/>
  <c r="F109" i="4" l="1"/>
  <c r="I109" i="4" s="1"/>
  <c r="E110" i="4" s="1"/>
  <c r="V117" i="4"/>
  <c r="Y117" i="4" s="1"/>
  <c r="U118" i="4" s="1"/>
  <c r="P103" i="4"/>
  <c r="H110" i="4" l="1"/>
  <c r="F110" i="4" s="1"/>
  <c r="I110" i="4" s="1"/>
  <c r="E111" i="4" s="1"/>
  <c r="X118" i="4"/>
  <c r="N103" i="4"/>
  <c r="Q103" i="4" s="1"/>
  <c r="M104" i="4" s="1"/>
  <c r="H111" i="4" l="1"/>
  <c r="F111" i="4" s="1"/>
  <c r="I111" i="4" s="1"/>
  <c r="E112" i="4" s="1"/>
  <c r="V118" i="4"/>
  <c r="Y118" i="4" s="1"/>
  <c r="U119" i="4" s="1"/>
  <c r="P104" i="4"/>
  <c r="H112" i="4" l="1"/>
  <c r="F112" i="4" s="1"/>
  <c r="I112" i="4" s="1"/>
  <c r="E113" i="4" s="1"/>
  <c r="X119" i="4"/>
  <c r="N104" i="4"/>
  <c r="Q104" i="4" s="1"/>
  <c r="M105" i="4" s="1"/>
  <c r="V119" i="4" l="1"/>
  <c r="Y119" i="4" s="1"/>
  <c r="U120" i="4" s="1"/>
  <c r="P105" i="4"/>
  <c r="H113" i="4"/>
  <c r="F113" i="4" s="1"/>
  <c r="I113" i="4" s="1"/>
  <c r="E114" i="4" s="1"/>
  <c r="X120" i="4" l="1"/>
  <c r="N105" i="4"/>
  <c r="Q105" i="4" s="1"/>
  <c r="M106" i="4" s="1"/>
  <c r="H114" i="4"/>
  <c r="F114" i="4" l="1"/>
  <c r="I114" i="4" s="1"/>
  <c r="E115" i="4" s="1"/>
  <c r="V120" i="4"/>
  <c r="Y120" i="4" s="1"/>
  <c r="U121" i="4" s="1"/>
  <c r="P106" i="4"/>
  <c r="H115" i="4" l="1"/>
  <c r="F115" i="4" s="1"/>
  <c r="I115" i="4" s="1"/>
  <c r="E116" i="4" s="1"/>
  <c r="X121" i="4"/>
  <c r="N106" i="4"/>
  <c r="Q106" i="4" s="1"/>
  <c r="M107" i="4" s="1"/>
  <c r="V121" i="4" l="1"/>
  <c r="Y121" i="4" s="1"/>
  <c r="U122" i="4" s="1"/>
  <c r="P107" i="4"/>
  <c r="H116" i="4"/>
  <c r="F116" i="4" s="1"/>
  <c r="I116" i="4" s="1"/>
  <c r="E117" i="4" s="1"/>
  <c r="X122" i="4" l="1"/>
  <c r="N107" i="4"/>
  <c r="Q107" i="4" s="1"/>
  <c r="M108" i="4" s="1"/>
  <c r="H117" i="4"/>
  <c r="F117" i="4" s="1"/>
  <c r="V122" i="4" l="1"/>
  <c r="Y122" i="4" s="1"/>
  <c r="U123" i="4" s="1"/>
  <c r="P108" i="4"/>
  <c r="I117" i="4"/>
  <c r="E118" i="4" s="1"/>
  <c r="X123" i="4" l="1"/>
  <c r="V123" i="4" s="1"/>
  <c r="Y123" i="4" s="1"/>
  <c r="U124" i="4" s="1"/>
  <c r="N108" i="4"/>
  <c r="Q108" i="4" s="1"/>
  <c r="M109" i="4" s="1"/>
  <c r="H118" i="4"/>
  <c r="F118" i="4" s="1"/>
  <c r="X124" i="4" l="1"/>
  <c r="V124" i="4" s="1"/>
  <c r="Y124" i="4" s="1"/>
  <c r="U125" i="4" s="1"/>
  <c r="P109" i="4"/>
  <c r="I118" i="4"/>
  <c r="E119" i="4" s="1"/>
  <c r="N109" i="4" l="1"/>
  <c r="Q109" i="4" s="1"/>
  <c r="M110" i="4" s="1"/>
  <c r="X125" i="4"/>
  <c r="V125" i="4" s="1"/>
  <c r="H119" i="4"/>
  <c r="F119" i="4" s="1"/>
  <c r="P110" i="4" l="1"/>
  <c r="Y125" i="4"/>
  <c r="U126" i="4" s="1"/>
  <c r="I119" i="4"/>
  <c r="E120" i="4" s="1"/>
  <c r="N110" i="4" l="1"/>
  <c r="Q110" i="4" s="1"/>
  <c r="M111" i="4" s="1"/>
  <c r="X126" i="4"/>
  <c r="V126" i="4" s="1"/>
  <c r="H120" i="4"/>
  <c r="F120" i="4" s="1"/>
  <c r="P111" i="4" l="1"/>
  <c r="Y126" i="4"/>
  <c r="U127" i="4" s="1"/>
  <c r="I120" i="4"/>
  <c r="E121" i="4" s="1"/>
  <c r="N111" i="4" l="1"/>
  <c r="Q111" i="4" s="1"/>
  <c r="M112" i="4" s="1"/>
  <c r="X127" i="4"/>
  <c r="V127" i="4" s="1"/>
  <c r="H121" i="4"/>
  <c r="F121" i="4" s="1"/>
  <c r="Y127" i="4" l="1"/>
  <c r="U128" i="4" s="1"/>
  <c r="P112" i="4"/>
  <c r="I121" i="4"/>
  <c r="E122" i="4" s="1"/>
  <c r="X128" i="4" l="1"/>
  <c r="V128" i="4" s="1"/>
  <c r="Y128" i="4" s="1"/>
  <c r="U129" i="4" s="1"/>
  <c r="N112" i="4"/>
  <c r="Q112" i="4" s="1"/>
  <c r="M113" i="4" s="1"/>
  <c r="H122" i="4"/>
  <c r="P113" i="4" l="1"/>
  <c r="F122" i="4"/>
  <c r="I122" i="4" s="1"/>
  <c r="E123" i="4" s="1"/>
  <c r="X129" i="4"/>
  <c r="V129" i="4" s="1"/>
  <c r="N113" i="4" l="1"/>
  <c r="Q113" i="4" s="1"/>
  <c r="M114" i="4" s="1"/>
  <c r="H123" i="4"/>
  <c r="F123" i="4" s="1"/>
  <c r="I123" i="4" s="1"/>
  <c r="E124" i="4" s="1"/>
  <c r="Y129" i="4"/>
  <c r="U130" i="4" s="1"/>
  <c r="P114" i="4" l="1"/>
  <c r="X130" i="4"/>
  <c r="V130" i="4" s="1"/>
  <c r="H124" i="4"/>
  <c r="F124" i="4" s="1"/>
  <c r="N114" i="4" l="1"/>
  <c r="Q114" i="4" s="1"/>
  <c r="M115" i="4" s="1"/>
  <c r="Y130" i="4"/>
  <c r="U131" i="4" s="1"/>
  <c r="I124" i="4"/>
  <c r="E125" i="4" s="1"/>
  <c r="P115" i="4" l="1"/>
  <c r="X131" i="4"/>
  <c r="V131" i="4" s="1"/>
  <c r="H125" i="4"/>
  <c r="F125" i="4" s="1"/>
  <c r="N115" i="4" l="1"/>
  <c r="Q115" i="4" s="1"/>
  <c r="M116" i="4" s="1"/>
  <c r="I125" i="4"/>
  <c r="E126" i="4" s="1"/>
  <c r="Y131" i="4"/>
  <c r="U132" i="4" s="1"/>
  <c r="P116" i="4" l="1"/>
  <c r="H126" i="4"/>
  <c r="F126" i="4" s="1"/>
  <c r="X132" i="4"/>
  <c r="V132" i="4" s="1"/>
  <c r="N116" i="4" l="1"/>
  <c r="Q116" i="4" s="1"/>
  <c r="M117" i="4" s="1"/>
  <c r="I126" i="4"/>
  <c r="E127" i="4" s="1"/>
  <c r="Y132" i="4"/>
  <c r="U133" i="4" s="1"/>
  <c r="P117" i="4" l="1"/>
  <c r="H127" i="4"/>
  <c r="F127" i="4" s="1"/>
  <c r="I127" i="4" s="1"/>
  <c r="E128" i="4" s="1"/>
  <c r="X133" i="4"/>
  <c r="V133" i="4" s="1"/>
  <c r="N117" i="4" l="1"/>
  <c r="Q117" i="4" s="1"/>
  <c r="M118" i="4" s="1"/>
  <c r="Y133" i="4"/>
  <c r="U134" i="4" s="1"/>
  <c r="H128" i="4"/>
  <c r="F128" i="4" s="1"/>
  <c r="P118" i="4" l="1"/>
  <c r="X134" i="4"/>
  <c r="V134" i="4" s="1"/>
  <c r="I128" i="4"/>
  <c r="E129" i="4" s="1"/>
  <c r="N118" i="4" l="1"/>
  <c r="Q118" i="4" s="1"/>
  <c r="M119" i="4" s="1"/>
  <c r="Y134" i="4"/>
  <c r="U135" i="4" s="1"/>
  <c r="H129" i="4"/>
  <c r="F129" i="4" s="1"/>
  <c r="P119" i="4" l="1"/>
  <c r="X135" i="4"/>
  <c r="V135" i="4" s="1"/>
  <c r="I129" i="4"/>
  <c r="E130" i="4" s="1"/>
  <c r="Y135" i="4" l="1"/>
  <c r="U136" i="4" s="1"/>
  <c r="N119" i="4"/>
  <c r="Q119" i="4" s="1"/>
  <c r="M120" i="4" s="1"/>
  <c r="H130" i="4"/>
  <c r="F130" i="4" s="1"/>
  <c r="I130" i="4" s="1"/>
  <c r="E131" i="4" s="1"/>
  <c r="X136" i="4" l="1"/>
  <c r="V136" i="4" s="1"/>
  <c r="Y136" i="4" s="1"/>
  <c r="U137" i="4" s="1"/>
  <c r="P120" i="4"/>
  <c r="H131" i="4"/>
  <c r="F131" i="4" s="1"/>
  <c r="N120" i="4" l="1"/>
  <c r="Q120" i="4" s="1"/>
  <c r="M121" i="4" s="1"/>
  <c r="X137" i="4"/>
  <c r="V137" i="4" s="1"/>
  <c r="I131" i="4"/>
  <c r="E132" i="4" s="1"/>
  <c r="P121" i="4" l="1"/>
  <c r="Y137" i="4"/>
  <c r="U138" i="4" s="1"/>
  <c r="H132" i="4"/>
  <c r="F132" i="4" s="1"/>
  <c r="N121" i="4" l="1"/>
  <c r="Q121" i="4" s="1"/>
  <c r="M122" i="4" s="1"/>
  <c r="X138" i="4"/>
  <c r="I132" i="4"/>
  <c r="E133" i="4" s="1"/>
  <c r="V138" i="4" l="1"/>
  <c r="Y138" i="4" s="1"/>
  <c r="U139" i="4" s="1"/>
  <c r="P122" i="4"/>
  <c r="H133" i="4"/>
  <c r="X139" i="4" l="1"/>
  <c r="N122" i="4"/>
  <c r="Q122" i="4" s="1"/>
  <c r="M123" i="4" s="1"/>
  <c r="F133" i="4"/>
  <c r="I133" i="4" s="1"/>
  <c r="E134" i="4" s="1"/>
  <c r="V139" i="4" l="1"/>
  <c r="Y139" i="4" s="1"/>
  <c r="U140" i="4" s="1"/>
  <c r="P123" i="4"/>
  <c r="H134" i="4"/>
  <c r="F134" i="4" l="1"/>
  <c r="I134" i="4" s="1"/>
  <c r="E135" i="4" s="1"/>
  <c r="X140" i="4"/>
  <c r="N123" i="4"/>
  <c r="Q123" i="4" s="1"/>
  <c r="M124" i="4" s="1"/>
  <c r="H135" i="4" l="1"/>
  <c r="F135" i="4" s="1"/>
  <c r="I135" i="4" s="1"/>
  <c r="E136" i="4" s="1"/>
  <c r="V140" i="4"/>
  <c r="Y140" i="4" s="1"/>
  <c r="U141" i="4" s="1"/>
  <c r="P124" i="4"/>
  <c r="X141" i="4" l="1"/>
  <c r="V141" i="4" s="1"/>
  <c r="Y141" i="4" s="1"/>
  <c r="U142" i="4" s="1"/>
  <c r="N124" i="4"/>
  <c r="Q124" i="4" s="1"/>
  <c r="M125" i="4" s="1"/>
  <c r="H136" i="4"/>
  <c r="F136" i="4" s="1"/>
  <c r="X142" i="4" l="1"/>
  <c r="P125" i="4"/>
  <c r="I136" i="4"/>
  <c r="E137" i="4" s="1"/>
  <c r="V142" i="4" l="1"/>
  <c r="Y142" i="4" s="1"/>
  <c r="U143" i="4" s="1"/>
  <c r="N125" i="4"/>
  <c r="Q125" i="4" s="1"/>
  <c r="M126" i="4" s="1"/>
  <c r="H137" i="4"/>
  <c r="F137" i="4" s="1"/>
  <c r="X143" i="4" l="1"/>
  <c r="V143" i="4" s="1"/>
  <c r="Y143" i="4" s="1"/>
  <c r="U144" i="4" s="1"/>
  <c r="P126" i="4"/>
  <c r="I137" i="4"/>
  <c r="E138" i="4" s="1"/>
  <c r="X144" i="4" l="1"/>
  <c r="N126" i="4"/>
  <c r="Q126" i="4" s="1"/>
  <c r="M127" i="4" s="1"/>
  <c r="H138" i="4"/>
  <c r="F138" i="4" s="1"/>
  <c r="V144" i="4" l="1"/>
  <c r="Y144" i="4" s="1"/>
  <c r="U145" i="4" s="1"/>
  <c r="P127" i="4"/>
  <c r="I138" i="4"/>
  <c r="E139" i="4" s="1"/>
  <c r="X145" i="4" l="1"/>
  <c r="V145" i="4" s="1"/>
  <c r="Y145" i="4" s="1"/>
  <c r="U146" i="4" s="1"/>
  <c r="N127" i="4"/>
  <c r="Q127" i="4" s="1"/>
  <c r="M128" i="4" s="1"/>
  <c r="H139" i="4"/>
  <c r="F139" i="4" s="1"/>
  <c r="X146" i="4" l="1"/>
  <c r="V146" i="4" s="1"/>
  <c r="Y146" i="4" s="1"/>
  <c r="U147" i="4" s="1"/>
  <c r="P128" i="4"/>
  <c r="I139" i="4"/>
  <c r="E140" i="4" s="1"/>
  <c r="N128" i="4" l="1"/>
  <c r="Q128" i="4" s="1"/>
  <c r="M129" i="4" s="1"/>
  <c r="H140" i="4"/>
  <c r="F140" i="4" s="1"/>
  <c r="I140" i="4" s="1"/>
  <c r="E141" i="4" s="1"/>
  <c r="X147" i="4"/>
  <c r="V147" i="4" l="1"/>
  <c r="Y147" i="4" s="1"/>
  <c r="U148" i="4" s="1"/>
  <c r="P129" i="4"/>
  <c r="H141" i="4"/>
  <c r="F141" i="4" s="1"/>
  <c r="X148" i="4" l="1"/>
  <c r="N129" i="4"/>
  <c r="Q129" i="4" s="1"/>
  <c r="M130" i="4" s="1"/>
  <c r="I141" i="4"/>
  <c r="E142" i="4" s="1"/>
  <c r="V148" i="4" l="1"/>
  <c r="Y148" i="4" s="1"/>
  <c r="U149" i="4" s="1"/>
  <c r="P130" i="4"/>
  <c r="N130" i="4" s="1"/>
  <c r="H142" i="4"/>
  <c r="X149" i="4" l="1"/>
  <c r="Q130" i="4"/>
  <c r="M131" i="4" s="1"/>
  <c r="F142" i="4"/>
  <c r="I142" i="4" s="1"/>
  <c r="E143" i="4" s="1"/>
  <c r="V149" i="4" l="1"/>
  <c r="Y149" i="4" s="1"/>
  <c r="U150" i="4" s="1"/>
  <c r="P131" i="4"/>
  <c r="H143" i="4"/>
  <c r="X150" i="4" l="1"/>
  <c r="N131" i="4"/>
  <c r="Q131" i="4" s="1"/>
  <c r="M132" i="4" s="1"/>
  <c r="F143" i="4"/>
  <c r="I143" i="4" s="1"/>
  <c r="E144" i="4" s="1"/>
  <c r="V150" i="4" l="1"/>
  <c r="Y150" i="4" s="1"/>
  <c r="U151" i="4" s="1"/>
  <c r="P132" i="4"/>
  <c r="H144" i="4"/>
  <c r="X151" i="4" l="1"/>
  <c r="V151" i="4" s="1"/>
  <c r="Y151" i="4" s="1"/>
  <c r="U152" i="4" s="1"/>
  <c r="F144" i="4"/>
  <c r="I144" i="4" s="1"/>
  <c r="E145" i="4" s="1"/>
  <c r="N132" i="4"/>
  <c r="Q132" i="4" s="1"/>
  <c r="M133" i="4" s="1"/>
  <c r="H145" i="4" l="1"/>
  <c r="F145" i="4" s="1"/>
  <c r="I145" i="4" s="1"/>
  <c r="E146" i="4" s="1"/>
  <c r="X152" i="4"/>
  <c r="V152" i="4" s="1"/>
  <c r="Y152" i="4" s="1"/>
  <c r="U153" i="4" s="1"/>
  <c r="P133" i="4"/>
  <c r="N133" i="4" l="1"/>
  <c r="Q133" i="4" s="1"/>
  <c r="M134" i="4" s="1"/>
  <c r="X153" i="4"/>
  <c r="H146" i="4"/>
  <c r="P134" i="4" l="1"/>
  <c r="N134" i="4" s="1"/>
  <c r="Q134" i="4" s="1"/>
  <c r="M135" i="4" s="1"/>
  <c r="F146" i="4"/>
  <c r="I146" i="4" s="1"/>
  <c r="E147" i="4" s="1"/>
  <c r="V153" i="4"/>
  <c r="Y153" i="4" s="1"/>
  <c r="U154" i="4" s="1"/>
  <c r="H147" i="4" l="1"/>
  <c r="F147" i="4" s="1"/>
  <c r="I147" i="4" s="1"/>
  <c r="X154" i="4"/>
  <c r="V154" i="4" s="1"/>
  <c r="P135" i="4"/>
  <c r="H148" i="4" l="1"/>
  <c r="E148" i="4"/>
  <c r="Y154" i="4"/>
  <c r="U155" i="4" s="1"/>
  <c r="N135" i="4"/>
  <c r="Q135" i="4" s="1"/>
  <c r="M136" i="4" s="1"/>
  <c r="F148" i="4" l="1"/>
  <c r="I148" i="4" s="1"/>
  <c r="E149" i="4" s="1"/>
  <c r="X155" i="4"/>
  <c r="P136" i="4"/>
  <c r="H149" i="4" l="1"/>
  <c r="F149" i="4" s="1"/>
  <c r="I149" i="4" s="1"/>
  <c r="E150" i="4" s="1"/>
  <c r="V155" i="4"/>
  <c r="Y155" i="4" s="1"/>
  <c r="U156" i="4" s="1"/>
  <c r="N136" i="4"/>
  <c r="Q136" i="4" s="1"/>
  <c r="M137" i="4" s="1"/>
  <c r="H150" i="4" l="1"/>
  <c r="F150" i="4" s="1"/>
  <c r="I150" i="4" s="1"/>
  <c r="E151" i="4" s="1"/>
  <c r="X156" i="4"/>
  <c r="P137" i="4"/>
  <c r="V156" i="4" l="1"/>
  <c r="Y156" i="4" s="1"/>
  <c r="U157" i="4" s="1"/>
  <c r="N137" i="4"/>
  <c r="Q137" i="4" s="1"/>
  <c r="M138" i="4" s="1"/>
  <c r="H151" i="4"/>
  <c r="F151" i="4" s="1"/>
  <c r="I151" i="4" s="1"/>
  <c r="E152" i="4" s="1"/>
  <c r="X157" i="4" l="1"/>
  <c r="P138" i="4"/>
  <c r="H152" i="4"/>
  <c r="V157" i="4" l="1"/>
  <c r="Y157" i="4" s="1"/>
  <c r="U158" i="4" s="1"/>
  <c r="N138" i="4"/>
  <c r="Q138" i="4" s="1"/>
  <c r="M139" i="4" s="1"/>
  <c r="F152" i="4"/>
  <c r="I152" i="4" s="1"/>
  <c r="E153" i="4" s="1"/>
  <c r="X158" i="4" l="1"/>
  <c r="P139" i="4"/>
  <c r="H153" i="4"/>
  <c r="F153" i="4" s="1"/>
  <c r="I153" i="4" s="1"/>
  <c r="E154" i="4" s="1"/>
  <c r="V158" i="4" l="1"/>
  <c r="Y158" i="4" s="1"/>
  <c r="U159" i="4" s="1"/>
  <c r="N139" i="4"/>
  <c r="Q139" i="4" s="1"/>
  <c r="M140" i="4" s="1"/>
  <c r="H154" i="4"/>
  <c r="F154" i="4" s="1"/>
  <c r="X159" i="4" l="1"/>
  <c r="P140" i="4"/>
  <c r="I154" i="4"/>
  <c r="E155" i="4" s="1"/>
  <c r="V159" i="4" l="1"/>
  <c r="Y159" i="4" s="1"/>
  <c r="U160" i="4" s="1"/>
  <c r="N140" i="4"/>
  <c r="Q140" i="4" s="1"/>
  <c r="M141" i="4" s="1"/>
  <c r="H155" i="4"/>
  <c r="F155" i="4" s="1"/>
  <c r="X160" i="4" l="1"/>
  <c r="P141" i="4"/>
  <c r="I155" i="4"/>
  <c r="E156" i="4" s="1"/>
  <c r="V160" i="4" l="1"/>
  <c r="Y160" i="4" s="1"/>
  <c r="U161" i="4" s="1"/>
  <c r="N141" i="4"/>
  <c r="Q141" i="4" s="1"/>
  <c r="M142" i="4" s="1"/>
  <c r="H156" i="4"/>
  <c r="F156" i="4" s="1"/>
  <c r="I156" i="4" s="1"/>
  <c r="E157" i="4" s="1"/>
  <c r="X161" i="4" l="1"/>
  <c r="P142" i="4"/>
  <c r="H157" i="4"/>
  <c r="V161" i="4" l="1"/>
  <c r="Y161" i="4" s="1"/>
  <c r="U162" i="4" s="1"/>
  <c r="N142" i="4"/>
  <c r="Q142" i="4" s="1"/>
  <c r="M143" i="4" s="1"/>
  <c r="F157" i="4"/>
  <c r="I157" i="4" s="1"/>
  <c r="E158" i="4" s="1"/>
  <c r="X162" i="4" l="1"/>
  <c r="P143" i="4"/>
  <c r="H158" i="4"/>
  <c r="V162" i="4" l="1"/>
  <c r="Y162" i="4" s="1"/>
  <c r="U163" i="4" s="1"/>
  <c r="N143" i="4"/>
  <c r="Q143" i="4" s="1"/>
  <c r="M144" i="4" s="1"/>
  <c r="F158" i="4"/>
  <c r="I158" i="4" s="1"/>
  <c r="E159" i="4" s="1"/>
  <c r="X163" i="4" l="1"/>
  <c r="P144" i="4"/>
  <c r="H159" i="4"/>
  <c r="F159" i="4" s="1"/>
  <c r="I159" i="4" s="1"/>
  <c r="E160" i="4" s="1"/>
  <c r="V163" i="4" l="1"/>
  <c r="Y163" i="4" s="1"/>
  <c r="U164" i="4" s="1"/>
  <c r="N144" i="4"/>
  <c r="Q144" i="4" s="1"/>
  <c r="M145" i="4" s="1"/>
  <c r="H160" i="4"/>
  <c r="X164" i="4" l="1"/>
  <c r="P145" i="4"/>
  <c r="F160" i="4"/>
  <c r="I160" i="4" s="1"/>
  <c r="E161" i="4" s="1"/>
  <c r="V164" i="4" l="1"/>
  <c r="Y164" i="4" s="1"/>
  <c r="U165" i="4" s="1"/>
  <c r="N145" i="4"/>
  <c r="Q145" i="4" s="1"/>
  <c r="M146" i="4" s="1"/>
  <c r="H161" i="4"/>
  <c r="F161" i="4" l="1"/>
  <c r="I161" i="4" s="1"/>
  <c r="E162" i="4" s="1"/>
  <c r="X165" i="4"/>
  <c r="P146" i="4"/>
  <c r="V165" i="4" l="1"/>
  <c r="Y165" i="4" s="1"/>
  <c r="U166" i="4" s="1"/>
  <c r="H162" i="4"/>
  <c r="F162" i="4" s="1"/>
  <c r="I162" i="4" s="1"/>
  <c r="E163" i="4" s="1"/>
  <c r="N146" i="4"/>
  <c r="Q146" i="4" s="1"/>
  <c r="M147" i="4" s="1"/>
  <c r="X166" i="4" l="1"/>
  <c r="V166" i="4" s="1"/>
  <c r="Y166" i="4" s="1"/>
  <c r="U167" i="4" s="1"/>
  <c r="P147" i="4"/>
  <c r="H163" i="4"/>
  <c r="F163" i="4" l="1"/>
  <c r="I163" i="4" s="1"/>
  <c r="E164" i="4" s="1"/>
  <c r="X167" i="4"/>
  <c r="N147" i="4"/>
  <c r="Q147" i="4" s="1"/>
  <c r="M148" i="4" s="1"/>
  <c r="V167" i="4" l="1"/>
  <c r="Y167" i="4" s="1"/>
  <c r="U168" i="4" s="1"/>
  <c r="H164" i="4"/>
  <c r="F164" i="4" s="1"/>
  <c r="I164" i="4" s="1"/>
  <c r="E165" i="4" s="1"/>
  <c r="P148" i="4"/>
  <c r="X168" i="4" l="1"/>
  <c r="N148" i="4"/>
  <c r="Q148" i="4" s="1"/>
  <c r="M149" i="4" s="1"/>
  <c r="H165" i="4"/>
  <c r="F165" i="4" s="1"/>
  <c r="V168" i="4" l="1"/>
  <c r="Y168" i="4" s="1"/>
  <c r="U169" i="4" s="1"/>
  <c r="P149" i="4"/>
  <c r="I165" i="4"/>
  <c r="E166" i="4" s="1"/>
  <c r="X169" i="4" l="1"/>
  <c r="V169" i="4" s="1"/>
  <c r="Y169" i="4" s="1"/>
  <c r="U170" i="4" s="1"/>
  <c r="N149" i="4"/>
  <c r="Q149" i="4" s="1"/>
  <c r="M150" i="4" s="1"/>
  <c r="H166" i="4"/>
  <c r="F166" i="4" s="1"/>
  <c r="X170" i="4" l="1"/>
  <c r="V170" i="4" s="1"/>
  <c r="Y170" i="4" s="1"/>
  <c r="U171" i="4" s="1"/>
  <c r="P150" i="4"/>
  <c r="I166" i="4"/>
  <c r="E167" i="4" s="1"/>
  <c r="X171" i="4" l="1"/>
  <c r="N150" i="4"/>
  <c r="Q150" i="4" s="1"/>
  <c r="M151" i="4" s="1"/>
  <c r="H167" i="4"/>
  <c r="F167" i="4" s="1"/>
  <c r="V171" i="4" l="1"/>
  <c r="Y171" i="4" s="1"/>
  <c r="U172" i="4" s="1"/>
  <c r="P151" i="4"/>
  <c r="I167" i="4"/>
  <c r="E168" i="4" s="1"/>
  <c r="X172" i="4" l="1"/>
  <c r="N151" i="4"/>
  <c r="Q151" i="4" s="1"/>
  <c r="M152" i="4" s="1"/>
  <c r="H168" i="4"/>
  <c r="F168" i="4" s="1"/>
  <c r="V172" i="4" l="1"/>
  <c r="Y172" i="4" s="1"/>
  <c r="U173" i="4" s="1"/>
  <c r="P152" i="4"/>
  <c r="I168" i="4"/>
  <c r="E169" i="4" s="1"/>
  <c r="X173" i="4" l="1"/>
  <c r="V173" i="4" s="1"/>
  <c r="Y173" i="4" s="1"/>
  <c r="U174" i="4" s="1"/>
  <c r="N152" i="4"/>
  <c r="Q152" i="4" s="1"/>
  <c r="M153" i="4" s="1"/>
  <c r="H169" i="4"/>
  <c r="F169" i="4" s="1"/>
  <c r="X174" i="4" l="1"/>
  <c r="V174" i="4" s="1"/>
  <c r="Y174" i="4" s="1"/>
  <c r="U175" i="4" s="1"/>
  <c r="P153" i="4"/>
  <c r="I169" i="4"/>
  <c r="E170" i="4" s="1"/>
  <c r="X175" i="4" l="1"/>
  <c r="N153" i="4"/>
  <c r="Q153" i="4" s="1"/>
  <c r="M154" i="4" s="1"/>
  <c r="H170" i="4"/>
  <c r="F170" i="4" s="1"/>
  <c r="V175" i="4" l="1"/>
  <c r="Y175" i="4" s="1"/>
  <c r="U176" i="4" s="1"/>
  <c r="P154" i="4"/>
  <c r="I170" i="4"/>
  <c r="E171" i="4" s="1"/>
  <c r="X176" i="4" l="1"/>
  <c r="N154" i="4"/>
  <c r="Q154" i="4" s="1"/>
  <c r="M155" i="4" s="1"/>
  <c r="H171" i="4"/>
  <c r="F171" i="4" s="1"/>
  <c r="V176" i="4" l="1"/>
  <c r="Y176" i="4" s="1"/>
  <c r="U177" i="4" s="1"/>
  <c r="P155" i="4"/>
  <c r="I171" i="4"/>
  <c r="E172" i="4" s="1"/>
  <c r="X177" i="4" l="1"/>
  <c r="V177" i="4" s="1"/>
  <c r="Y177" i="4" s="1"/>
  <c r="U178" i="4" s="1"/>
  <c r="N155" i="4"/>
  <c r="Q155" i="4" s="1"/>
  <c r="M156" i="4" s="1"/>
  <c r="H172" i="4"/>
  <c r="F172" i="4" s="1"/>
  <c r="I172" i="4" s="1"/>
  <c r="E173" i="4" s="1"/>
  <c r="X178" i="4" l="1"/>
  <c r="V178" i="4" s="1"/>
  <c r="Y178" i="4" s="1"/>
  <c r="U179" i="4" s="1"/>
  <c r="P156" i="4"/>
  <c r="H173" i="4"/>
  <c r="F173" i="4" s="1"/>
  <c r="X179" i="4" l="1"/>
  <c r="V179" i="4" s="1"/>
  <c r="Y179" i="4" s="1"/>
  <c r="U180" i="4" s="1"/>
  <c r="N156" i="4"/>
  <c r="Q156" i="4" s="1"/>
  <c r="M157" i="4" s="1"/>
  <c r="I173" i="4"/>
  <c r="E174" i="4" s="1"/>
  <c r="X180" i="4" l="1"/>
  <c r="P157" i="4"/>
  <c r="H174" i="4"/>
  <c r="F174" i="4" s="1"/>
  <c r="V180" i="4" l="1"/>
  <c r="Y180" i="4" s="1"/>
  <c r="U181" i="4" s="1"/>
  <c r="N157" i="4"/>
  <c r="Q157" i="4" s="1"/>
  <c r="M158" i="4" s="1"/>
  <c r="I174" i="4"/>
  <c r="E175" i="4" s="1"/>
  <c r="X181" i="4" l="1"/>
  <c r="P158" i="4"/>
  <c r="H175" i="4"/>
  <c r="F175" i="4" s="1"/>
  <c r="V181" i="4" l="1"/>
  <c r="Y181" i="4" s="1"/>
  <c r="U182" i="4" s="1"/>
  <c r="N158" i="4"/>
  <c r="Q158" i="4" s="1"/>
  <c r="M159" i="4" s="1"/>
  <c r="I175" i="4"/>
  <c r="E176" i="4" s="1"/>
  <c r="X182" i="4" l="1"/>
  <c r="V182" i="4" s="1"/>
  <c r="Y182" i="4" s="1"/>
  <c r="U183" i="4" s="1"/>
  <c r="P159" i="4"/>
  <c r="H176" i="4"/>
  <c r="F176" i="4" s="1"/>
  <c r="X183" i="4" l="1"/>
  <c r="V183" i="4" s="1"/>
  <c r="Y183" i="4" s="1"/>
  <c r="U184" i="4" s="1"/>
  <c r="N159" i="4"/>
  <c r="Q159" i="4" s="1"/>
  <c r="M160" i="4" s="1"/>
  <c r="I176" i="4"/>
  <c r="E177" i="4" s="1"/>
  <c r="X184" i="4" l="1"/>
  <c r="V184" i="4" s="1"/>
  <c r="Y184" i="4" s="1"/>
  <c r="U185" i="4" s="1"/>
  <c r="P160" i="4"/>
  <c r="H177" i="4"/>
  <c r="F177" i="4" l="1"/>
  <c r="I177" i="4" s="1"/>
  <c r="E178" i="4" s="1"/>
  <c r="X185" i="4"/>
  <c r="V185" i="4" s="1"/>
  <c r="Y185" i="4" s="1"/>
  <c r="U186" i="4" s="1"/>
  <c r="N160" i="4"/>
  <c r="Q160" i="4" s="1"/>
  <c r="M161" i="4" s="1"/>
  <c r="H178" i="4" l="1"/>
  <c r="F178" i="4" s="1"/>
  <c r="I178" i="4" s="1"/>
  <c r="E179" i="4" s="1"/>
  <c r="X186" i="4"/>
  <c r="P161" i="4"/>
  <c r="V186" i="4" l="1"/>
  <c r="Y186" i="4" s="1"/>
  <c r="U187" i="4" s="1"/>
  <c r="N161" i="4"/>
  <c r="Q161" i="4" s="1"/>
  <c r="M162" i="4" s="1"/>
  <c r="H179" i="4"/>
  <c r="F179" i="4" s="1"/>
  <c r="X187" i="4" l="1"/>
  <c r="V187" i="4" s="1"/>
  <c r="Y187" i="4" s="1"/>
  <c r="U188" i="4" s="1"/>
  <c r="P162" i="4"/>
  <c r="I179" i="4"/>
  <c r="E180" i="4" s="1"/>
  <c r="X188" i="4" l="1"/>
  <c r="V188" i="4" s="1"/>
  <c r="Y188" i="4" s="1"/>
  <c r="U189" i="4" s="1"/>
  <c r="N162" i="4"/>
  <c r="Q162" i="4" s="1"/>
  <c r="M163" i="4" s="1"/>
  <c r="H180" i="4"/>
  <c r="F180" i="4" s="1"/>
  <c r="X189" i="4" l="1"/>
  <c r="P163" i="4"/>
  <c r="I180" i="4"/>
  <c r="E181" i="4" s="1"/>
  <c r="V189" i="4" l="1"/>
  <c r="Y189" i="4" s="1"/>
  <c r="U190" i="4" s="1"/>
  <c r="N163" i="4"/>
  <c r="Q163" i="4" s="1"/>
  <c r="M164" i="4" s="1"/>
  <c r="H181" i="4"/>
  <c r="F181" i="4" s="1"/>
  <c r="X190" i="4" l="1"/>
  <c r="P164" i="4"/>
  <c r="I181" i="4"/>
  <c r="E182" i="4" s="1"/>
  <c r="V190" i="4" l="1"/>
  <c r="Y190" i="4" s="1"/>
  <c r="U191" i="4" s="1"/>
  <c r="N164" i="4"/>
  <c r="Q164" i="4" s="1"/>
  <c r="M165" i="4" s="1"/>
  <c r="H182" i="4"/>
  <c r="F182" i="4" s="1"/>
  <c r="X191" i="4" l="1"/>
  <c r="V191" i="4" s="1"/>
  <c r="Y191" i="4" s="1"/>
  <c r="U192" i="4" s="1"/>
  <c r="P165" i="4"/>
  <c r="I182" i="4"/>
  <c r="E183" i="4" s="1"/>
  <c r="X192" i="4" l="1"/>
  <c r="V192" i="4" s="1"/>
  <c r="Y192" i="4" s="1"/>
  <c r="U193" i="4" s="1"/>
  <c r="N165" i="4"/>
  <c r="Q165" i="4" s="1"/>
  <c r="M166" i="4" s="1"/>
  <c r="H183" i="4"/>
  <c r="F183" i="4" s="1"/>
  <c r="X193" i="4" l="1"/>
  <c r="V193" i="4" s="1"/>
  <c r="Y193" i="4" s="1"/>
  <c r="U194" i="4" s="1"/>
  <c r="P166" i="4"/>
  <c r="I183" i="4"/>
  <c r="E184" i="4" s="1"/>
  <c r="N166" i="4" l="1"/>
  <c r="Q166" i="4" s="1"/>
  <c r="M167" i="4" s="1"/>
  <c r="H184" i="4"/>
  <c r="F184" i="4" s="1"/>
  <c r="I184" i="4" s="1"/>
  <c r="E185" i="4" s="1"/>
  <c r="X194" i="4"/>
  <c r="V194" i="4" s="1"/>
  <c r="P167" i="4" l="1"/>
  <c r="Y194" i="4"/>
  <c r="U195" i="4" s="1"/>
  <c r="H185" i="4"/>
  <c r="F185" i="4" s="1"/>
  <c r="N167" i="4" l="1"/>
  <c r="Q167" i="4" s="1"/>
  <c r="M168" i="4" s="1"/>
  <c r="X195" i="4"/>
  <c r="V195" i="4" s="1"/>
  <c r="I185" i="4"/>
  <c r="E186" i="4" s="1"/>
  <c r="P168" i="4" l="1"/>
  <c r="Y195" i="4"/>
  <c r="U196" i="4" s="1"/>
  <c r="H186" i="4"/>
  <c r="F186" i="4" s="1"/>
  <c r="N168" i="4" l="1"/>
  <c r="Q168" i="4" s="1"/>
  <c r="M169" i="4" s="1"/>
  <c r="X196" i="4"/>
  <c r="I186" i="4"/>
  <c r="E187" i="4" s="1"/>
  <c r="P169" i="4" l="1"/>
  <c r="N169" i="4" s="1"/>
  <c r="Q169" i="4" s="1"/>
  <c r="M170" i="4" s="1"/>
  <c r="V196" i="4"/>
  <c r="Y196" i="4" s="1"/>
  <c r="U197" i="4" s="1"/>
  <c r="H187" i="4"/>
  <c r="X197" i="4" l="1"/>
  <c r="P170" i="4"/>
  <c r="F187" i="4"/>
  <c r="I187" i="4" s="1"/>
  <c r="E188" i="4" s="1"/>
  <c r="V197" i="4" l="1"/>
  <c r="Y197" i="4" s="1"/>
  <c r="U198" i="4" s="1"/>
  <c r="N170" i="4"/>
  <c r="Q170" i="4" s="1"/>
  <c r="M171" i="4" s="1"/>
  <c r="H188" i="4"/>
  <c r="F188" i="4" s="1"/>
  <c r="I188" i="4" s="1"/>
  <c r="E189" i="4" s="1"/>
  <c r="X198" i="4" l="1"/>
  <c r="V198" i="4" s="1"/>
  <c r="Y198" i="4" s="1"/>
  <c r="U199" i="4" s="1"/>
  <c r="P171" i="4"/>
  <c r="H189" i="4"/>
  <c r="F189" i="4" s="1"/>
  <c r="X199" i="4" l="1"/>
  <c r="N171" i="4"/>
  <c r="Q171" i="4" s="1"/>
  <c r="M172" i="4" s="1"/>
  <c r="I189" i="4"/>
  <c r="E190" i="4" s="1"/>
  <c r="V199" i="4" l="1"/>
  <c r="Y199" i="4" s="1"/>
  <c r="U200" i="4" s="1"/>
  <c r="P172" i="4"/>
  <c r="H190" i="4"/>
  <c r="F190" i="4" s="1"/>
  <c r="I190" i="4" s="1"/>
  <c r="E191" i="4" s="1"/>
  <c r="X200" i="4" l="1"/>
  <c r="V200" i="4" s="1"/>
  <c r="Y200" i="4" s="1"/>
  <c r="U201" i="4" s="1"/>
  <c r="N172" i="4"/>
  <c r="Q172" i="4" s="1"/>
  <c r="M173" i="4" s="1"/>
  <c r="H191" i="4"/>
  <c r="F191" i="4" s="1"/>
  <c r="P173" i="4" l="1"/>
  <c r="X201" i="4"/>
  <c r="I191" i="4"/>
  <c r="E192" i="4" s="1"/>
  <c r="V201" i="4" l="1"/>
  <c r="Y201" i="4" s="1"/>
  <c r="U202" i="4" s="1"/>
  <c r="N173" i="4"/>
  <c r="Q173" i="4" s="1"/>
  <c r="M174" i="4" s="1"/>
  <c r="H192" i="4"/>
  <c r="F192" i="4" s="1"/>
  <c r="X202" i="4" l="1"/>
  <c r="P174" i="4"/>
  <c r="I192" i="4"/>
  <c r="E193" i="4" s="1"/>
  <c r="V202" i="4" l="1"/>
  <c r="Y202" i="4" s="1"/>
  <c r="U203" i="4" s="1"/>
  <c r="N174" i="4"/>
  <c r="Q174" i="4" s="1"/>
  <c r="M175" i="4" s="1"/>
  <c r="H193" i="4"/>
  <c r="F193" i="4" s="1"/>
  <c r="I193" i="4" s="1"/>
  <c r="E194" i="4" s="1"/>
  <c r="X203" i="4" l="1"/>
  <c r="P175" i="4"/>
  <c r="H194" i="4"/>
  <c r="F194" i="4" s="1"/>
  <c r="V203" i="4" l="1"/>
  <c r="Y203" i="4" s="1"/>
  <c r="U204" i="4" s="1"/>
  <c r="N175" i="4"/>
  <c r="Q175" i="4" s="1"/>
  <c r="M176" i="4" s="1"/>
  <c r="I194" i="4"/>
  <c r="E195" i="4" s="1"/>
  <c r="X204" i="4" l="1"/>
  <c r="P176" i="4"/>
  <c r="H195" i="4"/>
  <c r="F195" i="4" s="1"/>
  <c r="V204" i="4" l="1"/>
  <c r="Y204" i="4" s="1"/>
  <c r="U205" i="4" s="1"/>
  <c r="N176" i="4"/>
  <c r="Q176" i="4" s="1"/>
  <c r="M177" i="4" s="1"/>
  <c r="I195" i="4"/>
  <c r="E196" i="4" s="1"/>
  <c r="X205" i="4" l="1"/>
  <c r="V205" i="4" s="1"/>
  <c r="Y205" i="4" s="1"/>
  <c r="U206" i="4" s="1"/>
  <c r="P177" i="4"/>
  <c r="H196" i="4"/>
  <c r="F196" i="4" s="1"/>
  <c r="X206" i="4" l="1"/>
  <c r="N177" i="4"/>
  <c r="Q177" i="4" s="1"/>
  <c r="M178" i="4" s="1"/>
  <c r="I196" i="4"/>
  <c r="E197" i="4" s="1"/>
  <c r="V206" i="4" l="1"/>
  <c r="Y206" i="4" s="1"/>
  <c r="U207" i="4" s="1"/>
  <c r="P178" i="4"/>
  <c r="H197" i="4"/>
  <c r="F197" i="4" s="1"/>
  <c r="X207" i="4" l="1"/>
  <c r="V207" i="4" s="1"/>
  <c r="Y207" i="4" s="1"/>
  <c r="U208" i="4" s="1"/>
  <c r="N178" i="4"/>
  <c r="Q178" i="4" s="1"/>
  <c r="M179" i="4" s="1"/>
  <c r="I197" i="4"/>
  <c r="E198" i="4" s="1"/>
  <c r="X208" i="4" l="1"/>
  <c r="P179" i="4"/>
  <c r="H198" i="4"/>
  <c r="F198" i="4" s="1"/>
  <c r="I198" i="4" s="1"/>
  <c r="E199" i="4" s="1"/>
  <c r="V208" i="4" l="1"/>
  <c r="Y208" i="4" s="1"/>
  <c r="U209" i="4" s="1"/>
  <c r="N179" i="4"/>
  <c r="Q179" i="4" s="1"/>
  <c r="M180" i="4" s="1"/>
  <c r="H199" i="4"/>
  <c r="F199" i="4" s="1"/>
  <c r="X209" i="4" l="1"/>
  <c r="P180" i="4"/>
  <c r="I199" i="4"/>
  <c r="E200" i="4" s="1"/>
  <c r="V209" i="4" l="1"/>
  <c r="Y209" i="4" s="1"/>
  <c r="U210" i="4" s="1"/>
  <c r="N180" i="4"/>
  <c r="Q180" i="4" s="1"/>
  <c r="M181" i="4" s="1"/>
  <c r="H200" i="4"/>
  <c r="X210" i="4" l="1"/>
  <c r="P181" i="4"/>
  <c r="F200" i="4"/>
  <c r="I200" i="4" s="1"/>
  <c r="E201" i="4" s="1"/>
  <c r="V210" i="4" l="1"/>
  <c r="Y210" i="4" s="1"/>
  <c r="U211" i="4" s="1"/>
  <c r="N181" i="4"/>
  <c r="Q181" i="4" s="1"/>
  <c r="M182" i="4" s="1"/>
  <c r="H201" i="4"/>
  <c r="X211" i="4" l="1"/>
  <c r="V211" i="4" s="1"/>
  <c r="Y211" i="4" s="1"/>
  <c r="U212" i="4" s="1"/>
  <c r="P182" i="4"/>
  <c r="F201" i="4"/>
  <c r="I201" i="4" s="1"/>
  <c r="E202" i="4" s="1"/>
  <c r="X212" i="4" l="1"/>
  <c r="N182" i="4"/>
  <c r="Q182" i="4" s="1"/>
  <c r="M183" i="4" s="1"/>
  <c r="H202" i="4"/>
  <c r="F202" i="4" l="1"/>
  <c r="I202" i="4" s="1"/>
  <c r="V212" i="4"/>
  <c r="Y212" i="4" s="1"/>
  <c r="U213" i="4" s="1"/>
  <c r="P183" i="4"/>
  <c r="H203" i="4" l="1"/>
  <c r="E203" i="4"/>
  <c r="X213" i="4"/>
  <c r="V213" i="4" s="1"/>
  <c r="Y213" i="4" s="1"/>
  <c r="U214" i="4" s="1"/>
  <c r="N183" i="4"/>
  <c r="Q183" i="4" s="1"/>
  <c r="M184" i="4" s="1"/>
  <c r="F203" i="4" l="1"/>
  <c r="I203" i="4" s="1"/>
  <c r="E204" i="4" s="1"/>
  <c r="X214" i="4"/>
  <c r="P184" i="4"/>
  <c r="H204" i="4" l="1"/>
  <c r="F204" i="4" s="1"/>
  <c r="I204" i="4" s="1"/>
  <c r="E205" i="4" s="1"/>
  <c r="V214" i="4"/>
  <c r="Y214" i="4" s="1"/>
  <c r="U215" i="4" s="1"/>
  <c r="N184" i="4"/>
  <c r="Q184" i="4" s="1"/>
  <c r="M185" i="4" s="1"/>
  <c r="H205" i="4" l="1"/>
  <c r="F205" i="4" s="1"/>
  <c r="I205" i="4" s="1"/>
  <c r="E206" i="4" s="1"/>
  <c r="X215" i="4"/>
  <c r="P185" i="4"/>
  <c r="H206" i="4" l="1"/>
  <c r="F206" i="4" s="1"/>
  <c r="I206" i="4" s="1"/>
  <c r="E207" i="4" s="1"/>
  <c r="V215" i="4"/>
  <c r="Y215" i="4" s="1"/>
  <c r="U216" i="4" s="1"/>
  <c r="N185" i="4"/>
  <c r="Q185" i="4" s="1"/>
  <c r="M186" i="4" s="1"/>
  <c r="X216" i="4" l="1"/>
  <c r="P186" i="4"/>
  <c r="H207" i="4"/>
  <c r="F207" i="4" l="1"/>
  <c r="I207" i="4" s="1"/>
  <c r="E208" i="4" s="1"/>
  <c r="V216" i="4"/>
  <c r="Y216" i="4" s="1"/>
  <c r="U217" i="4" s="1"/>
  <c r="N186" i="4"/>
  <c r="Q186" i="4" s="1"/>
  <c r="M187" i="4" s="1"/>
  <c r="H208" i="4" l="1"/>
  <c r="F208" i="4" s="1"/>
  <c r="I208" i="4" s="1"/>
  <c r="E209" i="4" s="1"/>
  <c r="X217" i="4"/>
  <c r="P187" i="4"/>
  <c r="V217" i="4" l="1"/>
  <c r="Y217" i="4" s="1"/>
  <c r="U218" i="4" s="1"/>
  <c r="N187" i="4"/>
  <c r="Q187" i="4" s="1"/>
  <c r="M188" i="4" s="1"/>
  <c r="H209" i="4"/>
  <c r="X218" i="4" l="1"/>
  <c r="P188" i="4"/>
  <c r="F209" i="4"/>
  <c r="I209" i="4" s="1"/>
  <c r="E210" i="4" s="1"/>
  <c r="V218" i="4" l="1"/>
  <c r="Y218" i="4" s="1"/>
  <c r="U219" i="4" s="1"/>
  <c r="N188" i="4"/>
  <c r="Q188" i="4" s="1"/>
  <c r="M189" i="4" s="1"/>
  <c r="H210" i="4"/>
  <c r="F210" i="4" l="1"/>
  <c r="I210" i="4" s="1"/>
  <c r="E211" i="4" s="1"/>
  <c r="X219" i="4"/>
  <c r="V219" i="4" s="1"/>
  <c r="Y219" i="4" s="1"/>
  <c r="U220" i="4" s="1"/>
  <c r="P189" i="4"/>
  <c r="H211" i="4" l="1"/>
  <c r="F211" i="4" s="1"/>
  <c r="I211" i="4" s="1"/>
  <c r="E212" i="4" s="1"/>
  <c r="X220" i="4"/>
  <c r="N189" i="4"/>
  <c r="Q189" i="4" s="1"/>
  <c r="M190" i="4" s="1"/>
  <c r="V220" i="4" l="1"/>
  <c r="Y220" i="4" s="1"/>
  <c r="U221" i="4" s="1"/>
  <c r="P190" i="4"/>
  <c r="H212" i="4"/>
  <c r="F212" i="4" s="1"/>
  <c r="X221" i="4" l="1"/>
  <c r="V221" i="4" s="1"/>
  <c r="Y221" i="4" s="1"/>
  <c r="U222" i="4" s="1"/>
  <c r="N190" i="4"/>
  <c r="Q190" i="4" s="1"/>
  <c r="M191" i="4" s="1"/>
  <c r="I212" i="4"/>
  <c r="E213" i="4" s="1"/>
  <c r="X222" i="4" l="1"/>
  <c r="P191" i="4"/>
  <c r="H213" i="4"/>
  <c r="F213" i="4" s="1"/>
  <c r="V222" i="4" l="1"/>
  <c r="Y222" i="4" s="1"/>
  <c r="U223" i="4" s="1"/>
  <c r="N191" i="4"/>
  <c r="Q191" i="4" s="1"/>
  <c r="M192" i="4" s="1"/>
  <c r="I213" i="4"/>
  <c r="E214" i="4" s="1"/>
  <c r="X223" i="4" l="1"/>
  <c r="V223" i="4" s="1"/>
  <c r="Y223" i="4" s="1"/>
  <c r="U224" i="4" s="1"/>
  <c r="P192" i="4"/>
  <c r="H214" i="4"/>
  <c r="F214" i="4" s="1"/>
  <c r="X224" i="4" l="1"/>
  <c r="V224" i="4" s="1"/>
  <c r="Y224" i="4" s="1"/>
  <c r="U225" i="4" s="1"/>
  <c r="N192" i="4"/>
  <c r="Q192" i="4" s="1"/>
  <c r="M193" i="4" s="1"/>
  <c r="I214" i="4"/>
  <c r="E215" i="4" s="1"/>
  <c r="P193" i="4" l="1"/>
  <c r="H215" i="4"/>
  <c r="F215" i="4" s="1"/>
  <c r="I215" i="4" s="1"/>
  <c r="E216" i="4" s="1"/>
  <c r="X225" i="4"/>
  <c r="V225" i="4" s="1"/>
  <c r="Y225" i="4" l="1"/>
  <c r="U226" i="4" s="1"/>
  <c r="N193" i="4"/>
  <c r="Q193" i="4" s="1"/>
  <c r="M194" i="4" s="1"/>
  <c r="H216" i="4"/>
  <c r="F216" i="4" s="1"/>
  <c r="X226" i="4" l="1"/>
  <c r="P194" i="4"/>
  <c r="I216" i="4"/>
  <c r="E217" i="4" s="1"/>
  <c r="V226" i="4" l="1"/>
  <c r="Y226" i="4" s="1"/>
  <c r="U227" i="4" s="1"/>
  <c r="N194" i="4"/>
  <c r="Q194" i="4" s="1"/>
  <c r="M195" i="4" s="1"/>
  <c r="H217" i="4"/>
  <c r="F217" i="4" s="1"/>
  <c r="X227" i="4" l="1"/>
  <c r="P195" i="4"/>
  <c r="I217" i="4"/>
  <c r="E218" i="4" s="1"/>
  <c r="H218" i="4" l="1"/>
  <c r="F218" i="4" s="1"/>
  <c r="I218" i="4" s="1"/>
  <c r="E219" i="4" s="1"/>
  <c r="V227" i="4"/>
  <c r="Y227" i="4" s="1"/>
  <c r="U228" i="4" s="1"/>
  <c r="N195" i="4"/>
  <c r="Q195" i="4" s="1"/>
  <c r="M196" i="4" s="1"/>
  <c r="X228" i="4" l="1"/>
  <c r="P196" i="4"/>
  <c r="H219" i="4"/>
  <c r="F219" i="4" s="1"/>
  <c r="V228" i="4" l="1"/>
  <c r="Y228" i="4" s="1"/>
  <c r="U229" i="4" s="1"/>
  <c r="N196" i="4"/>
  <c r="Q196" i="4" s="1"/>
  <c r="M197" i="4" s="1"/>
  <c r="I219" i="4"/>
  <c r="E220" i="4" s="1"/>
  <c r="X229" i="4" l="1"/>
  <c r="P197" i="4"/>
  <c r="H220" i="4"/>
  <c r="F220" i="4" l="1"/>
  <c r="I220" i="4" s="1"/>
  <c r="E221" i="4" s="1"/>
  <c r="V229" i="4"/>
  <c r="Y229" i="4" s="1"/>
  <c r="U230" i="4" s="1"/>
  <c r="N197" i="4"/>
  <c r="Q197" i="4" s="1"/>
  <c r="M198" i="4" s="1"/>
  <c r="H221" i="4" l="1"/>
  <c r="F221" i="4" s="1"/>
  <c r="I221" i="4" s="1"/>
  <c r="E222" i="4" s="1"/>
  <c r="X230" i="4"/>
  <c r="P198" i="4"/>
  <c r="V230" i="4" l="1"/>
  <c r="Y230" i="4" s="1"/>
  <c r="U231" i="4" s="1"/>
  <c r="N198" i="4"/>
  <c r="Q198" i="4" s="1"/>
  <c r="M199" i="4" s="1"/>
  <c r="H222" i="4"/>
  <c r="F222" i="4" s="1"/>
  <c r="I222" i="4" s="1"/>
  <c r="E223" i="4" s="1"/>
  <c r="X231" i="4" l="1"/>
  <c r="P199" i="4"/>
  <c r="H223" i="4"/>
  <c r="F223" i="4" s="1"/>
  <c r="V231" i="4" l="1"/>
  <c r="Y231" i="4" s="1"/>
  <c r="U232" i="4" s="1"/>
  <c r="N199" i="4"/>
  <c r="Q199" i="4" s="1"/>
  <c r="M200" i="4" s="1"/>
  <c r="I223" i="4"/>
  <c r="E224" i="4" s="1"/>
  <c r="X232" i="4" l="1"/>
  <c r="P200" i="4"/>
  <c r="H224" i="4"/>
  <c r="F224" i="4" s="1"/>
  <c r="V232" i="4" l="1"/>
  <c r="Y232" i="4" s="1"/>
  <c r="U233" i="4" s="1"/>
  <c r="N200" i="4"/>
  <c r="Q200" i="4" s="1"/>
  <c r="M201" i="4" s="1"/>
  <c r="I224" i="4"/>
  <c r="E225" i="4" s="1"/>
  <c r="X233" i="4" l="1"/>
  <c r="V233" i="4" s="1"/>
  <c r="Y233" i="4" s="1"/>
  <c r="U234" i="4" s="1"/>
  <c r="H225" i="4"/>
  <c r="F225" i="4" s="1"/>
  <c r="I225" i="4" s="1"/>
  <c r="E226" i="4" s="1"/>
  <c r="P201" i="4"/>
  <c r="X234" i="4" l="1"/>
  <c r="N201" i="4"/>
  <c r="Q201" i="4" s="1"/>
  <c r="M202" i="4" s="1"/>
  <c r="H226" i="4"/>
  <c r="F226" i="4" s="1"/>
  <c r="V234" i="4" l="1"/>
  <c r="Y234" i="4" s="1"/>
  <c r="U235" i="4" s="1"/>
  <c r="P202" i="4"/>
  <c r="I226" i="4"/>
  <c r="E227" i="4" s="1"/>
  <c r="X235" i="4" l="1"/>
  <c r="V235" i="4" s="1"/>
  <c r="Y235" i="4" s="1"/>
  <c r="U236" i="4" s="1"/>
  <c r="N202" i="4"/>
  <c r="Q202" i="4" s="1"/>
  <c r="M203" i="4" s="1"/>
  <c r="H227" i="4"/>
  <c r="F227" i="4" s="1"/>
  <c r="X236" i="4" l="1"/>
  <c r="V236" i="4" s="1"/>
  <c r="Y236" i="4" s="1"/>
  <c r="U237" i="4" s="1"/>
  <c r="P203" i="4"/>
  <c r="I227" i="4"/>
  <c r="E228" i="4" s="1"/>
  <c r="X237" i="4" l="1"/>
  <c r="N203" i="4"/>
  <c r="Q203" i="4" s="1"/>
  <c r="M204" i="4" s="1"/>
  <c r="H228" i="4"/>
  <c r="F228" i="4" s="1"/>
  <c r="V237" i="4" l="1"/>
  <c r="Y237" i="4" s="1"/>
  <c r="U238" i="4" s="1"/>
  <c r="P204" i="4"/>
  <c r="I228" i="4"/>
  <c r="E229" i="4" s="1"/>
  <c r="X238" i="4" l="1"/>
  <c r="N204" i="4"/>
  <c r="Q204" i="4" s="1"/>
  <c r="M205" i="4" s="1"/>
  <c r="H229" i="4"/>
  <c r="F229" i="4" s="1"/>
  <c r="V238" i="4" l="1"/>
  <c r="Y238" i="4" s="1"/>
  <c r="U239" i="4" s="1"/>
  <c r="P205" i="4"/>
  <c r="I229" i="4"/>
  <c r="E230" i="4" s="1"/>
  <c r="X239" i="4" l="1"/>
  <c r="N205" i="4"/>
  <c r="Q205" i="4" s="1"/>
  <c r="M206" i="4" s="1"/>
  <c r="H230" i="4"/>
  <c r="F230" i="4" s="1"/>
  <c r="V239" i="4" l="1"/>
  <c r="Y239" i="4" s="1"/>
  <c r="U240" i="4" s="1"/>
  <c r="P206" i="4"/>
  <c r="I230" i="4"/>
  <c r="E231" i="4" s="1"/>
  <c r="X240" i="4" l="1"/>
  <c r="V240" i="4" s="1"/>
  <c r="Y240" i="4" s="1"/>
  <c r="U241" i="4" s="1"/>
  <c r="N206" i="4"/>
  <c r="Q206" i="4" s="1"/>
  <c r="M207" i="4" s="1"/>
  <c r="H231" i="4"/>
  <c r="F231" i="4" s="1"/>
  <c r="I231" i="4" s="1"/>
  <c r="E232" i="4" s="1"/>
  <c r="X241" i="4" l="1"/>
  <c r="V241" i="4" s="1"/>
  <c r="Y241" i="4" s="1"/>
  <c r="U242" i="4" s="1"/>
  <c r="P207" i="4"/>
  <c r="H232" i="4"/>
  <c r="F232" i="4" s="1"/>
  <c r="X242" i="4" l="1"/>
  <c r="N207" i="4"/>
  <c r="Q207" i="4" s="1"/>
  <c r="M208" i="4" s="1"/>
  <c r="I232" i="4"/>
  <c r="E233" i="4" s="1"/>
  <c r="V242" i="4" l="1"/>
  <c r="Y242" i="4" s="1"/>
  <c r="U243" i="4" s="1"/>
  <c r="P208" i="4"/>
  <c r="H233" i="4"/>
  <c r="F233" i="4" s="1"/>
  <c r="X243" i="4" l="1"/>
  <c r="V243" i="4" s="1"/>
  <c r="Y243" i="4" s="1"/>
  <c r="U244" i="4" s="1"/>
  <c r="N208" i="4"/>
  <c r="Q208" i="4" s="1"/>
  <c r="M209" i="4" s="1"/>
  <c r="I233" i="4"/>
  <c r="E234" i="4" s="1"/>
  <c r="X244" i="4" l="1"/>
  <c r="P209" i="4"/>
  <c r="H234" i="4"/>
  <c r="F234" i="4" s="1"/>
  <c r="V244" i="4" l="1"/>
  <c r="Y244" i="4" s="1"/>
  <c r="U245" i="4" s="1"/>
  <c r="N209" i="4"/>
  <c r="Q209" i="4" s="1"/>
  <c r="M210" i="4" s="1"/>
  <c r="I234" i="4"/>
  <c r="E235" i="4" s="1"/>
  <c r="X245" i="4" l="1"/>
  <c r="V245" i="4" s="1"/>
  <c r="Y245" i="4" s="1"/>
  <c r="U246" i="4" s="1"/>
  <c r="P210" i="4"/>
  <c r="H235" i="4"/>
  <c r="F235" i="4" s="1"/>
  <c r="X246" i="4" l="1"/>
  <c r="N210" i="4"/>
  <c r="Q210" i="4" s="1"/>
  <c r="M211" i="4" s="1"/>
  <c r="I235" i="4"/>
  <c r="E236" i="4" s="1"/>
  <c r="V246" i="4" l="1"/>
  <c r="Y246" i="4" s="1"/>
  <c r="U247" i="4" s="1"/>
  <c r="P211" i="4"/>
  <c r="H236" i="4"/>
  <c r="F236" i="4" s="1"/>
  <c r="I236" i="4" s="1"/>
  <c r="E237" i="4" s="1"/>
  <c r="X247" i="4" l="1"/>
  <c r="V247" i="4" s="1"/>
  <c r="Y247" i="4" s="1"/>
  <c r="U248" i="4" s="1"/>
  <c r="N211" i="4"/>
  <c r="Q211" i="4" s="1"/>
  <c r="M212" i="4" s="1"/>
  <c r="H237" i="4"/>
  <c r="F237" i="4" s="1"/>
  <c r="X248" i="4" l="1"/>
  <c r="P212" i="4"/>
  <c r="I237" i="4"/>
  <c r="E238" i="4" s="1"/>
  <c r="V248" i="4" l="1"/>
  <c r="Y248" i="4" s="1"/>
  <c r="U249" i="4" s="1"/>
  <c r="N212" i="4"/>
  <c r="Q212" i="4" s="1"/>
  <c r="M213" i="4" s="1"/>
  <c r="H238" i="4"/>
  <c r="F238" i="4" s="1"/>
  <c r="X249" i="4" l="1"/>
  <c r="V249" i="4" s="1"/>
  <c r="Y249" i="4" s="1"/>
  <c r="U250" i="4" s="1"/>
  <c r="P213" i="4"/>
  <c r="I238" i="4"/>
  <c r="E239" i="4" s="1"/>
  <c r="X250" i="4" l="1"/>
  <c r="N213" i="4"/>
  <c r="Q213" i="4" s="1"/>
  <c r="M214" i="4" s="1"/>
  <c r="H239" i="4"/>
  <c r="V250" i="4" l="1"/>
  <c r="Y250" i="4" s="1"/>
  <c r="U251" i="4" s="1"/>
  <c r="P214" i="4"/>
  <c r="F239" i="4"/>
  <c r="I239" i="4" s="1"/>
  <c r="E240" i="4" s="1"/>
  <c r="X251" i="4" l="1"/>
  <c r="N214" i="4"/>
  <c r="Q214" i="4" s="1"/>
  <c r="M215" i="4" s="1"/>
  <c r="H240" i="4"/>
  <c r="F240" i="4" s="1"/>
  <c r="I240" i="4" s="1"/>
  <c r="E241" i="4" s="1"/>
  <c r="V251" i="4" l="1"/>
  <c r="Y251" i="4" s="1"/>
  <c r="U252" i="4" s="1"/>
  <c r="P215" i="4"/>
  <c r="H241" i="4"/>
  <c r="F241" i="4" s="1"/>
  <c r="X252" i="4" l="1"/>
  <c r="N215" i="4"/>
  <c r="Q215" i="4" s="1"/>
  <c r="M216" i="4" s="1"/>
  <c r="I241" i="4"/>
  <c r="E242" i="4" s="1"/>
  <c r="V252" i="4" l="1"/>
  <c r="Y252" i="4" s="1"/>
  <c r="U253" i="4" s="1"/>
  <c r="P216" i="4"/>
  <c r="H242" i="4"/>
  <c r="F242" i="4" s="1"/>
  <c r="X253" i="4" l="1"/>
  <c r="V253" i="4" s="1"/>
  <c r="Y253" i="4" s="1"/>
  <c r="U254" i="4" s="1"/>
  <c r="N216" i="4"/>
  <c r="Q216" i="4" s="1"/>
  <c r="M217" i="4" s="1"/>
  <c r="I242" i="4"/>
  <c r="E243" i="4" s="1"/>
  <c r="X254" i="4" l="1"/>
  <c r="P217" i="4"/>
  <c r="H243" i="4"/>
  <c r="F243" i="4" s="1"/>
  <c r="V254" i="4" l="1"/>
  <c r="Y254" i="4" s="1"/>
  <c r="U255" i="4" s="1"/>
  <c r="N217" i="4"/>
  <c r="Q217" i="4" s="1"/>
  <c r="M218" i="4" s="1"/>
  <c r="I243" i="4"/>
  <c r="E244" i="4" s="1"/>
  <c r="X255" i="4" l="1"/>
  <c r="P218" i="4"/>
  <c r="H244" i="4"/>
  <c r="F244" i="4" s="1"/>
  <c r="V255" i="4" l="1"/>
  <c r="Y255" i="4" s="1"/>
  <c r="U256" i="4" s="1"/>
  <c r="N218" i="4"/>
  <c r="Q218" i="4" s="1"/>
  <c r="M219" i="4" s="1"/>
  <c r="I244" i="4"/>
  <c r="E245" i="4" s="1"/>
  <c r="X256" i="4" l="1"/>
  <c r="P219" i="4"/>
  <c r="H245" i="4"/>
  <c r="F245" i="4" s="1"/>
  <c r="V256" i="4" l="1"/>
  <c r="Y256" i="4" s="1"/>
  <c r="U257" i="4" s="1"/>
  <c r="N219" i="4"/>
  <c r="Q219" i="4" s="1"/>
  <c r="M220" i="4" s="1"/>
  <c r="I245" i="4"/>
  <c r="E246" i="4" s="1"/>
  <c r="X257" i="4" l="1"/>
  <c r="V257" i="4" s="1"/>
  <c r="Y257" i="4" s="1"/>
  <c r="U258" i="4" s="1"/>
  <c r="P220" i="4"/>
  <c r="H246" i="4"/>
  <c r="F246" i="4" s="1"/>
  <c r="X258" i="4" l="1"/>
  <c r="V258" i="4" s="1"/>
  <c r="Y258" i="4" s="1"/>
  <c r="U259" i="4" s="1"/>
  <c r="N220" i="4"/>
  <c r="Q220" i="4" s="1"/>
  <c r="M221" i="4" s="1"/>
  <c r="I246" i="4"/>
  <c r="E247" i="4" s="1"/>
  <c r="X259" i="4" l="1"/>
  <c r="P221" i="4"/>
  <c r="H247" i="4"/>
  <c r="F247" i="4" s="1"/>
  <c r="V259" i="4" l="1"/>
  <c r="Y259" i="4" s="1"/>
  <c r="U260" i="4" s="1"/>
  <c r="N221" i="4"/>
  <c r="Q221" i="4" s="1"/>
  <c r="M222" i="4" s="1"/>
  <c r="I247" i="4"/>
  <c r="E248" i="4" s="1"/>
  <c r="X260" i="4" l="1"/>
  <c r="V260" i="4" s="1"/>
  <c r="Y260" i="4" s="1"/>
  <c r="U261" i="4" s="1"/>
  <c r="P222" i="4"/>
  <c r="H248" i="4"/>
  <c r="X261" i="4" l="1"/>
  <c r="V261" i="4" s="1"/>
  <c r="Y261" i="4" s="1"/>
  <c r="U262" i="4" s="1"/>
  <c r="N222" i="4"/>
  <c r="Q222" i="4" s="1"/>
  <c r="M223" i="4" s="1"/>
  <c r="F248" i="4"/>
  <c r="I248" i="4" s="1"/>
  <c r="E249" i="4" s="1"/>
  <c r="X262" i="4" l="1"/>
  <c r="P223" i="4"/>
  <c r="H249" i="4"/>
  <c r="F249" i="4" l="1"/>
  <c r="I249" i="4" s="1"/>
  <c r="E250" i="4" s="1"/>
  <c r="V262" i="4"/>
  <c r="Y262" i="4" s="1"/>
  <c r="U263" i="4" s="1"/>
  <c r="N223" i="4"/>
  <c r="Q223" i="4" s="1"/>
  <c r="M224" i="4" s="1"/>
  <c r="X263" i="4" l="1"/>
  <c r="P224" i="4"/>
  <c r="H250" i="4"/>
  <c r="V263" i="4" l="1"/>
  <c r="Y263" i="4" s="1"/>
  <c r="U264" i="4" s="1"/>
  <c r="N224" i="4"/>
  <c r="Q224" i="4" s="1"/>
  <c r="M225" i="4" s="1"/>
  <c r="F250" i="4"/>
  <c r="I250" i="4" s="1"/>
  <c r="E251" i="4" s="1"/>
  <c r="X264" i="4" l="1"/>
  <c r="V264" i="4" s="1"/>
  <c r="Y264" i="4" s="1"/>
  <c r="U265" i="4" s="1"/>
  <c r="P225" i="4"/>
  <c r="H251" i="4"/>
  <c r="F251" i="4" s="1"/>
  <c r="I251" i="4" s="1"/>
  <c r="E252" i="4" s="1"/>
  <c r="X265" i="4" l="1"/>
  <c r="V265" i="4" s="1"/>
  <c r="Y265" i="4" s="1"/>
  <c r="U266" i="4" s="1"/>
  <c r="N225" i="4"/>
  <c r="Q225" i="4" s="1"/>
  <c r="M226" i="4" s="1"/>
  <c r="H252" i="4"/>
  <c r="F252" i="4" l="1"/>
  <c r="I252" i="4" s="1"/>
  <c r="E253" i="4" s="1"/>
  <c r="X266" i="4"/>
  <c r="P226" i="4"/>
  <c r="V266" i="4" l="1"/>
  <c r="Y266" i="4" s="1"/>
  <c r="U267" i="4" s="1"/>
  <c r="N226" i="4"/>
  <c r="Q226" i="4" s="1"/>
  <c r="M227" i="4" s="1"/>
  <c r="H253" i="4"/>
  <c r="X267" i="4" l="1"/>
  <c r="V267" i="4" s="1"/>
  <c r="Y267" i="4" s="1"/>
  <c r="U268" i="4" s="1"/>
  <c r="P227" i="4"/>
  <c r="F253" i="4"/>
  <c r="I253" i="4" s="1"/>
  <c r="E254" i="4" s="1"/>
  <c r="X268" i="4" l="1"/>
  <c r="N227" i="4"/>
  <c r="Q227" i="4" s="1"/>
  <c r="M228" i="4" s="1"/>
  <c r="H254" i="4"/>
  <c r="F254" i="4" s="1"/>
  <c r="V268" i="4" l="1"/>
  <c r="Y268" i="4" s="1"/>
  <c r="U269" i="4" s="1"/>
  <c r="P228" i="4"/>
  <c r="I254" i="4"/>
  <c r="E255" i="4" s="1"/>
  <c r="X269" i="4" l="1"/>
  <c r="V269" i="4" s="1"/>
  <c r="Y269" i="4" s="1"/>
  <c r="U270" i="4" s="1"/>
  <c r="N228" i="4"/>
  <c r="Q228" i="4" s="1"/>
  <c r="M229" i="4" s="1"/>
  <c r="H255" i="4"/>
  <c r="X270" i="4" l="1"/>
  <c r="V270" i="4" s="1"/>
  <c r="Y270" i="4" s="1"/>
  <c r="U271" i="4" s="1"/>
  <c r="P229" i="4"/>
  <c r="F255" i="4"/>
  <c r="I255" i="4" s="1"/>
  <c r="E256" i="4" s="1"/>
  <c r="N229" i="4" l="1"/>
  <c r="Q229" i="4" s="1"/>
  <c r="M230" i="4" s="1"/>
  <c r="H256" i="4"/>
  <c r="X271" i="4"/>
  <c r="F256" i="4" l="1"/>
  <c r="I256" i="4" s="1"/>
  <c r="V271" i="4"/>
  <c r="Y271" i="4" s="1"/>
  <c r="U272" i="4" s="1"/>
  <c r="P230" i="4"/>
  <c r="H257" i="4" l="1"/>
  <c r="E257" i="4"/>
  <c r="X272" i="4"/>
  <c r="N230" i="4"/>
  <c r="Q230" i="4" s="1"/>
  <c r="M231" i="4" s="1"/>
  <c r="F257" i="4" l="1"/>
  <c r="I257" i="4" s="1"/>
  <c r="H258" i="4" s="1"/>
  <c r="V272" i="4"/>
  <c r="Y272" i="4" s="1"/>
  <c r="U273" i="4" s="1"/>
  <c r="P231" i="4"/>
  <c r="E258" i="4" l="1"/>
  <c r="F258" i="4" s="1"/>
  <c r="I258" i="4" s="1"/>
  <c r="H259" i="4" s="1"/>
  <c r="X273" i="4"/>
  <c r="N231" i="4"/>
  <c r="Q231" i="4" s="1"/>
  <c r="M232" i="4" s="1"/>
  <c r="E259" i="4" l="1"/>
  <c r="F259" i="4" s="1"/>
  <c r="I259" i="4" s="1"/>
  <c r="E260" i="4" s="1"/>
  <c r="V273" i="4"/>
  <c r="Y273" i="4" s="1"/>
  <c r="U274" i="4" s="1"/>
  <c r="P232" i="4"/>
  <c r="H260" i="4" l="1"/>
  <c r="F260" i="4" s="1"/>
  <c r="I260" i="4" s="1"/>
  <c r="E261" i="4" s="1"/>
  <c r="X274" i="4"/>
  <c r="N232" i="4"/>
  <c r="Q232" i="4" s="1"/>
  <c r="M233" i="4" s="1"/>
  <c r="H261" i="4" l="1"/>
  <c r="F261" i="4" s="1"/>
  <c r="I261" i="4" s="1"/>
  <c r="E262" i="4" s="1"/>
  <c r="V274" i="4"/>
  <c r="Y274" i="4" s="1"/>
  <c r="U275" i="4" s="1"/>
  <c r="P233" i="4"/>
  <c r="H262" i="4" l="1"/>
  <c r="F262" i="4" s="1"/>
  <c r="I262" i="4" s="1"/>
  <c r="E263" i="4" s="1"/>
  <c r="X275" i="4"/>
  <c r="N233" i="4"/>
  <c r="Q233" i="4" s="1"/>
  <c r="M234" i="4" s="1"/>
  <c r="V275" i="4" l="1"/>
  <c r="Y275" i="4" s="1"/>
  <c r="U276" i="4" s="1"/>
  <c r="P234" i="4"/>
  <c r="H263" i="4"/>
  <c r="F263" i="4" s="1"/>
  <c r="X276" i="4" l="1"/>
  <c r="V276" i="4" s="1"/>
  <c r="Y276" i="4" s="1"/>
  <c r="U277" i="4" s="1"/>
  <c r="N234" i="4"/>
  <c r="Q234" i="4" s="1"/>
  <c r="M235" i="4" s="1"/>
  <c r="I263" i="4"/>
  <c r="E264" i="4" s="1"/>
  <c r="X277" i="4" l="1"/>
  <c r="P235" i="4"/>
  <c r="H264" i="4"/>
  <c r="F264" i="4" s="1"/>
  <c r="V277" i="4" l="1"/>
  <c r="Y277" i="4" s="1"/>
  <c r="U278" i="4" s="1"/>
  <c r="N235" i="4"/>
  <c r="Q235" i="4" s="1"/>
  <c r="M236" i="4" s="1"/>
  <c r="I264" i="4"/>
  <c r="E265" i="4" s="1"/>
  <c r="X278" i="4" l="1"/>
  <c r="V278" i="4" s="1"/>
  <c r="Y278" i="4" s="1"/>
  <c r="U279" i="4" s="1"/>
  <c r="P236" i="4"/>
  <c r="H265" i="4"/>
  <c r="F265" i="4" s="1"/>
  <c r="X279" i="4" l="1"/>
  <c r="N236" i="4"/>
  <c r="Q236" i="4" s="1"/>
  <c r="M237" i="4" s="1"/>
  <c r="I265" i="4"/>
  <c r="E266" i="4" s="1"/>
  <c r="V279" i="4" l="1"/>
  <c r="Y279" i="4" s="1"/>
  <c r="U280" i="4" s="1"/>
  <c r="P237" i="4"/>
  <c r="H266" i="4"/>
  <c r="F266" i="4" s="1"/>
  <c r="X280" i="4" l="1"/>
  <c r="N237" i="4"/>
  <c r="Q237" i="4" s="1"/>
  <c r="M238" i="4" s="1"/>
  <c r="I266" i="4"/>
  <c r="E267" i="4" s="1"/>
  <c r="V280" i="4" l="1"/>
  <c r="Y280" i="4" s="1"/>
  <c r="U281" i="4" s="1"/>
  <c r="P238" i="4"/>
  <c r="H267" i="4"/>
  <c r="X281" i="4" l="1"/>
  <c r="N238" i="4"/>
  <c r="Q238" i="4" s="1"/>
  <c r="M239" i="4" s="1"/>
  <c r="F267" i="4"/>
  <c r="I267" i="4" s="1"/>
  <c r="E268" i="4" s="1"/>
  <c r="V281" i="4" l="1"/>
  <c r="Y281" i="4" s="1"/>
  <c r="U282" i="4" s="1"/>
  <c r="P239" i="4"/>
  <c r="H268" i="4"/>
  <c r="F268" i="4" l="1"/>
  <c r="I268" i="4" s="1"/>
  <c r="E269" i="4" s="1"/>
  <c r="X282" i="4"/>
  <c r="N239" i="4"/>
  <c r="Q239" i="4" s="1"/>
  <c r="M240" i="4" s="1"/>
  <c r="V282" i="4" l="1"/>
  <c r="Y282" i="4" s="1"/>
  <c r="U283" i="4" s="1"/>
  <c r="P240" i="4"/>
  <c r="H269" i="4"/>
  <c r="X283" i="4" l="1"/>
  <c r="V283" i="4" s="1"/>
  <c r="Y283" i="4" s="1"/>
  <c r="U284" i="4" s="1"/>
  <c r="N240" i="4"/>
  <c r="Q240" i="4" s="1"/>
  <c r="M241" i="4" s="1"/>
  <c r="F269" i="4"/>
  <c r="I269" i="4" s="1"/>
  <c r="E270" i="4" s="1"/>
  <c r="X284" i="4" l="1"/>
  <c r="P241" i="4"/>
  <c r="N241" i="4" s="1"/>
  <c r="Q241" i="4" s="1"/>
  <c r="M242" i="4" s="1"/>
  <c r="H270" i="4"/>
  <c r="V284" i="4" l="1"/>
  <c r="Y284" i="4" s="1"/>
  <c r="U285" i="4" s="1"/>
  <c r="P242" i="4"/>
  <c r="F270" i="4"/>
  <c r="I270" i="4" s="1"/>
  <c r="E271" i="4" s="1"/>
  <c r="X285" i="4" l="1"/>
  <c r="V285" i="4" s="1"/>
  <c r="Y285" i="4" s="1"/>
  <c r="U286" i="4" s="1"/>
  <c r="N242" i="4"/>
  <c r="Q242" i="4" s="1"/>
  <c r="M243" i="4" s="1"/>
  <c r="H271" i="4"/>
  <c r="X286" i="4" l="1"/>
  <c r="V286" i="4" s="1"/>
  <c r="Y286" i="4" s="1"/>
  <c r="U287" i="4" s="1"/>
  <c r="F271" i="4"/>
  <c r="I271" i="4" s="1"/>
  <c r="E272" i="4" s="1"/>
  <c r="P243" i="4"/>
  <c r="H272" i="4" l="1"/>
  <c r="F272" i="4" s="1"/>
  <c r="I272" i="4" s="1"/>
  <c r="E273" i="4" s="1"/>
  <c r="N243" i="4"/>
  <c r="Q243" i="4" s="1"/>
  <c r="M244" i="4" s="1"/>
  <c r="X287" i="4"/>
  <c r="V287" i="4" s="1"/>
  <c r="P244" i="4" l="1"/>
  <c r="H273" i="4"/>
  <c r="Y287" i="4"/>
  <c r="U288" i="4" s="1"/>
  <c r="N244" i="4" l="1"/>
  <c r="Q244" i="4" s="1"/>
  <c r="M245" i="4" s="1"/>
  <c r="F273" i="4"/>
  <c r="I273" i="4" s="1"/>
  <c r="E274" i="4" s="1"/>
  <c r="X288" i="4"/>
  <c r="V288" i="4" s="1"/>
  <c r="P245" i="4" l="1"/>
  <c r="H274" i="4"/>
  <c r="Y288" i="4"/>
  <c r="U289" i="4" s="1"/>
  <c r="F274" i="4" l="1"/>
  <c r="I274" i="4" s="1"/>
  <c r="E275" i="4" s="1"/>
  <c r="N245" i="4"/>
  <c r="Q245" i="4" s="1"/>
  <c r="M246" i="4" s="1"/>
  <c r="X289" i="4"/>
  <c r="V289" i="4" s="1"/>
  <c r="P246" i="4" l="1"/>
  <c r="H275" i="4"/>
  <c r="Y289" i="4"/>
  <c r="U290" i="4" s="1"/>
  <c r="F275" i="4" l="1"/>
  <c r="I275" i="4" s="1"/>
  <c r="E276" i="4" s="1"/>
  <c r="N246" i="4"/>
  <c r="Q246" i="4" s="1"/>
  <c r="M247" i="4" s="1"/>
  <c r="X290" i="4"/>
  <c r="V290" i="4" l="1"/>
  <c r="Y290" i="4" s="1"/>
  <c r="U291" i="4" s="1"/>
  <c r="P247" i="4"/>
  <c r="H276" i="4"/>
  <c r="F276" i="4" l="1"/>
  <c r="I276" i="4" s="1"/>
  <c r="E277" i="4" s="1"/>
  <c r="X291" i="4"/>
  <c r="N247" i="4"/>
  <c r="Q247" i="4" s="1"/>
  <c r="M248" i="4" s="1"/>
  <c r="V291" i="4" l="1"/>
  <c r="Y291" i="4" s="1"/>
  <c r="U292" i="4" s="1"/>
  <c r="P248" i="4"/>
  <c r="H277" i="4"/>
  <c r="X292" i="4" l="1"/>
  <c r="V292" i="4" s="1"/>
  <c r="Y292" i="4" s="1"/>
  <c r="U293" i="4" s="1"/>
  <c r="N248" i="4"/>
  <c r="Q248" i="4" s="1"/>
  <c r="M249" i="4" s="1"/>
  <c r="F277" i="4"/>
  <c r="I277" i="4" s="1"/>
  <c r="E278" i="4" s="1"/>
  <c r="X293" i="4" l="1"/>
  <c r="P249" i="4"/>
  <c r="H278" i="4"/>
  <c r="V293" i="4" l="1"/>
  <c r="Y293" i="4" s="1"/>
  <c r="U294" i="4" s="1"/>
  <c r="F278" i="4"/>
  <c r="I278" i="4" s="1"/>
  <c r="E279" i="4" s="1"/>
  <c r="N249" i="4"/>
  <c r="Q249" i="4" s="1"/>
  <c r="M250" i="4" s="1"/>
  <c r="X294" i="4" l="1"/>
  <c r="V294" i="4" s="1"/>
  <c r="Y294" i="4" s="1"/>
  <c r="U295" i="4" s="1"/>
  <c r="H279" i="4"/>
  <c r="F279" i="4" s="1"/>
  <c r="I279" i="4" s="1"/>
  <c r="P250" i="4"/>
  <c r="H280" i="4" l="1"/>
  <c r="E280" i="4"/>
  <c r="X295" i="4"/>
  <c r="V295" i="4" s="1"/>
  <c r="Y295" i="4" s="1"/>
  <c r="U296" i="4" s="1"/>
  <c r="N250" i="4"/>
  <c r="Q250" i="4" s="1"/>
  <c r="M251" i="4" s="1"/>
  <c r="F280" i="4" l="1"/>
  <c r="I280" i="4" s="1"/>
  <c r="E281" i="4" s="1"/>
  <c r="P251" i="4"/>
  <c r="X296" i="4"/>
  <c r="H281" i="4" l="1"/>
  <c r="F281" i="4" s="1"/>
  <c r="I281" i="4" s="1"/>
  <c r="E282" i="4" s="1"/>
  <c r="V296" i="4"/>
  <c r="Y296" i="4" s="1"/>
  <c r="U297" i="4" s="1"/>
  <c r="N251" i="4"/>
  <c r="Q251" i="4" s="1"/>
  <c r="M252" i="4" s="1"/>
  <c r="X297" i="4" l="1"/>
  <c r="P252" i="4"/>
  <c r="H282" i="4"/>
  <c r="F282" i="4" s="1"/>
  <c r="V297" i="4" l="1"/>
  <c r="Y297" i="4" s="1"/>
  <c r="U298" i="4" s="1"/>
  <c r="N252" i="4"/>
  <c r="Q252" i="4" s="1"/>
  <c r="M253" i="4" s="1"/>
  <c r="I282" i="4"/>
  <c r="E283" i="4" s="1"/>
  <c r="X298" i="4" l="1"/>
  <c r="V298" i="4" s="1"/>
  <c r="P253" i="4"/>
  <c r="H283" i="4"/>
  <c r="F283" i="4" s="1"/>
  <c r="Y298" i="4" l="1"/>
  <c r="U299" i="4" s="1"/>
  <c r="N253" i="4"/>
  <c r="Q253" i="4" s="1"/>
  <c r="M254" i="4" s="1"/>
  <c r="I283" i="4"/>
  <c r="E284" i="4" s="1"/>
  <c r="X299" i="4" l="1"/>
  <c r="P254" i="4"/>
  <c r="H284" i="4"/>
  <c r="F284" i="4" s="1"/>
  <c r="V299" i="4" l="1"/>
  <c r="Y299" i="4" s="1"/>
  <c r="U300" i="4" s="1"/>
  <c r="N254" i="4"/>
  <c r="Q254" i="4" s="1"/>
  <c r="M255" i="4" s="1"/>
  <c r="I284" i="4"/>
  <c r="E285" i="4" s="1"/>
  <c r="X300" i="4" l="1"/>
  <c r="P255" i="4"/>
  <c r="H285" i="4"/>
  <c r="V300" i="4" l="1"/>
  <c r="Y300" i="4" s="1"/>
  <c r="U301" i="4" s="1"/>
  <c r="N255" i="4"/>
  <c r="Q255" i="4" s="1"/>
  <c r="M256" i="4" s="1"/>
  <c r="F285" i="4"/>
  <c r="I285" i="4" s="1"/>
  <c r="E286" i="4" s="1"/>
  <c r="X301" i="4" l="1"/>
  <c r="V301" i="4" s="1"/>
  <c r="Y301" i="4" s="1"/>
  <c r="U302" i="4" s="1"/>
  <c r="P256" i="4"/>
  <c r="H286" i="4"/>
  <c r="F286" i="4" s="1"/>
  <c r="I286" i="4" s="1"/>
  <c r="E287" i="4" s="1"/>
  <c r="X302" i="4" l="1"/>
  <c r="V302" i="4" s="1"/>
  <c r="N256" i="4"/>
  <c r="Q256" i="4" s="1"/>
  <c r="M257" i="4" s="1"/>
  <c r="H287" i="4"/>
  <c r="F287" i="4" s="1"/>
  <c r="P257" i="4" l="1"/>
  <c r="I287" i="4"/>
  <c r="E288" i="4" s="1"/>
  <c r="Y302" i="4"/>
  <c r="U303" i="4" s="1"/>
  <c r="N257" i="4" l="1"/>
  <c r="Q257" i="4" s="1"/>
  <c r="M258" i="4" s="1"/>
  <c r="H288" i="4"/>
  <c r="X303" i="4"/>
  <c r="V303" i="4" s="1"/>
  <c r="P258" i="4" l="1"/>
  <c r="F288" i="4"/>
  <c r="I288" i="4" s="1"/>
  <c r="E289" i="4" s="1"/>
  <c r="Y303" i="4"/>
  <c r="U304" i="4" s="1"/>
  <c r="N258" i="4" l="1"/>
  <c r="Q258" i="4" s="1"/>
  <c r="M259" i="4" s="1"/>
  <c r="H289" i="4"/>
  <c r="F289" i="4" s="1"/>
  <c r="I289" i="4" s="1"/>
  <c r="E290" i="4" s="1"/>
  <c r="X304" i="4"/>
  <c r="V304" i="4" s="1"/>
  <c r="P259" i="4" l="1"/>
  <c r="Y304" i="4"/>
  <c r="U305" i="4" s="1"/>
  <c r="H290" i="4"/>
  <c r="F290" i="4" s="1"/>
  <c r="N259" i="4" l="1"/>
  <c r="Q259" i="4" s="1"/>
  <c r="M260" i="4" s="1"/>
  <c r="X305" i="4"/>
  <c r="I290" i="4"/>
  <c r="E291" i="4" s="1"/>
  <c r="V305" i="4" l="1"/>
  <c r="Y305" i="4" s="1"/>
  <c r="U306" i="4" s="1"/>
  <c r="P260" i="4"/>
  <c r="H291" i="4"/>
  <c r="F291" i="4" s="1"/>
  <c r="X306" i="4" l="1"/>
  <c r="N260" i="4"/>
  <c r="Q260" i="4" s="1"/>
  <c r="M261" i="4" s="1"/>
  <c r="I291" i="4"/>
  <c r="E292" i="4" s="1"/>
  <c r="V306" i="4" l="1"/>
  <c r="Y306" i="4" s="1"/>
  <c r="U307" i="4" s="1"/>
  <c r="H292" i="4"/>
  <c r="F292" i="4" s="1"/>
  <c r="I292" i="4" s="1"/>
  <c r="E293" i="4" s="1"/>
  <c r="P261" i="4"/>
  <c r="X307" i="4" l="1"/>
  <c r="V307" i="4" s="1"/>
  <c r="Y307" i="4" s="1"/>
  <c r="U308" i="4" s="1"/>
  <c r="N261" i="4"/>
  <c r="Q261" i="4" s="1"/>
  <c r="M262" i="4" s="1"/>
  <c r="H293" i="4"/>
  <c r="P262" i="4" l="1"/>
  <c r="F293" i="4"/>
  <c r="I293" i="4" s="1"/>
  <c r="E294" i="4" s="1"/>
  <c r="X308" i="4"/>
  <c r="V308" i="4" s="1"/>
  <c r="N262" i="4" l="1"/>
  <c r="Q262" i="4" s="1"/>
  <c r="M263" i="4" s="1"/>
  <c r="H294" i="4"/>
  <c r="F294" i="4" s="1"/>
  <c r="I294" i="4" s="1"/>
  <c r="E295" i="4" s="1"/>
  <c r="Y308" i="4"/>
  <c r="U309" i="4" s="1"/>
  <c r="P263" i="4" l="1"/>
  <c r="H295" i="4"/>
  <c r="F295" i="4" s="1"/>
  <c r="X309" i="4"/>
  <c r="V309" i="4" s="1"/>
  <c r="N263" i="4" l="1"/>
  <c r="Q263" i="4" s="1"/>
  <c r="M264" i="4" s="1"/>
  <c r="I295" i="4"/>
  <c r="E296" i="4" s="1"/>
  <c r="Y309" i="4"/>
  <c r="U310" i="4" s="1"/>
  <c r="H296" i="4" l="1"/>
  <c r="F296" i="4" s="1"/>
  <c r="I296" i="4" s="1"/>
  <c r="E297" i="4" s="1"/>
  <c r="P264" i="4"/>
  <c r="X310" i="4"/>
  <c r="V310" i="4" s="1"/>
  <c r="N264" i="4" l="1"/>
  <c r="Q264" i="4" s="1"/>
  <c r="M265" i="4" s="1"/>
  <c r="Y310" i="4"/>
  <c r="U311" i="4" s="1"/>
  <c r="H297" i="4"/>
  <c r="P265" i="4" l="1"/>
  <c r="F297" i="4"/>
  <c r="I297" i="4" s="1"/>
  <c r="E298" i="4" s="1"/>
  <c r="X311" i="4"/>
  <c r="V311" i="4" s="1"/>
  <c r="Y311" i="4" l="1"/>
  <c r="U312" i="4" s="1"/>
  <c r="N265" i="4"/>
  <c r="Q265" i="4" s="1"/>
  <c r="M266" i="4" s="1"/>
  <c r="H298" i="4"/>
  <c r="X312" i="4" l="1"/>
  <c r="V312" i="4" s="1"/>
  <c r="Y312" i="4" s="1"/>
  <c r="U313" i="4" s="1"/>
  <c r="P266" i="4"/>
  <c r="F298" i="4"/>
  <c r="I298" i="4" s="1"/>
  <c r="E299" i="4" s="1"/>
  <c r="N266" i="4" l="1"/>
  <c r="Q266" i="4" s="1"/>
  <c r="M267" i="4" s="1"/>
  <c r="H299" i="4"/>
  <c r="X313" i="4"/>
  <c r="V313" i="4" s="1"/>
  <c r="F299" i="4" l="1"/>
  <c r="I299" i="4" s="1"/>
  <c r="E300" i="4" s="1"/>
  <c r="P267" i="4"/>
  <c r="Y313" i="4"/>
  <c r="U314" i="4" s="1"/>
  <c r="H300" i="4" l="1"/>
  <c r="F300" i="4" s="1"/>
  <c r="I300" i="4" s="1"/>
  <c r="E301" i="4" s="1"/>
  <c r="N267" i="4"/>
  <c r="Q267" i="4" s="1"/>
  <c r="M268" i="4" s="1"/>
  <c r="X314" i="4"/>
  <c r="V314" i="4" s="1"/>
  <c r="P268" i="4" l="1"/>
  <c r="H301" i="4"/>
  <c r="F301" i="4" s="1"/>
  <c r="I301" i="4" s="1"/>
  <c r="E302" i="4" s="1"/>
  <c r="Y314" i="4"/>
  <c r="U315" i="4" s="1"/>
  <c r="N268" i="4" l="1"/>
  <c r="Q268" i="4" s="1"/>
  <c r="M269" i="4" s="1"/>
  <c r="H302" i="4"/>
  <c r="X315" i="4"/>
  <c r="V315" i="4" s="1"/>
  <c r="P269" i="4" l="1"/>
  <c r="F302" i="4"/>
  <c r="I302" i="4" s="1"/>
  <c r="E303" i="4" s="1"/>
  <c r="Y315" i="4"/>
  <c r="U316" i="4" s="1"/>
  <c r="N269" i="4" l="1"/>
  <c r="Q269" i="4" s="1"/>
  <c r="M270" i="4" s="1"/>
  <c r="H303" i="4"/>
  <c r="X316" i="4"/>
  <c r="V316" i="4" s="1"/>
  <c r="P270" i="4" l="1"/>
  <c r="F303" i="4"/>
  <c r="I303" i="4" s="1"/>
  <c r="E304" i="4" s="1"/>
  <c r="Y316" i="4"/>
  <c r="U317" i="4" s="1"/>
  <c r="N270" i="4" l="1"/>
  <c r="Q270" i="4" s="1"/>
  <c r="M271" i="4" s="1"/>
  <c r="H304" i="4"/>
  <c r="X317" i="4"/>
  <c r="V317" i="4" s="1"/>
  <c r="F304" i="4" l="1"/>
  <c r="I304" i="4" s="1"/>
  <c r="E305" i="4" s="1"/>
  <c r="P271" i="4"/>
  <c r="Y317" i="4"/>
  <c r="U318" i="4" s="1"/>
  <c r="N271" i="4" l="1"/>
  <c r="Q271" i="4" s="1"/>
  <c r="M272" i="4" s="1"/>
  <c r="H305" i="4"/>
  <c r="X318" i="4"/>
  <c r="V318" i="4" l="1"/>
  <c r="Y318" i="4" s="1"/>
  <c r="U319" i="4" s="1"/>
  <c r="P272" i="4"/>
  <c r="F305" i="4"/>
  <c r="I305" i="4" s="1"/>
  <c r="E306" i="4" s="1"/>
  <c r="X319" i="4" l="1"/>
  <c r="V319" i="4" s="1"/>
  <c r="Y319" i="4" s="1"/>
  <c r="U320" i="4" s="1"/>
  <c r="N272" i="4"/>
  <c r="Q272" i="4" s="1"/>
  <c r="M273" i="4" s="1"/>
  <c r="H306" i="4"/>
  <c r="F306" i="4" l="1"/>
  <c r="I306" i="4" s="1"/>
  <c r="E307" i="4" s="1"/>
  <c r="P273" i="4"/>
  <c r="X320" i="4"/>
  <c r="V320" i="4" s="1"/>
  <c r="N273" i="4" l="1"/>
  <c r="Q273" i="4" s="1"/>
  <c r="M274" i="4" s="1"/>
  <c r="H307" i="4"/>
  <c r="Y320" i="4"/>
  <c r="U321" i="4" s="1"/>
  <c r="P274" i="4" l="1"/>
  <c r="F307" i="4"/>
  <c r="I307" i="4" s="1"/>
  <c r="E308" i="4" s="1"/>
  <c r="X321" i="4"/>
  <c r="V321" i="4" s="1"/>
  <c r="Y321" i="4" l="1"/>
  <c r="U322" i="4" s="1"/>
  <c r="N274" i="4"/>
  <c r="Q274" i="4" s="1"/>
  <c r="M275" i="4" s="1"/>
  <c r="H308" i="4"/>
  <c r="X322" i="4" l="1"/>
  <c r="V322" i="4" s="1"/>
  <c r="Y322" i="4" s="1"/>
  <c r="U323" i="4" s="1"/>
  <c r="F308" i="4"/>
  <c r="I308" i="4" s="1"/>
  <c r="P275" i="4"/>
  <c r="H309" i="4" l="1"/>
  <c r="E309" i="4"/>
  <c r="N275" i="4"/>
  <c r="Q275" i="4" s="1"/>
  <c r="M276" i="4" s="1"/>
  <c r="X323" i="4"/>
  <c r="F309" i="4" l="1"/>
  <c r="I309" i="4" s="1"/>
  <c r="E310" i="4" s="1"/>
  <c r="V323" i="4"/>
  <c r="Y323" i="4" s="1"/>
  <c r="U324" i="4" s="1"/>
  <c r="P276" i="4"/>
  <c r="H310" i="4" l="1"/>
  <c r="F310" i="4" s="1"/>
  <c r="I310" i="4" s="1"/>
  <c r="E311" i="4" s="1"/>
  <c r="X324" i="4"/>
  <c r="N276" i="4"/>
  <c r="Q276" i="4" s="1"/>
  <c r="M277" i="4" s="1"/>
  <c r="H311" i="4" l="1"/>
  <c r="F311" i="4" s="1"/>
  <c r="I311" i="4" s="1"/>
  <c r="E312" i="4" s="1"/>
  <c r="V324" i="4"/>
  <c r="Y324" i="4" s="1"/>
  <c r="U325" i="4" s="1"/>
  <c r="P277" i="4"/>
  <c r="H312" i="4" l="1"/>
  <c r="F312" i="4" s="1"/>
  <c r="I312" i="4" s="1"/>
  <c r="E313" i="4" s="1"/>
  <c r="N277" i="4"/>
  <c r="Q277" i="4" s="1"/>
  <c r="X325" i="4"/>
  <c r="V325" i="4" s="1"/>
  <c r="Y325" i="4" s="1"/>
  <c r="U326" i="4" s="1"/>
  <c r="P278" i="4" l="1"/>
  <c r="M278" i="4"/>
  <c r="H313" i="4"/>
  <c r="X326" i="4"/>
  <c r="N278" i="4" l="1"/>
  <c r="Q278" i="4" s="1"/>
  <c r="M279" i="4" s="1"/>
  <c r="F313" i="4"/>
  <c r="I313" i="4" s="1"/>
  <c r="E314" i="4" s="1"/>
  <c r="V326" i="4"/>
  <c r="Y326" i="4" s="1"/>
  <c r="U327" i="4" s="1"/>
  <c r="P279" i="4" l="1"/>
  <c r="N279" i="4" s="1"/>
  <c r="Q279" i="4" s="1"/>
  <c r="M280" i="4" s="1"/>
  <c r="H314" i="4"/>
  <c r="F314" i="4" s="1"/>
  <c r="I314" i="4" s="1"/>
  <c r="E315" i="4" s="1"/>
  <c r="X327" i="4"/>
  <c r="V327" i="4" s="1"/>
  <c r="Y327" i="4" s="1"/>
  <c r="U328" i="4" s="1"/>
  <c r="H315" i="4" l="1"/>
  <c r="F315" i="4" s="1"/>
  <c r="I315" i="4" s="1"/>
  <c r="E316" i="4" s="1"/>
  <c r="P280" i="4"/>
  <c r="X328" i="4"/>
  <c r="V328" i="4" s="1"/>
  <c r="N280" i="4" l="1"/>
  <c r="Q280" i="4" s="1"/>
  <c r="M281" i="4" s="1"/>
  <c r="Y328" i="4"/>
  <c r="U329" i="4" s="1"/>
  <c r="H316" i="4"/>
  <c r="F316" i="4" s="1"/>
  <c r="P281" i="4" l="1"/>
  <c r="X329" i="4"/>
  <c r="I316" i="4"/>
  <c r="E317" i="4" s="1"/>
  <c r="V329" i="4" l="1"/>
  <c r="Y329" i="4" s="1"/>
  <c r="U330" i="4" s="1"/>
  <c r="N281" i="4"/>
  <c r="Q281" i="4" s="1"/>
  <c r="M282" i="4" s="1"/>
  <c r="H317" i="4"/>
  <c r="F317" i="4" s="1"/>
  <c r="X330" i="4" l="1"/>
  <c r="P282" i="4"/>
  <c r="I317" i="4"/>
  <c r="E318" i="4" s="1"/>
  <c r="V330" i="4" l="1"/>
  <c r="Y330" i="4" s="1"/>
  <c r="U331" i="4" s="1"/>
  <c r="N282" i="4"/>
  <c r="Q282" i="4" s="1"/>
  <c r="M283" i="4" s="1"/>
  <c r="H318" i="4"/>
  <c r="F318" i="4" s="1"/>
  <c r="X331" i="4" l="1"/>
  <c r="V331" i="4" s="1"/>
  <c r="Y331" i="4" s="1"/>
  <c r="U332" i="4" s="1"/>
  <c r="P283" i="4"/>
  <c r="I318" i="4"/>
  <c r="E319" i="4" s="1"/>
  <c r="N283" i="4" l="1"/>
  <c r="Q283" i="4" s="1"/>
  <c r="M284" i="4" s="1"/>
  <c r="X332" i="4"/>
  <c r="V332" i="4" s="1"/>
  <c r="H319" i="4"/>
  <c r="F319" i="4" s="1"/>
  <c r="P284" i="4" l="1"/>
  <c r="I319" i="4"/>
  <c r="E320" i="4" s="1"/>
  <c r="Y332" i="4"/>
  <c r="U333" i="4" s="1"/>
  <c r="N284" i="4" l="1"/>
  <c r="Q284" i="4" s="1"/>
  <c r="M285" i="4" s="1"/>
  <c r="H320" i="4"/>
  <c r="F320" i="4" s="1"/>
  <c r="X333" i="4"/>
  <c r="V333" i="4" s="1"/>
  <c r="P285" i="4" l="1"/>
  <c r="I320" i="4"/>
  <c r="E321" i="4" s="1"/>
  <c r="Y333" i="4"/>
  <c r="U334" i="4" s="1"/>
  <c r="N285" i="4" l="1"/>
  <c r="Q285" i="4" s="1"/>
  <c r="M286" i="4" s="1"/>
  <c r="H321" i="4"/>
  <c r="F321" i="4" s="1"/>
  <c r="I321" i="4" s="1"/>
  <c r="E322" i="4" s="1"/>
  <c r="X334" i="4"/>
  <c r="V334" i="4" s="1"/>
  <c r="P286" i="4" l="1"/>
  <c r="N286" i="4" s="1"/>
  <c r="Q286" i="4" s="1"/>
  <c r="M287" i="4" s="1"/>
  <c r="Y334" i="4"/>
  <c r="U335" i="4" s="1"/>
  <c r="H322" i="4"/>
  <c r="F322" i="4" s="1"/>
  <c r="P287" i="4" l="1"/>
  <c r="X335" i="4"/>
  <c r="V335" i="4" s="1"/>
  <c r="I322" i="4"/>
  <c r="E323" i="4" s="1"/>
  <c r="N287" i="4" l="1"/>
  <c r="Q287" i="4" s="1"/>
  <c r="M288" i="4" s="1"/>
  <c r="Y335" i="4"/>
  <c r="U336" i="4" s="1"/>
  <c r="H323" i="4"/>
  <c r="F323" i="4" s="1"/>
  <c r="P288" i="4" l="1"/>
  <c r="X336" i="4"/>
  <c r="V336" i="4" s="1"/>
  <c r="I323" i="4"/>
  <c r="E324" i="4" s="1"/>
  <c r="N288" i="4" l="1"/>
  <c r="Q288" i="4" s="1"/>
  <c r="M289" i="4" s="1"/>
  <c r="Y336" i="4"/>
  <c r="U337" i="4" s="1"/>
  <c r="H324" i="4"/>
  <c r="F324" i="4" s="1"/>
  <c r="P289" i="4" l="1"/>
  <c r="I324" i="4"/>
  <c r="E325" i="4" s="1"/>
  <c r="X337" i="4"/>
  <c r="V337" i="4" s="1"/>
  <c r="N289" i="4" l="1"/>
  <c r="Q289" i="4" s="1"/>
  <c r="M290" i="4" s="1"/>
  <c r="H325" i="4"/>
  <c r="F325" i="4" s="1"/>
  <c r="Y337" i="4"/>
  <c r="U338" i="4" s="1"/>
  <c r="P290" i="4" l="1"/>
  <c r="I325" i="4"/>
  <c r="E326" i="4" s="1"/>
  <c r="X338" i="4"/>
  <c r="V338" i="4" s="1"/>
  <c r="N290" i="4" l="1"/>
  <c r="Q290" i="4" s="1"/>
  <c r="M291" i="4" s="1"/>
  <c r="H326" i="4"/>
  <c r="F326" i="4" s="1"/>
  <c r="Y338" i="4"/>
  <c r="U339" i="4" s="1"/>
  <c r="P291" i="4" l="1"/>
  <c r="I326" i="4"/>
  <c r="E327" i="4" s="1"/>
  <c r="X339" i="4"/>
  <c r="V339" i="4" s="1"/>
  <c r="N291" i="4" l="1"/>
  <c r="Q291" i="4" s="1"/>
  <c r="M292" i="4" s="1"/>
  <c r="H327" i="4"/>
  <c r="Y339" i="4"/>
  <c r="U340" i="4" s="1"/>
  <c r="P292" i="4" l="1"/>
  <c r="F327" i="4"/>
  <c r="I327" i="4" s="1"/>
  <c r="E328" i="4" s="1"/>
  <c r="X340" i="4"/>
  <c r="V340" i="4" s="1"/>
  <c r="N292" i="4" l="1"/>
  <c r="Q292" i="4" s="1"/>
  <c r="M293" i="4" s="1"/>
  <c r="H328" i="4"/>
  <c r="Y340" i="4"/>
  <c r="U341" i="4" s="1"/>
  <c r="P293" i="4" l="1"/>
  <c r="F328" i="4"/>
  <c r="I328" i="4" s="1"/>
  <c r="E329" i="4" s="1"/>
  <c r="X341" i="4"/>
  <c r="V341" i="4" s="1"/>
  <c r="N293" i="4" l="1"/>
  <c r="Q293" i="4" s="1"/>
  <c r="M294" i="4" s="1"/>
  <c r="H329" i="4"/>
  <c r="Y341" i="4"/>
  <c r="U342" i="4" s="1"/>
  <c r="P294" i="4" l="1"/>
  <c r="F329" i="4"/>
  <c r="I329" i="4" s="1"/>
  <c r="E330" i="4" s="1"/>
  <c r="X342" i="4"/>
  <c r="V342" i="4" s="1"/>
  <c r="N294" i="4" l="1"/>
  <c r="Q294" i="4" s="1"/>
  <c r="M295" i="4" s="1"/>
  <c r="H330" i="4"/>
  <c r="Y342" i="4"/>
  <c r="U343" i="4" s="1"/>
  <c r="F330" i="4" l="1"/>
  <c r="I330" i="4" s="1"/>
  <c r="E331" i="4" s="1"/>
  <c r="P295" i="4"/>
  <c r="X343" i="4"/>
  <c r="V343" i="4" s="1"/>
  <c r="N295" i="4" l="1"/>
  <c r="Q295" i="4" s="1"/>
  <c r="M296" i="4" s="1"/>
  <c r="H331" i="4"/>
  <c r="Y343" i="4"/>
  <c r="U344" i="4" s="1"/>
  <c r="P296" i="4" l="1"/>
  <c r="F331" i="4"/>
  <c r="I331" i="4" s="1"/>
  <c r="E332" i="4" s="1"/>
  <c r="X344" i="4"/>
  <c r="V344" i="4" s="1"/>
  <c r="N296" i="4" l="1"/>
  <c r="Q296" i="4" s="1"/>
  <c r="M297" i="4" s="1"/>
  <c r="H332" i="4"/>
  <c r="Y344" i="4"/>
  <c r="U345" i="4" s="1"/>
  <c r="P297" i="4" l="1"/>
  <c r="F332" i="4"/>
  <c r="I332" i="4" s="1"/>
  <c r="E333" i="4" s="1"/>
  <c r="X345" i="4"/>
  <c r="V345" i="4" s="1"/>
  <c r="N297" i="4" l="1"/>
  <c r="Q297" i="4" s="1"/>
  <c r="M298" i="4" s="1"/>
  <c r="H333" i="4"/>
  <c r="Y345" i="4"/>
  <c r="U346" i="4" s="1"/>
  <c r="F333" i="4" l="1"/>
  <c r="I333" i="4" s="1"/>
  <c r="E334" i="4" s="1"/>
  <c r="P298" i="4"/>
  <c r="X346" i="4"/>
  <c r="V346" i="4" s="1"/>
  <c r="H334" i="4" l="1"/>
  <c r="F334" i="4" s="1"/>
  <c r="I334" i="4" s="1"/>
  <c r="E335" i="4" s="1"/>
  <c r="N298" i="4"/>
  <c r="Q298" i="4" s="1"/>
  <c r="M299" i="4" s="1"/>
  <c r="Y346" i="4"/>
  <c r="U347" i="4" s="1"/>
  <c r="H335" i="4" l="1"/>
  <c r="F335" i="4" s="1"/>
  <c r="I335" i="4" s="1"/>
  <c r="E336" i="4" s="1"/>
  <c r="P299" i="4"/>
  <c r="X347" i="4"/>
  <c r="V347" i="4" l="1"/>
  <c r="Y347" i="4" s="1"/>
  <c r="U348" i="4" s="1"/>
  <c r="N299" i="4"/>
  <c r="Q299" i="4" s="1"/>
  <c r="M300" i="4" s="1"/>
  <c r="H336" i="4"/>
  <c r="X348" i="4" l="1"/>
  <c r="P300" i="4"/>
  <c r="N300" i="4" s="1"/>
  <c r="Q300" i="4" s="1"/>
  <c r="M301" i="4" s="1"/>
  <c r="F336" i="4"/>
  <c r="I336" i="4" s="1"/>
  <c r="E337" i="4" s="1"/>
  <c r="V348" i="4" l="1"/>
  <c r="Y348" i="4" s="1"/>
  <c r="U349" i="4" s="1"/>
  <c r="P301" i="4"/>
  <c r="H337" i="4"/>
  <c r="X349" i="4" l="1"/>
  <c r="V349" i="4" s="1"/>
  <c r="Y349" i="4" s="1"/>
  <c r="U350" i="4" s="1"/>
  <c r="N301" i="4"/>
  <c r="Q301" i="4" s="1"/>
  <c r="M302" i="4" s="1"/>
  <c r="F337" i="4"/>
  <c r="I337" i="4" s="1"/>
  <c r="E338" i="4" s="1"/>
  <c r="P302" i="4" l="1"/>
  <c r="H338" i="4"/>
  <c r="X350" i="4"/>
  <c r="V350" i="4" l="1"/>
  <c r="Y350" i="4" s="1"/>
  <c r="U351" i="4" s="1"/>
  <c r="N302" i="4"/>
  <c r="Q302" i="4" s="1"/>
  <c r="M303" i="4" s="1"/>
  <c r="F338" i="4"/>
  <c r="I338" i="4" s="1"/>
  <c r="E339" i="4" s="1"/>
  <c r="X351" i="4" l="1"/>
  <c r="P303" i="4"/>
  <c r="N303" i="4" s="1"/>
  <c r="Q303" i="4" s="1"/>
  <c r="M304" i="4" s="1"/>
  <c r="H339" i="4"/>
  <c r="V351" i="4" l="1"/>
  <c r="Y351" i="4" s="1"/>
  <c r="U352" i="4" s="1"/>
  <c r="P304" i="4"/>
  <c r="F339" i="4"/>
  <c r="I339" i="4" s="1"/>
  <c r="E340" i="4" s="1"/>
  <c r="X352" i="4" l="1"/>
  <c r="V352" i="4" s="1"/>
  <c r="Y352" i="4" s="1"/>
  <c r="U353" i="4" s="1"/>
  <c r="N304" i="4"/>
  <c r="Q304" i="4" s="1"/>
  <c r="M305" i="4" s="1"/>
  <c r="H340" i="4"/>
  <c r="X353" i="4" l="1"/>
  <c r="P305" i="4"/>
  <c r="F340" i="4"/>
  <c r="I340" i="4" s="1"/>
  <c r="E341" i="4" s="1"/>
  <c r="V353" i="4" l="1"/>
  <c r="Y353" i="4" s="1"/>
  <c r="U354" i="4" s="1"/>
  <c r="N305" i="4"/>
  <c r="H341" i="4"/>
  <c r="X354" i="4" l="1"/>
  <c r="V354" i="4" s="1"/>
  <c r="Y354" i="4" s="1"/>
  <c r="U355" i="4" s="1"/>
  <c r="Q305" i="4"/>
  <c r="M306" i="4" s="1"/>
  <c r="F341" i="4"/>
  <c r="I341" i="4" s="1"/>
  <c r="E342" i="4" s="1"/>
  <c r="X355" i="4" l="1"/>
  <c r="P306" i="4"/>
  <c r="H342" i="4"/>
  <c r="V355" i="4" l="1"/>
  <c r="Y355" i="4" s="1"/>
  <c r="U356" i="4" s="1"/>
  <c r="N306" i="4"/>
  <c r="F342" i="4"/>
  <c r="I342" i="4" s="1"/>
  <c r="E343" i="4" s="1"/>
  <c r="X356" i="4" l="1"/>
  <c r="V356" i="4" s="1"/>
  <c r="Y356" i="4" s="1"/>
  <c r="U357" i="4" s="1"/>
  <c r="Q306" i="4"/>
  <c r="M307" i="4" s="1"/>
  <c r="H343" i="4"/>
  <c r="P307" i="4" l="1"/>
  <c r="F343" i="4"/>
  <c r="I343" i="4" s="1"/>
  <c r="E344" i="4" s="1"/>
  <c r="X357" i="4"/>
  <c r="V357" i="4" l="1"/>
  <c r="Y357" i="4" s="1"/>
  <c r="U358" i="4" s="1"/>
  <c r="N307" i="4"/>
  <c r="H344" i="4"/>
  <c r="X358" i="4" l="1"/>
  <c r="Q307" i="4"/>
  <c r="M308" i="4" s="1"/>
  <c r="F344" i="4"/>
  <c r="I344" i="4" s="1"/>
  <c r="E345" i="4" s="1"/>
  <c r="V358" i="4" l="1"/>
  <c r="Y358" i="4" s="1"/>
  <c r="U359" i="4" s="1"/>
  <c r="P308" i="4"/>
  <c r="H345" i="4"/>
  <c r="N308" i="4" l="1"/>
  <c r="Q308" i="4" s="1"/>
  <c r="M309" i="4" s="1"/>
  <c r="X359" i="4"/>
  <c r="F345" i="4"/>
  <c r="I345" i="4" s="1"/>
  <c r="E346" i="4" s="1"/>
  <c r="P309" i="4" l="1"/>
  <c r="N309" i="4" s="1"/>
  <c r="Q309" i="4" s="1"/>
  <c r="M310" i="4" s="1"/>
  <c r="V359" i="4"/>
  <c r="Y359" i="4" s="1"/>
  <c r="U360" i="4" s="1"/>
  <c r="H346" i="4"/>
  <c r="X360" i="4" l="1"/>
  <c r="P310" i="4"/>
  <c r="F346" i="4"/>
  <c r="I346" i="4" s="1"/>
  <c r="E347" i="4" s="1"/>
  <c r="V360" i="4" l="1"/>
  <c r="Y360" i="4" s="1"/>
  <c r="U361" i="4" s="1"/>
  <c r="N310" i="4"/>
  <c r="Q310" i="4" s="1"/>
  <c r="M311" i="4" s="1"/>
  <c r="H347" i="4"/>
  <c r="X361" i="4" l="1"/>
  <c r="V361" i="4" s="1"/>
  <c r="Y361" i="4" s="1"/>
  <c r="U362" i="4" s="1"/>
  <c r="P311" i="4"/>
  <c r="F347" i="4"/>
  <c r="I347" i="4" s="1"/>
  <c r="E348" i="4" s="1"/>
  <c r="X362" i="4" l="1"/>
  <c r="N311" i="4"/>
  <c r="Q311" i="4" s="1"/>
  <c r="M312" i="4" s="1"/>
  <c r="H348" i="4"/>
  <c r="V362" i="4" l="1"/>
  <c r="Y362" i="4" s="1"/>
  <c r="U363" i="4" s="1"/>
  <c r="P312" i="4"/>
  <c r="F348" i="4"/>
  <c r="I348" i="4" s="1"/>
  <c r="E349" i="4" s="1"/>
  <c r="X363" i="4" l="1"/>
  <c r="N312" i="4"/>
  <c r="Q312" i="4" s="1"/>
  <c r="M313" i="4" s="1"/>
  <c r="H349" i="4"/>
  <c r="V363" i="4" l="1"/>
  <c r="Y363" i="4" s="1"/>
  <c r="U364" i="4" s="1"/>
  <c r="P313" i="4"/>
  <c r="F349" i="4"/>
  <c r="I349" i="4" s="1"/>
  <c r="E350" i="4" s="1"/>
  <c r="X364" i="4" l="1"/>
  <c r="V364" i="4" s="1"/>
  <c r="Y364" i="4" s="1"/>
  <c r="U365" i="4" s="1"/>
  <c r="N313" i="4"/>
  <c r="Q313" i="4" s="1"/>
  <c r="M314" i="4" s="1"/>
  <c r="H350" i="4"/>
  <c r="X365" i="4" l="1"/>
  <c r="V365" i="4" s="1"/>
  <c r="Y365" i="4" s="1"/>
  <c r="U366" i="4" s="1"/>
  <c r="P314" i="4"/>
  <c r="F350" i="4"/>
  <c r="I350" i="4" s="1"/>
  <c r="E351" i="4" s="1"/>
  <c r="N314" i="4" l="1"/>
  <c r="Q314" i="4" s="1"/>
  <c r="M315" i="4" s="1"/>
  <c r="H351" i="4"/>
  <c r="X366" i="4"/>
  <c r="V366" i="4" s="1"/>
  <c r="F351" i="4" l="1"/>
  <c r="I351" i="4" s="1"/>
  <c r="E352" i="4" s="1"/>
  <c r="P315" i="4"/>
  <c r="Y366" i="4"/>
  <c r="U367" i="4" s="1"/>
  <c r="H352" i="4" l="1"/>
  <c r="F352" i="4" s="1"/>
  <c r="I352" i="4" s="1"/>
  <c r="E353" i="4" s="1"/>
  <c r="N315" i="4"/>
  <c r="Q315" i="4" s="1"/>
  <c r="M316" i="4" s="1"/>
  <c r="X367" i="4"/>
  <c r="V367" i="4" l="1"/>
  <c r="Y367" i="4" s="1"/>
  <c r="U368" i="4" s="1"/>
  <c r="P316" i="4"/>
  <c r="H353" i="4"/>
  <c r="X368" i="4" l="1"/>
  <c r="N316" i="4"/>
  <c r="Q316" i="4" s="1"/>
  <c r="M317" i="4" s="1"/>
  <c r="F353" i="4"/>
  <c r="I353" i="4" s="1"/>
  <c r="E354" i="4" s="1"/>
  <c r="V368" i="4" l="1"/>
  <c r="Y368" i="4" s="1"/>
  <c r="U369" i="4" s="1"/>
  <c r="P317" i="4"/>
  <c r="H354" i="4"/>
  <c r="F354" i="4" l="1"/>
  <c r="I354" i="4" s="1"/>
  <c r="X369" i="4"/>
  <c r="N317" i="4"/>
  <c r="Q317" i="4" s="1"/>
  <c r="M318" i="4" s="1"/>
  <c r="H355" i="4" l="1"/>
  <c r="E355" i="4"/>
  <c r="V369" i="4"/>
  <c r="Y369" i="4" s="1"/>
  <c r="U370" i="4" s="1"/>
  <c r="P318" i="4"/>
  <c r="F355" i="4" l="1"/>
  <c r="I355" i="4" s="1"/>
  <c r="E356" i="4" s="1"/>
  <c r="X370" i="4"/>
  <c r="F13" i="8" s="1"/>
  <c r="N318" i="4"/>
  <c r="Q318" i="4" s="1"/>
  <c r="M319" i="4" s="1"/>
  <c r="H356" i="4" l="1"/>
  <c r="F356" i="4" s="1"/>
  <c r="I356" i="4" s="1"/>
  <c r="E357" i="4" s="1"/>
  <c r="V370" i="4"/>
  <c r="P319" i="4"/>
  <c r="F12" i="8" l="1"/>
  <c r="Y370" i="4"/>
  <c r="N319" i="4"/>
  <c r="Q319" i="4" s="1"/>
  <c r="M320" i="4" s="1"/>
  <c r="H357" i="4"/>
  <c r="P320" i="4" l="1"/>
  <c r="F357" i="4"/>
  <c r="I357" i="4" s="1"/>
  <c r="E358" i="4" s="1"/>
  <c r="N320" i="4" l="1"/>
  <c r="Q320" i="4" s="1"/>
  <c r="M321" i="4" s="1"/>
  <c r="H358" i="4"/>
  <c r="P321" i="4" l="1"/>
  <c r="F358" i="4"/>
  <c r="I358" i="4" s="1"/>
  <c r="E359" i="4" s="1"/>
  <c r="N321" i="4" l="1"/>
  <c r="Q321" i="4" s="1"/>
  <c r="M322" i="4" s="1"/>
  <c r="H359" i="4"/>
  <c r="P322" i="4" l="1"/>
  <c r="F359" i="4"/>
  <c r="I359" i="4" s="1"/>
  <c r="E360" i="4" s="1"/>
  <c r="N322" i="4" l="1"/>
  <c r="Q322" i="4" s="1"/>
  <c r="M323" i="4" s="1"/>
  <c r="H360" i="4"/>
  <c r="P323" i="4" l="1"/>
  <c r="F360" i="4"/>
  <c r="I360" i="4" s="1"/>
  <c r="E361" i="4" s="1"/>
  <c r="N323" i="4" l="1"/>
  <c r="Q323" i="4" s="1"/>
  <c r="M324" i="4" s="1"/>
  <c r="H361" i="4"/>
  <c r="F361" i="4" l="1"/>
  <c r="I361" i="4" s="1"/>
  <c r="E362" i="4" s="1"/>
  <c r="P324" i="4"/>
  <c r="H362" i="4" l="1"/>
  <c r="F362" i="4" s="1"/>
  <c r="I362" i="4" s="1"/>
  <c r="N324" i="4"/>
  <c r="Q324" i="4" s="1"/>
  <c r="M325" i="4" s="1"/>
  <c r="H363" i="4" l="1"/>
  <c r="E363" i="4"/>
  <c r="P325" i="4"/>
  <c r="F363" i="4" l="1"/>
  <c r="I363" i="4" s="1"/>
  <c r="E364" i="4" s="1"/>
  <c r="N325" i="4"/>
  <c r="Q325" i="4" s="1"/>
  <c r="M326" i="4" s="1"/>
  <c r="H364" i="4" l="1"/>
  <c r="F364" i="4" s="1"/>
  <c r="I364" i="4" s="1"/>
  <c r="E365" i="4" s="1"/>
  <c r="P326" i="4"/>
  <c r="N326" i="4" l="1"/>
  <c r="Q326" i="4" s="1"/>
  <c r="M327" i="4" s="1"/>
  <c r="H365" i="4"/>
  <c r="P327" i="4" l="1"/>
  <c r="F365" i="4"/>
  <c r="I365" i="4" s="1"/>
  <c r="E366" i="4" s="1"/>
  <c r="N327" i="4" l="1"/>
  <c r="Q327" i="4" s="1"/>
  <c r="M328" i="4" s="1"/>
  <c r="H366" i="4"/>
  <c r="P328" i="4" l="1"/>
  <c r="F366" i="4"/>
  <c r="I366" i="4" s="1"/>
  <c r="E367" i="4" s="1"/>
  <c r="N328" i="4" l="1"/>
  <c r="Q328" i="4" s="1"/>
  <c r="M329" i="4" s="1"/>
  <c r="H367" i="4"/>
  <c r="P329" i="4" l="1"/>
  <c r="F367" i="4"/>
  <c r="N329" i="4" l="1"/>
  <c r="Q329" i="4" s="1"/>
  <c r="M330" i="4" s="1"/>
  <c r="I367" i="4"/>
  <c r="E368" i="4" s="1"/>
  <c r="P330" i="4" l="1"/>
  <c r="H368" i="4"/>
  <c r="N330" i="4" l="1"/>
  <c r="Q330" i="4" s="1"/>
  <c r="M331" i="4" s="1"/>
  <c r="F368" i="4"/>
  <c r="P331" i="4" l="1"/>
  <c r="N331" i="4" s="1"/>
  <c r="Q331" i="4" s="1"/>
  <c r="I368" i="4"/>
  <c r="E369" i="4" s="1"/>
  <c r="P332" i="4" l="1"/>
  <c r="M332" i="4"/>
  <c r="H369" i="4"/>
  <c r="N332" i="4" l="1"/>
  <c r="Q332" i="4" s="1"/>
  <c r="M333" i="4" s="1"/>
  <c r="F369" i="4"/>
  <c r="P333" i="4" l="1"/>
  <c r="N333" i="4" s="1"/>
  <c r="Q333" i="4" s="1"/>
  <c r="M334" i="4" s="1"/>
  <c r="I369" i="4"/>
  <c r="E370" i="4" s="1"/>
  <c r="P334" i="4" l="1"/>
  <c r="N334" i="4" s="1"/>
  <c r="Q334" i="4" s="1"/>
  <c r="M335" i="4" s="1"/>
  <c r="H370" i="4"/>
  <c r="D13" i="8" s="1"/>
  <c r="F370" i="4" l="1"/>
  <c r="P335" i="4"/>
  <c r="F17" i="8"/>
  <c r="F25" i="8" s="1"/>
  <c r="D12" i="8" l="1"/>
  <c r="I370" i="4"/>
  <c r="N335" i="4"/>
  <c r="Q335" i="4" s="1"/>
  <c r="M336" i="4" s="1"/>
  <c r="P336" i="4" l="1"/>
  <c r="N336" i="4" l="1"/>
  <c r="Q336" i="4" s="1"/>
  <c r="M337" i="4" s="1"/>
  <c r="P337" i="4" l="1"/>
  <c r="N337" i="4" l="1"/>
  <c r="Q337" i="4" s="1"/>
  <c r="M338" i="4" s="1"/>
  <c r="P338" i="4" l="1"/>
  <c r="N338" i="4" l="1"/>
  <c r="Q338" i="4" s="1"/>
  <c r="M339" i="4" s="1"/>
  <c r="P339" i="4" l="1"/>
  <c r="N339" i="4" s="1"/>
  <c r="Q339" i="4" s="1"/>
  <c r="M340" i="4" s="1"/>
  <c r="P340" i="4" l="1"/>
  <c r="N340" i="4" s="1"/>
  <c r="Q340" i="4" s="1"/>
  <c r="M341" i="4" s="1"/>
  <c r="P341" i="4" l="1"/>
  <c r="N341" i="4" l="1"/>
  <c r="Q341" i="4" s="1"/>
  <c r="M342" i="4" s="1"/>
  <c r="P342" i="4" l="1"/>
  <c r="N342" i="4" l="1"/>
  <c r="Q342" i="4" s="1"/>
  <c r="M343" i="4" s="1"/>
  <c r="P343" i="4" l="1"/>
  <c r="N343" i="4" l="1"/>
  <c r="Q343" i="4" s="1"/>
  <c r="M344" i="4" s="1"/>
  <c r="P344" i="4" l="1"/>
  <c r="N344" i="4" l="1"/>
  <c r="Q344" i="4" s="1"/>
  <c r="M345" i="4" s="1"/>
  <c r="P345" i="4" l="1"/>
  <c r="N345" i="4" l="1"/>
  <c r="Q345" i="4" s="1"/>
  <c r="M346" i="4" s="1"/>
  <c r="P346" i="4" l="1"/>
  <c r="N346" i="4" l="1"/>
  <c r="Q346" i="4" s="1"/>
  <c r="M347" i="4" s="1"/>
  <c r="P347" i="4" l="1"/>
  <c r="N347" i="4" l="1"/>
  <c r="Q347" i="4" s="1"/>
  <c r="M348" i="4" s="1"/>
  <c r="P348" i="4" l="1"/>
  <c r="N348" i="4" l="1"/>
  <c r="Q348" i="4" s="1"/>
  <c r="M349" i="4" s="1"/>
  <c r="P349" i="4" l="1"/>
  <c r="N349" i="4" l="1"/>
  <c r="Q349" i="4" s="1"/>
  <c r="M350" i="4" s="1"/>
  <c r="P350" i="4" l="1"/>
  <c r="N350" i="4" l="1"/>
  <c r="Q350" i="4" s="1"/>
  <c r="M351" i="4" s="1"/>
  <c r="P351" i="4" l="1"/>
  <c r="N351" i="4" l="1"/>
  <c r="Q351" i="4" s="1"/>
  <c r="M352" i="4" s="1"/>
  <c r="P352" i="4" l="1"/>
  <c r="N352" i="4" l="1"/>
  <c r="Q352" i="4" s="1"/>
  <c r="M353" i="4" s="1"/>
  <c r="P353" i="4" l="1"/>
  <c r="N353" i="4" l="1"/>
  <c r="Q353" i="4" s="1"/>
  <c r="M354" i="4" s="1"/>
  <c r="P354" i="4" l="1"/>
  <c r="N354" i="4" l="1"/>
  <c r="Q354" i="4" s="1"/>
  <c r="M355" i="4" s="1"/>
  <c r="P355" i="4" l="1"/>
  <c r="N355" i="4" l="1"/>
  <c r="Q355" i="4" s="1"/>
  <c r="M356" i="4" s="1"/>
  <c r="P356" i="4" l="1"/>
  <c r="N356" i="4" l="1"/>
  <c r="Q356" i="4" s="1"/>
  <c r="M357" i="4" s="1"/>
  <c r="P357" i="4" l="1"/>
  <c r="N357" i="4" s="1"/>
  <c r="Q357" i="4" s="1"/>
  <c r="M358" i="4" s="1"/>
  <c r="P358" i="4" l="1"/>
  <c r="N358" i="4" l="1"/>
  <c r="Q358" i="4" s="1"/>
  <c r="M359" i="4" s="1"/>
  <c r="P359" i="4" l="1"/>
  <c r="N359" i="4" l="1"/>
  <c r="Q359" i="4" s="1"/>
  <c r="M360" i="4" s="1"/>
  <c r="P360" i="4" l="1"/>
  <c r="N360" i="4" l="1"/>
  <c r="Q360" i="4" s="1"/>
  <c r="M361" i="4" s="1"/>
  <c r="P361" i="4" l="1"/>
  <c r="N361" i="4" l="1"/>
  <c r="Q361" i="4" s="1"/>
  <c r="M362" i="4" s="1"/>
  <c r="P362" i="4" l="1"/>
  <c r="N362" i="4" l="1"/>
  <c r="Q362" i="4" s="1"/>
  <c r="M363" i="4" s="1"/>
  <c r="P363" i="4" l="1"/>
  <c r="N363" i="4" l="1"/>
  <c r="Q363" i="4" s="1"/>
  <c r="M364" i="4" s="1"/>
  <c r="P364" i="4" l="1"/>
  <c r="N364" i="4" l="1"/>
  <c r="Q364" i="4" s="1"/>
  <c r="M365" i="4" s="1"/>
  <c r="P365" i="4" l="1"/>
  <c r="N365" i="4" l="1"/>
  <c r="Q365" i="4" s="1"/>
  <c r="M366" i="4" s="1"/>
  <c r="P366" i="4" l="1"/>
  <c r="N366" i="4" l="1"/>
  <c r="Q366" i="4" s="1"/>
  <c r="M367" i="4" s="1"/>
  <c r="P367" i="4" l="1"/>
  <c r="N367" i="4" l="1"/>
  <c r="Q367" i="4" s="1"/>
  <c r="M368" i="4" s="1"/>
  <c r="P368" i="4" l="1"/>
  <c r="N368" i="4" l="1"/>
  <c r="Q368" i="4" s="1"/>
  <c r="M369" i="4" s="1"/>
  <c r="P369" i="4" l="1"/>
  <c r="N369" i="4" l="1"/>
  <c r="Q369" i="4" s="1"/>
  <c r="M370" i="4" s="1"/>
  <c r="P370" i="4" l="1"/>
  <c r="E13" i="8" s="1"/>
  <c r="E17" i="8" s="1"/>
  <c r="E25" i="8" s="1"/>
  <c r="N370" i="4" l="1"/>
  <c r="E12" i="8" l="1"/>
  <c r="Q370" i="4"/>
</calcChain>
</file>

<file path=xl/sharedStrings.xml><?xml version="1.0" encoding="utf-8"?>
<sst xmlns="http://schemas.openxmlformats.org/spreadsheetml/2006/main" count="148" uniqueCount="108">
  <si>
    <t>Albedo</t>
  </si>
  <si>
    <t>a</t>
  </si>
  <si>
    <t>b</t>
  </si>
  <si>
    <t>ET</t>
  </si>
  <si>
    <t>S</t>
  </si>
  <si>
    <t>Veg</t>
  </si>
  <si>
    <t>Inputs</t>
  </si>
  <si>
    <t>RF1</t>
  </si>
  <si>
    <t>RF2</t>
  </si>
  <si>
    <t>RF3</t>
  </si>
  <si>
    <t>Default</t>
  </si>
  <si>
    <t>75 - 1000</t>
  </si>
  <si>
    <t>0 - 1</t>
  </si>
  <si>
    <t>d</t>
  </si>
  <si>
    <t>0.1-0.8</t>
  </si>
  <si>
    <t>c</t>
  </si>
  <si>
    <t>Es</t>
  </si>
  <si>
    <t>lai/3</t>
  </si>
  <si>
    <t>LAI (m2/m2)</t>
  </si>
  <si>
    <t>Vegetación</t>
  </si>
  <si>
    <t>Número de curva</t>
  </si>
  <si>
    <t>Albedo (fracción)</t>
  </si>
  <si>
    <t>Suelo tipo B</t>
  </si>
  <si>
    <t>Suelo tipo C</t>
  </si>
  <si>
    <t>Pradera</t>
  </si>
  <si>
    <t>Matorral</t>
  </si>
  <si>
    <t>Pastizales arbolados</t>
  </si>
  <si>
    <t>Bosque</t>
  </si>
  <si>
    <t>Textura del suelo</t>
  </si>
  <si>
    <t>Arena</t>
  </si>
  <si>
    <t>Arena arcillosa</t>
  </si>
  <si>
    <t>Franco arenoso</t>
  </si>
  <si>
    <t>Franco arcilloso arenoso</t>
  </si>
  <si>
    <t>Marga</t>
  </si>
  <si>
    <t>Arcilla arenosa</t>
  </si>
  <si>
    <t>Franco limosa</t>
  </si>
  <si>
    <t>Limo</t>
  </si>
  <si>
    <t>Franco arcilloso</t>
  </si>
  <si>
    <t>Franco arcillo limoso</t>
  </si>
  <si>
    <t>Arcilla limosa</t>
  </si>
  <si>
    <t>Arcilla</t>
  </si>
  <si>
    <t>Capacidad de campo (mm/mm)</t>
  </si>
  <si>
    <t>Punto de marchitez (mm/mm)</t>
  </si>
  <si>
    <t>Valores para diferentes texturas de suelo</t>
  </si>
  <si>
    <t>pastoreo podría analizarse utilizando números de curva para condiciones de pastizales "pobres" y "buenas", respectivamente.</t>
  </si>
  <si>
    <t>*La vegetación de sobrepastoreo y perturbada constituye una condición 'pobre'. Pasar de un régimen de pastoreo continuo a la exclusión de</t>
  </si>
  <si>
    <t>Línea base</t>
  </si>
  <si>
    <t>Escenario 1</t>
  </si>
  <si>
    <t>Escenario 2</t>
  </si>
  <si>
    <t>Número de curva (sin unidades)</t>
  </si>
  <si>
    <t>Índice de área foliar LAI (m2/m2)</t>
  </si>
  <si>
    <t>Área de intervención (ha)</t>
  </si>
  <si>
    <t>Salidas</t>
  </si>
  <si>
    <t>Precipitación (mm)</t>
  </si>
  <si>
    <t>Escorrentía (mm)</t>
  </si>
  <si>
    <t>Evapotranspiración (mm)</t>
  </si>
  <si>
    <t>Percolación (mm)</t>
  </si>
  <si>
    <t>Beneficios calculados</t>
  </si>
  <si>
    <t>Aumento de percolación (ML)</t>
  </si>
  <si>
    <t>Redución de escorrentía (ML)</t>
  </si>
  <si>
    <t>Costos</t>
  </si>
  <si>
    <t>Costos de implementación (USD/ha)</t>
  </si>
  <si>
    <t>Costo total (USD)</t>
  </si>
  <si>
    <t>Aumento de percolación (USD por ML)</t>
  </si>
  <si>
    <t>Costo eficiencia</t>
  </si>
  <si>
    <t>Redución de escorrentía (USD por ML)</t>
  </si>
  <si>
    <t>Entradas del sitio</t>
  </si>
  <si>
    <t>Altitud (m)</t>
  </si>
  <si>
    <t>Latitud</t>
  </si>
  <si>
    <t>Entradas del suelo</t>
  </si>
  <si>
    <t>Capacidad de campo (Cc) (%)</t>
  </si>
  <si>
    <t>Punto de marchitez (Pm) (%)</t>
  </si>
  <si>
    <t>Coeficientes del modelo</t>
  </si>
  <si>
    <t>Profundidad del suelo (mm)</t>
  </si>
  <si>
    <t>Coeficiente C</t>
  </si>
  <si>
    <t>Rango</t>
  </si>
  <si>
    <t>Día</t>
  </si>
  <si>
    <t>Temperatura máxima (C)</t>
  </si>
  <si>
    <t>Temperatura mínima (C)</t>
  </si>
  <si>
    <t>Capacidad de campo (mm)</t>
  </si>
  <si>
    <t>Punto de marchitez (mm)</t>
  </si>
  <si>
    <t>Contenido de agua disponible (mm)</t>
  </si>
  <si>
    <t>Escenario</t>
  </si>
  <si>
    <t>Linea base</t>
  </si>
  <si>
    <t>Instrucciones:</t>
  </si>
  <si>
    <t>Presión atmosférica</t>
  </si>
  <si>
    <t>Temperatura promedio (°C)</t>
  </si>
  <si>
    <t>Pendiente de la curva Temperatura-Presión de saturación  - Δ (kPa/°C)</t>
  </si>
  <si>
    <t>Calor latente de vaporización - λ (MJ/kg)</t>
  </si>
  <si>
    <t>Constante psicrométrica - γ (kPa/°C)</t>
  </si>
  <si>
    <t>Declinación solar - δ</t>
  </si>
  <si>
    <t>Radiación de onda corta - Hsw</t>
  </si>
  <si>
    <t>Radiación de onda larga - Hlw</t>
  </si>
  <si>
    <t>Coeficiente de cobertura - r ()</t>
  </si>
  <si>
    <t>Evapotranspiración real - ET (mm)</t>
  </si>
  <si>
    <t>Caudal - Q (mm)</t>
  </si>
  <si>
    <t>Percolación - p (mm)</t>
  </si>
  <si>
    <t>Balance de agua - Rt (mm)</t>
  </si>
  <si>
    <r>
      <t>Presión de vapor de saturación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(kPa)</t>
    </r>
  </si>
  <si>
    <r>
      <rPr>
        <b/>
        <sz val="11"/>
        <color theme="0"/>
        <rFont val="Calibri"/>
        <family val="2"/>
      </rPr>
      <t>(α</t>
    </r>
    <r>
      <rPr>
        <b/>
        <vertAlign val="subscript"/>
        <sz val="11"/>
        <color theme="0"/>
        <rFont val="Calibri"/>
        <family val="2"/>
      </rPr>
      <t>pet</t>
    </r>
    <r>
      <rPr>
        <b/>
        <sz val="11"/>
        <color theme="0"/>
        <rFont val="Calibri"/>
        <family val="2"/>
      </rPr>
      <t>*</t>
    </r>
    <r>
      <rPr>
        <b/>
        <sz val="11"/>
        <color theme="0"/>
        <rFont val="Calibri"/>
        <family val="2"/>
        <scheme val="minor"/>
      </rPr>
      <t>Δ)/(λ(Δ+γ))</t>
    </r>
  </si>
  <si>
    <r>
      <t>Evapotranspiración potencial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(mm)</t>
    </r>
  </si>
  <si>
    <t>Valores para diferentes usos/condiciones de cobertura de suelo</t>
  </si>
  <si>
    <t>Condición de la vegetación</t>
  </si>
  <si>
    <t>Factor C de USLE</t>
  </si>
  <si>
    <t>Poor</t>
  </si>
  <si>
    <t>Fair</t>
  </si>
  <si>
    <t>Good</t>
  </si>
  <si>
    <t>Factor K de USLE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</si>
</sst>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F57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193F57"/>
      </left>
      <right style="thin">
        <color rgb="FF193F57"/>
      </right>
      <top style="thin">
        <color rgb="FF193F57"/>
      </top>
      <bottom style="thin">
        <color rgb="FF193F57"/>
      </bottom>
      <diagonal/>
    </border>
    <border>
      <left style="thin">
        <color rgb="FF193F57"/>
      </left>
      <right/>
      <top style="thin">
        <color rgb="FF193F57"/>
      </top>
      <bottom/>
      <diagonal/>
    </border>
    <border>
      <left/>
      <right/>
      <top style="thin">
        <color rgb="FF193F57"/>
      </top>
      <bottom/>
      <diagonal/>
    </border>
    <border>
      <left/>
      <right style="thin">
        <color rgb="FF193F57"/>
      </right>
      <top style="thin">
        <color rgb="FF193F57"/>
      </top>
      <bottom/>
      <diagonal/>
    </border>
    <border>
      <left style="thin">
        <color rgb="FF193F57"/>
      </left>
      <right/>
      <top/>
      <bottom/>
      <diagonal/>
    </border>
    <border>
      <left/>
      <right style="thin">
        <color rgb="FF193F57"/>
      </right>
      <top/>
      <bottom/>
      <diagonal/>
    </border>
    <border>
      <left style="thin">
        <color rgb="FF193F57"/>
      </left>
      <right/>
      <top/>
      <bottom style="thin">
        <color rgb="FF193F57"/>
      </bottom>
      <diagonal/>
    </border>
    <border>
      <left/>
      <right/>
      <top/>
      <bottom style="thin">
        <color rgb="FF193F57"/>
      </bottom>
      <diagonal/>
    </border>
    <border>
      <left/>
      <right style="thin">
        <color rgb="FF193F57"/>
      </right>
      <top/>
      <bottom style="thin">
        <color rgb="FF193F57"/>
      </bottom>
      <diagonal/>
    </border>
    <border>
      <left style="thin">
        <color rgb="FF193F57"/>
      </left>
      <right style="thin">
        <color rgb="FF193F57"/>
      </right>
      <top/>
      <bottom style="thin">
        <color rgb="FF193F57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0" fontId="3" fillId="6" borderId="1" applyNumberFormat="0" applyAlignment="0" applyProtection="0"/>
  </cellStyleXfs>
  <cellXfs count="59">
    <xf numFmtId="0" fontId="0" fillId="0" borderId="0" xfId="0"/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3" xfId="0" quotePrefix="1" applyBorder="1" applyAlignment="1">
      <alignment horizontal="center" vertical="center" wrapText="1"/>
    </xf>
    <xf numFmtId="0" fontId="0" fillId="9" borderId="0" xfId="0" applyFill="1"/>
    <xf numFmtId="0" fontId="0" fillId="0" borderId="8" xfId="0" applyBorder="1"/>
    <xf numFmtId="0" fontId="0" fillId="9" borderId="10" xfId="0" applyFill="1" applyBorder="1"/>
    <xf numFmtId="0" fontId="0" fillId="9" borderId="0" xfId="0" applyFill="1" applyBorder="1"/>
    <xf numFmtId="0" fontId="0" fillId="9" borderId="11" xfId="0" applyFill="1" applyBorder="1"/>
    <xf numFmtId="0" fontId="0" fillId="0" borderId="10" xfId="0" applyBorder="1"/>
    <xf numFmtId="0" fontId="4" fillId="10" borderId="0" xfId="0" applyFont="1" applyFill="1" applyBorder="1"/>
    <xf numFmtId="0" fontId="5" fillId="10" borderId="0" xfId="0" applyFont="1" applyFill="1" applyBorder="1"/>
    <xf numFmtId="0" fontId="5" fillId="10" borderId="11" xfId="0" applyFont="1" applyFill="1" applyBorder="1"/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9" borderId="12" xfId="0" applyFill="1" applyBorder="1"/>
    <xf numFmtId="0" fontId="0" fillId="9" borderId="13" xfId="0" applyFill="1" applyBorder="1"/>
    <xf numFmtId="0" fontId="0" fillId="9" borderId="14" xfId="0" applyFill="1" applyBorder="1"/>
    <xf numFmtId="0" fontId="1" fillId="2" borderId="1" xfId="1" applyBorder="1" applyAlignment="1">
      <alignment horizontal="center"/>
    </xf>
    <xf numFmtId="0" fontId="0" fillId="3" borderId="0" xfId="0" quotePrefix="1" applyFill="1" applyBorder="1"/>
    <xf numFmtId="0" fontId="0" fillId="4" borderId="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" fillId="2" borderId="1" xfId="1" applyNumberFormat="1" applyBorder="1" applyAlignment="1">
      <alignment horizontal="center"/>
    </xf>
    <xf numFmtId="165" fontId="3" fillId="6" borderId="1" xfId="3" applyNumberFormat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0" fontId="4" fillId="10" borderId="2" xfId="2" applyFont="1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164" fontId="0" fillId="9" borderId="11" xfId="0" applyNumberFormat="1" applyFill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4" fillId="10" borderId="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4" fillId="1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10" borderId="0" xfId="0" applyFont="1" applyFill="1"/>
    <xf numFmtId="0" fontId="5" fillId="10" borderId="0" xfId="0" applyFont="1" applyFill="1"/>
    <xf numFmtId="0" fontId="0" fillId="9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5" fillId="10" borderId="3" xfId="0" applyFont="1" applyFill="1" applyBorder="1"/>
    <xf numFmtId="0" fontId="0" fillId="7" borderId="16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5" fillId="9" borderId="0" xfId="0" applyFont="1" applyFill="1" applyBorder="1"/>
    <xf numFmtId="0" fontId="0" fillId="9" borderId="0" xfId="0" applyFill="1" applyBorder="1" applyAlignment="1">
      <alignment horizontal="center" wrapText="1"/>
    </xf>
  </cellXfs>
  <cellStyles count="4">
    <cellStyle name="Cálculo" xfId="3" builtinId="22"/>
    <cellStyle name="Entrada" xfId="1" builtinId="20"/>
    <cellStyle name="Normal" xfId="0" builtinId="0"/>
    <cellStyle name="Título 3" xfId="2" builtinId="18"/>
  </cellStyles>
  <dxfs count="0"/>
  <tableStyles count="0" defaultTableStyle="TableStyleMedium2" defaultPivotStyle="PivotStyleLight16"/>
  <colors>
    <mruColors>
      <color rgb="FF193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13</xdr:row>
      <xdr:rowOff>28576</xdr:rowOff>
    </xdr:from>
    <xdr:to>
      <xdr:col>14</xdr:col>
      <xdr:colOff>114300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D10B27B-7495-4920-B967-E4BC764E4117}"/>
            </a:ext>
          </a:extLst>
        </xdr:cNvPr>
        <xdr:cNvSpPr txBox="1"/>
      </xdr:nvSpPr>
      <xdr:spPr>
        <a:xfrm>
          <a:off x="2247900" y="2124076"/>
          <a:ext cx="6953250" cy="1876424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Escenarios</a:t>
          </a:r>
          <a:r>
            <a:rPr lang="en-US" sz="1100">
              <a:solidFill>
                <a:schemeClr val="bg1"/>
              </a:solidFill>
            </a:rPr>
            <a:t> se puede usar para cuantificar los beneficios calculados y la eficiencia de costos para diferentes escenarios de intervención. En esta pestaña, ingrese las entradas (celdas naranjas) para la condición de línea de base y hasta 2 escenarios de intervención. Los valores de ejemplo para las entradas se pueden ver en las tablas a continuación. Si se conocen los costos para la implementación de la práctica, ingréselos cuando corresponda.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En la pestaña </a:t>
          </a:r>
          <a:r>
            <a:rPr lang="en-US" sz="1100" b="1">
              <a:solidFill>
                <a:schemeClr val="bg1"/>
              </a:solidFill>
            </a:rPr>
            <a:t>Coeficientes</a:t>
          </a:r>
          <a:r>
            <a:rPr lang="en-US" sz="1100">
              <a:solidFill>
                <a:schemeClr val="bg1"/>
              </a:solidFill>
            </a:rPr>
            <a:t>, ingrese las entradas para las condiciones del sitio comunes en todos los escenarios. 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Clima</a:t>
          </a:r>
          <a:r>
            <a:rPr lang="en-US" sz="1100">
              <a:solidFill>
                <a:schemeClr val="bg1"/>
              </a:solidFill>
            </a:rPr>
            <a:t> contiene temperaturas máximas y mínimas (°C) y</a:t>
          </a:r>
          <a:r>
            <a:rPr lang="en-US" sz="1100" baseline="0">
              <a:solidFill>
                <a:schemeClr val="bg1"/>
              </a:solidFill>
            </a:rPr>
            <a:t> la</a:t>
          </a:r>
          <a:r>
            <a:rPr lang="en-US" sz="1100">
              <a:solidFill>
                <a:schemeClr val="bg1"/>
              </a:solidFill>
            </a:rPr>
            <a:t> precipitación diaria (mm) durante 365 días. Los valores predeterminados son para Cusco</a:t>
          </a:r>
          <a:r>
            <a:rPr lang="en-US" sz="1100" baseline="0">
              <a:solidFill>
                <a:schemeClr val="bg1"/>
              </a:solidFill>
            </a:rPr>
            <a:t> (</a:t>
          </a:r>
          <a:r>
            <a:rPr lang="en-US" sz="1100">
              <a:solidFill>
                <a:schemeClr val="bg1"/>
              </a:solidFill>
            </a:rPr>
            <a:t>Perú) de 2018. Se pueden ingresar datos alternativos en lugar de los datos predeterminados para una región y año diferente.</a:t>
          </a:r>
          <a:r>
            <a:rPr lang="en-US" sz="1100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 editAs="oneCell">
    <xdr:from>
      <xdr:col>2</xdr:col>
      <xdr:colOff>695325</xdr:colOff>
      <xdr:row>4</xdr:row>
      <xdr:rowOff>19050</xdr:rowOff>
    </xdr:from>
    <xdr:to>
      <xdr:col>14</xdr:col>
      <xdr:colOff>400050</xdr:colOff>
      <xdr:row>7</xdr:row>
      <xdr:rowOff>61384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2C559E-8FAD-4CDE-9D93-30470C1F21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01"/>
        <a:stretch/>
      </xdr:blipFill>
      <xdr:spPr>
        <a:xfrm>
          <a:off x="1371600" y="781050"/>
          <a:ext cx="10058400" cy="61383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46</xdr:row>
      <xdr:rowOff>66675</xdr:rowOff>
    </xdr:from>
    <xdr:to>
      <xdr:col>14</xdr:col>
      <xdr:colOff>352425</xdr:colOff>
      <xdr:row>50</xdr:row>
      <xdr:rowOff>146226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560E21-0716-4466-940B-8CD970897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23"/>
        <a:stretch/>
      </xdr:blipFill>
      <xdr:spPr>
        <a:xfrm>
          <a:off x="1323975" y="9020175"/>
          <a:ext cx="10058400" cy="841551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295272</xdr:colOff>
      <xdr:row>52</xdr:row>
      <xdr:rowOff>47623</xdr:rowOff>
    </xdr:from>
    <xdr:to>
      <xdr:col>10</xdr:col>
      <xdr:colOff>893068</xdr:colOff>
      <xdr:row>54</xdr:row>
      <xdr:rowOff>37040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83A95508-ADB0-4BC8-804A-2D9F395287D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57847" y="10144123"/>
          <a:ext cx="2074171" cy="370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8875-EFEE-4FFB-95FC-2C2422E9E442}">
  <sheetPr codeName="Sheet1"/>
  <dimension ref="B1:R55"/>
  <sheetViews>
    <sheetView tabSelected="1" workbookViewId="0">
      <selection activeCell="K29" sqref="K29:N43"/>
    </sheetView>
  </sheetViews>
  <sheetFormatPr baseColWidth="10" defaultColWidth="8.85546875" defaultRowHeight="15" x14ac:dyDescent="0.25"/>
  <cols>
    <col min="2" max="2" width="1.28515625" customWidth="1"/>
    <col min="3" max="3" width="13.42578125" customWidth="1"/>
    <col min="4" max="4" width="11.5703125" customWidth="1"/>
    <col min="8" max="8" width="9.85546875" customWidth="1"/>
    <col min="10" max="10" width="22.140625" customWidth="1"/>
    <col min="11" max="11" width="21.42578125" customWidth="1"/>
    <col min="12" max="12" width="16.7109375" customWidth="1"/>
    <col min="13" max="13" width="14.140625" customWidth="1"/>
    <col min="14" max="14" width="10.5703125" customWidth="1"/>
  </cols>
  <sheetData>
    <row r="1" spans="2:18" s="4" customFormat="1" x14ac:dyDescent="0.25"/>
    <row r="2" spans="2:18" s="4" customForma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</row>
    <row r="3" spans="2:18" s="4" customFormat="1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2:18" s="4" customFormat="1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2:18" s="4" customFormat="1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s="4" customFormat="1" x14ac:dyDescent="0.2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2:18" s="4" customFormat="1" x14ac:dyDescent="0.2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2:18" s="4" customFormat="1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2:18" s="4" customFormat="1" x14ac:dyDescent="0.2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2:18" s="4" customFormat="1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2:18" x14ac:dyDescent="0.25">
      <c r="B11" s="9"/>
      <c r="C11" s="10" t="s">
        <v>84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</row>
    <row r="12" spans="2:18" x14ac:dyDescent="0.25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</row>
    <row r="13" spans="2:18" x14ac:dyDescent="0.25"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</row>
    <row r="14" spans="2:18" x14ac:dyDescent="0.25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/>
    </row>
    <row r="15" spans="2:18" x14ac:dyDescent="0.25"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2:18" x14ac:dyDescent="0.25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</row>
    <row r="17" spans="2:18" x14ac:dyDescent="0.25">
      <c r="B17" s="9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</row>
    <row r="18" spans="2:18" x14ac:dyDescent="0.25">
      <c r="B18" s="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</row>
    <row r="19" spans="2:18" x14ac:dyDescent="0.25">
      <c r="B19" s="9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</row>
    <row r="20" spans="2:18" x14ac:dyDescent="0.25">
      <c r="B20" s="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</row>
    <row r="21" spans="2:18" x14ac:dyDescent="0.25">
      <c r="B21" s="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</row>
    <row r="22" spans="2:18" x14ac:dyDescent="0.25">
      <c r="B22" s="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</row>
    <row r="23" spans="2:18" x14ac:dyDescent="0.25">
      <c r="B23" s="9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</row>
    <row r="24" spans="2:18" x14ac:dyDescent="0.25"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</row>
    <row r="25" spans="2:18" x14ac:dyDescent="0.25">
      <c r="B25" s="9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</row>
    <row r="26" spans="2:18" x14ac:dyDescent="0.25">
      <c r="B26" s="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8"/>
    </row>
    <row r="27" spans="2:18" x14ac:dyDescent="0.25">
      <c r="B27" s="9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</row>
    <row r="28" spans="2:18" x14ac:dyDescent="0.25"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</row>
    <row r="29" spans="2:18" x14ac:dyDescent="0.25">
      <c r="B29" s="9"/>
      <c r="C29" s="48" t="s">
        <v>101</v>
      </c>
      <c r="D29" s="49"/>
      <c r="E29" s="49"/>
      <c r="F29" s="49"/>
      <c r="G29" s="49"/>
      <c r="H29" s="49"/>
      <c r="I29" s="49"/>
      <c r="K29" s="48" t="s">
        <v>43</v>
      </c>
      <c r="L29" s="49"/>
      <c r="M29" s="49"/>
      <c r="N29" s="54"/>
      <c r="O29" s="57"/>
      <c r="P29" s="7"/>
      <c r="Q29" s="7"/>
      <c r="R29" s="8"/>
    </row>
    <row r="30" spans="2:18" ht="15" customHeight="1" x14ac:dyDescent="0.25">
      <c r="B30" s="9"/>
      <c r="C30" s="50" t="s">
        <v>19</v>
      </c>
      <c r="D30" s="46" t="s">
        <v>102</v>
      </c>
      <c r="E30" s="47" t="s">
        <v>20</v>
      </c>
      <c r="F30" s="47"/>
      <c r="G30" s="42" t="s">
        <v>18</v>
      </c>
      <c r="H30" s="42" t="s">
        <v>21</v>
      </c>
      <c r="I30" s="51" t="s">
        <v>103</v>
      </c>
      <c r="K30" s="45" t="s">
        <v>28</v>
      </c>
      <c r="L30" s="46" t="s">
        <v>41</v>
      </c>
      <c r="M30" s="43" t="s">
        <v>42</v>
      </c>
      <c r="N30" s="46" t="s">
        <v>107</v>
      </c>
      <c r="O30" s="58"/>
      <c r="P30" s="7"/>
      <c r="Q30" s="7"/>
      <c r="R30" s="8"/>
    </row>
    <row r="31" spans="2:18" ht="30" x14ac:dyDescent="0.25">
      <c r="B31" s="9"/>
      <c r="C31" s="50"/>
      <c r="D31" s="46"/>
      <c r="E31" s="3" t="s">
        <v>22</v>
      </c>
      <c r="F31" s="3" t="s">
        <v>23</v>
      </c>
      <c r="G31" s="42"/>
      <c r="H31" s="42"/>
      <c r="I31" s="52"/>
      <c r="K31" s="45"/>
      <c r="L31" s="46"/>
      <c r="M31" s="44"/>
      <c r="N31" s="46"/>
      <c r="O31" s="58"/>
      <c r="P31" s="7"/>
      <c r="Q31" s="7"/>
      <c r="R31" s="8"/>
    </row>
    <row r="32" spans="2:18" x14ac:dyDescent="0.25">
      <c r="B32" s="9"/>
      <c r="C32" s="53" t="s">
        <v>24</v>
      </c>
      <c r="D32" s="1" t="s">
        <v>104</v>
      </c>
      <c r="E32" s="1">
        <v>77</v>
      </c>
      <c r="F32" s="1">
        <v>85</v>
      </c>
      <c r="G32" s="1">
        <v>1</v>
      </c>
      <c r="H32" s="1">
        <v>0.21</v>
      </c>
      <c r="I32" s="1">
        <v>0.1</v>
      </c>
      <c r="K32" s="39" t="s">
        <v>29</v>
      </c>
      <c r="L32" s="1">
        <v>0.1</v>
      </c>
      <c r="M32" s="55">
        <v>0.05</v>
      </c>
      <c r="N32" s="1">
        <v>0.02</v>
      </c>
      <c r="O32" s="36"/>
      <c r="P32" s="7"/>
      <c r="Q32" s="7"/>
      <c r="R32" s="8"/>
    </row>
    <row r="33" spans="2:18" x14ac:dyDescent="0.25">
      <c r="B33" s="9"/>
      <c r="C33" s="53"/>
      <c r="D33" s="2" t="s">
        <v>105</v>
      </c>
      <c r="E33" s="2">
        <v>73</v>
      </c>
      <c r="F33" s="2">
        <v>81</v>
      </c>
      <c r="G33" s="2">
        <v>1.5</v>
      </c>
      <c r="H33" s="2">
        <v>0.18</v>
      </c>
      <c r="I33" s="2">
        <v>4.2000000000000003E-2</v>
      </c>
      <c r="K33" s="39" t="s">
        <v>30</v>
      </c>
      <c r="L33" s="2">
        <v>0.12</v>
      </c>
      <c r="M33" s="56">
        <v>0.05</v>
      </c>
      <c r="N33" s="2">
        <v>0.04</v>
      </c>
      <c r="O33" s="36"/>
      <c r="P33" s="7"/>
      <c r="Q33" s="7"/>
      <c r="R33" s="8"/>
    </row>
    <row r="34" spans="2:18" x14ac:dyDescent="0.25">
      <c r="B34" s="9"/>
      <c r="C34" s="53"/>
      <c r="D34" s="1" t="s">
        <v>106</v>
      </c>
      <c r="E34" s="1">
        <v>61</v>
      </c>
      <c r="F34" s="1">
        <v>73</v>
      </c>
      <c r="G34" s="1">
        <v>2</v>
      </c>
      <c r="H34" s="1">
        <v>0.16</v>
      </c>
      <c r="I34" s="1">
        <v>1.2999999999999999E-2</v>
      </c>
      <c r="K34" s="39" t="s">
        <v>31</v>
      </c>
      <c r="L34" s="1">
        <v>0.18</v>
      </c>
      <c r="M34" s="55">
        <v>0.08</v>
      </c>
      <c r="N34" s="1">
        <v>0.13</v>
      </c>
      <c r="O34" s="36"/>
      <c r="P34" s="7"/>
      <c r="Q34" s="7"/>
      <c r="R34" s="8"/>
    </row>
    <row r="35" spans="2:18" x14ac:dyDescent="0.25">
      <c r="B35" s="9"/>
      <c r="C35" s="53" t="s">
        <v>25</v>
      </c>
      <c r="D35" s="2" t="s">
        <v>104</v>
      </c>
      <c r="E35" s="2">
        <v>70</v>
      </c>
      <c r="F35" s="2">
        <v>79</v>
      </c>
      <c r="G35" s="2">
        <v>2</v>
      </c>
      <c r="H35" s="2">
        <v>0.2</v>
      </c>
      <c r="I35" s="2">
        <v>7.1999999999999995E-2</v>
      </c>
      <c r="K35" s="39" t="s">
        <v>32</v>
      </c>
      <c r="L35" s="2">
        <v>0.27</v>
      </c>
      <c r="M35" s="56">
        <v>0.17</v>
      </c>
      <c r="N35" s="2">
        <v>0.2</v>
      </c>
      <c r="O35" s="36"/>
      <c r="P35" s="7"/>
      <c r="Q35" s="7"/>
      <c r="R35" s="8"/>
    </row>
    <row r="36" spans="2:18" x14ac:dyDescent="0.25">
      <c r="B36" s="9"/>
      <c r="C36" s="53"/>
      <c r="D36" s="1" t="s">
        <v>105</v>
      </c>
      <c r="E36" s="1">
        <v>59</v>
      </c>
      <c r="F36" s="1">
        <v>70</v>
      </c>
      <c r="G36" s="1">
        <v>2.5</v>
      </c>
      <c r="H36" s="1">
        <v>0.17</v>
      </c>
      <c r="I36" s="1">
        <v>2.4E-2</v>
      </c>
      <c r="K36" s="39" t="s">
        <v>33</v>
      </c>
      <c r="L36" s="1">
        <v>0.28000000000000003</v>
      </c>
      <c r="M36" s="55">
        <v>0.14000000000000001</v>
      </c>
      <c r="N36" s="1">
        <v>0.3</v>
      </c>
      <c r="O36" s="36"/>
      <c r="P36" s="7"/>
      <c r="Q36" s="7"/>
      <c r="R36" s="8"/>
    </row>
    <row r="37" spans="2:18" x14ac:dyDescent="0.25">
      <c r="B37" s="9"/>
      <c r="C37" s="53"/>
      <c r="D37" s="2" t="s">
        <v>106</v>
      </c>
      <c r="E37" s="2">
        <v>47</v>
      </c>
      <c r="F37" s="2">
        <v>62</v>
      </c>
      <c r="G37" s="2">
        <v>3</v>
      </c>
      <c r="H37" s="2">
        <v>0.15</v>
      </c>
      <c r="I37" s="2">
        <v>6.0000000000000001E-3</v>
      </c>
      <c r="K37" s="39" t="s">
        <v>34</v>
      </c>
      <c r="L37" s="2">
        <v>0.36</v>
      </c>
      <c r="M37" s="56">
        <v>0.25</v>
      </c>
      <c r="N37" s="2">
        <v>0.2</v>
      </c>
      <c r="O37" s="36"/>
      <c r="P37" s="7"/>
      <c r="Q37" s="7"/>
      <c r="R37" s="8"/>
    </row>
    <row r="38" spans="2:18" ht="15" customHeight="1" x14ac:dyDescent="0.25">
      <c r="B38" s="9"/>
      <c r="C38" s="53" t="s">
        <v>26</v>
      </c>
      <c r="D38" s="1" t="s">
        <v>104</v>
      </c>
      <c r="E38" s="1">
        <v>74</v>
      </c>
      <c r="F38" s="1">
        <v>82</v>
      </c>
      <c r="G38" s="1">
        <v>1.5</v>
      </c>
      <c r="H38" s="1">
        <v>0.18</v>
      </c>
      <c r="I38" s="1">
        <v>0.09</v>
      </c>
      <c r="K38" s="39" t="s">
        <v>35</v>
      </c>
      <c r="L38" s="1">
        <v>0.31</v>
      </c>
      <c r="M38" s="55">
        <v>0.11</v>
      </c>
      <c r="N38" s="1">
        <v>0.38</v>
      </c>
      <c r="O38" s="36"/>
      <c r="P38" s="7"/>
      <c r="Q38" s="7"/>
      <c r="R38" s="8"/>
    </row>
    <row r="39" spans="2:18" x14ac:dyDescent="0.25">
      <c r="B39" s="9"/>
      <c r="C39" s="53"/>
      <c r="D39" s="2" t="s">
        <v>105</v>
      </c>
      <c r="E39" s="2">
        <v>66</v>
      </c>
      <c r="F39" s="2">
        <v>76</v>
      </c>
      <c r="G39" s="2">
        <v>2</v>
      </c>
      <c r="H39" s="2">
        <v>0.16</v>
      </c>
      <c r="I39" s="2">
        <v>3.5000000000000003E-2</v>
      </c>
      <c r="K39" s="39" t="s">
        <v>36</v>
      </c>
      <c r="L39" s="2">
        <v>0.3</v>
      </c>
      <c r="M39" s="56">
        <v>0.06</v>
      </c>
      <c r="N39" s="2">
        <v>0.33</v>
      </c>
      <c r="O39" s="36"/>
      <c r="P39" s="7"/>
      <c r="Q39" s="7"/>
      <c r="R39" s="8"/>
    </row>
    <row r="40" spans="2:18" x14ac:dyDescent="0.25">
      <c r="B40" s="9"/>
      <c r="C40" s="53"/>
      <c r="D40" s="1" t="s">
        <v>106</v>
      </c>
      <c r="E40" s="1">
        <v>57</v>
      </c>
      <c r="F40" s="1">
        <v>69</v>
      </c>
      <c r="G40" s="1">
        <v>2.5</v>
      </c>
      <c r="H40" s="1">
        <v>0.14000000000000001</v>
      </c>
      <c r="I40" s="1">
        <v>1.0999999999999999E-2</v>
      </c>
      <c r="K40" s="39" t="s">
        <v>37</v>
      </c>
      <c r="L40" s="1">
        <v>0.36</v>
      </c>
      <c r="M40" s="55">
        <v>0.22</v>
      </c>
      <c r="N40" s="1">
        <v>0.3</v>
      </c>
      <c r="O40" s="36"/>
      <c r="P40" s="7"/>
      <c r="Q40" s="7"/>
      <c r="R40" s="8"/>
    </row>
    <row r="41" spans="2:18" x14ac:dyDescent="0.25">
      <c r="B41" s="9"/>
      <c r="C41" s="53" t="s">
        <v>27</v>
      </c>
      <c r="D41" s="2" t="s">
        <v>104</v>
      </c>
      <c r="E41" s="2">
        <v>70</v>
      </c>
      <c r="F41" s="2">
        <v>79</v>
      </c>
      <c r="G41" s="2">
        <v>2.5</v>
      </c>
      <c r="H41" s="2">
        <v>0.13</v>
      </c>
      <c r="I41" s="2">
        <v>0.08</v>
      </c>
      <c r="K41" s="39" t="s">
        <v>38</v>
      </c>
      <c r="L41" s="2">
        <v>0.38</v>
      </c>
      <c r="M41" s="56">
        <v>0.22</v>
      </c>
      <c r="N41" s="2">
        <v>0.32</v>
      </c>
      <c r="O41" s="36"/>
      <c r="P41" s="7"/>
      <c r="Q41" s="7"/>
      <c r="R41" s="8"/>
    </row>
    <row r="42" spans="2:18" x14ac:dyDescent="0.25">
      <c r="B42" s="9"/>
      <c r="C42" s="53"/>
      <c r="D42" s="1" t="s">
        <v>105</v>
      </c>
      <c r="E42" s="1">
        <v>58</v>
      </c>
      <c r="F42" s="1">
        <v>70</v>
      </c>
      <c r="G42" s="1">
        <v>3</v>
      </c>
      <c r="H42" s="1">
        <v>0.12</v>
      </c>
      <c r="I42" s="1">
        <v>2.9000000000000001E-2</v>
      </c>
      <c r="K42" s="39" t="s">
        <v>39</v>
      </c>
      <c r="L42" s="1">
        <v>0.41</v>
      </c>
      <c r="M42" s="55">
        <v>0.27</v>
      </c>
      <c r="N42" s="1">
        <v>0.26</v>
      </c>
      <c r="O42" s="36"/>
      <c r="P42" s="7"/>
      <c r="Q42" s="7"/>
      <c r="R42" s="8"/>
    </row>
    <row r="43" spans="2:18" x14ac:dyDescent="0.25">
      <c r="B43" s="9"/>
      <c r="C43" s="53"/>
      <c r="D43" s="2" t="s">
        <v>106</v>
      </c>
      <c r="E43" s="2">
        <v>51</v>
      </c>
      <c r="F43" s="2">
        <v>66</v>
      </c>
      <c r="G43" s="2">
        <v>3.5</v>
      </c>
      <c r="H43" s="2">
        <v>0.11</v>
      </c>
      <c r="I43" s="2">
        <v>8.0000000000000002E-3</v>
      </c>
      <c r="K43" s="39" t="s">
        <v>40</v>
      </c>
      <c r="L43" s="2">
        <v>0.42</v>
      </c>
      <c r="M43" s="56">
        <v>0.3</v>
      </c>
      <c r="N43" s="2">
        <v>0.22</v>
      </c>
      <c r="O43" s="36"/>
      <c r="P43" s="7"/>
      <c r="Q43" s="7"/>
      <c r="R43" s="8"/>
    </row>
    <row r="44" spans="2:18" x14ac:dyDescent="0.25">
      <c r="B44" s="9"/>
      <c r="C44" s="13" t="s">
        <v>45</v>
      </c>
      <c r="D44" s="13"/>
      <c r="E44" s="13"/>
      <c r="F44" s="13"/>
      <c r="G44" s="13"/>
      <c r="H44" s="13"/>
      <c r="I44" s="13"/>
      <c r="J44" s="13"/>
      <c r="K44" s="13"/>
      <c r="L44" s="13"/>
      <c r="M44" s="7"/>
      <c r="N44" s="7"/>
      <c r="O44" s="7"/>
      <c r="P44" s="7"/>
      <c r="Q44" s="7"/>
      <c r="R44" s="8"/>
    </row>
    <row r="45" spans="2:18" x14ac:dyDescent="0.25">
      <c r="B45" s="9"/>
      <c r="C45" s="13" t="s">
        <v>44</v>
      </c>
      <c r="D45" s="13"/>
      <c r="E45" s="13"/>
      <c r="F45" s="13"/>
      <c r="G45" s="13"/>
      <c r="H45" s="13"/>
      <c r="I45" s="13"/>
      <c r="J45" s="13"/>
      <c r="K45" s="13"/>
      <c r="L45" s="13"/>
      <c r="M45" s="7"/>
      <c r="N45" s="7"/>
      <c r="O45" s="7"/>
      <c r="P45" s="7"/>
      <c r="Q45" s="7"/>
      <c r="R45" s="8"/>
    </row>
    <row r="46" spans="2:18" s="4" customFormat="1" x14ac:dyDescent="0.25"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8"/>
    </row>
    <row r="47" spans="2:18" s="4" customFormat="1" x14ac:dyDescent="0.25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</row>
    <row r="48" spans="2:18" s="4" customFormat="1" x14ac:dyDescent="0.25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</row>
    <row r="49" spans="2:18" s="4" customFormat="1" x14ac:dyDescent="0.25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</row>
    <row r="50" spans="2:18" s="4" customFormat="1" x14ac:dyDescent="0.25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8"/>
    </row>
    <row r="51" spans="2:18" s="4" customFormat="1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</row>
    <row r="52" spans="2:18" s="4" customFormat="1" x14ac:dyDescent="0.25"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</row>
    <row r="53" spans="2:18" s="4" customFormat="1" x14ac:dyDescent="0.25"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8"/>
    </row>
    <row r="54" spans="2:18" s="4" customFormat="1" x14ac:dyDescent="0.25"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8"/>
    </row>
    <row r="55" spans="2:18" s="4" customFormat="1" ht="42.75" customHeight="1" x14ac:dyDescent="0.25"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/>
    </row>
  </sheetData>
  <mergeCells count="15">
    <mergeCell ref="C41:C43"/>
    <mergeCell ref="N30:N31"/>
    <mergeCell ref="O30:O31"/>
    <mergeCell ref="C32:C34"/>
    <mergeCell ref="C35:C37"/>
    <mergeCell ref="C38:C40"/>
    <mergeCell ref="C30:C31"/>
    <mergeCell ref="D30:D31"/>
    <mergeCell ref="E30:F30"/>
    <mergeCell ref="G30:G31"/>
    <mergeCell ref="H30:H31"/>
    <mergeCell ref="M30:M31"/>
    <mergeCell ref="I30:I31"/>
    <mergeCell ref="K30:K31"/>
    <mergeCell ref="L30:L3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3B4A-EA76-4FAB-9F05-C817AED3EA45}">
  <sheetPr codeName="Sheet2"/>
  <dimension ref="A1:W38"/>
  <sheetViews>
    <sheetView topLeftCell="A16" workbookViewId="0">
      <selection activeCell="K34" sqref="K34"/>
    </sheetView>
  </sheetViews>
  <sheetFormatPr baseColWidth="10" defaultColWidth="8.85546875" defaultRowHeight="15" x14ac:dyDescent="0.25"/>
  <cols>
    <col min="1" max="1" width="8.85546875" style="4"/>
    <col min="2" max="2" width="3" style="4" customWidth="1"/>
    <col min="3" max="3" width="33.5703125" bestFit="1" customWidth="1"/>
    <col min="4" max="4" width="10.28515625" customWidth="1"/>
    <col min="5" max="6" width="11" customWidth="1"/>
    <col min="7" max="9" width="8.85546875" style="4"/>
  </cols>
  <sheetData>
    <row r="1" spans="2:23" s="4" customFormat="1" x14ac:dyDescent="0.25"/>
    <row r="2" spans="2:23" s="4" customFormat="1" x14ac:dyDescent="0.25">
      <c r="B2" s="29"/>
      <c r="C2" s="30"/>
      <c r="D2" s="30"/>
      <c r="E2" s="30"/>
      <c r="F2" s="30"/>
      <c r="G2" s="31"/>
    </row>
    <row r="3" spans="2:23" ht="15.75" thickBot="1" x14ac:dyDescent="0.3">
      <c r="B3" s="6"/>
      <c r="C3" s="10" t="s">
        <v>6</v>
      </c>
      <c r="D3" s="28" t="s">
        <v>46</v>
      </c>
      <c r="E3" s="28" t="s">
        <v>47</v>
      </c>
      <c r="F3" s="28" t="s">
        <v>48</v>
      </c>
      <c r="G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3" x14ac:dyDescent="0.25">
      <c r="B4" s="6"/>
      <c r="C4" s="13" t="s">
        <v>49</v>
      </c>
      <c r="D4" s="19">
        <v>85</v>
      </c>
      <c r="E4" s="19">
        <v>75</v>
      </c>
      <c r="F4" s="19">
        <v>67</v>
      </c>
      <c r="G4" s="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 x14ac:dyDescent="0.25">
      <c r="B5" s="6"/>
      <c r="C5" s="13" t="s">
        <v>50</v>
      </c>
      <c r="D5" s="19">
        <v>1</v>
      </c>
      <c r="E5" s="19">
        <v>1.5</v>
      </c>
      <c r="F5" s="19">
        <v>2</v>
      </c>
      <c r="G5" s="8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3" x14ac:dyDescent="0.25">
      <c r="B6" s="6"/>
      <c r="C6" s="13" t="s">
        <v>21</v>
      </c>
      <c r="D6" s="19">
        <v>0.18</v>
      </c>
      <c r="E6" s="19">
        <v>0.18</v>
      </c>
      <c r="F6" s="19">
        <v>0.18</v>
      </c>
      <c r="G6" s="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2:23" x14ac:dyDescent="0.25">
      <c r="B7" s="6"/>
      <c r="C7" s="13" t="s">
        <v>51</v>
      </c>
      <c r="D7" s="20"/>
      <c r="E7" s="19">
        <v>10</v>
      </c>
      <c r="F7" s="19">
        <v>10</v>
      </c>
      <c r="G7" s="8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 x14ac:dyDescent="0.25">
      <c r="B8" s="6"/>
      <c r="C8" s="13"/>
      <c r="D8" s="13"/>
      <c r="E8" s="13"/>
      <c r="F8" s="13"/>
      <c r="G8" s="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2:23" ht="15.75" thickBot="1" x14ac:dyDescent="0.3">
      <c r="B9" s="6"/>
      <c r="C9" s="10" t="s">
        <v>52</v>
      </c>
      <c r="D9" s="28" t="s">
        <v>46</v>
      </c>
      <c r="E9" s="28" t="s">
        <v>47</v>
      </c>
      <c r="F9" s="28" t="s">
        <v>48</v>
      </c>
      <c r="G9" s="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2:23" x14ac:dyDescent="0.25">
      <c r="B10" s="6"/>
      <c r="C10" s="13" t="s">
        <v>53</v>
      </c>
      <c r="D10" s="21">
        <f>SUM(Clima!$F:$F)</f>
        <v>785.99999999999989</v>
      </c>
      <c r="E10" s="21">
        <f>SUM(Clima!$F:$F)</f>
        <v>785.99999999999989</v>
      </c>
      <c r="F10" s="21">
        <f>SUM(Clima!$F:$F)</f>
        <v>785.99999999999989</v>
      </c>
      <c r="G10" s="8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2:23" x14ac:dyDescent="0.25">
      <c r="B11" s="6"/>
      <c r="C11" s="13" t="s">
        <v>54</v>
      </c>
      <c r="D11" s="22">
        <f>SUM(Cálculos!G:G)</f>
        <v>120.98626416510027</v>
      </c>
      <c r="E11" s="22">
        <f>SUM(Cálculos!O:O)</f>
        <v>55.388913098723371</v>
      </c>
      <c r="F11" s="22">
        <f>SUM(Cálculos!W:W)</f>
        <v>29.294787036750296</v>
      </c>
      <c r="G11" s="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2:23" x14ac:dyDescent="0.25">
      <c r="B12" s="6"/>
      <c r="C12" s="13" t="s">
        <v>55</v>
      </c>
      <c r="D12" s="23">
        <f>SUM(Cálculos!F:F)</f>
        <v>336.63025325462701</v>
      </c>
      <c r="E12" s="23">
        <f>SUM(Cálculos!N:N)</f>
        <v>357.68393588416689</v>
      </c>
      <c r="F12" s="23">
        <f>SUM(Cálculos!V:V)</f>
        <v>387.41497202090875</v>
      </c>
      <c r="G12" s="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x14ac:dyDescent="0.25">
      <c r="B13" s="6"/>
      <c r="C13" s="13" t="s">
        <v>56</v>
      </c>
      <c r="D13" s="22">
        <f>SUM(Cálculos!H:H)</f>
        <v>330.01136023007268</v>
      </c>
      <c r="E13" s="22">
        <f>SUM(Cálculos!P:P)</f>
        <v>374.5982779965351</v>
      </c>
      <c r="F13" s="22">
        <f>SUM(Cálculos!X:X)</f>
        <v>371.10233342872988</v>
      </c>
      <c r="G13" s="3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2:23" x14ac:dyDescent="0.25">
      <c r="B14" s="6"/>
      <c r="C14" s="13"/>
      <c r="D14" s="13"/>
      <c r="E14" s="13"/>
      <c r="F14" s="13"/>
      <c r="G14" s="8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15.75" thickBot="1" x14ac:dyDescent="0.3">
      <c r="B15" s="6"/>
      <c r="C15" s="10" t="s">
        <v>57</v>
      </c>
      <c r="D15" s="11"/>
      <c r="E15" s="28" t="s">
        <v>47</v>
      </c>
      <c r="F15" s="28" t="s">
        <v>48</v>
      </c>
      <c r="G15" s="8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2:23" x14ac:dyDescent="0.25">
      <c r="B16" s="6"/>
      <c r="C16" s="13" t="s">
        <v>59</v>
      </c>
      <c r="D16" s="13"/>
      <c r="E16" s="23">
        <f>0.01*(D11-E11)*E7</f>
        <v>6.5597351066376888</v>
      </c>
      <c r="F16" s="23">
        <f>0.01*(D11-F11)*F7</f>
        <v>9.169147712834997</v>
      </c>
      <c r="G16" s="8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3" x14ac:dyDescent="0.25">
      <c r="B17" s="6"/>
      <c r="C17" s="13" t="s">
        <v>58</v>
      </c>
      <c r="D17" s="13"/>
      <c r="E17" s="22">
        <f>0.01*(E13-D13)*E7</f>
        <v>4.4586917766462424</v>
      </c>
      <c r="F17" s="22">
        <f>0.01*(F13-D13)*F7</f>
        <v>4.1090973198657199</v>
      </c>
      <c r="G17" s="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3" x14ac:dyDescent="0.25">
      <c r="B18" s="6"/>
      <c r="C18" s="13"/>
      <c r="D18" s="13"/>
      <c r="E18" s="13"/>
      <c r="F18" s="13"/>
      <c r="G18" s="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 ht="15.75" thickBot="1" x14ac:dyDescent="0.3">
      <c r="B19" s="6"/>
      <c r="C19" s="10" t="s">
        <v>60</v>
      </c>
      <c r="D19" s="11"/>
      <c r="E19" s="28" t="s">
        <v>47</v>
      </c>
      <c r="F19" s="28" t="s">
        <v>48</v>
      </c>
      <c r="G19" s="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3" x14ac:dyDescent="0.25">
      <c r="B20" s="6"/>
      <c r="C20" s="13" t="s">
        <v>61</v>
      </c>
      <c r="D20" s="13"/>
      <c r="E20" s="24">
        <v>100</v>
      </c>
      <c r="F20" s="24">
        <v>200</v>
      </c>
      <c r="G20" s="8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3" x14ac:dyDescent="0.25">
      <c r="B21" s="6"/>
      <c r="C21" s="13" t="s">
        <v>62</v>
      </c>
      <c r="D21" s="13"/>
      <c r="E21" s="25">
        <f>E7*E20</f>
        <v>1000</v>
      </c>
      <c r="F21" s="25">
        <f>F7*F20</f>
        <v>2000</v>
      </c>
      <c r="G21" s="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x14ac:dyDescent="0.25">
      <c r="B22" s="6"/>
      <c r="C22" s="13"/>
      <c r="D22" s="13"/>
      <c r="E22" s="13"/>
      <c r="F22" s="13"/>
      <c r="G22" s="8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 ht="15.75" thickBot="1" x14ac:dyDescent="0.3">
      <c r="B23" s="6"/>
      <c r="C23" s="10" t="s">
        <v>64</v>
      </c>
      <c r="D23" s="11"/>
      <c r="E23" s="28" t="s">
        <v>47</v>
      </c>
      <c r="F23" s="28" t="s">
        <v>48</v>
      </c>
      <c r="G23" s="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3" x14ac:dyDescent="0.25">
      <c r="B24" s="6"/>
      <c r="C24" s="13" t="s">
        <v>65</v>
      </c>
      <c r="D24" s="13"/>
      <c r="E24" s="26">
        <f>E$21/E16</f>
        <v>152.44518013968528</v>
      </c>
      <c r="F24" s="26">
        <f>F$21/F16</f>
        <v>218.12278116104451</v>
      </c>
      <c r="G24" s="8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3" x14ac:dyDescent="0.25">
      <c r="B25" s="6"/>
      <c r="C25" s="13" t="s">
        <v>63</v>
      </c>
      <c r="D25" s="13"/>
      <c r="E25" s="27">
        <f>E$21/E17</f>
        <v>224.28103356186335</v>
      </c>
      <c r="F25" s="27">
        <f>F$21/F17</f>
        <v>486.72490435572291</v>
      </c>
      <c r="G25" s="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3" s="4" customFormat="1" x14ac:dyDescent="0.25">
      <c r="B26" s="6"/>
      <c r="C26" s="7"/>
      <c r="D26" s="7"/>
      <c r="E26" s="7"/>
      <c r="F26" s="7"/>
      <c r="G26" s="8"/>
    </row>
    <row r="27" spans="2:23" s="4" customFormat="1" x14ac:dyDescent="0.25">
      <c r="B27" s="16"/>
      <c r="C27" s="17"/>
      <c r="D27" s="17"/>
      <c r="E27" s="17"/>
      <c r="F27" s="17"/>
      <c r="G27" s="18"/>
    </row>
    <row r="28" spans="2:23" s="4" customFormat="1" x14ac:dyDescent="0.25"/>
    <row r="29" spans="2:23" s="4" customFormat="1" x14ac:dyDescent="0.25"/>
    <row r="30" spans="2:23" x14ac:dyDescent="0.25">
      <c r="C30" s="4"/>
      <c r="D30" s="4"/>
      <c r="E30" s="4"/>
      <c r="F30" s="4"/>
    </row>
    <row r="31" spans="2:23" x14ac:dyDescent="0.25">
      <c r="C31" s="4"/>
      <c r="D31" s="4"/>
      <c r="E31" s="4"/>
      <c r="F31" s="4"/>
    </row>
    <row r="32" spans="2:23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  <row r="37" spans="3:6" x14ac:dyDescent="0.25">
      <c r="C37" s="4"/>
      <c r="D37" s="4"/>
      <c r="E37" s="4"/>
      <c r="F37" s="4"/>
    </row>
    <row r="38" spans="3:6" x14ac:dyDescent="0.25">
      <c r="C38" s="4"/>
      <c r="D38" s="4"/>
      <c r="E38" s="4"/>
      <c r="F38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6630-9139-4717-8D5A-5C7ED2FB2CBA}">
  <sheetPr codeName="Sheet3"/>
  <dimension ref="A1:S19"/>
  <sheetViews>
    <sheetView workbookViewId="0">
      <selection activeCell="F5" sqref="F5"/>
    </sheetView>
  </sheetViews>
  <sheetFormatPr baseColWidth="10" defaultColWidth="8.85546875" defaultRowHeight="15" x14ac:dyDescent="0.25"/>
  <cols>
    <col min="1" max="1" width="8.85546875" style="4"/>
    <col min="2" max="2" width="2.5703125" style="4" customWidth="1"/>
    <col min="3" max="3" width="26.7109375" bestFit="1" customWidth="1"/>
    <col min="7" max="8" width="8.85546875" style="4"/>
  </cols>
  <sheetData>
    <row r="1" spans="2:19" s="4" customFormat="1" x14ac:dyDescent="0.25"/>
    <row r="2" spans="2:19" s="4" customFormat="1" x14ac:dyDescent="0.25">
      <c r="B2" s="29"/>
      <c r="C2" s="30"/>
      <c r="D2" s="30"/>
      <c r="E2" s="30"/>
      <c r="F2" s="30"/>
      <c r="G2" s="31"/>
    </row>
    <row r="3" spans="2:19" x14ac:dyDescent="0.25">
      <c r="B3" s="6"/>
      <c r="C3" s="10" t="s">
        <v>66</v>
      </c>
      <c r="D3" s="13"/>
      <c r="E3" s="7"/>
      <c r="F3" s="7"/>
      <c r="G3" s="8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x14ac:dyDescent="0.25">
      <c r="B4" s="6"/>
      <c r="C4" s="13" t="s">
        <v>67</v>
      </c>
      <c r="D4" s="19">
        <v>3400</v>
      </c>
      <c r="E4" s="7"/>
      <c r="F4" s="7"/>
      <c r="G4" s="8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x14ac:dyDescent="0.25">
      <c r="B5" s="6"/>
      <c r="C5" s="13" t="s">
        <v>68</v>
      </c>
      <c r="D5" s="19">
        <v>-13.5</v>
      </c>
      <c r="E5" s="7"/>
      <c r="F5" s="7"/>
      <c r="G5" s="8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x14ac:dyDescent="0.25">
      <c r="B6" s="6"/>
      <c r="C6" s="13"/>
      <c r="D6" s="33"/>
      <c r="E6" s="7"/>
      <c r="F6" s="7"/>
      <c r="G6" s="8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x14ac:dyDescent="0.25">
      <c r="B7" s="6"/>
      <c r="C7" s="10" t="s">
        <v>69</v>
      </c>
      <c r="D7" s="35"/>
      <c r="E7" s="35" t="s">
        <v>75</v>
      </c>
      <c r="F7" s="7"/>
      <c r="G7" s="8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x14ac:dyDescent="0.25">
      <c r="B8" s="6"/>
      <c r="C8" s="13" t="s">
        <v>70</v>
      </c>
      <c r="D8" s="19">
        <v>0.32500000000000001</v>
      </c>
      <c r="E8" s="33">
        <v>6.5000000000000002E-2</v>
      </c>
      <c r="F8" s="7"/>
      <c r="G8" s="8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x14ac:dyDescent="0.25">
      <c r="B9" s="6"/>
      <c r="C9" s="13" t="s">
        <v>71</v>
      </c>
      <c r="D9" s="19">
        <v>0.17499999999999999</v>
      </c>
      <c r="E9" s="33" t="s">
        <v>12</v>
      </c>
      <c r="F9" s="7"/>
      <c r="G9" s="8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19" x14ac:dyDescent="0.25">
      <c r="B10" s="6"/>
      <c r="C10" s="13"/>
      <c r="D10" s="33"/>
      <c r="E10" s="13"/>
      <c r="F10" s="7"/>
      <c r="G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x14ac:dyDescent="0.25">
      <c r="B11" s="6"/>
      <c r="C11" s="10" t="s">
        <v>72</v>
      </c>
      <c r="D11" s="35"/>
      <c r="E11" s="35" t="s">
        <v>75</v>
      </c>
      <c r="F11" s="35" t="s">
        <v>10</v>
      </c>
      <c r="G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 x14ac:dyDescent="0.25">
      <c r="B12" s="6"/>
      <c r="C12" s="13" t="s">
        <v>73</v>
      </c>
      <c r="D12" s="19">
        <v>150</v>
      </c>
      <c r="E12" s="33" t="s">
        <v>11</v>
      </c>
      <c r="F12" s="33">
        <v>150</v>
      </c>
      <c r="G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 x14ac:dyDescent="0.25">
      <c r="B13" s="6"/>
      <c r="C13" s="13" t="s">
        <v>74</v>
      </c>
      <c r="D13" s="19">
        <v>0.3</v>
      </c>
      <c r="E13" s="33" t="s">
        <v>14</v>
      </c>
      <c r="F13" s="33">
        <v>0.5</v>
      </c>
      <c r="G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s="4" customFormat="1" x14ac:dyDescent="0.25">
      <c r="B14" s="6"/>
      <c r="C14" s="7"/>
      <c r="D14" s="7"/>
      <c r="E14" s="7"/>
      <c r="F14" s="7"/>
      <c r="G14" s="8"/>
    </row>
    <row r="15" spans="2:19" s="4" customFormat="1" x14ac:dyDescent="0.25">
      <c r="B15" s="6"/>
      <c r="C15" s="7"/>
      <c r="D15" s="7"/>
      <c r="E15" s="7"/>
      <c r="F15" s="7"/>
      <c r="G15" s="8"/>
    </row>
    <row r="16" spans="2:19" s="4" customFormat="1" x14ac:dyDescent="0.25">
      <c r="B16" s="6"/>
      <c r="C16" s="7"/>
      <c r="D16" s="7"/>
      <c r="E16" s="7"/>
      <c r="F16" s="7"/>
      <c r="G16" s="8"/>
    </row>
    <row r="17" spans="2:7" s="4" customFormat="1" x14ac:dyDescent="0.25">
      <c r="B17" s="16"/>
      <c r="C17" s="17"/>
      <c r="D17" s="17"/>
      <c r="E17" s="17"/>
      <c r="F17" s="17"/>
      <c r="G17" s="18"/>
    </row>
    <row r="18" spans="2:7" s="4" customFormat="1" x14ac:dyDescent="0.25"/>
    <row r="19" spans="2:7" s="4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7D7E-D078-4A9C-814A-93B0870DFDA0}">
  <sheetPr codeName="Sheet4"/>
  <dimension ref="A2:T378"/>
  <sheetViews>
    <sheetView topLeftCell="A357" workbookViewId="0">
      <selection activeCell="J339" sqref="J339"/>
    </sheetView>
  </sheetViews>
  <sheetFormatPr baseColWidth="10" defaultColWidth="8.85546875" defaultRowHeight="15" x14ac:dyDescent="0.25"/>
  <cols>
    <col min="1" max="1" width="8.85546875" style="4" customWidth="1"/>
    <col min="2" max="2" width="2.85546875" style="4" customWidth="1"/>
    <col min="3" max="3" width="4" bestFit="1" customWidth="1"/>
    <col min="4" max="4" width="23.140625" bestFit="1" customWidth="1"/>
    <col min="5" max="5" width="22.7109375" bestFit="1" customWidth="1"/>
    <col min="6" max="6" width="18" bestFit="1" customWidth="1"/>
  </cols>
  <sheetData>
    <row r="2" spans="2:20" x14ac:dyDescent="0.25">
      <c r="B2" s="29"/>
      <c r="C2" s="5"/>
      <c r="D2" s="5"/>
      <c r="E2" s="5"/>
      <c r="F2" s="5"/>
      <c r="G2" s="30"/>
      <c r="H2" s="3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0" x14ac:dyDescent="0.25">
      <c r="B3" s="6"/>
      <c r="C3" s="10" t="s">
        <v>76</v>
      </c>
      <c r="D3" s="10" t="s">
        <v>77</v>
      </c>
      <c r="E3" s="10" t="s">
        <v>78</v>
      </c>
      <c r="F3" s="10" t="s">
        <v>53</v>
      </c>
      <c r="G3" s="7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x14ac:dyDescent="0.25">
      <c r="B4" s="6"/>
      <c r="C4" s="34">
        <v>1</v>
      </c>
      <c r="D4" s="34">
        <v>19.8</v>
      </c>
      <c r="E4" s="34">
        <v>8</v>
      </c>
      <c r="F4" s="34">
        <v>20.100000000000001</v>
      </c>
      <c r="G4" s="7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x14ac:dyDescent="0.25">
      <c r="B5" s="6"/>
      <c r="C5" s="34">
        <v>2</v>
      </c>
      <c r="D5" s="34">
        <v>20</v>
      </c>
      <c r="E5" s="34">
        <v>7.5</v>
      </c>
      <c r="F5" s="34">
        <v>0.8</v>
      </c>
      <c r="G5" s="7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x14ac:dyDescent="0.25">
      <c r="B6" s="6"/>
      <c r="C6" s="34">
        <v>3</v>
      </c>
      <c r="D6" s="34">
        <v>21</v>
      </c>
      <c r="E6" s="34">
        <v>8.1</v>
      </c>
      <c r="F6" s="34">
        <v>15.5</v>
      </c>
      <c r="G6" s="7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x14ac:dyDescent="0.25">
      <c r="B7" s="6"/>
      <c r="C7" s="34">
        <v>4</v>
      </c>
      <c r="D7" s="34">
        <v>19.5</v>
      </c>
      <c r="E7" s="34">
        <v>8.9</v>
      </c>
      <c r="F7" s="34">
        <v>2.2999999999999998</v>
      </c>
      <c r="G7" s="7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x14ac:dyDescent="0.25">
      <c r="B8" s="6"/>
      <c r="C8" s="34">
        <v>5</v>
      </c>
      <c r="D8" s="34">
        <v>20.6</v>
      </c>
      <c r="E8" s="34">
        <v>6.9</v>
      </c>
      <c r="F8" s="34">
        <v>9.6</v>
      </c>
      <c r="G8" s="7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2:20" x14ac:dyDescent="0.25">
      <c r="B9" s="6"/>
      <c r="C9" s="34">
        <v>6</v>
      </c>
      <c r="D9" s="34">
        <v>18.5</v>
      </c>
      <c r="E9" s="34">
        <v>8.4</v>
      </c>
      <c r="F9" s="34">
        <v>17.100000000000001</v>
      </c>
      <c r="G9" s="7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2:20" x14ac:dyDescent="0.25">
      <c r="B10" s="6"/>
      <c r="C10" s="34">
        <v>7</v>
      </c>
      <c r="D10" s="34">
        <v>19.2</v>
      </c>
      <c r="E10" s="34">
        <v>8.4</v>
      </c>
      <c r="F10" s="34">
        <v>0.7</v>
      </c>
      <c r="G10" s="7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2:20" x14ac:dyDescent="0.25">
      <c r="B11" s="6"/>
      <c r="C11" s="34">
        <v>8</v>
      </c>
      <c r="D11" s="34">
        <v>19</v>
      </c>
      <c r="E11" s="34">
        <v>9.4</v>
      </c>
      <c r="F11" s="34">
        <v>0</v>
      </c>
      <c r="G11" s="7"/>
      <c r="H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5">
      <c r="B12" s="6"/>
      <c r="C12" s="34">
        <v>9</v>
      </c>
      <c r="D12" s="34">
        <v>20.399999999999999</v>
      </c>
      <c r="E12" s="34">
        <v>7.8</v>
      </c>
      <c r="F12" s="34">
        <v>0</v>
      </c>
      <c r="G12" s="7"/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5">
      <c r="B13" s="6"/>
      <c r="C13" s="34">
        <v>10</v>
      </c>
      <c r="D13" s="34">
        <v>20.5</v>
      </c>
      <c r="E13" s="34">
        <v>7.8</v>
      </c>
      <c r="F13" s="34">
        <v>0.1</v>
      </c>
      <c r="G13" s="7"/>
      <c r="H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0" x14ac:dyDescent="0.25">
      <c r="B14" s="6"/>
      <c r="C14" s="34">
        <v>11</v>
      </c>
      <c r="D14" s="34">
        <v>19.5</v>
      </c>
      <c r="E14" s="34">
        <v>7</v>
      </c>
      <c r="F14" s="34">
        <v>2.9</v>
      </c>
      <c r="G14" s="7"/>
      <c r="H14" s="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2:20" x14ac:dyDescent="0.25">
      <c r="B15" s="6"/>
      <c r="C15" s="34">
        <v>12</v>
      </c>
      <c r="D15" s="34">
        <v>15.5</v>
      </c>
      <c r="E15" s="34">
        <v>9.1999999999999993</v>
      </c>
      <c r="F15" s="34">
        <v>17.7</v>
      </c>
      <c r="G15" s="7"/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2:20" x14ac:dyDescent="0.25">
      <c r="B16" s="6"/>
      <c r="C16" s="34">
        <v>13</v>
      </c>
      <c r="D16" s="34">
        <v>21.2</v>
      </c>
      <c r="E16" s="34">
        <v>6.5</v>
      </c>
      <c r="F16" s="34">
        <v>0.4</v>
      </c>
      <c r="G16" s="7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2:20" x14ac:dyDescent="0.25">
      <c r="B17" s="6"/>
      <c r="C17" s="34">
        <v>14</v>
      </c>
      <c r="D17" s="34">
        <v>18</v>
      </c>
      <c r="E17" s="34">
        <v>9.5</v>
      </c>
      <c r="F17" s="34">
        <v>0.4</v>
      </c>
      <c r="G17" s="7"/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x14ac:dyDescent="0.25">
      <c r="B18" s="6"/>
      <c r="C18" s="34">
        <v>15</v>
      </c>
      <c r="D18" s="34">
        <v>18.2</v>
      </c>
      <c r="E18" s="34">
        <v>9.1999999999999993</v>
      </c>
      <c r="F18" s="34">
        <v>0.5</v>
      </c>
      <c r="G18" s="7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x14ac:dyDescent="0.25">
      <c r="B19" s="6"/>
      <c r="C19" s="34">
        <v>16</v>
      </c>
      <c r="D19" s="34">
        <v>21</v>
      </c>
      <c r="E19" s="34">
        <v>7</v>
      </c>
      <c r="F19" s="34">
        <v>0</v>
      </c>
      <c r="G19" s="7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2:20" x14ac:dyDescent="0.25">
      <c r="B20" s="6"/>
      <c r="C20" s="34">
        <v>17</v>
      </c>
      <c r="D20" s="34">
        <v>20</v>
      </c>
      <c r="E20" s="34">
        <v>7.2</v>
      </c>
      <c r="F20" s="34">
        <v>8.8000000000000007</v>
      </c>
      <c r="G20" s="7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x14ac:dyDescent="0.25">
      <c r="B21" s="6"/>
      <c r="C21" s="34">
        <v>18</v>
      </c>
      <c r="D21" s="34">
        <v>15.2</v>
      </c>
      <c r="E21" s="34">
        <v>8.5</v>
      </c>
      <c r="F21" s="34">
        <v>2.5</v>
      </c>
      <c r="G21" s="7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2:20" x14ac:dyDescent="0.25">
      <c r="B22" s="6"/>
      <c r="C22" s="34">
        <v>19</v>
      </c>
      <c r="D22" s="34">
        <v>21.2</v>
      </c>
      <c r="E22" s="34">
        <v>4.5</v>
      </c>
      <c r="F22" s="34">
        <v>7.9</v>
      </c>
      <c r="G22" s="7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2:20" x14ac:dyDescent="0.25">
      <c r="B23" s="6"/>
      <c r="C23" s="34">
        <v>20</v>
      </c>
      <c r="D23" s="34">
        <v>18</v>
      </c>
      <c r="E23" s="34">
        <v>6.5</v>
      </c>
      <c r="F23" s="34">
        <v>5</v>
      </c>
      <c r="G23" s="7"/>
      <c r="H23" s="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20" x14ac:dyDescent="0.25">
      <c r="B24" s="6"/>
      <c r="C24" s="34">
        <v>21</v>
      </c>
      <c r="D24" s="34">
        <v>21</v>
      </c>
      <c r="E24" s="34">
        <v>8</v>
      </c>
      <c r="F24" s="34">
        <v>6.2</v>
      </c>
      <c r="G24" s="7"/>
      <c r="H24" s="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2:20" x14ac:dyDescent="0.25">
      <c r="B25" s="6"/>
      <c r="C25" s="34">
        <v>22</v>
      </c>
      <c r="D25" s="34">
        <v>19.2</v>
      </c>
      <c r="E25" s="34">
        <v>7.5</v>
      </c>
      <c r="F25" s="34">
        <v>0.1</v>
      </c>
      <c r="G25" s="7"/>
      <c r="H25" s="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x14ac:dyDescent="0.25">
      <c r="B26" s="6"/>
      <c r="C26" s="34">
        <v>23</v>
      </c>
      <c r="D26" s="34">
        <v>17.7</v>
      </c>
      <c r="E26" s="34">
        <v>7.6</v>
      </c>
      <c r="F26" s="34">
        <v>19.7</v>
      </c>
      <c r="G26" s="7"/>
      <c r="H26" s="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2:20" x14ac:dyDescent="0.25">
      <c r="B27" s="6"/>
      <c r="C27" s="34">
        <v>24</v>
      </c>
      <c r="D27" s="34">
        <v>16.399999999999999</v>
      </c>
      <c r="E27" s="34">
        <v>6.7</v>
      </c>
      <c r="F27" s="34">
        <v>2.4</v>
      </c>
      <c r="G27" s="7"/>
      <c r="H27" s="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2:20" x14ac:dyDescent="0.25">
      <c r="B28" s="6"/>
      <c r="C28" s="34">
        <v>25</v>
      </c>
      <c r="D28" s="34">
        <v>21.1</v>
      </c>
      <c r="E28" s="34">
        <v>6</v>
      </c>
      <c r="F28" s="34">
        <v>0</v>
      </c>
      <c r="G28" s="7"/>
      <c r="H28" s="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2:20" x14ac:dyDescent="0.25">
      <c r="B29" s="6"/>
      <c r="C29" s="34">
        <v>26</v>
      </c>
      <c r="D29" s="34">
        <v>21.8</v>
      </c>
      <c r="E29" s="34">
        <v>5.4</v>
      </c>
      <c r="F29" s="34">
        <v>4</v>
      </c>
      <c r="G29" s="7"/>
      <c r="H29" s="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2:20" x14ac:dyDescent="0.25">
      <c r="B30" s="6"/>
      <c r="C30" s="34">
        <v>27</v>
      </c>
      <c r="D30" s="34">
        <v>23.3</v>
      </c>
      <c r="E30" s="34">
        <v>5</v>
      </c>
      <c r="F30" s="34">
        <v>0.1</v>
      </c>
      <c r="G30" s="7"/>
      <c r="H30" s="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2:20" x14ac:dyDescent="0.25">
      <c r="B31" s="6"/>
      <c r="C31" s="34">
        <v>28</v>
      </c>
      <c r="D31" s="34">
        <v>22.7</v>
      </c>
      <c r="E31" s="34">
        <v>4.8</v>
      </c>
      <c r="F31" s="34">
        <v>0</v>
      </c>
      <c r="G31" s="7"/>
      <c r="H31" s="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 x14ac:dyDescent="0.25">
      <c r="B32" s="6"/>
      <c r="C32" s="34">
        <v>29</v>
      </c>
      <c r="D32" s="34">
        <v>18</v>
      </c>
      <c r="E32" s="34">
        <v>5.0999999999999996</v>
      </c>
      <c r="F32" s="34">
        <v>1.7</v>
      </c>
      <c r="G32" s="7"/>
      <c r="H32" s="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2:20" x14ac:dyDescent="0.25">
      <c r="B33" s="6"/>
      <c r="C33" s="34">
        <v>30</v>
      </c>
      <c r="D33" s="34">
        <v>22.1</v>
      </c>
      <c r="E33" s="34">
        <v>5</v>
      </c>
      <c r="F33" s="34">
        <v>5.2</v>
      </c>
      <c r="G33" s="7"/>
      <c r="H33" s="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x14ac:dyDescent="0.25">
      <c r="B34" s="6"/>
      <c r="C34" s="34">
        <v>31</v>
      </c>
      <c r="D34" s="34">
        <v>21.2</v>
      </c>
      <c r="E34" s="34">
        <v>5</v>
      </c>
      <c r="F34" s="34">
        <v>3.1</v>
      </c>
      <c r="G34" s="7"/>
      <c r="H34" s="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2:20" x14ac:dyDescent="0.25">
      <c r="B35" s="6"/>
      <c r="C35" s="34">
        <v>32</v>
      </c>
      <c r="D35" s="34">
        <v>21</v>
      </c>
      <c r="E35" s="34">
        <v>6.9</v>
      </c>
      <c r="F35" s="34">
        <v>1.4</v>
      </c>
      <c r="G35" s="7"/>
      <c r="H35" s="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2:20" x14ac:dyDescent="0.25">
      <c r="B36" s="6"/>
      <c r="C36" s="34">
        <v>33</v>
      </c>
      <c r="D36" s="34">
        <v>20.8</v>
      </c>
      <c r="E36" s="34">
        <v>9.4</v>
      </c>
      <c r="F36" s="34">
        <v>2.2000000000000002</v>
      </c>
      <c r="G36" s="7"/>
      <c r="H36" s="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0" x14ac:dyDescent="0.25">
      <c r="B37" s="6"/>
      <c r="C37" s="34">
        <v>34</v>
      </c>
      <c r="D37" s="34">
        <v>21.2</v>
      </c>
      <c r="E37" s="34">
        <v>10.4</v>
      </c>
      <c r="F37" s="34">
        <v>0</v>
      </c>
      <c r="G37" s="7"/>
      <c r="H37" s="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2:20" x14ac:dyDescent="0.25">
      <c r="B38" s="6"/>
      <c r="C38" s="34">
        <v>35</v>
      </c>
      <c r="D38" s="34">
        <v>21.5</v>
      </c>
      <c r="E38" s="34">
        <v>7</v>
      </c>
      <c r="F38" s="34">
        <v>3.3</v>
      </c>
      <c r="G38" s="7"/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20" x14ac:dyDescent="0.25">
      <c r="B39" s="6"/>
      <c r="C39" s="34">
        <v>36</v>
      </c>
      <c r="D39" s="34">
        <v>23.5</v>
      </c>
      <c r="E39" s="34">
        <v>8.9</v>
      </c>
      <c r="F39" s="34">
        <v>0</v>
      </c>
      <c r="G39" s="7"/>
      <c r="H39" s="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2:20" x14ac:dyDescent="0.25">
      <c r="B40" s="6"/>
      <c r="C40" s="34">
        <v>37</v>
      </c>
      <c r="D40" s="34">
        <v>24.5</v>
      </c>
      <c r="E40" s="34">
        <v>9.4</v>
      </c>
      <c r="F40" s="34">
        <v>0</v>
      </c>
      <c r="G40" s="7"/>
      <c r="H40" s="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2:20" x14ac:dyDescent="0.25">
      <c r="B41" s="6"/>
      <c r="C41" s="34">
        <v>38</v>
      </c>
      <c r="D41" s="34">
        <v>25</v>
      </c>
      <c r="E41" s="34">
        <v>6.7</v>
      </c>
      <c r="F41" s="34">
        <v>13.5</v>
      </c>
      <c r="G41" s="7"/>
      <c r="H41" s="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2:20" x14ac:dyDescent="0.25">
      <c r="B42" s="6"/>
      <c r="C42" s="34">
        <v>39</v>
      </c>
      <c r="D42" s="34">
        <v>24.5</v>
      </c>
      <c r="E42" s="34">
        <v>8.1999999999999993</v>
      </c>
      <c r="F42" s="34">
        <v>0</v>
      </c>
      <c r="G42" s="7"/>
      <c r="H42" s="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2:20" x14ac:dyDescent="0.25">
      <c r="B43" s="6"/>
      <c r="C43" s="34">
        <v>40</v>
      </c>
      <c r="D43" s="34">
        <v>18.8</v>
      </c>
      <c r="E43" s="34">
        <v>8.1</v>
      </c>
      <c r="F43" s="34">
        <v>2</v>
      </c>
      <c r="G43" s="7"/>
      <c r="H43" s="8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2:20" x14ac:dyDescent="0.25">
      <c r="B44" s="6"/>
      <c r="C44" s="34">
        <v>41</v>
      </c>
      <c r="D44" s="34">
        <v>19</v>
      </c>
      <c r="E44" s="34">
        <v>9.8000000000000007</v>
      </c>
      <c r="F44" s="34">
        <v>21.8</v>
      </c>
      <c r="G44" s="7"/>
      <c r="H44" s="8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2:20" x14ac:dyDescent="0.25">
      <c r="B45" s="6"/>
      <c r="C45" s="34">
        <v>42</v>
      </c>
      <c r="D45" s="34">
        <v>19.2</v>
      </c>
      <c r="E45" s="34">
        <v>6.5</v>
      </c>
      <c r="F45" s="34">
        <v>0</v>
      </c>
      <c r="G45" s="7"/>
      <c r="H45" s="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2:20" x14ac:dyDescent="0.25">
      <c r="B46" s="6"/>
      <c r="C46" s="34">
        <v>43</v>
      </c>
      <c r="D46" s="34">
        <v>21.3</v>
      </c>
      <c r="E46" s="34">
        <v>8.6</v>
      </c>
      <c r="F46" s="34">
        <v>1.9</v>
      </c>
      <c r="G46" s="7"/>
      <c r="H46" s="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2:20" x14ac:dyDescent="0.25">
      <c r="B47" s="6"/>
      <c r="C47" s="34">
        <v>44</v>
      </c>
      <c r="D47" s="34">
        <v>21.2</v>
      </c>
      <c r="E47" s="34">
        <v>10.4</v>
      </c>
      <c r="F47" s="34">
        <v>0.8</v>
      </c>
      <c r="G47" s="7"/>
      <c r="H47" s="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2:20" x14ac:dyDescent="0.25">
      <c r="B48" s="6"/>
      <c r="C48" s="34">
        <v>45</v>
      </c>
      <c r="D48" s="34">
        <v>19.8</v>
      </c>
      <c r="E48" s="34">
        <v>10</v>
      </c>
      <c r="F48" s="34">
        <v>0</v>
      </c>
      <c r="G48" s="7"/>
      <c r="H48" s="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2:20" x14ac:dyDescent="0.25">
      <c r="B49" s="6"/>
      <c r="C49" s="34">
        <v>46</v>
      </c>
      <c r="D49" s="34">
        <v>20.5</v>
      </c>
      <c r="E49" s="34">
        <v>10</v>
      </c>
      <c r="F49" s="34">
        <v>1.7</v>
      </c>
      <c r="G49" s="7"/>
      <c r="H49" s="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2:20" x14ac:dyDescent="0.25">
      <c r="B50" s="6"/>
      <c r="C50" s="34">
        <v>47</v>
      </c>
      <c r="D50" s="34">
        <v>20.7</v>
      </c>
      <c r="E50" s="34">
        <v>9.1</v>
      </c>
      <c r="F50" s="34">
        <v>18.100000000000001</v>
      </c>
      <c r="G50" s="7"/>
      <c r="H50" s="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2:20" x14ac:dyDescent="0.25">
      <c r="B51" s="6"/>
      <c r="C51" s="34">
        <v>48</v>
      </c>
      <c r="D51" s="34">
        <v>21.8</v>
      </c>
      <c r="E51" s="34">
        <v>8.1</v>
      </c>
      <c r="F51" s="34">
        <v>1.4</v>
      </c>
      <c r="G51" s="7"/>
      <c r="H51" s="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2:20" x14ac:dyDescent="0.25">
      <c r="B52" s="6"/>
      <c r="C52" s="34">
        <v>49</v>
      </c>
      <c r="D52" s="34">
        <v>23.8</v>
      </c>
      <c r="E52" s="34">
        <v>8</v>
      </c>
      <c r="F52" s="34">
        <v>12.5</v>
      </c>
      <c r="G52" s="7"/>
      <c r="H52" s="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2:20" x14ac:dyDescent="0.25">
      <c r="B53" s="6"/>
      <c r="C53" s="34">
        <v>50</v>
      </c>
      <c r="D53" s="34">
        <v>21.7</v>
      </c>
      <c r="E53" s="34">
        <v>7.5</v>
      </c>
      <c r="F53" s="34">
        <v>0</v>
      </c>
      <c r="G53" s="7"/>
      <c r="H53" s="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2:20" x14ac:dyDescent="0.25">
      <c r="B54" s="6"/>
      <c r="C54" s="34">
        <v>51</v>
      </c>
      <c r="D54" s="34">
        <v>20</v>
      </c>
      <c r="E54" s="34">
        <v>6</v>
      </c>
      <c r="F54" s="34">
        <v>24</v>
      </c>
      <c r="G54" s="7"/>
      <c r="H54" s="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2:20" x14ac:dyDescent="0.25">
      <c r="B55" s="6"/>
      <c r="C55" s="34">
        <v>52</v>
      </c>
      <c r="D55" s="34">
        <v>17.399999999999999</v>
      </c>
      <c r="E55" s="34">
        <v>5</v>
      </c>
      <c r="F55" s="34">
        <v>12.1</v>
      </c>
      <c r="G55" s="7"/>
      <c r="H55" s="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2:20" x14ac:dyDescent="0.25">
      <c r="B56" s="6"/>
      <c r="C56" s="34">
        <v>53</v>
      </c>
      <c r="D56" s="34">
        <v>16.399999999999999</v>
      </c>
      <c r="E56" s="34">
        <v>5</v>
      </c>
      <c r="F56" s="34">
        <v>6.8</v>
      </c>
      <c r="G56" s="7"/>
      <c r="H56" s="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2:20" x14ac:dyDescent="0.25">
      <c r="B57" s="6"/>
      <c r="C57" s="34">
        <v>54</v>
      </c>
      <c r="D57" s="34">
        <v>20.5</v>
      </c>
      <c r="E57" s="34">
        <v>8</v>
      </c>
      <c r="F57" s="34">
        <v>27.7</v>
      </c>
      <c r="G57" s="7"/>
      <c r="H57" s="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2:20" x14ac:dyDescent="0.25">
      <c r="B58" s="6"/>
      <c r="C58" s="34">
        <v>55</v>
      </c>
      <c r="D58" s="34">
        <v>21.5</v>
      </c>
      <c r="E58" s="34">
        <v>7.5</v>
      </c>
      <c r="F58" s="34">
        <v>9</v>
      </c>
      <c r="G58" s="7"/>
      <c r="H58" s="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2:20" x14ac:dyDescent="0.25">
      <c r="B59" s="6"/>
      <c r="C59" s="34">
        <v>56</v>
      </c>
      <c r="D59" s="34">
        <v>19.8</v>
      </c>
      <c r="E59" s="34">
        <v>8.5</v>
      </c>
      <c r="F59" s="34">
        <v>0.5</v>
      </c>
      <c r="G59" s="7"/>
      <c r="H59" s="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2:20" x14ac:dyDescent="0.25">
      <c r="B60" s="6"/>
      <c r="C60" s="34">
        <v>57</v>
      </c>
      <c r="D60" s="34">
        <v>21.2</v>
      </c>
      <c r="E60" s="34">
        <v>9.5</v>
      </c>
      <c r="F60" s="34">
        <v>0</v>
      </c>
      <c r="G60" s="7"/>
      <c r="H60" s="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2:20" x14ac:dyDescent="0.25">
      <c r="B61" s="6"/>
      <c r="C61" s="34">
        <v>58</v>
      </c>
      <c r="D61" s="34">
        <v>17</v>
      </c>
      <c r="E61" s="34">
        <v>8.8000000000000007</v>
      </c>
      <c r="F61" s="34">
        <v>1.1000000000000001</v>
      </c>
      <c r="G61" s="7"/>
      <c r="H61" s="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2:20" x14ac:dyDescent="0.25">
      <c r="B62" s="6"/>
      <c r="C62" s="34">
        <v>59</v>
      </c>
      <c r="D62" s="34">
        <v>20.5</v>
      </c>
      <c r="E62" s="34">
        <v>8.4</v>
      </c>
      <c r="F62" s="34">
        <v>0.4</v>
      </c>
      <c r="G62" s="7"/>
      <c r="H62" s="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2:20" x14ac:dyDescent="0.25">
      <c r="B63" s="6"/>
      <c r="C63" s="34">
        <v>60</v>
      </c>
      <c r="D63" s="34">
        <v>20.6</v>
      </c>
      <c r="E63" s="34">
        <v>8.4</v>
      </c>
      <c r="F63" s="34">
        <v>0</v>
      </c>
      <c r="G63" s="7"/>
      <c r="H63" s="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2:20" x14ac:dyDescent="0.25">
      <c r="B64" s="6"/>
      <c r="C64" s="34">
        <v>61</v>
      </c>
      <c r="D64" s="34">
        <v>22</v>
      </c>
      <c r="E64" s="34">
        <v>6.2</v>
      </c>
      <c r="F64" s="34">
        <v>3.4</v>
      </c>
      <c r="G64" s="7"/>
      <c r="H64" s="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2:20" x14ac:dyDescent="0.25">
      <c r="B65" s="6"/>
      <c r="C65" s="34">
        <v>62</v>
      </c>
      <c r="D65" s="34">
        <v>21.2</v>
      </c>
      <c r="E65" s="34">
        <v>7</v>
      </c>
      <c r="F65" s="34">
        <v>0</v>
      </c>
      <c r="G65" s="7"/>
      <c r="H65" s="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2:20" x14ac:dyDescent="0.25">
      <c r="B66" s="6"/>
      <c r="C66" s="34">
        <v>63</v>
      </c>
      <c r="D66" s="34">
        <v>19.8</v>
      </c>
      <c r="E66" s="34">
        <v>10</v>
      </c>
      <c r="F66" s="34">
        <v>2.6</v>
      </c>
      <c r="G66" s="7"/>
      <c r="H66" s="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2:20" x14ac:dyDescent="0.25">
      <c r="B67" s="6"/>
      <c r="C67" s="34">
        <v>64</v>
      </c>
      <c r="D67" s="34">
        <v>19.5</v>
      </c>
      <c r="E67" s="34">
        <v>8.5</v>
      </c>
      <c r="F67" s="34">
        <v>0</v>
      </c>
      <c r="G67" s="7"/>
      <c r="H67" s="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2:20" x14ac:dyDescent="0.25">
      <c r="B68" s="6"/>
      <c r="C68" s="34">
        <v>65</v>
      </c>
      <c r="D68" s="34">
        <v>21.2</v>
      </c>
      <c r="E68" s="34">
        <v>5</v>
      </c>
      <c r="F68" s="34">
        <v>5.8</v>
      </c>
      <c r="G68" s="7"/>
      <c r="H68" s="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2:20" x14ac:dyDescent="0.25">
      <c r="B69" s="6"/>
      <c r="C69" s="34">
        <v>66</v>
      </c>
      <c r="D69" s="34">
        <v>17.7</v>
      </c>
      <c r="E69" s="34">
        <v>7.5</v>
      </c>
      <c r="F69" s="34">
        <v>0</v>
      </c>
      <c r="G69" s="7"/>
      <c r="H69" s="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2:20" x14ac:dyDescent="0.25">
      <c r="B70" s="6"/>
      <c r="C70" s="34">
        <v>67</v>
      </c>
      <c r="D70" s="34">
        <v>21.5</v>
      </c>
      <c r="E70" s="34">
        <v>7.2</v>
      </c>
      <c r="F70" s="34">
        <v>33.9</v>
      </c>
      <c r="G70" s="7"/>
      <c r="H70" s="8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2:20" x14ac:dyDescent="0.25">
      <c r="B71" s="6"/>
      <c r="C71" s="34">
        <v>68</v>
      </c>
      <c r="D71" s="34">
        <v>18.7</v>
      </c>
      <c r="E71" s="34">
        <v>7.5</v>
      </c>
      <c r="F71" s="34">
        <v>2</v>
      </c>
      <c r="G71" s="7"/>
      <c r="H71" s="8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2:20" x14ac:dyDescent="0.25">
      <c r="B72" s="6"/>
      <c r="C72" s="34">
        <v>69</v>
      </c>
      <c r="D72" s="34">
        <v>21.8</v>
      </c>
      <c r="E72" s="34">
        <v>7.6</v>
      </c>
      <c r="F72" s="34">
        <v>13.1</v>
      </c>
      <c r="G72" s="7"/>
      <c r="H72" s="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2:20" x14ac:dyDescent="0.25">
      <c r="B73" s="6"/>
      <c r="C73" s="34">
        <v>70</v>
      </c>
      <c r="D73" s="34">
        <v>20.2</v>
      </c>
      <c r="E73" s="34">
        <v>6.8</v>
      </c>
      <c r="F73" s="34">
        <v>5.4</v>
      </c>
      <c r="G73" s="7"/>
      <c r="H73" s="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2:20" x14ac:dyDescent="0.25">
      <c r="B74" s="6"/>
      <c r="C74" s="34">
        <v>71</v>
      </c>
      <c r="D74" s="34">
        <v>20</v>
      </c>
      <c r="E74" s="34">
        <v>8</v>
      </c>
      <c r="F74" s="34">
        <v>20.100000000000001</v>
      </c>
      <c r="G74" s="7"/>
      <c r="H74" s="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2:20" x14ac:dyDescent="0.25">
      <c r="B75" s="6"/>
      <c r="C75" s="34">
        <v>72</v>
      </c>
      <c r="D75" s="34">
        <v>20.6</v>
      </c>
      <c r="E75" s="34">
        <v>7.5</v>
      </c>
      <c r="F75" s="34">
        <v>8.5</v>
      </c>
      <c r="G75" s="7"/>
      <c r="H75" s="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2:20" x14ac:dyDescent="0.25">
      <c r="B76" s="6"/>
      <c r="C76" s="34">
        <v>73</v>
      </c>
      <c r="D76" s="34">
        <v>16.600000000000001</v>
      </c>
      <c r="E76" s="34">
        <v>8</v>
      </c>
      <c r="F76" s="34">
        <v>3.4</v>
      </c>
      <c r="G76" s="7"/>
      <c r="H76" s="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2:20" x14ac:dyDescent="0.25">
      <c r="B77" s="6"/>
      <c r="C77" s="34">
        <v>74</v>
      </c>
      <c r="D77" s="34">
        <v>16.399999999999999</v>
      </c>
      <c r="E77" s="34">
        <v>9</v>
      </c>
      <c r="F77" s="34">
        <v>5.6</v>
      </c>
      <c r="G77" s="7"/>
      <c r="H77" s="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2:20" x14ac:dyDescent="0.25">
      <c r="B78" s="6"/>
      <c r="C78" s="34">
        <v>75</v>
      </c>
      <c r="D78" s="34">
        <v>17.600000000000001</v>
      </c>
      <c r="E78" s="34">
        <v>9</v>
      </c>
      <c r="F78" s="34">
        <v>18.3</v>
      </c>
      <c r="G78" s="7"/>
      <c r="H78" s="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2:20" x14ac:dyDescent="0.25">
      <c r="B79" s="6"/>
      <c r="C79" s="34">
        <v>76</v>
      </c>
      <c r="D79" s="34">
        <v>17.600000000000001</v>
      </c>
      <c r="E79" s="34">
        <v>9.3000000000000007</v>
      </c>
      <c r="F79" s="34">
        <v>0.2</v>
      </c>
      <c r="G79" s="7"/>
      <c r="H79" s="8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2:20" x14ac:dyDescent="0.25">
      <c r="B80" s="6"/>
      <c r="C80" s="34">
        <v>77</v>
      </c>
      <c r="D80" s="34">
        <v>20.2</v>
      </c>
      <c r="E80" s="34">
        <v>9.6999999999999993</v>
      </c>
      <c r="F80" s="34">
        <v>2.2000000000000002</v>
      </c>
      <c r="G80" s="7"/>
      <c r="H80" s="8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2:20" x14ac:dyDescent="0.25">
      <c r="B81" s="6"/>
      <c r="C81" s="34">
        <v>78</v>
      </c>
      <c r="D81" s="34">
        <v>21.3</v>
      </c>
      <c r="E81" s="34">
        <v>9.8000000000000007</v>
      </c>
      <c r="F81" s="34">
        <v>0.2</v>
      </c>
      <c r="G81" s="7"/>
      <c r="H81" s="8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20" x14ac:dyDescent="0.25">
      <c r="B82" s="6"/>
      <c r="C82" s="34">
        <v>79</v>
      </c>
      <c r="D82" s="34">
        <v>20.6</v>
      </c>
      <c r="E82" s="34">
        <v>8.8000000000000007</v>
      </c>
      <c r="F82" s="34">
        <v>3.6</v>
      </c>
      <c r="G82" s="7"/>
      <c r="H82" s="8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2:20" x14ac:dyDescent="0.25">
      <c r="B83" s="6"/>
      <c r="C83" s="34">
        <v>80</v>
      </c>
      <c r="D83" s="34">
        <v>17.5</v>
      </c>
      <c r="E83" s="34">
        <v>8.6999999999999993</v>
      </c>
      <c r="F83" s="34">
        <v>0</v>
      </c>
      <c r="G83" s="7"/>
      <c r="H83" s="8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2:20" x14ac:dyDescent="0.25">
      <c r="B84" s="6"/>
      <c r="C84" s="34">
        <v>81</v>
      </c>
      <c r="D84" s="34">
        <v>21.8</v>
      </c>
      <c r="E84" s="34">
        <v>4.8</v>
      </c>
      <c r="F84" s="34">
        <v>1.7</v>
      </c>
      <c r="G84" s="7"/>
      <c r="H84" s="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x14ac:dyDescent="0.25">
      <c r="B85" s="6"/>
      <c r="C85" s="34">
        <v>82</v>
      </c>
      <c r="D85" s="34">
        <v>17.8</v>
      </c>
      <c r="E85" s="34">
        <v>5.7</v>
      </c>
      <c r="F85" s="34">
        <v>2.2999999999999998</v>
      </c>
      <c r="G85" s="7"/>
      <c r="H85" s="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x14ac:dyDescent="0.25">
      <c r="B86" s="6"/>
      <c r="C86" s="34">
        <v>83</v>
      </c>
      <c r="D86" s="34">
        <v>22.5</v>
      </c>
      <c r="E86" s="34">
        <v>3.7</v>
      </c>
      <c r="F86" s="34">
        <v>0</v>
      </c>
      <c r="G86" s="7"/>
      <c r="H86" s="8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2:20" x14ac:dyDescent="0.25">
      <c r="B87" s="6"/>
      <c r="C87" s="34">
        <v>84</v>
      </c>
      <c r="D87" s="34">
        <v>22.5</v>
      </c>
      <c r="E87" s="34">
        <v>7.8</v>
      </c>
      <c r="F87" s="34">
        <v>0</v>
      </c>
      <c r="G87" s="7"/>
      <c r="H87" s="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2:20" x14ac:dyDescent="0.25">
      <c r="B88" s="6"/>
      <c r="C88" s="34">
        <v>85</v>
      </c>
      <c r="D88" s="34">
        <v>21.7</v>
      </c>
      <c r="E88" s="34">
        <v>6.4</v>
      </c>
      <c r="F88" s="34">
        <v>0</v>
      </c>
      <c r="G88" s="7"/>
      <c r="H88" s="8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2:20" x14ac:dyDescent="0.25">
      <c r="B89" s="6"/>
      <c r="C89" s="34">
        <v>86</v>
      </c>
      <c r="D89" s="34">
        <v>21.9</v>
      </c>
      <c r="E89" s="34">
        <v>7.4</v>
      </c>
      <c r="F89" s="34">
        <v>0</v>
      </c>
      <c r="G89" s="7"/>
      <c r="H89" s="8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x14ac:dyDescent="0.25">
      <c r="B90" s="6"/>
      <c r="C90" s="34">
        <v>87</v>
      </c>
      <c r="D90" s="34">
        <v>21.4</v>
      </c>
      <c r="E90" s="34">
        <v>5.2</v>
      </c>
      <c r="F90" s="34">
        <v>11.7</v>
      </c>
      <c r="G90" s="7"/>
      <c r="H90" s="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2:20" x14ac:dyDescent="0.25">
      <c r="B91" s="6"/>
      <c r="C91" s="34">
        <v>88</v>
      </c>
      <c r="D91" s="34">
        <v>22.2</v>
      </c>
      <c r="E91" s="34">
        <v>6</v>
      </c>
      <c r="F91" s="34">
        <v>0</v>
      </c>
      <c r="G91" s="7"/>
      <c r="H91" s="8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2:20" x14ac:dyDescent="0.25">
      <c r="B92" s="6"/>
      <c r="C92" s="34">
        <v>89</v>
      </c>
      <c r="D92" s="34">
        <v>20.3</v>
      </c>
      <c r="E92" s="34">
        <v>5.5</v>
      </c>
      <c r="F92" s="34">
        <v>1.7</v>
      </c>
      <c r="G92" s="7"/>
      <c r="H92" s="8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2:20" x14ac:dyDescent="0.25">
      <c r="B93" s="6"/>
      <c r="C93" s="34">
        <v>90</v>
      </c>
      <c r="D93" s="34">
        <v>22</v>
      </c>
      <c r="E93" s="34">
        <v>7</v>
      </c>
      <c r="F93" s="34">
        <v>0</v>
      </c>
      <c r="G93" s="7"/>
      <c r="H93" s="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2:20" x14ac:dyDescent="0.25">
      <c r="B94" s="6"/>
      <c r="C94" s="34">
        <v>91</v>
      </c>
      <c r="D94" s="34">
        <v>22.3</v>
      </c>
      <c r="E94" s="34">
        <v>6.7</v>
      </c>
      <c r="F94" s="34">
        <v>0</v>
      </c>
      <c r="G94" s="7"/>
      <c r="H94" s="8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2:20" x14ac:dyDescent="0.25">
      <c r="B95" s="6"/>
      <c r="C95" s="34">
        <v>92</v>
      </c>
      <c r="D95" s="34">
        <v>22.4</v>
      </c>
      <c r="E95" s="34">
        <v>7.8</v>
      </c>
      <c r="F95" s="34">
        <v>0</v>
      </c>
      <c r="G95" s="7"/>
      <c r="H95" s="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2:20" x14ac:dyDescent="0.25">
      <c r="B96" s="6"/>
      <c r="C96" s="34">
        <v>93</v>
      </c>
      <c r="D96" s="34">
        <v>22</v>
      </c>
      <c r="E96" s="34">
        <v>6.8</v>
      </c>
      <c r="F96" s="34">
        <v>0.5</v>
      </c>
      <c r="G96" s="7"/>
      <c r="H96" s="8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2:20" x14ac:dyDescent="0.25">
      <c r="B97" s="6"/>
      <c r="C97" s="34">
        <v>94</v>
      </c>
      <c r="D97" s="34">
        <v>20.5</v>
      </c>
      <c r="E97" s="34">
        <v>7</v>
      </c>
      <c r="F97" s="34">
        <v>0</v>
      </c>
      <c r="G97" s="7"/>
      <c r="H97" s="8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2:20" x14ac:dyDescent="0.25">
      <c r="B98" s="6"/>
      <c r="C98" s="34">
        <v>95</v>
      </c>
      <c r="D98" s="34">
        <v>22.6</v>
      </c>
      <c r="E98" s="34">
        <v>5</v>
      </c>
      <c r="F98" s="34">
        <v>0</v>
      </c>
      <c r="G98" s="7"/>
      <c r="H98" s="8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2:20" x14ac:dyDescent="0.25">
      <c r="B99" s="6"/>
      <c r="C99" s="34">
        <v>96</v>
      </c>
      <c r="D99" s="34">
        <v>16.8</v>
      </c>
      <c r="E99" s="34">
        <v>6.5</v>
      </c>
      <c r="F99" s="34">
        <v>0</v>
      </c>
      <c r="G99" s="7"/>
      <c r="H99" s="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2:20" x14ac:dyDescent="0.25">
      <c r="B100" s="6"/>
      <c r="C100" s="34">
        <v>97</v>
      </c>
      <c r="D100" s="34">
        <v>22.2</v>
      </c>
      <c r="E100" s="34">
        <v>2.1</v>
      </c>
      <c r="F100" s="34">
        <v>0.2</v>
      </c>
      <c r="G100" s="7"/>
      <c r="H100" s="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2:20" x14ac:dyDescent="0.25">
      <c r="B101" s="6"/>
      <c r="C101" s="34">
        <v>98</v>
      </c>
      <c r="D101" s="34">
        <v>19.3</v>
      </c>
      <c r="E101" s="34">
        <v>5.4</v>
      </c>
      <c r="F101" s="34">
        <v>0</v>
      </c>
      <c r="G101" s="7"/>
      <c r="H101" s="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2:20" x14ac:dyDescent="0.25">
      <c r="B102" s="6"/>
      <c r="C102" s="34">
        <v>99</v>
      </c>
      <c r="D102" s="34">
        <v>19.2</v>
      </c>
      <c r="E102" s="34">
        <v>3.8</v>
      </c>
      <c r="F102" s="34">
        <v>0</v>
      </c>
      <c r="G102" s="7"/>
      <c r="H102" s="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2:20" x14ac:dyDescent="0.25">
      <c r="B103" s="6"/>
      <c r="C103" s="34">
        <v>100</v>
      </c>
      <c r="D103" s="34">
        <v>18.3</v>
      </c>
      <c r="E103" s="34">
        <v>7.8</v>
      </c>
      <c r="F103" s="34">
        <v>0</v>
      </c>
      <c r="G103" s="7"/>
      <c r="H103" s="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2:20" x14ac:dyDescent="0.25">
      <c r="B104" s="6"/>
      <c r="C104" s="34">
        <v>101</v>
      </c>
      <c r="D104" s="34">
        <v>22.6</v>
      </c>
      <c r="E104" s="34">
        <v>4.5</v>
      </c>
      <c r="F104" s="34">
        <v>0</v>
      </c>
      <c r="G104" s="7"/>
      <c r="H104" s="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2:20" x14ac:dyDescent="0.25">
      <c r="B105" s="6"/>
      <c r="C105" s="34">
        <v>102</v>
      </c>
      <c r="D105" s="34">
        <v>23</v>
      </c>
      <c r="E105" s="34">
        <v>4</v>
      </c>
      <c r="F105" s="34">
        <v>3.5</v>
      </c>
      <c r="G105" s="7"/>
      <c r="H105" s="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2:20" x14ac:dyDescent="0.25">
      <c r="B106" s="6"/>
      <c r="C106" s="34">
        <v>103</v>
      </c>
      <c r="D106" s="34">
        <v>17.5</v>
      </c>
      <c r="E106" s="34">
        <v>3.8</v>
      </c>
      <c r="F106" s="34">
        <v>1.8</v>
      </c>
      <c r="G106" s="7"/>
      <c r="H106" s="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2:20" x14ac:dyDescent="0.25">
      <c r="B107" s="6"/>
      <c r="C107" s="34">
        <v>104</v>
      </c>
      <c r="D107" s="34">
        <v>22.3</v>
      </c>
      <c r="E107" s="34">
        <v>4.5</v>
      </c>
      <c r="F107" s="34">
        <v>0</v>
      </c>
      <c r="G107" s="7"/>
      <c r="H107" s="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2:20" x14ac:dyDescent="0.25">
      <c r="B108" s="6"/>
      <c r="C108" s="34">
        <v>105</v>
      </c>
      <c r="D108" s="34">
        <v>21.3</v>
      </c>
      <c r="E108" s="34">
        <v>1.3</v>
      </c>
      <c r="F108" s="34">
        <v>0</v>
      </c>
      <c r="G108" s="7"/>
      <c r="H108" s="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2:20" x14ac:dyDescent="0.25">
      <c r="B109" s="6"/>
      <c r="C109" s="34">
        <v>106</v>
      </c>
      <c r="D109" s="34">
        <v>22.2</v>
      </c>
      <c r="E109" s="34">
        <v>2.7</v>
      </c>
      <c r="F109" s="34">
        <v>0</v>
      </c>
      <c r="G109" s="7"/>
      <c r="H109" s="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2:20" x14ac:dyDescent="0.25">
      <c r="B110" s="6"/>
      <c r="C110" s="34">
        <v>107</v>
      </c>
      <c r="D110" s="34">
        <v>21.7</v>
      </c>
      <c r="E110" s="34">
        <v>2.4</v>
      </c>
      <c r="F110" s="34">
        <v>0</v>
      </c>
      <c r="G110" s="7"/>
      <c r="H110" s="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0" x14ac:dyDescent="0.25">
      <c r="B111" s="6"/>
      <c r="C111" s="34">
        <v>108</v>
      </c>
      <c r="D111" s="34">
        <v>22</v>
      </c>
      <c r="E111" s="34">
        <v>4</v>
      </c>
      <c r="F111" s="34">
        <v>0.7</v>
      </c>
      <c r="G111" s="7"/>
      <c r="H111" s="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2:20" x14ac:dyDescent="0.25">
      <c r="B112" s="6"/>
      <c r="C112" s="34">
        <v>109</v>
      </c>
      <c r="D112" s="34">
        <v>22.2</v>
      </c>
      <c r="E112" s="34">
        <v>5</v>
      </c>
      <c r="F112" s="34">
        <v>0.5</v>
      </c>
      <c r="G112" s="7"/>
      <c r="H112" s="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2:20" x14ac:dyDescent="0.25">
      <c r="B113" s="6"/>
      <c r="C113" s="34">
        <v>110</v>
      </c>
      <c r="D113" s="34">
        <v>21.5</v>
      </c>
      <c r="E113" s="34">
        <v>7.5</v>
      </c>
      <c r="F113" s="34">
        <v>0</v>
      </c>
      <c r="G113" s="7"/>
      <c r="H113" s="8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2:20" x14ac:dyDescent="0.25">
      <c r="B114" s="6"/>
      <c r="C114" s="34">
        <v>111</v>
      </c>
      <c r="D114" s="34">
        <v>21.9</v>
      </c>
      <c r="E114" s="34">
        <v>3</v>
      </c>
      <c r="F114" s="34">
        <v>0</v>
      </c>
      <c r="G114" s="7"/>
      <c r="H114" s="8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2:20" x14ac:dyDescent="0.25">
      <c r="B115" s="6"/>
      <c r="C115" s="34">
        <v>112</v>
      </c>
      <c r="D115" s="34">
        <v>21</v>
      </c>
      <c r="E115" s="34">
        <v>2.6</v>
      </c>
      <c r="F115" s="34">
        <v>0.6</v>
      </c>
      <c r="G115" s="7"/>
      <c r="H115" s="8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2:20" x14ac:dyDescent="0.25">
      <c r="B116" s="6"/>
      <c r="C116" s="34">
        <v>113</v>
      </c>
      <c r="D116" s="34">
        <v>19.5</v>
      </c>
      <c r="E116" s="34">
        <v>2.2000000000000002</v>
      </c>
      <c r="F116" s="34">
        <v>0</v>
      </c>
      <c r="G116" s="7"/>
      <c r="H116" s="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2:20" x14ac:dyDescent="0.25">
      <c r="B117" s="6"/>
      <c r="C117" s="34">
        <v>114</v>
      </c>
      <c r="D117" s="34">
        <v>17.8</v>
      </c>
      <c r="E117" s="34">
        <v>6</v>
      </c>
      <c r="F117" s="34">
        <v>0</v>
      </c>
      <c r="G117" s="7"/>
      <c r="H117" s="8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2:20" x14ac:dyDescent="0.25">
      <c r="B118" s="6"/>
      <c r="C118" s="34">
        <v>115</v>
      </c>
      <c r="D118" s="34">
        <v>18.600000000000001</v>
      </c>
      <c r="E118" s="34">
        <v>4.5999999999999996</v>
      </c>
      <c r="F118" s="34">
        <v>0</v>
      </c>
      <c r="G118" s="7"/>
      <c r="H118" s="8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2:20" x14ac:dyDescent="0.25">
      <c r="B119" s="6"/>
      <c r="C119" s="34">
        <v>116</v>
      </c>
      <c r="D119" s="34">
        <v>19.8</v>
      </c>
      <c r="E119" s="34">
        <v>4</v>
      </c>
      <c r="F119" s="34">
        <v>12.5</v>
      </c>
      <c r="G119" s="7"/>
      <c r="H119" s="8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2:20" x14ac:dyDescent="0.25">
      <c r="B120" s="6"/>
      <c r="C120" s="34">
        <v>117</v>
      </c>
      <c r="D120" s="34">
        <v>21.7</v>
      </c>
      <c r="E120" s="34">
        <v>6.5</v>
      </c>
      <c r="F120" s="34">
        <v>0</v>
      </c>
      <c r="G120" s="7"/>
      <c r="H120" s="8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2:20" x14ac:dyDescent="0.25">
      <c r="B121" s="6"/>
      <c r="C121" s="34">
        <v>118</v>
      </c>
      <c r="D121" s="34">
        <v>20.8</v>
      </c>
      <c r="E121" s="34">
        <v>3.6</v>
      </c>
      <c r="F121" s="34">
        <v>0</v>
      </c>
      <c r="G121" s="7"/>
      <c r="H121" s="8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2:20" x14ac:dyDescent="0.25">
      <c r="B122" s="6"/>
      <c r="C122" s="34">
        <v>119</v>
      </c>
      <c r="D122" s="34">
        <v>21.7</v>
      </c>
      <c r="E122" s="34">
        <v>6</v>
      </c>
      <c r="F122" s="34">
        <v>0</v>
      </c>
      <c r="G122" s="7"/>
      <c r="H122" s="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2:20" x14ac:dyDescent="0.25">
      <c r="B123" s="6"/>
      <c r="C123" s="34">
        <v>120</v>
      </c>
      <c r="D123" s="34">
        <v>21</v>
      </c>
      <c r="E123" s="34">
        <v>4.2</v>
      </c>
      <c r="F123" s="34">
        <v>0</v>
      </c>
      <c r="G123" s="7"/>
      <c r="H123" s="8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2:20" x14ac:dyDescent="0.25">
      <c r="B124" s="6"/>
      <c r="C124" s="34">
        <v>121</v>
      </c>
      <c r="D124" s="34">
        <v>22</v>
      </c>
      <c r="E124" s="34">
        <v>3.1</v>
      </c>
      <c r="F124" s="34">
        <v>0</v>
      </c>
      <c r="G124" s="7"/>
      <c r="H124" s="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2:20" x14ac:dyDescent="0.25">
      <c r="B125" s="6"/>
      <c r="C125" s="34">
        <v>122</v>
      </c>
      <c r="D125" s="34">
        <v>22.8</v>
      </c>
      <c r="E125" s="34">
        <v>3.5</v>
      </c>
      <c r="F125" s="34">
        <v>0</v>
      </c>
      <c r="G125" s="7"/>
      <c r="H125" s="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2:20" x14ac:dyDescent="0.25">
      <c r="B126" s="6"/>
      <c r="C126" s="34">
        <v>123</v>
      </c>
      <c r="D126" s="34">
        <v>23.4</v>
      </c>
      <c r="E126" s="34">
        <v>3.1</v>
      </c>
      <c r="F126" s="34">
        <v>0</v>
      </c>
      <c r="G126" s="7"/>
      <c r="H126" s="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2:20" x14ac:dyDescent="0.25">
      <c r="B127" s="6"/>
      <c r="C127" s="34">
        <v>124</v>
      </c>
      <c r="D127" s="34">
        <v>18.2</v>
      </c>
      <c r="E127" s="34">
        <v>5.6</v>
      </c>
      <c r="F127" s="34">
        <v>0</v>
      </c>
      <c r="G127" s="7"/>
      <c r="H127" s="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2:20" x14ac:dyDescent="0.25">
      <c r="B128" s="6"/>
      <c r="C128" s="34">
        <v>125</v>
      </c>
      <c r="D128" s="34">
        <v>19.600000000000001</v>
      </c>
      <c r="E128" s="34">
        <v>5.3</v>
      </c>
      <c r="F128" s="34">
        <v>0</v>
      </c>
      <c r="G128" s="7"/>
      <c r="H128" s="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2:20" x14ac:dyDescent="0.25">
      <c r="B129" s="6"/>
      <c r="C129" s="34">
        <v>126</v>
      </c>
      <c r="D129" s="34">
        <v>20.5</v>
      </c>
      <c r="E129" s="34">
        <v>1.8</v>
      </c>
      <c r="F129" s="34">
        <v>0</v>
      </c>
      <c r="G129" s="7"/>
      <c r="H129" s="8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2:20" x14ac:dyDescent="0.25">
      <c r="B130" s="6"/>
      <c r="C130" s="34">
        <v>127</v>
      </c>
      <c r="D130" s="34">
        <v>20.8</v>
      </c>
      <c r="E130" s="34">
        <v>4</v>
      </c>
      <c r="F130" s="34">
        <v>0</v>
      </c>
      <c r="G130" s="7"/>
      <c r="H130" s="8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2:20" x14ac:dyDescent="0.25">
      <c r="B131" s="6"/>
      <c r="C131" s="34">
        <v>128</v>
      </c>
      <c r="D131" s="34">
        <v>18.7</v>
      </c>
      <c r="E131" s="34">
        <v>3.6</v>
      </c>
      <c r="F131" s="34">
        <v>0</v>
      </c>
      <c r="G131" s="7"/>
      <c r="H131" s="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2:20" x14ac:dyDescent="0.25">
      <c r="B132" s="6"/>
      <c r="C132" s="34">
        <v>129</v>
      </c>
      <c r="D132" s="34">
        <v>21.7</v>
      </c>
      <c r="E132" s="34">
        <v>1.8</v>
      </c>
      <c r="F132" s="34">
        <v>0.2</v>
      </c>
      <c r="G132" s="7"/>
      <c r="H132" s="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2:20" x14ac:dyDescent="0.25">
      <c r="B133" s="6"/>
      <c r="C133" s="34">
        <v>130</v>
      </c>
      <c r="D133" s="34">
        <v>21.7</v>
      </c>
      <c r="E133" s="34">
        <v>2.8</v>
      </c>
      <c r="F133" s="34">
        <v>0</v>
      </c>
      <c r="G133" s="7"/>
      <c r="H133" s="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2:20" x14ac:dyDescent="0.25">
      <c r="B134" s="6"/>
      <c r="C134" s="34">
        <v>131</v>
      </c>
      <c r="D134" s="34">
        <v>21.7</v>
      </c>
      <c r="E134" s="34">
        <v>2.6</v>
      </c>
      <c r="F134" s="34">
        <v>0</v>
      </c>
      <c r="G134" s="7"/>
      <c r="H134" s="8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2:20" x14ac:dyDescent="0.25">
      <c r="B135" s="6"/>
      <c r="C135" s="34">
        <v>132</v>
      </c>
      <c r="D135" s="34">
        <v>21.8</v>
      </c>
      <c r="E135" s="34">
        <v>0.5</v>
      </c>
      <c r="F135" s="34">
        <v>0</v>
      </c>
      <c r="G135" s="7"/>
      <c r="H135" s="8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2:20" x14ac:dyDescent="0.25">
      <c r="B136" s="6"/>
      <c r="C136" s="34">
        <v>133</v>
      </c>
      <c r="D136" s="34">
        <v>20.8</v>
      </c>
      <c r="E136" s="34">
        <v>0.2</v>
      </c>
      <c r="F136" s="34">
        <v>0</v>
      </c>
      <c r="G136" s="7"/>
      <c r="H136" s="8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2:20" x14ac:dyDescent="0.25">
      <c r="B137" s="6"/>
      <c r="C137" s="34">
        <v>134</v>
      </c>
      <c r="D137" s="34">
        <v>22</v>
      </c>
      <c r="E137" s="34">
        <v>-1</v>
      </c>
      <c r="F137" s="34">
        <v>0</v>
      </c>
      <c r="G137" s="7"/>
      <c r="H137" s="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2:20" x14ac:dyDescent="0.25">
      <c r="B138" s="6"/>
      <c r="C138" s="34">
        <v>135</v>
      </c>
      <c r="D138" s="34">
        <v>22</v>
      </c>
      <c r="E138" s="34">
        <v>0.5</v>
      </c>
      <c r="F138" s="34">
        <v>0</v>
      </c>
      <c r="G138" s="7"/>
      <c r="H138" s="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2:20" x14ac:dyDescent="0.25">
      <c r="B139" s="6"/>
      <c r="C139" s="34">
        <v>136</v>
      </c>
      <c r="D139" s="34">
        <v>21.5</v>
      </c>
      <c r="E139" s="34">
        <v>-1</v>
      </c>
      <c r="F139" s="34">
        <v>0</v>
      </c>
      <c r="G139" s="7"/>
      <c r="H139" s="8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2:20" x14ac:dyDescent="0.25">
      <c r="B140" s="6"/>
      <c r="C140" s="34">
        <v>137</v>
      </c>
      <c r="D140" s="34">
        <v>21.3</v>
      </c>
      <c r="E140" s="34">
        <v>0.5</v>
      </c>
      <c r="F140" s="34">
        <v>0</v>
      </c>
      <c r="G140" s="7"/>
      <c r="H140" s="8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2:20" x14ac:dyDescent="0.25">
      <c r="B141" s="6"/>
      <c r="C141" s="34">
        <v>138</v>
      </c>
      <c r="D141" s="34">
        <v>22</v>
      </c>
      <c r="E141" s="34">
        <v>0.5</v>
      </c>
      <c r="F141" s="34">
        <v>0</v>
      </c>
      <c r="G141" s="7"/>
      <c r="H141" s="8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2:20" x14ac:dyDescent="0.25">
      <c r="B142" s="6"/>
      <c r="C142" s="34">
        <v>139</v>
      </c>
      <c r="D142" s="34">
        <v>20.5</v>
      </c>
      <c r="E142" s="34">
        <v>0</v>
      </c>
      <c r="F142" s="34">
        <v>0</v>
      </c>
      <c r="G142" s="7"/>
      <c r="H142" s="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2:20" x14ac:dyDescent="0.25">
      <c r="B143" s="6"/>
      <c r="C143" s="34">
        <v>140</v>
      </c>
      <c r="D143" s="34">
        <v>21.8</v>
      </c>
      <c r="E143" s="34">
        <v>1.5</v>
      </c>
      <c r="F143" s="34">
        <v>0</v>
      </c>
      <c r="G143" s="7"/>
      <c r="H143" s="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2:20" x14ac:dyDescent="0.25">
      <c r="B144" s="6"/>
      <c r="C144" s="34">
        <v>141</v>
      </c>
      <c r="D144" s="34">
        <v>22.5</v>
      </c>
      <c r="E144" s="34">
        <v>1.5</v>
      </c>
      <c r="F144" s="34">
        <v>0</v>
      </c>
      <c r="G144" s="7"/>
      <c r="H144" s="8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2:20" x14ac:dyDescent="0.25">
      <c r="B145" s="6"/>
      <c r="C145" s="34">
        <v>142</v>
      </c>
      <c r="D145" s="34">
        <v>22.2</v>
      </c>
      <c r="E145" s="34">
        <v>0</v>
      </c>
      <c r="F145" s="34">
        <v>0</v>
      </c>
      <c r="G145" s="7"/>
      <c r="H145" s="8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2:20" x14ac:dyDescent="0.25">
      <c r="B146" s="6"/>
      <c r="C146" s="34">
        <v>143</v>
      </c>
      <c r="D146" s="34">
        <v>21</v>
      </c>
      <c r="E146" s="34">
        <v>-0.5</v>
      </c>
      <c r="F146" s="34">
        <v>0</v>
      </c>
      <c r="G146" s="7"/>
      <c r="H146" s="8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2:20" x14ac:dyDescent="0.25">
      <c r="B147" s="6"/>
      <c r="C147" s="34">
        <v>144</v>
      </c>
      <c r="D147" s="34">
        <v>20.8</v>
      </c>
      <c r="E147" s="34">
        <v>-0.8</v>
      </c>
      <c r="F147" s="34">
        <v>0</v>
      </c>
      <c r="G147" s="7"/>
      <c r="H147" s="8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2:20" x14ac:dyDescent="0.25">
      <c r="B148" s="6"/>
      <c r="C148" s="34">
        <v>145</v>
      </c>
      <c r="D148" s="34">
        <v>20.399999999999999</v>
      </c>
      <c r="E148" s="34">
        <v>-1.4</v>
      </c>
      <c r="F148" s="34">
        <v>0</v>
      </c>
      <c r="G148" s="7"/>
      <c r="H148" s="8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2:20" x14ac:dyDescent="0.25">
      <c r="B149" s="6"/>
      <c r="C149" s="34">
        <v>146</v>
      </c>
      <c r="D149" s="34">
        <v>22</v>
      </c>
      <c r="E149" s="34">
        <v>-1</v>
      </c>
      <c r="F149" s="34">
        <v>0</v>
      </c>
      <c r="G149" s="7"/>
      <c r="H149" s="8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2:20" x14ac:dyDescent="0.25">
      <c r="B150" s="6"/>
      <c r="C150" s="34">
        <v>147</v>
      </c>
      <c r="D150" s="34">
        <v>21.2</v>
      </c>
      <c r="E150" s="34">
        <v>0.5</v>
      </c>
      <c r="F150" s="34">
        <v>0</v>
      </c>
      <c r="G150" s="7"/>
      <c r="H150" s="8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2:20" x14ac:dyDescent="0.25">
      <c r="B151" s="6"/>
      <c r="C151" s="34">
        <v>148</v>
      </c>
      <c r="D151" s="34">
        <v>21</v>
      </c>
      <c r="E151" s="34">
        <v>-0.8</v>
      </c>
      <c r="F151" s="34">
        <v>0</v>
      </c>
      <c r="G151" s="7"/>
      <c r="H151" s="8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2:20" x14ac:dyDescent="0.25">
      <c r="B152" s="6"/>
      <c r="C152" s="34">
        <v>149</v>
      </c>
      <c r="D152" s="34">
        <v>20.6</v>
      </c>
      <c r="E152" s="34">
        <v>-0.5</v>
      </c>
      <c r="F152" s="34">
        <v>0</v>
      </c>
      <c r="G152" s="7"/>
      <c r="H152" s="8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2:20" x14ac:dyDescent="0.25">
      <c r="B153" s="6"/>
      <c r="C153" s="34">
        <v>150</v>
      </c>
      <c r="D153" s="34">
        <v>21.7</v>
      </c>
      <c r="E153" s="34">
        <v>-3</v>
      </c>
      <c r="F153" s="34">
        <v>0</v>
      </c>
      <c r="G153" s="7"/>
      <c r="H153" s="8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2:20" x14ac:dyDescent="0.25">
      <c r="B154" s="6"/>
      <c r="C154" s="34">
        <v>151</v>
      </c>
      <c r="D154" s="34">
        <v>22</v>
      </c>
      <c r="E154" s="34">
        <v>-2.5</v>
      </c>
      <c r="F154" s="34">
        <v>0</v>
      </c>
      <c r="G154" s="7"/>
      <c r="H154" s="8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2:20" x14ac:dyDescent="0.25">
      <c r="B155" s="6"/>
      <c r="C155" s="34">
        <v>152</v>
      </c>
      <c r="D155" s="34">
        <v>22.2</v>
      </c>
      <c r="E155" s="34">
        <v>-2.4</v>
      </c>
      <c r="F155" s="34">
        <v>0</v>
      </c>
      <c r="G155" s="7"/>
      <c r="H155" s="8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2:20" x14ac:dyDescent="0.25">
      <c r="B156" s="6"/>
      <c r="C156" s="34">
        <v>153</v>
      </c>
      <c r="D156" s="34">
        <v>19</v>
      </c>
      <c r="E156" s="34">
        <v>0</v>
      </c>
      <c r="F156" s="34">
        <v>11.6</v>
      </c>
      <c r="G156" s="7"/>
      <c r="H156" s="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2:20" x14ac:dyDescent="0.25">
      <c r="B157" s="6"/>
      <c r="C157" s="34">
        <v>154</v>
      </c>
      <c r="D157" s="34">
        <v>11.6</v>
      </c>
      <c r="E157" s="34">
        <v>3.5</v>
      </c>
      <c r="F157" s="34">
        <v>1.3</v>
      </c>
      <c r="G157" s="7"/>
      <c r="H157" s="8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2:20" x14ac:dyDescent="0.25">
      <c r="B158" s="6"/>
      <c r="C158" s="34">
        <v>155</v>
      </c>
      <c r="D158" s="34">
        <v>18.8</v>
      </c>
      <c r="E158" s="34">
        <v>6.5</v>
      </c>
      <c r="F158" s="34">
        <v>0</v>
      </c>
      <c r="G158" s="7"/>
      <c r="H158" s="8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2:20" x14ac:dyDescent="0.25">
      <c r="B159" s="6"/>
      <c r="C159" s="34">
        <v>156</v>
      </c>
      <c r="D159" s="34">
        <v>18.899999999999999</v>
      </c>
      <c r="E159" s="34">
        <v>0.6</v>
      </c>
      <c r="F159" s="34">
        <v>0</v>
      </c>
      <c r="G159" s="7"/>
      <c r="H159" s="8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2:20" x14ac:dyDescent="0.25">
      <c r="B160" s="6"/>
      <c r="C160" s="34">
        <v>157</v>
      </c>
      <c r="D160" s="34">
        <v>20.6</v>
      </c>
      <c r="E160" s="34">
        <v>1.5</v>
      </c>
      <c r="F160" s="34">
        <v>0</v>
      </c>
      <c r="G160" s="7"/>
      <c r="H160" s="8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2:20" x14ac:dyDescent="0.25">
      <c r="B161" s="6"/>
      <c r="C161" s="34">
        <v>158</v>
      </c>
      <c r="D161" s="34">
        <v>21.4</v>
      </c>
      <c r="E161" s="34">
        <v>-1.4</v>
      </c>
      <c r="F161" s="34">
        <v>0</v>
      </c>
      <c r="G161" s="7"/>
      <c r="H161" s="8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2:20" x14ac:dyDescent="0.25">
      <c r="B162" s="6"/>
      <c r="C162" s="34">
        <v>159</v>
      </c>
      <c r="D162" s="34">
        <v>20.2</v>
      </c>
      <c r="E162" s="34">
        <v>0.8</v>
      </c>
      <c r="F162" s="34">
        <v>0</v>
      </c>
      <c r="G162" s="7"/>
      <c r="H162" s="8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2:20" x14ac:dyDescent="0.25">
      <c r="B163" s="6"/>
      <c r="C163" s="34">
        <v>160</v>
      </c>
      <c r="D163" s="34">
        <v>15</v>
      </c>
      <c r="E163" s="34">
        <v>1.6</v>
      </c>
      <c r="F163" s="34">
        <v>1.7</v>
      </c>
      <c r="G163" s="7"/>
      <c r="H163" s="8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2:20" x14ac:dyDescent="0.25">
      <c r="B164" s="6"/>
      <c r="C164" s="34">
        <v>161</v>
      </c>
      <c r="D164" s="34">
        <v>14.5</v>
      </c>
      <c r="E164" s="34">
        <v>0.5</v>
      </c>
      <c r="F164" s="34">
        <v>1.3</v>
      </c>
      <c r="G164" s="7"/>
      <c r="H164" s="8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2:20" x14ac:dyDescent="0.25">
      <c r="B165" s="6"/>
      <c r="C165" s="34">
        <v>162</v>
      </c>
      <c r="D165" s="34">
        <v>17.2</v>
      </c>
      <c r="E165" s="34">
        <v>1</v>
      </c>
      <c r="F165" s="34">
        <v>0.3</v>
      </c>
      <c r="G165" s="7"/>
      <c r="H165" s="8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2:20" x14ac:dyDescent="0.25">
      <c r="B166" s="6"/>
      <c r="C166" s="34">
        <v>163</v>
      </c>
      <c r="D166" s="34">
        <v>19.3</v>
      </c>
      <c r="E166" s="34">
        <v>2.4</v>
      </c>
      <c r="F166" s="34">
        <v>0</v>
      </c>
      <c r="G166" s="7"/>
      <c r="H166" s="8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2:20" x14ac:dyDescent="0.25">
      <c r="B167" s="6"/>
      <c r="C167" s="34">
        <v>164</v>
      </c>
      <c r="D167" s="34">
        <v>16.600000000000001</v>
      </c>
      <c r="E167" s="34">
        <v>0.5</v>
      </c>
      <c r="F167" s="34">
        <v>0</v>
      </c>
      <c r="G167" s="7"/>
      <c r="H167" s="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2:20" x14ac:dyDescent="0.25">
      <c r="B168" s="6"/>
      <c r="C168" s="34">
        <v>165</v>
      </c>
      <c r="D168" s="34">
        <v>20</v>
      </c>
      <c r="E168" s="34">
        <v>-0.5</v>
      </c>
      <c r="F168" s="34">
        <v>0</v>
      </c>
      <c r="G168" s="7"/>
      <c r="H168" s="8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2:20" x14ac:dyDescent="0.25">
      <c r="B169" s="6"/>
      <c r="C169" s="34">
        <v>166</v>
      </c>
      <c r="D169" s="34">
        <v>17.8</v>
      </c>
      <c r="E169" s="34">
        <v>-1.5</v>
      </c>
      <c r="F169" s="34">
        <v>0</v>
      </c>
      <c r="G169" s="7"/>
      <c r="H169" s="8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2:20" x14ac:dyDescent="0.25">
      <c r="B170" s="6"/>
      <c r="C170" s="34">
        <v>167</v>
      </c>
      <c r="D170" s="34">
        <v>20.5</v>
      </c>
      <c r="E170" s="34">
        <v>-0.8</v>
      </c>
      <c r="F170" s="34">
        <v>0</v>
      </c>
      <c r="G170" s="7"/>
      <c r="H170" s="8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2:20" x14ac:dyDescent="0.25">
      <c r="B171" s="6"/>
      <c r="C171" s="34">
        <v>168</v>
      </c>
      <c r="D171" s="34">
        <v>19</v>
      </c>
      <c r="E171" s="34">
        <v>-1.4</v>
      </c>
      <c r="F171" s="34">
        <v>0</v>
      </c>
      <c r="G171" s="7"/>
      <c r="H171" s="8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2:20" x14ac:dyDescent="0.25">
      <c r="B172" s="6"/>
      <c r="C172" s="34">
        <v>169</v>
      </c>
      <c r="D172" s="34">
        <v>19.600000000000001</v>
      </c>
      <c r="E172" s="34">
        <v>-2.5</v>
      </c>
      <c r="F172" s="34">
        <v>0</v>
      </c>
      <c r="G172" s="7"/>
      <c r="H172" s="8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2:20" x14ac:dyDescent="0.25">
      <c r="B173" s="6"/>
      <c r="C173" s="34">
        <v>170</v>
      </c>
      <c r="D173" s="34">
        <v>20.3</v>
      </c>
      <c r="E173" s="34">
        <v>-3</v>
      </c>
      <c r="F173" s="34">
        <v>0</v>
      </c>
      <c r="G173" s="7"/>
      <c r="H173" s="8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2:20" x14ac:dyDescent="0.25">
      <c r="B174" s="6"/>
      <c r="C174" s="34">
        <v>171</v>
      </c>
      <c r="D174" s="34">
        <v>21.5</v>
      </c>
      <c r="E174" s="34">
        <v>-3.2</v>
      </c>
      <c r="F174" s="34">
        <v>0</v>
      </c>
      <c r="G174" s="7"/>
      <c r="H174" s="8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2:20" x14ac:dyDescent="0.25">
      <c r="B175" s="6"/>
      <c r="C175" s="34">
        <v>172</v>
      </c>
      <c r="D175" s="34">
        <v>21</v>
      </c>
      <c r="E175" s="34">
        <v>-3.3</v>
      </c>
      <c r="F175" s="34">
        <v>0</v>
      </c>
      <c r="G175" s="7"/>
      <c r="H175" s="8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2:20" x14ac:dyDescent="0.25">
      <c r="B176" s="6"/>
      <c r="C176" s="34">
        <v>173</v>
      </c>
      <c r="D176" s="34">
        <v>20.8</v>
      </c>
      <c r="E176" s="34">
        <v>-3</v>
      </c>
      <c r="F176" s="34">
        <v>0</v>
      </c>
      <c r="G176" s="7"/>
      <c r="H176" s="8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2:20" x14ac:dyDescent="0.25">
      <c r="B177" s="6"/>
      <c r="C177" s="34">
        <v>174</v>
      </c>
      <c r="D177" s="34">
        <v>22</v>
      </c>
      <c r="E177" s="34">
        <v>-2</v>
      </c>
      <c r="F177" s="34">
        <v>0</v>
      </c>
      <c r="G177" s="7"/>
      <c r="H177" s="8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2:20" x14ac:dyDescent="0.25">
      <c r="B178" s="6"/>
      <c r="C178" s="34">
        <v>175</v>
      </c>
      <c r="D178" s="34">
        <v>20.8</v>
      </c>
      <c r="E178" s="34">
        <v>-2.8</v>
      </c>
      <c r="F178" s="34">
        <v>0</v>
      </c>
      <c r="G178" s="7"/>
      <c r="H178" s="8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2:20" x14ac:dyDescent="0.25">
      <c r="B179" s="6"/>
      <c r="C179" s="34">
        <v>176</v>
      </c>
      <c r="D179" s="34">
        <v>20.8</v>
      </c>
      <c r="E179" s="34">
        <v>-2.8</v>
      </c>
      <c r="F179" s="34">
        <v>0</v>
      </c>
      <c r="G179" s="7"/>
      <c r="H179" s="8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2:20" x14ac:dyDescent="0.25">
      <c r="B180" s="6"/>
      <c r="C180" s="34">
        <v>177</v>
      </c>
      <c r="D180" s="34">
        <v>21.2</v>
      </c>
      <c r="E180" s="34">
        <v>0.2</v>
      </c>
      <c r="F180" s="34">
        <v>0</v>
      </c>
      <c r="G180" s="7"/>
      <c r="H180" s="8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2:20" x14ac:dyDescent="0.25">
      <c r="B181" s="6"/>
      <c r="C181" s="34">
        <v>178</v>
      </c>
      <c r="D181" s="34">
        <v>18.600000000000001</v>
      </c>
      <c r="E181" s="34">
        <v>-0.5</v>
      </c>
      <c r="F181" s="34">
        <v>0</v>
      </c>
      <c r="G181" s="7"/>
      <c r="H181" s="8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2:20" x14ac:dyDescent="0.25">
      <c r="B182" s="6"/>
      <c r="C182" s="34">
        <v>179</v>
      </c>
      <c r="D182" s="34">
        <v>21.5</v>
      </c>
      <c r="E182" s="34">
        <v>0.4</v>
      </c>
      <c r="F182" s="34">
        <v>0</v>
      </c>
      <c r="G182" s="7"/>
      <c r="H182" s="8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2:20" x14ac:dyDescent="0.25">
      <c r="B183" s="6"/>
      <c r="C183" s="34">
        <v>180</v>
      </c>
      <c r="D183" s="34">
        <v>21.5</v>
      </c>
      <c r="E183" s="34">
        <v>1.2</v>
      </c>
      <c r="F183" s="34">
        <v>0</v>
      </c>
      <c r="G183" s="7"/>
      <c r="H183" s="8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2:20" x14ac:dyDescent="0.25">
      <c r="B184" s="6"/>
      <c r="C184" s="34">
        <v>181</v>
      </c>
      <c r="D184" s="34">
        <v>20.5</v>
      </c>
      <c r="E184" s="34">
        <v>-1</v>
      </c>
      <c r="F184" s="34">
        <v>0</v>
      </c>
      <c r="G184" s="7"/>
      <c r="H184" s="8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2:20" x14ac:dyDescent="0.25">
      <c r="B185" s="6"/>
      <c r="C185" s="34">
        <v>182</v>
      </c>
      <c r="D185" s="34">
        <v>23.1</v>
      </c>
      <c r="E185" s="34">
        <v>-1.6</v>
      </c>
      <c r="F185" s="34">
        <v>0</v>
      </c>
      <c r="G185" s="7"/>
      <c r="H185" s="8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2:20" x14ac:dyDescent="0.25">
      <c r="B186" s="6"/>
      <c r="C186" s="34">
        <v>183</v>
      </c>
      <c r="D186" s="34">
        <v>23.5</v>
      </c>
      <c r="E186" s="34">
        <v>-1.7</v>
      </c>
      <c r="F186" s="34">
        <v>0</v>
      </c>
      <c r="G186" s="7"/>
      <c r="H186" s="8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2:20" x14ac:dyDescent="0.25">
      <c r="B187" s="6"/>
      <c r="C187" s="34">
        <v>184</v>
      </c>
      <c r="D187" s="34">
        <v>22</v>
      </c>
      <c r="E187" s="34">
        <v>-2</v>
      </c>
      <c r="F187" s="34">
        <v>0</v>
      </c>
      <c r="G187" s="7"/>
      <c r="H187" s="8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2:20" x14ac:dyDescent="0.25">
      <c r="B188" s="6"/>
      <c r="C188" s="34">
        <v>185</v>
      </c>
      <c r="D188" s="34">
        <v>21.2</v>
      </c>
      <c r="E188" s="34">
        <v>2.1</v>
      </c>
      <c r="F188" s="34">
        <v>0</v>
      </c>
      <c r="G188" s="7"/>
      <c r="H188" s="8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2:20" x14ac:dyDescent="0.25">
      <c r="B189" s="6"/>
      <c r="C189" s="34">
        <v>186</v>
      </c>
      <c r="D189" s="34">
        <v>22.7</v>
      </c>
      <c r="E189" s="34">
        <v>0.2</v>
      </c>
      <c r="F189" s="34">
        <v>0</v>
      </c>
      <c r="G189" s="7"/>
      <c r="H189" s="8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2:20" x14ac:dyDescent="0.25">
      <c r="B190" s="6"/>
      <c r="C190" s="34">
        <v>187</v>
      </c>
      <c r="D190" s="34">
        <v>22.2</v>
      </c>
      <c r="E190" s="34">
        <v>1.2</v>
      </c>
      <c r="F190" s="34">
        <v>0</v>
      </c>
      <c r="G190" s="7"/>
      <c r="H190" s="8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2:20" x14ac:dyDescent="0.25">
      <c r="B191" s="6"/>
      <c r="C191" s="34">
        <v>188</v>
      </c>
      <c r="D191" s="34">
        <v>23.5</v>
      </c>
      <c r="E191" s="34">
        <v>-4</v>
      </c>
      <c r="F191" s="34">
        <v>0</v>
      </c>
      <c r="G191" s="7"/>
      <c r="H191" s="8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2:20" x14ac:dyDescent="0.25">
      <c r="B192" s="6"/>
      <c r="C192" s="34">
        <v>189</v>
      </c>
      <c r="D192" s="34">
        <v>20.8</v>
      </c>
      <c r="E192" s="34">
        <v>-4.2</v>
      </c>
      <c r="F192" s="34">
        <v>0</v>
      </c>
      <c r="G192" s="7"/>
      <c r="H192" s="8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2:20" x14ac:dyDescent="0.25">
      <c r="B193" s="6"/>
      <c r="C193" s="34">
        <v>190</v>
      </c>
      <c r="D193" s="34">
        <v>19</v>
      </c>
      <c r="E193" s="34">
        <v>-4.5999999999999996</v>
      </c>
      <c r="F193" s="34">
        <v>2.2000000000000002</v>
      </c>
      <c r="G193" s="7"/>
      <c r="H193" s="8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2:20" x14ac:dyDescent="0.25">
      <c r="B194" s="6"/>
      <c r="C194" s="34">
        <v>191</v>
      </c>
      <c r="D194" s="34">
        <v>18.600000000000001</v>
      </c>
      <c r="E194" s="34">
        <v>0.5</v>
      </c>
      <c r="F194" s="34">
        <v>0</v>
      </c>
      <c r="G194" s="7"/>
      <c r="H194" s="8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2:20" x14ac:dyDescent="0.25">
      <c r="B195" s="6"/>
      <c r="C195" s="34">
        <v>192</v>
      </c>
      <c r="D195" s="34">
        <v>18.8</v>
      </c>
      <c r="E195" s="34">
        <v>3.1</v>
      </c>
      <c r="F195" s="34">
        <v>0</v>
      </c>
      <c r="G195" s="7"/>
      <c r="H195" s="8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2:20" x14ac:dyDescent="0.25">
      <c r="B196" s="6"/>
      <c r="C196" s="34">
        <v>193</v>
      </c>
      <c r="D196" s="34">
        <v>19.5</v>
      </c>
      <c r="E196" s="34">
        <v>2.1</v>
      </c>
      <c r="F196" s="34">
        <v>0</v>
      </c>
      <c r="G196" s="7"/>
      <c r="H196" s="8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2:20" x14ac:dyDescent="0.25">
      <c r="B197" s="6"/>
      <c r="C197" s="34">
        <v>194</v>
      </c>
      <c r="D197" s="34">
        <v>18.2</v>
      </c>
      <c r="E197" s="34">
        <v>-0.2</v>
      </c>
      <c r="F197" s="34">
        <v>0</v>
      </c>
      <c r="G197" s="7"/>
      <c r="H197" s="8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2:20" x14ac:dyDescent="0.25">
      <c r="B198" s="6"/>
      <c r="C198" s="34">
        <v>195</v>
      </c>
      <c r="D198" s="34">
        <v>17.8</v>
      </c>
      <c r="E198" s="34">
        <v>-1.5</v>
      </c>
      <c r="F198" s="34">
        <v>0</v>
      </c>
      <c r="G198" s="7"/>
      <c r="H198" s="8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2:20" x14ac:dyDescent="0.25">
      <c r="B199" s="6"/>
      <c r="C199" s="34">
        <v>196</v>
      </c>
      <c r="D199" s="34">
        <v>21.2</v>
      </c>
      <c r="E199" s="34">
        <v>-1.8</v>
      </c>
      <c r="F199" s="34">
        <v>0</v>
      </c>
      <c r="G199" s="7"/>
      <c r="H199" s="8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2:20" x14ac:dyDescent="0.25">
      <c r="B200" s="6"/>
      <c r="C200" s="34">
        <v>197</v>
      </c>
      <c r="D200" s="34">
        <v>19</v>
      </c>
      <c r="E200" s="34">
        <v>-1</v>
      </c>
      <c r="F200" s="34">
        <v>0</v>
      </c>
      <c r="G200" s="7"/>
      <c r="H200" s="8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2:20" x14ac:dyDescent="0.25">
      <c r="B201" s="6"/>
      <c r="C201" s="34">
        <v>198</v>
      </c>
      <c r="D201" s="34">
        <v>19.8</v>
      </c>
      <c r="E201" s="34">
        <v>-2.7</v>
      </c>
      <c r="F201" s="34">
        <v>0</v>
      </c>
      <c r="G201" s="7"/>
      <c r="H201" s="8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2:20" x14ac:dyDescent="0.25">
      <c r="B202" s="6"/>
      <c r="C202" s="34">
        <v>199</v>
      </c>
      <c r="D202" s="34">
        <v>20.2</v>
      </c>
      <c r="E202" s="34">
        <v>-1.7</v>
      </c>
      <c r="F202" s="34">
        <v>0.2</v>
      </c>
      <c r="G202" s="7"/>
      <c r="H202" s="8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2:20" x14ac:dyDescent="0.25">
      <c r="B203" s="6"/>
      <c r="C203" s="34">
        <v>200</v>
      </c>
      <c r="D203" s="34">
        <v>14.5</v>
      </c>
      <c r="E203" s="34">
        <v>3.8</v>
      </c>
      <c r="F203" s="34">
        <v>1.6</v>
      </c>
      <c r="G203" s="7"/>
      <c r="H203" s="8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2:20" x14ac:dyDescent="0.25">
      <c r="B204" s="6"/>
      <c r="C204" s="34">
        <v>201</v>
      </c>
      <c r="D204" s="34">
        <v>13.8</v>
      </c>
      <c r="E204" s="34">
        <v>2.4</v>
      </c>
      <c r="F204" s="34">
        <v>5.0999999999999996</v>
      </c>
      <c r="G204" s="7"/>
      <c r="H204" s="8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2:20" x14ac:dyDescent="0.25">
      <c r="B205" s="6"/>
      <c r="C205" s="34">
        <v>202</v>
      </c>
      <c r="D205" s="34">
        <v>9.4</v>
      </c>
      <c r="E205" s="34">
        <v>4.5</v>
      </c>
      <c r="F205" s="34">
        <v>6.7</v>
      </c>
      <c r="G205" s="7"/>
      <c r="H205" s="8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2:20" x14ac:dyDescent="0.25">
      <c r="B206" s="6"/>
      <c r="C206" s="34">
        <v>203</v>
      </c>
      <c r="D206" s="34">
        <v>15.5</v>
      </c>
      <c r="E206" s="34">
        <v>3.7</v>
      </c>
      <c r="F206" s="34">
        <v>0</v>
      </c>
      <c r="G206" s="7"/>
      <c r="H206" s="8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2:20" x14ac:dyDescent="0.25">
      <c r="B207" s="6"/>
      <c r="C207" s="34">
        <v>204</v>
      </c>
      <c r="D207" s="34">
        <v>17.600000000000001</v>
      </c>
      <c r="E207" s="34">
        <v>0.4</v>
      </c>
      <c r="F207" s="34">
        <v>0</v>
      </c>
      <c r="G207" s="7"/>
      <c r="H207" s="8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2:20" x14ac:dyDescent="0.25">
      <c r="B208" s="6"/>
      <c r="C208" s="34">
        <v>205</v>
      </c>
      <c r="D208" s="34">
        <v>20.6</v>
      </c>
      <c r="E208" s="34">
        <v>-0.9</v>
      </c>
      <c r="F208" s="34">
        <v>0</v>
      </c>
      <c r="G208" s="7"/>
      <c r="H208" s="8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2:20" x14ac:dyDescent="0.25">
      <c r="B209" s="6"/>
      <c r="C209" s="34">
        <v>206</v>
      </c>
      <c r="D209" s="34">
        <v>21.2</v>
      </c>
      <c r="E209" s="34">
        <v>-1.5</v>
      </c>
      <c r="F209" s="34">
        <v>0</v>
      </c>
      <c r="G209" s="7"/>
      <c r="H209" s="8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2:20" x14ac:dyDescent="0.25">
      <c r="B210" s="6"/>
      <c r="C210" s="34">
        <v>207</v>
      </c>
      <c r="D210" s="34">
        <v>20.8</v>
      </c>
      <c r="E210" s="34">
        <v>-3.5</v>
      </c>
      <c r="F210" s="34">
        <v>0</v>
      </c>
      <c r="G210" s="7"/>
      <c r="H210" s="8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2:20" x14ac:dyDescent="0.25">
      <c r="B211" s="6"/>
      <c r="C211" s="34">
        <v>208</v>
      </c>
      <c r="D211" s="34">
        <v>21.1</v>
      </c>
      <c r="E211" s="34">
        <v>-4</v>
      </c>
      <c r="F211" s="34">
        <v>0</v>
      </c>
      <c r="G211" s="7"/>
      <c r="H211" s="8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2:20" x14ac:dyDescent="0.25">
      <c r="B212" s="6"/>
      <c r="C212" s="34">
        <v>209</v>
      </c>
      <c r="D212" s="34">
        <v>21.2</v>
      </c>
      <c r="E212" s="34">
        <v>-3</v>
      </c>
      <c r="F212" s="34">
        <v>0</v>
      </c>
      <c r="G212" s="7"/>
      <c r="H212" s="8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2:20" x14ac:dyDescent="0.25">
      <c r="B213" s="6"/>
      <c r="C213" s="34">
        <v>210</v>
      </c>
      <c r="D213" s="34">
        <v>22</v>
      </c>
      <c r="E213" s="34">
        <v>-3.3</v>
      </c>
      <c r="F213" s="34">
        <v>0</v>
      </c>
      <c r="G213" s="7"/>
      <c r="H213" s="8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2:20" x14ac:dyDescent="0.25">
      <c r="B214" s="6"/>
      <c r="C214" s="34">
        <v>211</v>
      </c>
      <c r="D214" s="34">
        <v>24</v>
      </c>
      <c r="E214" s="34">
        <v>-0.5</v>
      </c>
      <c r="F214" s="34">
        <v>0</v>
      </c>
      <c r="G214" s="7"/>
      <c r="H214" s="8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2:20" x14ac:dyDescent="0.25">
      <c r="B215" s="6"/>
      <c r="C215" s="34">
        <v>212</v>
      </c>
      <c r="D215" s="34">
        <v>20.100000000000001</v>
      </c>
      <c r="E215" s="34">
        <v>-0.3</v>
      </c>
      <c r="F215" s="34">
        <v>0</v>
      </c>
      <c r="G215" s="7"/>
      <c r="H215" s="8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2:20" x14ac:dyDescent="0.25">
      <c r="B216" s="6"/>
      <c r="C216" s="34">
        <v>213</v>
      </c>
      <c r="D216" s="34">
        <v>21</v>
      </c>
      <c r="E216" s="34">
        <v>2.9</v>
      </c>
      <c r="F216" s="34">
        <v>0</v>
      </c>
      <c r="G216" s="7"/>
      <c r="H216" s="8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2:20" x14ac:dyDescent="0.25">
      <c r="B217" s="6"/>
      <c r="C217" s="34">
        <v>214</v>
      </c>
      <c r="D217" s="34">
        <v>19.8</v>
      </c>
      <c r="E217" s="34">
        <v>3</v>
      </c>
      <c r="F217" s="34">
        <v>0.4</v>
      </c>
      <c r="G217" s="7"/>
      <c r="H217" s="8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2:20" x14ac:dyDescent="0.25">
      <c r="B218" s="6"/>
      <c r="C218" s="34">
        <v>215</v>
      </c>
      <c r="D218" s="34">
        <v>21.6</v>
      </c>
      <c r="E218" s="34">
        <v>1.2</v>
      </c>
      <c r="F218" s="34">
        <v>0</v>
      </c>
      <c r="G218" s="7"/>
      <c r="H218" s="8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2:20" x14ac:dyDescent="0.25">
      <c r="B219" s="6"/>
      <c r="C219" s="34">
        <v>216</v>
      </c>
      <c r="D219" s="34">
        <v>21.8</v>
      </c>
      <c r="E219" s="34">
        <v>1</v>
      </c>
      <c r="F219" s="34">
        <v>0</v>
      </c>
      <c r="G219" s="7"/>
      <c r="H219" s="8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2:20" x14ac:dyDescent="0.25">
      <c r="B220" s="6"/>
      <c r="C220" s="34">
        <v>217</v>
      </c>
      <c r="D220" s="34">
        <v>20.6</v>
      </c>
      <c r="E220" s="34">
        <v>5</v>
      </c>
      <c r="F220" s="34">
        <v>0</v>
      </c>
      <c r="G220" s="7"/>
      <c r="H220" s="8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2:20" x14ac:dyDescent="0.25">
      <c r="B221" s="6"/>
      <c r="C221" s="34">
        <v>218</v>
      </c>
      <c r="D221" s="34">
        <v>11.6</v>
      </c>
      <c r="E221" s="34">
        <v>1.2</v>
      </c>
      <c r="F221" s="34">
        <v>2.6</v>
      </c>
      <c r="G221" s="7"/>
      <c r="H221" s="8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2:20" x14ac:dyDescent="0.25">
      <c r="B222" s="6"/>
      <c r="C222" s="34">
        <v>219</v>
      </c>
      <c r="D222" s="34">
        <v>17.5</v>
      </c>
      <c r="E222" s="34">
        <v>5.2</v>
      </c>
      <c r="F222" s="34">
        <v>0</v>
      </c>
      <c r="G222" s="7"/>
      <c r="H222" s="8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2:20" x14ac:dyDescent="0.25">
      <c r="B223" s="6"/>
      <c r="C223" s="34">
        <v>220</v>
      </c>
      <c r="D223" s="34">
        <v>19.600000000000001</v>
      </c>
      <c r="E223" s="34">
        <v>0.7</v>
      </c>
      <c r="F223" s="34">
        <v>0.6</v>
      </c>
      <c r="G223" s="7"/>
      <c r="H223" s="8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2:20" x14ac:dyDescent="0.25">
      <c r="B224" s="6"/>
      <c r="C224" s="34">
        <v>221</v>
      </c>
      <c r="D224" s="34">
        <v>21.2</v>
      </c>
      <c r="E224" s="34">
        <v>3.2</v>
      </c>
      <c r="F224" s="34">
        <v>0</v>
      </c>
      <c r="G224" s="7"/>
      <c r="H224" s="8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2:20" x14ac:dyDescent="0.25">
      <c r="B225" s="6"/>
      <c r="C225" s="34">
        <v>222</v>
      </c>
      <c r="D225" s="34">
        <v>20.2</v>
      </c>
      <c r="E225" s="34">
        <v>4.8</v>
      </c>
      <c r="F225" s="34">
        <v>0</v>
      </c>
      <c r="G225" s="7"/>
      <c r="H225" s="8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2:20" x14ac:dyDescent="0.25">
      <c r="B226" s="6"/>
      <c r="C226" s="34">
        <v>223</v>
      </c>
      <c r="D226" s="34">
        <v>21.2</v>
      </c>
      <c r="E226" s="34">
        <v>0.5</v>
      </c>
      <c r="F226" s="34">
        <v>0</v>
      </c>
      <c r="G226" s="7"/>
      <c r="H226" s="8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2:20" x14ac:dyDescent="0.25">
      <c r="B227" s="6"/>
      <c r="C227" s="34">
        <v>224</v>
      </c>
      <c r="D227" s="34">
        <v>19.8</v>
      </c>
      <c r="E227" s="34">
        <v>1.1000000000000001</v>
      </c>
      <c r="F227" s="34">
        <v>0</v>
      </c>
      <c r="G227" s="7"/>
      <c r="H227" s="8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2:20" x14ac:dyDescent="0.25">
      <c r="B228" s="6"/>
      <c r="C228" s="34">
        <v>225</v>
      </c>
      <c r="D228" s="34">
        <v>20.100000000000001</v>
      </c>
      <c r="E228" s="34">
        <v>0.2</v>
      </c>
      <c r="F228" s="34">
        <v>0.2</v>
      </c>
      <c r="G228" s="7"/>
      <c r="H228" s="8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2:20" x14ac:dyDescent="0.25">
      <c r="B229" s="6"/>
      <c r="C229" s="34">
        <v>226</v>
      </c>
      <c r="D229" s="34">
        <v>21</v>
      </c>
      <c r="E229" s="34">
        <v>-1</v>
      </c>
      <c r="F229" s="34">
        <v>0</v>
      </c>
      <c r="G229" s="7"/>
      <c r="H229" s="8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2:20" x14ac:dyDescent="0.25">
      <c r="B230" s="6"/>
      <c r="C230" s="34">
        <v>227</v>
      </c>
      <c r="D230" s="34">
        <v>21.5</v>
      </c>
      <c r="E230" s="34">
        <v>-0.7</v>
      </c>
      <c r="F230" s="34">
        <v>0</v>
      </c>
      <c r="G230" s="7"/>
      <c r="H230" s="8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2:20" x14ac:dyDescent="0.25">
      <c r="B231" s="6"/>
      <c r="C231" s="34">
        <v>228</v>
      </c>
      <c r="D231" s="34">
        <v>19.8</v>
      </c>
      <c r="E231" s="34">
        <v>1</v>
      </c>
      <c r="F231" s="34">
        <v>0</v>
      </c>
      <c r="G231" s="7"/>
      <c r="H231" s="8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2:20" x14ac:dyDescent="0.25">
      <c r="B232" s="6"/>
      <c r="C232" s="34">
        <v>229</v>
      </c>
      <c r="D232" s="34">
        <v>21.2</v>
      </c>
      <c r="E232" s="34">
        <v>1.3</v>
      </c>
      <c r="F232" s="34">
        <v>3.3</v>
      </c>
      <c r="G232" s="7"/>
      <c r="H232" s="8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2:20" x14ac:dyDescent="0.25">
      <c r="B233" s="6"/>
      <c r="C233" s="34">
        <v>230</v>
      </c>
      <c r="D233" s="34">
        <v>21.2</v>
      </c>
      <c r="E233" s="34">
        <v>1.2</v>
      </c>
      <c r="F233" s="34">
        <v>0</v>
      </c>
      <c r="G233" s="7"/>
      <c r="H233" s="8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2:20" x14ac:dyDescent="0.25">
      <c r="B234" s="6"/>
      <c r="C234" s="34">
        <v>231</v>
      </c>
      <c r="D234" s="34">
        <v>21.7</v>
      </c>
      <c r="E234" s="34">
        <v>0.9</v>
      </c>
      <c r="F234" s="34">
        <v>0</v>
      </c>
      <c r="G234" s="7"/>
      <c r="H234" s="8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2:20" x14ac:dyDescent="0.25">
      <c r="B235" s="6"/>
      <c r="C235" s="34">
        <v>232</v>
      </c>
      <c r="D235" s="34">
        <v>20.9</v>
      </c>
      <c r="E235" s="34">
        <v>4.7</v>
      </c>
      <c r="F235" s="34">
        <v>0</v>
      </c>
      <c r="G235" s="7"/>
      <c r="H235" s="8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2:20" x14ac:dyDescent="0.25">
      <c r="B236" s="6"/>
      <c r="C236" s="34">
        <v>233</v>
      </c>
      <c r="D236" s="34">
        <v>20.100000000000001</v>
      </c>
      <c r="E236" s="34">
        <v>3.3</v>
      </c>
      <c r="F236" s="34">
        <v>0</v>
      </c>
      <c r="G236" s="7"/>
      <c r="H236" s="8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2:20" x14ac:dyDescent="0.25">
      <c r="B237" s="6"/>
      <c r="C237" s="34">
        <v>234</v>
      </c>
      <c r="D237" s="34">
        <v>21.8</v>
      </c>
      <c r="E237" s="34">
        <v>6.5</v>
      </c>
      <c r="F237" s="34">
        <v>0</v>
      </c>
      <c r="G237" s="7"/>
      <c r="H237" s="8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2:20" x14ac:dyDescent="0.25">
      <c r="B238" s="6"/>
      <c r="C238" s="34">
        <v>235</v>
      </c>
      <c r="D238" s="34">
        <v>23</v>
      </c>
      <c r="E238" s="34">
        <v>1.2</v>
      </c>
      <c r="F238" s="34">
        <v>0</v>
      </c>
      <c r="G238" s="7"/>
      <c r="H238" s="8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2:20" x14ac:dyDescent="0.25">
      <c r="B239" s="6"/>
      <c r="C239" s="34">
        <v>236</v>
      </c>
      <c r="D239" s="34">
        <v>23</v>
      </c>
      <c r="E239" s="34">
        <v>1.8</v>
      </c>
      <c r="F239" s="34">
        <v>0</v>
      </c>
      <c r="G239" s="7"/>
      <c r="H239" s="8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2:20" x14ac:dyDescent="0.25">
      <c r="B240" s="6"/>
      <c r="C240" s="34">
        <v>237</v>
      </c>
      <c r="D240" s="34">
        <v>18.2</v>
      </c>
      <c r="E240" s="34">
        <v>0.8</v>
      </c>
      <c r="F240" s="34">
        <v>0</v>
      </c>
      <c r="G240" s="7"/>
      <c r="H240" s="8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2:20" x14ac:dyDescent="0.25">
      <c r="B241" s="6"/>
      <c r="C241" s="34">
        <v>238</v>
      </c>
      <c r="D241" s="34">
        <v>19.8</v>
      </c>
      <c r="E241" s="34">
        <v>3.2</v>
      </c>
      <c r="F241" s="34">
        <v>0</v>
      </c>
      <c r="G241" s="7"/>
      <c r="H241" s="8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2:20" x14ac:dyDescent="0.25">
      <c r="B242" s="6"/>
      <c r="C242" s="34">
        <v>239</v>
      </c>
      <c r="D242" s="34">
        <v>20.5</v>
      </c>
      <c r="E242" s="34">
        <v>4</v>
      </c>
      <c r="F242" s="34">
        <v>0</v>
      </c>
      <c r="G242" s="7"/>
      <c r="H242" s="8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2:20" x14ac:dyDescent="0.25">
      <c r="B243" s="6"/>
      <c r="C243" s="34">
        <v>240</v>
      </c>
      <c r="D243" s="34">
        <v>19.2</v>
      </c>
      <c r="E243" s="34">
        <v>0.8</v>
      </c>
      <c r="F243" s="34">
        <v>0</v>
      </c>
      <c r="G243" s="7"/>
      <c r="H243" s="8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2:20" x14ac:dyDescent="0.25">
      <c r="B244" s="6"/>
      <c r="C244" s="34">
        <v>241</v>
      </c>
      <c r="D244" s="34">
        <v>20</v>
      </c>
      <c r="E244" s="34">
        <v>-1</v>
      </c>
      <c r="F244" s="34">
        <v>0</v>
      </c>
      <c r="G244" s="7"/>
      <c r="H244" s="8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2:20" x14ac:dyDescent="0.25">
      <c r="B245" s="6"/>
      <c r="C245" s="34">
        <v>242</v>
      </c>
      <c r="D245" s="34">
        <v>22.6</v>
      </c>
      <c r="E245" s="34">
        <v>0.4</v>
      </c>
      <c r="F245" s="34">
        <v>0</v>
      </c>
      <c r="G245" s="7"/>
      <c r="H245" s="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2:20" x14ac:dyDescent="0.25">
      <c r="B246" s="6"/>
      <c r="C246" s="34">
        <v>243</v>
      </c>
      <c r="D246" s="34">
        <v>21.6</v>
      </c>
      <c r="E246" s="34">
        <v>0.4</v>
      </c>
      <c r="F246" s="34">
        <v>0</v>
      </c>
      <c r="G246" s="7"/>
      <c r="H246" s="8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2:20" x14ac:dyDescent="0.25">
      <c r="B247" s="6"/>
      <c r="C247" s="34">
        <v>244</v>
      </c>
      <c r="D247" s="34">
        <v>21</v>
      </c>
      <c r="E247" s="34">
        <v>2.8</v>
      </c>
      <c r="F247" s="34">
        <v>0</v>
      </c>
      <c r="G247" s="7"/>
      <c r="H247" s="8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2:20" x14ac:dyDescent="0.25">
      <c r="B248" s="6"/>
      <c r="C248" s="34">
        <v>245</v>
      </c>
      <c r="D248" s="34">
        <v>22</v>
      </c>
      <c r="E248" s="34">
        <v>1.2</v>
      </c>
      <c r="F248" s="34">
        <v>0</v>
      </c>
      <c r="G248" s="7"/>
      <c r="H248" s="8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2:20" x14ac:dyDescent="0.25">
      <c r="B249" s="6"/>
      <c r="C249" s="34">
        <v>246</v>
      </c>
      <c r="D249" s="34">
        <v>22.2</v>
      </c>
      <c r="E249" s="34">
        <v>1.4</v>
      </c>
      <c r="F249" s="34">
        <v>0</v>
      </c>
      <c r="G249" s="7"/>
      <c r="H249" s="8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2:20" x14ac:dyDescent="0.25">
      <c r="B250" s="6"/>
      <c r="C250" s="34">
        <v>247</v>
      </c>
      <c r="D250" s="34">
        <v>22</v>
      </c>
      <c r="E250" s="34">
        <v>-1.2</v>
      </c>
      <c r="F250" s="34">
        <v>0</v>
      </c>
      <c r="G250" s="7"/>
      <c r="H250" s="8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2:20" x14ac:dyDescent="0.25">
      <c r="B251" s="6"/>
      <c r="C251" s="34">
        <v>248</v>
      </c>
      <c r="D251" s="34">
        <v>23</v>
      </c>
      <c r="E251" s="34">
        <v>-0.5</v>
      </c>
      <c r="F251" s="34">
        <v>0</v>
      </c>
      <c r="G251" s="7"/>
      <c r="H251" s="8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2:20" x14ac:dyDescent="0.25">
      <c r="B252" s="6"/>
      <c r="C252" s="34">
        <v>249</v>
      </c>
      <c r="D252" s="34">
        <v>22.2</v>
      </c>
      <c r="E252" s="34">
        <v>-2.8</v>
      </c>
      <c r="F252" s="34">
        <v>0</v>
      </c>
      <c r="G252" s="7"/>
      <c r="H252" s="8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2:20" x14ac:dyDescent="0.25">
      <c r="B253" s="6"/>
      <c r="C253" s="34">
        <v>250</v>
      </c>
      <c r="D253" s="34">
        <v>24.2</v>
      </c>
      <c r="E253" s="34">
        <v>1.2</v>
      </c>
      <c r="F253" s="34">
        <v>0</v>
      </c>
      <c r="G253" s="7"/>
      <c r="H253" s="8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2:20" x14ac:dyDescent="0.25">
      <c r="B254" s="6"/>
      <c r="C254" s="34">
        <v>251</v>
      </c>
      <c r="D254" s="34">
        <v>22.2</v>
      </c>
      <c r="E254" s="34">
        <v>3.5</v>
      </c>
      <c r="F254" s="34">
        <v>0</v>
      </c>
      <c r="G254" s="7"/>
      <c r="H254" s="8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2:20" x14ac:dyDescent="0.25">
      <c r="B255" s="6"/>
      <c r="C255" s="34">
        <v>252</v>
      </c>
      <c r="D255" s="34">
        <v>22.8</v>
      </c>
      <c r="E255" s="34">
        <v>3.5</v>
      </c>
      <c r="F255" s="34">
        <v>0</v>
      </c>
      <c r="G255" s="7"/>
      <c r="H255" s="8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2:20" x14ac:dyDescent="0.25">
      <c r="B256" s="6"/>
      <c r="C256" s="34">
        <v>253</v>
      </c>
      <c r="D256" s="34">
        <v>21.3</v>
      </c>
      <c r="E256" s="34">
        <v>4.5</v>
      </c>
      <c r="F256" s="34">
        <v>0</v>
      </c>
      <c r="G256" s="7"/>
      <c r="H256" s="8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2:20" x14ac:dyDescent="0.25">
      <c r="B257" s="6"/>
      <c r="C257" s="34">
        <v>254</v>
      </c>
      <c r="D257" s="34">
        <v>22.2</v>
      </c>
      <c r="E257" s="34">
        <v>2.5</v>
      </c>
      <c r="F257" s="34">
        <v>0</v>
      </c>
      <c r="G257" s="7"/>
      <c r="H257" s="8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2:20" x14ac:dyDescent="0.25">
      <c r="B258" s="6"/>
      <c r="C258" s="34">
        <v>255</v>
      </c>
      <c r="D258" s="34">
        <v>23.5</v>
      </c>
      <c r="E258" s="34">
        <v>2.8</v>
      </c>
      <c r="F258" s="34">
        <v>0</v>
      </c>
      <c r="G258" s="7"/>
      <c r="H258" s="8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2:20" x14ac:dyDescent="0.25">
      <c r="B259" s="6"/>
      <c r="C259" s="34">
        <v>256</v>
      </c>
      <c r="D259" s="34">
        <v>21.8</v>
      </c>
      <c r="E259" s="34">
        <v>2.7</v>
      </c>
      <c r="F259" s="34">
        <v>0</v>
      </c>
      <c r="G259" s="7"/>
      <c r="H259" s="8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2:20" x14ac:dyDescent="0.25">
      <c r="B260" s="6"/>
      <c r="C260" s="34">
        <v>257</v>
      </c>
      <c r="D260" s="34">
        <v>18.600000000000001</v>
      </c>
      <c r="E260" s="34">
        <v>5.2</v>
      </c>
      <c r="F260" s="34">
        <v>0</v>
      </c>
      <c r="G260" s="7"/>
      <c r="H260" s="8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2:20" x14ac:dyDescent="0.25">
      <c r="B261" s="6"/>
      <c r="C261" s="34">
        <v>258</v>
      </c>
      <c r="D261" s="34">
        <v>20</v>
      </c>
      <c r="E261" s="34">
        <v>3.5</v>
      </c>
      <c r="F261" s="34">
        <v>0.5</v>
      </c>
      <c r="G261" s="7"/>
      <c r="H261" s="8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2:20" x14ac:dyDescent="0.25">
      <c r="B262" s="6"/>
      <c r="C262" s="34">
        <v>259</v>
      </c>
      <c r="D262" s="34">
        <v>22.5</v>
      </c>
      <c r="E262" s="34">
        <v>5.2</v>
      </c>
      <c r="F262" s="34">
        <v>0</v>
      </c>
      <c r="G262" s="7"/>
      <c r="H262" s="8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2:20" x14ac:dyDescent="0.25">
      <c r="B263" s="6"/>
      <c r="C263" s="34">
        <v>260</v>
      </c>
      <c r="D263" s="34">
        <v>23</v>
      </c>
      <c r="E263" s="34">
        <v>4.8</v>
      </c>
      <c r="F263" s="34">
        <v>0</v>
      </c>
      <c r="G263" s="7"/>
      <c r="H263" s="8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2:20" x14ac:dyDescent="0.25">
      <c r="B264" s="6"/>
      <c r="C264" s="34">
        <v>261</v>
      </c>
      <c r="D264" s="34">
        <v>23.3</v>
      </c>
      <c r="E264" s="34">
        <v>3.2</v>
      </c>
      <c r="F264" s="34">
        <v>0</v>
      </c>
      <c r="G264" s="7"/>
      <c r="H264" s="8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2:20" x14ac:dyDescent="0.25">
      <c r="B265" s="6"/>
      <c r="C265" s="34">
        <v>262</v>
      </c>
      <c r="D265" s="34">
        <v>24.7</v>
      </c>
      <c r="E265" s="34">
        <v>4.2</v>
      </c>
      <c r="F265" s="34">
        <v>0</v>
      </c>
      <c r="G265" s="7"/>
      <c r="H265" s="8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2:20" x14ac:dyDescent="0.25">
      <c r="B266" s="6"/>
      <c r="C266" s="34">
        <v>263</v>
      </c>
      <c r="D266" s="34">
        <v>25.2</v>
      </c>
      <c r="E266" s="34">
        <v>5.6</v>
      </c>
      <c r="F266" s="34">
        <v>0</v>
      </c>
      <c r="G266" s="7"/>
      <c r="H266" s="8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2:20" x14ac:dyDescent="0.25">
      <c r="B267" s="6"/>
      <c r="C267" s="34">
        <v>264</v>
      </c>
      <c r="D267" s="34">
        <v>23.9</v>
      </c>
      <c r="E267" s="34">
        <v>4.7</v>
      </c>
      <c r="F267" s="34">
        <v>0</v>
      </c>
      <c r="G267" s="7"/>
      <c r="H267" s="8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2:20" x14ac:dyDescent="0.25">
      <c r="B268" s="6"/>
      <c r="C268" s="34">
        <v>265</v>
      </c>
      <c r="D268" s="34">
        <v>23.2</v>
      </c>
      <c r="E268" s="34">
        <v>3.5</v>
      </c>
      <c r="F268" s="34">
        <v>0</v>
      </c>
      <c r="G268" s="7"/>
      <c r="H268" s="8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2:20" x14ac:dyDescent="0.25">
      <c r="B269" s="6"/>
      <c r="C269" s="34">
        <v>266</v>
      </c>
      <c r="D269" s="34">
        <v>22.8</v>
      </c>
      <c r="E269" s="34">
        <v>1.2</v>
      </c>
      <c r="F269" s="34">
        <v>0</v>
      </c>
      <c r="G269" s="7"/>
      <c r="H269" s="8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2:20" x14ac:dyDescent="0.25">
      <c r="B270" s="6"/>
      <c r="C270" s="34">
        <v>267</v>
      </c>
      <c r="D270" s="34">
        <v>18.8</v>
      </c>
      <c r="E270" s="34">
        <v>6.5</v>
      </c>
      <c r="F270" s="34">
        <v>2</v>
      </c>
      <c r="G270" s="7"/>
      <c r="H270" s="8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2:20" x14ac:dyDescent="0.25">
      <c r="B271" s="6"/>
      <c r="C271" s="34">
        <v>268</v>
      </c>
      <c r="D271" s="34">
        <v>20.5</v>
      </c>
      <c r="E271" s="34">
        <v>4.7</v>
      </c>
      <c r="F271" s="34">
        <v>4.5</v>
      </c>
      <c r="G271" s="7"/>
      <c r="H271" s="8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2:20" x14ac:dyDescent="0.25">
      <c r="B272" s="6"/>
      <c r="C272" s="34">
        <v>269</v>
      </c>
      <c r="D272" s="34">
        <v>20</v>
      </c>
      <c r="E272" s="34">
        <v>4.4000000000000004</v>
      </c>
      <c r="F272" s="34">
        <v>0</v>
      </c>
      <c r="G272" s="7"/>
      <c r="H272" s="8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2:20" x14ac:dyDescent="0.25">
      <c r="B273" s="6"/>
      <c r="C273" s="34">
        <v>270</v>
      </c>
      <c r="D273" s="34">
        <v>19.5</v>
      </c>
      <c r="E273" s="34">
        <v>3.5</v>
      </c>
      <c r="F273" s="34">
        <v>0</v>
      </c>
      <c r="G273" s="7"/>
      <c r="H273" s="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2:20" x14ac:dyDescent="0.25">
      <c r="B274" s="6"/>
      <c r="C274" s="34">
        <v>271</v>
      </c>
      <c r="D274" s="34">
        <v>21.2</v>
      </c>
      <c r="E274" s="34">
        <v>3.5</v>
      </c>
      <c r="F274" s="34">
        <v>0</v>
      </c>
      <c r="G274" s="7"/>
      <c r="H274" s="8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2:20" x14ac:dyDescent="0.25">
      <c r="B275" s="6"/>
      <c r="C275" s="34">
        <v>272</v>
      </c>
      <c r="D275" s="34">
        <v>23.2</v>
      </c>
      <c r="E275" s="34">
        <v>3.5</v>
      </c>
      <c r="F275" s="34">
        <v>0</v>
      </c>
      <c r="G275" s="7"/>
      <c r="H275" s="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2:20" x14ac:dyDescent="0.25">
      <c r="B276" s="6"/>
      <c r="C276" s="34">
        <v>273</v>
      </c>
      <c r="D276" s="34">
        <v>25.6</v>
      </c>
      <c r="E276" s="34">
        <v>3.5</v>
      </c>
      <c r="F276" s="34">
        <v>0</v>
      </c>
      <c r="G276" s="7"/>
      <c r="H276" s="8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2:20" x14ac:dyDescent="0.25">
      <c r="B277" s="6"/>
      <c r="C277" s="34">
        <v>274</v>
      </c>
      <c r="D277" s="34">
        <v>23.2</v>
      </c>
      <c r="E277" s="34">
        <v>3.5</v>
      </c>
      <c r="F277" s="34">
        <v>0</v>
      </c>
      <c r="G277" s="7"/>
      <c r="H277" s="8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2:20" x14ac:dyDescent="0.25">
      <c r="B278" s="6"/>
      <c r="C278" s="34">
        <v>275</v>
      </c>
      <c r="D278" s="34">
        <v>24.5</v>
      </c>
      <c r="E278" s="34">
        <v>4.5</v>
      </c>
      <c r="F278" s="34">
        <v>0</v>
      </c>
      <c r="G278" s="7"/>
      <c r="H278" s="8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2:20" x14ac:dyDescent="0.25">
      <c r="B279" s="6"/>
      <c r="C279" s="34">
        <v>276</v>
      </c>
      <c r="D279" s="34">
        <v>22.6</v>
      </c>
      <c r="E279" s="34">
        <v>5.5</v>
      </c>
      <c r="F279" s="34">
        <v>0</v>
      </c>
      <c r="G279" s="7"/>
      <c r="H279" s="8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2:20" x14ac:dyDescent="0.25">
      <c r="B280" s="6"/>
      <c r="C280" s="34">
        <v>277</v>
      </c>
      <c r="D280" s="34">
        <v>13.5</v>
      </c>
      <c r="E280" s="34">
        <v>4.8</v>
      </c>
      <c r="F280" s="34">
        <v>0</v>
      </c>
      <c r="G280" s="7"/>
      <c r="H280" s="8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2:20" x14ac:dyDescent="0.25">
      <c r="B281" s="6"/>
      <c r="C281" s="34">
        <v>278</v>
      </c>
      <c r="D281" s="34">
        <v>21.5</v>
      </c>
      <c r="E281" s="34">
        <v>7.5</v>
      </c>
      <c r="F281" s="34">
        <v>0</v>
      </c>
      <c r="G281" s="7"/>
      <c r="H281" s="8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2:20" x14ac:dyDescent="0.25">
      <c r="B282" s="6"/>
      <c r="C282" s="34">
        <v>279</v>
      </c>
      <c r="D282" s="34">
        <v>20</v>
      </c>
      <c r="E282" s="34">
        <v>7</v>
      </c>
      <c r="F282" s="34">
        <v>0</v>
      </c>
      <c r="G282" s="7"/>
      <c r="H282" s="8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2:20" x14ac:dyDescent="0.25">
      <c r="B283" s="6"/>
      <c r="C283" s="34">
        <v>280</v>
      </c>
      <c r="D283" s="34">
        <v>20</v>
      </c>
      <c r="E283" s="34">
        <v>5.4</v>
      </c>
      <c r="F283" s="34">
        <v>0</v>
      </c>
      <c r="G283" s="7"/>
      <c r="H283" s="8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2:20" x14ac:dyDescent="0.25">
      <c r="B284" s="6"/>
      <c r="C284" s="34">
        <v>281</v>
      </c>
      <c r="D284" s="34">
        <v>16</v>
      </c>
      <c r="E284" s="34">
        <v>3.8</v>
      </c>
      <c r="F284" s="34">
        <v>0</v>
      </c>
      <c r="G284" s="7"/>
      <c r="H284" s="8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2:20" x14ac:dyDescent="0.25">
      <c r="B285" s="6"/>
      <c r="C285" s="34">
        <v>282</v>
      </c>
      <c r="D285" s="34">
        <v>23</v>
      </c>
      <c r="E285" s="34">
        <v>3.6</v>
      </c>
      <c r="F285" s="34">
        <v>0</v>
      </c>
      <c r="G285" s="7"/>
      <c r="H285" s="8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2:20" x14ac:dyDescent="0.25">
      <c r="B286" s="6"/>
      <c r="C286" s="34">
        <v>283</v>
      </c>
      <c r="D286" s="34">
        <v>22.2</v>
      </c>
      <c r="E286" s="34">
        <v>2.8</v>
      </c>
      <c r="F286" s="34">
        <v>3</v>
      </c>
      <c r="G286" s="7"/>
      <c r="H286" s="8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2:20" x14ac:dyDescent="0.25">
      <c r="B287" s="6"/>
      <c r="C287" s="34">
        <v>284</v>
      </c>
      <c r="D287" s="34">
        <v>19.8</v>
      </c>
      <c r="E287" s="34">
        <v>7</v>
      </c>
      <c r="F287" s="34">
        <v>0.3</v>
      </c>
      <c r="G287" s="7"/>
      <c r="H287" s="8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2:20" x14ac:dyDescent="0.25">
      <c r="B288" s="6"/>
      <c r="C288" s="34">
        <v>285</v>
      </c>
      <c r="D288" s="34">
        <v>19.5</v>
      </c>
      <c r="E288" s="34">
        <v>8</v>
      </c>
      <c r="F288" s="34">
        <v>6.3</v>
      </c>
      <c r="G288" s="7"/>
      <c r="H288" s="8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2:20" x14ac:dyDescent="0.25">
      <c r="B289" s="6"/>
      <c r="C289" s="34">
        <v>286</v>
      </c>
      <c r="D289" s="34">
        <v>15</v>
      </c>
      <c r="E289" s="34">
        <v>7.8</v>
      </c>
      <c r="F289" s="34">
        <v>3.3</v>
      </c>
      <c r="G289" s="7"/>
      <c r="H289" s="8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2:20" x14ac:dyDescent="0.25">
      <c r="B290" s="6"/>
      <c r="C290" s="34">
        <v>287</v>
      </c>
      <c r="D290" s="34">
        <v>20</v>
      </c>
      <c r="E290" s="34">
        <v>6.2</v>
      </c>
      <c r="F290" s="34">
        <v>20</v>
      </c>
      <c r="G290" s="7"/>
      <c r="H290" s="8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2:20" x14ac:dyDescent="0.25">
      <c r="B291" s="6"/>
      <c r="C291" s="34">
        <v>288</v>
      </c>
      <c r="D291" s="34">
        <v>20.5</v>
      </c>
      <c r="E291" s="34">
        <v>7.4</v>
      </c>
      <c r="F291" s="34">
        <v>4.2</v>
      </c>
      <c r="G291" s="7"/>
      <c r="H291" s="8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2:20" x14ac:dyDescent="0.25">
      <c r="B292" s="6"/>
      <c r="C292" s="34">
        <v>289</v>
      </c>
      <c r="D292" s="34">
        <v>21.6</v>
      </c>
      <c r="E292" s="34">
        <v>8</v>
      </c>
      <c r="F292" s="34">
        <v>12.6</v>
      </c>
      <c r="G292" s="7"/>
      <c r="H292" s="8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2:20" x14ac:dyDescent="0.25">
      <c r="B293" s="6"/>
      <c r="C293" s="34">
        <v>290</v>
      </c>
      <c r="D293" s="34">
        <v>23</v>
      </c>
      <c r="E293" s="34">
        <v>6.6</v>
      </c>
      <c r="F293" s="34">
        <v>0</v>
      </c>
      <c r="G293" s="7"/>
      <c r="H293" s="8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2:20" x14ac:dyDescent="0.25">
      <c r="B294" s="6"/>
      <c r="C294" s="34">
        <v>291</v>
      </c>
      <c r="D294" s="34">
        <v>19.8</v>
      </c>
      <c r="E294" s="34">
        <v>7.1</v>
      </c>
      <c r="F294" s="34">
        <v>0</v>
      </c>
      <c r="G294" s="7"/>
      <c r="H294" s="8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2:20" x14ac:dyDescent="0.25">
      <c r="B295" s="6"/>
      <c r="C295" s="34">
        <v>292</v>
      </c>
      <c r="D295" s="34">
        <v>21.2</v>
      </c>
      <c r="E295" s="34">
        <v>6.3</v>
      </c>
      <c r="F295" s="34">
        <v>8.4</v>
      </c>
      <c r="G295" s="7"/>
      <c r="H295" s="8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2:20" x14ac:dyDescent="0.25">
      <c r="B296" s="6"/>
      <c r="C296" s="34">
        <v>293</v>
      </c>
      <c r="D296" s="34">
        <v>17</v>
      </c>
      <c r="E296" s="34">
        <v>8.4</v>
      </c>
      <c r="F296" s="34">
        <v>3.4</v>
      </c>
      <c r="G296" s="7"/>
      <c r="H296" s="8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2:20" x14ac:dyDescent="0.25">
      <c r="B297" s="6"/>
      <c r="C297" s="34">
        <v>294</v>
      </c>
      <c r="D297" s="34">
        <v>21.8</v>
      </c>
      <c r="E297" s="34">
        <v>5.5</v>
      </c>
      <c r="F297" s="34">
        <v>0</v>
      </c>
      <c r="G297" s="7"/>
      <c r="H297" s="8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2:20" x14ac:dyDescent="0.25">
      <c r="B298" s="6"/>
      <c r="C298" s="34">
        <v>295</v>
      </c>
      <c r="D298" s="34">
        <v>22.5</v>
      </c>
      <c r="E298" s="34">
        <v>5.6</v>
      </c>
      <c r="F298" s="34">
        <v>2.5</v>
      </c>
      <c r="G298" s="7"/>
      <c r="H298" s="8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2:20" x14ac:dyDescent="0.25">
      <c r="B299" s="6"/>
      <c r="C299" s="34">
        <v>296</v>
      </c>
      <c r="D299" s="34">
        <v>20.8</v>
      </c>
      <c r="E299" s="34">
        <v>8.4</v>
      </c>
      <c r="F299" s="34">
        <v>3.2</v>
      </c>
      <c r="G299" s="7"/>
      <c r="H299" s="8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2:20" x14ac:dyDescent="0.25">
      <c r="B300" s="6"/>
      <c r="C300" s="34">
        <v>297</v>
      </c>
      <c r="D300" s="34">
        <v>14</v>
      </c>
      <c r="E300" s="34">
        <v>8.6</v>
      </c>
      <c r="F300" s="34">
        <v>1.8</v>
      </c>
      <c r="G300" s="7"/>
      <c r="H300" s="8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2:20" x14ac:dyDescent="0.25">
      <c r="B301" s="6"/>
      <c r="C301" s="34">
        <v>298</v>
      </c>
      <c r="D301" s="34">
        <v>13.4</v>
      </c>
      <c r="E301" s="34">
        <v>9.5</v>
      </c>
      <c r="F301" s="34">
        <v>5.8</v>
      </c>
      <c r="G301" s="7"/>
      <c r="H301" s="8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2:20" x14ac:dyDescent="0.25">
      <c r="B302" s="6"/>
      <c r="C302" s="34">
        <v>299</v>
      </c>
      <c r="D302" s="34">
        <v>17</v>
      </c>
      <c r="E302" s="34">
        <v>8.8000000000000007</v>
      </c>
      <c r="F302" s="34">
        <v>1.7</v>
      </c>
      <c r="G302" s="7"/>
      <c r="H302" s="8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2:20" x14ac:dyDescent="0.25">
      <c r="B303" s="6"/>
      <c r="C303" s="34">
        <v>300</v>
      </c>
      <c r="D303" s="34">
        <v>20</v>
      </c>
      <c r="E303" s="34">
        <v>8.6999999999999993</v>
      </c>
      <c r="F303" s="34">
        <v>0.3</v>
      </c>
      <c r="G303" s="7"/>
      <c r="H303" s="8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2:20" x14ac:dyDescent="0.25">
      <c r="B304" s="6"/>
      <c r="C304" s="34">
        <v>301</v>
      </c>
      <c r="D304" s="34">
        <v>22.3</v>
      </c>
      <c r="E304" s="34">
        <v>9.1999999999999993</v>
      </c>
      <c r="F304" s="34">
        <v>1.4</v>
      </c>
      <c r="G304" s="7"/>
      <c r="H304" s="8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2:20" x14ac:dyDescent="0.25">
      <c r="B305" s="6"/>
      <c r="C305" s="34">
        <v>302</v>
      </c>
      <c r="D305" s="34">
        <v>23.2</v>
      </c>
      <c r="E305" s="34">
        <v>8</v>
      </c>
      <c r="F305" s="34">
        <v>0</v>
      </c>
      <c r="G305" s="7"/>
      <c r="H305" s="8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2:20" x14ac:dyDescent="0.25">
      <c r="B306" s="6"/>
      <c r="C306" s="34">
        <v>303</v>
      </c>
      <c r="D306" s="34">
        <v>21.8</v>
      </c>
      <c r="E306" s="34">
        <v>6.5</v>
      </c>
      <c r="F306" s="34">
        <v>2.5</v>
      </c>
      <c r="G306" s="7"/>
      <c r="H306" s="8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2:20" x14ac:dyDescent="0.25">
      <c r="B307" s="6"/>
      <c r="C307" s="34">
        <v>304</v>
      </c>
      <c r="D307" s="34">
        <v>20.8</v>
      </c>
      <c r="E307" s="34">
        <v>9</v>
      </c>
      <c r="F307" s="34">
        <v>0</v>
      </c>
      <c r="G307" s="7"/>
      <c r="H307" s="8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2:20" x14ac:dyDescent="0.25">
      <c r="B308" s="6"/>
      <c r="C308" s="34">
        <v>305</v>
      </c>
      <c r="D308" s="34">
        <v>21</v>
      </c>
      <c r="E308" s="34">
        <v>8</v>
      </c>
      <c r="F308" s="34">
        <v>0.4</v>
      </c>
      <c r="G308" s="7"/>
      <c r="H308" s="8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2:20" x14ac:dyDescent="0.25">
      <c r="B309" s="6"/>
      <c r="C309" s="34">
        <v>306</v>
      </c>
      <c r="D309" s="34">
        <v>19.2</v>
      </c>
      <c r="E309" s="34">
        <v>10</v>
      </c>
      <c r="F309" s="34">
        <v>2.2000000000000002</v>
      </c>
      <c r="G309" s="7"/>
      <c r="H309" s="8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2:20" x14ac:dyDescent="0.25">
      <c r="B310" s="6"/>
      <c r="C310" s="34">
        <v>307</v>
      </c>
      <c r="D310" s="34">
        <v>21.2</v>
      </c>
      <c r="E310" s="34">
        <v>8.8000000000000007</v>
      </c>
      <c r="F310" s="34">
        <v>0</v>
      </c>
      <c r="G310" s="7"/>
      <c r="H310" s="8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2:20" x14ac:dyDescent="0.25">
      <c r="B311" s="6"/>
      <c r="C311" s="34">
        <v>308</v>
      </c>
      <c r="D311" s="34">
        <v>23.5</v>
      </c>
      <c r="E311" s="34">
        <v>5</v>
      </c>
      <c r="F311" s="34">
        <v>2.6</v>
      </c>
      <c r="G311" s="7"/>
      <c r="H311" s="8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2:20" x14ac:dyDescent="0.25">
      <c r="B312" s="6"/>
      <c r="C312" s="34">
        <v>309</v>
      </c>
      <c r="D312" s="34">
        <v>26.2</v>
      </c>
      <c r="E312" s="34">
        <v>5</v>
      </c>
      <c r="F312" s="34">
        <v>1.1000000000000001</v>
      </c>
      <c r="G312" s="7"/>
      <c r="H312" s="8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2:20" x14ac:dyDescent="0.25">
      <c r="B313" s="6"/>
      <c r="C313" s="34">
        <v>310</v>
      </c>
      <c r="D313" s="34">
        <v>21.2</v>
      </c>
      <c r="E313" s="34">
        <v>8.8000000000000007</v>
      </c>
      <c r="F313" s="34">
        <v>0.1</v>
      </c>
      <c r="G313" s="7"/>
      <c r="H313" s="8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2:20" x14ac:dyDescent="0.25">
      <c r="B314" s="6"/>
      <c r="C314" s="34">
        <v>311</v>
      </c>
      <c r="D314" s="34">
        <v>21.5</v>
      </c>
      <c r="E314" s="34">
        <v>8</v>
      </c>
      <c r="F314" s="34">
        <v>2</v>
      </c>
      <c r="G314" s="7"/>
      <c r="H314" s="8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2:20" x14ac:dyDescent="0.25">
      <c r="B315" s="6"/>
      <c r="C315" s="34">
        <v>312</v>
      </c>
      <c r="D315" s="34">
        <v>21.5</v>
      </c>
      <c r="E315" s="34">
        <v>8</v>
      </c>
      <c r="F315" s="34">
        <v>0</v>
      </c>
      <c r="G315" s="7"/>
      <c r="H315" s="8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2:20" x14ac:dyDescent="0.25">
      <c r="B316" s="6"/>
      <c r="C316" s="34">
        <v>313</v>
      </c>
      <c r="D316" s="34">
        <v>24.2</v>
      </c>
      <c r="E316" s="34">
        <v>6.3</v>
      </c>
      <c r="F316" s="34">
        <v>0.4</v>
      </c>
      <c r="G316" s="7"/>
      <c r="H316" s="8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2:20" x14ac:dyDescent="0.25">
      <c r="B317" s="6"/>
      <c r="C317" s="34">
        <v>314</v>
      </c>
      <c r="D317" s="34">
        <v>24.5</v>
      </c>
      <c r="E317" s="34">
        <v>4.5999999999999996</v>
      </c>
      <c r="F317" s="34">
        <v>0</v>
      </c>
      <c r="G317" s="7"/>
      <c r="H317" s="8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2:20" x14ac:dyDescent="0.25">
      <c r="B318" s="6"/>
      <c r="C318" s="34">
        <v>315</v>
      </c>
      <c r="D318" s="34">
        <v>19.399999999999999</v>
      </c>
      <c r="E318" s="34">
        <v>6.6</v>
      </c>
      <c r="F318" s="34">
        <v>0</v>
      </c>
      <c r="G318" s="7"/>
      <c r="H318" s="8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2:20" x14ac:dyDescent="0.25">
      <c r="B319" s="6"/>
      <c r="C319" s="34">
        <v>316</v>
      </c>
      <c r="D319" s="34">
        <v>21.5</v>
      </c>
      <c r="E319" s="34">
        <v>7.2</v>
      </c>
      <c r="F319" s="34">
        <v>0</v>
      </c>
      <c r="G319" s="7"/>
      <c r="H319" s="8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2:20" x14ac:dyDescent="0.25">
      <c r="B320" s="6"/>
      <c r="C320" s="34">
        <v>317</v>
      </c>
      <c r="D320" s="34">
        <v>24.6</v>
      </c>
      <c r="E320" s="34">
        <v>7</v>
      </c>
      <c r="F320" s="34">
        <v>2.4</v>
      </c>
      <c r="G320" s="7"/>
      <c r="H320" s="8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2:20" x14ac:dyDescent="0.25">
      <c r="B321" s="6"/>
      <c r="C321" s="34">
        <v>318</v>
      </c>
      <c r="D321" s="34">
        <v>20.5</v>
      </c>
      <c r="E321" s="34">
        <v>10.8</v>
      </c>
      <c r="F321" s="34">
        <v>0.6</v>
      </c>
      <c r="G321" s="7"/>
      <c r="H321" s="8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2:20" x14ac:dyDescent="0.25">
      <c r="B322" s="6"/>
      <c r="C322" s="34">
        <v>319</v>
      </c>
      <c r="D322" s="34">
        <v>23.5</v>
      </c>
      <c r="E322" s="34">
        <v>7.1</v>
      </c>
      <c r="F322" s="34">
        <v>13.5</v>
      </c>
      <c r="G322" s="7"/>
      <c r="H322" s="8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2:20" x14ac:dyDescent="0.25">
      <c r="B323" s="6"/>
      <c r="C323" s="34">
        <v>320</v>
      </c>
      <c r="D323" s="34">
        <v>23.5</v>
      </c>
      <c r="E323" s="34">
        <v>6.5</v>
      </c>
      <c r="F323" s="34">
        <v>9.5</v>
      </c>
      <c r="G323" s="7"/>
      <c r="H323" s="8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2:20" x14ac:dyDescent="0.25">
      <c r="B324" s="6"/>
      <c r="C324" s="34">
        <v>321</v>
      </c>
      <c r="D324" s="34">
        <v>24</v>
      </c>
      <c r="E324" s="34">
        <v>7.4</v>
      </c>
      <c r="F324" s="34">
        <v>0.5</v>
      </c>
      <c r="G324" s="7"/>
      <c r="H324" s="8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2:20" x14ac:dyDescent="0.25">
      <c r="B325" s="6"/>
      <c r="C325" s="34">
        <v>322</v>
      </c>
      <c r="D325" s="34">
        <v>21.8</v>
      </c>
      <c r="E325" s="34">
        <v>10.8</v>
      </c>
      <c r="F325" s="34">
        <v>0.6</v>
      </c>
      <c r="G325" s="7"/>
      <c r="H325" s="8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2:20" x14ac:dyDescent="0.25">
      <c r="B326" s="6"/>
      <c r="C326" s="34">
        <v>323</v>
      </c>
      <c r="D326" s="34">
        <v>20</v>
      </c>
      <c r="E326" s="34">
        <v>7.5</v>
      </c>
      <c r="F326" s="34">
        <v>3.7</v>
      </c>
      <c r="G326" s="7"/>
      <c r="H326" s="8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2:20" x14ac:dyDescent="0.25">
      <c r="B327" s="6"/>
      <c r="C327" s="34">
        <v>324</v>
      </c>
      <c r="D327" s="34">
        <v>20</v>
      </c>
      <c r="E327" s="34">
        <v>8.1999999999999993</v>
      </c>
      <c r="F327" s="34">
        <v>13.6</v>
      </c>
      <c r="G327" s="7"/>
      <c r="H327" s="8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2:20" x14ac:dyDescent="0.25">
      <c r="B328" s="6"/>
      <c r="C328" s="34">
        <v>325</v>
      </c>
      <c r="D328" s="34">
        <v>23.1</v>
      </c>
      <c r="E328" s="34">
        <v>7.5</v>
      </c>
      <c r="F328" s="34">
        <v>6.9</v>
      </c>
      <c r="G328" s="7"/>
      <c r="H328" s="8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2:20" x14ac:dyDescent="0.25">
      <c r="B329" s="6"/>
      <c r="C329" s="34">
        <v>326</v>
      </c>
      <c r="D329" s="34">
        <v>23.6</v>
      </c>
      <c r="E329" s="34">
        <v>7.5</v>
      </c>
      <c r="F329" s="34">
        <v>0</v>
      </c>
      <c r="G329" s="7"/>
      <c r="H329" s="8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2:20" x14ac:dyDescent="0.25">
      <c r="B330" s="6"/>
      <c r="C330" s="34">
        <v>327</v>
      </c>
      <c r="D330" s="34">
        <v>26.4</v>
      </c>
      <c r="E330" s="34">
        <v>5.5</v>
      </c>
      <c r="F330" s="34">
        <v>0</v>
      </c>
      <c r="G330" s="7"/>
      <c r="H330" s="8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2:20" x14ac:dyDescent="0.25">
      <c r="B331" s="6"/>
      <c r="C331" s="34">
        <v>328</v>
      </c>
      <c r="D331" s="34">
        <v>20.6</v>
      </c>
      <c r="E331" s="34">
        <v>8.6999999999999993</v>
      </c>
      <c r="F331" s="34">
        <v>0</v>
      </c>
      <c r="G331" s="7"/>
      <c r="H331" s="8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2:20" x14ac:dyDescent="0.25">
      <c r="B332" s="6"/>
      <c r="C332" s="34">
        <v>329</v>
      </c>
      <c r="D332" s="34">
        <v>23.5</v>
      </c>
      <c r="E332" s="34">
        <v>7</v>
      </c>
      <c r="F332" s="34">
        <v>7.6</v>
      </c>
      <c r="G332" s="7"/>
      <c r="H332" s="8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2:20" x14ac:dyDescent="0.25">
      <c r="B333" s="6"/>
      <c r="C333" s="34">
        <v>330</v>
      </c>
      <c r="D333" s="34">
        <v>22</v>
      </c>
      <c r="E333" s="34">
        <v>10</v>
      </c>
      <c r="F333" s="34">
        <v>12.8</v>
      </c>
      <c r="G333" s="7"/>
      <c r="H333" s="8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2:20" x14ac:dyDescent="0.25">
      <c r="B334" s="6"/>
      <c r="C334" s="34">
        <v>331</v>
      </c>
      <c r="D334" s="34">
        <v>22.4</v>
      </c>
      <c r="E334" s="34">
        <v>9</v>
      </c>
      <c r="F334" s="34">
        <v>0.3</v>
      </c>
      <c r="G334" s="7"/>
      <c r="H334" s="8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2:20" x14ac:dyDescent="0.25">
      <c r="B335" s="6"/>
      <c r="C335" s="34">
        <v>332</v>
      </c>
      <c r="D335" s="34">
        <v>22.5</v>
      </c>
      <c r="E335" s="34">
        <v>9</v>
      </c>
      <c r="F335" s="34">
        <v>0</v>
      </c>
      <c r="G335" s="7"/>
      <c r="H335" s="8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2:20" x14ac:dyDescent="0.25">
      <c r="B336" s="6"/>
      <c r="C336" s="34">
        <v>333</v>
      </c>
      <c r="D336" s="34">
        <v>23.5</v>
      </c>
      <c r="E336" s="34">
        <v>5.4</v>
      </c>
      <c r="F336" s="34">
        <v>0</v>
      </c>
      <c r="G336" s="7"/>
      <c r="H336" s="8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2:20" x14ac:dyDescent="0.25">
      <c r="B337" s="6"/>
      <c r="C337" s="34">
        <v>334</v>
      </c>
      <c r="D337" s="34">
        <v>21.5</v>
      </c>
      <c r="E337" s="34">
        <v>5.2</v>
      </c>
      <c r="F337" s="34">
        <v>0</v>
      </c>
      <c r="G337" s="7"/>
      <c r="H337" s="8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2:20" x14ac:dyDescent="0.25">
      <c r="B338" s="6"/>
      <c r="C338" s="34">
        <v>335</v>
      </c>
      <c r="D338" s="34">
        <v>22.8</v>
      </c>
      <c r="E338" s="34">
        <v>2</v>
      </c>
      <c r="F338" s="34">
        <v>0</v>
      </c>
      <c r="G338" s="7"/>
      <c r="H338" s="8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2:20" x14ac:dyDescent="0.25">
      <c r="B339" s="6"/>
      <c r="C339" s="34">
        <v>336</v>
      </c>
      <c r="D339" s="34">
        <v>21.6</v>
      </c>
      <c r="E339" s="34">
        <v>3.5</v>
      </c>
      <c r="F339" s="34">
        <v>0</v>
      </c>
      <c r="G339" s="7"/>
      <c r="H339" s="8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2:20" x14ac:dyDescent="0.25">
      <c r="B340" s="6"/>
      <c r="C340" s="34">
        <v>337</v>
      </c>
      <c r="D340" s="34">
        <v>22</v>
      </c>
      <c r="E340" s="34">
        <v>5.6</v>
      </c>
      <c r="F340" s="34">
        <v>0</v>
      </c>
      <c r="G340" s="7"/>
      <c r="H340" s="8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2:20" x14ac:dyDescent="0.25">
      <c r="B341" s="6"/>
      <c r="C341" s="34">
        <v>338</v>
      </c>
      <c r="D341" s="34">
        <v>23.5</v>
      </c>
      <c r="E341" s="34">
        <v>4</v>
      </c>
      <c r="F341" s="34">
        <v>0</v>
      </c>
      <c r="G341" s="7"/>
      <c r="H341" s="8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2:20" x14ac:dyDescent="0.25">
      <c r="B342" s="6"/>
      <c r="C342" s="34">
        <v>339</v>
      </c>
      <c r="D342" s="34">
        <v>25</v>
      </c>
      <c r="E342" s="34">
        <v>2.5</v>
      </c>
      <c r="F342" s="34">
        <v>0</v>
      </c>
      <c r="G342" s="7"/>
      <c r="H342" s="8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2:20" x14ac:dyDescent="0.25">
      <c r="B343" s="6"/>
      <c r="C343" s="34">
        <v>340</v>
      </c>
      <c r="D343" s="34">
        <v>22.2</v>
      </c>
      <c r="E343" s="34">
        <v>6</v>
      </c>
      <c r="F343" s="34">
        <v>0</v>
      </c>
      <c r="G343" s="7"/>
      <c r="H343" s="8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2:20" x14ac:dyDescent="0.25">
      <c r="B344" s="6"/>
      <c r="C344" s="34">
        <v>341</v>
      </c>
      <c r="D344" s="34">
        <v>23.5</v>
      </c>
      <c r="E344" s="34">
        <v>4</v>
      </c>
      <c r="F344" s="34">
        <v>0.1</v>
      </c>
      <c r="G344" s="7"/>
      <c r="H344" s="8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2:20" x14ac:dyDescent="0.25">
      <c r="B345" s="6"/>
      <c r="C345" s="34">
        <v>342</v>
      </c>
      <c r="D345" s="34">
        <v>21.2</v>
      </c>
      <c r="E345" s="34">
        <v>6.2</v>
      </c>
      <c r="F345" s="34">
        <v>0</v>
      </c>
      <c r="G345" s="7"/>
      <c r="H345" s="8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2:20" x14ac:dyDescent="0.25">
      <c r="B346" s="6"/>
      <c r="C346" s="34">
        <v>343</v>
      </c>
      <c r="D346" s="34">
        <v>23.2</v>
      </c>
      <c r="E346" s="34">
        <v>7</v>
      </c>
      <c r="F346" s="34">
        <v>0</v>
      </c>
      <c r="G346" s="7"/>
      <c r="H346" s="8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2:20" x14ac:dyDescent="0.25">
      <c r="B347" s="6"/>
      <c r="C347" s="34">
        <v>344</v>
      </c>
      <c r="D347" s="34">
        <v>24.5</v>
      </c>
      <c r="E347" s="34">
        <v>-1</v>
      </c>
      <c r="F347" s="34">
        <v>0</v>
      </c>
      <c r="G347" s="7"/>
      <c r="H347" s="8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2:20" x14ac:dyDescent="0.25">
      <c r="B348" s="6"/>
      <c r="C348" s="34">
        <v>345</v>
      </c>
      <c r="D348" s="34">
        <v>24.2</v>
      </c>
      <c r="E348" s="34">
        <v>4.5</v>
      </c>
      <c r="F348" s="34">
        <v>0</v>
      </c>
      <c r="G348" s="7"/>
      <c r="H348" s="8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2:20" x14ac:dyDescent="0.25">
      <c r="B349" s="6"/>
      <c r="C349" s="34">
        <v>346</v>
      </c>
      <c r="D349" s="34">
        <v>24.4</v>
      </c>
      <c r="E349" s="34">
        <v>2.5</v>
      </c>
      <c r="F349" s="34">
        <v>0</v>
      </c>
      <c r="G349" s="7"/>
      <c r="H349" s="8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2:20" x14ac:dyDescent="0.25">
      <c r="B350" s="6"/>
      <c r="C350" s="34">
        <v>347</v>
      </c>
      <c r="D350" s="34">
        <v>21.5</v>
      </c>
      <c r="E350" s="34">
        <v>2.5</v>
      </c>
      <c r="F350" s="34">
        <v>4.0999999999999996</v>
      </c>
      <c r="G350" s="7"/>
      <c r="H350" s="8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2:20" x14ac:dyDescent="0.25">
      <c r="B351" s="6"/>
      <c r="C351" s="34">
        <v>348</v>
      </c>
      <c r="D351" s="34">
        <v>22.5</v>
      </c>
      <c r="E351" s="34">
        <v>8</v>
      </c>
      <c r="F351" s="34">
        <v>0.4</v>
      </c>
      <c r="G351" s="7"/>
      <c r="H351" s="8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2:20" x14ac:dyDescent="0.25">
      <c r="B352" s="6"/>
      <c r="C352" s="34">
        <v>349</v>
      </c>
      <c r="D352" s="34">
        <v>20.5</v>
      </c>
      <c r="E352" s="34">
        <v>8</v>
      </c>
      <c r="F352" s="34">
        <v>0</v>
      </c>
      <c r="G352" s="7"/>
      <c r="H352" s="8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2:20" x14ac:dyDescent="0.25">
      <c r="B353" s="6"/>
      <c r="C353" s="34">
        <v>350</v>
      </c>
      <c r="D353" s="34">
        <v>21.2</v>
      </c>
      <c r="E353" s="34">
        <v>8.6</v>
      </c>
      <c r="F353" s="34">
        <v>8</v>
      </c>
      <c r="G353" s="7"/>
      <c r="H353" s="8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2:20" x14ac:dyDescent="0.25">
      <c r="B354" s="6"/>
      <c r="C354" s="34">
        <v>351</v>
      </c>
      <c r="D354" s="34">
        <v>21</v>
      </c>
      <c r="E354" s="34">
        <v>5.5</v>
      </c>
      <c r="F354" s="34">
        <v>1.8</v>
      </c>
      <c r="G354" s="7"/>
      <c r="H354" s="8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2:20" x14ac:dyDescent="0.25">
      <c r="B355" s="6"/>
      <c r="C355" s="34">
        <v>352</v>
      </c>
      <c r="D355" s="34">
        <v>16.8</v>
      </c>
      <c r="E355" s="34">
        <v>9</v>
      </c>
      <c r="F355" s="34">
        <v>0.6</v>
      </c>
      <c r="G355" s="7"/>
      <c r="H355" s="8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2:20" x14ac:dyDescent="0.25">
      <c r="B356" s="6"/>
      <c r="C356" s="34">
        <v>353</v>
      </c>
      <c r="D356" s="34">
        <v>18.8</v>
      </c>
      <c r="E356" s="34">
        <v>7</v>
      </c>
      <c r="F356" s="34">
        <v>17.2</v>
      </c>
      <c r="G356" s="7"/>
      <c r="H356" s="8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2:20" x14ac:dyDescent="0.25">
      <c r="B357" s="6"/>
      <c r="C357" s="34">
        <v>354</v>
      </c>
      <c r="D357" s="34">
        <v>20.100000000000001</v>
      </c>
      <c r="E357" s="34">
        <v>7.5</v>
      </c>
      <c r="F357" s="34">
        <v>0</v>
      </c>
      <c r="G357" s="7"/>
      <c r="H357" s="8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2:20" x14ac:dyDescent="0.25">
      <c r="B358" s="6"/>
      <c r="C358" s="34">
        <v>355</v>
      </c>
      <c r="D358" s="34">
        <v>20.6</v>
      </c>
      <c r="E358" s="34">
        <v>7</v>
      </c>
      <c r="F358" s="34">
        <v>0</v>
      </c>
      <c r="G358" s="7"/>
      <c r="H358" s="8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2:20" x14ac:dyDescent="0.25">
      <c r="B359" s="6"/>
      <c r="C359" s="34">
        <v>356</v>
      </c>
      <c r="D359" s="34">
        <v>21.5</v>
      </c>
      <c r="E359" s="34">
        <v>6.5</v>
      </c>
      <c r="F359" s="34">
        <v>14.4</v>
      </c>
      <c r="G359" s="7"/>
      <c r="H359" s="8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2:20" x14ac:dyDescent="0.25">
      <c r="B360" s="6"/>
      <c r="C360" s="34">
        <v>357</v>
      </c>
      <c r="D360" s="34">
        <v>23.5</v>
      </c>
      <c r="E360" s="34">
        <v>7.5</v>
      </c>
      <c r="F360" s="34">
        <v>2.2000000000000002</v>
      </c>
      <c r="G360" s="7"/>
      <c r="H360" s="8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2:20" x14ac:dyDescent="0.25">
      <c r="B361" s="6"/>
      <c r="C361" s="34">
        <v>358</v>
      </c>
      <c r="D361" s="34">
        <v>21.5</v>
      </c>
      <c r="E361" s="34">
        <v>6.2</v>
      </c>
      <c r="F361" s="34">
        <v>0</v>
      </c>
      <c r="G361" s="7"/>
      <c r="H361" s="8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2:20" x14ac:dyDescent="0.25">
      <c r="B362" s="6"/>
      <c r="C362" s="34">
        <v>359</v>
      </c>
      <c r="D362" s="34">
        <v>20.8</v>
      </c>
      <c r="E362" s="34">
        <v>7</v>
      </c>
      <c r="F362" s="34">
        <v>23</v>
      </c>
      <c r="G362" s="7"/>
      <c r="H362" s="8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2:20" x14ac:dyDescent="0.25">
      <c r="B363" s="6"/>
      <c r="C363" s="34">
        <v>360</v>
      </c>
      <c r="D363" s="34">
        <v>20</v>
      </c>
      <c r="E363" s="34">
        <v>6.8</v>
      </c>
      <c r="F363" s="34">
        <v>3.8</v>
      </c>
      <c r="G363" s="7"/>
      <c r="H363" s="8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2:20" x14ac:dyDescent="0.25">
      <c r="B364" s="6"/>
      <c r="C364" s="34">
        <v>361</v>
      </c>
      <c r="D364" s="34">
        <v>21</v>
      </c>
      <c r="E364" s="34">
        <v>9</v>
      </c>
      <c r="F364" s="34">
        <v>2.8</v>
      </c>
      <c r="G364" s="7"/>
      <c r="H364" s="8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2:20" x14ac:dyDescent="0.25">
      <c r="B365" s="6"/>
      <c r="C365" s="34">
        <v>362</v>
      </c>
      <c r="D365" s="34">
        <v>22.5</v>
      </c>
      <c r="E365" s="34">
        <v>8.5</v>
      </c>
      <c r="F365" s="34">
        <v>6.3</v>
      </c>
      <c r="G365" s="7"/>
      <c r="H365" s="8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2:20" x14ac:dyDescent="0.25">
      <c r="B366" s="6"/>
      <c r="C366" s="34">
        <v>363</v>
      </c>
      <c r="D366" s="34">
        <v>18.5</v>
      </c>
      <c r="E366" s="34">
        <v>8.4</v>
      </c>
      <c r="F366" s="34">
        <v>3.9</v>
      </c>
      <c r="G366" s="7"/>
      <c r="H366" s="8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2:20" x14ac:dyDescent="0.25">
      <c r="B367" s="6"/>
      <c r="C367" s="34">
        <v>364</v>
      </c>
      <c r="D367" s="34">
        <v>19.2</v>
      </c>
      <c r="E367" s="34">
        <v>7.8</v>
      </c>
      <c r="F367" s="34">
        <v>4.0999999999999996</v>
      </c>
      <c r="G367" s="7"/>
      <c r="H367" s="8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2:20" x14ac:dyDescent="0.25">
      <c r="B368" s="6"/>
      <c r="C368" s="34">
        <v>365</v>
      </c>
      <c r="D368" s="34">
        <v>16.600000000000001</v>
      </c>
      <c r="E368" s="34">
        <v>6.5</v>
      </c>
      <c r="F368" s="34">
        <v>2.5</v>
      </c>
      <c r="G368" s="7"/>
      <c r="H368" s="8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2:20" s="4" customFormat="1" x14ac:dyDescent="0.25">
      <c r="B369" s="6"/>
      <c r="C369" s="7"/>
      <c r="D369" s="7"/>
      <c r="E369" s="7"/>
      <c r="F369" s="7"/>
      <c r="G369" s="7"/>
      <c r="H369" s="8"/>
    </row>
    <row r="370" spans="2:20" s="4" customFormat="1" x14ac:dyDescent="0.25">
      <c r="B370" s="6"/>
      <c r="C370" s="7"/>
      <c r="D370" s="7"/>
      <c r="E370" s="7"/>
      <c r="F370" s="7"/>
      <c r="G370" s="7"/>
      <c r="H370" s="8"/>
    </row>
    <row r="371" spans="2:20" s="4" customFormat="1" x14ac:dyDescent="0.25">
      <c r="B371" s="16"/>
      <c r="C371" s="17"/>
      <c r="D371" s="17"/>
      <c r="E371" s="17"/>
      <c r="F371" s="17"/>
      <c r="G371" s="17"/>
      <c r="H371" s="18"/>
    </row>
    <row r="372" spans="2:20" s="4" customFormat="1" x14ac:dyDescent="0.25"/>
    <row r="373" spans="2:20" s="4" customFormat="1" x14ac:dyDescent="0.25"/>
    <row r="374" spans="2:20" s="4" customFormat="1" x14ac:dyDescent="0.25"/>
    <row r="375" spans="2:20" x14ac:dyDescent="0.25"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2:20" x14ac:dyDescent="0.25"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2:20" x14ac:dyDescent="0.25"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2:20" x14ac:dyDescent="0.25"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405-E477-44E1-80A5-188E266FA182}">
  <sheetPr codeName="Sheet5"/>
  <dimension ref="A1:U33"/>
  <sheetViews>
    <sheetView workbookViewId="0">
      <selection activeCell="G5" sqref="G5"/>
    </sheetView>
  </sheetViews>
  <sheetFormatPr baseColWidth="10" defaultColWidth="8.85546875" defaultRowHeight="15" x14ac:dyDescent="0.25"/>
  <cols>
    <col min="1" max="1" width="8.85546875" style="4"/>
    <col min="2" max="2" width="3.42578125" style="4" customWidth="1"/>
    <col min="3" max="3" width="33.28515625" bestFit="1" customWidth="1"/>
    <col min="4" max="4" width="9.140625" customWidth="1"/>
    <col min="6" max="6" width="9.7109375" bestFit="1" customWidth="1"/>
    <col min="7" max="7" width="10.7109375" bestFit="1" customWidth="1"/>
  </cols>
  <sheetData>
    <row r="1" spans="2:21" x14ac:dyDescent="0.25"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2:21" x14ac:dyDescent="0.25">
      <c r="B2" s="29"/>
      <c r="C2" s="5"/>
      <c r="D2" s="30"/>
      <c r="E2" s="30"/>
      <c r="F2" s="30"/>
      <c r="G2" s="31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21" x14ac:dyDescent="0.25">
      <c r="B3" s="6"/>
      <c r="C3" s="10" t="s">
        <v>3</v>
      </c>
      <c r="D3" s="11"/>
      <c r="E3" s="7"/>
      <c r="F3" s="7"/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21" x14ac:dyDescent="0.25">
      <c r="B4" s="6"/>
      <c r="C4" s="40" t="s">
        <v>85</v>
      </c>
      <c r="D4" s="40">
        <f>101.3-0.01152*Coeficientes!D4+0.000000544*Coeficientes!D4^2</f>
        <v>68.420639999999992</v>
      </c>
      <c r="E4" s="7"/>
      <c r="F4" s="7"/>
      <c r="G4" s="8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1" x14ac:dyDescent="0.25">
      <c r="B5" s="6"/>
      <c r="C5" s="40" t="s">
        <v>1</v>
      </c>
      <c r="D5" s="40">
        <f>0.00000076*Coeficientes!D5^4+0.00607*Coeficientes!D5^2-14.639</f>
        <v>-13.5074990525</v>
      </c>
      <c r="E5" s="7"/>
      <c r="F5" s="7"/>
      <c r="G5" s="8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21" x14ac:dyDescent="0.25">
      <c r="B6" s="6"/>
      <c r="C6" s="40" t="s">
        <v>2</v>
      </c>
      <c r="D6" s="40">
        <f>-0.0000383*Coeficientes!D5^3+0.805*Coeficientes!D5</f>
        <v>-10.773267637500002</v>
      </c>
      <c r="E6" s="7"/>
      <c r="F6" s="7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21" x14ac:dyDescent="0.25">
      <c r="B7" s="6"/>
      <c r="C7" s="40" t="s">
        <v>13</v>
      </c>
      <c r="D7" s="40">
        <f>-0.0042*Coeficientes!D5^2+29.913</f>
        <v>29.147549999999999</v>
      </c>
      <c r="E7" s="7"/>
      <c r="F7" s="7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21" x14ac:dyDescent="0.25">
      <c r="B8" s="6"/>
      <c r="C8" s="13"/>
      <c r="D8" s="13"/>
      <c r="E8" s="7"/>
      <c r="F8" s="7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21" x14ac:dyDescent="0.25">
      <c r="B9" s="6"/>
      <c r="C9" s="10" t="s">
        <v>3</v>
      </c>
      <c r="D9" s="10"/>
      <c r="E9" s="7"/>
      <c r="F9" s="7"/>
      <c r="G9" s="8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21" x14ac:dyDescent="0.25">
      <c r="B10" s="6"/>
      <c r="C10" s="40" t="s">
        <v>15</v>
      </c>
      <c r="D10" s="40">
        <f>Coeficientes!D13</f>
        <v>0.3</v>
      </c>
      <c r="E10" s="36"/>
      <c r="F10" s="7"/>
      <c r="G10" s="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21" x14ac:dyDescent="0.25">
      <c r="B11" s="6"/>
      <c r="C11" s="40" t="s">
        <v>79</v>
      </c>
      <c r="D11" s="40">
        <f>Coeficientes!D12*Coeficientes!D8</f>
        <v>48.75</v>
      </c>
      <c r="E11" s="36"/>
      <c r="F11" s="7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21" x14ac:dyDescent="0.25">
      <c r="B12" s="6"/>
      <c r="C12" s="40" t="s">
        <v>80</v>
      </c>
      <c r="D12" s="40">
        <f>Coeficientes!D12*Coeficientes!D9</f>
        <v>26.25</v>
      </c>
      <c r="E12" s="7"/>
      <c r="F12" s="7"/>
      <c r="G12" s="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2:21" x14ac:dyDescent="0.25">
      <c r="B13" s="6"/>
      <c r="C13" s="40" t="s">
        <v>81</v>
      </c>
      <c r="D13" s="40">
        <f>D11-D12</f>
        <v>22.5</v>
      </c>
      <c r="E13" s="7"/>
      <c r="F13" s="7"/>
      <c r="G13" s="8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21" x14ac:dyDescent="0.25">
      <c r="B14" s="6"/>
      <c r="C14" s="13"/>
      <c r="D14" s="13"/>
      <c r="E14" s="7"/>
      <c r="F14" s="7"/>
      <c r="G14" s="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21" x14ac:dyDescent="0.25">
      <c r="B15" s="6"/>
      <c r="C15" s="35" t="s">
        <v>82</v>
      </c>
      <c r="D15" s="35" t="s">
        <v>7</v>
      </c>
      <c r="E15" s="35" t="s">
        <v>8</v>
      </c>
      <c r="F15" s="35" t="s">
        <v>9</v>
      </c>
      <c r="G15" s="14"/>
    </row>
    <row r="16" spans="2:21" x14ac:dyDescent="0.25">
      <c r="B16" s="6"/>
      <c r="C16" s="40" t="s">
        <v>5</v>
      </c>
      <c r="D16" s="40"/>
      <c r="E16" s="40"/>
      <c r="F16" s="40"/>
      <c r="G16" s="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x14ac:dyDescent="0.25">
      <c r="B17" s="6"/>
      <c r="C17" s="40" t="s">
        <v>17</v>
      </c>
      <c r="D17" s="40">
        <f>IF(Escenarios!D5&lt;3,Escenarios!D5/3,1)</f>
        <v>0.33333333333333331</v>
      </c>
      <c r="E17" s="40">
        <f>IF(Escenarios!E5&lt;3,Escenarios!E5/3,1)</f>
        <v>0.5</v>
      </c>
      <c r="F17" s="40">
        <f>IF(Escenarios!F5&lt;3,Escenarios!F5/3,1)</f>
        <v>0.66666666666666663</v>
      </c>
      <c r="G17" s="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x14ac:dyDescent="0.25">
      <c r="B18" s="6"/>
      <c r="C18" s="40" t="s">
        <v>16</v>
      </c>
      <c r="D18" s="40">
        <f>IF(Escenarios!D5&lt;3,0.0998*Escenarios!D5^2-0.6055*Escenarios!D5+0.933,0)</f>
        <v>0.42730000000000001</v>
      </c>
      <c r="E18" s="40">
        <f>IF(Escenarios!E5&lt;3,0.0998*Escenarios!E5^2-0.6055*Escenarios!E5+0.933,0)</f>
        <v>0.24930000000000008</v>
      </c>
      <c r="F18" s="40">
        <f>IF(Escenarios!F5&lt;3,0.0998*Escenarios!F5^2-0.6055*Escenarios!F5+0.933,0)</f>
        <v>0.12119999999999997</v>
      </c>
      <c r="G18" s="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x14ac:dyDescent="0.25">
      <c r="B19" s="6"/>
      <c r="C19" s="40" t="s">
        <v>4</v>
      </c>
      <c r="D19" s="40">
        <f>25400/Escenarios!D4-254</f>
        <v>44.823529411764696</v>
      </c>
      <c r="E19" s="40">
        <f>25400/Escenarios!E4-254</f>
        <v>84.666666666666686</v>
      </c>
      <c r="F19" s="40">
        <f>25400/Escenarios!F4-254</f>
        <v>125.1044776119403</v>
      </c>
      <c r="G19" s="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x14ac:dyDescent="0.25">
      <c r="B20" s="6"/>
      <c r="C20" s="40" t="s">
        <v>0</v>
      </c>
      <c r="D20" s="40">
        <f>Escenarios!D6</f>
        <v>0.18</v>
      </c>
      <c r="E20" s="40">
        <f>Escenarios!E6</f>
        <v>0.18</v>
      </c>
      <c r="F20" s="40">
        <f>Escenarios!F6</f>
        <v>0.18</v>
      </c>
      <c r="G20" s="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s="4" customFormat="1" x14ac:dyDescent="0.25">
      <c r="B21" s="6"/>
      <c r="C21" s="7"/>
      <c r="D21" s="7"/>
      <c r="E21" s="7"/>
      <c r="F21" s="7"/>
      <c r="G21" s="8"/>
    </row>
    <row r="22" spans="2:21" s="4" customFormat="1" x14ac:dyDescent="0.25">
      <c r="B22" s="6"/>
      <c r="C22" s="7"/>
      <c r="D22" s="7"/>
      <c r="E22" s="7"/>
      <c r="F22" s="7"/>
      <c r="G22" s="8"/>
    </row>
    <row r="23" spans="2:21" s="4" customFormat="1" x14ac:dyDescent="0.25">
      <c r="B23" s="16"/>
      <c r="C23" s="17"/>
      <c r="D23" s="17"/>
      <c r="E23" s="17"/>
      <c r="F23" s="17"/>
      <c r="G23" s="18"/>
    </row>
    <row r="24" spans="2:21" s="4" customFormat="1" x14ac:dyDescent="0.25"/>
    <row r="25" spans="2:21" s="4" customFormat="1" x14ac:dyDescent="0.25"/>
    <row r="26" spans="2:21" s="4" customFormat="1" x14ac:dyDescent="0.25"/>
    <row r="27" spans="2:21" s="4" customFormat="1" x14ac:dyDescent="0.25"/>
    <row r="28" spans="2:21" s="4" customFormat="1" x14ac:dyDescent="0.25"/>
    <row r="29" spans="2:21" s="4" customFormat="1" x14ac:dyDescent="0.25"/>
    <row r="30" spans="2:21" s="4" customFormat="1" x14ac:dyDescent="0.25"/>
    <row r="31" spans="2:21" s="4" customFormat="1" x14ac:dyDescent="0.25"/>
    <row r="32" spans="2:21" s="4" customFormat="1" x14ac:dyDescent="0.25"/>
    <row r="33" s="4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F9CE-8F2A-4099-A4EA-C32732BE1028}">
  <sheetPr codeName="Sheet6"/>
  <dimension ref="A1:AA370"/>
  <sheetViews>
    <sheetView workbookViewId="0">
      <selection activeCell="N3" sqref="N3"/>
    </sheetView>
  </sheetViews>
  <sheetFormatPr baseColWidth="10" defaultColWidth="8.85546875" defaultRowHeight="15" x14ac:dyDescent="0.25"/>
  <cols>
    <col min="1" max="1" width="8.85546875" style="4"/>
    <col min="2" max="2" width="2.5703125" style="4" customWidth="1"/>
    <col min="4" max="4" width="14.85546875" customWidth="1"/>
    <col min="5" max="5" width="15.28515625" customWidth="1"/>
    <col min="6" max="6" width="14.85546875" customWidth="1"/>
    <col min="7" max="7" width="14.5703125" customWidth="1"/>
    <col min="8" max="8" width="17" customWidth="1"/>
    <col min="9" max="9" width="15.85546875" customWidth="1"/>
    <col min="10" max="10" width="16" customWidth="1"/>
    <col min="11" max="11" width="13.42578125" customWidth="1"/>
    <col min="12" max="12" width="14.7109375" customWidth="1"/>
    <col min="13" max="27" width="8.85546875" style="4"/>
  </cols>
  <sheetData>
    <row r="1" spans="2:13" s="4" customFormat="1" x14ac:dyDescent="0.25"/>
    <row r="2" spans="2:13" s="4" customForma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2:13" ht="90" x14ac:dyDescent="0.25">
      <c r="B3" s="6"/>
      <c r="C3" s="37" t="s">
        <v>76</v>
      </c>
      <c r="D3" s="41" t="s">
        <v>86</v>
      </c>
      <c r="E3" s="41" t="s">
        <v>98</v>
      </c>
      <c r="F3" s="41" t="s">
        <v>87</v>
      </c>
      <c r="G3" s="41" t="s">
        <v>88</v>
      </c>
      <c r="H3" s="41" t="s">
        <v>89</v>
      </c>
      <c r="I3" s="41" t="s">
        <v>99</v>
      </c>
      <c r="J3" s="41" t="s">
        <v>90</v>
      </c>
      <c r="K3" s="41" t="s">
        <v>91</v>
      </c>
      <c r="L3" s="41" t="s">
        <v>92</v>
      </c>
      <c r="M3" s="8"/>
    </row>
    <row r="4" spans="2:13" x14ac:dyDescent="0.25">
      <c r="B4" s="6"/>
      <c r="C4" s="34">
        <v>1</v>
      </c>
      <c r="D4" s="34">
        <f>(Clima!D4+Clima!E4)/2</f>
        <v>13.9</v>
      </c>
      <c r="E4" s="34">
        <f>EXP((16.78*D4-116.9)/(D4+237.3))</f>
        <v>1.589063588132779</v>
      </c>
      <c r="F4" s="34">
        <f>4098*E4/((D4+237.3)^2)</f>
        <v>0.10319863673742037</v>
      </c>
      <c r="G4" s="34">
        <f>2.501-0.002361*D4</f>
        <v>2.4681820999999999</v>
      </c>
      <c r="H4" s="34">
        <f>0.001013*Constantes!$D$4/(0.622*G4)</f>
        <v>4.5147010147716632E-2</v>
      </c>
      <c r="I4" s="34">
        <f>IF(D4&gt;0,1.26*F4/(G4*(F4+H4)),0)</f>
        <v>0.35513420222442993</v>
      </c>
      <c r="J4" s="34">
        <f>0.409*SIN(2*PI()*(C4-82)/365)</f>
        <v>-0.4026497910516057</v>
      </c>
      <c r="K4" s="34">
        <f>(Constantes!$D$10/0.8)*(Constantes!$D$5*J4^2+Constantes!$D$6*J4+Constantes!$D$7)</f>
        <v>11.735803362462436</v>
      </c>
      <c r="L4" s="34">
        <f>(Constantes!$D$10/0.8)*(0.00376*D4^2-0.0516*D4-6.967)</f>
        <v>-2.6091638999999995</v>
      </c>
      <c r="M4" s="8"/>
    </row>
    <row r="5" spans="2:13" x14ac:dyDescent="0.25">
      <c r="B5" s="6"/>
      <c r="C5" s="34">
        <v>2</v>
      </c>
      <c r="D5" s="34">
        <f>(Clima!D5+Clima!E5)/2</f>
        <v>13.75</v>
      </c>
      <c r="E5" s="34">
        <f t="shared" ref="E5:E68" si="0">EXP((16.78*D5-116.9)/(D5+237.3))</f>
        <v>1.5736468149943981</v>
      </c>
      <c r="F5" s="34">
        <f t="shared" ref="F5:F68" si="1">4098*E5/((D5+237.3)^2)</f>
        <v>0.10231958493462359</v>
      </c>
      <c r="G5" s="34">
        <f t="shared" ref="G5:G68" si="2">2.501-0.002361*D5</f>
        <v>2.4685362500000001</v>
      </c>
      <c r="H5" s="34">
        <f>0.001013*Constantes!$D$4/(0.622*G5)</f>
        <v>4.5140533105443567E-2</v>
      </c>
      <c r="I5" s="34">
        <f t="shared" ref="I5:I68" si="3">IF(D5&gt;0,1.26*F5/(G5*(F5+H5)),0)</f>
        <v>0.35417281924860555</v>
      </c>
      <c r="J5" s="34">
        <f t="shared" ref="J5:J68" si="4">0.409*SIN(2*PI()*(C5-82)/365)</f>
        <v>-0.40135434634108819</v>
      </c>
      <c r="K5" s="34">
        <f>(Constantes!$D$10/0.8)*(Constantes!$D$5*J5^2+Constantes!$D$6*J5+Constantes!$D$7)</f>
        <v>11.735845537682579</v>
      </c>
      <c r="L5" s="34">
        <f>(Constantes!$D$10/0.8)*(0.00376*D5^2-0.0516*D5-6.967)</f>
        <v>-2.6121093749999993</v>
      </c>
      <c r="M5" s="8"/>
    </row>
    <row r="6" spans="2:13" x14ac:dyDescent="0.25">
      <c r="B6" s="6"/>
      <c r="C6" s="34">
        <v>3</v>
      </c>
      <c r="D6" s="34">
        <f>(Clima!D6+Clima!E6)/2</f>
        <v>14.55</v>
      </c>
      <c r="E6" s="34">
        <f t="shared" si="0"/>
        <v>1.6574115820276645</v>
      </c>
      <c r="F6" s="34">
        <f t="shared" si="1"/>
        <v>0.10708247809803828</v>
      </c>
      <c r="G6" s="34">
        <f t="shared" si="2"/>
        <v>2.46664745</v>
      </c>
      <c r="H6" s="34">
        <f>0.001013*Constantes!$D$4/(0.622*G6)</f>
        <v>4.5175098822943884E-2</v>
      </c>
      <c r="I6" s="34">
        <f t="shared" si="3"/>
        <v>0.35925511691610273</v>
      </c>
      <c r="J6" s="34">
        <f t="shared" si="4"/>
        <v>-0.39993997167581363</v>
      </c>
      <c r="K6" s="34">
        <f>(Constantes!$D$10/0.8)*(Constantes!$D$5*J6^2+Constantes!$D$6*J6+Constantes!$D$7)</f>
        <v>11.735872171031415</v>
      </c>
      <c r="L6" s="34">
        <f>(Constantes!$D$10/0.8)*(0.00376*D6^2-0.0516*D6-6.967)</f>
        <v>-2.5956669749999994</v>
      </c>
      <c r="M6" s="8"/>
    </row>
    <row r="7" spans="2:13" x14ac:dyDescent="0.25">
      <c r="B7" s="6"/>
      <c r="C7" s="34">
        <v>4</v>
      </c>
      <c r="D7" s="34">
        <f>(Clima!D7+Clima!E7)/2</f>
        <v>14.2</v>
      </c>
      <c r="E7" s="34">
        <f t="shared" si="0"/>
        <v>1.6202951919544792</v>
      </c>
      <c r="F7" s="34">
        <f t="shared" si="1"/>
        <v>0.10497602372452294</v>
      </c>
      <c r="G7" s="34">
        <f t="shared" si="2"/>
        <v>2.4674738000000001</v>
      </c>
      <c r="H7" s="34">
        <f>0.001013*Constantes!$D$4/(0.622*G7)</f>
        <v>4.5159969810059396E-2</v>
      </c>
      <c r="I7" s="34">
        <f t="shared" si="3"/>
        <v>0.3570452760428372</v>
      </c>
      <c r="J7" s="34">
        <f t="shared" si="4"/>
        <v>-0.39840708616551995</v>
      </c>
      <c r="K7" s="34">
        <f>(Constantes!$D$10/0.8)*(Constantes!$D$5*J7^2+Constantes!$D$6*J7+Constantes!$D$7)</f>
        <v>11.735878151865821</v>
      </c>
      <c r="L7" s="34">
        <f>(Constantes!$D$10/0.8)*(0.00376*D7^2-0.0516*D7-6.967)</f>
        <v>-2.6030825999999996</v>
      </c>
      <c r="M7" s="8"/>
    </row>
    <row r="8" spans="2:13" x14ac:dyDescent="0.25">
      <c r="B8" s="6"/>
      <c r="C8" s="34">
        <v>5</v>
      </c>
      <c r="D8" s="34">
        <f>(Clima!D8+Clima!E8)/2</f>
        <v>13.75</v>
      </c>
      <c r="E8" s="34">
        <f t="shared" si="0"/>
        <v>1.5736468149943981</v>
      </c>
      <c r="F8" s="34">
        <f t="shared" si="1"/>
        <v>0.10231958493462359</v>
      </c>
      <c r="G8" s="34">
        <f t="shared" si="2"/>
        <v>2.4685362500000001</v>
      </c>
      <c r="H8" s="34">
        <f>0.001013*Constantes!$D$4/(0.622*G8)</f>
        <v>4.5140533105443567E-2</v>
      </c>
      <c r="I8" s="34">
        <f t="shared" si="3"/>
        <v>0.35417281924860555</v>
      </c>
      <c r="J8" s="34">
        <f t="shared" si="4"/>
        <v>-0.39675614403726639</v>
      </c>
      <c r="K8" s="34">
        <f>(Constantes!$D$10/0.8)*(Constantes!$D$5*J8^2+Constantes!$D$6*J8+Constantes!$D$7)</f>
        <v>11.735857968442701</v>
      </c>
      <c r="L8" s="34">
        <f>(Constantes!$D$10/0.8)*(0.00376*D8^2-0.0516*D8-6.967)</f>
        <v>-2.6121093749999993</v>
      </c>
      <c r="M8" s="8"/>
    </row>
    <row r="9" spans="2:13" x14ac:dyDescent="0.25">
      <c r="B9" s="6"/>
      <c r="C9" s="34">
        <v>6</v>
      </c>
      <c r="D9" s="34">
        <f>(Clima!D9+Clima!E9)/2</f>
        <v>13.45</v>
      </c>
      <c r="E9" s="34">
        <f t="shared" si="0"/>
        <v>1.5432065279848868</v>
      </c>
      <c r="F9" s="34">
        <f t="shared" si="1"/>
        <v>0.1005805769400801</v>
      </c>
      <c r="G9" s="34">
        <f t="shared" si="2"/>
        <v>2.46924455</v>
      </c>
      <c r="H9" s="34">
        <f>0.001013*Constantes!$D$4/(0.622*G9)</f>
        <v>4.5127584594694167E-2</v>
      </c>
      <c r="I9" s="34">
        <f t="shared" si="3"/>
        <v>0.35223838816895903</v>
      </c>
      <c r="J9" s="34">
        <f t="shared" si="4"/>
        <v>-0.39498763450083563</v>
      </c>
      <c r="K9" s="34">
        <f>(Constantes!$D$10/0.8)*(Constantes!$D$5*J9^2+Constantes!$D$6*J9+Constantes!$D$7)</f>
        <v>11.735805716082659</v>
      </c>
      <c r="L9" s="34">
        <f>(Constantes!$D$10/0.8)*(0.00376*D9^2-0.0516*D9-6.967)</f>
        <v>-2.6178099749999992</v>
      </c>
      <c r="M9" s="8"/>
    </row>
    <row r="10" spans="2:13" x14ac:dyDescent="0.25">
      <c r="B10" s="6"/>
      <c r="C10" s="34">
        <v>7</v>
      </c>
      <c r="D10" s="34">
        <f>(Clima!D10+Clima!E10)/2</f>
        <v>13.8</v>
      </c>
      <c r="E10" s="34">
        <f t="shared" si="0"/>
        <v>1.5787710916071758</v>
      </c>
      <c r="F10" s="34">
        <f t="shared" si="1"/>
        <v>0.10261189172112961</v>
      </c>
      <c r="G10" s="34">
        <f t="shared" si="2"/>
        <v>2.4684181999999999</v>
      </c>
      <c r="H10" s="34">
        <f>0.001013*Constantes!$D$4/(0.622*G10)</f>
        <v>4.5142691913028568E-2</v>
      </c>
      <c r="I10" s="34">
        <f t="shared" si="3"/>
        <v>0.35449371277278185</v>
      </c>
      <c r="J10" s="34">
        <f t="shared" si="4"/>
        <v>-0.39310208160377097</v>
      </c>
      <c r="K10" s="34">
        <f>(Constantes!$D$10/0.8)*(Constantes!$D$5*J10^2+Constantes!$D$6*J10+Constantes!$D$7)</f>
        <v>11.735715105924974</v>
      </c>
      <c r="L10" s="34">
        <f>(Constantes!$D$10/0.8)*(0.00376*D10^2-0.0516*D10-6.967)</f>
        <v>-2.6111345999999998</v>
      </c>
      <c r="M10" s="8"/>
    </row>
    <row r="11" spans="2:13" x14ac:dyDescent="0.25">
      <c r="B11" s="6"/>
      <c r="C11" s="34">
        <v>8</v>
      </c>
      <c r="D11" s="34">
        <f>(Clima!D11+Clima!E11)/2</f>
        <v>14.2</v>
      </c>
      <c r="E11" s="34">
        <f t="shared" si="0"/>
        <v>1.6202951919544792</v>
      </c>
      <c r="F11" s="34">
        <f t="shared" si="1"/>
        <v>0.10497602372452294</v>
      </c>
      <c r="G11" s="34">
        <f t="shared" si="2"/>
        <v>2.4674738000000001</v>
      </c>
      <c r="H11" s="34">
        <f>0.001013*Constantes!$D$4/(0.622*G11)</f>
        <v>4.5159969810059396E-2</v>
      </c>
      <c r="I11" s="34">
        <f t="shared" si="3"/>
        <v>0.3570452760428372</v>
      </c>
      <c r="J11" s="34">
        <f t="shared" si="4"/>
        <v>-0.39110004407608939</v>
      </c>
      <c r="K11" s="34">
        <f>(Constantes!$D$10/0.8)*(Constantes!$D$5*J11^2+Constantes!$D$6*J11+Constantes!$D$7)</f>
        <v>11.735579474263034</v>
      </c>
      <c r="L11" s="34">
        <f>(Constantes!$D$10/0.8)*(0.00376*D11^2-0.0516*D11-6.967)</f>
        <v>-2.6030825999999996</v>
      </c>
      <c r="M11" s="8"/>
    </row>
    <row r="12" spans="2:13" x14ac:dyDescent="0.25">
      <c r="B12" s="6"/>
      <c r="C12" s="34">
        <v>9</v>
      </c>
      <c r="D12" s="34">
        <f>(Clima!D12+Clima!E12)/2</f>
        <v>14.1</v>
      </c>
      <c r="E12" s="34">
        <f t="shared" si="0"/>
        <v>1.6098253520131185</v>
      </c>
      <c r="F12" s="34">
        <f t="shared" si="1"/>
        <v>0.10438069155687195</v>
      </c>
      <c r="G12" s="34">
        <f t="shared" si="2"/>
        <v>2.4677099</v>
      </c>
      <c r="H12" s="34">
        <f>0.001013*Constantes!$D$4/(0.622*G12)</f>
        <v>4.5155649095994843E-2</v>
      </c>
      <c r="I12" s="34">
        <f t="shared" si="3"/>
        <v>0.35640998531823892</v>
      </c>
      <c r="J12" s="34">
        <f t="shared" si="4"/>
        <v>-0.38898211516471776</v>
      </c>
      <c r="K12" s="34">
        <f>(Constantes!$D$10/0.8)*(Constantes!$D$5*J12^2+Constantes!$D$6*J12+Constantes!$D$7)</f>
        <v>11.735391792448569</v>
      </c>
      <c r="L12" s="34">
        <f>(Constantes!$D$10/0.8)*(0.00376*D12^2-0.0516*D12-6.967)</f>
        <v>-2.6051378999999995</v>
      </c>
      <c r="M12" s="8"/>
    </row>
    <row r="13" spans="2:13" x14ac:dyDescent="0.25">
      <c r="B13" s="6"/>
      <c r="C13" s="34">
        <v>10</v>
      </c>
      <c r="D13" s="34">
        <f>(Clima!D13+Clima!E13)/2</f>
        <v>14.15</v>
      </c>
      <c r="E13" s="34">
        <f t="shared" si="0"/>
        <v>1.6150528288927855</v>
      </c>
      <c r="F13" s="34">
        <f t="shared" si="1"/>
        <v>0.10467799774317721</v>
      </c>
      <c r="G13" s="34">
        <f t="shared" si="2"/>
        <v>2.4675918499999998</v>
      </c>
      <c r="H13" s="34">
        <f>0.001013*Constantes!$D$4/(0.622*G13)</f>
        <v>4.5157809349675282E-2</v>
      </c>
      <c r="I13" s="34">
        <f t="shared" si="3"/>
        <v>0.35672784756039339</v>
      </c>
      <c r="J13" s="34">
        <f t="shared" si="4"/>
        <v>-0.38674892245770132</v>
      </c>
      <c r="K13" s="34">
        <f>(Constantes!$D$10/0.8)*(Constantes!$D$5*J13^2+Constantes!$D$6*J13+Constantes!$D$7)</f>
        <v>11.735144677352373</v>
      </c>
      <c r="L13" s="34">
        <f>(Constantes!$D$10/0.8)*(0.00376*D13^2-0.0516*D13-6.967)</f>
        <v>-2.6041137749999996</v>
      </c>
      <c r="M13" s="8"/>
    </row>
    <row r="14" spans="2:13" x14ac:dyDescent="0.25">
      <c r="B14" s="6"/>
      <c r="C14" s="34">
        <v>11</v>
      </c>
      <c r="D14" s="34">
        <f>(Clima!D14+Clima!E14)/2</f>
        <v>13.25</v>
      </c>
      <c r="E14" s="34">
        <f t="shared" si="0"/>
        <v>1.5232012546387372</v>
      </c>
      <c r="F14" s="34">
        <f t="shared" si="1"/>
        <v>9.943526343834895E-2</v>
      </c>
      <c r="G14" s="34">
        <f t="shared" si="2"/>
        <v>2.4697167499999999</v>
      </c>
      <c r="H14" s="34">
        <f>0.001013*Constantes!$D$4/(0.622*G14)</f>
        <v>4.5118956380367316E-2</v>
      </c>
      <c r="I14" s="34">
        <f t="shared" si="3"/>
        <v>0.35094014605756357</v>
      </c>
      <c r="J14" s="34">
        <f t="shared" si="4"/>
        <v>-0.3844011276982352</v>
      </c>
      <c r="K14" s="34">
        <f>(Constantes!$D$10/0.8)*(Constantes!$D$5*J14^2+Constantes!$D$6*J14+Constantes!$D$7)</f>
        <v>11.734830402368464</v>
      </c>
      <c r="L14" s="34">
        <f>(Constantes!$D$10/0.8)*(0.00376*D14^2-0.0516*D14-6.967)</f>
        <v>-2.6214693749999993</v>
      </c>
      <c r="M14" s="8"/>
    </row>
    <row r="15" spans="2:13" x14ac:dyDescent="0.25">
      <c r="B15" s="6"/>
      <c r="C15" s="34">
        <v>12</v>
      </c>
      <c r="D15" s="34">
        <f>(Clima!D15+Clima!E15)/2</f>
        <v>12.35</v>
      </c>
      <c r="E15" s="34">
        <f t="shared" si="0"/>
        <v>1.4359671208266067</v>
      </c>
      <c r="F15" s="34">
        <f t="shared" si="1"/>
        <v>9.4417676614232629E-2</v>
      </c>
      <c r="G15" s="34">
        <f t="shared" si="2"/>
        <v>2.47184165</v>
      </c>
      <c r="H15" s="34">
        <f>0.001013*Constantes!$D$4/(0.622*G15)</f>
        <v>4.5080170210382423E-2</v>
      </c>
      <c r="I15" s="34">
        <f t="shared" si="3"/>
        <v>0.34501319460891361</v>
      </c>
      <c r="J15" s="34">
        <f t="shared" si="4"/>
        <v>-0.38193942658857638</v>
      </c>
      <c r="K15" s="34">
        <f>(Constantes!$D$10/0.8)*(Constantes!$D$5*J15^2+Constantes!$D$6*J15+Constantes!$D$7)</f>
        <v>11.734440908948004</v>
      </c>
      <c r="L15" s="34">
        <f>(Constantes!$D$10/0.8)*(0.00376*D15^2-0.0516*D15-6.967)</f>
        <v>-2.6365407749999994</v>
      </c>
      <c r="M15" s="8"/>
    </row>
    <row r="16" spans="2:13" x14ac:dyDescent="0.25">
      <c r="B16" s="6"/>
      <c r="C16" s="34">
        <v>13</v>
      </c>
      <c r="D16" s="34">
        <f>(Clima!D16+Clima!E16)/2</f>
        <v>13.85</v>
      </c>
      <c r="E16" s="34">
        <f t="shared" si="0"/>
        <v>1.5839100041391287</v>
      </c>
      <c r="F16" s="34">
        <f t="shared" si="1"/>
        <v>0.10290490852509908</v>
      </c>
      <c r="G16" s="34">
        <f t="shared" si="2"/>
        <v>2.4683001499999997</v>
      </c>
      <c r="H16" s="34">
        <f>0.001013*Constantes!$D$4/(0.622*G16)</f>
        <v>4.5144850927109709E-2</v>
      </c>
      <c r="I16" s="34">
        <f t="shared" si="3"/>
        <v>0.35481417383138586</v>
      </c>
      <c r="J16" s="34">
        <f t="shared" si="4"/>
        <v>-0.3793645485838914</v>
      </c>
      <c r="K16" s="34">
        <f>(Constantes!$D$10/0.8)*(Constantes!$D$5*J16^2+Constantes!$D$6*J16+Constantes!$D$7)</f>
        <v>11.733967818648562</v>
      </c>
      <c r="L16" s="34">
        <f>(Constantes!$D$10/0.8)*(0.00376*D16^2-0.0516*D16-6.967)</f>
        <v>-2.6101527749999995</v>
      </c>
      <c r="M16" s="8"/>
    </row>
    <row r="17" spans="2:13" x14ac:dyDescent="0.25">
      <c r="B17" s="6"/>
      <c r="C17" s="34">
        <v>14</v>
      </c>
      <c r="D17" s="34">
        <f>(Clima!D17+Clima!E17)/2</f>
        <v>13.75</v>
      </c>
      <c r="E17" s="34">
        <f t="shared" si="0"/>
        <v>1.5736468149943981</v>
      </c>
      <c r="F17" s="34">
        <f t="shared" si="1"/>
        <v>0.10231958493462359</v>
      </c>
      <c r="G17" s="34">
        <f t="shared" si="2"/>
        <v>2.4685362500000001</v>
      </c>
      <c r="H17" s="34">
        <f>0.001013*Constantes!$D$4/(0.622*G17)</f>
        <v>4.5140533105443567E-2</v>
      </c>
      <c r="I17" s="34">
        <f t="shared" si="3"/>
        <v>0.35417281924860555</v>
      </c>
      <c r="J17" s="34">
        <f t="shared" si="4"/>
        <v>-0.37667725667610352</v>
      </c>
      <c r="K17" s="34">
        <f>(Constantes!$D$10/0.8)*(Constantes!$D$5*J17^2+Constantes!$D$6*J17+Constantes!$D$7)</f>
        <v>11.733402445683748</v>
      </c>
      <c r="L17" s="34">
        <f>(Constantes!$D$10/0.8)*(0.00376*D17^2-0.0516*D17-6.967)</f>
        <v>-2.6121093749999993</v>
      </c>
      <c r="M17" s="8"/>
    </row>
    <row r="18" spans="2:13" x14ac:dyDescent="0.25">
      <c r="B18" s="6"/>
      <c r="C18" s="34">
        <v>15</v>
      </c>
      <c r="D18" s="34">
        <f>(Clima!D18+Clima!E18)/2</f>
        <v>13.7</v>
      </c>
      <c r="E18" s="34">
        <f t="shared" si="0"/>
        <v>1.568537138827782</v>
      </c>
      <c r="F18" s="34">
        <f t="shared" si="1"/>
        <v>0.10202798677665831</v>
      </c>
      <c r="G18" s="34">
        <f t="shared" si="2"/>
        <v>2.4686542999999999</v>
      </c>
      <c r="H18" s="34">
        <f>0.001013*Constantes!$D$4/(0.622*G18)</f>
        <v>4.5138374504325104E-2</v>
      </c>
      <c r="I18" s="34">
        <f t="shared" si="3"/>
        <v>0.35385149346393019</v>
      </c>
      <c r="J18" s="34">
        <f t="shared" si="4"/>
        <v>-0.37387834716780144</v>
      </c>
      <c r="K18" s="34">
        <f>(Constantes!$D$10/0.8)*(Constantes!$D$5*J18^2+Constantes!$D$6*J18+Constantes!$D$7)</f>
        <v>11.732735809957516</v>
      </c>
      <c r="L18" s="34">
        <f>(Constantes!$D$10/0.8)*(0.00376*D18^2-0.0516*D18-6.967)</f>
        <v>-2.6130770999999995</v>
      </c>
      <c r="M18" s="8"/>
    </row>
    <row r="19" spans="2:13" x14ac:dyDescent="0.25">
      <c r="B19" s="6"/>
      <c r="C19" s="34">
        <v>16</v>
      </c>
      <c r="D19" s="34">
        <f>(Clima!D19+Clima!E19)/2</f>
        <v>14</v>
      </c>
      <c r="E19" s="34">
        <f t="shared" si="0"/>
        <v>1.5994149130233961</v>
      </c>
      <c r="F19" s="34">
        <f t="shared" si="1"/>
        <v>0.10378823296050949</v>
      </c>
      <c r="G19" s="34">
        <f t="shared" si="2"/>
        <v>2.467946</v>
      </c>
      <c r="H19" s="34">
        <f>0.001013*Constantes!$D$4/(0.622*G19)</f>
        <v>4.5151329208626335E-2</v>
      </c>
      <c r="I19" s="34">
        <f t="shared" si="3"/>
        <v>0.35577296023920879</v>
      </c>
      <c r="J19" s="34">
        <f t="shared" si="4"/>
        <v>-0.37096864943627805</v>
      </c>
      <c r="K19" s="34">
        <f>(Constantes!$D$10/0.8)*(Constantes!$D$5*J19^2+Constantes!$D$6*J19+Constantes!$D$7)</f>
        <v>11.731958650566929</v>
      </c>
      <c r="L19" s="34">
        <f>(Constantes!$D$10/0.8)*(0.00376*D19^2-0.0516*D19-6.967)</f>
        <v>-2.6071649999999993</v>
      </c>
      <c r="M19" s="8"/>
    </row>
    <row r="20" spans="2:13" x14ac:dyDescent="0.25">
      <c r="B20" s="6"/>
      <c r="C20" s="34">
        <v>17</v>
      </c>
      <c r="D20" s="34">
        <f>(Clima!D20+Clima!E20)/2</f>
        <v>13.6</v>
      </c>
      <c r="E20" s="34">
        <f t="shared" si="0"/>
        <v>1.5583614462879349</v>
      </c>
      <c r="F20" s="34">
        <f t="shared" si="1"/>
        <v>0.10144691080047988</v>
      </c>
      <c r="G20" s="34">
        <f t="shared" si="2"/>
        <v>2.4688903999999998</v>
      </c>
      <c r="H20" s="34">
        <f>0.001013*Constantes!$D$4/(0.622*G20)</f>
        <v>4.5134057921369271E-2</v>
      </c>
      <c r="I20" s="34">
        <f t="shared" si="3"/>
        <v>0.3532075459589159</v>
      </c>
      <c r="J20" s="34">
        <f t="shared" si="4"/>
        <v>-0.36794902568776749</v>
      </c>
      <c r="K20" s="34">
        <f>(Constantes!$D$10/0.8)*(Constantes!$D$5*J20^2+Constantes!$D$6*J20+Constantes!$D$7)</f>
        <v>11.731061439756486</v>
      </c>
      <c r="L20" s="34">
        <f>(Constantes!$D$10/0.8)*(0.00376*D20^2-0.0516*D20-6.967)</f>
        <v>-2.6149913999999996</v>
      </c>
      <c r="M20" s="8"/>
    </row>
    <row r="21" spans="2:13" x14ac:dyDescent="0.25">
      <c r="B21" s="6"/>
      <c r="C21" s="34">
        <v>18</v>
      </c>
      <c r="D21" s="34">
        <f>(Clima!D21+Clima!E21)/2</f>
        <v>11.85</v>
      </c>
      <c r="E21" s="34">
        <f t="shared" si="0"/>
        <v>1.3894253255114986</v>
      </c>
      <c r="F21" s="34">
        <f t="shared" si="1"/>
        <v>9.172450604898108E-2</v>
      </c>
      <c r="G21" s="34">
        <f t="shared" si="2"/>
        <v>2.4730221499999998</v>
      </c>
      <c r="H21" s="34">
        <f>0.001013*Constantes!$D$4/(0.622*G21)</f>
        <v>4.5058651138693818E-2</v>
      </c>
      <c r="I21" s="34">
        <f t="shared" si="3"/>
        <v>0.34166091279937238</v>
      </c>
      <c r="J21" s="34">
        <f t="shared" si="4"/>
        <v>-0.36482037070195533</v>
      </c>
      <c r="K21" s="34">
        <f>(Constantes!$D$10/0.8)*(Constantes!$D$5*J21^2+Constantes!$D$6*J21+Constantes!$D$7)</f>
        <v>11.730034397306621</v>
      </c>
      <c r="L21" s="34">
        <f>(Constantes!$D$10/0.8)*(0.00376*D21^2-0.0516*D21-6.967)</f>
        <v>-2.6439267749999993</v>
      </c>
      <c r="M21" s="8"/>
    </row>
    <row r="22" spans="2:13" x14ac:dyDescent="0.25">
      <c r="B22" s="6"/>
      <c r="C22" s="34">
        <v>19</v>
      </c>
      <c r="D22" s="34">
        <f>(Clima!D22+Clima!E22)/2</f>
        <v>12.85</v>
      </c>
      <c r="E22" s="34">
        <f t="shared" si="0"/>
        <v>1.4838724736816862</v>
      </c>
      <c r="F22" s="34">
        <f t="shared" si="1"/>
        <v>9.717790188805045E-2</v>
      </c>
      <c r="G22" s="34">
        <f t="shared" si="2"/>
        <v>2.4706611499999998</v>
      </c>
      <c r="H22" s="34">
        <f>0.001013*Constantes!$D$4/(0.622*G22)</f>
        <v>4.5101709846011272E-2</v>
      </c>
      <c r="I22" s="34">
        <f t="shared" si="3"/>
        <v>0.34832304299622313</v>
      </c>
      <c r="J22" s="34">
        <f t="shared" si="4"/>
        <v>-0.36158361156683566</v>
      </c>
      <c r="K22" s="34">
        <f>(Constantes!$D$10/0.8)*(Constantes!$D$5*J22^2+Constantes!$D$6*J22+Constantes!$D$7)</f>
        <v>11.728867505338407</v>
      </c>
      <c r="L22" s="34">
        <f>(Constantes!$D$10/0.8)*(0.00376*D22^2-0.0516*D22-6.967)</f>
        <v>-2.6284497749999995</v>
      </c>
      <c r="M22" s="8"/>
    </row>
    <row r="23" spans="2:13" x14ac:dyDescent="0.25">
      <c r="B23" s="6"/>
      <c r="C23" s="34">
        <v>20</v>
      </c>
      <c r="D23" s="34">
        <f>(Clima!D23+Clima!E23)/2</f>
        <v>12.25</v>
      </c>
      <c r="E23" s="34">
        <f t="shared" si="0"/>
        <v>1.4265507491669478</v>
      </c>
      <c r="F23" s="34">
        <f t="shared" si="1"/>
        <v>9.387372076527814E-2</v>
      </c>
      <c r="G23" s="34">
        <f t="shared" si="2"/>
        <v>2.47207775</v>
      </c>
      <c r="H23" s="34">
        <f>0.001013*Constantes!$D$4/(0.622*G23)</f>
        <v>4.5075864751872197E-2</v>
      </c>
      <c r="I23" s="34">
        <f t="shared" si="3"/>
        <v>0.34434612138705856</v>
      </c>
      <c r="J23" s="34">
        <f t="shared" si="4"/>
        <v>-0.3582397074039953</v>
      </c>
      <c r="K23" s="34">
        <f>(Constantes!$D$10/0.8)*(Constantes!$D$5*J23^2+Constantes!$D$6*J23+Constantes!$D$7)</f>
        <v>11.727550523515925</v>
      </c>
      <c r="L23" s="34">
        <f>(Constantes!$D$10/0.8)*(0.00376*D23^2-0.0516*D23-6.967)</f>
        <v>-2.6380743749999995</v>
      </c>
      <c r="M23" s="8"/>
    </row>
    <row r="24" spans="2:13" x14ac:dyDescent="0.25">
      <c r="B24" s="6"/>
      <c r="C24" s="34">
        <v>21</v>
      </c>
      <c r="D24" s="34">
        <f>(Clima!D24+Clima!E24)/2</f>
        <v>14.5</v>
      </c>
      <c r="E24" s="34">
        <f t="shared" si="0"/>
        <v>1.6520640028566567</v>
      </c>
      <c r="F24" s="34">
        <f t="shared" si="1"/>
        <v>0.10677937410937641</v>
      </c>
      <c r="G24" s="34">
        <f t="shared" si="2"/>
        <v>2.4667654999999997</v>
      </c>
      <c r="H24" s="34">
        <f>0.001013*Constantes!$D$4/(0.622*G24)</f>
        <v>4.5172936914803029E-2</v>
      </c>
      <c r="I24" s="34">
        <f t="shared" si="3"/>
        <v>0.35894072909367275</v>
      </c>
      <c r="J24" s="34">
        <f t="shared" si="4"/>
        <v>-0.35478964908440508</v>
      </c>
      <c r="K24" s="34">
        <f>(Constantes!$D$10/0.8)*(Constantes!$D$5*J24^2+Constantes!$D$6*J24+Constantes!$D$7)</f>
        <v>11.726073004627354</v>
      </c>
      <c r="L24" s="34">
        <f>(Constantes!$D$10/0.8)*(0.00376*D24^2-0.0516*D24-6.967)</f>
        <v>-2.5967474999999993</v>
      </c>
      <c r="M24" s="8"/>
    </row>
    <row r="25" spans="2:13" x14ac:dyDescent="0.25">
      <c r="B25" s="6"/>
      <c r="C25" s="34">
        <v>22</v>
      </c>
      <c r="D25" s="34">
        <f>(Clima!D25+Clima!E25)/2</f>
        <v>13.35</v>
      </c>
      <c r="E25" s="34">
        <f t="shared" si="0"/>
        <v>1.5331752529723204</v>
      </c>
      <c r="F25" s="34">
        <f t="shared" si="1"/>
        <v>0.1000065250127139</v>
      </c>
      <c r="G25" s="34">
        <f t="shared" si="2"/>
        <v>2.4694806499999999</v>
      </c>
      <c r="H25" s="34">
        <f>0.001013*Constantes!$D$4/(0.622*G25)</f>
        <v>4.5123270075071269E-2</v>
      </c>
      <c r="I25" s="34">
        <f t="shared" si="3"/>
        <v>0.35159012797989159</v>
      </c>
      <c r="J25" s="34">
        <f t="shared" si="4"/>
        <v>-0.35123445893480337</v>
      </c>
      <c r="K25" s="34">
        <f>(Constantes!$D$10/0.8)*(Constantes!$D$5*J25^2+Constantes!$D$6*J25+Constantes!$D$7)</f>
        <v>11.724424310525244</v>
      </c>
      <c r="L25" s="34">
        <f>(Constantes!$D$10/0.8)*(0.00376*D25^2-0.0516*D25-6.967)</f>
        <v>-2.6196537749999993</v>
      </c>
      <c r="M25" s="8"/>
    </row>
    <row r="26" spans="2:13" x14ac:dyDescent="0.25">
      <c r="B26" s="6"/>
      <c r="C26" s="34">
        <v>23</v>
      </c>
      <c r="D26" s="34">
        <f>(Clima!D26+Clima!E26)/2</f>
        <v>12.649999999999999</v>
      </c>
      <c r="E26" s="34">
        <f t="shared" si="0"/>
        <v>1.4645445530759134</v>
      </c>
      <c r="F26" s="34">
        <f t="shared" si="1"/>
        <v>9.606567968532842E-2</v>
      </c>
      <c r="G26" s="34">
        <f t="shared" si="2"/>
        <v>2.4711333499999997</v>
      </c>
      <c r="H26" s="34">
        <f>0.001013*Constantes!$D$4/(0.622*G26)</f>
        <v>4.5093091522200757E-2</v>
      </c>
      <c r="I26" s="34">
        <f t="shared" si="3"/>
        <v>0.34700421800471326</v>
      </c>
      <c r="J26" s="34">
        <f t="shared" si="4"/>
        <v>-0.34757519043475887</v>
      </c>
      <c r="K26" s="34">
        <f>(Constantes!$D$10/0.8)*(Constantes!$D$5*J26^2+Constantes!$D$6*J26+Constantes!$D$7)</f>
        <v>11.722593628406047</v>
      </c>
      <c r="L26" s="34">
        <f>(Constantes!$D$10/0.8)*(0.00376*D26^2-0.0516*D26-6.967)</f>
        <v>-2.6317707749999997</v>
      </c>
      <c r="M26" s="8"/>
    </row>
    <row r="27" spans="2:13" x14ac:dyDescent="0.25">
      <c r="B27" s="6"/>
      <c r="C27" s="34">
        <v>24</v>
      </c>
      <c r="D27" s="34">
        <f>(Clima!D27+Clima!E27)/2</f>
        <v>11.549999999999999</v>
      </c>
      <c r="E27" s="34">
        <f t="shared" si="0"/>
        <v>1.3621409164490859</v>
      </c>
      <c r="F27" s="34">
        <f t="shared" si="1"/>
        <v>9.0140238435898606E-2</v>
      </c>
      <c r="G27" s="34">
        <f t="shared" si="2"/>
        <v>2.4737304499999997</v>
      </c>
      <c r="H27" s="34">
        <f>0.001013*Constantes!$D$4/(0.622*G27)</f>
        <v>4.5045749554124839E-2</v>
      </c>
      <c r="I27" s="34">
        <f t="shared" si="3"/>
        <v>0.33962933384576244</v>
      </c>
      <c r="J27" s="34">
        <f t="shared" si="4"/>
        <v>-0.34381292790450158</v>
      </c>
      <c r="K27" s="34">
        <f>(Constantes!$D$10/0.8)*(Constantes!$D$5*J27^2+Constantes!$D$6*J27+Constantes!$D$7)</f>
        <v>11.720569987408531</v>
      </c>
      <c r="L27" s="34">
        <f>(Constantes!$D$10/0.8)*(0.00376*D27^2-0.0516*D27-6.967)</f>
        <v>-2.6480199749999995</v>
      </c>
      <c r="M27" s="8"/>
    </row>
    <row r="28" spans="2:13" x14ac:dyDescent="0.25">
      <c r="B28" s="6"/>
      <c r="C28" s="34">
        <v>25</v>
      </c>
      <c r="D28" s="34">
        <f>(Clima!D28+Clima!E28)/2</f>
        <v>13.55</v>
      </c>
      <c r="E28" s="34">
        <f t="shared" si="0"/>
        <v>1.5532953593153362</v>
      </c>
      <c r="F28" s="34">
        <f t="shared" si="1"/>
        <v>0.10115743021423786</v>
      </c>
      <c r="G28" s="34">
        <f t="shared" si="2"/>
        <v>2.46900845</v>
      </c>
      <c r="H28" s="34">
        <f>0.001013*Constantes!$D$4/(0.622*G28)</f>
        <v>4.5131899939472676E-2</v>
      </c>
      <c r="I28" s="34">
        <f t="shared" si="3"/>
        <v>0.35288492467431798</v>
      </c>
      <c r="J28" s="34">
        <f t="shared" si="4"/>
        <v>-0.3399487861836154</v>
      </c>
      <c r="K28" s="34">
        <f>(Constantes!$D$10/0.8)*(Constantes!$D$5*J28^2+Constantes!$D$6*J28+Constantes!$D$7)</f>
        <v>11.718342275510254</v>
      </c>
      <c r="L28" s="34">
        <f>(Constantes!$D$10/0.8)*(0.00376*D28^2-0.0516*D28-6.967)</f>
        <v>-2.6159379749999996</v>
      </c>
      <c r="M28" s="8"/>
    </row>
    <row r="29" spans="2:13" x14ac:dyDescent="0.25">
      <c r="B29" s="6"/>
      <c r="C29" s="34">
        <v>26</v>
      </c>
      <c r="D29" s="34">
        <f>(Clima!D29+Clima!E29)/2</f>
        <v>13.600000000000001</v>
      </c>
      <c r="E29" s="34">
        <f t="shared" si="0"/>
        <v>1.5583614462879352</v>
      </c>
      <c r="F29" s="34">
        <f t="shared" si="1"/>
        <v>0.10144691080047989</v>
      </c>
      <c r="G29" s="34">
        <f t="shared" si="2"/>
        <v>2.4688903999999998</v>
      </c>
      <c r="H29" s="34">
        <f>0.001013*Constantes!$D$4/(0.622*G29)</f>
        <v>4.5134057921369271E-2</v>
      </c>
      <c r="I29" s="34">
        <f t="shared" si="3"/>
        <v>0.35320754595891579</v>
      </c>
      <c r="J29" s="34">
        <f t="shared" si="4"/>
        <v>-0.33598391030068736</v>
      </c>
      <c r="K29" s="34">
        <f>(Constantes!$D$10/0.8)*(Constantes!$D$5*J29^2+Constantes!$D$6*J29+Constantes!$D$7)</f>
        <v>11.715899256700972</v>
      </c>
      <c r="L29" s="34">
        <f>(Constantes!$D$10/0.8)*(0.00376*D29^2-0.0516*D29-6.967)</f>
        <v>-2.6149913999999996</v>
      </c>
      <c r="M29" s="8"/>
    </row>
    <row r="30" spans="2:13" x14ac:dyDescent="0.25">
      <c r="B30" s="6"/>
      <c r="C30" s="34">
        <v>27</v>
      </c>
      <c r="D30" s="34">
        <f>(Clima!D30+Clima!E30)/2</f>
        <v>14.15</v>
      </c>
      <c r="E30" s="34">
        <f t="shared" si="0"/>
        <v>1.6150528288927855</v>
      </c>
      <c r="F30" s="34">
        <f t="shared" si="1"/>
        <v>0.10467799774317721</v>
      </c>
      <c r="G30" s="34">
        <f t="shared" si="2"/>
        <v>2.4675918499999998</v>
      </c>
      <c r="H30" s="34">
        <f>0.001013*Constantes!$D$4/(0.622*G30)</f>
        <v>4.5157809349675282E-2</v>
      </c>
      <c r="I30" s="34">
        <f t="shared" si="3"/>
        <v>0.35672784756039339</v>
      </c>
      <c r="J30" s="34">
        <f t="shared" si="4"/>
        <v>-0.33191947513401066</v>
      </c>
      <c r="K30" s="34">
        <f>(Constantes!$D$10/0.8)*(Constantes!$D$5*J30^2+Constantes!$D$6*J30+Constantes!$D$7)</f>
        <v>11.713229588411362</v>
      </c>
      <c r="L30" s="34">
        <f>(Constantes!$D$10/0.8)*(0.00376*D30^2-0.0516*D30-6.967)</f>
        <v>-2.6041137749999996</v>
      </c>
      <c r="M30" s="8"/>
    </row>
    <row r="31" spans="2:13" x14ac:dyDescent="0.25">
      <c r="B31" s="6"/>
      <c r="C31" s="34">
        <v>28</v>
      </c>
      <c r="D31" s="34">
        <f>(Clima!D31+Clima!E31)/2</f>
        <v>13.75</v>
      </c>
      <c r="E31" s="34">
        <f t="shared" si="0"/>
        <v>1.5736468149943981</v>
      </c>
      <c r="F31" s="34">
        <f t="shared" si="1"/>
        <v>0.10231958493462359</v>
      </c>
      <c r="G31" s="34">
        <f t="shared" si="2"/>
        <v>2.4685362500000001</v>
      </c>
      <c r="H31" s="34">
        <f>0.001013*Constantes!$D$4/(0.622*G31)</f>
        <v>4.5140533105443567E-2</v>
      </c>
      <c r="I31" s="34">
        <f t="shared" si="3"/>
        <v>0.35417281924860555</v>
      </c>
      <c r="J31" s="34">
        <f t="shared" si="4"/>
        <v>-0.32775668506344269</v>
      </c>
      <c r="K31" s="34">
        <f>(Constantes!$D$10/0.8)*(Constantes!$D$5*J31^2+Constantes!$D$6*J31+Constantes!$D$7)</f>
        <v>11.710321839175277</v>
      </c>
      <c r="L31" s="34">
        <f>(Constantes!$D$10/0.8)*(0.00376*D31^2-0.0516*D31-6.967)</f>
        <v>-2.6121093749999993</v>
      </c>
      <c r="M31" s="8"/>
    </row>
    <row r="32" spans="2:13" x14ac:dyDescent="0.25">
      <c r="B32" s="6"/>
      <c r="C32" s="34">
        <v>29</v>
      </c>
      <c r="D32" s="34">
        <f>(Clima!D32+Clima!E32)/2</f>
        <v>11.55</v>
      </c>
      <c r="E32" s="34">
        <f t="shared" si="0"/>
        <v>1.3621409164490859</v>
      </c>
      <c r="F32" s="34">
        <f t="shared" si="1"/>
        <v>9.0140238435898606E-2</v>
      </c>
      <c r="G32" s="34">
        <f t="shared" si="2"/>
        <v>2.4737304499999997</v>
      </c>
      <c r="H32" s="34">
        <f>0.001013*Constantes!$D$4/(0.622*G32)</f>
        <v>4.5045749554124839E-2</v>
      </c>
      <c r="I32" s="34">
        <f t="shared" si="3"/>
        <v>0.33962933384576244</v>
      </c>
      <c r="J32" s="34">
        <f t="shared" si="4"/>
        <v>-0.32349677361352186</v>
      </c>
      <c r="K32" s="34">
        <f>(Constantes!$D$10/0.8)*(Constantes!$D$5*J32^2+Constantes!$D$6*J32+Constantes!$D$7)</f>
        <v>11.707164506503263</v>
      </c>
      <c r="L32" s="34">
        <f>(Constantes!$D$10/0.8)*(0.00376*D32^2-0.0516*D32-6.967)</f>
        <v>-2.6480199749999995</v>
      </c>
      <c r="M32" s="8"/>
    </row>
    <row r="33" spans="2:13" x14ac:dyDescent="0.25">
      <c r="B33" s="6"/>
      <c r="C33" s="34">
        <v>30</v>
      </c>
      <c r="D33" s="34">
        <f>(Clima!D33+Clima!E33)/2</f>
        <v>13.55</v>
      </c>
      <c r="E33" s="34">
        <f t="shared" si="0"/>
        <v>1.5532953593153362</v>
      </c>
      <c r="F33" s="34">
        <f t="shared" si="1"/>
        <v>0.10115743021423786</v>
      </c>
      <c r="G33" s="34">
        <f t="shared" si="2"/>
        <v>2.46900845</v>
      </c>
      <c r="H33" s="34">
        <f>0.001013*Constantes!$D$4/(0.622*G33)</f>
        <v>4.5131899939472676E-2</v>
      </c>
      <c r="I33" s="34">
        <f t="shared" si="3"/>
        <v>0.35288492467431798</v>
      </c>
      <c r="J33" s="34">
        <f t="shared" si="4"/>
        <v>-0.31914100308794713</v>
      </c>
      <c r="K33" s="34">
        <f>(Constantes!$D$10/0.8)*(Constantes!$D$5*J33^2+Constantes!$D$6*J33+Constantes!$D$7)</f>
        <v>11.703746034944936</v>
      </c>
      <c r="L33" s="34">
        <f>(Constantes!$D$10/0.8)*(0.00376*D33^2-0.0516*D33-6.967)</f>
        <v>-2.6159379749999996</v>
      </c>
      <c r="M33" s="8"/>
    </row>
    <row r="34" spans="2:13" x14ac:dyDescent="0.25">
      <c r="B34" s="6"/>
      <c r="C34" s="34">
        <v>31</v>
      </c>
      <c r="D34" s="34">
        <f>(Clima!D34+Clima!E34)/2</f>
        <v>13.1</v>
      </c>
      <c r="E34" s="34">
        <f t="shared" si="0"/>
        <v>1.5083470419027751</v>
      </c>
      <c r="F34" s="34">
        <f t="shared" si="1"/>
        <v>9.8583579016665535E-2</v>
      </c>
      <c r="G34" s="34">
        <f t="shared" si="2"/>
        <v>2.4700709000000001</v>
      </c>
      <c r="H34" s="34">
        <f>0.001013*Constantes!$D$4/(0.622*G34)</f>
        <v>4.5112487384516987E-2</v>
      </c>
      <c r="I34" s="34">
        <f t="shared" si="3"/>
        <v>0.34996194939764519</v>
      </c>
      <c r="J34" s="34">
        <f t="shared" si="4"/>
        <v>-0.31469066419553055</v>
      </c>
      <c r="K34" s="34">
        <f>(Constantes!$D$10/0.8)*(Constantes!$D$5*J34^2+Constantes!$D$6*J34+Constantes!$D$7)</f>
        <v>11.700054834317474</v>
      </c>
      <c r="L34" s="34">
        <f>(Constantes!$D$10/0.8)*(0.00376*D34^2-0.0516*D34-6.967)</f>
        <v>-2.6241398999999999</v>
      </c>
      <c r="M34" s="8"/>
    </row>
    <row r="35" spans="2:13" x14ac:dyDescent="0.25">
      <c r="B35" s="6"/>
      <c r="C35" s="34">
        <v>32</v>
      </c>
      <c r="D35" s="34">
        <f>(Clima!D35+Clima!E35)/2</f>
        <v>13.95</v>
      </c>
      <c r="E35" s="34">
        <f t="shared" si="0"/>
        <v>1.5942318792002568</v>
      </c>
      <c r="F35" s="34">
        <f t="shared" si="1"/>
        <v>0.10349307775094918</v>
      </c>
      <c r="G35" s="34">
        <f t="shared" si="2"/>
        <v>2.4680640499999997</v>
      </c>
      <c r="H35" s="34">
        <f>0.001013*Constantes!$D$4/(0.622*G35)</f>
        <v>4.514916957487896E-2</v>
      </c>
      <c r="I35" s="34">
        <f t="shared" si="3"/>
        <v>0.35545379775699454</v>
      </c>
      <c r="J35" s="34">
        <f t="shared" si="4"/>
        <v>-0.31014707566773203</v>
      </c>
      <c r="K35" s="34">
        <f>(Constantes!$D$10/0.8)*(Constantes!$D$5*J35^2+Constantes!$D$6*J35+Constantes!$D$7)</f>
        <v>11.696079298077262</v>
      </c>
      <c r="L35" s="34">
        <f>(Constantes!$D$10/0.8)*(0.00376*D35^2-0.0516*D35-6.967)</f>
        <v>-2.6081679749999997</v>
      </c>
      <c r="M35" s="8"/>
    </row>
    <row r="36" spans="2:13" x14ac:dyDescent="0.25">
      <c r="B36" s="6"/>
      <c r="C36" s="34">
        <v>33</v>
      </c>
      <c r="D36" s="34">
        <f>(Clima!D36+Clima!E36)/2</f>
        <v>15.100000000000001</v>
      </c>
      <c r="E36" s="34">
        <f t="shared" si="0"/>
        <v>1.7172446826168704</v>
      </c>
      <c r="F36" s="34">
        <f t="shared" si="1"/>
        <v>0.11046518728234204</v>
      </c>
      <c r="G36" s="34">
        <f t="shared" si="2"/>
        <v>2.4653489</v>
      </c>
      <c r="H36" s="34">
        <f>0.001013*Constantes!$D$4/(0.622*G36)</f>
        <v>4.5198893477151461E-2</v>
      </c>
      <c r="I36" s="34">
        <f t="shared" si="3"/>
        <v>0.36268465146207884</v>
      </c>
      <c r="J36" s="34">
        <f t="shared" si="4"/>
        <v>-0.30551158386789107</v>
      </c>
      <c r="K36" s="34">
        <f>(Constantes!$D$10/0.8)*(Constantes!$D$5*J36^2+Constantes!$D$6*J36+Constantes!$D$7)</f>
        <v>11.691807821811578</v>
      </c>
      <c r="L36" s="34">
        <f>(Constantes!$D$10/0.8)*(0.00376*D36^2-0.0516*D36-6.967)</f>
        <v>-2.5833158999999997</v>
      </c>
      <c r="M36" s="8"/>
    </row>
    <row r="37" spans="2:13" x14ac:dyDescent="0.25">
      <c r="B37" s="6"/>
      <c r="C37" s="34">
        <v>34</v>
      </c>
      <c r="D37" s="34">
        <f>(Clima!D37+Clima!E37)/2</f>
        <v>15.8</v>
      </c>
      <c r="E37" s="34">
        <f t="shared" si="0"/>
        <v>1.7961296162943761</v>
      </c>
      <c r="F37" s="34">
        <f t="shared" si="1"/>
        <v>0.11490140460696453</v>
      </c>
      <c r="G37" s="34">
        <f t="shared" si="2"/>
        <v>2.4636961999999998</v>
      </c>
      <c r="H37" s="34">
        <f>0.001013*Constantes!$D$4/(0.622*G37)</f>
        <v>4.5229213859692821E-2</v>
      </c>
      <c r="I37" s="34">
        <f t="shared" si="3"/>
        <v>0.36697319935543615</v>
      </c>
      <c r="J37" s="34">
        <f t="shared" si="4"/>
        <v>-0.30078556239227006</v>
      </c>
      <c r="K37" s="34">
        <f>(Constantes!$D$10/0.8)*(Constantes!$D$5*J37^2+Constantes!$D$6*J37+Constantes!$D$7)</f>
        <v>11.687228821826967</v>
      </c>
      <c r="L37" s="34">
        <f>(Constantes!$D$10/0.8)*(0.00376*D37^2-0.0516*D37-6.967)</f>
        <v>-2.5663625999999993</v>
      </c>
      <c r="M37" s="8"/>
    </row>
    <row r="38" spans="2:13" x14ac:dyDescent="0.25">
      <c r="B38" s="6"/>
      <c r="C38" s="34">
        <v>35</v>
      </c>
      <c r="D38" s="34">
        <f>(Clima!D38+Clima!E38)/2</f>
        <v>14.25</v>
      </c>
      <c r="E38" s="34">
        <f t="shared" si="0"/>
        <v>1.6255524772300411</v>
      </c>
      <c r="F38" s="34">
        <f t="shared" si="1"/>
        <v>0.10527477090559632</v>
      </c>
      <c r="G38" s="34">
        <f t="shared" si="2"/>
        <v>2.4673557499999998</v>
      </c>
      <c r="H38" s="34">
        <f>0.001013*Constantes!$D$4/(0.622*G38)</f>
        <v>4.5162130477176848E-2</v>
      </c>
      <c r="I38" s="34">
        <f t="shared" si="3"/>
        <v>0.35736227060066839</v>
      </c>
      <c r="J38" s="34">
        <f t="shared" si="4"/>
        <v>-0.29597041166302818</v>
      </c>
      <c r="K38" s="34">
        <f>(Constantes!$D$10/0.8)*(Constantes!$D$5*J38^2+Constantes!$D$6*J38+Constantes!$D$7)</f>
        <v>11.682330753810863</v>
      </c>
      <c r="L38" s="34">
        <f>(Constantes!$D$10/0.8)*(0.00376*D38^2-0.0516*D38-6.967)</f>
        <v>-2.6020443749999993</v>
      </c>
      <c r="M38" s="8"/>
    </row>
    <row r="39" spans="2:13" x14ac:dyDescent="0.25">
      <c r="B39" s="6"/>
      <c r="C39" s="34">
        <v>36</v>
      </c>
      <c r="D39" s="34">
        <f>(Clima!D39+Clima!E39)/2</f>
        <v>16.2</v>
      </c>
      <c r="E39" s="34">
        <f t="shared" si="0"/>
        <v>1.8426179820822144</v>
      </c>
      <c r="F39" s="34">
        <f t="shared" si="1"/>
        <v>0.11750364312754244</v>
      </c>
      <c r="G39" s="34">
        <f t="shared" si="2"/>
        <v>2.4627517999999999</v>
      </c>
      <c r="H39" s="34">
        <f>0.001013*Constantes!$D$4/(0.622*G39)</f>
        <v>4.5246558063671921E-2</v>
      </c>
      <c r="I39" s="34">
        <f t="shared" si="3"/>
        <v>0.36938537600029586</v>
      </c>
      <c r="J39" s="34">
        <f t="shared" si="4"/>
        <v>-0.29106755851324578</v>
      </c>
      <c r="K39" s="34">
        <f>(Constantes!$D$10/0.8)*(Constantes!$D$5*J39^2+Constantes!$D$6*J39+Constantes!$D$7)</f>
        <v>11.677102131542856</v>
      </c>
      <c r="L39" s="34">
        <f>(Constantes!$D$10/0.8)*(0.00376*D39^2-0.0516*D39-6.967)</f>
        <v>-2.5560545999999995</v>
      </c>
      <c r="M39" s="8"/>
    </row>
    <row r="40" spans="2:13" x14ac:dyDescent="0.25">
      <c r="B40" s="6"/>
      <c r="C40" s="34">
        <v>37</v>
      </c>
      <c r="D40" s="34">
        <f>(Clima!D40+Clima!E40)/2</f>
        <v>16.95</v>
      </c>
      <c r="E40" s="34">
        <f t="shared" si="0"/>
        <v>1.9326323570211814</v>
      </c>
      <c r="F40" s="34">
        <f t="shared" si="1"/>
        <v>0.12251782469422456</v>
      </c>
      <c r="G40" s="34">
        <f t="shared" si="2"/>
        <v>2.46098105</v>
      </c>
      <c r="H40" s="34">
        <f>0.001013*Constantes!$D$4/(0.622*G40)</f>
        <v>4.5279114325204789E-2</v>
      </c>
      <c r="I40" s="34">
        <f t="shared" si="3"/>
        <v>0.37383289911709017</v>
      </c>
      <c r="J40" s="34">
        <f t="shared" si="4"/>
        <v>-0.28607845576412366</v>
      </c>
      <c r="K40" s="34">
        <f>(Constantes!$D$10/0.8)*(Constantes!$D$5*J40^2+Constantes!$D$6*J40+Constantes!$D$7)</f>
        <v>11.671531545631966</v>
      </c>
      <c r="L40" s="34">
        <f>(Constantes!$D$10/0.8)*(0.00376*D40^2-0.0516*D40-6.967)</f>
        <v>-2.5355109749999998</v>
      </c>
      <c r="M40" s="8"/>
    </row>
    <row r="41" spans="2:13" x14ac:dyDescent="0.25">
      <c r="B41" s="6"/>
      <c r="C41" s="34">
        <v>38</v>
      </c>
      <c r="D41" s="34">
        <f>(Clima!D41+Clima!E41)/2</f>
        <v>15.85</v>
      </c>
      <c r="E41" s="34">
        <f t="shared" si="0"/>
        <v>1.8018838624902389</v>
      </c>
      <c r="F41" s="34">
        <f t="shared" si="1"/>
        <v>0.11522398374570866</v>
      </c>
      <c r="G41" s="34">
        <f t="shared" si="2"/>
        <v>2.46357815</v>
      </c>
      <c r="H41" s="34">
        <f>0.001013*Constantes!$D$4/(0.622*G41)</f>
        <v>4.5231381157976466E-2</v>
      </c>
      <c r="I41" s="34">
        <f t="shared" si="3"/>
        <v>0.36727624993356689</v>
      </c>
      <c r="J41" s="34">
        <f t="shared" si="4"/>
        <v>-0.28100458179447974</v>
      </c>
      <c r="K41" s="34">
        <f>(Constantes!$D$10/0.8)*(Constantes!$D$5*J41^2+Constantes!$D$6*J41+Constantes!$D$7)</f>
        <v>11.665607682256173</v>
      </c>
      <c r="L41" s="34">
        <f>(Constantes!$D$10/0.8)*(0.00376*D41^2-0.0516*D41-6.967)</f>
        <v>-2.5650987749999996</v>
      </c>
      <c r="M41" s="8"/>
    </row>
    <row r="42" spans="2:13" x14ac:dyDescent="0.25">
      <c r="B42" s="6"/>
      <c r="C42" s="34">
        <v>39</v>
      </c>
      <c r="D42" s="34">
        <f>(Clima!D42+Clima!E42)/2</f>
        <v>16.350000000000001</v>
      </c>
      <c r="E42" s="34">
        <f t="shared" si="0"/>
        <v>1.8603210189575405</v>
      </c>
      <c r="F42" s="34">
        <f t="shared" si="1"/>
        <v>0.11849229571827896</v>
      </c>
      <c r="G42" s="34">
        <f t="shared" si="2"/>
        <v>2.4623976499999998</v>
      </c>
      <c r="H42" s="34">
        <f>0.001013*Constantes!$D$4/(0.622*G42)</f>
        <v>4.5253065570100968E-2</v>
      </c>
      <c r="I42" s="34">
        <f t="shared" si="3"/>
        <v>0.37028273686798835</v>
      </c>
      <c r="J42" s="34">
        <f t="shared" si="4"/>
        <v>-0.2758474401026747</v>
      </c>
      <c r="K42" s="34">
        <f>(Constantes!$D$10/0.8)*(Constantes!$D$5*J42^2+Constantes!$D$6*J42+Constantes!$D$7)</f>
        <v>11.659319341880469</v>
      </c>
      <c r="L42" s="34">
        <f>(Constantes!$D$10/0.8)*(0.00376*D42^2-0.0516*D42-6.967)</f>
        <v>-2.5520727749999996</v>
      </c>
      <c r="M42" s="8"/>
    </row>
    <row r="43" spans="2:13" x14ac:dyDescent="0.25">
      <c r="B43" s="6"/>
      <c r="C43" s="34">
        <v>40</v>
      </c>
      <c r="D43" s="34">
        <f>(Clima!D43+Clima!E43)/2</f>
        <v>13.45</v>
      </c>
      <c r="E43" s="34">
        <f t="shared" si="0"/>
        <v>1.5432065279848868</v>
      </c>
      <c r="F43" s="34">
        <f t="shared" si="1"/>
        <v>0.1005805769400801</v>
      </c>
      <c r="G43" s="34">
        <f t="shared" si="2"/>
        <v>2.46924455</v>
      </c>
      <c r="H43" s="34">
        <f>0.001013*Constantes!$D$4/(0.622*G43)</f>
        <v>4.5127584594694167E-2</v>
      </c>
      <c r="I43" s="34">
        <f t="shared" si="3"/>
        <v>0.35223838816895903</v>
      </c>
      <c r="J43" s="34">
        <f t="shared" si="4"/>
        <v>-0.27060855886109181</v>
      </c>
      <c r="K43" s="34">
        <f>(Constantes!$D$10/0.8)*(Constantes!$D$5*J43^2+Constantes!$D$6*J43+Constantes!$D$7)</f>
        <v>11.65265545792964</v>
      </c>
      <c r="L43" s="34">
        <f>(Constantes!$D$10/0.8)*(0.00376*D43^2-0.0516*D43-6.967)</f>
        <v>-2.6178099749999992</v>
      </c>
      <c r="M43" s="8"/>
    </row>
    <row r="44" spans="2:13" x14ac:dyDescent="0.25">
      <c r="B44" s="6"/>
      <c r="C44" s="34">
        <v>41</v>
      </c>
      <c r="D44" s="34">
        <f>(Clima!D44+Clima!E44)/2</f>
        <v>14.4</v>
      </c>
      <c r="E44" s="34">
        <f t="shared" si="0"/>
        <v>1.6414142277133972</v>
      </c>
      <c r="F44" s="34">
        <f t="shared" si="1"/>
        <v>0.10617535372371334</v>
      </c>
      <c r="G44" s="34">
        <f t="shared" si="2"/>
        <v>2.4670015999999997</v>
      </c>
      <c r="H44" s="34">
        <f>0.001013*Constantes!$D$4/(0.622*G44)</f>
        <v>4.5168613719226022E-2</v>
      </c>
      <c r="I44" s="34">
        <f t="shared" si="3"/>
        <v>0.3583106491514223</v>
      </c>
      <c r="J44" s="34">
        <f t="shared" si="4"/>
        <v>-0.26528949046330735</v>
      </c>
      <c r="K44" s="34">
        <f>(Constantes!$D$10/0.8)*(Constantes!$D$5*J44^2+Constantes!$D$6*J44+Constantes!$D$7)</f>
        <v>11.645605115392097</v>
      </c>
      <c r="L44" s="34">
        <f>(Constantes!$D$10/0.8)*(0.00376*D44^2-0.0516*D44-6.967)</f>
        <v>-2.5988873999999993</v>
      </c>
      <c r="M44" s="8"/>
    </row>
    <row r="45" spans="2:13" x14ac:dyDescent="0.25">
      <c r="B45" s="6"/>
      <c r="C45" s="34">
        <v>42</v>
      </c>
      <c r="D45" s="34">
        <f>(Clima!D45+Clima!E45)/2</f>
        <v>12.85</v>
      </c>
      <c r="E45" s="34">
        <f t="shared" si="0"/>
        <v>1.4838724736816862</v>
      </c>
      <c r="F45" s="34">
        <f t="shared" si="1"/>
        <v>9.717790188805045E-2</v>
      </c>
      <c r="G45" s="34">
        <f t="shared" si="2"/>
        <v>2.4706611499999998</v>
      </c>
      <c r="H45" s="34">
        <f>0.001013*Constantes!$D$4/(0.622*G45)</f>
        <v>4.5101709846011272E-2</v>
      </c>
      <c r="I45" s="34">
        <f t="shared" si="3"/>
        <v>0.34832304299622313</v>
      </c>
      <c r="J45" s="34">
        <f t="shared" si="4"/>
        <v>-0.25989181106408255</v>
      </c>
      <c r="K45" s="34">
        <f>(Constantes!$D$10/0.8)*(Constantes!$D$5*J45^2+Constantes!$D$6*J45+Constantes!$D$7)</f>
        <v>11.638157569331037</v>
      </c>
      <c r="L45" s="34">
        <f>(Constantes!$D$10/0.8)*(0.00376*D45^2-0.0516*D45-6.967)</f>
        <v>-2.6284497749999995</v>
      </c>
      <c r="M45" s="8"/>
    </row>
    <row r="46" spans="2:13" x14ac:dyDescent="0.25">
      <c r="B46" s="6"/>
      <c r="C46" s="34">
        <v>43</v>
      </c>
      <c r="D46" s="34">
        <f>(Clima!D46+Clima!E46)/2</f>
        <v>14.95</v>
      </c>
      <c r="E46" s="34">
        <f t="shared" si="0"/>
        <v>1.7007416492954901</v>
      </c>
      <c r="F46" s="34">
        <f t="shared" si="1"/>
        <v>0.10953374874986048</v>
      </c>
      <c r="G46" s="34">
        <f t="shared" si="2"/>
        <v>2.4657030500000001</v>
      </c>
      <c r="H46" s="34">
        <f>0.001013*Constantes!$D$4/(0.622*G46)</f>
        <v>4.5192401540450108E-2</v>
      </c>
      <c r="I46" s="34">
        <f t="shared" si="3"/>
        <v>0.36175455161738501</v>
      </c>
      <c r="J46" s="34">
        <f t="shared" si="4"/>
        <v>-0.25441712011231477</v>
      </c>
      <c r="K46" s="34">
        <f>(Constantes!$D$10/0.8)*(Constantes!$D$5*J46^2+Constantes!$D$6*J46+Constantes!$D$7)</f>
        <v>11.630302263279358</v>
      </c>
      <c r="L46" s="34">
        <f>(Constantes!$D$10/0.8)*(0.00376*D46^2-0.0516*D46-6.967)</f>
        <v>-2.5867689749999996</v>
      </c>
      <c r="M46" s="8"/>
    </row>
    <row r="47" spans="2:13" x14ac:dyDescent="0.25">
      <c r="B47" s="6"/>
      <c r="C47" s="34">
        <v>44</v>
      </c>
      <c r="D47" s="34">
        <f>(Clima!D47+Clima!E47)/2</f>
        <v>15.8</v>
      </c>
      <c r="E47" s="34">
        <f t="shared" si="0"/>
        <v>1.7961296162943761</v>
      </c>
      <c r="F47" s="34">
        <f t="shared" si="1"/>
        <v>0.11490140460696453</v>
      </c>
      <c r="G47" s="34">
        <f t="shared" si="2"/>
        <v>2.4636961999999998</v>
      </c>
      <c r="H47" s="34">
        <f>0.001013*Constantes!$D$4/(0.622*G47)</f>
        <v>4.5229213859692821E-2</v>
      </c>
      <c r="I47" s="34">
        <f t="shared" si="3"/>
        <v>0.36697319935543615</v>
      </c>
      <c r="J47" s="34">
        <f t="shared" si="4"/>
        <v>-0.24886703987708655</v>
      </c>
      <c r="K47" s="34">
        <f>(Constantes!$D$10/0.8)*(Constantes!$D$5*J47^2+Constantes!$D$6*J47+Constantes!$D$7)</f>
        <v>11.622028847494859</v>
      </c>
      <c r="L47" s="34">
        <f>(Constantes!$D$10/0.8)*(0.00376*D47^2-0.0516*D47-6.967)</f>
        <v>-2.5663625999999993</v>
      </c>
      <c r="M47" s="8"/>
    </row>
    <row r="48" spans="2:13" x14ac:dyDescent="0.25">
      <c r="B48" s="6"/>
      <c r="C48" s="34">
        <v>45</v>
      </c>
      <c r="D48" s="34">
        <f>(Clima!D48+Clima!E48)/2</f>
        <v>14.9</v>
      </c>
      <c r="E48" s="34">
        <f t="shared" si="0"/>
        <v>1.6952716301356707</v>
      </c>
      <c r="F48" s="34">
        <f t="shared" si="1"/>
        <v>0.10922475617100802</v>
      </c>
      <c r="G48" s="34">
        <f t="shared" si="2"/>
        <v>2.4658210999999999</v>
      </c>
      <c r="H48" s="34">
        <f>0.001013*Constantes!$D$4/(0.622*G48)</f>
        <v>4.5190237975947463E-2</v>
      </c>
      <c r="I48" s="34">
        <f t="shared" si="3"/>
        <v>0.36144364658766281</v>
      </c>
      <c r="J48" s="34">
        <f t="shared" si="4"/>
        <v>-0.2432432149669522</v>
      </c>
      <c r="K48" s="34">
        <f>(Constantes!$D$10/0.8)*(Constantes!$D$5*J48^2+Constantes!$D$6*J48+Constantes!$D$7)</f>
        <v>11.613327197052373</v>
      </c>
      <c r="L48" s="34">
        <f>(Constantes!$D$10/0.8)*(0.00376*D48^2-0.0516*D48-6.967)</f>
        <v>-2.5879058999999995</v>
      </c>
      <c r="M48" s="8"/>
    </row>
    <row r="49" spans="2:13" x14ac:dyDescent="0.25">
      <c r="B49" s="6"/>
      <c r="C49" s="34">
        <v>46</v>
      </c>
      <c r="D49" s="34">
        <f>(Clima!D49+Clima!E49)/2</f>
        <v>15.25</v>
      </c>
      <c r="E49" s="34">
        <f t="shared" si="0"/>
        <v>1.7338879625062771</v>
      </c>
      <c r="F49" s="34">
        <f t="shared" si="1"/>
        <v>0.11140334723771557</v>
      </c>
      <c r="G49" s="34">
        <f t="shared" si="2"/>
        <v>2.4649947499999998</v>
      </c>
      <c r="H49" s="34">
        <f>0.001013*Constantes!$D$4/(0.622*G49)</f>
        <v>4.5205387279268053E-2</v>
      </c>
      <c r="I49" s="34">
        <f t="shared" si="3"/>
        <v>0.36361082673457973</v>
      </c>
      <c r="J49" s="34">
        <f t="shared" si="4"/>
        <v>-0.23754731184260455</v>
      </c>
      <c r="K49" s="34">
        <f>(Constantes!$D$10/0.8)*(Constantes!$D$5*J49^2+Constantes!$D$6*J49+Constantes!$D$7)</f>
        <v>11.604187429749674</v>
      </c>
      <c r="L49" s="34">
        <f>(Constantes!$D$10/0.8)*(0.00376*D49^2-0.0516*D49-6.967)</f>
        <v>-2.5797993749999995</v>
      </c>
      <c r="M49" s="8"/>
    </row>
    <row r="50" spans="2:13" x14ac:dyDescent="0.25">
      <c r="B50" s="6"/>
      <c r="C50" s="34">
        <v>47</v>
      </c>
      <c r="D50" s="34">
        <f>(Clima!D50+Clima!E50)/2</f>
        <v>14.899999999999999</v>
      </c>
      <c r="E50" s="34">
        <f t="shared" si="0"/>
        <v>1.6952716301356705</v>
      </c>
      <c r="F50" s="34">
        <f t="shared" si="1"/>
        <v>0.10922475617100801</v>
      </c>
      <c r="G50" s="34">
        <f t="shared" si="2"/>
        <v>2.4658210999999999</v>
      </c>
      <c r="H50" s="34">
        <f>0.001013*Constantes!$D$4/(0.622*G50)</f>
        <v>4.5190237975947463E-2</v>
      </c>
      <c r="I50" s="34">
        <f t="shared" si="3"/>
        <v>0.36144364658766276</v>
      </c>
      <c r="J50" s="34">
        <f t="shared" si="4"/>
        <v>-0.23178101832306711</v>
      </c>
      <c r="K50" s="34">
        <f>(Constantes!$D$10/0.8)*(Constantes!$D$5*J50^2+Constantes!$D$6*J50+Constantes!$D$7)</f>
        <v>11.594599923804164</v>
      </c>
      <c r="L50" s="34">
        <f>(Constantes!$D$10/0.8)*(0.00376*D50^2-0.0516*D50-6.967)</f>
        <v>-2.5879058999999995</v>
      </c>
      <c r="M50" s="8"/>
    </row>
    <row r="51" spans="2:13" x14ac:dyDescent="0.25">
      <c r="B51" s="6"/>
      <c r="C51" s="34">
        <v>48</v>
      </c>
      <c r="D51" s="34">
        <f>(Clima!D51+Clima!E51)/2</f>
        <v>14.95</v>
      </c>
      <c r="E51" s="34">
        <f t="shared" si="0"/>
        <v>1.7007416492954901</v>
      </c>
      <c r="F51" s="34">
        <f t="shared" si="1"/>
        <v>0.10953374874986048</v>
      </c>
      <c r="G51" s="34">
        <f t="shared" si="2"/>
        <v>2.4657030500000001</v>
      </c>
      <c r="H51" s="34">
        <f>0.001013*Constantes!$D$4/(0.622*G51)</f>
        <v>4.5192401540450108E-2</v>
      </c>
      <c r="I51" s="34">
        <f t="shared" si="3"/>
        <v>0.36175455161738501</v>
      </c>
      <c r="J51" s="34">
        <f t="shared" si="4"/>
        <v>-0.22594604308555641</v>
      </c>
      <c r="K51" s="34">
        <f>(Constantes!$D$10/0.8)*(Constantes!$D$5*J51^2+Constantes!$D$6*J51+Constantes!$D$7)</f>
        <v>11.58455533531764</v>
      </c>
      <c r="L51" s="34">
        <f>(Constantes!$D$10/0.8)*(0.00376*D51^2-0.0516*D51-6.967)</f>
        <v>-2.5867689749999996</v>
      </c>
      <c r="M51" s="8"/>
    </row>
    <row r="52" spans="2:13" x14ac:dyDescent="0.25">
      <c r="B52" s="6"/>
      <c r="C52" s="34">
        <v>49</v>
      </c>
      <c r="D52" s="34">
        <f>(Clima!D52+Clima!E52)/2</f>
        <v>15.9</v>
      </c>
      <c r="E52" s="34">
        <f t="shared" si="0"/>
        <v>1.8076542599824501</v>
      </c>
      <c r="F52" s="34">
        <f t="shared" si="1"/>
        <v>0.11554733155589622</v>
      </c>
      <c r="G52" s="34">
        <f t="shared" si="2"/>
        <v>2.4634600999999998</v>
      </c>
      <c r="H52" s="34">
        <f>0.001013*Constantes!$D$4/(0.622*G52)</f>
        <v>4.5233548663975741E-2</v>
      </c>
      <c r="I52" s="34">
        <f t="shared" si="3"/>
        <v>0.36757886380267918</v>
      </c>
      <c r="J52" s="34">
        <f t="shared" si="4"/>
        <v>-0.22004411515916453</v>
      </c>
      <c r="K52" s="34">
        <f>(Constantes!$D$10/0.8)*(Constantes!$D$5*J52^2+Constantes!$D$6*J52+Constantes!$D$7)</f>
        <v>11.574044615486585</v>
      </c>
      <c r="L52" s="34">
        <f>(Constantes!$D$10/0.8)*(0.00376*D52^2-0.0516*D52-6.967)</f>
        <v>-2.5638278999999993</v>
      </c>
      <c r="M52" s="8"/>
    </row>
    <row r="53" spans="2:13" x14ac:dyDescent="0.25">
      <c r="B53" s="6"/>
      <c r="C53" s="34">
        <v>50</v>
      </c>
      <c r="D53" s="34">
        <f>(Clima!D53+Clima!E53)/2</f>
        <v>14.6</v>
      </c>
      <c r="E53" s="34">
        <f t="shared" si="0"/>
        <v>1.6627743376092956</v>
      </c>
      <c r="F53" s="34">
        <f t="shared" si="1"/>
        <v>0.10738631317466246</v>
      </c>
      <c r="G53" s="34">
        <f t="shared" si="2"/>
        <v>2.4665293999999998</v>
      </c>
      <c r="H53" s="34">
        <f>0.001013*Constantes!$D$4/(0.622*G53)</f>
        <v>4.5177260938025939E-2</v>
      </c>
      <c r="I53" s="34">
        <f t="shared" si="3"/>
        <v>0.35956906979682196</v>
      </c>
      <c r="J53" s="34">
        <f t="shared" si="4"/>
        <v>-0.21407698341251005</v>
      </c>
      <c r="K53" s="34">
        <f>(Constantes!$D$10/0.8)*(Constantes!$D$5*J53^2+Constantes!$D$6*J53+Constantes!$D$7)</f>
        <v>11.563059027535816</v>
      </c>
      <c r="L53" s="34">
        <f>(Constantes!$D$10/0.8)*(0.00376*D53^2-0.0516*D53-6.967)</f>
        <v>-2.5945793999999993</v>
      </c>
      <c r="M53" s="8"/>
    </row>
    <row r="54" spans="2:13" x14ac:dyDescent="0.25">
      <c r="B54" s="6"/>
      <c r="C54" s="34">
        <v>51</v>
      </c>
      <c r="D54" s="34">
        <f>(Clima!D54+Clima!E54)/2</f>
        <v>13</v>
      </c>
      <c r="E54" s="34">
        <f t="shared" si="0"/>
        <v>1.4985150190445926</v>
      </c>
      <c r="F54" s="34">
        <f t="shared" si="1"/>
        <v>9.8019245431965704E-2</v>
      </c>
      <c r="G54" s="34">
        <f t="shared" si="2"/>
        <v>2.470307</v>
      </c>
      <c r="H54" s="34">
        <f>0.001013*Constantes!$D$4/(0.622*G54)</f>
        <v>4.5108175751075688E-2</v>
      </c>
      <c r="I54" s="34">
        <f t="shared" si="3"/>
        <v>0.3493076722279615</v>
      </c>
      <c r="J54" s="34">
        <f t="shared" si="4"/>
        <v>-0.20804641603551069</v>
      </c>
      <c r="K54" s="34">
        <f>(Constantes!$D$10/0.8)*(Constantes!$D$5*J54^2+Constantes!$D$6*J54+Constantes!$D$7)</f>
        <v>11.551590163353559</v>
      </c>
      <c r="L54" s="34">
        <f>(Constantes!$D$10/0.8)*(0.00376*D54^2-0.0516*D54-6.967)</f>
        <v>-2.6258849999999994</v>
      </c>
      <c r="M54" s="8"/>
    </row>
    <row r="55" spans="2:13" x14ac:dyDescent="0.25">
      <c r="B55" s="6"/>
      <c r="C55" s="34">
        <v>52</v>
      </c>
      <c r="D55" s="34">
        <f>(Clima!D55+Clima!E55)/2</f>
        <v>11.2</v>
      </c>
      <c r="E55" s="34">
        <f t="shared" si="0"/>
        <v>1.3309049906437358</v>
      </c>
      <c r="F55" s="34">
        <f t="shared" si="1"/>
        <v>8.8321456330061332E-2</v>
      </c>
      <c r="G55" s="34">
        <f t="shared" si="2"/>
        <v>2.4745567999999998</v>
      </c>
      <c r="H55" s="34">
        <f>0.001013*Constantes!$D$4/(0.622*G55)</f>
        <v>4.5030707040191013E-2</v>
      </c>
      <c r="I55" s="34">
        <f t="shared" si="3"/>
        <v>0.33724015024190968</v>
      </c>
      <c r="J55" s="34">
        <f t="shared" si="4"/>
        <v>-0.20195420001543066</v>
      </c>
      <c r="K55" s="34">
        <f>(Constantes!$D$10/0.8)*(Constantes!$D$5*J55^2+Constantes!$D$6*J55+Constantes!$D$7)</f>
        <v>11.539629959806364</v>
      </c>
      <c r="L55" s="34">
        <f>(Constantes!$D$10/0.8)*(0.00376*D55^2-0.0516*D55-6.967)</f>
        <v>-2.6524745999999997</v>
      </c>
      <c r="M55" s="8"/>
    </row>
    <row r="56" spans="2:13" x14ac:dyDescent="0.25">
      <c r="B56" s="6"/>
      <c r="C56" s="34">
        <v>53</v>
      </c>
      <c r="D56" s="34">
        <f>(Clima!D56+Clima!E56)/2</f>
        <v>10.7</v>
      </c>
      <c r="E56" s="34">
        <f t="shared" si="0"/>
        <v>1.2873744557569893</v>
      </c>
      <c r="F56" s="34">
        <f t="shared" si="1"/>
        <v>8.5777518855556414E-2</v>
      </c>
      <c r="G56" s="34">
        <f t="shared" si="2"/>
        <v>2.4757373</v>
      </c>
      <c r="H56" s="34">
        <f>0.001013*Constantes!$D$4/(0.622*G56)</f>
        <v>4.5009235153952935E-2</v>
      </c>
      <c r="I56" s="34">
        <f t="shared" si="3"/>
        <v>0.33379183113820976</v>
      </c>
      <c r="J56" s="34">
        <f t="shared" si="4"/>
        <v>-0.19580214060735746</v>
      </c>
      <c r="K56" s="34">
        <f>(Constantes!$D$10/0.8)*(Constantes!$D$5*J56^2+Constantes!$D$6*J56+Constantes!$D$7)</f>
        <v>11.527170714712671</v>
      </c>
      <c r="L56" s="34">
        <f>(Constantes!$D$10/0.8)*(0.00376*D56^2-0.0516*D56-6.967)</f>
        <v>-2.6582390999999994</v>
      </c>
      <c r="M56" s="8"/>
    </row>
    <row r="57" spans="2:13" x14ac:dyDescent="0.25">
      <c r="B57" s="6"/>
      <c r="C57" s="34">
        <v>54</v>
      </c>
      <c r="D57" s="34">
        <f>(Clima!D57+Clima!E57)/2</f>
        <v>14.25</v>
      </c>
      <c r="E57" s="34">
        <f t="shared" si="0"/>
        <v>1.6255524772300411</v>
      </c>
      <c r="F57" s="34">
        <f t="shared" si="1"/>
        <v>0.10527477090559632</v>
      </c>
      <c r="G57" s="34">
        <f t="shared" si="2"/>
        <v>2.4673557499999998</v>
      </c>
      <c r="H57" s="34">
        <f>0.001013*Constantes!$D$4/(0.622*G57)</f>
        <v>4.5162130477176848E-2</v>
      </c>
      <c r="I57" s="34">
        <f t="shared" si="3"/>
        <v>0.35736227060066839</v>
      </c>
      <c r="J57" s="34">
        <f t="shared" si="4"/>
        <v>-0.18959206079926599</v>
      </c>
      <c r="K57" s="34">
        <f>(Constantes!$D$10/0.8)*(Constantes!$D$5*J57^2+Constantes!$D$6*J57+Constantes!$D$7)</f>
        <v>11.514205102454168</v>
      </c>
      <c r="L57" s="34">
        <f>(Constantes!$D$10/0.8)*(0.00376*D57^2-0.0516*D57-6.967)</f>
        <v>-2.6020443749999993</v>
      </c>
      <c r="M57" s="8"/>
    </row>
    <row r="58" spans="2:13" x14ac:dyDescent="0.25">
      <c r="B58" s="6"/>
      <c r="C58" s="34">
        <v>55</v>
      </c>
      <c r="D58" s="34">
        <f>(Clima!D58+Clima!E58)/2</f>
        <v>14.5</v>
      </c>
      <c r="E58" s="34">
        <f t="shared" si="0"/>
        <v>1.6520640028566567</v>
      </c>
      <c r="F58" s="34">
        <f t="shared" si="1"/>
        <v>0.10677937410937641</v>
      </c>
      <c r="G58" s="34">
        <f t="shared" si="2"/>
        <v>2.4667654999999997</v>
      </c>
      <c r="H58" s="34">
        <f>0.001013*Constantes!$D$4/(0.622*G58)</f>
        <v>4.5172936914803029E-2</v>
      </c>
      <c r="I58" s="34">
        <f t="shared" si="3"/>
        <v>0.35894072909367275</v>
      </c>
      <c r="J58" s="34">
        <f t="shared" si="4"/>
        <v>-0.18332580077182795</v>
      </c>
      <c r="K58" s="34">
        <f>(Constantes!$D$10/0.8)*(Constantes!$D$5*J58^2+Constantes!$D$6*J58+Constantes!$D$7)</f>
        <v>11.500726189204524</v>
      </c>
      <c r="L58" s="34">
        <f>(Constantes!$D$10/0.8)*(0.00376*D58^2-0.0516*D58-6.967)</f>
        <v>-2.5967474999999993</v>
      </c>
      <c r="M58" s="8"/>
    </row>
    <row r="59" spans="2:13" x14ac:dyDescent="0.25">
      <c r="B59" s="6"/>
      <c r="C59" s="34">
        <v>56</v>
      </c>
      <c r="D59" s="34">
        <f>(Clima!D59+Clima!E59)/2</f>
        <v>14.15</v>
      </c>
      <c r="E59" s="34">
        <f t="shared" si="0"/>
        <v>1.6150528288927855</v>
      </c>
      <c r="F59" s="34">
        <f t="shared" si="1"/>
        <v>0.10467799774317721</v>
      </c>
      <c r="G59" s="34">
        <f t="shared" si="2"/>
        <v>2.4675918499999998</v>
      </c>
      <c r="H59" s="34">
        <f>0.001013*Constantes!$D$4/(0.622*G59)</f>
        <v>4.5157809349675282E-2</v>
      </c>
      <c r="I59" s="34">
        <f t="shared" si="3"/>
        <v>0.35672784756039339</v>
      </c>
      <c r="J59" s="34">
        <f t="shared" si="4"/>
        <v>-0.17700521735312635</v>
      </c>
      <c r="K59" s="34">
        <f>(Constantes!$D$10/0.8)*(Constantes!$D$5*J59^2+Constantes!$D$6*J59+Constantes!$D$7)</f>
        <v>11.486727447755518</v>
      </c>
      <c r="L59" s="34">
        <f>(Constantes!$D$10/0.8)*(0.00376*D59^2-0.0516*D59-6.967)</f>
        <v>-2.6041137749999996</v>
      </c>
      <c r="M59" s="8"/>
    </row>
    <row r="60" spans="2:13" x14ac:dyDescent="0.25">
      <c r="B60" s="6"/>
      <c r="C60" s="34">
        <v>57</v>
      </c>
      <c r="D60" s="34">
        <f>(Clima!D60+Clima!E60)/2</f>
        <v>15.35</v>
      </c>
      <c r="E60" s="34">
        <f t="shared" si="0"/>
        <v>1.7450618963749391</v>
      </c>
      <c r="F60" s="34">
        <f t="shared" si="1"/>
        <v>0.112032540584853</v>
      </c>
      <c r="G60" s="34">
        <f t="shared" si="2"/>
        <v>2.4647586499999998</v>
      </c>
      <c r="H60" s="34">
        <f>0.001013*Constantes!$D$4/(0.622*G60)</f>
        <v>4.5209717517418001E-2</v>
      </c>
      <c r="I60" s="34">
        <f t="shared" si="3"/>
        <v>0.36422609565334357</v>
      </c>
      <c r="J60" s="34">
        <f t="shared" si="4"/>
        <v>-0.17063218346843756</v>
      </c>
      <c r="K60" s="34">
        <f>(Constantes!$D$10/0.8)*(Constantes!$D$5*J60^2+Constantes!$D$6*J60+Constantes!$D$7)</f>
        <v>11.472202771921015</v>
      </c>
      <c r="L60" s="34">
        <f>(Constantes!$D$10/0.8)*(0.00376*D60^2-0.0516*D60-6.967)</f>
        <v>-2.5774197749999992</v>
      </c>
      <c r="M60" s="8"/>
    </row>
    <row r="61" spans="2:13" x14ac:dyDescent="0.25">
      <c r="B61" s="6"/>
      <c r="C61" s="34">
        <v>58</v>
      </c>
      <c r="D61" s="34">
        <f>(Clima!D61+Clima!E61)/2</f>
        <v>12.9</v>
      </c>
      <c r="E61" s="34">
        <f t="shared" si="0"/>
        <v>1.4887393027557323</v>
      </c>
      <c r="F61" s="34">
        <f t="shared" si="1"/>
        <v>9.7457663967834368E-2</v>
      </c>
      <c r="G61" s="34">
        <f t="shared" si="2"/>
        <v>2.4705431</v>
      </c>
      <c r="H61" s="34">
        <f>0.001013*Constantes!$D$4/(0.622*G61)</f>
        <v>4.5103864941725781E-2</v>
      </c>
      <c r="I61" s="34">
        <f t="shared" si="3"/>
        <v>0.34865168081674919</v>
      </c>
      <c r="J61" s="34">
        <f t="shared" si="4"/>
        <v>-0.16420858758524295</v>
      </c>
      <c r="K61" s="34">
        <f>(Constantes!$D$10/0.8)*(Constantes!$D$5*J61^2+Constantes!$D$6*J61+Constantes!$D$7)</f>
        <v>11.457146490499774</v>
      </c>
      <c r="L61" s="34">
        <f>(Constantes!$D$10/0.8)*(0.00376*D61^2-0.0516*D61-6.967)</f>
        <v>-2.6276018999999993</v>
      </c>
      <c r="M61" s="8"/>
    </row>
    <row r="62" spans="2:13" x14ac:dyDescent="0.25">
      <c r="B62" s="6"/>
      <c r="C62" s="34">
        <v>59</v>
      </c>
      <c r="D62" s="34">
        <f>(Clima!D62+Clima!E62)/2</f>
        <v>14.45</v>
      </c>
      <c r="E62" s="34">
        <f t="shared" si="0"/>
        <v>1.6467315635702708</v>
      </c>
      <c r="F62" s="34">
        <f t="shared" si="1"/>
        <v>0.10647699979012407</v>
      </c>
      <c r="G62" s="34">
        <f t="shared" si="2"/>
        <v>2.4668835499999999</v>
      </c>
      <c r="H62" s="34">
        <f>0.001013*Constantes!$D$4/(0.622*G62)</f>
        <v>4.5170775213573627E-2</v>
      </c>
      <c r="I62" s="34">
        <f t="shared" si="3"/>
        <v>0.3586259064602611</v>
      </c>
      <c r="J62" s="34">
        <f t="shared" si="4"/>
        <v>-0.15773633315363528</v>
      </c>
      <c r="K62" s="34">
        <f>(Constantes!$D$10/0.8)*(Constantes!$D$5*J62^2+Constantes!$D$6*J62+Constantes!$D$7)</f>
        <v>11.441553380778496</v>
      </c>
      <c r="L62" s="34">
        <f>(Constantes!$D$10/0.8)*(0.00376*D62^2-0.0516*D62-6.967)</f>
        <v>-2.5978209749999994</v>
      </c>
      <c r="M62" s="8"/>
    </row>
    <row r="63" spans="2:13" x14ac:dyDescent="0.25">
      <c r="B63" s="6"/>
      <c r="C63" s="34">
        <v>60</v>
      </c>
      <c r="D63" s="34">
        <f>(Clima!D63+Clima!E63)/2</f>
        <v>14.5</v>
      </c>
      <c r="E63" s="34">
        <f t="shared" si="0"/>
        <v>1.6520640028566567</v>
      </c>
      <c r="F63" s="34">
        <f t="shared" si="1"/>
        <v>0.10677937410937641</v>
      </c>
      <c r="G63" s="34">
        <f t="shared" si="2"/>
        <v>2.4667654999999997</v>
      </c>
      <c r="H63" s="34">
        <f>0.001013*Constantes!$D$4/(0.622*G63)</f>
        <v>4.5172936914803029E-2</v>
      </c>
      <c r="I63" s="34">
        <f t="shared" si="3"/>
        <v>0.35894072909367275</v>
      </c>
      <c r="J63" s="34">
        <f t="shared" si="4"/>
        <v>-0.15121733804228529</v>
      </c>
      <c r="K63" s="34">
        <f>(Constantes!$D$10/0.8)*(Constantes!$D$5*J63^2+Constantes!$D$6*J63+Constantes!$D$7)</f>
        <v>11.425418681557149</v>
      </c>
      <c r="L63" s="34">
        <f>(Constantes!$D$10/0.8)*(0.00376*D63^2-0.0516*D63-6.967)</f>
        <v>-2.5967474999999993</v>
      </c>
      <c r="M63" s="8"/>
    </row>
    <row r="64" spans="2:13" x14ac:dyDescent="0.25">
      <c r="B64" s="6"/>
      <c r="C64" s="34">
        <v>61</v>
      </c>
      <c r="D64" s="34">
        <f>(Clima!D64+Clima!E64)/2</f>
        <v>14.1</v>
      </c>
      <c r="E64" s="34">
        <f t="shared" si="0"/>
        <v>1.6098253520131185</v>
      </c>
      <c r="F64" s="34">
        <f t="shared" si="1"/>
        <v>0.10438069155687195</v>
      </c>
      <c r="G64" s="34">
        <f t="shared" si="2"/>
        <v>2.4677099</v>
      </c>
      <c r="H64" s="34">
        <f>0.001013*Constantes!$D$4/(0.622*G64)</f>
        <v>4.5155649095994843E-2</v>
      </c>
      <c r="I64" s="34">
        <f t="shared" si="3"/>
        <v>0.35640998531823892</v>
      </c>
      <c r="J64" s="34">
        <f t="shared" si="4"/>
        <v>-0.14465353397013597</v>
      </c>
      <c r="K64" s="34">
        <f>(Constantes!$D$10/0.8)*(Constantes!$D$5*J64^2+Constantes!$D$6*J64+Constantes!$D$7)</f>
        <v>11.408738105679086</v>
      </c>
      <c r="L64" s="34">
        <f>(Constantes!$D$10/0.8)*(0.00376*D64^2-0.0516*D64-6.967)</f>
        <v>-2.6051378999999995</v>
      </c>
      <c r="M64" s="8"/>
    </row>
    <row r="65" spans="2:13" x14ac:dyDescent="0.25">
      <c r="B65" s="6"/>
      <c r="C65" s="34">
        <v>62</v>
      </c>
      <c r="D65" s="34">
        <f>(Clima!D65+Clima!E65)/2</f>
        <v>14.1</v>
      </c>
      <c r="E65" s="34">
        <f t="shared" si="0"/>
        <v>1.6098253520131185</v>
      </c>
      <c r="F65" s="34">
        <f t="shared" si="1"/>
        <v>0.10438069155687195</v>
      </c>
      <c r="G65" s="34">
        <f t="shared" si="2"/>
        <v>2.4677099</v>
      </c>
      <c r="H65" s="34">
        <f>0.001013*Constantes!$D$4/(0.622*G65)</f>
        <v>4.5155649095994843E-2</v>
      </c>
      <c r="I65" s="34">
        <f t="shared" si="3"/>
        <v>0.35640998531823892</v>
      </c>
      <c r="J65" s="34">
        <f t="shared" si="4"/>
        <v>-0.13804686593399232</v>
      </c>
      <c r="K65" s="34">
        <f>(Constantes!$D$10/0.8)*(Constantes!$D$5*J65^2+Constantes!$D$6*J65+Constantes!$D$7)</f>
        <v>11.391507852049049</v>
      </c>
      <c r="L65" s="34">
        <f>(Constantes!$D$10/0.8)*(0.00376*D65^2-0.0516*D65-6.967)</f>
        <v>-2.6051378999999995</v>
      </c>
      <c r="M65" s="8"/>
    </row>
    <row r="66" spans="2:13" x14ac:dyDescent="0.25">
      <c r="B66" s="6"/>
      <c r="C66" s="34">
        <v>63</v>
      </c>
      <c r="D66" s="34">
        <f>(Clima!D66+Clima!E66)/2</f>
        <v>14.9</v>
      </c>
      <c r="E66" s="34">
        <f t="shared" si="0"/>
        <v>1.6952716301356707</v>
      </c>
      <c r="F66" s="34">
        <f t="shared" si="1"/>
        <v>0.10922475617100802</v>
      </c>
      <c r="G66" s="34">
        <f t="shared" si="2"/>
        <v>2.4658210999999999</v>
      </c>
      <c r="H66" s="34">
        <f>0.001013*Constantes!$D$4/(0.622*G66)</f>
        <v>4.5190237975947463E-2</v>
      </c>
      <c r="I66" s="34">
        <f t="shared" si="3"/>
        <v>0.36144364658766281</v>
      </c>
      <c r="J66" s="34">
        <f t="shared" si="4"/>
        <v>-0.13139929163217703</v>
      </c>
      <c r="K66" s="34">
        <f>(Constantes!$D$10/0.8)*(Constantes!$D$5*J66^2+Constantes!$D$6*J66+Constantes!$D$7)</f>
        <v>11.373724617122793</v>
      </c>
      <c r="L66" s="34">
        <f>(Constantes!$D$10/0.8)*(0.00376*D66^2-0.0516*D66-6.967)</f>
        <v>-2.5879058999999995</v>
      </c>
      <c r="M66" s="8"/>
    </row>
    <row r="67" spans="2:13" x14ac:dyDescent="0.25">
      <c r="B67" s="6"/>
      <c r="C67" s="34">
        <v>64</v>
      </c>
      <c r="D67" s="34">
        <f>(Clima!D67+Clima!E67)/2</f>
        <v>14</v>
      </c>
      <c r="E67" s="34">
        <f t="shared" si="0"/>
        <v>1.5994149130233961</v>
      </c>
      <c r="F67" s="34">
        <f t="shared" si="1"/>
        <v>0.10378823296050949</v>
      </c>
      <c r="G67" s="34">
        <f t="shared" si="2"/>
        <v>2.467946</v>
      </c>
      <c r="H67" s="34">
        <f>0.001013*Constantes!$D$4/(0.622*G67)</f>
        <v>4.5151329208626335E-2</v>
      </c>
      <c r="I67" s="34">
        <f t="shared" si="3"/>
        <v>0.35577296023920879</v>
      </c>
      <c r="J67" s="34">
        <f t="shared" si="4"/>
        <v>-0.12471278088442223</v>
      </c>
      <c r="K67" s="34">
        <f>(Constantes!$D$10/0.8)*(Constantes!$D$5*J67^2+Constantes!$D$6*J67+Constantes!$D$7)</f>
        <v>11.355385605852611</v>
      </c>
      <c r="L67" s="34">
        <f>(Constantes!$D$10/0.8)*(0.00376*D67^2-0.0516*D67-6.967)</f>
        <v>-2.6071649999999993</v>
      </c>
      <c r="M67" s="8"/>
    </row>
    <row r="68" spans="2:13" x14ac:dyDescent="0.25">
      <c r="B68" s="6"/>
      <c r="C68" s="34">
        <v>65</v>
      </c>
      <c r="D68" s="34">
        <f>(Clima!D68+Clima!E68)/2</f>
        <v>13.1</v>
      </c>
      <c r="E68" s="34">
        <f t="shared" si="0"/>
        <v>1.5083470419027751</v>
      </c>
      <c r="F68" s="34">
        <f t="shared" si="1"/>
        <v>9.8583579016665535E-2</v>
      </c>
      <c r="G68" s="34">
        <f t="shared" si="2"/>
        <v>2.4700709000000001</v>
      </c>
      <c r="H68" s="34">
        <f>0.001013*Constantes!$D$4/(0.622*G68)</f>
        <v>4.5112487384516987E-2</v>
      </c>
      <c r="I68" s="34">
        <f t="shared" si="3"/>
        <v>0.34996194939764519</v>
      </c>
      <c r="J68" s="34">
        <f t="shared" si="4"/>
        <v>-0.11798931504816906</v>
      </c>
      <c r="K68" s="34">
        <f>(Constantes!$D$10/0.8)*(Constantes!$D$5*J68^2+Constantes!$D$6*J68+Constantes!$D$7)</f>
        <v>11.336488542073724</v>
      </c>
      <c r="L68" s="34">
        <f>(Constantes!$D$10/0.8)*(0.00376*D68^2-0.0516*D68-6.967)</f>
        <v>-2.6241398999999999</v>
      </c>
      <c r="M68" s="8"/>
    </row>
    <row r="69" spans="2:13" x14ac:dyDescent="0.25">
      <c r="B69" s="6"/>
      <c r="C69" s="34">
        <v>66</v>
      </c>
      <c r="D69" s="34">
        <f>(Clima!D69+Clima!E69)/2</f>
        <v>12.6</v>
      </c>
      <c r="E69" s="34">
        <f t="shared" ref="E69:E132" si="5">EXP((16.78*D69-116.9)/(D69+237.3))</f>
        <v>1.4597472514986058</v>
      </c>
      <c r="F69" s="34">
        <f t="shared" ref="F69:F132" si="6">4098*E69/((D69+237.3)^2)</f>
        <v>9.5789323919104052E-2</v>
      </c>
      <c r="G69" s="34">
        <f t="shared" ref="G69:G132" si="7">2.501-0.002361*D69</f>
        <v>2.4712513999999999</v>
      </c>
      <c r="H69" s="34">
        <f>0.001013*Constantes!$D$4/(0.622*G69)</f>
        <v>4.5090937455862456E-2</v>
      </c>
      <c r="I69" s="34">
        <f t="shared" ref="I69:I132" si="8">IF(D69&gt;0,1.26*F69/(G69*(F69+H69)),0)</f>
        <v>0.34667344489607588</v>
      </c>
      <c r="J69" s="34">
        <f t="shared" ref="J69:J132" si="9">0.409*SIN(2*PI()*(C69-82)/365)</f>
        <v>-0.11123088643144916</v>
      </c>
      <c r="K69" s="34">
        <f>(Constantes!$D$10/0.8)*(Constantes!$D$5*J69^2+Constantes!$D$6*J69+Constantes!$D$7)</f>
        <v>11.317031678317127</v>
      </c>
      <c r="L69" s="34">
        <f>(Constantes!$D$10/0.8)*(0.00376*D69^2-0.0516*D69-6.967)</f>
        <v>-2.6325833999999997</v>
      </c>
      <c r="M69" s="8"/>
    </row>
    <row r="70" spans="2:13" x14ac:dyDescent="0.25">
      <c r="B70" s="6"/>
      <c r="C70" s="34">
        <v>67</v>
      </c>
      <c r="D70" s="34">
        <f>(Clima!D70+Clima!E70)/2</f>
        <v>14.35</v>
      </c>
      <c r="E70" s="34">
        <f t="shared" si="5"/>
        <v>1.6361119589017179</v>
      </c>
      <c r="F70" s="34">
        <f t="shared" si="6"/>
        <v>0.10587443449555982</v>
      </c>
      <c r="G70" s="34">
        <f t="shared" si="7"/>
        <v>2.4671196499999999</v>
      </c>
      <c r="H70" s="34">
        <f>0.001013*Constantes!$D$4/(0.622*G70)</f>
        <v>4.5166452431730474E-2</v>
      </c>
      <c r="I70" s="34">
        <f t="shared" si="8"/>
        <v>0.35799495730755543</v>
      </c>
      <c r="J70" s="34">
        <f t="shared" si="9"/>
        <v>-0.10443949770252046</v>
      </c>
      <c r="K70" s="34">
        <f>(Constantes!$D$10/0.8)*(Constantes!$D$5*J70^2+Constantes!$D$6*J70+Constantes!$D$7)</f>
        <v>11.297013805035142</v>
      </c>
      <c r="L70" s="34">
        <f>(Constantes!$D$10/0.8)*(0.00376*D70^2-0.0516*D70-6.967)</f>
        <v>-2.5999467749999998</v>
      </c>
      <c r="M70" s="8"/>
    </row>
    <row r="71" spans="2:13" x14ac:dyDescent="0.25">
      <c r="B71" s="6"/>
      <c r="C71" s="34">
        <v>68</v>
      </c>
      <c r="D71" s="34">
        <f>(Clima!D71+Clima!E71)/2</f>
        <v>13.1</v>
      </c>
      <c r="E71" s="34">
        <f t="shared" si="5"/>
        <v>1.5083470419027751</v>
      </c>
      <c r="F71" s="34">
        <f t="shared" si="6"/>
        <v>9.8583579016665535E-2</v>
      </c>
      <c r="G71" s="34">
        <f t="shared" si="7"/>
        <v>2.4700709000000001</v>
      </c>
      <c r="H71" s="34">
        <f>0.001013*Constantes!$D$4/(0.622*G71)</f>
        <v>4.5112487384516987E-2</v>
      </c>
      <c r="I71" s="34">
        <f t="shared" si="8"/>
        <v>0.34996194939764519</v>
      </c>
      <c r="J71" s="34">
        <f t="shared" si="9"/>
        <v>-9.7617161296433594E-2</v>
      </c>
      <c r="K71" s="34">
        <f>(Constantes!$D$10/0.8)*(Constantes!$D$5*J71^2+Constantes!$D$6*J71+Constantes!$D$7)</f>
        <v>11.276434259226644</v>
      </c>
      <c r="L71" s="34">
        <f>(Constantes!$D$10/0.8)*(0.00376*D71^2-0.0516*D71-6.967)</f>
        <v>-2.6241398999999999</v>
      </c>
      <c r="M71" s="8"/>
    </row>
    <row r="72" spans="2:13" x14ac:dyDescent="0.25">
      <c r="B72" s="6"/>
      <c r="C72" s="34">
        <v>69</v>
      </c>
      <c r="D72" s="34">
        <f>(Clima!D72+Clima!E72)/2</f>
        <v>14.7</v>
      </c>
      <c r="E72" s="34">
        <f t="shared" si="5"/>
        <v>1.6735455244634905</v>
      </c>
      <c r="F72" s="34">
        <f t="shared" si="6"/>
        <v>0.10799618227594142</v>
      </c>
      <c r="G72" s="34">
        <f t="shared" si="7"/>
        <v>2.4662932999999998</v>
      </c>
      <c r="H72" s="34">
        <f>0.001013*Constantes!$D$4/(0.622*G72)</f>
        <v>4.5181585789132436E-2</v>
      </c>
      <c r="I72" s="34">
        <f t="shared" si="8"/>
        <v>0.36019567023422705</v>
      </c>
      <c r="J72" s="34">
        <f t="shared" si="9"/>
        <v>-9.0765898818703686E-2</v>
      </c>
      <c r="K72" s="34">
        <f>(Constantes!$D$10/0.8)*(Constantes!$D$5*J72^2+Constantes!$D$6*J72+Constantes!$D$7)</f>
        <v>11.255292932449574</v>
      </c>
      <c r="L72" s="34">
        <f>(Constantes!$D$10/0.8)*(0.00376*D72^2-0.0516*D72-6.967)</f>
        <v>-2.5923830999999993</v>
      </c>
      <c r="M72" s="8"/>
    </row>
    <row r="73" spans="2:13" x14ac:dyDescent="0.25">
      <c r="B73" s="6"/>
      <c r="C73" s="34">
        <v>70</v>
      </c>
      <c r="D73" s="34">
        <f>(Clima!D73+Clima!E73)/2</f>
        <v>13.5</v>
      </c>
      <c r="E73" s="34">
        <f t="shared" si="5"/>
        <v>1.5482437315899678</v>
      </c>
      <c r="F73" s="34">
        <f t="shared" si="6"/>
        <v>0.10086865272047608</v>
      </c>
      <c r="G73" s="34">
        <f t="shared" si="7"/>
        <v>2.4691264999999998</v>
      </c>
      <c r="H73" s="34">
        <f>0.001013*Constantes!$D$4/(0.622*G73)</f>
        <v>4.512974216392418E-2</v>
      </c>
      <c r="I73" s="34">
        <f t="shared" si="8"/>
        <v>0.35256187200074002</v>
      </c>
      <c r="J73" s="34">
        <f t="shared" si="9"/>
        <v>-8.3887740446265249E-2</v>
      </c>
      <c r="K73" s="34">
        <f>(Constantes!$D$10/0.8)*(Constantes!$D$5*J73^2+Constantes!$D$6*J73+Constantes!$D$7)</f>
        <v>11.233590278209141</v>
      </c>
      <c r="L73" s="34">
        <f>(Constantes!$D$10/0.8)*(0.00376*D73^2-0.0516*D73-6.967)</f>
        <v>-2.6168774999999993</v>
      </c>
      <c r="M73" s="8"/>
    </row>
    <row r="74" spans="2:13" x14ac:dyDescent="0.25">
      <c r="B74" s="6"/>
      <c r="C74" s="34">
        <v>71</v>
      </c>
      <c r="D74" s="34">
        <f>(Clima!D74+Clima!E74)/2</f>
        <v>14</v>
      </c>
      <c r="E74" s="34">
        <f t="shared" si="5"/>
        <v>1.5994149130233961</v>
      </c>
      <c r="F74" s="34">
        <f t="shared" si="6"/>
        <v>0.10378823296050949</v>
      </c>
      <c r="G74" s="34">
        <f t="shared" si="7"/>
        <v>2.467946</v>
      </c>
      <c r="H74" s="34">
        <f>0.001013*Constantes!$D$4/(0.622*G74)</f>
        <v>4.5151329208626335E-2</v>
      </c>
      <c r="I74" s="34">
        <f t="shared" si="8"/>
        <v>0.35577296023920879</v>
      </c>
      <c r="J74" s="34">
        <f t="shared" si="9"/>
        <v>-7.6984724325886864E-2</v>
      </c>
      <c r="K74" s="34">
        <f>(Constantes!$D$10/0.8)*(Constantes!$D$5*J74^2+Constantes!$D$6*J74+Constantes!$D$7)</f>
        <v>11.211327318710772</v>
      </c>
      <c r="L74" s="34">
        <f>(Constantes!$D$10/0.8)*(0.00376*D74^2-0.0516*D74-6.967)</f>
        <v>-2.6071649999999993</v>
      </c>
      <c r="M74" s="8"/>
    </row>
    <row r="75" spans="2:13" x14ac:dyDescent="0.25">
      <c r="B75" s="6"/>
      <c r="C75" s="34">
        <v>72</v>
      </c>
      <c r="D75" s="34">
        <f>(Clima!D75+Clima!E75)/2</f>
        <v>14.05</v>
      </c>
      <c r="E75" s="34">
        <f t="shared" si="5"/>
        <v>1.604612725353836</v>
      </c>
      <c r="F75" s="34">
        <f t="shared" si="6"/>
        <v>0.10408410376289531</v>
      </c>
      <c r="G75" s="34">
        <f t="shared" si="7"/>
        <v>2.4678279499999998</v>
      </c>
      <c r="H75" s="34">
        <f>0.001013*Constantes!$D$4/(0.622*G75)</f>
        <v>4.5153489048988422E-2</v>
      </c>
      <c r="I75" s="34">
        <f t="shared" si="8"/>
        <v>0.35609168948623277</v>
      </c>
      <c r="J75" s="34">
        <f t="shared" si="9"/>
        <v>-7.0058895970224327E-2</v>
      </c>
      <c r="K75" s="34">
        <f>(Constantes!$D$10/0.8)*(Constantes!$D$5*J75^2+Constantes!$D$6*J75+Constantes!$D$7)</f>
        <v>11.18850565096767</v>
      </c>
      <c r="L75" s="34">
        <f>(Constantes!$D$10/0.8)*(0.00376*D75^2-0.0516*D75-6.967)</f>
        <v>-2.6061549749999995</v>
      </c>
      <c r="M75" s="8"/>
    </row>
    <row r="76" spans="2:13" x14ac:dyDescent="0.25">
      <c r="B76" s="6"/>
      <c r="C76" s="34">
        <v>73</v>
      </c>
      <c r="D76" s="34">
        <f>(Clima!D76+Clima!E76)/2</f>
        <v>12.3</v>
      </c>
      <c r="E76" s="34">
        <f t="shared" si="5"/>
        <v>1.4312521342340263</v>
      </c>
      <c r="F76" s="34">
        <f t="shared" si="6"/>
        <v>9.4145364090413866E-2</v>
      </c>
      <c r="G76" s="34">
        <f t="shared" si="7"/>
        <v>2.4719596999999998</v>
      </c>
      <c r="H76" s="34">
        <f>0.001013*Constantes!$D$4/(0.622*G76)</f>
        <v>4.5078017378322364E-2</v>
      </c>
      <c r="I76" s="34">
        <f t="shared" si="8"/>
        <v>0.34467987000801242</v>
      </c>
      <c r="J76" s="34">
        <f t="shared" si="9"/>
        <v>-6.3112307651690999E-2</v>
      </c>
      <c r="K76" s="34">
        <f>(Constantes!$D$10/0.8)*(Constantes!$D$5*J76^2+Constantes!$D$6*J76+Constantes!$D$7)</f>
        <v>11.165127452253554</v>
      </c>
      <c r="L76" s="34">
        <f>(Constantes!$D$10/0.8)*(0.00376*D76^2-0.0516*D76-6.967)</f>
        <v>-2.6373110999999994</v>
      </c>
      <c r="M76" s="8"/>
    </row>
    <row r="77" spans="2:13" x14ac:dyDescent="0.25">
      <c r="B77" s="6"/>
      <c r="C77" s="34">
        <v>74</v>
      </c>
      <c r="D77" s="34">
        <f>(Clima!D77+Clima!E77)/2</f>
        <v>12.7</v>
      </c>
      <c r="E77" s="34">
        <f t="shared" si="5"/>
        <v>1.4693556920806219</v>
      </c>
      <c r="F77" s="34">
        <f t="shared" si="6"/>
        <v>9.6342714018342213E-2</v>
      </c>
      <c r="G77" s="34">
        <f t="shared" si="7"/>
        <v>2.4710152999999999</v>
      </c>
      <c r="H77" s="34">
        <f>0.001013*Constantes!$D$4/(0.622*G77)</f>
        <v>4.5095245794355275E-2</v>
      </c>
      <c r="I77" s="34">
        <f t="shared" si="8"/>
        <v>0.34733456468782936</v>
      </c>
      <c r="J77" s="34">
        <f t="shared" si="9"/>
        <v>-5.6147017794325293E-2</v>
      </c>
      <c r="K77" s="34">
        <f>(Constantes!$D$10/0.8)*(Constantes!$D$5*J77^2+Constantes!$D$6*J77+Constantes!$D$7)</f>
        <v>11.141195484891943</v>
      </c>
      <c r="L77" s="34">
        <f>(Constantes!$D$10/0.8)*(0.00376*D77^2-0.0516*D77-6.967)</f>
        <v>-2.6309510999999994</v>
      </c>
      <c r="M77" s="8"/>
    </row>
    <row r="78" spans="2:13" x14ac:dyDescent="0.25">
      <c r="B78" s="6"/>
      <c r="C78" s="34">
        <v>75</v>
      </c>
      <c r="D78" s="34">
        <f>(Clima!D78+Clima!E78)/2</f>
        <v>13.3</v>
      </c>
      <c r="E78" s="34">
        <f t="shared" si="5"/>
        <v>1.5281811116551587</v>
      </c>
      <c r="F78" s="34">
        <f t="shared" si="6"/>
        <v>9.9720546117296777E-2</v>
      </c>
      <c r="G78" s="34">
        <f t="shared" si="7"/>
        <v>2.4695986999999997</v>
      </c>
      <c r="H78" s="34">
        <f>0.001013*Constantes!$D$4/(0.622*G78)</f>
        <v>4.5121113124619215E-2</v>
      </c>
      <c r="I78" s="34">
        <f t="shared" si="8"/>
        <v>0.35126535211020804</v>
      </c>
      <c r="J78" s="34">
        <f t="shared" si="9"/>
        <v>-4.9165090363835255E-2</v>
      </c>
      <c r="K78" s="34">
        <f>(Constantes!$D$10/0.8)*(Constantes!$D$5*J78^2+Constantes!$D$6*J78+Constantes!$D$7)</f>
        <v>11.116713100374151</v>
      </c>
      <c r="L78" s="34">
        <f>(Constantes!$D$10/0.8)*(0.00376*D78^2-0.0516*D78-6.967)</f>
        <v>-2.6205650999999994</v>
      </c>
      <c r="M78" s="8"/>
    </row>
    <row r="79" spans="2:13" x14ac:dyDescent="0.25">
      <c r="B79" s="6"/>
      <c r="C79" s="34">
        <v>76</v>
      </c>
      <c r="D79" s="34">
        <f>(Clima!D79+Clima!E79)/2</f>
        <v>13.450000000000001</v>
      </c>
      <c r="E79" s="34">
        <f t="shared" si="5"/>
        <v>1.543206527984887</v>
      </c>
      <c r="F79" s="34">
        <f t="shared" si="6"/>
        <v>0.10058057694008013</v>
      </c>
      <c r="G79" s="34">
        <f t="shared" si="7"/>
        <v>2.46924455</v>
      </c>
      <c r="H79" s="34">
        <f>0.001013*Constantes!$D$4/(0.622*G79)</f>
        <v>4.5127584594694167E-2</v>
      </c>
      <c r="I79" s="34">
        <f t="shared" si="8"/>
        <v>0.35223838816895908</v>
      </c>
      <c r="J79" s="34">
        <f t="shared" si="9"/>
        <v>-4.2168594256000849E-2</v>
      </c>
      <c r="K79" s="34">
        <f>(Constantes!$D$10/0.8)*(Constantes!$D$5*J79^2+Constantes!$D$6*J79+Constantes!$D$7)</f>
        <v>11.091684242798884</v>
      </c>
      <c r="L79" s="34">
        <f>(Constantes!$D$10/0.8)*(0.00376*D79^2-0.0516*D79-6.967)</f>
        <v>-2.6178099749999992</v>
      </c>
      <c r="M79" s="8"/>
    </row>
    <row r="80" spans="2:13" x14ac:dyDescent="0.25">
      <c r="B80" s="6"/>
      <c r="C80" s="34">
        <v>77</v>
      </c>
      <c r="D80" s="34">
        <f>(Clima!D80+Clima!E80)/2</f>
        <v>14.95</v>
      </c>
      <c r="E80" s="34">
        <f t="shared" si="5"/>
        <v>1.7007416492954901</v>
      </c>
      <c r="F80" s="34">
        <f t="shared" si="6"/>
        <v>0.10953374874986048</v>
      </c>
      <c r="G80" s="34">
        <f t="shared" si="7"/>
        <v>2.4657030500000001</v>
      </c>
      <c r="H80" s="34">
        <f>0.001013*Constantes!$D$4/(0.622*G80)</f>
        <v>4.5192401540450108E-2</v>
      </c>
      <c r="I80" s="34">
        <f t="shared" si="8"/>
        <v>0.36175455161738501</v>
      </c>
      <c r="J80" s="34">
        <f t="shared" si="9"/>
        <v>-3.5159602683615607E-2</v>
      </c>
      <c r="K80" s="34">
        <f>(Constantes!$D$10/0.8)*(Constantes!$D$5*J80^2+Constantes!$D$6*J80+Constantes!$D$7)</f>
        <v>11.066113451627192</v>
      </c>
      <c r="L80" s="34">
        <f>(Constantes!$D$10/0.8)*(0.00376*D80^2-0.0516*D80-6.967)</f>
        <v>-2.5867689749999996</v>
      </c>
      <c r="M80" s="8"/>
    </row>
    <row r="81" spans="2:13" x14ac:dyDescent="0.25">
      <c r="B81" s="6"/>
      <c r="C81" s="34">
        <v>78</v>
      </c>
      <c r="D81" s="34">
        <f>(Clima!D81+Clima!E81)/2</f>
        <v>15.55</v>
      </c>
      <c r="E81" s="34">
        <f t="shared" si="5"/>
        <v>1.7675993131821897</v>
      </c>
      <c r="F81" s="34">
        <f t="shared" si="6"/>
        <v>0.11329998758344098</v>
      </c>
      <c r="G81" s="34">
        <f t="shared" si="7"/>
        <v>2.4642864499999999</v>
      </c>
      <c r="H81" s="34">
        <f>0.001013*Constantes!$D$4/(0.622*G81)</f>
        <v>4.5218380482963956E-2</v>
      </c>
      <c r="I81" s="34">
        <f t="shared" si="8"/>
        <v>0.36545139639916813</v>
      </c>
      <c r="J81" s="34">
        <f t="shared" si="9"/>
        <v>-2.8140192562148822E-2</v>
      </c>
      <c r="K81" s="34">
        <f>(Constantes!$D$10/0.8)*(Constantes!$D$5*J81^2+Constantes!$D$6*J81+Constantes!$D$7)</f>
        <v>11.040005863747297</v>
      </c>
      <c r="L81" s="34">
        <f>(Constantes!$D$10/0.8)*(0.00376*D81^2-0.0516*D81-6.967)</f>
        <v>-2.5725759749999995</v>
      </c>
      <c r="M81" s="8"/>
    </row>
    <row r="82" spans="2:13" x14ac:dyDescent="0.25">
      <c r="B82" s="6"/>
      <c r="C82" s="34">
        <v>79</v>
      </c>
      <c r="D82" s="34">
        <f>(Clima!D82+Clima!E82)/2</f>
        <v>14.700000000000001</v>
      </c>
      <c r="E82" s="34">
        <f t="shared" si="5"/>
        <v>1.6735455244634907</v>
      </c>
      <c r="F82" s="34">
        <f t="shared" si="6"/>
        <v>0.10799618227594143</v>
      </c>
      <c r="G82" s="34">
        <f t="shared" si="7"/>
        <v>2.4662932999999998</v>
      </c>
      <c r="H82" s="34">
        <f>0.001013*Constantes!$D$4/(0.622*G82)</f>
        <v>4.5181585789132436E-2</v>
      </c>
      <c r="I82" s="34">
        <f t="shared" si="8"/>
        <v>0.36019567023422699</v>
      </c>
      <c r="J82" s="34">
        <f t="shared" si="9"/>
        <v>-2.1112443894310787E-2</v>
      </c>
      <c r="K82" s="34">
        <f>(Constantes!$D$10/0.8)*(Constantes!$D$5*J82^2+Constantes!$D$6*J82+Constantes!$D$7)</f>
        <v>11.013367214844644</v>
      </c>
      <c r="L82" s="34">
        <f>(Constantes!$D$10/0.8)*(0.00376*D82^2-0.0516*D82-6.967)</f>
        <v>-2.5923830999999993</v>
      </c>
      <c r="M82" s="8"/>
    </row>
    <row r="83" spans="2:13" x14ac:dyDescent="0.25">
      <c r="B83" s="6"/>
      <c r="C83" s="34">
        <v>80</v>
      </c>
      <c r="D83" s="34">
        <f>(Clima!D83+Clima!E83)/2</f>
        <v>13.1</v>
      </c>
      <c r="E83" s="34">
        <f t="shared" si="5"/>
        <v>1.5083470419027751</v>
      </c>
      <c r="F83" s="34">
        <f t="shared" si="6"/>
        <v>9.8583579016665535E-2</v>
      </c>
      <c r="G83" s="34">
        <f t="shared" si="7"/>
        <v>2.4700709000000001</v>
      </c>
      <c r="H83" s="34">
        <f>0.001013*Constantes!$D$4/(0.622*G83)</f>
        <v>4.5112487384516987E-2</v>
      </c>
      <c r="I83" s="34">
        <f t="shared" si="8"/>
        <v>0.34996194939764519</v>
      </c>
      <c r="J83" s="34">
        <f t="shared" si="9"/>
        <v>-1.4078439153703007E-2</v>
      </c>
      <c r="K83" s="34">
        <f>(Constantes!$D$10/0.8)*(Constantes!$D$5*J83^2+Constantes!$D$6*J83+Constantes!$D$7)</f>
        <v>10.986203840073362</v>
      </c>
      <c r="L83" s="34">
        <f>(Constantes!$D$10/0.8)*(0.00376*D83^2-0.0516*D83-6.967)</f>
        <v>-2.6241398999999999</v>
      </c>
      <c r="M83" s="8"/>
    </row>
    <row r="84" spans="2:13" x14ac:dyDescent="0.25">
      <c r="B84" s="6"/>
      <c r="C84" s="34">
        <v>81</v>
      </c>
      <c r="D84" s="34">
        <f>(Clima!D84+Clima!E84)/2</f>
        <v>13.3</v>
      </c>
      <c r="E84" s="34">
        <f t="shared" si="5"/>
        <v>1.5281811116551587</v>
      </c>
      <c r="F84" s="34">
        <f t="shared" si="6"/>
        <v>9.9720546117296777E-2</v>
      </c>
      <c r="G84" s="34">
        <f t="shared" si="7"/>
        <v>2.4695986999999997</v>
      </c>
      <c r="H84" s="34">
        <f>0.001013*Constantes!$D$4/(0.622*G84)</f>
        <v>4.5121113124619215E-2</v>
      </c>
      <c r="I84" s="34">
        <f t="shared" si="8"/>
        <v>0.35126535211020804</v>
      </c>
      <c r="J84" s="34">
        <f t="shared" si="9"/>
        <v>-7.0402626677363855E-3</v>
      </c>
      <c r="K84" s="34">
        <f>(Constantes!$D$10/0.8)*(Constantes!$D$5*J84^2+Constantes!$D$6*J84+Constantes!$D$7)</f>
        <v>10.958522674026085</v>
      </c>
      <c r="L84" s="34">
        <f>(Constantes!$D$10/0.8)*(0.00376*D84^2-0.0516*D84-6.967)</f>
        <v>-2.6205650999999994</v>
      </c>
      <c r="M84" s="8"/>
    </row>
    <row r="85" spans="2:13" x14ac:dyDescent="0.25">
      <c r="B85" s="6"/>
      <c r="C85" s="34">
        <v>82</v>
      </c>
      <c r="D85" s="34">
        <f>(Clima!D85+Clima!E85)/2</f>
        <v>11.75</v>
      </c>
      <c r="E85" s="34">
        <f t="shared" si="5"/>
        <v>1.3802776599471762</v>
      </c>
      <c r="F85" s="34">
        <f t="shared" si="6"/>
        <v>9.1193801661548224E-2</v>
      </c>
      <c r="G85" s="34">
        <f t="shared" si="7"/>
        <v>2.4732582499999998</v>
      </c>
      <c r="H85" s="34">
        <f>0.001013*Constantes!$D$4/(0.622*G85)</f>
        <v>4.5054349789437696E-2</v>
      </c>
      <c r="I85" s="34">
        <f t="shared" si="8"/>
        <v>0.34098539738615508</v>
      </c>
      <c r="J85" s="34">
        <f t="shared" si="9"/>
        <v>0</v>
      </c>
      <c r="K85" s="34">
        <f>(Constantes!$D$10/0.8)*(Constantes!$D$5*J85^2+Constantes!$D$6*J85+Constantes!$D$7)</f>
        <v>10.930331249999998</v>
      </c>
      <c r="L85" s="34">
        <f>(Constantes!$D$10/0.8)*(0.00376*D85^2-0.0516*D85-6.967)</f>
        <v>-2.6453193749999993</v>
      </c>
      <c r="M85" s="8"/>
    </row>
    <row r="86" spans="2:13" x14ac:dyDescent="0.25">
      <c r="B86" s="6"/>
      <c r="C86" s="34">
        <v>83</v>
      </c>
      <c r="D86" s="34">
        <f>(Clima!D86+Clima!E86)/2</f>
        <v>13.1</v>
      </c>
      <c r="E86" s="34">
        <f t="shared" si="5"/>
        <v>1.5083470419027751</v>
      </c>
      <c r="F86" s="34">
        <f t="shared" si="6"/>
        <v>9.8583579016665535E-2</v>
      </c>
      <c r="G86" s="34">
        <f t="shared" si="7"/>
        <v>2.4700709000000001</v>
      </c>
      <c r="H86" s="34">
        <f>0.001013*Constantes!$D$4/(0.622*G86)</f>
        <v>4.5112487384516987E-2</v>
      </c>
      <c r="I86" s="34">
        <f t="shared" si="8"/>
        <v>0.34996194939764519</v>
      </c>
      <c r="J86" s="34">
        <f t="shared" si="9"/>
        <v>7.0402626677363855E-3</v>
      </c>
      <c r="K86" s="34">
        <f>(Constantes!$D$10/0.8)*(Constantes!$D$5*J86^2+Constantes!$D$6*J86+Constantes!$D$7)</f>
        <v>10.901637698557717</v>
      </c>
      <c r="L86" s="34">
        <f>(Constantes!$D$10/0.8)*(0.00376*D86^2-0.0516*D86-6.967)</f>
        <v>-2.6241398999999999</v>
      </c>
      <c r="M86" s="8"/>
    </row>
    <row r="87" spans="2:13" x14ac:dyDescent="0.25">
      <c r="B87" s="6"/>
      <c r="C87" s="34">
        <v>84</v>
      </c>
      <c r="D87" s="34">
        <f>(Clima!D87+Clima!E87)/2</f>
        <v>15.15</v>
      </c>
      <c r="E87" s="34">
        <f t="shared" si="5"/>
        <v>1.7227768098060423</v>
      </c>
      <c r="F87" s="34">
        <f t="shared" si="6"/>
        <v>0.11077715852006502</v>
      </c>
      <c r="G87" s="34">
        <f t="shared" si="7"/>
        <v>2.4652308499999998</v>
      </c>
      <c r="H87" s="34">
        <f>0.001013*Constantes!$D$4/(0.622*G87)</f>
        <v>4.5201057870548941E-2</v>
      </c>
      <c r="I87" s="34">
        <f t="shared" si="8"/>
        <v>0.36299381271709158</v>
      </c>
      <c r="J87" s="34">
        <f t="shared" si="9"/>
        <v>1.4078439153703007E-2</v>
      </c>
      <c r="K87" s="34">
        <f>(Constantes!$D$10/0.8)*(Constantes!$D$5*J87^2+Constantes!$D$6*J87+Constantes!$D$7)</f>
        <v>10.872450745382537</v>
      </c>
      <c r="L87" s="34">
        <f>(Constantes!$D$10/0.8)*(0.00376*D87^2-0.0516*D87-6.967)</f>
        <v>-2.5821507749999997</v>
      </c>
      <c r="M87" s="8"/>
    </row>
    <row r="88" spans="2:13" x14ac:dyDescent="0.25">
      <c r="B88" s="6"/>
      <c r="C88" s="34">
        <v>85</v>
      </c>
      <c r="D88" s="34">
        <f>(Clima!D88+Clima!E88)/2</f>
        <v>14.05</v>
      </c>
      <c r="E88" s="34">
        <f t="shared" si="5"/>
        <v>1.604612725353836</v>
      </c>
      <c r="F88" s="34">
        <f t="shared" si="6"/>
        <v>0.10408410376289531</v>
      </c>
      <c r="G88" s="34">
        <f t="shared" si="7"/>
        <v>2.4678279499999998</v>
      </c>
      <c r="H88" s="34">
        <f>0.001013*Constantes!$D$4/(0.622*G88)</f>
        <v>4.5153489048988422E-2</v>
      </c>
      <c r="I88" s="34">
        <f t="shared" si="8"/>
        <v>0.35609168948623277</v>
      </c>
      <c r="J88" s="34">
        <f t="shared" si="9"/>
        <v>2.1112443894310787E-2</v>
      </c>
      <c r="K88" s="34">
        <f>(Constantes!$D$10/0.8)*(Constantes!$D$5*J88^2+Constantes!$D$6*J88+Constantes!$D$7)</f>
        <v>10.84277970842831</v>
      </c>
      <c r="L88" s="34">
        <f>(Constantes!$D$10/0.8)*(0.00376*D88^2-0.0516*D88-6.967)</f>
        <v>-2.6061549749999995</v>
      </c>
      <c r="M88" s="8"/>
    </row>
    <row r="89" spans="2:13" x14ac:dyDescent="0.25">
      <c r="B89" s="6"/>
      <c r="C89" s="34">
        <v>86</v>
      </c>
      <c r="D89" s="34">
        <f>(Clima!D89+Clima!E89)/2</f>
        <v>14.649999999999999</v>
      </c>
      <c r="E89" s="34">
        <f t="shared" si="5"/>
        <v>1.6681523061985433</v>
      </c>
      <c r="F89" s="34">
        <f t="shared" si="6"/>
        <v>0.10769088075978796</v>
      </c>
      <c r="G89" s="34">
        <f t="shared" si="7"/>
        <v>2.46641135</v>
      </c>
      <c r="H89" s="34">
        <f>0.001013*Constantes!$D$4/(0.622*G89)</f>
        <v>4.5179423260078871E-2</v>
      </c>
      <c r="I89" s="34">
        <f t="shared" si="8"/>
        <v>0.35988258760990804</v>
      </c>
      <c r="J89" s="34">
        <f t="shared" si="9"/>
        <v>2.8140192562148822E-2</v>
      </c>
      <c r="K89" s="34">
        <f>(Constantes!$D$10/0.8)*(Constantes!$D$5*J89^2+Constantes!$D$6*J89+Constantes!$D$7)</f>
        <v>10.812634494365184</v>
      </c>
      <c r="L89" s="34">
        <f>(Constantes!$D$10/0.8)*(0.00376*D89^2-0.0516*D89-6.967)</f>
        <v>-2.5934847749999999</v>
      </c>
      <c r="M89" s="8"/>
    </row>
    <row r="90" spans="2:13" x14ac:dyDescent="0.25">
      <c r="B90" s="6"/>
      <c r="C90" s="34">
        <v>87</v>
      </c>
      <c r="D90" s="34">
        <f>(Clima!D90+Clima!E90)/2</f>
        <v>13.299999999999999</v>
      </c>
      <c r="E90" s="34">
        <f t="shared" si="5"/>
        <v>1.5281811116551585</v>
      </c>
      <c r="F90" s="34">
        <f t="shared" si="6"/>
        <v>9.9720546117296763E-2</v>
      </c>
      <c r="G90" s="34">
        <f t="shared" si="7"/>
        <v>2.4695986999999997</v>
      </c>
      <c r="H90" s="34">
        <f>0.001013*Constantes!$D$4/(0.622*G90)</f>
        <v>4.5121113124619215E-2</v>
      </c>
      <c r="I90" s="34">
        <f t="shared" si="8"/>
        <v>0.3512653521102081</v>
      </c>
      <c r="J90" s="34">
        <f t="shared" si="9"/>
        <v>3.5159602683615607E-2</v>
      </c>
      <c r="K90" s="34">
        <f>(Constantes!$D$10/0.8)*(Constantes!$D$5*J90^2+Constantes!$D$6*J90+Constantes!$D$7)</f>
        <v>10.782025594323128</v>
      </c>
      <c r="L90" s="34">
        <f>(Constantes!$D$10/0.8)*(0.00376*D90^2-0.0516*D90-6.967)</f>
        <v>-2.6205650999999994</v>
      </c>
      <c r="M90" s="8"/>
    </row>
    <row r="91" spans="2:13" x14ac:dyDescent="0.25">
      <c r="B91" s="6"/>
      <c r="C91" s="34">
        <v>88</v>
      </c>
      <c r="D91" s="34">
        <f>(Clima!D91+Clima!E91)/2</f>
        <v>14.1</v>
      </c>
      <c r="E91" s="34">
        <f t="shared" si="5"/>
        <v>1.6098253520131185</v>
      </c>
      <c r="F91" s="34">
        <f t="shared" si="6"/>
        <v>0.10438069155687195</v>
      </c>
      <c r="G91" s="34">
        <f t="shared" si="7"/>
        <v>2.4677099</v>
      </c>
      <c r="H91" s="34">
        <f>0.001013*Constantes!$D$4/(0.622*G91)</f>
        <v>4.5155649095994843E-2</v>
      </c>
      <c r="I91" s="34">
        <f t="shared" si="8"/>
        <v>0.35640998531823892</v>
      </c>
      <c r="J91" s="34">
        <f t="shared" si="9"/>
        <v>4.2168594256000849E-2</v>
      </c>
      <c r="K91" s="34">
        <f>(Constantes!$D$10/0.8)*(Constantes!$D$5*J91^2+Constantes!$D$6*J91+Constantes!$D$7)</f>
        <v>10.750964078936104</v>
      </c>
      <c r="L91" s="34">
        <f>(Constantes!$D$10/0.8)*(0.00376*D91^2-0.0516*D91-6.967)</f>
        <v>-2.6051378999999995</v>
      </c>
      <c r="M91" s="8"/>
    </row>
    <row r="92" spans="2:13" x14ac:dyDescent="0.25">
      <c r="B92" s="6"/>
      <c r="C92" s="34">
        <v>89</v>
      </c>
      <c r="D92" s="34">
        <f>(Clima!D92+Clima!E92)/2</f>
        <v>12.9</v>
      </c>
      <c r="E92" s="34">
        <f t="shared" si="5"/>
        <v>1.4887393027557323</v>
      </c>
      <c r="F92" s="34">
        <f t="shared" si="6"/>
        <v>9.7457663967834368E-2</v>
      </c>
      <c r="G92" s="34">
        <f t="shared" si="7"/>
        <v>2.4705431</v>
      </c>
      <c r="H92" s="34">
        <f>0.001013*Constantes!$D$4/(0.622*G92)</f>
        <v>4.5103864941725781E-2</v>
      </c>
      <c r="I92" s="34">
        <f t="shared" si="8"/>
        <v>0.34865168081674919</v>
      </c>
      <c r="J92" s="34">
        <f t="shared" si="9"/>
        <v>4.9165090363835255E-2</v>
      </c>
      <c r="K92" s="34">
        <f>(Constantes!$D$10/0.8)*(Constantes!$D$5*J92^2+Constantes!$D$6*J92+Constantes!$D$7)</f>
        <v>10.719461592690548</v>
      </c>
      <c r="L92" s="34">
        <f>(Constantes!$D$10/0.8)*(0.00376*D92^2-0.0516*D92-6.967)</f>
        <v>-2.6276018999999993</v>
      </c>
      <c r="M92" s="8"/>
    </row>
    <row r="93" spans="2:13" x14ac:dyDescent="0.25">
      <c r="B93" s="6"/>
      <c r="C93" s="34">
        <v>90</v>
      </c>
      <c r="D93" s="34">
        <f>(Clima!D93+Clima!E93)/2</f>
        <v>14.5</v>
      </c>
      <c r="E93" s="34">
        <f t="shared" si="5"/>
        <v>1.6520640028566567</v>
      </c>
      <c r="F93" s="34">
        <f t="shared" si="6"/>
        <v>0.10677937410937641</v>
      </c>
      <c r="G93" s="34">
        <f t="shared" si="7"/>
        <v>2.4667654999999997</v>
      </c>
      <c r="H93" s="34">
        <f>0.001013*Constantes!$D$4/(0.622*G93)</f>
        <v>4.5172936914803029E-2</v>
      </c>
      <c r="I93" s="34">
        <f t="shared" si="8"/>
        <v>0.35894072909367275</v>
      </c>
      <c r="J93" s="34">
        <f t="shared" si="9"/>
        <v>5.6147017794325293E-2</v>
      </c>
      <c r="K93" s="34">
        <f>(Constantes!$D$10/0.8)*(Constantes!$D$5*J93^2+Constantes!$D$6*J93+Constantes!$D$7)</f>
        <v>10.687530347582637</v>
      </c>
      <c r="L93" s="34">
        <f>(Constantes!$D$10/0.8)*(0.00376*D93^2-0.0516*D93-6.967)</f>
        <v>-2.5967474999999993</v>
      </c>
      <c r="M93" s="8"/>
    </row>
    <row r="94" spans="2:13" x14ac:dyDescent="0.25">
      <c r="B94" s="6"/>
      <c r="C94" s="34">
        <v>91</v>
      </c>
      <c r="D94" s="34">
        <f>(Clima!D94+Clima!E94)/2</f>
        <v>14.5</v>
      </c>
      <c r="E94" s="34">
        <f t="shared" si="5"/>
        <v>1.6520640028566567</v>
      </c>
      <c r="F94" s="34">
        <f t="shared" si="6"/>
        <v>0.10677937410937641</v>
      </c>
      <c r="G94" s="34">
        <f t="shared" si="7"/>
        <v>2.4667654999999997</v>
      </c>
      <c r="H94" s="34">
        <f>0.001013*Constantes!$D$4/(0.622*G94)</f>
        <v>4.5172936914803029E-2</v>
      </c>
      <c r="I94" s="34">
        <f t="shared" si="8"/>
        <v>0.35894072909367275</v>
      </c>
      <c r="J94" s="34">
        <f t="shared" si="9"/>
        <v>6.3112307651690999E-2</v>
      </c>
      <c r="K94" s="34">
        <f>(Constantes!$D$10/0.8)*(Constantes!$D$5*J94^2+Constantes!$D$6*J94+Constantes!$D$7)</f>
        <v>10.655183116089624</v>
      </c>
      <c r="L94" s="34">
        <f>(Constantes!$D$10/0.8)*(0.00376*D94^2-0.0516*D94-6.967)</f>
        <v>-2.5967474999999993</v>
      </c>
      <c r="M94" s="8"/>
    </row>
    <row r="95" spans="2:13" x14ac:dyDescent="0.25">
      <c r="B95" s="6"/>
      <c r="C95" s="34">
        <v>92</v>
      </c>
      <c r="D95" s="34">
        <f>(Clima!D95+Clima!E95)/2</f>
        <v>15.1</v>
      </c>
      <c r="E95" s="34">
        <f t="shared" si="5"/>
        <v>1.7172446826168701</v>
      </c>
      <c r="F95" s="34">
        <f t="shared" si="6"/>
        <v>0.11046518728234203</v>
      </c>
      <c r="G95" s="34">
        <f t="shared" si="7"/>
        <v>2.4653489</v>
      </c>
      <c r="H95" s="34">
        <f>0.001013*Constantes!$D$4/(0.622*G95)</f>
        <v>4.5198893477151461E-2</v>
      </c>
      <c r="I95" s="34">
        <f t="shared" si="8"/>
        <v>0.36268465146207884</v>
      </c>
      <c r="J95" s="34">
        <f t="shared" si="9"/>
        <v>7.0058895970224327E-2</v>
      </c>
      <c r="K95" s="34">
        <f>(Constantes!$D$10/0.8)*(Constantes!$D$5*J95^2+Constantes!$D$6*J95+Constantes!$D$7)</f>
        <v>10.622433223461423</v>
      </c>
      <c r="L95" s="34">
        <f>(Constantes!$D$10/0.8)*(0.00376*D95^2-0.0516*D95-6.967)</f>
        <v>-2.5833158999999997</v>
      </c>
      <c r="M95" s="8"/>
    </row>
    <row r="96" spans="2:13" x14ac:dyDescent="0.25">
      <c r="B96" s="6"/>
      <c r="C96" s="34">
        <v>93</v>
      </c>
      <c r="D96" s="34">
        <f>(Clima!D96+Clima!E96)/2</f>
        <v>14.4</v>
      </c>
      <c r="E96" s="34">
        <f t="shared" si="5"/>
        <v>1.6414142277133972</v>
      </c>
      <c r="F96" s="34">
        <f t="shared" si="6"/>
        <v>0.10617535372371334</v>
      </c>
      <c r="G96" s="34">
        <f t="shared" si="7"/>
        <v>2.4670015999999997</v>
      </c>
      <c r="H96" s="34">
        <f>0.001013*Constantes!$D$4/(0.622*G96)</f>
        <v>4.5168613719226022E-2</v>
      </c>
      <c r="I96" s="34">
        <f t="shared" si="8"/>
        <v>0.3583106491514223</v>
      </c>
      <c r="J96" s="34">
        <f t="shared" si="9"/>
        <v>7.6984724325886864E-2</v>
      </c>
      <c r="K96" s="34">
        <f>(Constantes!$D$10/0.8)*(Constantes!$D$5*J96^2+Constantes!$D$6*J96+Constantes!$D$7)</f>
        <v>10.589294539339319</v>
      </c>
      <c r="L96" s="34">
        <f>(Constantes!$D$10/0.8)*(0.00376*D96^2-0.0516*D96-6.967)</f>
        <v>-2.5988873999999993</v>
      </c>
      <c r="M96" s="8"/>
    </row>
    <row r="97" spans="2:13" x14ac:dyDescent="0.25">
      <c r="B97" s="6"/>
      <c r="C97" s="34">
        <v>94</v>
      </c>
      <c r="D97" s="34">
        <f>(Clima!D97+Clima!E97)/2</f>
        <v>13.75</v>
      </c>
      <c r="E97" s="34">
        <f t="shared" si="5"/>
        <v>1.5736468149943981</v>
      </c>
      <c r="F97" s="34">
        <f t="shared" si="6"/>
        <v>0.10231958493462359</v>
      </c>
      <c r="G97" s="34">
        <f t="shared" si="7"/>
        <v>2.4685362500000001</v>
      </c>
      <c r="H97" s="34">
        <f>0.001013*Constantes!$D$4/(0.622*G97)</f>
        <v>4.5140533105443567E-2</v>
      </c>
      <c r="I97" s="34">
        <f t="shared" si="8"/>
        <v>0.35417281924860555</v>
      </c>
      <c r="J97" s="34">
        <f t="shared" si="9"/>
        <v>8.3887740446265249E-2</v>
      </c>
      <c r="K97" s="34">
        <f>(Constantes!$D$10/0.8)*(Constantes!$D$5*J97^2+Constantes!$D$6*J97+Constantes!$D$7)</f>
        <v>10.555781468709577</v>
      </c>
      <c r="L97" s="34">
        <f>(Constantes!$D$10/0.8)*(0.00376*D97^2-0.0516*D97-6.967)</f>
        <v>-2.6121093749999993</v>
      </c>
      <c r="M97" s="8"/>
    </row>
    <row r="98" spans="2:13" x14ac:dyDescent="0.25">
      <c r="B98" s="6"/>
      <c r="C98" s="34">
        <v>95</v>
      </c>
      <c r="D98" s="34">
        <f>(Clima!D98+Clima!E98)/2</f>
        <v>13.8</v>
      </c>
      <c r="E98" s="34">
        <f t="shared" si="5"/>
        <v>1.5787710916071758</v>
      </c>
      <c r="F98" s="34">
        <f t="shared" si="6"/>
        <v>0.10261189172112961</v>
      </c>
      <c r="G98" s="34">
        <f t="shared" si="7"/>
        <v>2.4684181999999999</v>
      </c>
      <c r="H98" s="34">
        <f>0.001013*Constantes!$D$4/(0.622*G98)</f>
        <v>4.5142691913028568E-2</v>
      </c>
      <c r="I98" s="34">
        <f t="shared" si="8"/>
        <v>0.35449371277278185</v>
      </c>
      <c r="J98" s="34">
        <f t="shared" si="9"/>
        <v>9.0765898818703686E-2</v>
      </c>
      <c r="K98" s="34">
        <f>(Constantes!$D$10/0.8)*(Constantes!$D$5*J98^2+Constantes!$D$6*J98+Constantes!$D$7)</f>
        <v>10.521908942200469</v>
      </c>
      <c r="L98" s="34">
        <f>(Constantes!$D$10/0.8)*(0.00376*D98^2-0.0516*D98-6.967)</f>
        <v>-2.6111345999999998</v>
      </c>
      <c r="M98" s="8"/>
    </row>
    <row r="99" spans="2:13" x14ac:dyDescent="0.25">
      <c r="B99" s="6"/>
      <c r="C99" s="34">
        <v>96</v>
      </c>
      <c r="D99" s="34">
        <f>(Clima!D99+Clima!E99)/2</f>
        <v>11.65</v>
      </c>
      <c r="E99" s="34">
        <f t="shared" si="5"/>
        <v>1.3711829440577765</v>
      </c>
      <c r="F99" s="34">
        <f t="shared" si="6"/>
        <v>9.0665715946703279E-2</v>
      </c>
      <c r="G99" s="34">
        <f t="shared" si="7"/>
        <v>2.4734943499999997</v>
      </c>
      <c r="H99" s="34">
        <f>0.001013*Constantes!$D$4/(0.622*G99)</f>
        <v>4.5050049261326407E-2</v>
      </c>
      <c r="I99" s="34">
        <f t="shared" si="8"/>
        <v>0.34030820325039612</v>
      </c>
      <c r="J99" s="34">
        <f t="shared" si="9"/>
        <v>9.7617161296433594E-2</v>
      </c>
      <c r="K99" s="34">
        <f>(Constantes!$D$10/0.8)*(Constantes!$D$5*J99^2+Constantes!$D$6*J99+Constantes!$D$7)</f>
        <v>10.48769240573203</v>
      </c>
      <c r="L99" s="34">
        <f>(Constantes!$D$10/0.8)*(0.00376*D99^2-0.0516*D99-6.967)</f>
        <v>-2.6466837749999992</v>
      </c>
      <c r="M99" s="8"/>
    </row>
    <row r="100" spans="2:13" x14ac:dyDescent="0.25">
      <c r="B100" s="6"/>
      <c r="C100" s="34">
        <v>97</v>
      </c>
      <c r="D100" s="34">
        <f>(Clima!D100+Clima!E100)/2</f>
        <v>12.15</v>
      </c>
      <c r="E100" s="34">
        <f t="shared" si="5"/>
        <v>1.4171886499432413</v>
      </c>
      <c r="F100" s="34">
        <f t="shared" si="6"/>
        <v>9.3332436390604984E-2</v>
      </c>
      <c r="G100" s="34">
        <f t="shared" si="7"/>
        <v>2.4723138499999999</v>
      </c>
      <c r="H100" s="34">
        <f>0.001013*Constantes!$D$4/(0.622*G100)</f>
        <v>4.5071560115683744E-2</v>
      </c>
      <c r="I100" s="34">
        <f t="shared" si="8"/>
        <v>0.34367735355446433</v>
      </c>
      <c r="J100" s="34">
        <f t="shared" si="9"/>
        <v>0.10443949770252046</v>
      </c>
      <c r="K100" s="34">
        <f>(Constantes!$D$10/0.8)*(Constantes!$D$5*J100^2+Constantes!$D$6*J100+Constantes!$D$7)</f>
        <v>10.453147809528653</v>
      </c>
      <c r="L100" s="34">
        <f>(Constantes!$D$10/0.8)*(0.00376*D100^2-0.0516*D100-6.967)</f>
        <v>-2.6395797749999996</v>
      </c>
      <c r="M100" s="8"/>
    </row>
    <row r="101" spans="2:13" x14ac:dyDescent="0.25">
      <c r="B101" s="6"/>
      <c r="C101" s="34">
        <v>98</v>
      </c>
      <c r="D101" s="34">
        <f>(Clima!D101+Clima!E101)/2</f>
        <v>12.350000000000001</v>
      </c>
      <c r="E101" s="34">
        <f t="shared" si="5"/>
        <v>1.4359671208266069</v>
      </c>
      <c r="F101" s="34">
        <f t="shared" si="6"/>
        <v>9.4417676614232643E-2</v>
      </c>
      <c r="G101" s="34">
        <f t="shared" si="7"/>
        <v>2.47184165</v>
      </c>
      <c r="H101" s="34">
        <f>0.001013*Constantes!$D$4/(0.622*G101)</f>
        <v>4.5080170210382423E-2</v>
      </c>
      <c r="I101" s="34">
        <f t="shared" si="8"/>
        <v>0.34501319460891361</v>
      </c>
      <c r="J101" s="34">
        <f t="shared" si="9"/>
        <v>0.11123088643144916</v>
      </c>
      <c r="K101" s="34">
        <f>(Constantes!$D$10/0.8)*(Constantes!$D$5*J101^2+Constantes!$D$6*J101+Constantes!$D$7)</f>
        <v>10.41829159650535</v>
      </c>
      <c r="L101" s="34">
        <f>(Constantes!$D$10/0.8)*(0.00376*D101^2-0.0516*D101-6.967)</f>
        <v>-2.6365407749999994</v>
      </c>
      <c r="M101" s="8"/>
    </row>
    <row r="102" spans="2:13" x14ac:dyDescent="0.25">
      <c r="B102" s="6"/>
      <c r="C102" s="34">
        <v>99</v>
      </c>
      <c r="D102" s="34">
        <f>(Clima!D102+Clima!E102)/2</f>
        <v>11.5</v>
      </c>
      <c r="E102" s="34">
        <f t="shared" si="5"/>
        <v>1.3576395793502862</v>
      </c>
      <c r="F102" s="34">
        <f t="shared" si="6"/>
        <v>8.9878474493928939E-2</v>
      </c>
      <c r="G102" s="34">
        <f t="shared" si="7"/>
        <v>2.4738484999999999</v>
      </c>
      <c r="H102" s="34">
        <f>0.001013*Constantes!$D$4/(0.622*G102)</f>
        <v>4.5043600008291752E-2</v>
      </c>
      <c r="I102" s="34">
        <f t="shared" si="8"/>
        <v>0.33928927202235942</v>
      </c>
      <c r="J102" s="34">
        <f t="shared" si="9"/>
        <v>0.11798931504816906</v>
      </c>
      <c r="K102" s="34">
        <f>(Constantes!$D$10/0.8)*(Constantes!$D$5*J102^2+Constantes!$D$6*J102+Constantes!$D$7)</f>
        <v>10.383140690039301</v>
      </c>
      <c r="L102" s="34">
        <f>(Constantes!$D$10/0.8)*(0.00376*D102^2-0.0516*D102-6.967)</f>
        <v>-2.6486774999999994</v>
      </c>
      <c r="M102" s="8"/>
    </row>
    <row r="103" spans="2:13" x14ac:dyDescent="0.25">
      <c r="B103" s="6"/>
      <c r="C103" s="34">
        <v>100</v>
      </c>
      <c r="D103" s="34">
        <f>(Clima!D103+Clima!E103)/2</f>
        <v>13.05</v>
      </c>
      <c r="E103" s="34">
        <f t="shared" si="5"/>
        <v>1.5034239749399432</v>
      </c>
      <c r="F103" s="34">
        <f t="shared" si="6"/>
        <v>9.8301067529686689E-2</v>
      </c>
      <c r="G103" s="34">
        <f t="shared" si="7"/>
        <v>2.4701889499999998</v>
      </c>
      <c r="H103" s="34">
        <f>0.001013*Constantes!$D$4/(0.622*G103)</f>
        <v>4.5110331464770149E-2</v>
      </c>
      <c r="I103" s="34">
        <f t="shared" si="8"/>
        <v>0.34963502523543477</v>
      </c>
      <c r="J103" s="34">
        <f t="shared" si="9"/>
        <v>0.12471278088442223</v>
      </c>
      <c r="K103" s="34">
        <f>(Constantes!$D$10/0.8)*(Constantes!$D$5*J103^2+Constantes!$D$6*J103+Constantes!$D$7)</f>
        <v>10.34771248113903</v>
      </c>
      <c r="L103" s="34">
        <f>(Constantes!$D$10/0.8)*(0.00376*D103^2-0.0516*D103-6.967)</f>
        <v>-2.6250159749999993</v>
      </c>
      <c r="M103" s="8"/>
    </row>
    <row r="104" spans="2:13" x14ac:dyDescent="0.25">
      <c r="B104" s="6"/>
      <c r="C104" s="34">
        <v>101</v>
      </c>
      <c r="D104" s="34">
        <f>(Clima!D104+Clima!E104)/2</f>
        <v>13.55</v>
      </c>
      <c r="E104" s="34">
        <f t="shared" si="5"/>
        <v>1.5532953593153362</v>
      </c>
      <c r="F104" s="34">
        <f t="shared" si="6"/>
        <v>0.10115743021423786</v>
      </c>
      <c r="G104" s="34">
        <f t="shared" si="7"/>
        <v>2.46900845</v>
      </c>
      <c r="H104" s="34">
        <f>0.001013*Constantes!$D$4/(0.622*G104)</f>
        <v>4.5131899939472676E-2</v>
      </c>
      <c r="I104" s="34">
        <f t="shared" si="8"/>
        <v>0.35288492467431798</v>
      </c>
      <c r="J104" s="34">
        <f t="shared" si="9"/>
        <v>0.13139929163217703</v>
      </c>
      <c r="K104" s="34">
        <f>(Constantes!$D$10/0.8)*(Constantes!$D$5*J104^2+Constantes!$D$6*J104+Constantes!$D$7)</f>
        <v>10.312024815024277</v>
      </c>
      <c r="L104" s="34">
        <f>(Constantes!$D$10/0.8)*(0.00376*D104^2-0.0516*D104-6.967)</f>
        <v>-2.6159379749999996</v>
      </c>
      <c r="M104" s="8"/>
    </row>
    <row r="105" spans="2:13" x14ac:dyDescent="0.25">
      <c r="B105" s="6"/>
      <c r="C105" s="34">
        <v>102</v>
      </c>
      <c r="D105" s="34">
        <f>(Clima!D105+Clima!E105)/2</f>
        <v>13.5</v>
      </c>
      <c r="E105" s="34">
        <f t="shared" si="5"/>
        <v>1.5482437315899678</v>
      </c>
      <c r="F105" s="34">
        <f t="shared" si="6"/>
        <v>0.10086865272047608</v>
      </c>
      <c r="G105" s="34">
        <f t="shared" si="7"/>
        <v>2.4691264999999998</v>
      </c>
      <c r="H105" s="34">
        <f>0.001013*Constantes!$D$4/(0.622*G105)</f>
        <v>4.512974216392418E-2</v>
      </c>
      <c r="I105" s="34">
        <f t="shared" si="8"/>
        <v>0.35256187200074002</v>
      </c>
      <c r="J105" s="34">
        <f t="shared" si="9"/>
        <v>0.13804686593399232</v>
      </c>
      <c r="K105" s="34">
        <f>(Constantes!$D$10/0.8)*(Constantes!$D$5*J105^2+Constantes!$D$6*J105+Constantes!$D$7)</f>
        <v>10.276095977130314</v>
      </c>
      <c r="L105" s="34">
        <f>(Constantes!$D$10/0.8)*(0.00376*D105^2-0.0516*D105-6.967)</f>
        <v>-2.6168774999999993</v>
      </c>
      <c r="M105" s="8"/>
    </row>
    <row r="106" spans="2:13" x14ac:dyDescent="0.25">
      <c r="B106" s="6"/>
      <c r="C106" s="34">
        <v>103</v>
      </c>
      <c r="D106" s="34">
        <f>(Clima!D106+Clima!E106)/2</f>
        <v>10.65</v>
      </c>
      <c r="E106" s="34">
        <f t="shared" si="5"/>
        <v>1.2830910256867623</v>
      </c>
      <c r="F106" s="34">
        <f t="shared" si="6"/>
        <v>8.5526597767177456E-2</v>
      </c>
      <c r="G106" s="34">
        <f t="shared" si="7"/>
        <v>2.4758553499999998</v>
      </c>
      <c r="H106" s="34">
        <f>0.001013*Constantes!$D$4/(0.622*G106)</f>
        <v>4.5007089091498233E-2</v>
      </c>
      <c r="I106" s="34">
        <f t="shared" si="8"/>
        <v>0.33344473848536765</v>
      </c>
      <c r="J106" s="34">
        <f t="shared" si="9"/>
        <v>0.14465353397013597</v>
      </c>
      <c r="K106" s="34">
        <f>(Constantes!$D$10/0.8)*(Constantes!$D$5*J106^2+Constantes!$D$6*J106+Constantes!$D$7)</f>
        <v>10.239944678551231</v>
      </c>
      <c r="L106" s="34">
        <f>(Constantes!$D$10/0.8)*(0.00376*D106^2-0.0516*D106-6.967)</f>
        <v>-2.6587767749999993</v>
      </c>
      <c r="M106" s="8"/>
    </row>
    <row r="107" spans="2:13" x14ac:dyDescent="0.25">
      <c r="B107" s="6"/>
      <c r="C107" s="34">
        <v>104</v>
      </c>
      <c r="D107" s="34">
        <f>(Clima!D107+Clima!E107)/2</f>
        <v>13.4</v>
      </c>
      <c r="E107" s="34">
        <f t="shared" si="5"/>
        <v>1.5381837134420713</v>
      </c>
      <c r="F107" s="34">
        <f t="shared" si="6"/>
        <v>0.10029320149589299</v>
      </c>
      <c r="G107" s="34">
        <f t="shared" si="7"/>
        <v>2.4693625999999997</v>
      </c>
      <c r="H107" s="34">
        <f>0.001013*Constantes!$D$4/(0.622*G107)</f>
        <v>4.5125427231753057E-2</v>
      </c>
      <c r="I107" s="34">
        <f t="shared" si="8"/>
        <v>0.35191447341494769</v>
      </c>
      <c r="J107" s="34">
        <f t="shared" si="9"/>
        <v>0.15121733804228529</v>
      </c>
      <c r="K107" s="34">
        <f>(Constantes!$D$10/0.8)*(Constantes!$D$5*J107^2+Constantes!$D$6*J107+Constantes!$D$7)</f>
        <v>10.203590040937261</v>
      </c>
      <c r="L107" s="34">
        <f>(Constantes!$D$10/0.8)*(0.00376*D107^2-0.0516*D107-6.967)</f>
        <v>-2.6187353999999998</v>
      </c>
      <c r="M107" s="8"/>
    </row>
    <row r="108" spans="2:13" x14ac:dyDescent="0.25">
      <c r="B108" s="6"/>
      <c r="C108" s="34">
        <v>105</v>
      </c>
      <c r="D108" s="34">
        <f>(Clima!D108+Clima!E108)/2</f>
        <v>11.3</v>
      </c>
      <c r="E108" s="34">
        <f t="shared" si="5"/>
        <v>1.3397646526819857</v>
      </c>
      <c r="F108" s="34">
        <f t="shared" si="6"/>
        <v>8.8837887126731518E-2</v>
      </c>
      <c r="G108" s="34">
        <f t="shared" si="7"/>
        <v>2.4743206999999998</v>
      </c>
      <c r="H108" s="34">
        <f>0.001013*Constantes!$D$4/(0.622*G108)</f>
        <v>4.5035003876058806E-2</v>
      </c>
      <c r="I108" s="34">
        <f t="shared" si="8"/>
        <v>0.33792485453988758</v>
      </c>
      <c r="J108" s="34">
        <f t="shared" si="9"/>
        <v>0.15773633315363528</v>
      </c>
      <c r="K108" s="34">
        <f>(Constantes!$D$10/0.8)*(Constantes!$D$5*J108^2+Constantes!$D$6*J108+Constantes!$D$7)</f>
        <v>10.167051580862013</v>
      </c>
      <c r="L108" s="34">
        <f>(Constantes!$D$10/0.8)*(0.00376*D108^2-0.0516*D108-6.967)</f>
        <v>-2.6512370999999995</v>
      </c>
      <c r="M108" s="8"/>
    </row>
    <row r="109" spans="2:13" x14ac:dyDescent="0.25">
      <c r="B109" s="6"/>
      <c r="C109" s="34">
        <v>106</v>
      </c>
      <c r="D109" s="34">
        <f>(Clima!D109+Clima!E109)/2</f>
        <v>12.45</v>
      </c>
      <c r="E109" s="34">
        <f t="shared" si="5"/>
        <v>1.4454380326538754</v>
      </c>
      <c r="F109" s="34">
        <f t="shared" si="6"/>
        <v>9.4964314589914542E-2</v>
      </c>
      <c r="G109" s="34">
        <f t="shared" si="7"/>
        <v>2.47160555</v>
      </c>
      <c r="H109" s="34">
        <f>0.001013*Constantes!$D$4/(0.622*G109)</f>
        <v>4.5084476491450073E-2</v>
      </c>
      <c r="I109" s="34">
        <f t="shared" si="8"/>
        <v>0.34567857031477189</v>
      </c>
      <c r="J109" s="34">
        <f t="shared" si="9"/>
        <v>0.16420858758524295</v>
      </c>
      <c r="K109" s="34">
        <f>(Constantes!$D$10/0.8)*(Constantes!$D$5*J109^2+Constantes!$D$6*J109+Constantes!$D$7)</f>
        <v>10.130349193676013</v>
      </c>
      <c r="L109" s="34">
        <f>(Constantes!$D$10/0.8)*(0.00376*D109^2-0.0516*D109-6.967)</f>
        <v>-2.6349789749999997</v>
      </c>
      <c r="M109" s="8"/>
    </row>
    <row r="110" spans="2:13" x14ac:dyDescent="0.25">
      <c r="B110" s="6"/>
      <c r="C110" s="34">
        <v>107</v>
      </c>
      <c r="D110" s="34">
        <f>(Clima!D110+Clima!E110)/2</f>
        <v>12.049999999999999</v>
      </c>
      <c r="E110" s="34">
        <f t="shared" si="5"/>
        <v>1.4078805564877415</v>
      </c>
      <c r="F110" s="34">
        <f t="shared" si="6"/>
        <v>9.2793812868529585E-2</v>
      </c>
      <c r="G110" s="34">
        <f t="shared" si="7"/>
        <v>2.4725499499999999</v>
      </c>
      <c r="H110" s="34">
        <f>0.001013*Constantes!$D$4/(0.622*G110)</f>
        <v>4.506725630158151E-2</v>
      </c>
      <c r="I110" s="34">
        <f t="shared" si="8"/>
        <v>0.34300689410647989</v>
      </c>
      <c r="J110" s="34">
        <f t="shared" si="9"/>
        <v>0.17063218346843756</v>
      </c>
      <c r="K110" s="34">
        <f>(Constantes!$D$10/0.8)*(Constantes!$D$5*J110^2+Constantes!$D$6*J110+Constantes!$D$7)</f>
        <v>10.093503136863655</v>
      </c>
      <c r="L110" s="34">
        <f>(Constantes!$D$10/0.8)*(0.00376*D110^2-0.0516*D110-6.967)</f>
        <v>-2.6410569749999993</v>
      </c>
      <c r="M110" s="8"/>
    </row>
    <row r="111" spans="2:13" x14ac:dyDescent="0.25">
      <c r="B111" s="6"/>
      <c r="C111" s="34">
        <v>108</v>
      </c>
      <c r="D111" s="34">
        <f>(Clima!D111+Clima!E111)/2</f>
        <v>13</v>
      </c>
      <c r="E111" s="34">
        <f t="shared" si="5"/>
        <v>1.4985150190445926</v>
      </c>
      <c r="F111" s="34">
        <f t="shared" si="6"/>
        <v>9.8019245431965704E-2</v>
      </c>
      <c r="G111" s="34">
        <f t="shared" si="7"/>
        <v>2.470307</v>
      </c>
      <c r="H111" s="34">
        <f>0.001013*Constantes!$D$4/(0.622*G111)</f>
        <v>4.5108175751075688E-2</v>
      </c>
      <c r="I111" s="34">
        <f t="shared" si="8"/>
        <v>0.3493076722279615</v>
      </c>
      <c r="J111" s="34">
        <f t="shared" si="9"/>
        <v>0.17700521735312635</v>
      </c>
      <c r="K111" s="34">
        <f>(Constantes!$D$10/0.8)*(Constantes!$D$5*J111^2+Constantes!$D$6*J111+Constantes!$D$7)</f>
        <v>10.056534012921201</v>
      </c>
      <c r="L111" s="34">
        <f>(Constantes!$D$10/0.8)*(0.00376*D111^2-0.0516*D111-6.967)</f>
        <v>-2.6258849999999994</v>
      </c>
      <c r="M111" s="8"/>
    </row>
    <row r="112" spans="2:13" x14ac:dyDescent="0.25">
      <c r="B112" s="6"/>
      <c r="C112" s="34">
        <v>109</v>
      </c>
      <c r="D112" s="34">
        <f>(Clima!D112+Clima!E112)/2</f>
        <v>13.6</v>
      </c>
      <c r="E112" s="34">
        <f t="shared" si="5"/>
        <v>1.5583614462879349</v>
      </c>
      <c r="F112" s="34">
        <f t="shared" si="6"/>
        <v>0.10144691080047988</v>
      </c>
      <c r="G112" s="34">
        <f t="shared" si="7"/>
        <v>2.4688903999999998</v>
      </c>
      <c r="H112" s="34">
        <f>0.001013*Constantes!$D$4/(0.622*G112)</f>
        <v>4.5134057921369271E-2</v>
      </c>
      <c r="I112" s="34">
        <f t="shared" si="8"/>
        <v>0.3532075459589159</v>
      </c>
      <c r="J112" s="34">
        <f t="shared" si="9"/>
        <v>0.18332580077182795</v>
      </c>
      <c r="K112" s="34">
        <f>(Constantes!$D$10/0.8)*(Constantes!$D$5*J112^2+Constantes!$D$6*J112+Constantes!$D$7)</f>
        <v>10.019462751774094</v>
      </c>
      <c r="L112" s="34">
        <f>(Constantes!$D$10/0.8)*(0.00376*D112^2-0.0516*D112-6.967)</f>
        <v>-2.6149913999999996</v>
      </c>
      <c r="M112" s="8"/>
    </row>
    <row r="113" spans="2:13" x14ac:dyDescent="0.25">
      <c r="B113" s="6"/>
      <c r="C113" s="34">
        <v>110</v>
      </c>
      <c r="D113" s="34">
        <f>(Clima!D113+Clima!E113)/2</f>
        <v>14.5</v>
      </c>
      <c r="E113" s="34">
        <f t="shared" si="5"/>
        <v>1.6520640028566567</v>
      </c>
      <c r="F113" s="34">
        <f t="shared" si="6"/>
        <v>0.10677937410937641</v>
      </c>
      <c r="G113" s="34">
        <f t="shared" si="7"/>
        <v>2.4667654999999997</v>
      </c>
      <c r="H113" s="34">
        <f>0.001013*Constantes!$D$4/(0.622*G113)</f>
        <v>4.5172936914803029E-2</v>
      </c>
      <c r="I113" s="34">
        <f t="shared" si="8"/>
        <v>0.35894072909367275</v>
      </c>
      <c r="J113" s="34">
        <f t="shared" si="9"/>
        <v>0.18959206079926599</v>
      </c>
      <c r="K113" s="34">
        <f>(Constantes!$D$10/0.8)*(Constantes!$D$5*J113^2+Constantes!$D$6*J113+Constantes!$D$7)</f>
        <v>9.9823105927524214</v>
      </c>
      <c r="L113" s="34">
        <f>(Constantes!$D$10/0.8)*(0.00376*D113^2-0.0516*D113-6.967)</f>
        <v>-2.5967474999999993</v>
      </c>
      <c r="M113" s="8"/>
    </row>
    <row r="114" spans="2:13" x14ac:dyDescent="0.25">
      <c r="B114" s="6"/>
      <c r="C114" s="34">
        <v>111</v>
      </c>
      <c r="D114" s="34">
        <f>(Clima!D114+Clima!E114)/2</f>
        <v>12.45</v>
      </c>
      <c r="E114" s="34">
        <f t="shared" si="5"/>
        <v>1.4454380326538754</v>
      </c>
      <c r="F114" s="34">
        <f t="shared" si="6"/>
        <v>9.4964314589914542E-2</v>
      </c>
      <c r="G114" s="34">
        <f t="shared" si="7"/>
        <v>2.47160555</v>
      </c>
      <c r="H114" s="34">
        <f>0.001013*Constantes!$D$4/(0.622*G114)</f>
        <v>4.5084476491450073E-2</v>
      </c>
      <c r="I114" s="34">
        <f t="shared" si="8"/>
        <v>0.34567857031477189</v>
      </c>
      <c r="J114" s="34">
        <f t="shared" si="9"/>
        <v>0.19580214060735746</v>
      </c>
      <c r="K114" s="34">
        <f>(Constantes!$D$10/0.8)*(Constantes!$D$5*J114^2+Constantes!$D$6*J114+Constantes!$D$7)</f>
        <v>9.9450990661438201</v>
      </c>
      <c r="L114" s="34">
        <f>(Constantes!$D$10/0.8)*(0.00376*D114^2-0.0516*D114-6.967)</f>
        <v>-2.6349789749999997</v>
      </c>
      <c r="M114" s="8"/>
    </row>
    <row r="115" spans="2:13" x14ac:dyDescent="0.25">
      <c r="B115" s="6"/>
      <c r="C115" s="34">
        <v>112</v>
      </c>
      <c r="D115" s="34">
        <f>(Clima!D115+Clima!E115)/2</f>
        <v>11.8</v>
      </c>
      <c r="E115" s="34">
        <f t="shared" si="5"/>
        <v>1.384844857641909</v>
      </c>
      <c r="F115" s="34">
        <f t="shared" si="6"/>
        <v>9.1458825865714591E-2</v>
      </c>
      <c r="G115" s="34">
        <f t="shared" si="7"/>
        <v>2.4731402</v>
      </c>
      <c r="H115" s="34">
        <f>0.001013*Constantes!$D$4/(0.622*G115)</f>
        <v>4.5056500361407952E-2</v>
      </c>
      <c r="I115" s="34">
        <f t="shared" si="8"/>
        <v>0.3413233651453087</v>
      </c>
      <c r="J115" s="34">
        <f t="shared" si="9"/>
        <v>0.20195420001543066</v>
      </c>
      <c r="K115" s="34">
        <f>(Constantes!$D$10/0.8)*(Constantes!$D$5*J115^2+Constantes!$D$6*J115+Constantes!$D$7)</f>
        <v>9.9078499743437831</v>
      </c>
      <c r="L115" s="34">
        <f>(Constantes!$D$10/0.8)*(0.00376*D115^2-0.0516*D115-6.967)</f>
        <v>-2.6446265999999996</v>
      </c>
      <c r="M115" s="8"/>
    </row>
    <row r="116" spans="2:13" x14ac:dyDescent="0.25">
      <c r="B116" s="6"/>
      <c r="C116" s="34">
        <v>113</v>
      </c>
      <c r="D116" s="34">
        <f>(Clima!D116+Clima!E116)/2</f>
        <v>10.85</v>
      </c>
      <c r="E116" s="34">
        <f t="shared" si="5"/>
        <v>1.3003002567289974</v>
      </c>
      <c r="F116" s="34">
        <f t="shared" si="6"/>
        <v>8.6534052607070783E-2</v>
      </c>
      <c r="G116" s="34">
        <f t="shared" si="7"/>
        <v>2.4753831499999999</v>
      </c>
      <c r="H116" s="34">
        <f>0.001013*Constantes!$D$4/(0.622*G116)</f>
        <v>4.5015674569455051E-2</v>
      </c>
      <c r="I116" s="34">
        <f t="shared" si="8"/>
        <v>0.33483065028999898</v>
      </c>
      <c r="J116" s="34">
        <f t="shared" si="9"/>
        <v>0.20804641603551069</v>
      </c>
      <c r="K116" s="34">
        <f>(Constantes!$D$10/0.8)*(Constantes!$D$5*J116^2+Constantes!$D$6*J116+Constantes!$D$7)</f>
        <v>9.870585372623637</v>
      </c>
      <c r="L116" s="34">
        <f>(Constantes!$D$10/0.8)*(0.00376*D116^2-0.0516*D116-6.967)</f>
        <v>-2.6565837749999996</v>
      </c>
      <c r="M116" s="8"/>
    </row>
    <row r="117" spans="2:13" x14ac:dyDescent="0.25">
      <c r="B117" s="6"/>
      <c r="C117" s="34">
        <v>114</v>
      </c>
      <c r="D117" s="34">
        <f>(Clima!D117+Clima!E117)/2</f>
        <v>11.9</v>
      </c>
      <c r="E117" s="34">
        <f t="shared" si="5"/>
        <v>1.3940190963940859</v>
      </c>
      <c r="F117" s="34">
        <f t="shared" si="6"/>
        <v>9.1990843524687727E-2</v>
      </c>
      <c r="G117" s="34">
        <f t="shared" si="7"/>
        <v>2.4729041</v>
      </c>
      <c r="H117" s="34">
        <f>0.001013*Constantes!$D$4/(0.622*G117)</f>
        <v>4.506080212132469E-2</v>
      </c>
      <c r="I117" s="34">
        <f t="shared" si="8"/>
        <v>0.34199803993111727</v>
      </c>
      <c r="J117" s="34">
        <f t="shared" si="9"/>
        <v>0.21407698341251005</v>
      </c>
      <c r="K117" s="34">
        <f>(Constantes!$D$10/0.8)*(Constantes!$D$5*J117^2+Constantes!$D$6*J117+Constantes!$D$7)</f>
        <v>9.8333275495371026</v>
      </c>
      <c r="L117" s="34">
        <f>(Constantes!$D$10/0.8)*(0.00376*D117^2-0.0516*D117-6.967)</f>
        <v>-2.6432198999999996</v>
      </c>
      <c r="M117" s="8"/>
    </row>
    <row r="118" spans="2:13" x14ac:dyDescent="0.25">
      <c r="B118" s="6"/>
      <c r="C118" s="34">
        <v>115</v>
      </c>
      <c r="D118" s="34">
        <f>(Clima!D118+Clima!E118)/2</f>
        <v>11.600000000000001</v>
      </c>
      <c r="E118" s="34">
        <f t="shared" si="5"/>
        <v>1.3666553605146041</v>
      </c>
      <c r="F118" s="34">
        <f t="shared" si="6"/>
        <v>9.0402651818888555E-2</v>
      </c>
      <c r="G118" s="34">
        <f t="shared" si="7"/>
        <v>2.4736123999999999</v>
      </c>
      <c r="H118" s="34">
        <f>0.001013*Constantes!$D$4/(0.622*G118)</f>
        <v>4.5047899305126593E-2</v>
      </c>
      <c r="I118" s="34">
        <f t="shared" si="8"/>
        <v>0.33996897773719958</v>
      </c>
      <c r="J118" s="34">
        <f t="shared" si="9"/>
        <v>0.22004411515916453</v>
      </c>
      <c r="K118" s="34">
        <f>(Constantes!$D$10/0.8)*(Constantes!$D$5*J118^2+Constantes!$D$6*J118+Constantes!$D$7)</f>
        <v>9.7960990069866725</v>
      </c>
      <c r="L118" s="34">
        <f>(Constantes!$D$10/0.8)*(0.00376*D118^2-0.0516*D118-6.967)</f>
        <v>-2.6473553999999995</v>
      </c>
      <c r="M118" s="8"/>
    </row>
    <row r="119" spans="2:13" x14ac:dyDescent="0.25">
      <c r="B119" s="6"/>
      <c r="C119" s="34">
        <v>116</v>
      </c>
      <c r="D119" s="34">
        <f>(Clima!D119+Clima!E119)/2</f>
        <v>11.9</v>
      </c>
      <c r="E119" s="34">
        <f t="shared" si="5"/>
        <v>1.3940190963940859</v>
      </c>
      <c r="F119" s="34">
        <f t="shared" si="6"/>
        <v>9.1990843524687727E-2</v>
      </c>
      <c r="G119" s="34">
        <f t="shared" si="7"/>
        <v>2.4729041</v>
      </c>
      <c r="H119" s="34">
        <f>0.001013*Constantes!$D$4/(0.622*G119)</f>
        <v>4.506080212132469E-2</v>
      </c>
      <c r="I119" s="34">
        <f t="shared" si="8"/>
        <v>0.34199803993111727</v>
      </c>
      <c r="J119" s="34">
        <f t="shared" si="9"/>
        <v>0.22594604308555641</v>
      </c>
      <c r="K119" s="34">
        <f>(Constantes!$D$10/0.8)*(Constantes!$D$5*J119^2+Constantes!$D$6*J119+Constantes!$D$7)</f>
        <v>9.7589224399715349</v>
      </c>
      <c r="L119" s="34">
        <f>(Constantes!$D$10/0.8)*(0.00376*D119^2-0.0516*D119-6.967)</f>
        <v>-2.6432198999999996</v>
      </c>
      <c r="M119" s="8"/>
    </row>
    <row r="120" spans="2:13" x14ac:dyDescent="0.25">
      <c r="B120" s="6"/>
      <c r="C120" s="34">
        <v>117</v>
      </c>
      <c r="D120" s="34">
        <f>(Clima!D120+Clima!E120)/2</f>
        <v>14.1</v>
      </c>
      <c r="E120" s="34">
        <f t="shared" si="5"/>
        <v>1.6098253520131185</v>
      </c>
      <c r="F120" s="34">
        <f t="shared" si="6"/>
        <v>0.10438069155687195</v>
      </c>
      <c r="G120" s="34">
        <f t="shared" si="7"/>
        <v>2.4677099</v>
      </c>
      <c r="H120" s="34">
        <f>0.001013*Constantes!$D$4/(0.622*G120)</f>
        <v>4.5155649095994843E-2</v>
      </c>
      <c r="I120" s="34">
        <f t="shared" si="8"/>
        <v>0.35640998531823892</v>
      </c>
      <c r="J120" s="34">
        <f t="shared" si="9"/>
        <v>0.23178101832306711</v>
      </c>
      <c r="K120" s="34">
        <f>(Constantes!$D$10/0.8)*(Constantes!$D$5*J120^2+Constantes!$D$6*J120+Constantes!$D$7)</f>
        <v>9.7218207160391437</v>
      </c>
      <c r="L120" s="34">
        <f>(Constantes!$D$10/0.8)*(0.00376*D120^2-0.0516*D120-6.967)</f>
        <v>-2.6051378999999995</v>
      </c>
      <c r="M120" s="8"/>
    </row>
    <row r="121" spans="2:13" x14ac:dyDescent="0.25">
      <c r="B121" s="6"/>
      <c r="C121" s="34">
        <v>118</v>
      </c>
      <c r="D121" s="34">
        <f>(Clima!D121+Clima!E121)/2</f>
        <v>12.200000000000001</v>
      </c>
      <c r="E121" s="34">
        <f t="shared" si="5"/>
        <v>1.4218629321922343</v>
      </c>
      <c r="F121" s="34">
        <f t="shared" si="6"/>
        <v>9.3602745308232108E-2</v>
      </c>
      <c r="G121" s="34">
        <f t="shared" si="7"/>
        <v>2.4721957999999997</v>
      </c>
      <c r="H121" s="34">
        <f>0.001013*Constantes!$D$4/(0.622*G121)</f>
        <v>4.5073712331002484E-2</v>
      </c>
      <c r="I121" s="34">
        <f t="shared" si="8"/>
        <v>0.34401194911201238</v>
      </c>
      <c r="J121" s="34">
        <f t="shared" si="9"/>
        <v>0.23754731184260455</v>
      </c>
      <c r="K121" s="34">
        <f>(Constantes!$D$10/0.8)*(Constantes!$D$5*J121^2+Constantes!$D$6*J121+Constantes!$D$7)</f>
        <v>9.6848168544628823</v>
      </c>
      <c r="L121" s="34">
        <f>(Constantes!$D$10/0.8)*(0.00376*D121^2-0.0516*D121-6.967)</f>
        <v>-2.6388305999999995</v>
      </c>
      <c r="M121" s="8"/>
    </row>
    <row r="122" spans="2:13" x14ac:dyDescent="0.25">
      <c r="B122" s="6"/>
      <c r="C122" s="34">
        <v>119</v>
      </c>
      <c r="D122" s="34">
        <f>(Clima!D122+Clima!E122)/2</f>
        <v>13.85</v>
      </c>
      <c r="E122" s="34">
        <f t="shared" si="5"/>
        <v>1.5839100041391287</v>
      </c>
      <c r="F122" s="34">
        <f t="shared" si="6"/>
        <v>0.10290490852509908</v>
      </c>
      <c r="G122" s="34">
        <f t="shared" si="7"/>
        <v>2.4683001499999997</v>
      </c>
      <c r="H122" s="34">
        <f>0.001013*Constantes!$D$4/(0.622*G122)</f>
        <v>4.5144850927109709E-2</v>
      </c>
      <c r="I122" s="34">
        <f t="shared" si="8"/>
        <v>0.35481417383138586</v>
      </c>
      <c r="J122" s="34">
        <f t="shared" si="9"/>
        <v>0.2432432149669522</v>
      </c>
      <c r="K122" s="34">
        <f>(Constantes!$D$10/0.8)*(Constantes!$D$5*J122^2+Constantes!$D$6*J122+Constantes!$D$7)</f>
        <v>9.6479340051686826</v>
      </c>
      <c r="L122" s="34">
        <f>(Constantes!$D$10/0.8)*(0.00376*D122^2-0.0516*D122-6.967)</f>
        <v>-2.6101527749999995</v>
      </c>
      <c r="M122" s="8"/>
    </row>
    <row r="123" spans="2:13" x14ac:dyDescent="0.25">
      <c r="B123" s="6"/>
      <c r="C123" s="34">
        <v>120</v>
      </c>
      <c r="D123" s="34">
        <f>(Clima!D123+Clima!E123)/2</f>
        <v>12.6</v>
      </c>
      <c r="E123" s="34">
        <f t="shared" si="5"/>
        <v>1.4597472514986058</v>
      </c>
      <c r="F123" s="34">
        <f t="shared" si="6"/>
        <v>9.5789323919104052E-2</v>
      </c>
      <c r="G123" s="34">
        <f t="shared" si="7"/>
        <v>2.4712513999999999</v>
      </c>
      <c r="H123" s="34">
        <f>0.001013*Constantes!$D$4/(0.622*G123)</f>
        <v>4.5090937455862456E-2</v>
      </c>
      <c r="I123" s="34">
        <f t="shared" si="8"/>
        <v>0.34667344489607588</v>
      </c>
      <c r="J123" s="34">
        <f t="shared" si="9"/>
        <v>0.24886703987708655</v>
      </c>
      <c r="K123" s="34">
        <f>(Constantes!$D$10/0.8)*(Constantes!$D$5*J123^2+Constantes!$D$6*J123+Constantes!$D$7)</f>
        <v>9.6111954274336782</v>
      </c>
      <c r="L123" s="34">
        <f>(Constantes!$D$10/0.8)*(0.00376*D123^2-0.0516*D123-6.967)</f>
        <v>-2.6325833999999997</v>
      </c>
      <c r="M123" s="8"/>
    </row>
    <row r="124" spans="2:13" x14ac:dyDescent="0.25">
      <c r="B124" s="6"/>
      <c r="C124" s="34">
        <v>121</v>
      </c>
      <c r="D124" s="34">
        <f>(Clima!D124+Clima!E124)/2</f>
        <v>12.55</v>
      </c>
      <c r="E124" s="34">
        <f t="shared" si="5"/>
        <v>1.4549637534474031</v>
      </c>
      <c r="F124" s="34">
        <f t="shared" si="6"/>
        <v>9.551364537557766E-2</v>
      </c>
      <c r="G124" s="34">
        <f t="shared" si="7"/>
        <v>2.4713694500000001</v>
      </c>
      <c r="H124" s="34">
        <f>0.001013*Constantes!$D$4/(0.622*G124)</f>
        <v>4.5088783595310905E-2</v>
      </c>
      <c r="I124" s="34">
        <f t="shared" si="8"/>
        <v>0.34634224568893279</v>
      </c>
      <c r="J124" s="34">
        <f t="shared" si="9"/>
        <v>0.25441712011231477</v>
      </c>
      <c r="K124" s="34">
        <f>(Constantes!$D$10/0.8)*(Constantes!$D$5*J124^2+Constantes!$D$6*J124+Constantes!$D$7)</f>
        <v>9.574624468380394</v>
      </c>
      <c r="L124" s="34">
        <f>(Constantes!$D$10/0.8)*(0.00376*D124^2-0.0516*D124-6.967)</f>
        <v>-2.6333889749999995</v>
      </c>
      <c r="M124" s="8"/>
    </row>
    <row r="125" spans="2:13" x14ac:dyDescent="0.25">
      <c r="B125" s="6"/>
      <c r="C125" s="34">
        <v>122</v>
      </c>
      <c r="D125" s="34">
        <f>(Clima!D125+Clima!E125)/2</f>
        <v>13.15</v>
      </c>
      <c r="E125" s="34">
        <f t="shared" si="5"/>
        <v>1.5132842544432668</v>
      </c>
      <c r="F125" s="34">
        <f t="shared" si="6"/>
        <v>9.8866781254448824E-2</v>
      </c>
      <c r="G125" s="34">
        <f t="shared" si="7"/>
        <v>2.4699528499999999</v>
      </c>
      <c r="H125" s="34">
        <f>0.001013*Constantes!$D$4/(0.622*G125)</f>
        <v>4.5114643510345769E-2</v>
      </c>
      <c r="I125" s="34">
        <f t="shared" si="8"/>
        <v>0.35028844443641177</v>
      </c>
      <c r="J125" s="34">
        <f t="shared" si="9"/>
        <v>0.25989181106408255</v>
      </c>
      <c r="K125" s="34">
        <f>(Constantes!$D$10/0.8)*(Constantes!$D$5*J125^2+Constantes!$D$6*J125+Constantes!$D$7)</f>
        <v>9.5382445412900783</v>
      </c>
      <c r="L125" s="34">
        <f>(Constantes!$D$10/0.8)*(0.00376*D125^2-0.0516*D125-6.967)</f>
        <v>-2.6232567749999993</v>
      </c>
      <c r="M125" s="8"/>
    </row>
    <row r="126" spans="2:13" x14ac:dyDescent="0.25">
      <c r="B126" s="6"/>
      <c r="C126" s="34">
        <v>123</v>
      </c>
      <c r="D126" s="34">
        <f>(Clima!D126+Clima!E126)/2</f>
        <v>13.25</v>
      </c>
      <c r="E126" s="34">
        <f t="shared" si="5"/>
        <v>1.5232012546387372</v>
      </c>
      <c r="F126" s="34">
        <f t="shared" si="6"/>
        <v>9.943526343834895E-2</v>
      </c>
      <c r="G126" s="34">
        <f t="shared" si="7"/>
        <v>2.4697167499999999</v>
      </c>
      <c r="H126" s="34">
        <f>0.001013*Constantes!$D$4/(0.622*G126)</f>
        <v>4.5118956380367316E-2</v>
      </c>
      <c r="I126" s="34">
        <f t="shared" si="8"/>
        <v>0.35094014605756357</v>
      </c>
      <c r="J126" s="34">
        <f t="shared" si="9"/>
        <v>0.26528949046330735</v>
      </c>
      <c r="K126" s="34">
        <f>(Constantes!$D$10/0.8)*(Constantes!$D$5*J126^2+Constantes!$D$6*J126+Constantes!$D$7)</f>
        <v>9.5020791037591881</v>
      </c>
      <c r="L126" s="34">
        <f>(Constantes!$D$10/0.8)*(0.00376*D126^2-0.0516*D126-6.967)</f>
        <v>-2.6214693749999993</v>
      </c>
      <c r="M126" s="8"/>
    </row>
    <row r="127" spans="2:13" x14ac:dyDescent="0.25">
      <c r="B127" s="6"/>
      <c r="C127" s="34">
        <v>124</v>
      </c>
      <c r="D127" s="34">
        <f>(Clima!D127+Clima!E127)/2</f>
        <v>11.899999999999999</v>
      </c>
      <c r="E127" s="34">
        <f t="shared" si="5"/>
        <v>1.3940190963940857</v>
      </c>
      <c r="F127" s="34">
        <f t="shared" si="6"/>
        <v>9.1990843524687713E-2</v>
      </c>
      <c r="G127" s="34">
        <f t="shared" si="7"/>
        <v>2.4729041</v>
      </c>
      <c r="H127" s="34">
        <f>0.001013*Constantes!$D$4/(0.622*G127)</f>
        <v>4.506080212132469E-2</v>
      </c>
      <c r="I127" s="34">
        <f t="shared" si="8"/>
        <v>0.34199803993111721</v>
      </c>
      <c r="J127" s="34">
        <f t="shared" si="9"/>
        <v>0.27060855886109181</v>
      </c>
      <c r="K127" s="34">
        <f>(Constantes!$D$10/0.8)*(Constantes!$D$5*J127^2+Constantes!$D$6*J127+Constantes!$D$7)</f>
        <v>9.4661516357231044</v>
      </c>
      <c r="L127" s="34">
        <f>(Constantes!$D$10/0.8)*(0.00376*D127^2-0.0516*D127-6.967)</f>
        <v>-2.6432198999999996</v>
      </c>
      <c r="M127" s="8"/>
    </row>
    <row r="128" spans="2:13" x14ac:dyDescent="0.25">
      <c r="B128" s="6"/>
      <c r="C128" s="34">
        <v>125</v>
      </c>
      <c r="D128" s="34">
        <f>(Clima!D128+Clima!E128)/2</f>
        <v>12.450000000000001</v>
      </c>
      <c r="E128" s="34">
        <f t="shared" si="5"/>
        <v>1.4454380326538756</v>
      </c>
      <c r="F128" s="34">
        <f t="shared" si="6"/>
        <v>9.4964314589914556E-2</v>
      </c>
      <c r="G128" s="34">
        <f t="shared" si="7"/>
        <v>2.47160555</v>
      </c>
      <c r="H128" s="34">
        <f>0.001013*Constantes!$D$4/(0.622*G128)</f>
        <v>4.5084476491450073E-2</v>
      </c>
      <c r="I128" s="34">
        <f t="shared" si="8"/>
        <v>0.34567857031477189</v>
      </c>
      <c r="J128" s="34">
        <f t="shared" si="9"/>
        <v>0.2758474401026747</v>
      </c>
      <c r="K128" s="34">
        <f>(Constantes!$D$10/0.8)*(Constantes!$D$5*J128^2+Constantes!$D$6*J128+Constantes!$D$7)</f>
        <v>9.4304856173714455</v>
      </c>
      <c r="L128" s="34">
        <f>(Constantes!$D$10/0.8)*(0.00376*D128^2-0.0516*D128-6.967)</f>
        <v>-2.6349789749999997</v>
      </c>
      <c r="M128" s="8"/>
    </row>
    <row r="129" spans="2:13" x14ac:dyDescent="0.25">
      <c r="B129" s="6"/>
      <c r="C129" s="34">
        <v>126</v>
      </c>
      <c r="D129" s="34">
        <f>(Clima!D129+Clima!E129)/2</f>
        <v>11.15</v>
      </c>
      <c r="E129" s="34">
        <f t="shared" si="5"/>
        <v>1.3264944974668198</v>
      </c>
      <c r="F129" s="34">
        <f t="shared" si="6"/>
        <v>8.8064202128366353E-2</v>
      </c>
      <c r="G129" s="34">
        <f t="shared" si="7"/>
        <v>2.47467485</v>
      </c>
      <c r="H129" s="34">
        <f>0.001013*Constantes!$D$4/(0.622*G129)</f>
        <v>4.5028558929716578E-2</v>
      </c>
      <c r="I129" s="34">
        <f t="shared" si="8"/>
        <v>0.33689717588432466</v>
      </c>
      <c r="J129" s="34">
        <f t="shared" si="9"/>
        <v>0.28100458179447974</v>
      </c>
      <c r="K129" s="34">
        <f>(Constantes!$D$10/0.8)*(Constantes!$D$5*J129^2+Constantes!$D$6*J129+Constantes!$D$7)</f>
        <v>9.3951045069794059</v>
      </c>
      <c r="L129" s="34">
        <f>(Constantes!$D$10/0.8)*(0.00376*D129^2-0.0516*D129-6.967)</f>
        <v>-2.6530827749999997</v>
      </c>
      <c r="M129" s="8"/>
    </row>
    <row r="130" spans="2:13" x14ac:dyDescent="0.25">
      <c r="B130" s="6"/>
      <c r="C130" s="34">
        <v>127</v>
      </c>
      <c r="D130" s="34">
        <f>(Clima!D130+Clima!E130)/2</f>
        <v>12.4</v>
      </c>
      <c r="E130" s="34">
        <f t="shared" si="5"/>
        <v>1.440695742444418</v>
      </c>
      <c r="F130" s="34">
        <f t="shared" si="6"/>
        <v>9.4690659669251859E-2</v>
      </c>
      <c r="G130" s="34">
        <f t="shared" si="7"/>
        <v>2.4717235999999998</v>
      </c>
      <c r="H130" s="34">
        <f>0.001013*Constantes!$D$4/(0.622*G130)</f>
        <v>4.508232324808184E-2</v>
      </c>
      <c r="I130" s="34">
        <f t="shared" si="8"/>
        <v>0.34534609482941636</v>
      </c>
      <c r="J130" s="34">
        <f t="shared" si="9"/>
        <v>0.28607845576412366</v>
      </c>
      <c r="K130" s="34">
        <f>(Constantes!$D$10/0.8)*(Constantes!$D$5*J130^2+Constantes!$D$6*J130+Constantes!$D$7)</f>
        <v>9.3600317186797586</v>
      </c>
      <c r="L130" s="34">
        <f>(Constantes!$D$10/0.8)*(0.00376*D130^2-0.0516*D130-6.967)</f>
        <v>-2.6357633999999992</v>
      </c>
      <c r="M130" s="8"/>
    </row>
    <row r="131" spans="2:13" x14ac:dyDescent="0.25">
      <c r="B131" s="6"/>
      <c r="C131" s="34">
        <v>128</v>
      </c>
      <c r="D131" s="34">
        <f>(Clima!D131+Clima!E131)/2</f>
        <v>11.15</v>
      </c>
      <c r="E131" s="34">
        <f t="shared" si="5"/>
        <v>1.3264944974668198</v>
      </c>
      <c r="F131" s="34">
        <f t="shared" si="6"/>
        <v>8.8064202128366353E-2</v>
      </c>
      <c r="G131" s="34">
        <f t="shared" si="7"/>
        <v>2.47467485</v>
      </c>
      <c r="H131" s="34">
        <f>0.001013*Constantes!$D$4/(0.622*G131)</f>
        <v>4.5028558929716578E-2</v>
      </c>
      <c r="I131" s="34">
        <f t="shared" si="8"/>
        <v>0.33689717588432466</v>
      </c>
      <c r="J131" s="34">
        <f t="shared" si="9"/>
        <v>0.29106755851324578</v>
      </c>
      <c r="K131" s="34">
        <f>(Constantes!$D$10/0.8)*(Constantes!$D$5*J131^2+Constantes!$D$6*J131+Constantes!$D$7)</f>
        <v>9.325290600200189</v>
      </c>
      <c r="L131" s="34">
        <f>(Constantes!$D$10/0.8)*(0.00376*D131^2-0.0516*D131-6.967)</f>
        <v>-2.6530827749999997</v>
      </c>
      <c r="M131" s="8"/>
    </row>
    <row r="132" spans="2:13" x14ac:dyDescent="0.25">
      <c r="B132" s="6"/>
      <c r="C132" s="34">
        <v>129</v>
      </c>
      <c r="D132" s="34">
        <f>(Clima!D132+Clima!E132)/2</f>
        <v>11.75</v>
      </c>
      <c r="E132" s="34">
        <f t="shared" si="5"/>
        <v>1.3802776599471762</v>
      </c>
      <c r="F132" s="34">
        <f t="shared" si="6"/>
        <v>9.1193801661548224E-2</v>
      </c>
      <c r="G132" s="34">
        <f t="shared" si="7"/>
        <v>2.4732582499999998</v>
      </c>
      <c r="H132" s="34">
        <f>0.001013*Constantes!$D$4/(0.622*G132)</f>
        <v>4.5054349789437696E-2</v>
      </c>
      <c r="I132" s="34">
        <f t="shared" si="8"/>
        <v>0.34098539738615508</v>
      </c>
      <c r="J132" s="34">
        <f t="shared" si="9"/>
        <v>0.29597041166302818</v>
      </c>
      <c r="K132" s="34">
        <f>(Constantes!$D$10/0.8)*(Constantes!$D$5*J132^2+Constantes!$D$6*J132+Constantes!$D$7)</f>
        <v>9.2909044105907217</v>
      </c>
      <c r="L132" s="34">
        <f>(Constantes!$D$10/0.8)*(0.00376*D132^2-0.0516*D132-6.967)</f>
        <v>-2.6453193749999993</v>
      </c>
      <c r="M132" s="8"/>
    </row>
    <row r="133" spans="2:13" x14ac:dyDescent="0.25">
      <c r="B133" s="6"/>
      <c r="C133" s="34">
        <v>130</v>
      </c>
      <c r="D133" s="34">
        <f>(Clima!D133+Clima!E133)/2</f>
        <v>12.25</v>
      </c>
      <c r="E133" s="34">
        <f t="shared" ref="E133:E196" si="10">EXP((16.78*D133-116.9)/(D133+237.3))</f>
        <v>1.4265507491669478</v>
      </c>
      <c r="F133" s="34">
        <f t="shared" ref="F133:F196" si="11">4098*E133/((D133+237.3)^2)</f>
        <v>9.387372076527814E-2</v>
      </c>
      <c r="G133" s="34">
        <f t="shared" ref="G133:G196" si="12">2.501-0.002361*D133</f>
        <v>2.47207775</v>
      </c>
      <c r="H133" s="34">
        <f>0.001013*Constantes!$D$4/(0.622*G133)</f>
        <v>4.5075864751872197E-2</v>
      </c>
      <c r="I133" s="34">
        <f t="shared" ref="I133:I196" si="13">IF(D133&gt;0,1.26*F133/(G133*(F133+H133)),0)</f>
        <v>0.34434612138705856</v>
      </c>
      <c r="J133" s="34">
        <f t="shared" ref="J133:J196" si="14">0.409*SIN(2*PI()*(C133-82)/365)</f>
        <v>0.30078556239227006</v>
      </c>
      <c r="K133" s="34">
        <f>(Constantes!$D$10/0.8)*(Constantes!$D$5*J133^2+Constantes!$D$6*J133+Constantes!$D$7)</f>
        <v>9.2568962979660565</v>
      </c>
      <c r="L133" s="34">
        <f>(Constantes!$D$10/0.8)*(0.00376*D133^2-0.0516*D133-6.967)</f>
        <v>-2.6380743749999995</v>
      </c>
      <c r="M133" s="8"/>
    </row>
    <row r="134" spans="2:13" x14ac:dyDescent="0.25">
      <c r="B134" s="6"/>
      <c r="C134" s="34">
        <v>131</v>
      </c>
      <c r="D134" s="34">
        <f>(Clima!D134+Clima!E134)/2</f>
        <v>12.15</v>
      </c>
      <c r="E134" s="34">
        <f t="shared" si="10"/>
        <v>1.4171886499432413</v>
      </c>
      <c r="F134" s="34">
        <f t="shared" si="11"/>
        <v>9.3332436390604984E-2</v>
      </c>
      <c r="G134" s="34">
        <f t="shared" si="12"/>
        <v>2.4723138499999999</v>
      </c>
      <c r="H134" s="34">
        <f>0.001013*Constantes!$D$4/(0.622*G134)</f>
        <v>4.5071560115683744E-2</v>
      </c>
      <c r="I134" s="34">
        <f t="shared" si="13"/>
        <v>0.34367735355446433</v>
      </c>
      <c r="J134" s="34">
        <f t="shared" si="14"/>
        <v>0.30551158386789107</v>
      </c>
      <c r="K134" s="34">
        <f>(Constantes!$D$10/0.8)*(Constantes!$D$5*J134^2+Constantes!$D$6*J134+Constantes!$D$7)</f>
        <v>9.2232892772875879</v>
      </c>
      <c r="L134" s="34">
        <f>(Constantes!$D$10/0.8)*(0.00376*D134^2-0.0516*D134-6.967)</f>
        <v>-2.6395797749999996</v>
      </c>
      <c r="M134" s="8"/>
    </row>
    <row r="135" spans="2:13" x14ac:dyDescent="0.25">
      <c r="B135" s="6"/>
      <c r="C135" s="34">
        <v>132</v>
      </c>
      <c r="D135" s="34">
        <f>(Clima!D135+Clima!E135)/2</f>
        <v>11.15</v>
      </c>
      <c r="E135" s="34">
        <f t="shared" si="10"/>
        <v>1.3264944974668198</v>
      </c>
      <c r="F135" s="34">
        <f t="shared" si="11"/>
        <v>8.8064202128366353E-2</v>
      </c>
      <c r="G135" s="34">
        <f t="shared" si="12"/>
        <v>2.47467485</v>
      </c>
      <c r="H135" s="34">
        <f>0.001013*Constantes!$D$4/(0.622*G135)</f>
        <v>4.5028558929716578E-2</v>
      </c>
      <c r="I135" s="34">
        <f t="shared" si="13"/>
        <v>0.33689717588432466</v>
      </c>
      <c r="J135" s="34">
        <f t="shared" si="14"/>
        <v>0.31014707566773203</v>
      </c>
      <c r="K135" s="34">
        <f>(Constantes!$D$10/0.8)*(Constantes!$D$5*J135^2+Constantes!$D$6*J135+Constantes!$D$7)</f>
        <v>9.1901062082099294</v>
      </c>
      <c r="L135" s="34">
        <f>(Constantes!$D$10/0.8)*(0.00376*D135^2-0.0516*D135-6.967)</f>
        <v>-2.6530827749999997</v>
      </c>
      <c r="M135" s="8"/>
    </row>
    <row r="136" spans="2:13" x14ac:dyDescent="0.25">
      <c r="B136" s="6"/>
      <c r="C136" s="34">
        <v>133</v>
      </c>
      <c r="D136" s="34">
        <f>(Clima!D136+Clima!E136)/2</f>
        <v>10.5</v>
      </c>
      <c r="E136" s="34">
        <f t="shared" si="10"/>
        <v>1.270315807299828</v>
      </c>
      <c r="F136" s="34">
        <f t="shared" si="11"/>
        <v>8.4777587211605721E-2</v>
      </c>
      <c r="G136" s="34">
        <f t="shared" si="12"/>
        <v>2.4762095</v>
      </c>
      <c r="H136" s="34">
        <f>0.001013*Constantes!$D$4/(0.622*G136)</f>
        <v>4.5000652131862245E-2</v>
      </c>
      <c r="I136" s="34">
        <f t="shared" si="13"/>
        <v>0.33240100947604179</v>
      </c>
      <c r="J136" s="34">
        <f t="shared" si="14"/>
        <v>0.31469066419553055</v>
      </c>
      <c r="K136" s="34">
        <f>(Constantes!$D$10/0.8)*(Constantes!$D$5*J136^2+Constantes!$D$6*J136+Constantes!$D$7)</f>
        <v>9.1573697730166561</v>
      </c>
      <c r="L136" s="34">
        <f>(Constantes!$D$10/0.8)*(0.00376*D136^2-0.0516*D136-6.967)</f>
        <v>-2.6603474999999994</v>
      </c>
      <c r="M136" s="8"/>
    </row>
    <row r="137" spans="2:13" x14ac:dyDescent="0.25">
      <c r="B137" s="6"/>
      <c r="C137" s="34">
        <v>134</v>
      </c>
      <c r="D137" s="34">
        <f>(Clima!D137+Clima!E137)/2</f>
        <v>10.5</v>
      </c>
      <c r="E137" s="34">
        <f t="shared" si="10"/>
        <v>1.270315807299828</v>
      </c>
      <c r="F137" s="34">
        <f t="shared" si="11"/>
        <v>8.4777587211605721E-2</v>
      </c>
      <c r="G137" s="34">
        <f t="shared" si="12"/>
        <v>2.4762095</v>
      </c>
      <c r="H137" s="34">
        <f>0.001013*Constantes!$D$4/(0.622*G137)</f>
        <v>4.5000652131862245E-2</v>
      </c>
      <c r="I137" s="34">
        <f t="shared" si="13"/>
        <v>0.33240100947604179</v>
      </c>
      <c r="J137" s="34">
        <f t="shared" si="14"/>
        <v>0.31914100308794713</v>
      </c>
      <c r="K137" s="34">
        <f>(Constantes!$D$10/0.8)*(Constantes!$D$5*J137^2+Constantes!$D$6*J137+Constantes!$D$7)</f>
        <v>9.1251024546699355</v>
      </c>
      <c r="L137" s="34">
        <f>(Constantes!$D$10/0.8)*(0.00376*D137^2-0.0516*D137-6.967)</f>
        <v>-2.6603474999999994</v>
      </c>
      <c r="M137" s="8"/>
    </row>
    <row r="138" spans="2:13" x14ac:dyDescent="0.25">
      <c r="B138" s="6"/>
      <c r="C138" s="34">
        <v>135</v>
      </c>
      <c r="D138" s="34">
        <f>(Clima!D138+Clima!E138)/2</f>
        <v>11.25</v>
      </c>
      <c r="E138" s="34">
        <f t="shared" si="10"/>
        <v>1.3353283650298429</v>
      </c>
      <c r="F138" s="34">
        <f t="shared" si="11"/>
        <v>8.8579350899344877E-2</v>
      </c>
      <c r="G138" s="34">
        <f t="shared" si="12"/>
        <v>2.47443875</v>
      </c>
      <c r="H138" s="34">
        <f>0.001013*Constantes!$D$4/(0.622*G138)</f>
        <v>4.5032855355628641E-2</v>
      </c>
      <c r="I138" s="34">
        <f t="shared" si="13"/>
        <v>0.33758270995629469</v>
      </c>
      <c r="J138" s="34">
        <f t="shared" si="14"/>
        <v>0.32349677361352186</v>
      </c>
      <c r="K138" s="34">
        <f>(Constantes!$D$10/0.8)*(Constantes!$D$5*J138^2+Constantes!$D$6*J138+Constantes!$D$7)</f>
        <v>9.0933265149985996</v>
      </c>
      <c r="L138" s="34">
        <f>(Constantes!$D$10/0.8)*(0.00376*D138^2-0.0516*D138-6.967)</f>
        <v>-2.6518593749999995</v>
      </c>
      <c r="M138" s="8"/>
    </row>
    <row r="139" spans="2:13" x14ac:dyDescent="0.25">
      <c r="B139" s="6"/>
      <c r="C139" s="34">
        <v>136</v>
      </c>
      <c r="D139" s="34">
        <f>(Clima!D139+Clima!E139)/2</f>
        <v>10.25</v>
      </c>
      <c r="E139" s="34">
        <f t="shared" si="10"/>
        <v>1.2492721463078402</v>
      </c>
      <c r="F139" s="34">
        <f t="shared" si="11"/>
        <v>8.3541669468764471E-2</v>
      </c>
      <c r="G139" s="34">
        <f t="shared" si="12"/>
        <v>2.4767997500000001</v>
      </c>
      <c r="H139" s="34">
        <f>0.001013*Constantes!$D$4/(0.622*G139)</f>
        <v>4.4989927956473885E-2</v>
      </c>
      <c r="I139" s="34">
        <f t="shared" si="13"/>
        <v>0.33065332530236252</v>
      </c>
      <c r="J139" s="34">
        <f t="shared" si="14"/>
        <v>0.32775668506344269</v>
      </c>
      <c r="K139" s="34">
        <f>(Constantes!$D$10/0.8)*(Constantes!$D$5*J139^2+Constantes!$D$6*J139+Constantes!$D$7)</f>
        <v>9.062063973049078</v>
      </c>
      <c r="L139" s="34">
        <f>(Constantes!$D$10/0.8)*(0.00376*D139^2-0.0516*D139-6.967)</f>
        <v>-2.6628243749999996</v>
      </c>
      <c r="M139" s="8"/>
    </row>
    <row r="140" spans="2:13" x14ac:dyDescent="0.25">
      <c r="B140" s="6"/>
      <c r="C140" s="34">
        <v>137</v>
      </c>
      <c r="D140" s="34">
        <f>(Clima!D140+Clima!E140)/2</f>
        <v>10.9</v>
      </c>
      <c r="E140" s="34">
        <f t="shared" si="10"/>
        <v>1.3046341322396258</v>
      </c>
      <c r="F140" s="34">
        <f t="shared" si="11"/>
        <v>8.6787491598136493E-2</v>
      </c>
      <c r="G140" s="34">
        <f t="shared" si="12"/>
        <v>2.4752651000000001</v>
      </c>
      <c r="H140" s="34">
        <f>0.001013*Constantes!$D$4/(0.622*G140)</f>
        <v>4.5017821450766028E-2</v>
      </c>
      <c r="I140" s="34">
        <f t="shared" si="13"/>
        <v>0.33517610193237696</v>
      </c>
      <c r="J140" s="34">
        <f t="shared" si="14"/>
        <v>0.33191947513401066</v>
      </c>
      <c r="K140" s="34">
        <f>(Constantes!$D$10/0.8)*(Constantes!$D$5*J140^2+Constantes!$D$6*J140+Constantes!$D$7)</f>
        <v>9.031336583623446</v>
      </c>
      <c r="L140" s="34">
        <f>(Constantes!$D$10/0.8)*(0.00376*D140^2-0.0516*D140-6.967)</f>
        <v>-2.6560178999999993</v>
      </c>
      <c r="M140" s="8"/>
    </row>
    <row r="141" spans="2:13" x14ac:dyDescent="0.25">
      <c r="B141" s="6"/>
      <c r="C141" s="34">
        <v>138</v>
      </c>
      <c r="D141" s="34">
        <f>(Clima!D141+Clima!E141)/2</f>
        <v>11.25</v>
      </c>
      <c r="E141" s="34">
        <f t="shared" si="10"/>
        <v>1.3353283650298429</v>
      </c>
      <c r="F141" s="34">
        <f t="shared" si="11"/>
        <v>8.8579350899344877E-2</v>
      </c>
      <c r="G141" s="34">
        <f t="shared" si="12"/>
        <v>2.47443875</v>
      </c>
      <c r="H141" s="34">
        <f>0.001013*Constantes!$D$4/(0.622*G141)</f>
        <v>4.5032855355628641E-2</v>
      </c>
      <c r="I141" s="34">
        <f t="shared" si="13"/>
        <v>0.33758270995629469</v>
      </c>
      <c r="J141" s="34">
        <f t="shared" si="14"/>
        <v>0.33598391030068736</v>
      </c>
      <c r="K141" s="34">
        <f>(Constantes!$D$10/0.8)*(Constantes!$D$5*J141^2+Constantes!$D$6*J141+Constantes!$D$7)</f>
        <v>9.0011658160286476</v>
      </c>
      <c r="L141" s="34">
        <f>(Constantes!$D$10/0.8)*(0.00376*D141^2-0.0516*D141-6.967)</f>
        <v>-2.6518593749999995</v>
      </c>
      <c r="M141" s="8"/>
    </row>
    <row r="142" spans="2:13" x14ac:dyDescent="0.25">
      <c r="B142" s="6"/>
      <c r="C142" s="34">
        <v>139</v>
      </c>
      <c r="D142" s="34">
        <f>(Clima!D142+Clima!E142)/2</f>
        <v>10.25</v>
      </c>
      <c r="E142" s="34">
        <f t="shared" si="10"/>
        <v>1.2492721463078402</v>
      </c>
      <c r="F142" s="34">
        <f t="shared" si="11"/>
        <v>8.3541669468764471E-2</v>
      </c>
      <c r="G142" s="34">
        <f t="shared" si="12"/>
        <v>2.4767997500000001</v>
      </c>
      <c r="H142" s="34">
        <f>0.001013*Constantes!$D$4/(0.622*G142)</f>
        <v>4.4989927956473885E-2</v>
      </c>
      <c r="I142" s="34">
        <f t="shared" si="13"/>
        <v>0.33065332530236252</v>
      </c>
      <c r="J142" s="34">
        <f t="shared" si="14"/>
        <v>0.3399487861836154</v>
      </c>
      <c r="K142" s="34">
        <f>(Constantes!$D$10/0.8)*(Constantes!$D$5*J142^2+Constantes!$D$6*J142+Constantes!$D$7)</f>
        <v>8.9715728330607405</v>
      </c>
      <c r="L142" s="34">
        <f>(Constantes!$D$10/0.8)*(0.00376*D142^2-0.0516*D142-6.967)</f>
        <v>-2.6628243749999996</v>
      </c>
      <c r="M142" s="8"/>
    </row>
    <row r="143" spans="2:13" x14ac:dyDescent="0.25">
      <c r="B143" s="6"/>
      <c r="C143" s="34">
        <v>140</v>
      </c>
      <c r="D143" s="34">
        <f>(Clima!D143+Clima!E143)/2</f>
        <v>11.65</v>
      </c>
      <c r="E143" s="34">
        <f t="shared" si="10"/>
        <v>1.3711829440577765</v>
      </c>
      <c r="F143" s="34">
        <f t="shared" si="11"/>
        <v>9.0665715946703279E-2</v>
      </c>
      <c r="G143" s="34">
        <f t="shared" si="12"/>
        <v>2.4734943499999997</v>
      </c>
      <c r="H143" s="34">
        <f>0.001013*Constantes!$D$4/(0.622*G143)</f>
        <v>4.5050049261326407E-2</v>
      </c>
      <c r="I143" s="34">
        <f t="shared" si="13"/>
        <v>0.34030820325039612</v>
      </c>
      <c r="J143" s="34">
        <f t="shared" si="14"/>
        <v>0.34381292790450158</v>
      </c>
      <c r="K143" s="34">
        <f>(Constantes!$D$10/0.8)*(Constantes!$D$5*J143^2+Constantes!$D$6*J143+Constantes!$D$7)</f>
        <v>8.9425784702477635</v>
      </c>
      <c r="L143" s="34">
        <f>(Constantes!$D$10/0.8)*(0.00376*D143^2-0.0516*D143-6.967)</f>
        <v>-2.6466837749999992</v>
      </c>
      <c r="M143" s="8"/>
    </row>
    <row r="144" spans="2:13" x14ac:dyDescent="0.25">
      <c r="B144" s="6"/>
      <c r="C144" s="34">
        <v>141</v>
      </c>
      <c r="D144" s="34">
        <f>(Clima!D144+Clima!E144)/2</f>
        <v>12</v>
      </c>
      <c r="E144" s="34">
        <f t="shared" si="10"/>
        <v>1.4032466788795555</v>
      </c>
      <c r="F144" s="34">
        <f t="shared" si="11"/>
        <v>9.2525495616340561E-2</v>
      </c>
      <c r="G144" s="34">
        <f t="shared" si="12"/>
        <v>2.4726680000000001</v>
      </c>
      <c r="H144" s="34">
        <f>0.001013*Constantes!$D$4/(0.622*G144)</f>
        <v>4.5065104702739119E-2</v>
      </c>
      <c r="I144" s="34">
        <f t="shared" si="13"/>
        <v>0.34267103098752799</v>
      </c>
      <c r="J144" s="34">
        <f t="shared" si="14"/>
        <v>0.34757519043475887</v>
      </c>
      <c r="K144" s="34">
        <f>(Constantes!$D$10/0.8)*(Constantes!$D$5*J144^2+Constantes!$D$6*J144+Constantes!$D$7)</f>
        <v>8.914203215374533</v>
      </c>
      <c r="L144" s="34">
        <f>(Constantes!$D$10/0.8)*(0.00376*D144^2-0.0516*D144-6.967)</f>
        <v>-2.6417849999999992</v>
      </c>
      <c r="M144" s="8"/>
    </row>
    <row r="145" spans="2:13" x14ac:dyDescent="0.25">
      <c r="B145" s="6"/>
      <c r="C145" s="34">
        <v>142</v>
      </c>
      <c r="D145" s="34">
        <f>(Clima!D145+Clima!E145)/2</f>
        <v>11.1</v>
      </c>
      <c r="E145" s="34">
        <f t="shared" si="10"/>
        <v>1.3220968535067421</v>
      </c>
      <c r="F145" s="34">
        <f t="shared" si="11"/>
        <v>8.7807587005638468E-2</v>
      </c>
      <c r="G145" s="34">
        <f t="shared" si="12"/>
        <v>2.4747928999999997</v>
      </c>
      <c r="H145" s="34">
        <f>0.001013*Constantes!$D$4/(0.622*G145)</f>
        <v>4.5026411024176018E-2</v>
      </c>
      <c r="I145" s="34">
        <f t="shared" si="13"/>
        <v>0.33655378737709518</v>
      </c>
      <c r="J145" s="34">
        <f t="shared" si="14"/>
        <v>0.35123445893480337</v>
      </c>
      <c r="K145" s="34">
        <f>(Constantes!$D$10/0.8)*(Constantes!$D$5*J145^2+Constantes!$D$6*J145+Constantes!$D$7)</f>
        <v>8.8864671883123894</v>
      </c>
      <c r="L145" s="34">
        <f>(Constantes!$D$10/0.8)*(0.00376*D145^2-0.0516*D145-6.967)</f>
        <v>-2.6536838999999994</v>
      </c>
      <c r="M145" s="8"/>
    </row>
    <row r="146" spans="2:13" x14ac:dyDescent="0.25">
      <c r="B146" s="6"/>
      <c r="C146" s="34">
        <v>143</v>
      </c>
      <c r="D146" s="34">
        <f>(Clima!D146+Clima!E146)/2</f>
        <v>10.25</v>
      </c>
      <c r="E146" s="34">
        <f t="shared" si="10"/>
        <v>1.2492721463078402</v>
      </c>
      <c r="F146" s="34">
        <f t="shared" si="11"/>
        <v>8.3541669468764471E-2</v>
      </c>
      <c r="G146" s="34">
        <f t="shared" si="12"/>
        <v>2.4767997500000001</v>
      </c>
      <c r="H146" s="34">
        <f>0.001013*Constantes!$D$4/(0.622*G146)</f>
        <v>4.4989927956473885E-2</v>
      </c>
      <c r="I146" s="34">
        <f t="shared" si="13"/>
        <v>0.33065332530236252</v>
      </c>
      <c r="J146" s="34">
        <f t="shared" si="14"/>
        <v>0.35478964908440508</v>
      </c>
      <c r="K146" s="34">
        <f>(Constantes!$D$10/0.8)*(Constantes!$D$5*J146^2+Constantes!$D$6*J146+Constantes!$D$7)</f>
        <v>8.8593901211766024</v>
      </c>
      <c r="L146" s="34">
        <f>(Constantes!$D$10/0.8)*(0.00376*D146^2-0.0516*D146-6.967)</f>
        <v>-2.6628243749999996</v>
      </c>
      <c r="M146" s="8"/>
    </row>
    <row r="147" spans="2:13" x14ac:dyDescent="0.25">
      <c r="B147" s="6"/>
      <c r="C147" s="34">
        <v>144</v>
      </c>
      <c r="D147" s="34">
        <f>(Clima!D147+Clima!E147)/2</f>
        <v>10</v>
      </c>
      <c r="E147" s="34">
        <f t="shared" si="10"/>
        <v>1.2285355953233976</v>
      </c>
      <c r="F147" s="34">
        <f t="shared" si="11"/>
        <v>8.2321156964857062E-2</v>
      </c>
      <c r="G147" s="34">
        <f t="shared" si="12"/>
        <v>2.4773899999999998</v>
      </c>
      <c r="H147" s="34">
        <f>0.001013*Constantes!$D$4/(0.622*G147)</f>
        <v>4.4979208891257547E-2</v>
      </c>
      <c r="I147" s="34">
        <f t="shared" si="13"/>
        <v>0.32889553570326324</v>
      </c>
      <c r="J147" s="34">
        <f t="shared" si="14"/>
        <v>0.3582397074039953</v>
      </c>
      <c r="K147" s="34">
        <f>(Constantes!$D$10/0.8)*(Constantes!$D$5*J147^2+Constantes!$D$6*J147+Constantes!$D$7)</f>
        <v>8.8329913388337253</v>
      </c>
      <c r="L147" s="34">
        <f>(Constantes!$D$10/0.8)*(0.00376*D147^2-0.0516*D147-6.967)</f>
        <v>-2.6651249999999993</v>
      </c>
      <c r="M147" s="8"/>
    </row>
    <row r="148" spans="2:13" x14ac:dyDescent="0.25">
      <c r="B148" s="6"/>
      <c r="C148" s="34">
        <v>145</v>
      </c>
      <c r="D148" s="34">
        <f>(Clima!D148+Clima!E148)/2</f>
        <v>9.5</v>
      </c>
      <c r="E148" s="34">
        <f t="shared" si="10"/>
        <v>1.187968532240967</v>
      </c>
      <c r="F148" s="34">
        <f t="shared" si="11"/>
        <v>7.9925724231647788E-2</v>
      </c>
      <c r="G148" s="34">
        <f t="shared" si="12"/>
        <v>2.4785705</v>
      </c>
      <c r="H148" s="34">
        <f>0.001013*Constantes!$D$4/(0.622*G148)</f>
        <v>4.4957786076737595E-2</v>
      </c>
      <c r="I148" s="34">
        <f t="shared" si="13"/>
        <v>0.32534995521168669</v>
      </c>
      <c r="J148" s="34">
        <f t="shared" si="14"/>
        <v>0.36158361156683566</v>
      </c>
      <c r="K148" s="34">
        <f>(Constantes!$D$10/0.8)*(Constantes!$D$5*J148^2+Constantes!$D$6*J148+Constantes!$D$7)</f>
        <v>8.8072897397808845</v>
      </c>
      <c r="L148" s="34">
        <f>(Constantes!$D$10/0.8)*(0.00376*D148^2-0.0516*D148-6.967)</f>
        <v>-2.6691974999999992</v>
      </c>
      <c r="M148" s="8"/>
    </row>
    <row r="149" spans="2:13" x14ac:dyDescent="0.25">
      <c r="B149" s="6"/>
      <c r="C149" s="34">
        <v>146</v>
      </c>
      <c r="D149" s="34">
        <f>(Clima!D149+Clima!E149)/2</f>
        <v>10.5</v>
      </c>
      <c r="E149" s="34">
        <f t="shared" si="10"/>
        <v>1.270315807299828</v>
      </c>
      <c r="F149" s="34">
        <f t="shared" si="11"/>
        <v>8.4777587211605721E-2</v>
      </c>
      <c r="G149" s="34">
        <f t="shared" si="12"/>
        <v>2.4762095</v>
      </c>
      <c r="H149" s="34">
        <f>0.001013*Constantes!$D$4/(0.622*G149)</f>
        <v>4.5000652131862245E-2</v>
      </c>
      <c r="I149" s="34">
        <f t="shared" si="13"/>
        <v>0.33240100947604179</v>
      </c>
      <c r="J149" s="34">
        <f t="shared" si="14"/>
        <v>0.36482037070195533</v>
      </c>
      <c r="K149" s="34">
        <f>(Constantes!$D$10/0.8)*(Constantes!$D$5*J149^2+Constantes!$D$6*J149+Constantes!$D$7)</f>
        <v>8.7823037774185249</v>
      </c>
      <c r="L149" s="34">
        <f>(Constantes!$D$10/0.8)*(0.00376*D149^2-0.0516*D149-6.967)</f>
        <v>-2.6603474999999994</v>
      </c>
      <c r="M149" s="8"/>
    </row>
    <row r="150" spans="2:13" x14ac:dyDescent="0.25">
      <c r="B150" s="6"/>
      <c r="C150" s="34">
        <v>147</v>
      </c>
      <c r="D150" s="34">
        <f>(Clima!D150+Clima!E150)/2</f>
        <v>10.85</v>
      </c>
      <c r="E150" s="34">
        <f t="shared" si="10"/>
        <v>1.3003002567289974</v>
      </c>
      <c r="F150" s="34">
        <f t="shared" si="11"/>
        <v>8.6534052607070783E-2</v>
      </c>
      <c r="G150" s="34">
        <f t="shared" si="12"/>
        <v>2.4753831499999999</v>
      </c>
      <c r="H150" s="34">
        <f>0.001013*Constantes!$D$4/(0.622*G150)</f>
        <v>4.5015674569455051E-2</v>
      </c>
      <c r="I150" s="34">
        <f t="shared" si="13"/>
        <v>0.33483065028999898</v>
      </c>
      <c r="J150" s="34">
        <f t="shared" si="14"/>
        <v>0.36794902568776749</v>
      </c>
      <c r="K150" s="34">
        <f>(Constantes!$D$10/0.8)*(Constantes!$D$5*J150^2+Constantes!$D$6*J150+Constantes!$D$7)</f>
        <v>8.7580514417377238</v>
      </c>
      <c r="L150" s="34">
        <f>(Constantes!$D$10/0.8)*(0.00376*D150^2-0.0516*D150-6.967)</f>
        <v>-2.6565837749999996</v>
      </c>
      <c r="M150" s="8"/>
    </row>
    <row r="151" spans="2:13" x14ac:dyDescent="0.25">
      <c r="B151" s="6"/>
      <c r="C151" s="34">
        <v>148</v>
      </c>
      <c r="D151" s="34">
        <f>(Clima!D151+Clima!E151)/2</f>
        <v>10.1</v>
      </c>
      <c r="E151" s="34">
        <f t="shared" si="10"/>
        <v>1.2367936086713311</v>
      </c>
      <c r="F151" s="34">
        <f t="shared" si="11"/>
        <v>8.280752335747088E-2</v>
      </c>
      <c r="G151" s="34">
        <f t="shared" si="12"/>
        <v>2.4771538999999998</v>
      </c>
      <c r="H151" s="34">
        <f>0.001013*Constantes!$D$4/(0.622*G151)</f>
        <v>4.4983495904357233E-2</v>
      </c>
      <c r="I151" s="34">
        <f t="shared" si="13"/>
        <v>0.32959985930480346</v>
      </c>
      <c r="J151" s="34">
        <f t="shared" si="14"/>
        <v>0.37096864943627805</v>
      </c>
      <c r="K151" s="34">
        <f>(Constantes!$D$10/0.8)*(Constantes!$D$5*J151^2+Constantes!$D$6*J151+Constantes!$D$7)</f>
        <v>8.7345502414427258</v>
      </c>
      <c r="L151" s="34">
        <f>(Constantes!$D$10/0.8)*(0.00376*D151^2-0.0516*D151-6.967)</f>
        <v>-2.6642258999999995</v>
      </c>
      <c r="M151" s="8"/>
    </row>
    <row r="152" spans="2:13" x14ac:dyDescent="0.25">
      <c r="B152" s="6"/>
      <c r="C152" s="34">
        <v>149</v>
      </c>
      <c r="D152" s="34">
        <f>(Clima!D152+Clima!E152)/2</f>
        <v>10.050000000000001</v>
      </c>
      <c r="E152" s="34">
        <f t="shared" si="10"/>
        <v>1.2326585212421168</v>
      </c>
      <c r="F152" s="34">
        <f t="shared" si="11"/>
        <v>8.2564034558520752E-2</v>
      </c>
      <c r="G152" s="34">
        <f t="shared" si="12"/>
        <v>2.47727195</v>
      </c>
      <c r="H152" s="34">
        <f>0.001013*Constantes!$D$4/(0.622*G152)</f>
        <v>4.4981352295662379E-2</v>
      </c>
      <c r="I152" s="34">
        <f t="shared" si="13"/>
        <v>0.32924789838088458</v>
      </c>
      <c r="J152" s="34">
        <f t="shared" si="14"/>
        <v>0.37387834716780144</v>
      </c>
      <c r="K152" s="34">
        <f>(Constantes!$D$10/0.8)*(Constantes!$D$5*J152^2+Constantes!$D$6*J152+Constantes!$D$7)</f>
        <v>8.7118171865288669</v>
      </c>
      <c r="L152" s="34">
        <f>(Constantes!$D$10/0.8)*(0.00376*D152^2-0.0516*D152-6.967)</f>
        <v>-2.6646789749999997</v>
      </c>
      <c r="M152" s="8"/>
    </row>
    <row r="153" spans="2:13" x14ac:dyDescent="0.25">
      <c r="B153" s="6"/>
      <c r="C153" s="34">
        <v>150</v>
      </c>
      <c r="D153" s="34">
        <f>(Clima!D153+Clima!E153)/2</f>
        <v>9.35</v>
      </c>
      <c r="E153" s="34">
        <f t="shared" si="10"/>
        <v>1.1760304470729337</v>
      </c>
      <c r="F153" s="34">
        <f t="shared" si="11"/>
        <v>7.921880376620824E-2</v>
      </c>
      <c r="G153" s="34">
        <f t="shared" si="12"/>
        <v>2.4789246499999997</v>
      </c>
      <c r="H153" s="34">
        <f>0.001013*Constantes!$D$4/(0.622*G153)</f>
        <v>4.4951363211105488E-2</v>
      </c>
      <c r="I153" s="34">
        <f t="shared" si="13"/>
        <v>0.32427855867946659</v>
      </c>
      <c r="J153" s="34">
        <f t="shared" si="14"/>
        <v>0.37667725667610352</v>
      </c>
      <c r="K153" s="34">
        <f>(Constantes!$D$10/0.8)*(Constantes!$D$5*J153^2+Constantes!$D$6*J153+Constantes!$D$7)</f>
        <v>8.6898687713355383</v>
      </c>
      <c r="L153" s="34">
        <f>(Constantes!$D$10/0.8)*(0.00376*D153^2-0.0516*D153-6.967)</f>
        <v>-2.6702817749999994</v>
      </c>
      <c r="M153" s="8"/>
    </row>
    <row r="154" spans="2:13" x14ac:dyDescent="0.25">
      <c r="B154" s="6"/>
      <c r="C154" s="34">
        <v>151</v>
      </c>
      <c r="D154" s="34">
        <f>(Clima!D154+Clima!E154)/2</f>
        <v>9.75</v>
      </c>
      <c r="E154" s="34">
        <f t="shared" si="10"/>
        <v>1.208102321837458</v>
      </c>
      <c r="F154" s="34">
        <f t="shared" si="11"/>
        <v>8.1115893548976525E-2</v>
      </c>
      <c r="G154" s="34">
        <f t="shared" si="12"/>
        <v>2.4779802499999999</v>
      </c>
      <c r="H154" s="34">
        <f>0.001013*Constantes!$D$4/(0.622*G154)</f>
        <v>4.4968494932561519E-2</v>
      </c>
      <c r="I154" s="34">
        <f t="shared" si="13"/>
        <v>0.3271277184414379</v>
      </c>
      <c r="J154" s="34">
        <f t="shared" si="14"/>
        <v>0.3793645485838914</v>
      </c>
      <c r="K154" s="34">
        <f>(Constantes!$D$10/0.8)*(Constantes!$D$5*J154^2+Constantes!$D$6*J154+Constantes!$D$7)</f>
        <v>8.6687209580933384</v>
      </c>
      <c r="L154" s="34">
        <f>(Constantes!$D$10/0.8)*(0.00376*D154^2-0.0516*D154-6.967)</f>
        <v>-2.6672493749999995</v>
      </c>
      <c r="M154" s="8"/>
    </row>
    <row r="155" spans="2:13" x14ac:dyDescent="0.25">
      <c r="B155" s="6"/>
      <c r="C155" s="34">
        <v>152</v>
      </c>
      <c r="D155" s="34">
        <f>(Clima!D155+Clima!E155)/2</f>
        <v>9.9</v>
      </c>
      <c r="E155" s="34">
        <f t="shared" si="10"/>
        <v>1.2203261059395465</v>
      </c>
      <c r="F155" s="34">
        <f t="shared" si="11"/>
        <v>8.1837230413319473E-2</v>
      </c>
      <c r="G155" s="34">
        <f t="shared" si="12"/>
        <v>2.4776260999999997</v>
      </c>
      <c r="H155" s="34">
        <f>0.001013*Constantes!$D$4/(0.622*G155)</f>
        <v>4.4974922695201085E-2</v>
      </c>
      <c r="I155" s="34">
        <f t="shared" si="13"/>
        <v>0.3281896076316444</v>
      </c>
      <c r="J155" s="34">
        <f t="shared" si="14"/>
        <v>0.38193942658857638</v>
      </c>
      <c r="K155" s="34">
        <f>(Constantes!$D$10/0.8)*(Constantes!$D$5*J155^2+Constantes!$D$6*J155+Constantes!$D$7)</f>
        <v>8.6483891609839922</v>
      </c>
      <c r="L155" s="34">
        <f>(Constantes!$D$10/0.8)*(0.00376*D155^2-0.0516*D155-6.967)</f>
        <v>-2.6659958999999995</v>
      </c>
      <c r="M155" s="8"/>
    </row>
    <row r="156" spans="2:13" x14ac:dyDescent="0.25">
      <c r="B156" s="6"/>
      <c r="C156" s="34">
        <v>153</v>
      </c>
      <c r="D156" s="34">
        <f>(Clima!D156+Clima!E156)/2</f>
        <v>9.5</v>
      </c>
      <c r="E156" s="34">
        <f t="shared" si="10"/>
        <v>1.187968532240967</v>
      </c>
      <c r="F156" s="34">
        <f t="shared" si="11"/>
        <v>7.9925724231647788E-2</v>
      </c>
      <c r="G156" s="34">
        <f t="shared" si="12"/>
        <v>2.4785705</v>
      </c>
      <c r="H156" s="34">
        <f>0.001013*Constantes!$D$4/(0.622*G156)</f>
        <v>4.4957786076737595E-2</v>
      </c>
      <c r="I156" s="34">
        <f t="shared" si="13"/>
        <v>0.32534995521168669</v>
      </c>
      <c r="J156" s="34">
        <f t="shared" si="14"/>
        <v>0.3844011276982352</v>
      </c>
      <c r="K156" s="34">
        <f>(Constantes!$D$10/0.8)*(Constantes!$D$5*J156^2+Constantes!$D$6*J156+Constantes!$D$7)</f>
        <v>8.6288882307310377</v>
      </c>
      <c r="L156" s="34">
        <f>(Constantes!$D$10/0.8)*(0.00376*D156^2-0.0516*D156-6.967)</f>
        <v>-2.6691974999999992</v>
      </c>
      <c r="M156" s="8"/>
    </row>
    <row r="157" spans="2:13" x14ac:dyDescent="0.25">
      <c r="B157" s="6"/>
      <c r="C157" s="34">
        <v>154</v>
      </c>
      <c r="D157" s="34">
        <f>(Clima!D157+Clima!E157)/2</f>
        <v>7.55</v>
      </c>
      <c r="E157" s="34">
        <f t="shared" si="10"/>
        <v>1.0407895203605066</v>
      </c>
      <c r="F157" s="34">
        <f t="shared" si="11"/>
        <v>7.1143405147673366E-2</v>
      </c>
      <c r="G157" s="34">
        <f t="shared" si="12"/>
        <v>2.4831744499999999</v>
      </c>
      <c r="H157" s="34">
        <f>0.001013*Constantes!$D$4/(0.622*G157)</f>
        <v>4.4874431723921991E-2</v>
      </c>
      <c r="I157" s="34">
        <f t="shared" si="13"/>
        <v>0.31115243087450783</v>
      </c>
      <c r="J157" s="34">
        <f t="shared" si="14"/>
        <v>0.38674892245770132</v>
      </c>
      <c r="K157" s="34">
        <f>(Constantes!$D$10/0.8)*(Constantes!$D$5*J157^2+Constantes!$D$6*J157+Constantes!$D$7)</f>
        <v>8.6102324397387111</v>
      </c>
      <c r="L157" s="34">
        <f>(Constantes!$D$10/0.8)*(0.00376*D157^2-0.0516*D157-6.967)</f>
        <v>-2.6783439749999993</v>
      </c>
      <c r="M157" s="8"/>
    </row>
    <row r="158" spans="2:13" x14ac:dyDescent="0.25">
      <c r="B158" s="6"/>
      <c r="C158" s="34">
        <v>155</v>
      </c>
      <c r="D158" s="34">
        <f>(Clima!D158+Clima!E158)/2</f>
        <v>12.65</v>
      </c>
      <c r="E158" s="34">
        <f t="shared" si="10"/>
        <v>1.4645445530759136</v>
      </c>
      <c r="F158" s="34">
        <f t="shared" si="11"/>
        <v>9.6065679685328434E-2</v>
      </c>
      <c r="G158" s="34">
        <f t="shared" si="12"/>
        <v>2.4711333499999997</v>
      </c>
      <c r="H158" s="34">
        <f>0.001013*Constantes!$D$4/(0.622*G158)</f>
        <v>4.5093091522200757E-2</v>
      </c>
      <c r="I158" s="34">
        <f t="shared" si="13"/>
        <v>0.34700421800471326</v>
      </c>
      <c r="J158" s="34">
        <f t="shared" si="14"/>
        <v>0.38898211516471776</v>
      </c>
      <c r="K158" s="34">
        <f>(Constantes!$D$10/0.8)*(Constantes!$D$5*J158^2+Constantes!$D$6*J158+Constantes!$D$7)</f>
        <v>8.5924354677958057</v>
      </c>
      <c r="L158" s="34">
        <f>(Constantes!$D$10/0.8)*(0.00376*D158^2-0.0516*D158-6.967)</f>
        <v>-2.6317707749999997</v>
      </c>
      <c r="M158" s="8"/>
    </row>
    <row r="159" spans="2:13" x14ac:dyDescent="0.25">
      <c r="B159" s="6"/>
      <c r="C159" s="34">
        <v>156</v>
      </c>
      <c r="D159" s="34">
        <f>(Clima!D159+Clima!E159)/2</f>
        <v>9.75</v>
      </c>
      <c r="E159" s="34">
        <f t="shared" si="10"/>
        <v>1.208102321837458</v>
      </c>
      <c r="F159" s="34">
        <f t="shared" si="11"/>
        <v>8.1115893548976525E-2</v>
      </c>
      <c r="G159" s="34">
        <f t="shared" si="12"/>
        <v>2.4779802499999999</v>
      </c>
      <c r="H159" s="34">
        <f>0.001013*Constantes!$D$4/(0.622*G159)</f>
        <v>4.4968494932561519E-2</v>
      </c>
      <c r="I159" s="34">
        <f t="shared" si="13"/>
        <v>0.3271277184414379</v>
      </c>
      <c r="J159" s="34">
        <f t="shared" si="14"/>
        <v>0.39110004407608939</v>
      </c>
      <c r="K159" s="34">
        <f>(Constantes!$D$10/0.8)*(Constantes!$D$5*J159^2+Constantes!$D$6*J159+Constantes!$D$7)</f>
        <v>8.5755103883607156</v>
      </c>
      <c r="L159" s="34">
        <f>(Constantes!$D$10/0.8)*(0.00376*D159^2-0.0516*D159-6.967)</f>
        <v>-2.6672493749999995</v>
      </c>
      <c r="M159" s="8"/>
    </row>
    <row r="160" spans="2:13" x14ac:dyDescent="0.25">
      <c r="B160" s="6"/>
      <c r="C160" s="34">
        <v>157</v>
      </c>
      <c r="D160" s="34">
        <f>(Clima!D160+Clima!E160)/2</f>
        <v>11.05</v>
      </c>
      <c r="E160" s="34">
        <f t="shared" si="10"/>
        <v>1.3177120268355451</v>
      </c>
      <c r="F160" s="34">
        <f t="shared" si="11"/>
        <v>8.755160967514751E-2</v>
      </c>
      <c r="G160" s="34">
        <f t="shared" si="12"/>
        <v>2.4749109499999999</v>
      </c>
      <c r="H160" s="34">
        <f>0.001013*Constantes!$D$4/(0.622*G160)</f>
        <v>4.5024263323540002E-2</v>
      </c>
      <c r="I160" s="34">
        <f t="shared" si="13"/>
        <v>0.33620998521975448</v>
      </c>
      <c r="J160" s="34">
        <f t="shared" si="14"/>
        <v>0.39310208160377097</v>
      </c>
      <c r="K160" s="34">
        <f>(Constantes!$D$10/0.8)*(Constantes!$D$5*J160^2+Constantes!$D$6*J160+Constantes!$D$7)</f>
        <v>8.5594696554431309</v>
      </c>
      <c r="L160" s="34">
        <f>(Constantes!$D$10/0.8)*(0.00376*D160^2-0.0516*D160-6.967)</f>
        <v>-2.6542779749999994</v>
      </c>
      <c r="M160" s="8"/>
    </row>
    <row r="161" spans="2:13" x14ac:dyDescent="0.25">
      <c r="B161" s="6"/>
      <c r="C161" s="34">
        <v>158</v>
      </c>
      <c r="D161" s="34">
        <f>(Clima!D161+Clima!E161)/2</f>
        <v>10</v>
      </c>
      <c r="E161" s="34">
        <f t="shared" si="10"/>
        <v>1.2285355953233976</v>
      </c>
      <c r="F161" s="34">
        <f t="shared" si="11"/>
        <v>8.2321156964857062E-2</v>
      </c>
      <c r="G161" s="34">
        <f t="shared" si="12"/>
        <v>2.4773899999999998</v>
      </c>
      <c r="H161" s="34">
        <f>0.001013*Constantes!$D$4/(0.622*G161)</f>
        <v>4.4979208891257547E-2</v>
      </c>
      <c r="I161" s="34">
        <f t="shared" si="13"/>
        <v>0.32889553570326324</v>
      </c>
      <c r="J161" s="34">
        <f t="shared" si="14"/>
        <v>0.39498763450083563</v>
      </c>
      <c r="K161" s="34">
        <f>(Constantes!$D$10/0.8)*(Constantes!$D$5*J161^2+Constantes!$D$6*J161+Constantes!$D$7)</f>
        <v>8.5443250910972601</v>
      </c>
      <c r="L161" s="34">
        <f>(Constantes!$D$10/0.8)*(0.00376*D161^2-0.0516*D161-6.967)</f>
        <v>-2.6651249999999993</v>
      </c>
      <c r="M161" s="8"/>
    </row>
    <row r="162" spans="2:13" x14ac:dyDescent="0.25">
      <c r="B162" s="6"/>
      <c r="C162" s="34">
        <v>159</v>
      </c>
      <c r="D162" s="34">
        <f>(Clima!D162+Clima!E162)/2</f>
        <v>10.5</v>
      </c>
      <c r="E162" s="34">
        <f t="shared" si="10"/>
        <v>1.270315807299828</v>
      </c>
      <c r="F162" s="34">
        <f t="shared" si="11"/>
        <v>8.4777587211605721E-2</v>
      </c>
      <c r="G162" s="34">
        <f t="shared" si="12"/>
        <v>2.4762095</v>
      </c>
      <c r="H162" s="34">
        <f>0.001013*Constantes!$D$4/(0.622*G162)</f>
        <v>4.5000652131862245E-2</v>
      </c>
      <c r="I162" s="34">
        <f t="shared" si="13"/>
        <v>0.33240100947604179</v>
      </c>
      <c r="J162" s="34">
        <f t="shared" si="14"/>
        <v>0.39675614403726639</v>
      </c>
      <c r="K162" s="34">
        <f>(Constantes!$D$10/0.8)*(Constantes!$D$5*J162^2+Constantes!$D$6*J162+Constantes!$D$7)</f>
        <v>8.5300878735407242</v>
      </c>
      <c r="L162" s="34">
        <f>(Constantes!$D$10/0.8)*(0.00376*D162^2-0.0516*D162-6.967)</f>
        <v>-2.6603474999999994</v>
      </c>
      <c r="M162" s="8"/>
    </row>
    <row r="163" spans="2:13" x14ac:dyDescent="0.25">
      <c r="B163" s="6"/>
      <c r="C163" s="34">
        <v>160</v>
      </c>
      <c r="D163" s="34">
        <f>(Clima!D163+Clima!E163)/2</f>
        <v>8.3000000000000007</v>
      </c>
      <c r="E163" s="34">
        <f t="shared" si="10"/>
        <v>1.0953778240340981</v>
      </c>
      <c r="F163" s="34">
        <f t="shared" si="11"/>
        <v>7.4418202097829511E-2</v>
      </c>
      <c r="G163" s="34">
        <f t="shared" si="12"/>
        <v>2.4814037</v>
      </c>
      <c r="H163" s="34">
        <f>0.001013*Constantes!$D$4/(0.622*G163)</f>
        <v>4.4906454485867227E-2</v>
      </c>
      <c r="I163" s="34">
        <f t="shared" si="13"/>
        <v>0.31668106733869283</v>
      </c>
      <c r="J163" s="34">
        <f t="shared" si="14"/>
        <v>0.39840708616551995</v>
      </c>
      <c r="K163" s="34">
        <f>(Constantes!$D$10/0.8)*(Constantes!$D$5*J163^2+Constantes!$D$6*J163+Constantes!$D$7)</f>
        <v>8.5167685259125676</v>
      </c>
      <c r="L163" s="34">
        <f>(Constantes!$D$10/0.8)*(0.00376*D163^2-0.0516*D163-6.967)</f>
        <v>-2.6760950999999995</v>
      </c>
      <c r="M163" s="8"/>
    </row>
    <row r="164" spans="2:13" x14ac:dyDescent="0.25">
      <c r="B164" s="6"/>
      <c r="C164" s="34">
        <v>161</v>
      </c>
      <c r="D164" s="34">
        <f>(Clima!D164+Clima!E164)/2</f>
        <v>7.5</v>
      </c>
      <c r="E164" s="34">
        <f t="shared" si="10"/>
        <v>1.0372370108957141</v>
      </c>
      <c r="F164" s="34">
        <f t="shared" si="11"/>
        <v>7.0929538162582961E-2</v>
      </c>
      <c r="G164" s="34">
        <f t="shared" si="12"/>
        <v>2.4832924999999997</v>
      </c>
      <c r="H164" s="34">
        <f>0.001013*Constantes!$D$4/(0.622*G164)</f>
        <v>4.4872298496899804E-2</v>
      </c>
      <c r="I164" s="34">
        <f t="shared" si="13"/>
        <v>0.31078092343514818</v>
      </c>
      <c r="J164" s="34">
        <f t="shared" si="14"/>
        <v>0.39993997167581363</v>
      </c>
      <c r="K164" s="34">
        <f>(Constantes!$D$10/0.8)*(Constantes!$D$5*J164^2+Constantes!$D$6*J164+Constantes!$D$7)</f>
        <v>8.5043769056831326</v>
      </c>
      <c r="L164" s="34">
        <f>(Constantes!$D$10/0.8)*(0.00376*D164^2-0.0516*D164-6.967)</f>
        <v>-2.6784374999999998</v>
      </c>
      <c r="M164" s="8"/>
    </row>
    <row r="165" spans="2:13" x14ac:dyDescent="0.25">
      <c r="B165" s="6"/>
      <c r="C165" s="34">
        <v>162</v>
      </c>
      <c r="D165" s="34">
        <f>(Clima!D165+Clima!E165)/2</f>
        <v>9.1</v>
      </c>
      <c r="E165" s="34">
        <f t="shared" si="10"/>
        <v>1.1563680372555176</v>
      </c>
      <c r="F165" s="34">
        <f t="shared" si="11"/>
        <v>7.8052465514333522E-2</v>
      </c>
      <c r="G165" s="34">
        <f t="shared" si="12"/>
        <v>2.4795148999999999</v>
      </c>
      <c r="H165" s="34">
        <f>0.001013*Constantes!$D$4/(0.622*G165)</f>
        <v>4.494066251229728E-2</v>
      </c>
      <c r="I165" s="34">
        <f t="shared" si="13"/>
        <v>0.32248506174818503</v>
      </c>
      <c r="J165" s="34">
        <f t="shared" si="14"/>
        <v>0.40135434634108819</v>
      </c>
      <c r="K165" s="34">
        <f>(Constantes!$D$10/0.8)*(Constantes!$D$5*J165^2+Constantes!$D$6*J165+Constantes!$D$7)</f>
        <v>8.49292219472777</v>
      </c>
      <c r="L165" s="34">
        <f>(Constantes!$D$10/0.8)*(0.00376*D165^2-0.0516*D165-6.967)</f>
        <v>-2.6719478999999997</v>
      </c>
      <c r="M165" s="8"/>
    </row>
    <row r="166" spans="2:13" x14ac:dyDescent="0.25">
      <c r="B166" s="6"/>
      <c r="C166" s="34">
        <v>163</v>
      </c>
      <c r="D166" s="34">
        <f>(Clima!D166+Clima!E166)/2</f>
        <v>10.85</v>
      </c>
      <c r="E166" s="34">
        <f t="shared" si="10"/>
        <v>1.3003002567289974</v>
      </c>
      <c r="F166" s="34">
        <f t="shared" si="11"/>
        <v>8.6534052607070783E-2</v>
      </c>
      <c r="G166" s="34">
        <f t="shared" si="12"/>
        <v>2.4753831499999999</v>
      </c>
      <c r="H166" s="34">
        <f>0.001013*Constantes!$D$4/(0.622*G166)</f>
        <v>4.5015674569455051E-2</v>
      </c>
      <c r="I166" s="34">
        <f t="shared" si="13"/>
        <v>0.33483065028999898</v>
      </c>
      <c r="J166" s="34">
        <f t="shared" si="14"/>
        <v>0.4026497910516057</v>
      </c>
      <c r="K166" s="34">
        <f>(Constantes!$D$10/0.8)*(Constantes!$D$5*J166^2+Constantes!$D$6*J166+Constantes!$D$7)</f>
        <v>8.4824128900756364</v>
      </c>
      <c r="L166" s="34">
        <f>(Constantes!$D$10/0.8)*(0.00376*D166^2-0.0516*D166-6.967)</f>
        <v>-2.6565837749999996</v>
      </c>
      <c r="M166" s="8"/>
    </row>
    <row r="167" spans="2:13" x14ac:dyDescent="0.25">
      <c r="B167" s="6"/>
      <c r="C167" s="34">
        <v>164</v>
      </c>
      <c r="D167" s="34">
        <f>(Clima!D167+Clima!E167)/2</f>
        <v>8.5500000000000007</v>
      </c>
      <c r="E167" s="34">
        <f t="shared" si="10"/>
        <v>1.1141256884066946</v>
      </c>
      <c r="F167" s="34">
        <f t="shared" si="11"/>
        <v>7.553804083049119E-2</v>
      </c>
      <c r="G167" s="34">
        <f t="shared" si="12"/>
        <v>2.4808134499999999</v>
      </c>
      <c r="H167" s="34">
        <f>0.001013*Constantes!$D$4/(0.622*G167)</f>
        <v>4.4917138898578825E-2</v>
      </c>
      <c r="I167" s="34">
        <f t="shared" si="13"/>
        <v>0.31850530773396696</v>
      </c>
      <c r="J167" s="34">
        <f t="shared" si="14"/>
        <v>0.40382592193914041</v>
      </c>
      <c r="K167" s="34">
        <f>(Constantes!$D$10/0.8)*(Constantes!$D$5*J167^2+Constantes!$D$6*J167+Constantes!$D$7)</f>
        <v>8.4728567953440717</v>
      </c>
      <c r="L167" s="34">
        <f>(Constantes!$D$10/0.8)*(0.00376*D167^2-0.0516*D167-6.967)</f>
        <v>-2.6749929749999994</v>
      </c>
      <c r="M167" s="8"/>
    </row>
    <row r="168" spans="2:13" x14ac:dyDescent="0.25">
      <c r="B168" s="6"/>
      <c r="C168" s="34">
        <v>165</v>
      </c>
      <c r="D168" s="34">
        <f>(Clima!D168+Clima!E168)/2</f>
        <v>9.75</v>
      </c>
      <c r="E168" s="34">
        <f t="shared" si="10"/>
        <v>1.208102321837458</v>
      </c>
      <c r="F168" s="34">
        <f t="shared" si="11"/>
        <v>8.1115893548976525E-2</v>
      </c>
      <c r="G168" s="34">
        <f t="shared" si="12"/>
        <v>2.4779802499999999</v>
      </c>
      <c r="H168" s="34">
        <f>0.001013*Constantes!$D$4/(0.622*G168)</f>
        <v>4.4968494932561519E-2</v>
      </c>
      <c r="I168" s="34">
        <f t="shared" si="13"/>
        <v>0.3271277184414379</v>
      </c>
      <c r="J168" s="34">
        <f t="shared" si="14"/>
        <v>0.40488239049072738</v>
      </c>
      <c r="K168" s="34">
        <f>(Constantes!$D$10/0.8)*(Constantes!$D$5*J168^2+Constantes!$D$6*J168+Constantes!$D$7)</f>
        <v>8.4642610128682545</v>
      </c>
      <c r="L168" s="34">
        <f>(Constantes!$D$10/0.8)*(0.00376*D168^2-0.0516*D168-6.967)</f>
        <v>-2.6672493749999995</v>
      </c>
      <c r="M168" s="8"/>
    </row>
    <row r="169" spans="2:13" x14ac:dyDescent="0.25">
      <c r="B169" s="6"/>
      <c r="C169" s="34">
        <v>166</v>
      </c>
      <c r="D169" s="34">
        <f>(Clima!D169+Clima!E169)/2</f>
        <v>8.15</v>
      </c>
      <c r="E169" s="34">
        <f t="shared" si="10"/>
        <v>1.0842628845563618</v>
      </c>
      <c r="F169" s="34">
        <f t="shared" si="11"/>
        <v>7.3753132863077983E-2</v>
      </c>
      <c r="G169" s="34">
        <f t="shared" si="12"/>
        <v>2.4817578499999997</v>
      </c>
      <c r="H169" s="34">
        <f>0.001013*Constantes!$D$4/(0.622*G169)</f>
        <v>4.4900046277727111E-2</v>
      </c>
      <c r="I169" s="34">
        <f t="shared" si="13"/>
        <v>0.3155820076579775</v>
      </c>
      <c r="J169" s="34">
        <f t="shared" si="14"/>
        <v>0.40581888365193425</v>
      </c>
      <c r="K169" s="34">
        <f>(Constantes!$D$10/0.8)*(Constantes!$D$5*J169^2+Constantes!$D$6*J169+Constantes!$D$7)</f>
        <v>8.4566319365350449</v>
      </c>
      <c r="L169" s="34">
        <f>(Constantes!$D$10/0.8)*(0.00376*D169^2-0.0516*D169-6.967)</f>
        <v>-2.6766717749999995</v>
      </c>
      <c r="M169" s="8"/>
    </row>
    <row r="170" spans="2:13" x14ac:dyDescent="0.25">
      <c r="B170" s="6"/>
      <c r="C170" s="34">
        <v>167</v>
      </c>
      <c r="D170" s="34">
        <f>(Clima!D170+Clima!E170)/2</f>
        <v>9.85</v>
      </c>
      <c r="E170" s="34">
        <f t="shared" si="10"/>
        <v>1.2162394815909714</v>
      </c>
      <c r="F170" s="34">
        <f t="shared" si="11"/>
        <v>8.1596178970055111E-2</v>
      </c>
      <c r="G170" s="34">
        <f t="shared" si="12"/>
        <v>2.4777441499999999</v>
      </c>
      <c r="H170" s="34">
        <f>0.001013*Constantes!$D$4/(0.622*G170)</f>
        <v>4.4972779903491057E-2</v>
      </c>
      <c r="I170" s="34">
        <f t="shared" si="13"/>
        <v>0.32783604352575479</v>
      </c>
      <c r="J170" s="34">
        <f t="shared" si="14"/>
        <v>0.40663512391962631</v>
      </c>
      <c r="K170" s="34">
        <f>(Constantes!$D$10/0.8)*(Constantes!$D$5*J170^2+Constantes!$D$6*J170+Constantes!$D$7)</f>
        <v>8.4499752453291492</v>
      </c>
      <c r="L170" s="34">
        <f>(Constantes!$D$10/0.8)*(0.00376*D170^2-0.0516*D170-6.967)</f>
        <v>-2.6664207749999993</v>
      </c>
      <c r="M170" s="8"/>
    </row>
    <row r="171" spans="2:13" x14ac:dyDescent="0.25">
      <c r="B171" s="6"/>
      <c r="C171" s="34">
        <v>168</v>
      </c>
      <c r="D171" s="34">
        <f>(Clima!D171+Clima!E171)/2</f>
        <v>8.8000000000000007</v>
      </c>
      <c r="E171" s="34">
        <f t="shared" si="10"/>
        <v>1.1331553597220867</v>
      </c>
      <c r="F171" s="34">
        <f t="shared" si="11"/>
        <v>7.6672245735482633E-2</v>
      </c>
      <c r="G171" s="34">
        <f t="shared" si="12"/>
        <v>2.4802231999999997</v>
      </c>
      <c r="H171" s="34">
        <f>0.001013*Constantes!$D$4/(0.622*G171)</f>
        <v>4.4927828396699357E-2</v>
      </c>
      <c r="I171" s="34">
        <f t="shared" si="13"/>
        <v>0.32032005015899595</v>
      </c>
      <c r="J171" s="34">
        <f t="shared" si="14"/>
        <v>0.40733086942419622</v>
      </c>
      <c r="K171" s="34">
        <f>(Constantes!$D$10/0.8)*(Constantes!$D$5*J171^2+Constantes!$D$6*J171+Constantes!$D$7)</f>
        <v>8.44429589759892</v>
      </c>
      <c r="L171" s="34">
        <f>(Constantes!$D$10/0.8)*(0.00376*D171^2-0.0516*D171-6.967)</f>
        <v>-2.6737145999999994</v>
      </c>
      <c r="M171" s="8"/>
    </row>
    <row r="172" spans="2:13" x14ac:dyDescent="0.25">
      <c r="B172" s="6"/>
      <c r="C172" s="34">
        <v>169</v>
      </c>
      <c r="D172" s="34">
        <f>(Clima!D172+Clima!E172)/2</f>
        <v>8.5500000000000007</v>
      </c>
      <c r="E172" s="34">
        <f t="shared" si="10"/>
        <v>1.1141256884066946</v>
      </c>
      <c r="F172" s="34">
        <f t="shared" si="11"/>
        <v>7.553804083049119E-2</v>
      </c>
      <c r="G172" s="34">
        <f t="shared" si="12"/>
        <v>2.4808134499999999</v>
      </c>
      <c r="H172" s="34">
        <f>0.001013*Constantes!$D$4/(0.622*G172)</f>
        <v>4.4917138898578825E-2</v>
      </c>
      <c r="I172" s="34">
        <f t="shared" si="13"/>
        <v>0.31850530773396696</v>
      </c>
      <c r="J172" s="34">
        <f t="shared" si="14"/>
        <v>0.40790591400123555</v>
      </c>
      <c r="K172" s="34">
        <f>(Constantes!$D$10/0.8)*(Constantes!$D$5*J172^2+Constantes!$D$6*J172+Constantes!$D$7)</f>
        <v>8.4395981260483044</v>
      </c>
      <c r="L172" s="34">
        <f>(Constantes!$D$10/0.8)*(0.00376*D172^2-0.0516*D172-6.967)</f>
        <v>-2.6749929749999994</v>
      </c>
      <c r="M172" s="8"/>
    </row>
    <row r="173" spans="2:13" x14ac:dyDescent="0.25">
      <c r="B173" s="6"/>
      <c r="C173" s="34">
        <v>170</v>
      </c>
      <c r="D173" s="34">
        <f>(Clima!D173+Clima!E173)/2</f>
        <v>8.65</v>
      </c>
      <c r="E173" s="34">
        <f t="shared" si="10"/>
        <v>1.1217035387262231</v>
      </c>
      <c r="F173" s="34">
        <f t="shared" si="11"/>
        <v>7.5989990506503152E-2</v>
      </c>
      <c r="G173" s="34">
        <f t="shared" si="12"/>
        <v>2.4805773499999999</v>
      </c>
      <c r="H173" s="34">
        <f>0.001013*Constantes!$D$4/(0.622*G173)</f>
        <v>4.4921414087374677E-2</v>
      </c>
      <c r="I173" s="34">
        <f t="shared" si="13"/>
        <v>0.3192323502116553</v>
      </c>
      <c r="J173" s="34">
        <f t="shared" si="14"/>
        <v>0.40836008725262574</v>
      </c>
      <c r="K173" s="34">
        <f>(Constantes!$D$10/0.8)*(Constantes!$D$5*J173^2+Constantes!$D$6*J173+Constantes!$D$7)</f>
        <v>8.4358854334605731</v>
      </c>
      <c r="L173" s="34">
        <f>(Constantes!$D$10/0.8)*(0.00376*D173^2-0.0516*D173-6.967)</f>
        <v>-2.6745027749999997</v>
      </c>
      <c r="M173" s="8"/>
    </row>
    <row r="174" spans="2:13" x14ac:dyDescent="0.25">
      <c r="B174" s="6"/>
      <c r="C174" s="34">
        <v>171</v>
      </c>
      <c r="D174" s="34">
        <f>(Clima!D174+Clima!E174)/2</f>
        <v>9.15</v>
      </c>
      <c r="E174" s="34">
        <f t="shared" si="10"/>
        <v>1.1602772175252039</v>
      </c>
      <c r="F174" s="34">
        <f t="shared" si="11"/>
        <v>7.8284552595211263E-2</v>
      </c>
      <c r="G174" s="34">
        <f t="shared" si="12"/>
        <v>2.4793968500000001</v>
      </c>
      <c r="H174" s="34">
        <f>0.001013*Constantes!$D$4/(0.622*G174)</f>
        <v>4.4942802244470274E-2</v>
      </c>
      <c r="I174" s="34">
        <f t="shared" si="13"/>
        <v>0.3228445413311169</v>
      </c>
      <c r="J174" s="34">
        <f t="shared" si="14"/>
        <v>0.40869325459703054</v>
      </c>
      <c r="K174" s="34">
        <f>(Constantes!$D$10/0.8)*(Constantes!$D$5*J174^2+Constantes!$D$6*J174+Constantes!$D$7)</f>
        <v>8.4331605891587529</v>
      </c>
      <c r="L174" s="34">
        <f>(Constantes!$D$10/0.8)*(0.00376*D174^2-0.0516*D174-6.967)</f>
        <v>-2.6716287749999994</v>
      </c>
      <c r="M174" s="8"/>
    </row>
    <row r="175" spans="2:13" x14ac:dyDescent="0.25">
      <c r="B175" s="6"/>
      <c r="C175" s="34">
        <v>172</v>
      </c>
      <c r="D175" s="34">
        <f>(Clima!D175+Clima!E175)/2</f>
        <v>8.85</v>
      </c>
      <c r="E175" s="34">
        <f t="shared" si="10"/>
        <v>1.1369954279192902</v>
      </c>
      <c r="F175" s="34">
        <f t="shared" si="11"/>
        <v>7.6900823791210993E-2</v>
      </c>
      <c r="G175" s="34">
        <f t="shared" si="12"/>
        <v>2.48010515</v>
      </c>
      <c r="H175" s="34">
        <f>0.001013*Constantes!$D$4/(0.622*G175)</f>
        <v>4.4929966906892042E-2</v>
      </c>
      <c r="I175" s="34">
        <f t="shared" si="13"/>
        <v>0.32068184992229182</v>
      </c>
      <c r="J175" s="34">
        <f t="shared" si="14"/>
        <v>0.40890531730977536</v>
      </c>
      <c r="K175" s="34">
        <f>(Constantes!$D$10/0.8)*(Constantes!$D$5*J175^2+Constantes!$D$6*J175+Constantes!$D$7)</f>
        <v>8.4314256262067069</v>
      </c>
      <c r="L175" s="34">
        <f>(Constantes!$D$10/0.8)*(0.00376*D175^2-0.0516*D175-6.967)</f>
        <v>-2.6734377749999996</v>
      </c>
      <c r="M175" s="8"/>
    </row>
    <row r="176" spans="2:13" x14ac:dyDescent="0.25">
      <c r="B176" s="6"/>
      <c r="C176" s="34">
        <v>173</v>
      </c>
      <c r="D176" s="34">
        <f>(Clima!D176+Clima!E176)/2</f>
        <v>8.9</v>
      </c>
      <c r="E176" s="34">
        <f t="shared" si="10"/>
        <v>1.1408469417770644</v>
      </c>
      <c r="F176" s="34">
        <f t="shared" si="11"/>
        <v>7.7129983670597452E-2</v>
      </c>
      <c r="G176" s="34">
        <f t="shared" si="12"/>
        <v>2.4799870999999998</v>
      </c>
      <c r="H176" s="34">
        <f>0.001013*Constantes!$D$4/(0.622*G176)</f>
        <v>4.4932105620675421E-2</v>
      </c>
      <c r="I176" s="34">
        <f t="shared" si="13"/>
        <v>0.3210432649226323</v>
      </c>
      <c r="J176" s="34">
        <f t="shared" si="14"/>
        <v>0.40899621255210172</v>
      </c>
      <c r="K176" s="34">
        <f>(Constantes!$D$10/0.8)*(Constantes!$D$5*J176^2+Constantes!$D$6*J176+Constantes!$D$7)</f>
        <v>8.4306818393540812</v>
      </c>
      <c r="L176" s="34">
        <f>(Constantes!$D$10/0.8)*(0.00376*D176^2-0.0516*D176-6.967)</f>
        <v>-2.6731538999999995</v>
      </c>
      <c r="M176" s="8"/>
    </row>
    <row r="177" spans="2:13" x14ac:dyDescent="0.25">
      <c r="B177" s="6"/>
      <c r="C177" s="34">
        <v>174</v>
      </c>
      <c r="D177" s="34">
        <f>(Clima!D177+Clima!E177)/2</f>
        <v>10</v>
      </c>
      <c r="E177" s="34">
        <f t="shared" si="10"/>
        <v>1.2285355953233976</v>
      </c>
      <c r="F177" s="34">
        <f t="shared" si="11"/>
        <v>8.2321156964857062E-2</v>
      </c>
      <c r="G177" s="34">
        <f t="shared" si="12"/>
        <v>2.4773899999999998</v>
      </c>
      <c r="H177" s="34">
        <f>0.001013*Constantes!$D$4/(0.622*G177)</f>
        <v>4.4979208891257547E-2</v>
      </c>
      <c r="I177" s="34">
        <f t="shared" si="13"/>
        <v>0.32889553570326324</v>
      </c>
      <c r="J177" s="34">
        <f t="shared" si="14"/>
        <v>0.40896591338978777</v>
      </c>
      <c r="K177" s="34">
        <f>(Constantes!$D$10/0.8)*(Constantes!$D$5*J177^2+Constantes!$D$6*J177+Constantes!$D$7)</f>
        <v>8.4309297837274126</v>
      </c>
      <c r="L177" s="34">
        <f>(Constantes!$D$10/0.8)*(0.00376*D177^2-0.0516*D177-6.967)</f>
        <v>-2.6651249999999993</v>
      </c>
      <c r="M177" s="8"/>
    </row>
    <row r="178" spans="2:13" x14ac:dyDescent="0.25">
      <c r="B178" s="6"/>
      <c r="C178" s="34">
        <v>175</v>
      </c>
      <c r="D178" s="34">
        <f>(Clima!D178+Clima!E178)/2</f>
        <v>9</v>
      </c>
      <c r="E178" s="34">
        <f t="shared" si="10"/>
        <v>1.1485844230421196</v>
      </c>
      <c r="F178" s="34">
        <f t="shared" si="11"/>
        <v>7.759005371461257E-2</v>
      </c>
      <c r="G178" s="34">
        <f t="shared" si="12"/>
        <v>2.4797509999999998</v>
      </c>
      <c r="H178" s="34">
        <f>0.001013*Constantes!$D$4/(0.622*G178)</f>
        <v>4.493638365913051E-2</v>
      </c>
      <c r="I178" s="34">
        <f t="shared" si="13"/>
        <v>0.32176493751214225</v>
      </c>
      <c r="J178" s="34">
        <f t="shared" si="14"/>
        <v>0.40881442880112911</v>
      </c>
      <c r="K178" s="34">
        <f>(Constantes!$D$10/0.8)*(Constantes!$D$5*J178^2+Constantes!$D$6*J178+Constantes!$D$7)</f>
        <v>8.4321692742689294</v>
      </c>
      <c r="L178" s="34">
        <f>(Constantes!$D$10/0.8)*(0.00376*D178^2-0.0516*D178-6.967)</f>
        <v>-2.6725649999999996</v>
      </c>
      <c r="M178" s="8"/>
    </row>
    <row r="179" spans="2:13" x14ac:dyDescent="0.25">
      <c r="B179" s="6"/>
      <c r="C179" s="34">
        <v>176</v>
      </c>
      <c r="D179" s="34">
        <f>(Clima!D179+Clima!E179)/2</f>
        <v>9</v>
      </c>
      <c r="E179" s="34">
        <f t="shared" si="10"/>
        <v>1.1485844230421196</v>
      </c>
      <c r="F179" s="34">
        <f t="shared" si="11"/>
        <v>7.759005371461257E-2</v>
      </c>
      <c r="G179" s="34">
        <f t="shared" si="12"/>
        <v>2.4797509999999998</v>
      </c>
      <c r="H179" s="34">
        <f>0.001013*Constantes!$D$4/(0.622*G179)</f>
        <v>4.493638365913051E-2</v>
      </c>
      <c r="I179" s="34">
        <f t="shared" si="13"/>
        <v>0.32176493751214225</v>
      </c>
      <c r="J179" s="34">
        <f t="shared" si="14"/>
        <v>0.40854180367427873</v>
      </c>
      <c r="K179" s="34">
        <f>(Constantes!$D$10/0.8)*(Constantes!$D$5*J179^2+Constantes!$D$6*J179+Constantes!$D$7)</f>
        <v>8.434399385923637</v>
      </c>
      <c r="L179" s="34">
        <f>(Constantes!$D$10/0.8)*(0.00376*D179^2-0.0516*D179-6.967)</f>
        <v>-2.6725649999999996</v>
      </c>
      <c r="M179" s="8"/>
    </row>
    <row r="180" spans="2:13" x14ac:dyDescent="0.25">
      <c r="B180" s="6"/>
      <c r="C180" s="34">
        <v>177</v>
      </c>
      <c r="D180" s="34">
        <f>(Clima!D180+Clima!E180)/2</f>
        <v>10.7</v>
      </c>
      <c r="E180" s="34">
        <f t="shared" si="10"/>
        <v>1.2873744557569893</v>
      </c>
      <c r="F180" s="34">
        <f t="shared" si="11"/>
        <v>8.5777518855556414E-2</v>
      </c>
      <c r="G180" s="34">
        <f t="shared" si="12"/>
        <v>2.4757373</v>
      </c>
      <c r="H180" s="34">
        <f>0.001013*Constantes!$D$4/(0.622*G180)</f>
        <v>4.5009235153952935E-2</v>
      </c>
      <c r="I180" s="34">
        <f t="shared" si="13"/>
        <v>0.33379183113820976</v>
      </c>
      <c r="J180" s="34">
        <f t="shared" si="14"/>
        <v>0.40814811879394536</v>
      </c>
      <c r="K180" s="34">
        <f>(Constantes!$D$10/0.8)*(Constantes!$D$5*J180^2+Constantes!$D$6*J180+Constantes!$D$7)</f>
        <v>8.4376184545744888</v>
      </c>
      <c r="L180" s="34">
        <f>(Constantes!$D$10/0.8)*(0.00376*D180^2-0.0516*D180-6.967)</f>
        <v>-2.6582390999999994</v>
      </c>
      <c r="M180" s="8"/>
    </row>
    <row r="181" spans="2:13" x14ac:dyDescent="0.25">
      <c r="B181" s="6"/>
      <c r="C181" s="34">
        <v>178</v>
      </c>
      <c r="D181" s="34">
        <f>(Clima!D181+Clima!E181)/2</f>
        <v>9.0500000000000007</v>
      </c>
      <c r="E181" s="34">
        <f t="shared" si="10"/>
        <v>1.152470448883921</v>
      </c>
      <c r="F181" s="34">
        <f t="shared" si="11"/>
        <v>7.7820966290941845E-2</v>
      </c>
      <c r="G181" s="34">
        <f t="shared" si="12"/>
        <v>2.4796329500000001</v>
      </c>
      <c r="H181" s="34">
        <f>0.001013*Constantes!$D$4/(0.622*G181)</f>
        <v>4.4938522983860384E-2</v>
      </c>
      <c r="I181" s="34">
        <f t="shared" si="13"/>
        <v>0.32212519355648117</v>
      </c>
      <c r="J181" s="34">
        <f t="shared" si="14"/>
        <v>0.40763349081745559</v>
      </c>
      <c r="K181" s="34">
        <f>(Constantes!$D$10/0.8)*(Constantes!$D$5*J181^2+Constantes!$D$6*J181+Constantes!$D$7)</f>
        <v>8.4418240787246024</v>
      </c>
      <c r="L181" s="34">
        <f>(Constantes!$D$10/0.8)*(0.00376*D181^2-0.0516*D181-6.967)</f>
        <v>-2.6722599749999993</v>
      </c>
      <c r="M181" s="8"/>
    </row>
    <row r="182" spans="2:13" x14ac:dyDescent="0.25">
      <c r="B182" s="6"/>
      <c r="C182" s="34">
        <v>179</v>
      </c>
      <c r="D182" s="34">
        <f>(Clima!D182+Clima!E182)/2</f>
        <v>10.95</v>
      </c>
      <c r="E182" s="34">
        <f t="shared" si="10"/>
        <v>1.3089806979693788</v>
      </c>
      <c r="F182" s="34">
        <f t="shared" si="11"/>
        <v>8.7041563253404466E-2</v>
      </c>
      <c r="G182" s="34">
        <f t="shared" si="12"/>
        <v>2.4751470499999999</v>
      </c>
      <c r="H182" s="34">
        <f>0.001013*Constantes!$D$4/(0.622*G182)</f>
        <v>4.5019968536864317E-2</v>
      </c>
      <c r="I182" s="34">
        <f t="shared" si="13"/>
        <v>0.33552114198285082</v>
      </c>
      <c r="J182" s="34">
        <f t="shared" si="14"/>
        <v>0.40699807224018525</v>
      </c>
      <c r="K182" s="34">
        <f>(Constantes!$D$10/0.8)*(Constantes!$D$5*J182^2+Constantes!$D$6*J182+Constantes!$D$7)</f>
        <v>8.4470131219245914</v>
      </c>
      <c r="L182" s="34">
        <f>(Constantes!$D$10/0.8)*(0.00376*D182^2-0.0516*D182-6.967)</f>
        <v>-2.6554449749999995</v>
      </c>
      <c r="M182" s="8"/>
    </row>
    <row r="183" spans="2:13" x14ac:dyDescent="0.25">
      <c r="B183" s="6"/>
      <c r="C183" s="34">
        <v>180</v>
      </c>
      <c r="D183" s="34">
        <f>(Clima!D183+Clima!E183)/2</f>
        <v>11.35</v>
      </c>
      <c r="E183" s="34">
        <f t="shared" si="10"/>
        <v>1.3442138857215939</v>
      </c>
      <c r="F183" s="34">
        <f t="shared" si="11"/>
        <v>8.9097066304630032E-2</v>
      </c>
      <c r="G183" s="34">
        <f t="shared" si="12"/>
        <v>2.4742026500000001</v>
      </c>
      <c r="H183" s="34">
        <f>0.001013*Constantes!$D$4/(0.622*G183)</f>
        <v>4.5037152601510852E-2</v>
      </c>
      <c r="I183" s="34">
        <f t="shared" si="13"/>
        <v>0.33826658351104416</v>
      </c>
      <c r="J183" s="34">
        <f t="shared" si="14"/>
        <v>0.40624205135037245</v>
      </c>
      <c r="K183" s="34">
        <f>(Constantes!$D$10/0.8)*(Constantes!$D$5*J183^2+Constantes!$D$6*J183+Constantes!$D$7)</f>
        <v>8.4531817159422467</v>
      </c>
      <c r="L183" s="34">
        <f>(Constantes!$D$10/0.8)*(0.00376*D183^2-0.0516*D183-6.967)</f>
        <v>-2.6506077749999997</v>
      </c>
      <c r="M183" s="8"/>
    </row>
    <row r="184" spans="2:13" x14ac:dyDescent="0.25">
      <c r="B184" s="6"/>
      <c r="C184" s="34">
        <v>181</v>
      </c>
      <c r="D184" s="34">
        <f>(Clima!D184+Clima!E184)/2</f>
        <v>9.75</v>
      </c>
      <c r="E184" s="34">
        <f t="shared" si="10"/>
        <v>1.208102321837458</v>
      </c>
      <c r="F184" s="34">
        <f t="shared" si="11"/>
        <v>8.1115893548976525E-2</v>
      </c>
      <c r="G184" s="34">
        <f t="shared" si="12"/>
        <v>2.4779802499999999</v>
      </c>
      <c r="H184" s="34">
        <f>0.001013*Constantes!$D$4/(0.622*G184)</f>
        <v>4.4968494932561519E-2</v>
      </c>
      <c r="I184" s="34">
        <f t="shared" si="13"/>
        <v>0.3271277184414379</v>
      </c>
      <c r="J184" s="34">
        <f t="shared" si="14"/>
        <v>0.40536565217332293</v>
      </c>
      <c r="K184" s="34">
        <f>(Constantes!$D$10/0.8)*(Constantes!$D$5*J184^2+Constantes!$D$6*J184+Constantes!$D$7)</f>
        <v>8.460325264671031</v>
      </c>
      <c r="L184" s="34">
        <f>(Constantes!$D$10/0.8)*(0.00376*D184^2-0.0516*D184-6.967)</f>
        <v>-2.6672493749999995</v>
      </c>
      <c r="M184" s="8"/>
    </row>
    <row r="185" spans="2:13" x14ac:dyDescent="0.25">
      <c r="B185" s="6"/>
      <c r="C185" s="34">
        <v>182</v>
      </c>
      <c r="D185" s="34">
        <f>(Clima!D185+Clima!E185)/2</f>
        <v>10.75</v>
      </c>
      <c r="E185" s="34">
        <f t="shared" si="10"/>
        <v>1.2916704499993741</v>
      </c>
      <c r="F185" s="34">
        <f t="shared" si="11"/>
        <v>8.602906751025155E-2</v>
      </c>
      <c r="G185" s="34">
        <f t="shared" si="12"/>
        <v>2.4756192499999998</v>
      </c>
      <c r="H185" s="34">
        <f>0.001013*Constantes!$D$4/(0.622*G185)</f>
        <v>4.5011381421077787E-2</v>
      </c>
      <c r="I185" s="34">
        <f t="shared" si="13"/>
        <v>0.33413851435416753</v>
      </c>
      <c r="J185" s="34">
        <f t="shared" si="14"/>
        <v>0.40436913440502725</v>
      </c>
      <c r="K185" s="34">
        <f>(Constantes!$D$10/0.8)*(Constantes!$D$5*J185^2+Constantes!$D$6*J185+Constantes!$D$7)</f>
        <v>8.468438448772881</v>
      </c>
      <c r="L185" s="34">
        <f>(Constantes!$D$10/0.8)*(0.00376*D185^2-0.0516*D185-6.967)</f>
        <v>-2.6576943749999997</v>
      </c>
      <c r="M185" s="8"/>
    </row>
    <row r="186" spans="2:13" x14ac:dyDescent="0.25">
      <c r="B186" s="6"/>
      <c r="C186" s="34">
        <v>183</v>
      </c>
      <c r="D186" s="34">
        <f>(Clima!D186+Clima!E186)/2</f>
        <v>10.9</v>
      </c>
      <c r="E186" s="34">
        <f t="shared" si="10"/>
        <v>1.3046341322396258</v>
      </c>
      <c r="F186" s="34">
        <f t="shared" si="11"/>
        <v>8.6787491598136493E-2</v>
      </c>
      <c r="G186" s="34">
        <f t="shared" si="12"/>
        <v>2.4752651000000001</v>
      </c>
      <c r="H186" s="34">
        <f>0.001013*Constantes!$D$4/(0.622*G186)</f>
        <v>4.5017821450766028E-2</v>
      </c>
      <c r="I186" s="34">
        <f t="shared" si="13"/>
        <v>0.33517610193237696</v>
      </c>
      <c r="J186" s="34">
        <f t="shared" si="14"/>
        <v>0.40325279333520658</v>
      </c>
      <c r="K186" s="34">
        <f>(Constantes!$D$10/0.8)*(Constantes!$D$5*J186^2+Constantes!$D$6*J186+Constantes!$D$7)</f>
        <v>8.477515231050095</v>
      </c>
      <c r="L186" s="34">
        <f>(Constantes!$D$10/0.8)*(0.00376*D186^2-0.0516*D186-6.967)</f>
        <v>-2.6560178999999993</v>
      </c>
      <c r="M186" s="8"/>
    </row>
    <row r="187" spans="2:13" x14ac:dyDescent="0.25">
      <c r="B187" s="6"/>
      <c r="C187" s="34">
        <v>184</v>
      </c>
      <c r="D187" s="34">
        <f>(Clima!D187+Clima!E187)/2</f>
        <v>10</v>
      </c>
      <c r="E187" s="34">
        <f t="shared" si="10"/>
        <v>1.2285355953233976</v>
      </c>
      <c r="F187" s="34">
        <f t="shared" si="11"/>
        <v>8.2321156964857062E-2</v>
      </c>
      <c r="G187" s="34">
        <f t="shared" si="12"/>
        <v>2.4773899999999998</v>
      </c>
      <c r="H187" s="34">
        <f>0.001013*Constantes!$D$4/(0.622*G187)</f>
        <v>4.4979208891257547E-2</v>
      </c>
      <c r="I187" s="34">
        <f t="shared" si="13"/>
        <v>0.32889553570326324</v>
      </c>
      <c r="J187" s="34">
        <f t="shared" si="14"/>
        <v>0.40201695975981272</v>
      </c>
      <c r="K187" s="34">
        <f>(Constantes!$D$10/0.8)*(Constantes!$D$5*J187^2+Constantes!$D$6*J187+Constantes!$D$7)</f>
        <v>8.487548862540228</v>
      </c>
      <c r="L187" s="34">
        <f>(Constantes!$D$10/0.8)*(0.00376*D187^2-0.0516*D187-6.967)</f>
        <v>-2.6651249999999993</v>
      </c>
      <c r="M187" s="8"/>
    </row>
    <row r="188" spans="2:13" x14ac:dyDescent="0.25">
      <c r="B188" s="6"/>
      <c r="C188" s="34">
        <v>185</v>
      </c>
      <c r="D188" s="34">
        <f>(Clima!D188+Clima!E188)/2</f>
        <v>11.65</v>
      </c>
      <c r="E188" s="34">
        <f t="shared" si="10"/>
        <v>1.3711829440577765</v>
      </c>
      <c r="F188" s="34">
        <f t="shared" si="11"/>
        <v>9.0665715946703279E-2</v>
      </c>
      <c r="G188" s="34">
        <f t="shared" si="12"/>
        <v>2.4734943499999997</v>
      </c>
      <c r="H188" s="34">
        <f>0.001013*Constantes!$D$4/(0.622*G188)</f>
        <v>4.5050049261326407E-2</v>
      </c>
      <c r="I188" s="34">
        <f t="shared" si="13"/>
        <v>0.34030820325039612</v>
      </c>
      <c r="J188" s="34">
        <f t="shared" si="14"/>
        <v>0.40066199988300538</v>
      </c>
      <c r="K188" s="34">
        <f>(Constantes!$D$10/0.8)*(Constantes!$D$5*J188^2+Constantes!$D$6*J188+Constantes!$D$7)</f>
        <v>8.4985318893270385</v>
      </c>
      <c r="L188" s="34">
        <f>(Constantes!$D$10/0.8)*(0.00376*D188^2-0.0516*D188-6.967)</f>
        <v>-2.6466837749999992</v>
      </c>
      <c r="M188" s="8"/>
    </row>
    <row r="189" spans="2:13" x14ac:dyDescent="0.25">
      <c r="B189" s="6"/>
      <c r="C189" s="34">
        <v>186</v>
      </c>
      <c r="D189" s="34">
        <f>(Clima!D189+Clima!E189)/2</f>
        <v>11.45</v>
      </c>
      <c r="E189" s="34">
        <f t="shared" si="10"/>
        <v>1.3531513167724236</v>
      </c>
      <c r="F189" s="34">
        <f t="shared" si="11"/>
        <v>8.9617358691077773E-2</v>
      </c>
      <c r="G189" s="34">
        <f t="shared" si="12"/>
        <v>2.4739665500000001</v>
      </c>
      <c r="H189" s="34">
        <f>0.001013*Constantes!$D$4/(0.622*G189)</f>
        <v>4.504145066759796E-2</v>
      </c>
      <c r="I189" s="34">
        <f t="shared" si="13"/>
        <v>0.33894879271912193</v>
      </c>
      <c r="J189" s="34">
        <f t="shared" si="14"/>
        <v>0.39918831520863862</v>
      </c>
      <c r="K189" s="34">
        <f>(Constantes!$D$10/0.8)*(Constantes!$D$5*J189^2+Constantes!$D$6*J189+Constantes!$D$7)</f>
        <v>8.5104561600598085</v>
      </c>
      <c r="L189" s="34">
        <f>(Constantes!$D$10/0.8)*(0.00376*D189^2-0.0516*D189-6.967)</f>
        <v>-2.6493279749999994</v>
      </c>
      <c r="M189" s="8"/>
    </row>
    <row r="190" spans="2:13" x14ac:dyDescent="0.25">
      <c r="B190" s="6"/>
      <c r="C190" s="34">
        <v>187</v>
      </c>
      <c r="D190" s="34">
        <f>(Clima!D190+Clima!E190)/2</f>
        <v>11.7</v>
      </c>
      <c r="E190" s="34">
        <f t="shared" si="10"/>
        <v>1.3757236996547897</v>
      </c>
      <c r="F190" s="34">
        <f t="shared" si="11"/>
        <v>9.0929432125051668E-2</v>
      </c>
      <c r="G190" s="34">
        <f t="shared" si="12"/>
        <v>2.4733763</v>
      </c>
      <c r="H190" s="34">
        <f>0.001013*Constantes!$D$4/(0.622*G190)</f>
        <v>4.5052199422753639E-2</v>
      </c>
      <c r="I190" s="34">
        <f t="shared" si="13"/>
        <v>0.3406470099449177</v>
      </c>
      <c r="J190" s="34">
        <f t="shared" si="14"/>
        <v>0.39759634242128605</v>
      </c>
      <c r="K190" s="34">
        <f>(Constantes!$D$10/0.8)*(Constantes!$D$5*J190^2+Constantes!$D$6*J190+Constantes!$D$7)</f>
        <v>8.5233128341724989</v>
      </c>
      <c r="L190" s="34">
        <f>(Constantes!$D$10/0.8)*(0.00376*D190^2-0.0516*D190-6.967)</f>
        <v>-2.6460050999999996</v>
      </c>
      <c r="M190" s="8"/>
    </row>
    <row r="191" spans="2:13" x14ac:dyDescent="0.25">
      <c r="B191" s="6"/>
      <c r="C191" s="34">
        <v>188</v>
      </c>
      <c r="D191" s="34">
        <f>(Clima!D191+Clima!E191)/2</f>
        <v>9.75</v>
      </c>
      <c r="E191" s="34">
        <f t="shared" si="10"/>
        <v>1.208102321837458</v>
      </c>
      <c r="F191" s="34">
        <f t="shared" si="11"/>
        <v>8.1115893548976525E-2</v>
      </c>
      <c r="G191" s="34">
        <f t="shared" si="12"/>
        <v>2.4779802499999999</v>
      </c>
      <c r="H191" s="34">
        <f>0.001013*Constantes!$D$4/(0.622*G191)</f>
        <v>4.4968494932561519E-2</v>
      </c>
      <c r="I191" s="34">
        <f t="shared" si="13"/>
        <v>0.3271277184414379</v>
      </c>
      <c r="J191" s="34">
        <f t="shared" si="14"/>
        <v>0.39588655325684224</v>
      </c>
      <c r="K191" s="34">
        <f>(Constantes!$D$10/0.8)*(Constantes!$D$5*J191^2+Constantes!$D$6*J191+Constantes!$D$7)</f>
        <v>8.5370923907934149</v>
      </c>
      <c r="L191" s="34">
        <f>(Constantes!$D$10/0.8)*(0.00376*D191^2-0.0516*D191-6.967)</f>
        <v>-2.6672493749999995</v>
      </c>
      <c r="M191" s="8"/>
    </row>
    <row r="192" spans="2:13" x14ac:dyDescent="0.25">
      <c r="B192" s="6"/>
      <c r="C192" s="34">
        <v>189</v>
      </c>
      <c r="D192" s="34">
        <f>(Clima!D192+Clima!E192)/2</f>
        <v>8.3000000000000007</v>
      </c>
      <c r="E192" s="34">
        <f t="shared" si="10"/>
        <v>1.0953778240340981</v>
      </c>
      <c r="F192" s="34">
        <f t="shared" si="11"/>
        <v>7.4418202097829511E-2</v>
      </c>
      <c r="G192" s="34">
        <f t="shared" si="12"/>
        <v>2.4814037</v>
      </c>
      <c r="H192" s="34">
        <f>0.001013*Constantes!$D$4/(0.622*G192)</f>
        <v>4.4906454485867227E-2</v>
      </c>
      <c r="I192" s="34">
        <f t="shared" si="13"/>
        <v>0.31668106733869283</v>
      </c>
      <c r="J192" s="34">
        <f t="shared" si="14"/>
        <v>0.39405945436273682</v>
      </c>
      <c r="K192" s="34">
        <f>(Constantes!$D$10/0.8)*(Constantes!$D$5*J192^2+Constantes!$D$6*J192+Constantes!$D$7)</f>
        <v>8.5517846383353167</v>
      </c>
      <c r="L192" s="34">
        <f>(Constantes!$D$10/0.8)*(0.00376*D192^2-0.0516*D192-6.967)</f>
        <v>-2.6760950999999995</v>
      </c>
      <c r="M192" s="8"/>
    </row>
    <row r="193" spans="2:13" x14ac:dyDescent="0.25">
      <c r="B193" s="6"/>
      <c r="C193" s="34">
        <v>190</v>
      </c>
      <c r="D193" s="34">
        <f>(Clima!D193+Clima!E193)/2</f>
        <v>7.2</v>
      </c>
      <c r="E193" s="34">
        <f t="shared" si="10"/>
        <v>1.0161453093242518</v>
      </c>
      <c r="F193" s="34">
        <f t="shared" si="11"/>
        <v>6.9657846489614608E-2</v>
      </c>
      <c r="G193" s="34">
        <f t="shared" si="12"/>
        <v>2.4840008</v>
      </c>
      <c r="H193" s="34">
        <f>0.001013*Constantes!$D$4/(0.622*G193)</f>
        <v>4.4859503392717312E-2</v>
      </c>
      <c r="I193" s="34">
        <f t="shared" si="13"/>
        <v>0.30854432891657324</v>
      </c>
      <c r="J193" s="34">
        <f t="shared" si="14"/>
        <v>0.3921155871478042</v>
      </c>
      <c r="K193" s="34">
        <f>(Constantes!$D$10/0.8)*(Constantes!$D$5*J193^2+Constantes!$D$6*J193+Constantes!$D$7)</f>
        <v>8.5673787247550699</v>
      </c>
      <c r="L193" s="34">
        <f>(Constantes!$D$10/0.8)*(0.00376*D193^2-0.0516*D193-6.967)</f>
        <v>-2.6788505999999992</v>
      </c>
      <c r="M193" s="8"/>
    </row>
    <row r="194" spans="2:13" x14ac:dyDescent="0.25">
      <c r="B194" s="6"/>
      <c r="C194" s="34">
        <v>191</v>
      </c>
      <c r="D194" s="34">
        <f>(Clima!D194+Clima!E194)/2</f>
        <v>9.5500000000000007</v>
      </c>
      <c r="E194" s="34">
        <f t="shared" si="10"/>
        <v>1.1919715122427115</v>
      </c>
      <c r="F194" s="34">
        <f t="shared" si="11"/>
        <v>8.0162557967816087E-2</v>
      </c>
      <c r="G194" s="34">
        <f t="shared" si="12"/>
        <v>2.4784524499999998</v>
      </c>
      <c r="H194" s="34">
        <f>0.001013*Constantes!$D$4/(0.622*G194)</f>
        <v>4.4959927439847613E-2</v>
      </c>
      <c r="I194" s="34">
        <f t="shared" si="13"/>
        <v>0.32570629948063018</v>
      </c>
      <c r="J194" s="34">
        <f t="shared" si="14"/>
        <v>0.39005552762185225</v>
      </c>
      <c r="K194" s="34">
        <f>(Constantes!$D$10/0.8)*(Constantes!$D$5*J194^2+Constantes!$D$6*J194+Constantes!$D$7)</f>
        <v>8.5838631484712629</v>
      </c>
      <c r="L194" s="34">
        <f>(Constantes!$D$10/0.8)*(0.00376*D194^2-0.0516*D194-6.967)</f>
        <v>-2.6688219749999993</v>
      </c>
      <c r="M194" s="8"/>
    </row>
    <row r="195" spans="2:13" x14ac:dyDescent="0.25">
      <c r="B195" s="6"/>
      <c r="C195" s="34">
        <v>192</v>
      </c>
      <c r="D195" s="34">
        <f>(Clima!D195+Clima!E195)/2</f>
        <v>10.950000000000001</v>
      </c>
      <c r="E195" s="34">
        <f t="shared" si="10"/>
        <v>1.3089806979693788</v>
      </c>
      <c r="F195" s="34">
        <f t="shared" si="11"/>
        <v>8.7041563253404466E-2</v>
      </c>
      <c r="G195" s="34">
        <f t="shared" si="12"/>
        <v>2.4751470499999999</v>
      </c>
      <c r="H195" s="34">
        <f>0.001013*Constantes!$D$4/(0.622*G195)</f>
        <v>4.5019968536864317E-2</v>
      </c>
      <c r="I195" s="34">
        <f t="shared" si="13"/>
        <v>0.33552114198285082</v>
      </c>
      <c r="J195" s="34">
        <f t="shared" si="14"/>
        <v>0.38787988622497815</v>
      </c>
      <c r="K195" s="34">
        <f>(Constantes!$D$10/0.8)*(Constantes!$D$5*J195^2+Constantes!$D$6*J195+Constantes!$D$7)</f>
        <v>8.6012257699273817</v>
      </c>
      <c r="L195" s="34">
        <f>(Constantes!$D$10/0.8)*(0.00376*D195^2-0.0516*D195-6.967)</f>
        <v>-2.6554449749999995</v>
      </c>
      <c r="M195" s="8"/>
    </row>
    <row r="196" spans="2:13" x14ac:dyDescent="0.25">
      <c r="B196" s="6"/>
      <c r="C196" s="34">
        <v>193</v>
      </c>
      <c r="D196" s="34">
        <f>(Clima!D196+Clima!E196)/2</f>
        <v>10.8</v>
      </c>
      <c r="E196" s="34">
        <f t="shared" si="10"/>
        <v>1.2959790398301012</v>
      </c>
      <c r="F196" s="34">
        <f t="shared" si="11"/>
        <v>8.6281245002912968E-2</v>
      </c>
      <c r="G196" s="34">
        <f t="shared" si="12"/>
        <v>2.4755012000000001</v>
      </c>
      <c r="H196" s="34">
        <f>0.001013*Constantes!$D$4/(0.622*G196)</f>
        <v>4.5013527892902062E-2</v>
      </c>
      <c r="I196" s="34">
        <f t="shared" si="13"/>
        <v>0.33448478758535966</v>
      </c>
      <c r="J196" s="34">
        <f t="shared" si="14"/>
        <v>0.38558930764668203</v>
      </c>
      <c r="K196" s="34">
        <f>(Constantes!$D$10/0.8)*(Constantes!$D$5*J196^2+Constantes!$D$6*J196+Constantes!$D$7)</f>
        <v>8.6194538237874738</v>
      </c>
      <c r="L196" s="34">
        <f>(Constantes!$D$10/0.8)*(0.00376*D196^2-0.0516*D196-6.967)</f>
        <v>-2.6571425999999998</v>
      </c>
      <c r="M196" s="8"/>
    </row>
    <row r="197" spans="2:13" x14ac:dyDescent="0.25">
      <c r="B197" s="6"/>
      <c r="C197" s="34">
        <v>194</v>
      </c>
      <c r="D197" s="34">
        <f>(Clima!D197+Clima!E197)/2</f>
        <v>9</v>
      </c>
      <c r="E197" s="34">
        <f t="shared" ref="E197:E260" si="15">EXP((16.78*D197-116.9)/(D197+237.3))</f>
        <v>1.1485844230421196</v>
      </c>
      <c r="F197" s="34">
        <f t="shared" ref="F197:F260" si="16">4098*E197/((D197+237.3)^2)</f>
        <v>7.759005371461257E-2</v>
      </c>
      <c r="G197" s="34">
        <f t="shared" ref="G197:G260" si="17">2.501-0.002361*D197</f>
        <v>2.4797509999999998</v>
      </c>
      <c r="H197" s="34">
        <f>0.001013*Constantes!$D$4/(0.622*G197)</f>
        <v>4.493638365913051E-2</v>
      </c>
      <c r="I197" s="34">
        <f t="shared" ref="I197:I260" si="18">IF(D197&gt;0,1.26*F197/(G197*(F197+H197)),0)</f>
        <v>0.32176493751214225</v>
      </c>
      <c r="J197" s="34">
        <f t="shared" ref="J197:J260" si="19">0.409*SIN(2*PI()*(C197-82)/365)</f>
        <v>0.38318447063483146</v>
      </c>
      <c r="K197" s="34">
        <f>(Constantes!$D$10/0.8)*(Constantes!$D$5*J197^2+Constantes!$D$6*J197+Constantes!$D$7)</f>
        <v>8.6385339317505103</v>
      </c>
      <c r="L197" s="34">
        <f>(Constantes!$D$10/0.8)*(0.00376*D197^2-0.0516*D197-6.967)</f>
        <v>-2.6725649999999996</v>
      </c>
      <c r="M197" s="8"/>
    </row>
    <row r="198" spans="2:13" x14ac:dyDescent="0.25">
      <c r="B198" s="6"/>
      <c r="C198" s="34">
        <v>195</v>
      </c>
      <c r="D198" s="34">
        <f>(Clima!D198+Clima!E198)/2</f>
        <v>8.15</v>
      </c>
      <c r="E198" s="34">
        <f t="shared" si="15"/>
        <v>1.0842628845563618</v>
      </c>
      <c r="F198" s="34">
        <f t="shared" si="16"/>
        <v>7.3753132863077983E-2</v>
      </c>
      <c r="G198" s="34">
        <f t="shared" si="17"/>
        <v>2.4817578499999997</v>
      </c>
      <c r="H198" s="34">
        <f>0.001013*Constantes!$D$4/(0.622*G198)</f>
        <v>4.4900046277727111E-2</v>
      </c>
      <c r="I198" s="34">
        <f t="shared" si="18"/>
        <v>0.3155820076579775</v>
      </c>
      <c r="J198" s="34">
        <f t="shared" si="19"/>
        <v>0.38066608779453359</v>
      </c>
      <c r="K198" s="34">
        <f>(Constantes!$D$10/0.8)*(Constantes!$D$5*J198^2+Constantes!$D$6*J198+Constantes!$D$7)</f>
        <v>8.6584521159689132</v>
      </c>
      <c r="L198" s="34">
        <f>(Constantes!$D$10/0.8)*(0.00376*D198^2-0.0516*D198-6.967)</f>
        <v>-2.6766717749999995</v>
      </c>
      <c r="M198" s="8"/>
    </row>
    <row r="199" spans="2:13" x14ac:dyDescent="0.25">
      <c r="B199" s="6"/>
      <c r="C199" s="34">
        <v>196</v>
      </c>
      <c r="D199" s="34">
        <f>(Clima!D199+Clima!E199)/2</f>
        <v>9.6999999999999993</v>
      </c>
      <c r="E199" s="34">
        <f t="shared" si="15"/>
        <v>1.2040517259211223</v>
      </c>
      <c r="F199" s="34">
        <f t="shared" si="16"/>
        <v>8.0876657096899784E-2</v>
      </c>
      <c r="G199" s="34">
        <f t="shared" si="17"/>
        <v>2.4780983000000001</v>
      </c>
      <c r="H199" s="34">
        <f>0.001013*Constantes!$D$4/(0.622*G199)</f>
        <v>4.4966352753283652E-2</v>
      </c>
      <c r="I199" s="34">
        <f t="shared" si="18"/>
        <v>0.32677295878905227</v>
      </c>
      <c r="J199" s="34">
        <f t="shared" si="19"/>
        <v>0.37803490537697515</v>
      </c>
      <c r="K199" s="34">
        <f>(Constantes!$D$10/0.8)*(Constantes!$D$5*J199^2+Constantes!$D$6*J199+Constantes!$D$7)</f>
        <v>8.6791938130560791</v>
      </c>
      <c r="L199" s="34">
        <f>(Constantes!$D$10/0.8)*(0.00376*D199^2-0.0516*D199-6.967)</f>
        <v>-2.6676530999999994</v>
      </c>
      <c r="M199" s="8"/>
    </row>
    <row r="200" spans="2:13" x14ac:dyDescent="0.25">
      <c r="B200" s="6"/>
      <c r="C200" s="34">
        <v>197</v>
      </c>
      <c r="D200" s="34">
        <f>(Clima!D200+Clima!E200)/2</f>
        <v>9</v>
      </c>
      <c r="E200" s="34">
        <f t="shared" si="15"/>
        <v>1.1485844230421196</v>
      </c>
      <c r="F200" s="34">
        <f t="shared" si="16"/>
        <v>7.759005371461257E-2</v>
      </c>
      <c r="G200" s="34">
        <f t="shared" si="17"/>
        <v>2.4797509999999998</v>
      </c>
      <c r="H200" s="34">
        <f>0.001013*Constantes!$D$4/(0.622*G200)</f>
        <v>4.493638365913051E-2</v>
      </c>
      <c r="I200" s="34">
        <f t="shared" si="18"/>
        <v>0.32176493751214225</v>
      </c>
      <c r="J200" s="34">
        <f t="shared" si="19"/>
        <v>0.37529170305829201</v>
      </c>
      <c r="K200" s="34">
        <f>(Constantes!$D$10/0.8)*(Constantes!$D$5*J200^2+Constantes!$D$6*J200+Constantes!$D$7)</f>
        <v>8.7007438886670769</v>
      </c>
      <c r="L200" s="34">
        <f>(Constantes!$D$10/0.8)*(0.00376*D200^2-0.0516*D200-6.967)</f>
        <v>-2.6725649999999996</v>
      </c>
      <c r="M200" s="8"/>
    </row>
    <row r="201" spans="2:13" x14ac:dyDescent="0.25">
      <c r="B201" s="6"/>
      <c r="C201" s="34">
        <v>198</v>
      </c>
      <c r="D201" s="34">
        <f>(Clima!D201+Clima!E201)/2</f>
        <v>8.5500000000000007</v>
      </c>
      <c r="E201" s="34">
        <f t="shared" si="15"/>
        <v>1.1141256884066946</v>
      </c>
      <c r="F201" s="34">
        <f t="shared" si="16"/>
        <v>7.553804083049119E-2</v>
      </c>
      <c r="G201" s="34">
        <f t="shared" si="17"/>
        <v>2.4808134499999999</v>
      </c>
      <c r="H201" s="34">
        <f>0.001013*Constantes!$D$4/(0.622*G201)</f>
        <v>4.4917138898578825E-2</v>
      </c>
      <c r="I201" s="34">
        <f t="shared" si="18"/>
        <v>0.31850530773396696</v>
      </c>
      <c r="J201" s="34">
        <f t="shared" si="19"/>
        <v>0.37243729370853446</v>
      </c>
      <c r="K201" s="34">
        <f>(Constantes!$D$10/0.8)*(Constantes!$D$5*J201^2+Constantes!$D$6*J201+Constantes!$D$7)</f>
        <v>8.72308665263599</v>
      </c>
      <c r="L201" s="34">
        <f>(Constantes!$D$10/0.8)*(0.00376*D201^2-0.0516*D201-6.967)</f>
        <v>-2.6749929749999994</v>
      </c>
      <c r="M201" s="8"/>
    </row>
    <row r="202" spans="2:13" x14ac:dyDescent="0.25">
      <c r="B202" s="6"/>
      <c r="C202" s="34">
        <v>199</v>
      </c>
      <c r="D202" s="34">
        <f>(Clima!D202+Clima!E202)/2</f>
        <v>9.25</v>
      </c>
      <c r="E202" s="34">
        <f t="shared" si="15"/>
        <v>1.1681304715350127</v>
      </c>
      <c r="F202" s="34">
        <f t="shared" si="16"/>
        <v>7.8750495180281335E-2</v>
      </c>
      <c r="G202" s="34">
        <f t="shared" si="17"/>
        <v>2.4791607499999997</v>
      </c>
      <c r="H202" s="34">
        <f>0.001013*Constantes!$D$4/(0.622*G202)</f>
        <v>4.4947082320141017E-2</v>
      </c>
      <c r="I202" s="34">
        <f t="shared" si="18"/>
        <v>0.32356233167857845</v>
      </c>
      <c r="J202" s="34">
        <f t="shared" si="19"/>
        <v>0.36947252315079593</v>
      </c>
      <c r="K202" s="34">
        <f>(Constantes!$D$10/0.8)*(Constantes!$D$5*J202^2+Constantes!$D$6*J202+Constantes!$D$7)</f>
        <v>8.7462058746528353</v>
      </c>
      <c r="L202" s="34">
        <f>(Constantes!$D$10/0.8)*(0.00376*D202^2-0.0516*D202-6.967)</f>
        <v>-2.6709693749999994</v>
      </c>
      <c r="M202" s="8"/>
    </row>
    <row r="203" spans="2:13" x14ac:dyDescent="0.25">
      <c r="B203" s="6"/>
      <c r="C203" s="34">
        <v>200</v>
      </c>
      <c r="D203" s="34">
        <f>(Clima!D203+Clima!E203)/2</f>
        <v>9.15</v>
      </c>
      <c r="E203" s="34">
        <f t="shared" si="15"/>
        <v>1.1602772175252039</v>
      </c>
      <c r="F203" s="34">
        <f t="shared" si="16"/>
        <v>7.8284552595211263E-2</v>
      </c>
      <c r="G203" s="34">
        <f t="shared" si="17"/>
        <v>2.4793968500000001</v>
      </c>
      <c r="H203" s="34">
        <f>0.001013*Constantes!$D$4/(0.622*G203)</f>
        <v>4.4942802244470274E-2</v>
      </c>
      <c r="I203" s="34">
        <f t="shared" si="18"/>
        <v>0.3228445413311169</v>
      </c>
      <c r="J203" s="34">
        <f t="shared" si="19"/>
        <v>0.36639826991057772</v>
      </c>
      <c r="K203" s="34">
        <f>(Constantes!$D$10/0.8)*(Constantes!$D$5*J203^2+Constantes!$D$6*J203+Constantes!$D$7)</f>
        <v>8.7700848004623158</v>
      </c>
      <c r="L203" s="34">
        <f>(Constantes!$D$10/0.8)*(0.00376*D203^2-0.0516*D203-6.967)</f>
        <v>-2.6716287749999994</v>
      </c>
      <c r="M203" s="8"/>
    </row>
    <row r="204" spans="2:13" x14ac:dyDescent="0.25">
      <c r="B204" s="6"/>
      <c r="C204" s="34">
        <v>201</v>
      </c>
      <c r="D204" s="34">
        <f>(Clima!D204+Clima!E204)/2</f>
        <v>8.1</v>
      </c>
      <c r="E204" s="34">
        <f t="shared" si="15"/>
        <v>1.0805800307855125</v>
      </c>
      <c r="F204" s="34">
        <f t="shared" si="16"/>
        <v>7.3532575031085901E-2</v>
      </c>
      <c r="G204" s="34">
        <f t="shared" si="17"/>
        <v>2.4818758999999999</v>
      </c>
      <c r="H204" s="34">
        <f>0.001013*Constantes!$D$4/(0.622*G204)</f>
        <v>4.4897910614754163E-2</v>
      </c>
      <c r="I204" s="34">
        <f t="shared" si="18"/>
        <v>0.31521490702492766</v>
      </c>
      <c r="J204" s="34">
        <f t="shared" si="19"/>
        <v>0.36321544495546271</v>
      </c>
      <c r="K204" s="34">
        <f>(Constantes!$D$10/0.8)*(Constantes!$D$5*J204^2+Constantes!$D$6*J204+Constantes!$D$7)</f>
        <v>8.794706168566119</v>
      </c>
      <c r="L204" s="34">
        <f>(Constantes!$D$10/0.8)*(0.00376*D204^2-0.0516*D204-6.967)</f>
        <v>-2.6768498999999997</v>
      </c>
      <c r="M204" s="8"/>
    </row>
    <row r="205" spans="2:13" x14ac:dyDescent="0.25">
      <c r="B205" s="6"/>
      <c r="C205" s="34">
        <v>202</v>
      </c>
      <c r="D205" s="34">
        <f>(Clima!D205+Clima!E205)/2</f>
        <v>6.95</v>
      </c>
      <c r="E205" s="34">
        <f t="shared" si="15"/>
        <v>0.99885837988260118</v>
      </c>
      <c r="F205" s="34">
        <f t="shared" si="16"/>
        <v>6.8613050260539377E-2</v>
      </c>
      <c r="G205" s="34">
        <f t="shared" si="17"/>
        <v>2.4845910499999997</v>
      </c>
      <c r="H205" s="34">
        <f>0.001013*Constantes!$D$4/(0.622*G205)</f>
        <v>4.4848846378607275E-2</v>
      </c>
      <c r="I205" s="34">
        <f t="shared" si="18"/>
        <v>0.30667072251816546</v>
      </c>
      <c r="J205" s="34">
        <f t="shared" si="19"/>
        <v>0.35992499142517609</v>
      </c>
      <c r="K205" s="34">
        <f>(Constantes!$D$10/0.8)*(Constantes!$D$5*J205^2+Constantes!$D$6*J205+Constantes!$D$7)</f>
        <v>8.8200522274098923</v>
      </c>
      <c r="L205" s="34">
        <f>(Constantes!$D$10/0.8)*(0.00376*D205^2-0.0516*D205-6.967)</f>
        <v>-2.6790009749999992</v>
      </c>
      <c r="M205" s="8"/>
    </row>
    <row r="206" spans="2:13" x14ac:dyDescent="0.25">
      <c r="B206" s="6"/>
      <c r="C206" s="34">
        <v>203</v>
      </c>
      <c r="D206" s="34">
        <f>(Clima!D206+Clima!E206)/2</f>
        <v>9.6</v>
      </c>
      <c r="E206" s="34">
        <f t="shared" si="15"/>
        <v>1.1959863511942588</v>
      </c>
      <c r="F206" s="34">
        <f t="shared" si="16"/>
        <v>8.0399990537899965E-2</v>
      </c>
      <c r="G206" s="34">
        <f t="shared" si="17"/>
        <v>2.4783344</v>
      </c>
      <c r="H206" s="34">
        <f>0.001013*Constantes!$D$4/(0.622*G206)</f>
        <v>4.4962069006955853E-2</v>
      </c>
      <c r="I206" s="34">
        <f t="shared" si="18"/>
        <v>0.32606224862655375</v>
      </c>
      <c r="J206" s="34">
        <f t="shared" si="19"/>
        <v>0.35652788435211263</v>
      </c>
      <c r="K206" s="34">
        <f>(Constantes!$D$10/0.8)*(Constantes!$D$5*J206^2+Constantes!$D$6*J206+Constantes!$D$7)</f>
        <v>8.8461047530355117</v>
      </c>
      <c r="L206" s="34">
        <f>(Constantes!$D$10/0.8)*(0.00376*D206^2-0.0516*D206-6.967)</f>
        <v>-2.6684393999999996</v>
      </c>
      <c r="M206" s="8"/>
    </row>
    <row r="207" spans="2:13" x14ac:dyDescent="0.25">
      <c r="B207" s="6"/>
      <c r="C207" s="34">
        <v>204</v>
      </c>
      <c r="D207" s="34">
        <f>(Clima!D207+Clima!E207)/2</f>
        <v>9</v>
      </c>
      <c r="E207" s="34">
        <f t="shared" si="15"/>
        <v>1.1485844230421196</v>
      </c>
      <c r="F207" s="34">
        <f t="shared" si="16"/>
        <v>7.759005371461257E-2</v>
      </c>
      <c r="G207" s="34">
        <f t="shared" si="17"/>
        <v>2.4797509999999998</v>
      </c>
      <c r="H207" s="34">
        <f>0.001013*Constantes!$D$4/(0.622*G207)</f>
        <v>4.493638365913051E-2</v>
      </c>
      <c r="I207" s="34">
        <f t="shared" si="18"/>
        <v>0.32176493751214225</v>
      </c>
      <c r="J207" s="34">
        <f t="shared" si="19"/>
        <v>0.35302513037241373</v>
      </c>
      <c r="K207" s="34">
        <f>(Constantes!$D$10/0.8)*(Constantes!$D$5*J207^2+Constantes!$D$6*J207+Constantes!$D$7)</f>
        <v>8.8728450671787105</v>
      </c>
      <c r="L207" s="34">
        <f>(Constantes!$D$10/0.8)*(0.00376*D207^2-0.0516*D207-6.967)</f>
        <v>-2.6725649999999996</v>
      </c>
      <c r="M207" s="8"/>
    </row>
    <row r="208" spans="2:13" x14ac:dyDescent="0.25">
      <c r="B208" s="6"/>
      <c r="C208" s="34">
        <v>205</v>
      </c>
      <c r="D208" s="34">
        <f>(Clima!D208+Clima!E208)/2</f>
        <v>9.8500000000000014</v>
      </c>
      <c r="E208" s="34">
        <f t="shared" si="15"/>
        <v>1.2162394815909716</v>
      </c>
      <c r="F208" s="34">
        <f t="shared" si="16"/>
        <v>8.1596178970055125E-2</v>
      </c>
      <c r="G208" s="34">
        <f t="shared" si="17"/>
        <v>2.4777441499999999</v>
      </c>
      <c r="H208" s="34">
        <f>0.001013*Constantes!$D$4/(0.622*G208)</f>
        <v>4.4972779903491057E-2</v>
      </c>
      <c r="I208" s="34">
        <f t="shared" si="18"/>
        <v>0.32783604352575479</v>
      </c>
      <c r="J208" s="34">
        <f t="shared" si="19"/>
        <v>0.34941776742767922</v>
      </c>
      <c r="K208" s="34">
        <f>(Constantes!$D$10/0.8)*(Constantes!$D$5*J208^2+Constantes!$D$6*J208+Constantes!$D$7)</f>
        <v>8.9002540557916454</v>
      </c>
      <c r="L208" s="34">
        <f>(Constantes!$D$10/0.8)*(0.00376*D208^2-0.0516*D208-6.967)</f>
        <v>-2.6664207749999993</v>
      </c>
      <c r="M208" s="8"/>
    </row>
    <row r="209" spans="2:13" x14ac:dyDescent="0.25">
      <c r="B209" s="6"/>
      <c r="C209" s="34">
        <v>206</v>
      </c>
      <c r="D209" s="34">
        <f>(Clima!D209+Clima!E209)/2</f>
        <v>9.85</v>
      </c>
      <c r="E209" s="34">
        <f t="shared" si="15"/>
        <v>1.2162394815909714</v>
      </c>
      <c r="F209" s="34">
        <f t="shared" si="16"/>
        <v>8.1596178970055111E-2</v>
      </c>
      <c r="G209" s="34">
        <f t="shared" si="17"/>
        <v>2.4777441499999999</v>
      </c>
      <c r="H209" s="34">
        <f>0.001013*Constantes!$D$4/(0.622*G209)</f>
        <v>4.4972779903491057E-2</v>
      </c>
      <c r="I209" s="34">
        <f t="shared" si="18"/>
        <v>0.32783604352575479</v>
      </c>
      <c r="J209" s="34">
        <f t="shared" si="19"/>
        <v>0.3457068644574029</v>
      </c>
      <c r="K209" s="34">
        <f>(Constantes!$D$10/0.8)*(Constantes!$D$5*J209^2+Constantes!$D$6*J209+Constantes!$D$7)</f>
        <v>8.9283121879695617</v>
      </c>
      <c r="L209" s="34">
        <f>(Constantes!$D$10/0.8)*(0.00376*D209^2-0.0516*D209-6.967)</f>
        <v>-2.6664207749999993</v>
      </c>
      <c r="M209" s="8"/>
    </row>
    <row r="210" spans="2:13" x14ac:dyDescent="0.25">
      <c r="B210" s="6"/>
      <c r="C210" s="34">
        <v>207</v>
      </c>
      <c r="D210" s="34">
        <f>(Clima!D210+Clima!E210)/2</f>
        <v>8.65</v>
      </c>
      <c r="E210" s="34">
        <f t="shared" si="15"/>
        <v>1.1217035387262231</v>
      </c>
      <c r="F210" s="34">
        <f t="shared" si="16"/>
        <v>7.5989990506503152E-2</v>
      </c>
      <c r="G210" s="34">
        <f t="shared" si="17"/>
        <v>2.4805773499999999</v>
      </c>
      <c r="H210" s="34">
        <f>0.001013*Constantes!$D$4/(0.622*G210)</f>
        <v>4.4921414087374677E-2</v>
      </c>
      <c r="I210" s="34">
        <f t="shared" si="18"/>
        <v>0.3192323502116553</v>
      </c>
      <c r="J210" s="34">
        <f t="shared" si="19"/>
        <v>0.3418935210822226</v>
      </c>
      <c r="K210" s="34">
        <f>(Constantes!$D$10/0.8)*(Constantes!$D$5*J210^2+Constantes!$D$6*J210+Constantes!$D$7)</f>
        <v>8.9569995352601879</v>
      </c>
      <c r="L210" s="34">
        <f>(Constantes!$D$10/0.8)*(0.00376*D210^2-0.0516*D210-6.967)</f>
        <v>-2.6745027749999997</v>
      </c>
      <c r="M210" s="8"/>
    </row>
    <row r="211" spans="2:13" x14ac:dyDescent="0.25">
      <c r="B211" s="6"/>
      <c r="C211" s="34">
        <v>208</v>
      </c>
      <c r="D211" s="34">
        <f>(Clima!D211+Clima!E211)/2</f>
        <v>8.5500000000000007</v>
      </c>
      <c r="E211" s="34">
        <f t="shared" si="15"/>
        <v>1.1141256884066946</v>
      </c>
      <c r="F211" s="34">
        <f t="shared" si="16"/>
        <v>7.553804083049119E-2</v>
      </c>
      <c r="G211" s="34">
        <f t="shared" si="17"/>
        <v>2.4808134499999999</v>
      </c>
      <c r="H211" s="34">
        <f>0.001013*Constantes!$D$4/(0.622*G211)</f>
        <v>4.4917138898578825E-2</v>
      </c>
      <c r="I211" s="34">
        <f t="shared" si="18"/>
        <v>0.31850530773396696</v>
      </c>
      <c r="J211" s="34">
        <f t="shared" si="19"/>
        <v>0.33797886727807902</v>
      </c>
      <c r="K211" s="34">
        <f>(Constantes!$D$10/0.8)*(Constantes!$D$5*J211^2+Constantes!$D$6*J211+Constantes!$D$7)</f>
        <v>8.9862957913341095</v>
      </c>
      <c r="L211" s="34">
        <f>(Constantes!$D$10/0.8)*(0.00376*D211^2-0.0516*D211-6.967)</f>
        <v>-2.6749929749999994</v>
      </c>
      <c r="M211" s="8"/>
    </row>
    <row r="212" spans="2:13" x14ac:dyDescent="0.25">
      <c r="B212" s="6"/>
      <c r="C212" s="34">
        <v>209</v>
      </c>
      <c r="D212" s="34">
        <f>(Clima!D212+Clima!E212)/2</f>
        <v>9.1</v>
      </c>
      <c r="E212" s="34">
        <f t="shared" si="15"/>
        <v>1.1563680372555176</v>
      </c>
      <c r="F212" s="34">
        <f t="shared" si="16"/>
        <v>7.8052465514333522E-2</v>
      </c>
      <c r="G212" s="34">
        <f t="shared" si="17"/>
        <v>2.4795148999999999</v>
      </c>
      <c r="H212" s="34">
        <f>0.001013*Constantes!$D$4/(0.622*G212)</f>
        <v>4.494066251229728E-2</v>
      </c>
      <c r="I212" s="34">
        <f t="shared" si="18"/>
        <v>0.32248506174818503</v>
      </c>
      <c r="J212" s="34">
        <f t="shared" si="19"/>
        <v>0.33396406304137966</v>
      </c>
      <c r="K212" s="34">
        <f>(Constantes!$D$10/0.8)*(Constantes!$D$5*J212^2+Constantes!$D$6*J212+Constantes!$D$7)</f>
        <v>9.0161802919940222</v>
      </c>
      <c r="L212" s="34">
        <f>(Constantes!$D$10/0.8)*(0.00376*D212^2-0.0516*D212-6.967)</f>
        <v>-2.6719478999999997</v>
      </c>
      <c r="M212" s="8"/>
    </row>
    <row r="213" spans="2:13" x14ac:dyDescent="0.25">
      <c r="B213" s="6"/>
      <c r="C213" s="34">
        <v>210</v>
      </c>
      <c r="D213" s="34">
        <f>(Clima!D213+Clima!E213)/2</f>
        <v>9.35</v>
      </c>
      <c r="E213" s="34">
        <f t="shared" si="15"/>
        <v>1.1760304470729337</v>
      </c>
      <c r="F213" s="34">
        <f t="shared" si="16"/>
        <v>7.921880376620824E-2</v>
      </c>
      <c r="G213" s="34">
        <f t="shared" si="17"/>
        <v>2.4789246499999997</v>
      </c>
      <c r="H213" s="34">
        <f>0.001013*Constantes!$D$4/(0.622*G213)</f>
        <v>4.4951363211105488E-2</v>
      </c>
      <c r="I213" s="34">
        <f t="shared" si="18"/>
        <v>0.32427855867946659</v>
      </c>
      <c r="J213" s="34">
        <f t="shared" si="19"/>
        <v>0.32985029804526639</v>
      </c>
      <c r="K213" s="34">
        <f>(Constantes!$D$10/0.8)*(Constantes!$D$5*J213^2+Constantes!$D$6*J213+Constantes!$D$7)</f>
        <v>9.0466320355003145</v>
      </c>
      <c r="L213" s="34">
        <f>(Constantes!$D$10/0.8)*(0.00376*D213^2-0.0516*D213-6.967)</f>
        <v>-2.6702817749999994</v>
      </c>
      <c r="M213" s="8"/>
    </row>
    <row r="214" spans="2:13" x14ac:dyDescent="0.25">
      <c r="B214" s="6"/>
      <c r="C214" s="34">
        <v>211</v>
      </c>
      <c r="D214" s="34">
        <f>(Clima!D214+Clima!E214)/2</f>
        <v>11.75</v>
      </c>
      <c r="E214" s="34">
        <f t="shared" si="15"/>
        <v>1.3802776599471762</v>
      </c>
      <c r="F214" s="34">
        <f t="shared" si="16"/>
        <v>9.1193801661548224E-2</v>
      </c>
      <c r="G214" s="34">
        <f t="shared" si="17"/>
        <v>2.4732582499999998</v>
      </c>
      <c r="H214" s="34">
        <f>0.001013*Constantes!$D$4/(0.622*G214)</f>
        <v>4.5054349789437696E-2</v>
      </c>
      <c r="I214" s="34">
        <f t="shared" si="18"/>
        <v>0.34098539738615508</v>
      </c>
      <c r="J214" s="34">
        <f t="shared" si="19"/>
        <v>0.32563879128708983</v>
      </c>
      <c r="K214" s="34">
        <f>(Constantes!$D$10/0.8)*(Constantes!$D$5*J214^2+Constantes!$D$6*J214+Constantes!$D$7)</f>
        <v>9.0776297031901318</v>
      </c>
      <c r="L214" s="34">
        <f>(Constantes!$D$10/0.8)*(0.00376*D214^2-0.0516*D214-6.967)</f>
        <v>-2.6453193749999993</v>
      </c>
      <c r="M214" s="8"/>
    </row>
    <row r="215" spans="2:13" x14ac:dyDescent="0.25">
      <c r="B215" s="6"/>
      <c r="C215" s="34">
        <v>212</v>
      </c>
      <c r="D215" s="34">
        <f>(Clima!D215+Clima!E215)/2</f>
        <v>9.9</v>
      </c>
      <c r="E215" s="34">
        <f t="shared" si="15"/>
        <v>1.2203261059395465</v>
      </c>
      <c r="F215" s="34">
        <f t="shared" si="16"/>
        <v>8.1837230413319473E-2</v>
      </c>
      <c r="G215" s="34">
        <f t="shared" si="17"/>
        <v>2.4776260999999997</v>
      </c>
      <c r="H215" s="34">
        <f>0.001013*Constantes!$D$4/(0.622*G215)</f>
        <v>4.4974922695201085E-2</v>
      </c>
      <c r="I215" s="34">
        <f t="shared" si="18"/>
        <v>0.3281896076316444</v>
      </c>
      <c r="J215" s="34">
        <f t="shared" si="19"/>
        <v>0.32133079072719428</v>
      </c>
      <c r="K215" s="34">
        <f>(Constantes!$D$10/0.8)*(Constantes!$D$5*J215^2+Constantes!$D$6*J215+Constantes!$D$7)</f>
        <v>9.1091516803667485</v>
      </c>
      <c r="L215" s="34">
        <f>(Constantes!$D$10/0.8)*(0.00376*D215^2-0.0516*D215-6.967)</f>
        <v>-2.6659958999999995</v>
      </c>
      <c r="M215" s="8"/>
    </row>
    <row r="216" spans="2:13" x14ac:dyDescent="0.25">
      <c r="B216" s="6"/>
      <c r="C216" s="34">
        <v>213</v>
      </c>
      <c r="D216" s="34">
        <f>(Clima!D216+Clima!E216)/2</f>
        <v>11.95</v>
      </c>
      <c r="E216" s="34">
        <f t="shared" si="15"/>
        <v>1.3986262031935408</v>
      </c>
      <c r="F216" s="34">
        <f t="shared" si="16"/>
        <v>9.2257839608086131E-2</v>
      </c>
      <c r="G216" s="34">
        <f t="shared" si="17"/>
        <v>2.4727860499999998</v>
      </c>
      <c r="H216" s="34">
        <f>0.001013*Constantes!$D$4/(0.622*G216)</f>
        <v>4.5062953309329995E-2</v>
      </c>
      <c r="I216" s="34">
        <f t="shared" si="18"/>
        <v>0.34233474612907638</v>
      </c>
      <c r="J216" s="34">
        <f t="shared" si="19"/>
        <v>0.3169275729191196</v>
      </c>
      <c r="K216" s="34">
        <f>(Constantes!$D$10/0.8)*(Constantes!$D$5*J216^2+Constantes!$D$6*J216+Constantes!$D$7)</f>
        <v>9.1411760774358086</v>
      </c>
      <c r="L216" s="34">
        <f>(Constantes!$D$10/0.8)*(0.00376*D216^2-0.0516*D216-6.967)</f>
        <v>-2.6425059749999993</v>
      </c>
      <c r="M216" s="8"/>
    </row>
    <row r="217" spans="2:13" x14ac:dyDescent="0.25">
      <c r="B217" s="6"/>
      <c r="C217" s="34">
        <v>214</v>
      </c>
      <c r="D217" s="34">
        <f>(Clima!D217+Clima!E217)/2</f>
        <v>11.4</v>
      </c>
      <c r="E217" s="34">
        <f t="shared" si="15"/>
        <v>1.3486760963347784</v>
      </c>
      <c r="F217" s="34">
        <f t="shared" si="16"/>
        <v>8.9356889727344888E-2</v>
      </c>
      <c r="G217" s="34">
        <f t="shared" si="17"/>
        <v>2.4740845999999999</v>
      </c>
      <c r="H217" s="34">
        <f>0.001013*Constantes!$D$4/(0.622*G217)</f>
        <v>4.5039301532014117E-2</v>
      </c>
      <c r="I217" s="34">
        <f t="shared" si="18"/>
        <v>0.33860789639405336</v>
      </c>
      <c r="J217" s="34">
        <f t="shared" si="19"/>
        <v>0.31243044263133196</v>
      </c>
      <c r="K217" s="34">
        <f>(Constantes!$D$10/0.8)*(Constantes!$D$5*J217^2+Constantes!$D$6*J217+Constantes!$D$7)</f>
        <v>9.173680751264671</v>
      </c>
      <c r="L217" s="34">
        <f>(Constantes!$D$10/0.8)*(0.00376*D217^2-0.0516*D217-6.967)</f>
        <v>-2.6499713999999996</v>
      </c>
      <c r="M217" s="8"/>
    </row>
    <row r="218" spans="2:13" x14ac:dyDescent="0.25">
      <c r="B218" s="6"/>
      <c r="C218" s="34">
        <v>215</v>
      </c>
      <c r="D218" s="34">
        <f>(Clima!D218+Clima!E218)/2</f>
        <v>11.4</v>
      </c>
      <c r="E218" s="34">
        <f t="shared" si="15"/>
        <v>1.3486760963347784</v>
      </c>
      <c r="F218" s="34">
        <f t="shared" si="16"/>
        <v>8.9356889727344888E-2</v>
      </c>
      <c r="G218" s="34">
        <f t="shared" si="17"/>
        <v>2.4740845999999999</v>
      </c>
      <c r="H218" s="34">
        <f>0.001013*Constantes!$D$4/(0.622*G218)</f>
        <v>4.5039301532014117E-2</v>
      </c>
      <c r="I218" s="34">
        <f t="shared" si="18"/>
        <v>0.33860789639405336</v>
      </c>
      <c r="J218" s="34">
        <f t="shared" si="19"/>
        <v>0.3078407324605914</v>
      </c>
      <c r="K218" s="34">
        <f>(Constantes!$D$10/0.8)*(Constantes!$D$5*J218^2+Constantes!$D$6*J218+Constantes!$D$7)</f>
        <v>9.206643326740954</v>
      </c>
      <c r="L218" s="34">
        <f>(Constantes!$D$10/0.8)*(0.00376*D218^2-0.0516*D218-6.967)</f>
        <v>-2.6499713999999996</v>
      </c>
      <c r="M218" s="8"/>
    </row>
    <row r="219" spans="2:13" x14ac:dyDescent="0.25">
      <c r="B219" s="6"/>
      <c r="C219" s="34">
        <v>216</v>
      </c>
      <c r="D219" s="34">
        <f>(Clima!D219+Clima!E219)/2</f>
        <v>11.4</v>
      </c>
      <c r="E219" s="34">
        <f t="shared" si="15"/>
        <v>1.3486760963347784</v>
      </c>
      <c r="F219" s="34">
        <f t="shared" si="16"/>
        <v>8.9356889727344888E-2</v>
      </c>
      <c r="G219" s="34">
        <f t="shared" si="17"/>
        <v>2.4740845999999999</v>
      </c>
      <c r="H219" s="34">
        <f>0.001013*Constantes!$D$4/(0.622*G219)</f>
        <v>4.5039301532014117E-2</v>
      </c>
      <c r="I219" s="34">
        <f t="shared" si="18"/>
        <v>0.33860789639405336</v>
      </c>
      <c r="J219" s="34">
        <f t="shared" si="19"/>
        <v>0.30315980243707574</v>
      </c>
      <c r="K219" s="34">
        <f>(Constantes!$D$10/0.8)*(Constantes!$D$5*J219^2+Constantes!$D$6*J219+Constantes!$D$7)</f>
        <v>9.2400412185060699</v>
      </c>
      <c r="L219" s="34">
        <f>(Constantes!$D$10/0.8)*(0.00376*D219^2-0.0516*D219-6.967)</f>
        <v>-2.6499713999999996</v>
      </c>
      <c r="M219" s="8"/>
    </row>
    <row r="220" spans="2:13" x14ac:dyDescent="0.25">
      <c r="B220" s="6"/>
      <c r="C220" s="34">
        <v>217</v>
      </c>
      <c r="D220" s="34">
        <f>(Clima!D220+Clima!E220)/2</f>
        <v>12.8</v>
      </c>
      <c r="E220" s="34">
        <f t="shared" si="15"/>
        <v>1.4790196183138538</v>
      </c>
      <c r="F220" s="34">
        <f t="shared" si="16"/>
        <v>9.6898823770774328E-2</v>
      </c>
      <c r="G220" s="34">
        <f t="shared" si="17"/>
        <v>2.4707792</v>
      </c>
      <c r="H220" s="34">
        <f>0.001013*Constantes!$D$4/(0.622*G220)</f>
        <v>4.5099554956231032E-2</v>
      </c>
      <c r="I220" s="34">
        <f t="shared" si="18"/>
        <v>0.34799397749689576</v>
      </c>
      <c r="J220" s="34">
        <f t="shared" si="19"/>
        <v>0.29838903962137336</v>
      </c>
      <c r="K220" s="34">
        <f>(Constantes!$D$10/0.8)*(Constantes!$D$5*J220^2+Constantes!$D$6*J220+Constantes!$D$7)</f>
        <v>9.2738516528394346</v>
      </c>
      <c r="L220" s="34">
        <f>(Constantes!$D$10/0.8)*(0.00376*D220^2-0.0516*D220-6.967)</f>
        <v>-2.6292905999999996</v>
      </c>
      <c r="M220" s="8"/>
    </row>
    <row r="221" spans="2:13" x14ac:dyDescent="0.25">
      <c r="B221" s="6"/>
      <c r="C221" s="34">
        <v>218</v>
      </c>
      <c r="D221" s="34">
        <f>(Clima!D221+Clima!E221)/2</f>
        <v>6.3999999999999995</v>
      </c>
      <c r="E221" s="34">
        <f t="shared" si="15"/>
        <v>0.96173610737939708</v>
      </c>
      <c r="F221" s="34">
        <f t="shared" si="16"/>
        <v>6.6361595220328126E-2</v>
      </c>
      <c r="G221" s="34">
        <f t="shared" si="17"/>
        <v>2.4858895999999997</v>
      </c>
      <c r="H221" s="34">
        <f>0.001013*Constantes!$D$4/(0.622*G221)</f>
        <v>4.4825418761602502E-2</v>
      </c>
      <c r="I221" s="34">
        <f t="shared" si="18"/>
        <v>0.30251816528286729</v>
      </c>
      <c r="J221" s="34">
        <f t="shared" si="19"/>
        <v>0.29352985769346845</v>
      </c>
      <c r="K221" s="34">
        <f>(Constantes!$D$10/0.8)*(Constantes!$D$5*J221^2+Constantes!$D$6*J221+Constantes!$D$7)</f>
        <v>9.3080516896688561</v>
      </c>
      <c r="L221" s="34">
        <f>(Constantes!$D$10/0.8)*(0.00376*D221^2-0.0516*D221-6.967)</f>
        <v>-2.6787113999999992</v>
      </c>
      <c r="M221" s="8"/>
    </row>
    <row r="222" spans="2:13" x14ac:dyDescent="0.25">
      <c r="B222" s="6"/>
      <c r="C222" s="34">
        <v>219</v>
      </c>
      <c r="D222" s="34">
        <f>(Clima!D222+Clima!E222)/2</f>
        <v>11.35</v>
      </c>
      <c r="E222" s="34">
        <f t="shared" si="15"/>
        <v>1.3442138857215939</v>
      </c>
      <c r="F222" s="34">
        <f t="shared" si="16"/>
        <v>8.9097066304630032E-2</v>
      </c>
      <c r="G222" s="34">
        <f t="shared" si="17"/>
        <v>2.4742026500000001</v>
      </c>
      <c r="H222" s="34">
        <f>0.001013*Constantes!$D$4/(0.622*G222)</f>
        <v>4.5037152601510852E-2</v>
      </c>
      <c r="I222" s="34">
        <f t="shared" si="18"/>
        <v>0.33826658351104416</v>
      </c>
      <c r="J222" s="34">
        <f t="shared" si="19"/>
        <v>0.28858369653383575</v>
      </c>
      <c r="K222" s="34">
        <f>(Constantes!$D$10/0.8)*(Constantes!$D$5*J222^2+Constantes!$D$6*J222+Constantes!$D$7)</f>
        <v>9.3426182446824892</v>
      </c>
      <c r="L222" s="34">
        <f>(Constantes!$D$10/0.8)*(0.00376*D222^2-0.0516*D222-6.967)</f>
        <v>-2.6506077749999997</v>
      </c>
      <c r="M222" s="8"/>
    </row>
    <row r="223" spans="2:13" x14ac:dyDescent="0.25">
      <c r="B223" s="6"/>
      <c r="C223" s="34">
        <v>220</v>
      </c>
      <c r="D223" s="34">
        <f>(Clima!D223+Clima!E223)/2</f>
        <v>10.15</v>
      </c>
      <c r="E223" s="34">
        <f t="shared" si="15"/>
        <v>1.2409408882084079</v>
      </c>
      <c r="F223" s="34">
        <f t="shared" si="16"/>
        <v>8.3051624609049163E-2</v>
      </c>
      <c r="G223" s="34">
        <f t="shared" si="17"/>
        <v>2.47703585</v>
      </c>
      <c r="H223" s="34">
        <f>0.001013*Constantes!$D$4/(0.622*G223)</f>
        <v>4.4985639717371281E-2</v>
      </c>
      <c r="I223" s="34">
        <f t="shared" si="18"/>
        <v>0.32995141784668947</v>
      </c>
      <c r="J223" s="34">
        <f t="shared" si="19"/>
        <v>0.28355202179677386</v>
      </c>
      <c r="K223" s="34">
        <f>(Constantes!$D$10/0.8)*(Constantes!$D$5*J223^2+Constantes!$D$6*J223+Constantes!$D$7)</f>
        <v>9.3775281115176643</v>
      </c>
      <c r="L223" s="34">
        <f>(Constantes!$D$10/0.8)*(0.00376*D223^2-0.0516*D223-6.967)</f>
        <v>-2.6637657749999994</v>
      </c>
      <c r="M223" s="8"/>
    </row>
    <row r="224" spans="2:13" x14ac:dyDescent="0.25">
      <c r="B224" s="6"/>
      <c r="C224" s="34">
        <v>221</v>
      </c>
      <c r="D224" s="34">
        <f>(Clima!D224+Clima!E224)/2</f>
        <v>12.2</v>
      </c>
      <c r="E224" s="34">
        <f t="shared" si="15"/>
        <v>1.421862932192234</v>
      </c>
      <c r="F224" s="34">
        <f t="shared" si="16"/>
        <v>9.3602745308232094E-2</v>
      </c>
      <c r="G224" s="34">
        <f t="shared" si="17"/>
        <v>2.4721957999999997</v>
      </c>
      <c r="H224" s="34">
        <f>0.001013*Constantes!$D$4/(0.622*G224)</f>
        <v>4.5073712331002484E-2</v>
      </c>
      <c r="I224" s="34">
        <f t="shared" si="18"/>
        <v>0.34401194911201238</v>
      </c>
      <c r="J224" s="34">
        <f t="shared" si="19"/>
        <v>0.27843632447609956</v>
      </c>
      <c r="K224" s="34">
        <f>(Constantes!$D$10/0.8)*(Constantes!$D$5*J224^2+Constantes!$D$6*J224+Constantes!$D$7)</f>
        <v>9.4127579840018054</v>
      </c>
      <c r="L224" s="34">
        <f>(Constantes!$D$10/0.8)*(0.00376*D224^2-0.0516*D224-6.967)</f>
        <v>-2.6388305999999995</v>
      </c>
      <c r="M224" s="8"/>
    </row>
    <row r="225" spans="2:13" x14ac:dyDescent="0.25">
      <c r="B225" s="6"/>
      <c r="C225" s="34">
        <v>222</v>
      </c>
      <c r="D225" s="34">
        <f>(Clima!D225+Clima!E225)/2</f>
        <v>12.5</v>
      </c>
      <c r="E225" s="34">
        <f t="shared" si="15"/>
        <v>1.4501940250881777</v>
      </c>
      <c r="F225" s="34">
        <f t="shared" si="16"/>
        <v>9.5238642712590429E-2</v>
      </c>
      <c r="G225" s="34">
        <f t="shared" si="17"/>
        <v>2.4714874999999998</v>
      </c>
      <c r="H225" s="34">
        <f>0.001013*Constantes!$D$4/(0.622*G225)</f>
        <v>4.5086629940516605E-2</v>
      </c>
      <c r="I225" s="34">
        <f t="shared" si="18"/>
        <v>0.34601062071581223</v>
      </c>
      <c r="J225" s="34">
        <f t="shared" si="19"/>
        <v>0.27323812046333518</v>
      </c>
      <c r="K225" s="34">
        <f>(Constantes!$D$10/0.8)*(Constantes!$D$5*J225^2+Constantes!$D$6*J225+Constantes!$D$7)</f>
        <v>9.4482844784206481</v>
      </c>
      <c r="L225" s="34">
        <f>(Constantes!$D$10/0.8)*(0.00376*D225^2-0.0516*D225-6.967)</f>
        <v>-2.6341874999999995</v>
      </c>
      <c r="M225" s="8"/>
    </row>
    <row r="226" spans="2:13" x14ac:dyDescent="0.25">
      <c r="B226" s="6"/>
      <c r="C226" s="34">
        <v>223</v>
      </c>
      <c r="D226" s="34">
        <f>(Clima!D226+Clima!E226)/2</f>
        <v>10.85</v>
      </c>
      <c r="E226" s="34">
        <f t="shared" si="15"/>
        <v>1.3003002567289974</v>
      </c>
      <c r="F226" s="34">
        <f t="shared" si="16"/>
        <v>8.6534052607070783E-2</v>
      </c>
      <c r="G226" s="34">
        <f t="shared" si="17"/>
        <v>2.4753831499999999</v>
      </c>
      <c r="H226" s="34">
        <f>0.001013*Constantes!$D$4/(0.622*G226)</f>
        <v>4.5015674569455051E-2</v>
      </c>
      <c r="I226" s="34">
        <f t="shared" si="18"/>
        <v>0.33483065028999898</v>
      </c>
      <c r="J226" s="34">
        <f t="shared" si="19"/>
        <v>0.26795895009851584</v>
      </c>
      <c r="K226" s="34">
        <f>(Constantes!$D$10/0.8)*(Constantes!$D$5*J226^2+Constantes!$D$6*J226+Constantes!$D$7)</f>
        <v>9.4840841557889632</v>
      </c>
      <c r="L226" s="34">
        <f>(Constantes!$D$10/0.8)*(0.00376*D226^2-0.0516*D226-6.967)</f>
        <v>-2.6565837749999996</v>
      </c>
      <c r="M226" s="8"/>
    </row>
    <row r="227" spans="2:13" x14ac:dyDescent="0.25">
      <c r="B227" s="6"/>
      <c r="C227" s="34">
        <v>224</v>
      </c>
      <c r="D227" s="34">
        <f>(Clima!D227+Clima!E227)/2</f>
        <v>10.450000000000001</v>
      </c>
      <c r="E227" s="34">
        <f t="shared" si="15"/>
        <v>1.2660823210259287</v>
      </c>
      <c r="F227" s="34">
        <f t="shared" si="16"/>
        <v>8.4529163709539321E-2</v>
      </c>
      <c r="G227" s="34">
        <f t="shared" si="17"/>
        <v>2.4763275499999997</v>
      </c>
      <c r="H227" s="34">
        <f>0.001013*Constantes!$D$4/(0.622*G227)</f>
        <v>4.4998506887795414E-2</v>
      </c>
      <c r="I227" s="34">
        <f t="shared" si="18"/>
        <v>0.33205228467683068</v>
      </c>
      <c r="J227" s="34">
        <f t="shared" si="19"/>
        <v>0.26260037771375455</v>
      </c>
      <c r="K227" s="34">
        <f>(Constantes!$D$10/0.8)*(Constantes!$D$5*J227^2+Constantes!$D$6*J227+Constantes!$D$7)</f>
        <v>9.5201335440989769</v>
      </c>
      <c r="L227" s="34">
        <f>(Constantes!$D$10/0.8)*(0.00376*D227^2-0.0516*D227-6.967)</f>
        <v>-2.6608569749999997</v>
      </c>
      <c r="M227" s="8"/>
    </row>
    <row r="228" spans="2:13" x14ac:dyDescent="0.25">
      <c r="B228" s="6"/>
      <c r="C228" s="34">
        <v>225</v>
      </c>
      <c r="D228" s="34">
        <f>(Clima!D228+Clima!E228)/2</f>
        <v>10.15</v>
      </c>
      <c r="E228" s="34">
        <f t="shared" si="15"/>
        <v>1.2409408882084079</v>
      </c>
      <c r="F228" s="34">
        <f t="shared" si="16"/>
        <v>8.3051624609049163E-2</v>
      </c>
      <c r="G228" s="34">
        <f t="shared" si="17"/>
        <v>2.47703585</v>
      </c>
      <c r="H228" s="34">
        <f>0.001013*Constantes!$D$4/(0.622*G228)</f>
        <v>4.4985639717371281E-2</v>
      </c>
      <c r="I228" s="34">
        <f t="shared" si="18"/>
        <v>0.32995141784668947</v>
      </c>
      <c r="J228" s="34">
        <f t="shared" si="19"/>
        <v>0.25716399116969624</v>
      </c>
      <c r="K228" s="34">
        <f>(Constantes!$D$10/0.8)*(Constantes!$D$5*J228^2+Constantes!$D$6*J228+Constantes!$D$7)</f>
        <v>9.5564091605217776</v>
      </c>
      <c r="L228" s="34">
        <f>(Constantes!$D$10/0.8)*(0.00376*D228^2-0.0516*D228-6.967)</f>
        <v>-2.6637657749999994</v>
      </c>
      <c r="M228" s="8"/>
    </row>
    <row r="229" spans="2:13" x14ac:dyDescent="0.25">
      <c r="B229" s="6"/>
      <c r="C229" s="34">
        <v>226</v>
      </c>
      <c r="D229" s="34">
        <f>(Clima!D229+Clima!E229)/2</f>
        <v>10</v>
      </c>
      <c r="E229" s="34">
        <f t="shared" si="15"/>
        <v>1.2285355953233976</v>
      </c>
      <c r="F229" s="34">
        <f t="shared" si="16"/>
        <v>8.2321156964857062E-2</v>
      </c>
      <c r="G229" s="34">
        <f t="shared" si="17"/>
        <v>2.4773899999999998</v>
      </c>
      <c r="H229" s="34">
        <f>0.001013*Constantes!$D$4/(0.622*G229)</f>
        <v>4.4979208891257547E-2</v>
      </c>
      <c r="I229" s="34">
        <f t="shared" si="18"/>
        <v>0.32889553570326324</v>
      </c>
      <c r="J229" s="34">
        <f t="shared" si="19"/>
        <v>0.25165140138500097</v>
      </c>
      <c r="K229" s="34">
        <f>(Constantes!$D$10/0.8)*(Constantes!$D$5*J229^2+Constantes!$D$6*J229+Constantes!$D$7)</f>
        <v>9.5928875335370662</v>
      </c>
      <c r="L229" s="34">
        <f>(Constantes!$D$10/0.8)*(0.00376*D229^2-0.0516*D229-6.967)</f>
        <v>-2.6651249999999993</v>
      </c>
      <c r="M229" s="8"/>
    </row>
    <row r="230" spans="2:13" x14ac:dyDescent="0.25">
      <c r="B230" s="6"/>
      <c r="C230" s="34">
        <v>227</v>
      </c>
      <c r="D230" s="34">
        <f>(Clima!D230+Clima!E230)/2</f>
        <v>10.4</v>
      </c>
      <c r="E230" s="34">
        <f t="shared" si="15"/>
        <v>1.2618612427946017</v>
      </c>
      <c r="F230" s="34">
        <f t="shared" si="16"/>
        <v>8.4281361443687683E-2</v>
      </c>
      <c r="G230" s="34">
        <f t="shared" si="17"/>
        <v>2.4764455999999999</v>
      </c>
      <c r="H230" s="34">
        <f>0.001013*Constantes!$D$4/(0.622*G230)</f>
        <v>4.4996361848252404E-2</v>
      </c>
      <c r="I230" s="34">
        <f t="shared" si="18"/>
        <v>0.33170315327202898</v>
      </c>
      <c r="J230" s="34">
        <f t="shared" si="19"/>
        <v>0.24606424185899331</v>
      </c>
      <c r="K230" s="34">
        <f>(Constantes!$D$10/0.8)*(Constantes!$D$5*J230^2+Constantes!$D$6*J230+Constantes!$D$7)</f>
        <v>9.6295452249666837</v>
      </c>
      <c r="L230" s="34">
        <f>(Constantes!$D$10/0.8)*(0.00376*D230^2-0.0516*D230-6.967)</f>
        <v>-2.6613593999999994</v>
      </c>
      <c r="M230" s="8"/>
    </row>
    <row r="231" spans="2:13" x14ac:dyDescent="0.25">
      <c r="B231" s="6"/>
      <c r="C231" s="34">
        <v>228</v>
      </c>
      <c r="D231" s="34">
        <f>(Clima!D231+Clima!E231)/2</f>
        <v>10.4</v>
      </c>
      <c r="E231" s="34">
        <f t="shared" si="15"/>
        <v>1.2618612427946017</v>
      </c>
      <c r="F231" s="34">
        <f t="shared" si="16"/>
        <v>8.4281361443687683E-2</v>
      </c>
      <c r="G231" s="34">
        <f t="shared" si="17"/>
        <v>2.4764455999999999</v>
      </c>
      <c r="H231" s="34">
        <f>0.001013*Constantes!$D$4/(0.622*G231)</f>
        <v>4.4996361848252404E-2</v>
      </c>
      <c r="I231" s="34">
        <f t="shared" si="18"/>
        <v>0.33170315327202898</v>
      </c>
      <c r="J231" s="34">
        <f t="shared" si="19"/>
        <v>0.24040416818762153</v>
      </c>
      <c r="K231" s="34">
        <f>(Constantes!$D$10/0.8)*(Constantes!$D$5*J231^2+Constantes!$D$6*J231+Constantes!$D$7)</f>
        <v>9.6663588518875425</v>
      </c>
      <c r="L231" s="34">
        <f>(Constantes!$D$10/0.8)*(0.00376*D231^2-0.0516*D231-6.967)</f>
        <v>-2.6613593999999994</v>
      </c>
      <c r="M231" s="8"/>
    </row>
    <row r="232" spans="2:13" x14ac:dyDescent="0.25">
      <c r="B232" s="6"/>
      <c r="C232" s="34">
        <v>229</v>
      </c>
      <c r="D232" s="34">
        <f>(Clima!D232+Clima!E232)/2</f>
        <v>11.25</v>
      </c>
      <c r="E232" s="34">
        <f t="shared" si="15"/>
        <v>1.3353283650298429</v>
      </c>
      <c r="F232" s="34">
        <f t="shared" si="16"/>
        <v>8.8579350899344877E-2</v>
      </c>
      <c r="G232" s="34">
        <f t="shared" si="17"/>
        <v>2.47443875</v>
      </c>
      <c r="H232" s="34">
        <f>0.001013*Constantes!$D$4/(0.622*G232)</f>
        <v>4.5032855355628641E-2</v>
      </c>
      <c r="I232" s="34">
        <f t="shared" si="18"/>
        <v>0.33758270995629469</v>
      </c>
      <c r="J232" s="34">
        <f t="shared" si="19"/>
        <v>0.23467285757286874</v>
      </c>
      <c r="K232" s="34">
        <f>(Constantes!$D$10/0.8)*(Constantes!$D$5*J232^2+Constantes!$D$6*J232+Constantes!$D$7)</f>
        <v>9.7033051083997268</v>
      </c>
      <c r="L232" s="34">
        <f>(Constantes!$D$10/0.8)*(0.00376*D232^2-0.0516*D232-6.967)</f>
        <v>-2.6518593749999995</v>
      </c>
      <c r="M232" s="8"/>
    </row>
    <row r="233" spans="2:13" x14ac:dyDescent="0.25">
      <c r="B233" s="6"/>
      <c r="C233" s="34">
        <v>230</v>
      </c>
      <c r="D233" s="34">
        <f>(Clima!D233+Clima!E233)/2</f>
        <v>11.2</v>
      </c>
      <c r="E233" s="34">
        <f t="shared" si="15"/>
        <v>1.3309049906437358</v>
      </c>
      <c r="F233" s="34">
        <f t="shared" si="16"/>
        <v>8.8321456330061332E-2</v>
      </c>
      <c r="G233" s="34">
        <f t="shared" si="17"/>
        <v>2.4745567999999998</v>
      </c>
      <c r="H233" s="34">
        <f>0.001013*Constantes!$D$4/(0.622*G233)</f>
        <v>4.5030707040191013E-2</v>
      </c>
      <c r="I233" s="34">
        <f t="shared" si="18"/>
        <v>0.33724015024190968</v>
      </c>
      <c r="J233" s="34">
        <f t="shared" si="19"/>
        <v>0.22887200832576216</v>
      </c>
      <c r="K233" s="34">
        <f>(Constantes!$D$10/0.8)*(Constantes!$D$5*J233^2+Constantes!$D$6*J233+Constantes!$D$7)</f>
        <v>9.7403607872257023</v>
      </c>
      <c r="L233" s="34">
        <f>(Constantes!$D$10/0.8)*(0.00376*D233^2-0.0516*D233-6.967)</f>
        <v>-2.6524745999999997</v>
      </c>
      <c r="M233" s="8"/>
    </row>
    <row r="234" spans="2:13" x14ac:dyDescent="0.25">
      <c r="B234" s="6"/>
      <c r="C234" s="34">
        <v>231</v>
      </c>
      <c r="D234" s="34">
        <f>(Clima!D234+Clima!E234)/2</f>
        <v>11.299999999999999</v>
      </c>
      <c r="E234" s="34">
        <f t="shared" si="15"/>
        <v>1.3397646526819855</v>
      </c>
      <c r="F234" s="34">
        <f t="shared" si="16"/>
        <v>8.8837887126731505E-2</v>
      </c>
      <c r="G234" s="34">
        <f t="shared" si="17"/>
        <v>2.4743206999999998</v>
      </c>
      <c r="H234" s="34">
        <f>0.001013*Constantes!$D$4/(0.622*G234)</f>
        <v>4.5035003876058806E-2</v>
      </c>
      <c r="I234" s="34">
        <f t="shared" si="18"/>
        <v>0.33792485453988752</v>
      </c>
      <c r="J234" s="34">
        <f t="shared" si="19"/>
        <v>0.22300333936312622</v>
      </c>
      <c r="K234" s="34">
        <f>(Constantes!$D$10/0.8)*(Constantes!$D$5*J234^2+Constantes!$D$6*J234+Constantes!$D$7)</f>
        <v>9.7775028011168459</v>
      </c>
      <c r="L234" s="34">
        <f>(Constantes!$D$10/0.8)*(0.00376*D234^2-0.0516*D234-6.967)</f>
        <v>-2.6512370999999995</v>
      </c>
      <c r="M234" s="8"/>
    </row>
    <row r="235" spans="2:13" x14ac:dyDescent="0.25">
      <c r="B235" s="6"/>
      <c r="C235" s="34">
        <v>232</v>
      </c>
      <c r="D235" s="34">
        <f>(Clima!D235+Clima!E235)/2</f>
        <v>12.799999999999999</v>
      </c>
      <c r="E235" s="34">
        <f t="shared" si="15"/>
        <v>1.4790196183138535</v>
      </c>
      <c r="F235" s="34">
        <f t="shared" si="16"/>
        <v>9.6898823770774314E-2</v>
      </c>
      <c r="G235" s="34">
        <f t="shared" si="17"/>
        <v>2.4707792</v>
      </c>
      <c r="H235" s="34">
        <f>0.001013*Constantes!$D$4/(0.622*G235)</f>
        <v>4.5099554956231032E-2</v>
      </c>
      <c r="I235" s="34">
        <f t="shared" si="18"/>
        <v>0.3479939774968957</v>
      </c>
      <c r="J235" s="34">
        <f t="shared" si="19"/>
        <v>0.21706858969823073</v>
      </c>
      <c r="K235" s="34">
        <f>(Constantes!$D$10/0.8)*(Constantes!$D$5*J235^2+Constantes!$D$6*J235+Constantes!$D$7)</f>
        <v>9.8147082040437184</v>
      </c>
      <c r="L235" s="34">
        <f>(Constantes!$D$10/0.8)*(0.00376*D235^2-0.0516*D235-6.967)</f>
        <v>-2.6292905999999996</v>
      </c>
      <c r="M235" s="8"/>
    </row>
    <row r="236" spans="2:13" x14ac:dyDescent="0.25">
      <c r="B236" s="6"/>
      <c r="C236" s="34">
        <v>233</v>
      </c>
      <c r="D236" s="34">
        <f>(Clima!D236+Clima!E236)/2</f>
        <v>11.700000000000001</v>
      </c>
      <c r="E236" s="34">
        <f t="shared" si="15"/>
        <v>1.3757236996547897</v>
      </c>
      <c r="F236" s="34">
        <f t="shared" si="16"/>
        <v>9.0929432125051668E-2</v>
      </c>
      <c r="G236" s="34">
        <f t="shared" si="17"/>
        <v>2.4733763</v>
      </c>
      <c r="H236" s="34">
        <f>0.001013*Constantes!$D$4/(0.622*G236)</f>
        <v>4.5052199422753639E-2</v>
      </c>
      <c r="I236" s="34">
        <f t="shared" si="18"/>
        <v>0.3406470099449177</v>
      </c>
      <c r="J236" s="34">
        <f t="shared" si="19"/>
        <v>0.21106951792548378</v>
      </c>
      <c r="K236" s="34">
        <f>(Constantes!$D$10/0.8)*(Constantes!$D$5*J236^2+Constantes!$D$6*J236+Constantes!$D$7)</f>
        <v>9.8519542121467971</v>
      </c>
      <c r="L236" s="34">
        <f>(Constantes!$D$10/0.8)*(0.00376*D236^2-0.0516*D236-6.967)</f>
        <v>-2.6460050999999996</v>
      </c>
      <c r="M236" s="8"/>
    </row>
    <row r="237" spans="2:13" x14ac:dyDescent="0.25">
      <c r="B237" s="6"/>
      <c r="C237" s="34">
        <v>234</v>
      </c>
      <c r="D237" s="34">
        <f>(Clima!D237+Clima!E237)/2</f>
        <v>14.15</v>
      </c>
      <c r="E237" s="34">
        <f t="shared" si="15"/>
        <v>1.6150528288927855</v>
      </c>
      <c r="F237" s="34">
        <f t="shared" si="16"/>
        <v>0.10467799774317721</v>
      </c>
      <c r="G237" s="34">
        <f t="shared" si="17"/>
        <v>2.4675918499999998</v>
      </c>
      <c r="H237" s="34">
        <f>0.001013*Constantes!$D$4/(0.622*G237)</f>
        <v>4.5157809349675282E-2</v>
      </c>
      <c r="I237" s="34">
        <f t="shared" si="18"/>
        <v>0.35672784756039339</v>
      </c>
      <c r="J237" s="34">
        <f t="shared" si="19"/>
        <v>0.20500790169932229</v>
      </c>
      <c r="K237" s="34">
        <f>(Constantes!$D$10/0.8)*(Constantes!$D$5*J237^2+Constantes!$D$6*J237+Constantes!$D$7)</f>
        <v>9.8892182244246829</v>
      </c>
      <c r="L237" s="34">
        <f>(Constantes!$D$10/0.8)*(0.00376*D237^2-0.0516*D237-6.967)</f>
        <v>-2.6041137749999996</v>
      </c>
      <c r="M237" s="8"/>
    </row>
    <row r="238" spans="2:13" x14ac:dyDescent="0.25">
      <c r="B238" s="6"/>
      <c r="C238" s="34">
        <v>235</v>
      </c>
      <c r="D238" s="34">
        <f>(Clima!D238+Clima!E238)/2</f>
        <v>12.1</v>
      </c>
      <c r="E238" s="34">
        <f t="shared" si="15"/>
        <v>1.4125278691197247</v>
      </c>
      <c r="F238" s="34">
        <f t="shared" si="16"/>
        <v>9.306279268564735E-2</v>
      </c>
      <c r="G238" s="34">
        <f t="shared" si="17"/>
        <v>2.4724318999999997</v>
      </c>
      <c r="H238" s="34">
        <f>0.001013*Constantes!$D$4/(0.622*G238)</f>
        <v>4.5069408105886576E-2</v>
      </c>
      <c r="I238" s="34">
        <f t="shared" si="18"/>
        <v>0.34334233509165285</v>
      </c>
      <c r="J238" s="34">
        <f t="shared" si="19"/>
        <v>0.19888553720745422</v>
      </c>
      <c r="K238" s="34">
        <f>(Constantes!$D$10/0.8)*(Constantes!$D$5*J238^2+Constantes!$D$6*J238+Constantes!$D$7)</f>
        <v>9.9264778431371532</v>
      </c>
      <c r="L238" s="34">
        <f>(Constantes!$D$10/0.8)*(0.00376*D238^2-0.0516*D238-6.967)</f>
        <v>-2.6403218999999996</v>
      </c>
      <c r="M238" s="8"/>
    </row>
    <row r="239" spans="2:13" x14ac:dyDescent="0.25">
      <c r="B239" s="6"/>
      <c r="C239" s="34">
        <v>236</v>
      </c>
      <c r="D239" s="34">
        <f>(Clima!D239+Clima!E239)/2</f>
        <v>12.4</v>
      </c>
      <c r="E239" s="34">
        <f t="shared" si="15"/>
        <v>1.440695742444418</v>
      </c>
      <c r="F239" s="34">
        <f t="shared" si="16"/>
        <v>9.4690659669251859E-2</v>
      </c>
      <c r="G239" s="34">
        <f t="shared" si="17"/>
        <v>2.4717235999999998</v>
      </c>
      <c r="H239" s="34">
        <f>0.001013*Constantes!$D$4/(0.622*G239)</f>
        <v>4.508232324808184E-2</v>
      </c>
      <c r="I239" s="34">
        <f t="shared" si="18"/>
        <v>0.34534609482941636</v>
      </c>
      <c r="J239" s="34">
        <f t="shared" si="19"/>
        <v>0.19270423863861028</v>
      </c>
      <c r="K239" s="34">
        <f>(Constantes!$D$10/0.8)*(Constantes!$D$5*J239^2+Constantes!$D$6*J239+Constantes!$D$7)</f>
        <v>9.9637108939007373</v>
      </c>
      <c r="L239" s="34">
        <f>(Constantes!$D$10/0.8)*(0.00376*D239^2-0.0516*D239-6.967)</f>
        <v>-2.6357633999999992</v>
      </c>
      <c r="M239" s="8"/>
    </row>
    <row r="240" spans="2:13" x14ac:dyDescent="0.25">
      <c r="B240" s="6"/>
      <c r="C240" s="34">
        <v>237</v>
      </c>
      <c r="D240" s="34">
        <f>(Clima!D240+Clima!E240)/2</f>
        <v>9.5</v>
      </c>
      <c r="E240" s="34">
        <f t="shared" si="15"/>
        <v>1.187968532240967</v>
      </c>
      <c r="F240" s="34">
        <f t="shared" si="16"/>
        <v>7.9925724231647788E-2</v>
      </c>
      <c r="G240" s="34">
        <f t="shared" si="17"/>
        <v>2.4785705</v>
      </c>
      <c r="H240" s="34">
        <f>0.001013*Constantes!$D$4/(0.622*G240)</f>
        <v>4.4957786076737595E-2</v>
      </c>
      <c r="I240" s="34">
        <f t="shared" si="18"/>
        <v>0.32534995521168669</v>
      </c>
      <c r="J240" s="34">
        <f t="shared" si="19"/>
        <v>0.18646583764495964</v>
      </c>
      <c r="K240" s="34">
        <f>(Constantes!$D$10/0.8)*(Constantes!$D$5*J240^2+Constantes!$D$6*J240+Constantes!$D$7)</f>
        <v>10.00089544545494</v>
      </c>
      <c r="L240" s="34">
        <f>(Constantes!$D$10/0.8)*(0.00376*D240^2-0.0516*D240-6.967)</f>
        <v>-2.6691974999999992</v>
      </c>
      <c r="M240" s="8"/>
    </row>
    <row r="241" spans="2:13" x14ac:dyDescent="0.25">
      <c r="B241" s="6"/>
      <c r="C241" s="34">
        <v>238</v>
      </c>
      <c r="D241" s="34">
        <f>(Clima!D241+Clima!E241)/2</f>
        <v>11.5</v>
      </c>
      <c r="E241" s="34">
        <f t="shared" si="15"/>
        <v>1.3576395793502862</v>
      </c>
      <c r="F241" s="34">
        <f t="shared" si="16"/>
        <v>8.9878474493928939E-2</v>
      </c>
      <c r="G241" s="34">
        <f t="shared" si="17"/>
        <v>2.4738484999999999</v>
      </c>
      <c r="H241" s="34">
        <f>0.001013*Constantes!$D$4/(0.622*G241)</f>
        <v>4.5043600008291752E-2</v>
      </c>
      <c r="I241" s="34">
        <f t="shared" si="18"/>
        <v>0.33928927202235942</v>
      </c>
      <c r="J241" s="34">
        <f t="shared" si="19"/>
        <v>0.18017218279935246</v>
      </c>
      <c r="K241" s="34">
        <f>(Constantes!$D$10/0.8)*(Constantes!$D$5*J241^2+Constantes!$D$6*J241+Constantes!$D$7)</f>
        <v>10.038009829077607</v>
      </c>
      <c r="L241" s="34">
        <f>(Constantes!$D$10/0.8)*(0.00376*D241^2-0.0516*D241-6.967)</f>
        <v>-2.6486774999999994</v>
      </c>
      <c r="M241" s="8"/>
    </row>
    <row r="242" spans="2:13" x14ac:dyDescent="0.25">
      <c r="B242" s="6"/>
      <c r="C242" s="34">
        <v>239</v>
      </c>
      <c r="D242" s="34">
        <f>(Clima!D242+Clima!E242)/2</f>
        <v>12.25</v>
      </c>
      <c r="E242" s="34">
        <f t="shared" si="15"/>
        <v>1.4265507491669478</v>
      </c>
      <c r="F242" s="34">
        <f t="shared" si="16"/>
        <v>9.387372076527814E-2</v>
      </c>
      <c r="G242" s="34">
        <f t="shared" si="17"/>
        <v>2.47207775</v>
      </c>
      <c r="H242" s="34">
        <f>0.001013*Constantes!$D$4/(0.622*G242)</f>
        <v>4.5075864751872197E-2</v>
      </c>
      <c r="I242" s="34">
        <f t="shared" si="18"/>
        <v>0.34434612138705856</v>
      </c>
      <c r="J242" s="34">
        <f t="shared" si="19"/>
        <v>0.17382513904754765</v>
      </c>
      <c r="K242" s="34">
        <f>(Constantes!$D$10/0.8)*(Constantes!$D$5*J242^2+Constantes!$D$6*J242+Constantes!$D$7)</f>
        <v>10.075032657628356</v>
      </c>
      <c r="L242" s="34">
        <f>(Constantes!$D$10/0.8)*(0.00376*D242^2-0.0516*D242-6.967)</f>
        <v>-2.6380743749999995</v>
      </c>
      <c r="M242" s="8"/>
    </row>
    <row r="243" spans="2:13" x14ac:dyDescent="0.25">
      <c r="B243" s="6"/>
      <c r="C243" s="34">
        <v>240</v>
      </c>
      <c r="D243" s="34">
        <f>(Clima!D243+Clima!E243)/2</f>
        <v>10</v>
      </c>
      <c r="E243" s="34">
        <f t="shared" si="15"/>
        <v>1.2285355953233976</v>
      </c>
      <c r="F243" s="34">
        <f t="shared" si="16"/>
        <v>8.2321156964857062E-2</v>
      </c>
      <c r="G243" s="34">
        <f t="shared" si="17"/>
        <v>2.4773899999999998</v>
      </c>
      <c r="H243" s="34">
        <f>0.001013*Constantes!$D$4/(0.622*G243)</f>
        <v>4.4979208891257547E-2</v>
      </c>
      <c r="I243" s="34">
        <f t="shared" si="18"/>
        <v>0.32889553570326324</v>
      </c>
      <c r="J243" s="34">
        <f t="shared" si="19"/>
        <v>0.16742658715558911</v>
      </c>
      <c r="K243" s="34">
        <f>(Constantes!$D$10/0.8)*(Constantes!$D$5*J243^2+Constantes!$D$6*J243+Constantes!$D$7)</f>
        <v>10.111942844199485</v>
      </c>
      <c r="L243" s="34">
        <f>(Constantes!$D$10/0.8)*(0.00376*D243^2-0.0516*D243-6.967)</f>
        <v>-2.6651249999999993</v>
      </c>
      <c r="M243" s="8"/>
    </row>
    <row r="244" spans="2:13" x14ac:dyDescent="0.25">
      <c r="B244" s="6"/>
      <c r="C244" s="34">
        <v>241</v>
      </c>
      <c r="D244" s="34">
        <f>(Clima!D244+Clima!E244)/2</f>
        <v>9.5</v>
      </c>
      <c r="E244" s="34">
        <f t="shared" si="15"/>
        <v>1.187968532240967</v>
      </c>
      <c r="F244" s="34">
        <f t="shared" si="16"/>
        <v>7.9925724231647788E-2</v>
      </c>
      <c r="G244" s="34">
        <f t="shared" si="17"/>
        <v>2.4785705</v>
      </c>
      <c r="H244" s="34">
        <f>0.001013*Constantes!$D$4/(0.622*G244)</f>
        <v>4.4957786076737595E-2</v>
      </c>
      <c r="I244" s="34">
        <f t="shared" si="18"/>
        <v>0.32534995521168669</v>
      </c>
      <c r="J244" s="34">
        <f t="shared" si="19"/>
        <v>0.16097842315249489</v>
      </c>
      <c r="K244" s="34">
        <f>(Constantes!$D$10/0.8)*(Constantes!$D$5*J244^2+Constantes!$D$6*J244+Constantes!$D$7)</f>
        <v>10.148719620354241</v>
      </c>
      <c r="L244" s="34">
        <f>(Constantes!$D$10/0.8)*(0.00376*D244^2-0.0516*D244-6.967)</f>
        <v>-2.6691974999999992</v>
      </c>
      <c r="M244" s="8"/>
    </row>
    <row r="245" spans="2:13" x14ac:dyDescent="0.25">
      <c r="B245" s="6"/>
      <c r="C245" s="34">
        <v>242</v>
      </c>
      <c r="D245" s="34">
        <f>(Clima!D245+Clima!E245)/2</f>
        <v>11.5</v>
      </c>
      <c r="E245" s="34">
        <f t="shared" si="15"/>
        <v>1.3576395793502862</v>
      </c>
      <c r="F245" s="34">
        <f t="shared" si="16"/>
        <v>8.9878474493928939E-2</v>
      </c>
      <c r="G245" s="34">
        <f t="shared" si="17"/>
        <v>2.4738484999999999</v>
      </c>
      <c r="H245" s="34">
        <f>0.001013*Constantes!$D$4/(0.622*G245)</f>
        <v>4.5043600008291752E-2</v>
      </c>
      <c r="I245" s="34">
        <f t="shared" si="18"/>
        <v>0.33928927202235942</v>
      </c>
      <c r="J245" s="34">
        <f t="shared" si="19"/>
        <v>0.15448255776842162</v>
      </c>
      <c r="K245" s="34">
        <f>(Constantes!$D$10/0.8)*(Constantes!$D$5*J245^2+Constantes!$D$6*J245+Constantes!$D$7)</f>
        <v>10.18534255393282</v>
      </c>
      <c r="L245" s="34">
        <f>(Constantes!$D$10/0.8)*(0.00376*D245^2-0.0516*D245-6.967)</f>
        <v>-2.6486774999999994</v>
      </c>
      <c r="M245" s="8"/>
    </row>
    <row r="246" spans="2:13" x14ac:dyDescent="0.25">
      <c r="B246" s="6"/>
      <c r="C246" s="34">
        <v>243</v>
      </c>
      <c r="D246" s="34">
        <f>(Clima!D246+Clima!E246)/2</f>
        <v>11</v>
      </c>
      <c r="E246" s="34">
        <f t="shared" si="15"/>
        <v>1.3133399855895733</v>
      </c>
      <c r="F246" s="34">
        <f t="shared" si="16"/>
        <v>8.7296268852053341E-2</v>
      </c>
      <c r="G246" s="34">
        <f t="shared" si="17"/>
        <v>2.4750289999999997</v>
      </c>
      <c r="H246" s="34">
        <f>0.001013*Constantes!$D$4/(0.622*G246)</f>
        <v>4.5022115827779208E-2</v>
      </c>
      <c r="I246" s="34">
        <f t="shared" si="18"/>
        <v>0.33586576991782852</v>
      </c>
      <c r="J246" s="34">
        <f t="shared" si="19"/>
        <v>0.14794091586847496</v>
      </c>
      <c r="K246" s="34">
        <f>(Constantes!$D$10/0.8)*(Constantes!$D$5*J246^2+Constantes!$D$6*J246+Constantes!$D$7)</f>
        <v>10.221791566407024</v>
      </c>
      <c r="L246" s="34">
        <f>(Constantes!$D$10/0.8)*(0.00376*D246^2-0.0516*D246-6.967)</f>
        <v>-2.6548649999999996</v>
      </c>
      <c r="M246" s="8"/>
    </row>
    <row r="247" spans="2:13" x14ac:dyDescent="0.25">
      <c r="B247" s="6"/>
      <c r="C247" s="34">
        <v>244</v>
      </c>
      <c r="D247" s="34">
        <f>(Clima!D247+Clima!E247)/2</f>
        <v>11.9</v>
      </c>
      <c r="E247" s="34">
        <f t="shared" si="15"/>
        <v>1.3940190963940859</v>
      </c>
      <c r="F247" s="34">
        <f t="shared" si="16"/>
        <v>9.1990843524687727E-2</v>
      </c>
      <c r="G247" s="34">
        <f t="shared" si="17"/>
        <v>2.4729041</v>
      </c>
      <c r="H247" s="34">
        <f>0.001013*Constantes!$D$4/(0.622*G247)</f>
        <v>4.506080212132469E-2</v>
      </c>
      <c r="I247" s="34">
        <f t="shared" si="18"/>
        <v>0.34199803993111727</v>
      </c>
      <c r="J247" s="34">
        <f t="shared" si="19"/>
        <v>0.14135543588232999</v>
      </c>
      <c r="K247" s="34">
        <f>(Constantes!$D$10/0.8)*(Constantes!$D$5*J247^2+Constantes!$D$6*J247+Constantes!$D$7)</f>
        <v>10.258046949765035</v>
      </c>
      <c r="L247" s="34">
        <f>(Constantes!$D$10/0.8)*(0.00376*D247^2-0.0516*D247-6.967)</f>
        <v>-2.6432198999999996</v>
      </c>
      <c r="M247" s="8"/>
    </row>
    <row r="248" spans="2:13" x14ac:dyDescent="0.25">
      <c r="B248" s="6"/>
      <c r="C248" s="34">
        <v>245</v>
      </c>
      <c r="D248" s="34">
        <f>(Clima!D248+Clima!E248)/2</f>
        <v>11.6</v>
      </c>
      <c r="E248" s="34">
        <f t="shared" si="15"/>
        <v>1.3666553605146039</v>
      </c>
      <c r="F248" s="34">
        <f t="shared" si="16"/>
        <v>9.0402651818888541E-2</v>
      </c>
      <c r="G248" s="34">
        <f t="shared" si="17"/>
        <v>2.4736123999999999</v>
      </c>
      <c r="H248" s="34">
        <f>0.001013*Constantes!$D$4/(0.622*G248)</f>
        <v>4.5047899305126593E-2</v>
      </c>
      <c r="I248" s="34">
        <f t="shared" si="18"/>
        <v>0.33996897773719964</v>
      </c>
      <c r="J248" s="34">
        <f t="shared" si="19"/>
        <v>0.13472806922983294</v>
      </c>
      <c r="K248" s="34">
        <f>(Constantes!$D$10/0.8)*(Constantes!$D$5*J248^2+Constantes!$D$6*J248+Constantes!$D$7)</f>
        <v>10.294089382908336</v>
      </c>
      <c r="L248" s="34">
        <f>(Constantes!$D$10/0.8)*(0.00376*D248^2-0.0516*D248-6.967)</f>
        <v>-2.6473553999999995</v>
      </c>
      <c r="M248" s="8"/>
    </row>
    <row r="249" spans="2:13" x14ac:dyDescent="0.25">
      <c r="B249" s="6"/>
      <c r="C249" s="34">
        <v>246</v>
      </c>
      <c r="D249" s="34">
        <f>(Clima!D249+Clima!E249)/2</f>
        <v>11.799999999999999</v>
      </c>
      <c r="E249" s="34">
        <f t="shared" si="15"/>
        <v>1.384844857641909</v>
      </c>
      <c r="F249" s="34">
        <f t="shared" si="16"/>
        <v>9.1458825865714591E-2</v>
      </c>
      <c r="G249" s="34">
        <f t="shared" si="17"/>
        <v>2.4731402</v>
      </c>
      <c r="H249" s="34">
        <f>0.001013*Constantes!$D$4/(0.622*G249)</f>
        <v>4.5056500361407952E-2</v>
      </c>
      <c r="I249" s="34">
        <f t="shared" si="18"/>
        <v>0.3413233651453087</v>
      </c>
      <c r="J249" s="34">
        <f t="shared" si="19"/>
        <v>0.12806077974275321</v>
      </c>
      <c r="K249" s="34">
        <f>(Constantes!$D$10/0.8)*(Constantes!$D$5*J249^2+Constantes!$D$6*J249+Constantes!$D$7)</f>
        <v>10.329899947543426</v>
      </c>
      <c r="L249" s="34">
        <f>(Constantes!$D$10/0.8)*(0.00376*D249^2-0.0516*D249-6.967)</f>
        <v>-2.6446265999999996</v>
      </c>
      <c r="M249" s="8"/>
    </row>
    <row r="250" spans="2:13" x14ac:dyDescent="0.25">
      <c r="B250" s="6"/>
      <c r="C250" s="34">
        <v>247</v>
      </c>
      <c r="D250" s="34">
        <f>(Clima!D250+Clima!E250)/2</f>
        <v>10.4</v>
      </c>
      <c r="E250" s="34">
        <f t="shared" si="15"/>
        <v>1.2618612427946017</v>
      </c>
      <c r="F250" s="34">
        <f t="shared" si="16"/>
        <v>8.4281361443687683E-2</v>
      </c>
      <c r="G250" s="34">
        <f t="shared" si="17"/>
        <v>2.4764455999999999</v>
      </c>
      <c r="H250" s="34">
        <f>0.001013*Constantes!$D$4/(0.622*G250)</f>
        <v>4.4996361848252404E-2</v>
      </c>
      <c r="I250" s="34">
        <f t="shared" si="18"/>
        <v>0.33170315327202898</v>
      </c>
      <c r="J250" s="34">
        <f t="shared" si="19"/>
        <v>0.1213555430828577</v>
      </c>
      <c r="K250" s="34">
        <f>(Constantes!$D$10/0.8)*(Constantes!$D$5*J250^2+Constantes!$D$6*J250+Constantes!$D$7)</f>
        <v>10.365460143551548</v>
      </c>
      <c r="L250" s="34">
        <f>(Constantes!$D$10/0.8)*(0.00376*D250^2-0.0516*D250-6.967)</f>
        <v>-2.6613593999999994</v>
      </c>
      <c r="M250" s="8"/>
    </row>
    <row r="251" spans="2:13" x14ac:dyDescent="0.25">
      <c r="B251" s="6"/>
      <c r="C251" s="34">
        <v>248</v>
      </c>
      <c r="D251" s="34">
        <f>(Clima!D251+Clima!E251)/2</f>
        <v>11.25</v>
      </c>
      <c r="E251" s="34">
        <f t="shared" si="15"/>
        <v>1.3353283650298429</v>
      </c>
      <c r="F251" s="34">
        <f t="shared" si="16"/>
        <v>8.8579350899344877E-2</v>
      </c>
      <c r="G251" s="34">
        <f t="shared" si="17"/>
        <v>2.47443875</v>
      </c>
      <c r="H251" s="34">
        <f>0.001013*Constantes!$D$4/(0.622*G251)</f>
        <v>4.5032855355628641E-2</v>
      </c>
      <c r="I251" s="34">
        <f t="shared" si="18"/>
        <v>0.33758270995629469</v>
      </c>
      <c r="J251" s="34">
        <f t="shared" si="19"/>
        <v>0.11461434615647929</v>
      </c>
      <c r="K251" s="34">
        <f>(Constantes!$D$10/0.8)*(Constantes!$D$5*J251^2+Constantes!$D$6*J251+Constantes!$D$7)</f>
        <v>10.400751903820323</v>
      </c>
      <c r="L251" s="34">
        <f>(Constantes!$D$10/0.8)*(0.00376*D251^2-0.0516*D251-6.967)</f>
        <v>-2.6518593749999995</v>
      </c>
      <c r="M251" s="8"/>
    </row>
    <row r="252" spans="2:13" x14ac:dyDescent="0.25">
      <c r="B252" s="6"/>
      <c r="C252" s="34">
        <v>249</v>
      </c>
      <c r="D252" s="34">
        <f>(Clima!D252+Clima!E252)/2</f>
        <v>9.6999999999999993</v>
      </c>
      <c r="E252" s="34">
        <f t="shared" si="15"/>
        <v>1.2040517259211223</v>
      </c>
      <c r="F252" s="34">
        <f t="shared" si="16"/>
        <v>8.0876657096899784E-2</v>
      </c>
      <c r="G252" s="34">
        <f t="shared" si="17"/>
        <v>2.4780983000000001</v>
      </c>
      <c r="H252" s="34">
        <f>0.001013*Constantes!$D$4/(0.622*G252)</f>
        <v>4.4966352753283652E-2</v>
      </c>
      <c r="I252" s="34">
        <f t="shared" si="18"/>
        <v>0.32677295878905227</v>
      </c>
      <c r="J252" s="34">
        <f t="shared" si="19"/>
        <v>0.10783918652575487</v>
      </c>
      <c r="K252" s="34">
        <f>(Constantes!$D$10/0.8)*(Constantes!$D$5*J252^2+Constantes!$D$6*J252+Constantes!$D$7)</f>
        <v>10.435757608521801</v>
      </c>
      <c r="L252" s="34">
        <f>(Constantes!$D$10/0.8)*(0.00376*D252^2-0.0516*D252-6.967)</f>
        <v>-2.6676530999999994</v>
      </c>
      <c r="M252" s="8"/>
    </row>
    <row r="253" spans="2:13" x14ac:dyDescent="0.25">
      <c r="B253" s="6"/>
      <c r="C253" s="34">
        <v>250</v>
      </c>
      <c r="D253" s="34">
        <f>(Clima!D253+Clima!E253)/2</f>
        <v>12.7</v>
      </c>
      <c r="E253" s="34">
        <f t="shared" si="15"/>
        <v>1.4693556920806219</v>
      </c>
      <c r="F253" s="34">
        <f t="shared" si="16"/>
        <v>9.6342714018342213E-2</v>
      </c>
      <c r="G253" s="34">
        <f t="shared" si="17"/>
        <v>2.4710152999999999</v>
      </c>
      <c r="H253" s="34">
        <f>0.001013*Constantes!$D$4/(0.622*G253)</f>
        <v>4.5095245794355275E-2</v>
      </c>
      <c r="I253" s="34">
        <f t="shared" si="18"/>
        <v>0.34733456468782936</v>
      </c>
      <c r="J253" s="34">
        <f t="shared" si="19"/>
        <v>0.10103207181670262</v>
      </c>
      <c r="K253" s="34">
        <f>(Constantes!$D$10/0.8)*(Constantes!$D$5*J253^2+Constantes!$D$6*J253+Constantes!$D$7)</f>
        <v>10.470460098822127</v>
      </c>
      <c r="L253" s="34">
        <f>(Constantes!$D$10/0.8)*(0.00376*D253^2-0.0516*D253-6.967)</f>
        <v>-2.6309510999999994</v>
      </c>
      <c r="M253" s="8"/>
    </row>
    <row r="254" spans="2:13" x14ac:dyDescent="0.25">
      <c r="B254" s="6"/>
      <c r="C254" s="34">
        <v>251</v>
      </c>
      <c r="D254" s="34">
        <f>(Clima!D254+Clima!E254)/2</f>
        <v>12.85</v>
      </c>
      <c r="E254" s="34">
        <f t="shared" si="15"/>
        <v>1.4838724736816862</v>
      </c>
      <c r="F254" s="34">
        <f t="shared" si="16"/>
        <v>9.717790188805045E-2</v>
      </c>
      <c r="G254" s="34">
        <f t="shared" si="17"/>
        <v>2.4706611499999998</v>
      </c>
      <c r="H254" s="34">
        <f>0.001013*Constantes!$D$4/(0.622*G254)</f>
        <v>4.5101709846011272E-2</v>
      </c>
      <c r="I254" s="34">
        <f t="shared" si="18"/>
        <v>0.34832304299622313</v>
      </c>
      <c r="J254" s="34">
        <f t="shared" si="19"/>
        <v>9.4195019124320392E-2</v>
      </c>
      <c r="K254" s="34">
        <f>(Constantes!$D$10/0.8)*(Constantes!$D$5*J254^2+Constantes!$D$6*J254+Constantes!$D$7)</f>
        <v>10.504842690008706</v>
      </c>
      <c r="L254" s="34">
        <f>(Constantes!$D$10/0.8)*(0.00376*D254^2-0.0516*D254-6.967)</f>
        <v>-2.6284497749999995</v>
      </c>
      <c r="M254" s="8"/>
    </row>
    <row r="255" spans="2:13" x14ac:dyDescent="0.25">
      <c r="B255" s="6"/>
      <c r="C255" s="34">
        <v>252</v>
      </c>
      <c r="D255" s="34">
        <f>(Clima!D255+Clima!E255)/2</f>
        <v>13.15</v>
      </c>
      <c r="E255" s="34">
        <f t="shared" si="15"/>
        <v>1.5132842544432668</v>
      </c>
      <c r="F255" s="34">
        <f t="shared" si="16"/>
        <v>9.8866781254448824E-2</v>
      </c>
      <c r="G255" s="34">
        <f t="shared" si="17"/>
        <v>2.4699528499999999</v>
      </c>
      <c r="H255" s="34">
        <f>0.001013*Constantes!$D$4/(0.622*G255)</f>
        <v>4.5114643510345769E-2</v>
      </c>
      <c r="I255" s="34">
        <f t="shared" si="18"/>
        <v>0.35028844443641177</v>
      </c>
      <c r="J255" s="34">
        <f t="shared" si="19"/>
        <v>8.7330054414876609E-2</v>
      </c>
      <c r="K255" s="34">
        <f>(Constantes!$D$10/0.8)*(Constantes!$D$5*J255^2+Constantes!$D$6*J255+Constantes!$D$7)</f>
        <v>10.538889184021418</v>
      </c>
      <c r="L255" s="34">
        <f>(Constantes!$D$10/0.8)*(0.00376*D255^2-0.0516*D255-6.967)</f>
        <v>-2.6232567749999993</v>
      </c>
      <c r="M255" s="8"/>
    </row>
    <row r="256" spans="2:13" x14ac:dyDescent="0.25">
      <c r="B256" s="6"/>
      <c r="C256" s="34">
        <v>253</v>
      </c>
      <c r="D256" s="34">
        <f>(Clima!D256+Clima!E256)/2</f>
        <v>12.9</v>
      </c>
      <c r="E256" s="34">
        <f t="shared" si="15"/>
        <v>1.4887393027557323</v>
      </c>
      <c r="F256" s="34">
        <f t="shared" si="16"/>
        <v>9.7457663967834368E-2</v>
      </c>
      <c r="G256" s="34">
        <f t="shared" si="17"/>
        <v>2.4705431</v>
      </c>
      <c r="H256" s="34">
        <f>0.001013*Constantes!$D$4/(0.622*G256)</f>
        <v>4.5103864941725781E-2</v>
      </c>
      <c r="I256" s="34">
        <f t="shared" si="18"/>
        <v>0.34865168081674919</v>
      </c>
      <c r="J256" s="34">
        <f t="shared" si="19"/>
        <v>8.0439211925572768E-2</v>
      </c>
      <c r="K256" s="34">
        <f>(Constantes!$D$10/0.8)*(Constantes!$D$5*J256^2+Constantes!$D$6*J256+Constantes!$D$7)</f>
        <v>10.572583881375216</v>
      </c>
      <c r="L256" s="34">
        <f>(Constantes!$D$10/0.8)*(0.00376*D256^2-0.0516*D256-6.967)</f>
        <v>-2.6276018999999993</v>
      </c>
      <c r="M256" s="8"/>
    </row>
    <row r="257" spans="2:13" x14ac:dyDescent="0.25">
      <c r="B257" s="6"/>
      <c r="C257" s="34">
        <v>254</v>
      </c>
      <c r="D257" s="34">
        <f>(Clima!D257+Clima!E257)/2</f>
        <v>12.35</v>
      </c>
      <c r="E257" s="34">
        <f t="shared" si="15"/>
        <v>1.4359671208266067</v>
      </c>
      <c r="F257" s="34">
        <f t="shared" si="16"/>
        <v>9.4417676614232629E-2</v>
      </c>
      <c r="G257" s="34">
        <f t="shared" si="17"/>
        <v>2.47184165</v>
      </c>
      <c r="H257" s="34">
        <f>0.001013*Constantes!$D$4/(0.622*G257)</f>
        <v>4.5080170210382423E-2</v>
      </c>
      <c r="I257" s="34">
        <f t="shared" si="18"/>
        <v>0.34501319460891361</v>
      </c>
      <c r="J257" s="34">
        <f t="shared" si="19"/>
        <v>7.3524533561755021E-2</v>
      </c>
      <c r="K257" s="34">
        <f>(Constantes!$D$10/0.8)*(Constantes!$D$5*J257^2+Constantes!$D$6*J257+Constantes!$D$7)</f>
        <v>10.605911592462093</v>
      </c>
      <c r="L257" s="34">
        <f>(Constantes!$D$10/0.8)*(0.00376*D257^2-0.0516*D257-6.967)</f>
        <v>-2.6365407749999994</v>
      </c>
      <c r="M257" s="8"/>
    </row>
    <row r="258" spans="2:13" x14ac:dyDescent="0.25">
      <c r="B258" s="6"/>
      <c r="C258" s="34">
        <v>255</v>
      </c>
      <c r="D258" s="34">
        <f>(Clima!D258+Clima!E258)/2</f>
        <v>13.15</v>
      </c>
      <c r="E258" s="34">
        <f t="shared" si="15"/>
        <v>1.5132842544432668</v>
      </c>
      <c r="F258" s="34">
        <f t="shared" si="16"/>
        <v>9.8866781254448824E-2</v>
      </c>
      <c r="G258" s="34">
        <f t="shared" si="17"/>
        <v>2.4699528499999999</v>
      </c>
      <c r="H258" s="34">
        <f>0.001013*Constantes!$D$4/(0.622*G258)</f>
        <v>4.5114643510345769E-2</v>
      </c>
      <c r="I258" s="34">
        <f t="shared" si="18"/>
        <v>0.35028844443641177</v>
      </c>
      <c r="J258" s="34">
        <f t="shared" si="19"/>
        <v>6.6588068291853514E-2</v>
      </c>
      <c r="K258" s="34">
        <f>(Constantes!$D$10/0.8)*(Constantes!$D$5*J258^2+Constantes!$D$6*J258+Constantes!$D$7)</f>
        <v>10.638857648221229</v>
      </c>
      <c r="L258" s="34">
        <f>(Constantes!$D$10/0.8)*(0.00376*D258^2-0.0516*D258-6.967)</f>
        <v>-2.6232567749999993</v>
      </c>
      <c r="M258" s="8"/>
    </row>
    <row r="259" spans="2:13" x14ac:dyDescent="0.25">
      <c r="B259" s="6"/>
      <c r="C259" s="34">
        <v>256</v>
      </c>
      <c r="D259" s="34">
        <f>(Clima!D259+Clima!E259)/2</f>
        <v>12.25</v>
      </c>
      <c r="E259" s="34">
        <f t="shared" si="15"/>
        <v>1.4265507491669478</v>
      </c>
      <c r="F259" s="34">
        <f t="shared" si="16"/>
        <v>9.387372076527814E-2</v>
      </c>
      <c r="G259" s="34">
        <f t="shared" si="17"/>
        <v>2.47207775</v>
      </c>
      <c r="H259" s="34">
        <f>0.001013*Constantes!$D$4/(0.622*G259)</f>
        <v>4.5075864751872197E-2</v>
      </c>
      <c r="I259" s="34">
        <f t="shared" si="18"/>
        <v>0.34434612138705856</v>
      </c>
      <c r="J259" s="34">
        <f t="shared" si="19"/>
        <v>5.963187154022892E-2</v>
      </c>
      <c r="K259" s="34">
        <f>(Constantes!$D$10/0.8)*(Constantes!$D$5*J259^2+Constantes!$D$6*J259+Constantes!$D$7)</f>
        <v>10.671407910166806</v>
      </c>
      <c r="L259" s="34">
        <f>(Constantes!$D$10/0.8)*(0.00376*D259^2-0.0516*D259-6.967)</f>
        <v>-2.6380743749999995</v>
      </c>
      <c r="M259" s="8"/>
    </row>
    <row r="260" spans="2:13" x14ac:dyDescent="0.25">
      <c r="B260" s="6"/>
      <c r="C260" s="34">
        <v>257</v>
      </c>
      <c r="D260" s="34">
        <f>(Clima!D260+Clima!E260)/2</f>
        <v>11.9</v>
      </c>
      <c r="E260" s="34">
        <f t="shared" si="15"/>
        <v>1.3940190963940859</v>
      </c>
      <c r="F260" s="34">
        <f t="shared" si="16"/>
        <v>9.1990843524687727E-2</v>
      </c>
      <c r="G260" s="34">
        <f t="shared" si="17"/>
        <v>2.4729041</v>
      </c>
      <c r="H260" s="34">
        <f>0.001013*Constantes!$D$4/(0.622*G260)</f>
        <v>4.506080212132469E-2</v>
      </c>
      <c r="I260" s="34">
        <f t="shared" si="18"/>
        <v>0.34199803993111727</v>
      </c>
      <c r="J260" s="34">
        <f t="shared" si="19"/>
        <v>5.2658004578105759E-2</v>
      </c>
      <c r="K260" s="34">
        <f>(Constantes!$D$10/0.8)*(Constantes!$D$5*J260^2+Constantes!$D$6*J260+Constantes!$D$7)</f>
        <v>10.703548779763803</v>
      </c>
      <c r="L260" s="34">
        <f>(Constantes!$D$10/0.8)*(0.00376*D260^2-0.0516*D260-6.967)</f>
        <v>-2.6432198999999996</v>
      </c>
      <c r="M260" s="8"/>
    </row>
    <row r="261" spans="2:13" x14ac:dyDescent="0.25">
      <c r="B261" s="6"/>
      <c r="C261" s="34">
        <v>258</v>
      </c>
      <c r="D261" s="34">
        <f>(Clima!D261+Clima!E261)/2</f>
        <v>11.75</v>
      </c>
      <c r="E261" s="34">
        <f t="shared" ref="E261:E324" si="20">EXP((16.78*D261-116.9)/(D261+237.3))</f>
        <v>1.3802776599471762</v>
      </c>
      <c r="F261" s="34">
        <f t="shared" ref="F261:F324" si="21">4098*E261/((D261+237.3)^2)</f>
        <v>9.1193801661548224E-2</v>
      </c>
      <c r="G261" s="34">
        <f t="shared" ref="G261:G324" si="22">2.501-0.002361*D261</f>
        <v>2.4732582499999998</v>
      </c>
      <c r="H261" s="34">
        <f>0.001013*Constantes!$D$4/(0.622*G261)</f>
        <v>4.5054349789437696E-2</v>
      </c>
      <c r="I261" s="34">
        <f t="shared" ref="I261:I324" si="23">IF(D261&gt;0,1.26*F261/(G261*(F261+H261)),0)</f>
        <v>0.34098539738615508</v>
      </c>
      <c r="J261" s="34">
        <f t="shared" ref="J261:J324" si="24">0.409*SIN(2*PI()*(C261-82)/365)</f>
        <v>4.5668533912773299E-2</v>
      </c>
      <c r="K261" s="34">
        <f>(Constantes!$D$10/0.8)*(Constantes!$D$5*J261^2+Constantes!$D$6*J261+Constantes!$D$7)</f>
        <v>10.735267207142858</v>
      </c>
      <c r="L261" s="34">
        <f>(Constantes!$D$10/0.8)*(0.00376*D261^2-0.0516*D261-6.967)</f>
        <v>-2.6453193749999993</v>
      </c>
      <c r="M261" s="8"/>
    </row>
    <row r="262" spans="2:13" x14ac:dyDescent="0.25">
      <c r="B262" s="6"/>
      <c r="C262" s="34">
        <v>259</v>
      </c>
      <c r="D262" s="34">
        <f>(Clima!D262+Clima!E262)/2</f>
        <v>13.85</v>
      </c>
      <c r="E262" s="34">
        <f t="shared" si="20"/>
        <v>1.5839100041391287</v>
      </c>
      <c r="F262" s="34">
        <f t="shared" si="21"/>
        <v>0.10290490852509908</v>
      </c>
      <c r="G262" s="34">
        <f t="shared" si="22"/>
        <v>2.4683001499999997</v>
      </c>
      <c r="H262" s="34">
        <f>0.001013*Constantes!$D$4/(0.622*G262)</f>
        <v>4.5144850927109709E-2</v>
      </c>
      <c r="I262" s="34">
        <f t="shared" si="23"/>
        <v>0.35481417383138586</v>
      </c>
      <c r="J262" s="34">
        <f t="shared" si="24"/>
        <v>3.8665530675234434E-2</v>
      </c>
      <c r="K262" s="34">
        <f>(Constantes!$D$10/0.8)*(Constantes!$D$5*J262^2+Constantes!$D$6*J262+Constantes!$D$7)</f>
        <v>10.766550699146036</v>
      </c>
      <c r="L262" s="34">
        <f>(Constantes!$D$10/0.8)*(0.00376*D262^2-0.0516*D262-6.967)</f>
        <v>-2.6101527749999995</v>
      </c>
      <c r="M262" s="8"/>
    </row>
    <row r="263" spans="2:13" x14ac:dyDescent="0.25">
      <c r="B263" s="6"/>
      <c r="C263" s="34">
        <v>260</v>
      </c>
      <c r="D263" s="34">
        <f>(Clima!D263+Clima!E263)/2</f>
        <v>13.9</v>
      </c>
      <c r="E263" s="34">
        <f t="shared" si="20"/>
        <v>1.589063588132779</v>
      </c>
      <c r="F263" s="34">
        <f t="shared" si="21"/>
        <v>0.10319863673742037</v>
      </c>
      <c r="G263" s="34">
        <f t="shared" si="22"/>
        <v>2.4681820999999999</v>
      </c>
      <c r="H263" s="34">
        <f>0.001013*Constantes!$D$4/(0.622*G263)</f>
        <v>4.5147010147716632E-2</v>
      </c>
      <c r="I263" s="34">
        <f t="shared" si="23"/>
        <v>0.35513420222442993</v>
      </c>
      <c r="J263" s="34">
        <f t="shared" si="24"/>
        <v>3.165107000648637E-2</v>
      </c>
      <c r="K263" s="34">
        <f>(Constantes!$D$10/0.8)*(Constantes!$D$5*J263^2+Constantes!$D$6*J263+Constantes!$D$7)</f>
        <v>10.797387326696184</v>
      </c>
      <c r="L263" s="34">
        <f>(Constantes!$D$10/0.8)*(0.00376*D263^2-0.0516*D263-6.967)</f>
        <v>-2.6091638999999995</v>
      </c>
      <c r="M263" s="8"/>
    </row>
    <row r="264" spans="2:13" x14ac:dyDescent="0.25">
      <c r="B264" s="6"/>
      <c r="C264" s="34">
        <v>261</v>
      </c>
      <c r="D264" s="34">
        <f>(Clima!D264+Clima!E264)/2</f>
        <v>13.25</v>
      </c>
      <c r="E264" s="34">
        <f t="shared" si="20"/>
        <v>1.5232012546387372</v>
      </c>
      <c r="F264" s="34">
        <f t="shared" si="21"/>
        <v>9.943526343834895E-2</v>
      </c>
      <c r="G264" s="34">
        <f t="shared" si="22"/>
        <v>2.4697167499999999</v>
      </c>
      <c r="H264" s="34">
        <f>0.001013*Constantes!$D$4/(0.622*G264)</f>
        <v>4.5118956380367316E-2</v>
      </c>
      <c r="I264" s="34">
        <f t="shared" si="23"/>
        <v>0.35094014605756357</v>
      </c>
      <c r="J264" s="34">
        <f t="shared" si="24"/>
        <v>2.4627230442609345E-2</v>
      </c>
      <c r="K264" s="34">
        <f>(Constantes!$D$10/0.8)*(Constantes!$D$5*J264^2+Constantes!$D$6*J264+Constantes!$D$7)</f>
        <v>10.827765731483344</v>
      </c>
      <c r="L264" s="34">
        <f>(Constantes!$D$10/0.8)*(0.00376*D264^2-0.0516*D264-6.967)</f>
        <v>-2.6214693749999993</v>
      </c>
      <c r="M264" s="8"/>
    </row>
    <row r="265" spans="2:13" x14ac:dyDescent="0.25">
      <c r="B265" s="6"/>
      <c r="C265" s="34">
        <v>262</v>
      </c>
      <c r="D265" s="34">
        <f>(Clima!D265+Clima!E265)/2</f>
        <v>14.45</v>
      </c>
      <c r="E265" s="34">
        <f t="shared" si="20"/>
        <v>1.6467315635702708</v>
      </c>
      <c r="F265" s="34">
        <f t="shared" si="21"/>
        <v>0.10647699979012407</v>
      </c>
      <c r="G265" s="34">
        <f t="shared" si="22"/>
        <v>2.4668835499999999</v>
      </c>
      <c r="H265" s="34">
        <f>0.001013*Constantes!$D$4/(0.622*G265)</f>
        <v>4.5170775213573627E-2</v>
      </c>
      <c r="I265" s="34">
        <f t="shared" si="23"/>
        <v>0.3586259064602611</v>
      </c>
      <c r="J265" s="34">
        <f t="shared" si="24"/>
        <v>1.7596093298853012E-2</v>
      </c>
      <c r="K265" s="34">
        <f>(Constantes!$D$10/0.8)*(Constantes!$D$5*J265^2+Constantes!$D$6*J265+Constantes!$D$7)</f>
        <v>10.857675131962498</v>
      </c>
      <c r="L265" s="34">
        <f>(Constantes!$D$10/0.8)*(0.00376*D265^2-0.0516*D265-6.967)</f>
        <v>-2.5978209749999994</v>
      </c>
      <c r="M265" s="8"/>
    </row>
    <row r="266" spans="2:13" x14ac:dyDescent="0.25">
      <c r="B266" s="6"/>
      <c r="C266" s="34">
        <v>263</v>
      </c>
      <c r="D266" s="34">
        <f>(Clima!D266+Clima!E266)/2</f>
        <v>15.399999999999999</v>
      </c>
      <c r="E266" s="34">
        <f t="shared" si="20"/>
        <v>1.7506725002961008</v>
      </c>
      <c r="F266" s="34">
        <f t="shared" si="21"/>
        <v>0.11234826761695367</v>
      </c>
      <c r="G266" s="34">
        <f t="shared" si="22"/>
        <v>2.4646406000000001</v>
      </c>
      <c r="H266" s="34">
        <f>0.001013*Constantes!$D$4/(0.622*G266)</f>
        <v>4.5211882947604011E-2</v>
      </c>
      <c r="I266" s="34">
        <f t="shared" si="23"/>
        <v>0.36453307555197856</v>
      </c>
      <c r="J266" s="34">
        <f t="shared" si="24"/>
        <v>1.055974205289743E-2</v>
      </c>
      <c r="K266" s="34">
        <f>(Constantes!$D$10/0.8)*(Constantes!$D$5*J266^2+Constantes!$D$6*J266+Constantes!$D$7)</f>
        <v>10.887105328657748</v>
      </c>
      <c r="L266" s="34">
        <f>(Constantes!$D$10/0.8)*(0.00376*D266^2-0.0516*D266-6.967)</f>
        <v>-2.5762193999999994</v>
      </c>
      <c r="M266" s="8"/>
    </row>
    <row r="267" spans="2:13" x14ac:dyDescent="0.25">
      <c r="B267" s="6"/>
      <c r="C267" s="34">
        <v>264</v>
      </c>
      <c r="D267" s="34">
        <f>(Clima!D267+Clima!E267)/2</f>
        <v>14.299999999999999</v>
      </c>
      <c r="E267" s="34">
        <f t="shared" si="20"/>
        <v>1.6308247208216091</v>
      </c>
      <c r="F267" s="34">
        <f t="shared" si="21"/>
        <v>0.10557424069306127</v>
      </c>
      <c r="G267" s="34">
        <f t="shared" si="22"/>
        <v>2.4672377000000001</v>
      </c>
      <c r="H267" s="34">
        <f>0.001013*Constantes!$D$4/(0.622*G267)</f>
        <v>4.5164291351057304E-2</v>
      </c>
      <c r="I267" s="34">
        <f t="shared" si="23"/>
        <v>0.35767883107392273</v>
      </c>
      <c r="J267" s="34">
        <f t="shared" si="24"/>
        <v>3.520261727473677E-3</v>
      </c>
      <c r="K267" s="34">
        <f>(Constantes!$D$10/0.8)*(Constantes!$D$5*J267^2+Constantes!$D$6*J267+Constantes!$D$7)</f>
        <v>10.916046708768858</v>
      </c>
      <c r="L267" s="34">
        <f>(Constantes!$D$10/0.8)*(0.00376*D267^2-0.0516*D267-6.967)</f>
        <v>-2.6009990999999992</v>
      </c>
      <c r="M267" s="8"/>
    </row>
    <row r="268" spans="2:13" x14ac:dyDescent="0.25">
      <c r="B268" s="6"/>
      <c r="C268" s="34">
        <v>265</v>
      </c>
      <c r="D268" s="34">
        <f>(Clima!D268+Clima!E268)/2</f>
        <v>13.35</v>
      </c>
      <c r="E268" s="34">
        <f t="shared" si="20"/>
        <v>1.5331752529723204</v>
      </c>
      <c r="F268" s="34">
        <f t="shared" si="21"/>
        <v>0.1000065250127139</v>
      </c>
      <c r="G268" s="34">
        <f t="shared" si="22"/>
        <v>2.4694806499999999</v>
      </c>
      <c r="H268" s="34">
        <f>0.001013*Constantes!$D$4/(0.622*G268)</f>
        <v>4.5123270075071269E-2</v>
      </c>
      <c r="I268" s="34">
        <f t="shared" si="23"/>
        <v>0.35159012797989159</v>
      </c>
      <c r="J268" s="34">
        <f t="shared" si="24"/>
        <v>-3.5202617274733955E-3</v>
      </c>
      <c r="K268" s="34">
        <f>(Constantes!$D$10/0.8)*(Constantes!$D$5*J268^2+Constantes!$D$6*J268+Constantes!$D$7)</f>
        <v>10.944490250076949</v>
      </c>
      <c r="L268" s="34">
        <f>(Constantes!$D$10/0.8)*(0.00376*D268^2-0.0516*D268-6.967)</f>
        <v>-2.6196537749999993</v>
      </c>
      <c r="M268" s="8"/>
    </row>
    <row r="269" spans="2:13" x14ac:dyDescent="0.25">
      <c r="B269" s="6"/>
      <c r="C269" s="34">
        <v>266</v>
      </c>
      <c r="D269" s="34">
        <f>(Clima!D269+Clima!E269)/2</f>
        <v>12</v>
      </c>
      <c r="E269" s="34">
        <f t="shared" si="20"/>
        <v>1.4032466788795555</v>
      </c>
      <c r="F269" s="34">
        <f t="shared" si="21"/>
        <v>9.2525495616340561E-2</v>
      </c>
      <c r="G269" s="34">
        <f t="shared" si="22"/>
        <v>2.4726680000000001</v>
      </c>
      <c r="H269" s="34">
        <f>0.001013*Constantes!$D$4/(0.622*G269)</f>
        <v>4.5065104702739119E-2</v>
      </c>
      <c r="I269" s="34">
        <f t="shared" si="23"/>
        <v>0.34267103098752799</v>
      </c>
      <c r="J269" s="34">
        <f t="shared" si="24"/>
        <v>-1.0559742052897147E-2</v>
      </c>
      <c r="K269" s="34">
        <f>(Constantes!$D$10/0.8)*(Constantes!$D$5*J269^2+Constantes!$D$6*J269+Constantes!$D$7)</f>
        <v>10.972427524146866</v>
      </c>
      <c r="L269" s="34">
        <f>(Constantes!$D$10/0.8)*(0.00376*D269^2-0.0516*D269-6.967)</f>
        <v>-2.6417849999999992</v>
      </c>
      <c r="M269" s="8"/>
    </row>
    <row r="270" spans="2:13" x14ac:dyDescent="0.25">
      <c r="B270" s="6"/>
      <c r="C270" s="34">
        <v>267</v>
      </c>
      <c r="D270" s="34">
        <f>(Clima!D270+Clima!E270)/2</f>
        <v>12.65</v>
      </c>
      <c r="E270" s="34">
        <f t="shared" si="20"/>
        <v>1.4645445530759136</v>
      </c>
      <c r="F270" s="34">
        <f t="shared" si="21"/>
        <v>9.6065679685328434E-2</v>
      </c>
      <c r="G270" s="34">
        <f t="shared" si="22"/>
        <v>2.4711333499999997</v>
      </c>
      <c r="H270" s="34">
        <f>0.001013*Constantes!$D$4/(0.622*G270)</f>
        <v>4.5093091522200757E-2</v>
      </c>
      <c r="I270" s="34">
        <f t="shared" si="23"/>
        <v>0.34700421800471326</v>
      </c>
      <c r="J270" s="34">
        <f t="shared" si="24"/>
        <v>-1.7596093298852908E-2</v>
      </c>
      <c r="K270" s="34">
        <f>(Constantes!$D$10/0.8)*(Constantes!$D$5*J270^2+Constantes!$D$6*J270+Constantes!$D$7)</f>
        <v>10.999850698824721</v>
      </c>
      <c r="L270" s="34">
        <f>(Constantes!$D$10/0.8)*(0.00376*D270^2-0.0516*D270-6.967)</f>
        <v>-2.6317707749999997</v>
      </c>
      <c r="M270" s="8"/>
    </row>
    <row r="271" spans="2:13" x14ac:dyDescent="0.25">
      <c r="B271" s="6"/>
      <c r="C271" s="34">
        <v>268</v>
      </c>
      <c r="D271" s="34">
        <f>(Clima!D271+Clima!E271)/2</f>
        <v>12.6</v>
      </c>
      <c r="E271" s="34">
        <f t="shared" si="20"/>
        <v>1.4597472514986058</v>
      </c>
      <c r="F271" s="34">
        <f t="shared" si="21"/>
        <v>9.5789323919104052E-2</v>
      </c>
      <c r="G271" s="34">
        <f t="shared" si="22"/>
        <v>2.4712513999999999</v>
      </c>
      <c r="H271" s="34">
        <f>0.001013*Constantes!$D$4/(0.622*G271)</f>
        <v>4.5090937455862456E-2</v>
      </c>
      <c r="I271" s="34">
        <f t="shared" si="23"/>
        <v>0.34667344489607588</v>
      </c>
      <c r="J271" s="34">
        <f t="shared" si="24"/>
        <v>-2.4627230442609244E-2</v>
      </c>
      <c r="K271" s="34">
        <f>(Constantes!$D$10/0.8)*(Constantes!$D$5*J271^2+Constantes!$D$6*J271+Constantes!$D$7)</f>
        <v>11.026752540029808</v>
      </c>
      <c r="L271" s="34">
        <f>(Constantes!$D$10/0.8)*(0.00376*D271^2-0.0516*D271-6.967)</f>
        <v>-2.6325833999999997</v>
      </c>
      <c r="M271" s="8"/>
    </row>
    <row r="272" spans="2:13" x14ac:dyDescent="0.25">
      <c r="B272" s="6"/>
      <c r="C272" s="34">
        <v>269</v>
      </c>
      <c r="D272" s="34">
        <f>(Clima!D272+Clima!E272)/2</f>
        <v>12.2</v>
      </c>
      <c r="E272" s="34">
        <f t="shared" si="20"/>
        <v>1.421862932192234</v>
      </c>
      <c r="F272" s="34">
        <f t="shared" si="21"/>
        <v>9.3602745308232094E-2</v>
      </c>
      <c r="G272" s="34">
        <f t="shared" si="22"/>
        <v>2.4721957999999997</v>
      </c>
      <c r="H272" s="34">
        <f>0.001013*Constantes!$D$4/(0.622*G272)</f>
        <v>4.5073712331002484E-2</v>
      </c>
      <c r="I272" s="34">
        <f t="shared" si="23"/>
        <v>0.34401194911201238</v>
      </c>
      <c r="J272" s="34">
        <f t="shared" si="24"/>
        <v>-3.1651070006486454E-2</v>
      </c>
      <c r="K272" s="34">
        <f>(Constantes!$D$10/0.8)*(Constantes!$D$5*J272^2+Constantes!$D$6*J272+Constantes!$D$7)</f>
        <v>11.053126412841028</v>
      </c>
      <c r="L272" s="34">
        <f>(Constantes!$D$10/0.8)*(0.00376*D272^2-0.0516*D272-6.967)</f>
        <v>-2.6388305999999995</v>
      </c>
      <c r="M272" s="8"/>
    </row>
    <row r="273" spans="2:13" x14ac:dyDescent="0.25">
      <c r="B273" s="6"/>
      <c r="C273" s="34">
        <v>270</v>
      </c>
      <c r="D273" s="34">
        <f>(Clima!D273+Clima!E273)/2</f>
        <v>11.5</v>
      </c>
      <c r="E273" s="34">
        <f t="shared" si="20"/>
        <v>1.3576395793502862</v>
      </c>
      <c r="F273" s="34">
        <f t="shared" si="21"/>
        <v>8.9878474493928939E-2</v>
      </c>
      <c r="G273" s="34">
        <f t="shared" si="22"/>
        <v>2.4738484999999999</v>
      </c>
      <c r="H273" s="34">
        <f>0.001013*Constantes!$D$4/(0.622*G273)</f>
        <v>4.5043600008291752E-2</v>
      </c>
      <c r="I273" s="34">
        <f t="shared" si="23"/>
        <v>0.33928927202235942</v>
      </c>
      <c r="J273" s="34">
        <f t="shared" si="24"/>
        <v>-3.8665530675234525E-2</v>
      </c>
      <c r="K273" s="34">
        <f>(Constantes!$D$10/0.8)*(Constantes!$D$5*J273^2+Constantes!$D$6*J273+Constantes!$D$7)</f>
        <v>11.078966281878735</v>
      </c>
      <c r="L273" s="34">
        <f>(Constantes!$D$10/0.8)*(0.00376*D273^2-0.0516*D273-6.967)</f>
        <v>-2.6486774999999994</v>
      </c>
      <c r="M273" s="8"/>
    </row>
    <row r="274" spans="2:13" x14ac:dyDescent="0.25">
      <c r="B274" s="6"/>
      <c r="C274" s="34">
        <v>271</v>
      </c>
      <c r="D274" s="34">
        <f>(Clima!D274+Clima!E274)/2</f>
        <v>12.35</v>
      </c>
      <c r="E274" s="34">
        <f t="shared" si="20"/>
        <v>1.4359671208266067</v>
      </c>
      <c r="F274" s="34">
        <f t="shared" si="21"/>
        <v>9.4417676614232629E-2</v>
      </c>
      <c r="G274" s="34">
        <f t="shared" si="22"/>
        <v>2.47184165</v>
      </c>
      <c r="H274" s="34">
        <f>0.001013*Constantes!$D$4/(0.622*G274)</f>
        <v>4.5080170210382423E-2</v>
      </c>
      <c r="I274" s="34">
        <f t="shared" si="23"/>
        <v>0.34501319460891361</v>
      </c>
      <c r="J274" s="34">
        <f t="shared" si="24"/>
        <v>-4.5668533912773021E-2</v>
      </c>
      <c r="K274" s="34">
        <f>(Constantes!$D$10/0.8)*(Constantes!$D$5*J274^2+Constantes!$D$6*J274+Constantes!$D$7)</f>
        <v>11.104266710983772</v>
      </c>
      <c r="L274" s="34">
        <f>(Constantes!$D$10/0.8)*(0.00376*D274^2-0.0516*D274-6.967)</f>
        <v>-2.6365407749999994</v>
      </c>
      <c r="M274" s="8"/>
    </row>
    <row r="275" spans="2:13" x14ac:dyDescent="0.25">
      <c r="B275" s="6"/>
      <c r="C275" s="34">
        <v>272</v>
      </c>
      <c r="D275" s="34">
        <f>(Clima!D275+Clima!E275)/2</f>
        <v>13.35</v>
      </c>
      <c r="E275" s="34">
        <f t="shared" si="20"/>
        <v>1.5331752529723204</v>
      </c>
      <c r="F275" s="34">
        <f t="shared" si="21"/>
        <v>0.1000065250127139</v>
      </c>
      <c r="G275" s="34">
        <f t="shared" si="22"/>
        <v>2.4694806499999999</v>
      </c>
      <c r="H275" s="34">
        <f>0.001013*Constantes!$D$4/(0.622*G275)</f>
        <v>4.5123270075071269E-2</v>
      </c>
      <c r="I275" s="34">
        <f t="shared" si="23"/>
        <v>0.35159012797989159</v>
      </c>
      <c r="J275" s="34">
        <f t="shared" si="24"/>
        <v>-5.2658004578105488E-2</v>
      </c>
      <c r="K275" s="34">
        <f>(Constantes!$D$10/0.8)*(Constantes!$D$5*J275^2+Constantes!$D$6*J275+Constantes!$D$7)</f>
        <v>11.129022862196278</v>
      </c>
      <c r="L275" s="34">
        <f>(Constantes!$D$10/0.8)*(0.00376*D275^2-0.0516*D275-6.967)</f>
        <v>-2.6196537749999993</v>
      </c>
      <c r="M275" s="8"/>
    </row>
    <row r="276" spans="2:13" x14ac:dyDescent="0.25">
      <c r="B276" s="6"/>
      <c r="C276" s="34">
        <v>273</v>
      </c>
      <c r="D276" s="34">
        <f>(Clima!D276+Clima!E276)/2</f>
        <v>14.55</v>
      </c>
      <c r="E276" s="34">
        <f t="shared" si="20"/>
        <v>1.6574115820276645</v>
      </c>
      <c r="F276" s="34">
        <f t="shared" si="21"/>
        <v>0.10708247809803828</v>
      </c>
      <c r="G276" s="34">
        <f t="shared" si="22"/>
        <v>2.46664745</v>
      </c>
      <c r="H276" s="34">
        <f>0.001013*Constantes!$D$4/(0.622*G276)</f>
        <v>4.5175098822943884E-2</v>
      </c>
      <c r="I276" s="34">
        <f t="shared" si="23"/>
        <v>0.35925511691610273</v>
      </c>
      <c r="J276" s="34">
        <f t="shared" si="24"/>
        <v>-5.9631871540228636E-2</v>
      </c>
      <c r="K276" s="34">
        <f>(Constantes!$D$10/0.8)*(Constantes!$D$5*J276^2+Constantes!$D$6*J276+Constantes!$D$7)</f>
        <v>11.153230494037734</v>
      </c>
      <c r="L276" s="34">
        <f>(Constantes!$D$10/0.8)*(0.00376*D276^2-0.0516*D276-6.967)</f>
        <v>-2.5956669749999994</v>
      </c>
      <c r="M276" s="8"/>
    </row>
    <row r="277" spans="2:13" x14ac:dyDescent="0.25">
      <c r="B277" s="6"/>
      <c r="C277" s="34">
        <v>274</v>
      </c>
      <c r="D277" s="34">
        <f>(Clima!D277+Clima!E277)/2</f>
        <v>13.35</v>
      </c>
      <c r="E277" s="34">
        <f t="shared" si="20"/>
        <v>1.5331752529723204</v>
      </c>
      <c r="F277" s="34">
        <f t="shared" si="21"/>
        <v>0.1000065250127139</v>
      </c>
      <c r="G277" s="34">
        <f t="shared" si="22"/>
        <v>2.4694806499999999</v>
      </c>
      <c r="H277" s="34">
        <f>0.001013*Constantes!$D$4/(0.622*G277)</f>
        <v>4.5123270075071269E-2</v>
      </c>
      <c r="I277" s="34">
        <f t="shared" si="23"/>
        <v>0.35159012797989159</v>
      </c>
      <c r="J277" s="34">
        <f t="shared" si="24"/>
        <v>-6.6588068291853222E-2</v>
      </c>
      <c r="K277" s="34">
        <f>(Constantes!$D$10/0.8)*(Constantes!$D$5*J277^2+Constantes!$D$6*J277+Constantes!$D$7)</f>
        <v>11.176885959100426</v>
      </c>
      <c r="L277" s="34">
        <f>(Constantes!$D$10/0.8)*(0.00376*D277^2-0.0516*D277-6.967)</f>
        <v>-2.6196537749999993</v>
      </c>
      <c r="M277" s="8"/>
    </row>
    <row r="278" spans="2:13" x14ac:dyDescent="0.25">
      <c r="B278" s="6"/>
      <c r="C278" s="34">
        <v>275</v>
      </c>
      <c r="D278" s="34">
        <f>(Clima!D278+Clima!E278)/2</f>
        <v>14.5</v>
      </c>
      <c r="E278" s="34">
        <f t="shared" si="20"/>
        <v>1.6520640028566567</v>
      </c>
      <c r="F278" s="34">
        <f t="shared" si="21"/>
        <v>0.10677937410937641</v>
      </c>
      <c r="G278" s="34">
        <f t="shared" si="22"/>
        <v>2.4667654999999997</v>
      </c>
      <c r="H278" s="34">
        <f>0.001013*Constantes!$D$4/(0.622*G278)</f>
        <v>4.5172936914803029E-2</v>
      </c>
      <c r="I278" s="34">
        <f t="shared" si="23"/>
        <v>0.35894072909367275</v>
      </c>
      <c r="J278" s="34">
        <f t="shared" si="24"/>
        <v>-7.352453356175491E-2</v>
      </c>
      <c r="K278" s="34">
        <f>(Constantes!$D$10/0.8)*(Constantes!$D$5*J278^2+Constantes!$D$6*J278+Constantes!$D$7)</f>
        <v>11.199986200949446</v>
      </c>
      <c r="L278" s="34">
        <f>(Constantes!$D$10/0.8)*(0.00376*D278^2-0.0516*D278-6.967)</f>
        <v>-2.5967474999999993</v>
      </c>
      <c r="M278" s="8"/>
    </row>
    <row r="279" spans="2:13" x14ac:dyDescent="0.25">
      <c r="B279" s="6"/>
      <c r="C279" s="34">
        <v>276</v>
      </c>
      <c r="D279" s="34">
        <f>(Clima!D279+Clima!E279)/2</f>
        <v>14.05</v>
      </c>
      <c r="E279" s="34">
        <f t="shared" si="20"/>
        <v>1.604612725353836</v>
      </c>
      <c r="F279" s="34">
        <f t="shared" si="21"/>
        <v>0.10408410376289531</v>
      </c>
      <c r="G279" s="34">
        <f t="shared" si="22"/>
        <v>2.4678279499999998</v>
      </c>
      <c r="H279" s="34">
        <f>0.001013*Constantes!$D$4/(0.622*G279)</f>
        <v>4.5153489048988422E-2</v>
      </c>
      <c r="I279" s="34">
        <f t="shared" si="23"/>
        <v>0.35609168948623277</v>
      </c>
      <c r="J279" s="34">
        <f t="shared" si="24"/>
        <v>-8.0439211925572671E-2</v>
      </c>
      <c r="K279" s="34">
        <f>(Constantes!$D$10/0.8)*(Constantes!$D$5*J279^2+Constantes!$D$6*J279+Constantes!$D$7)</f>
        <v>11.222528750343047</v>
      </c>
      <c r="L279" s="34">
        <f>(Constantes!$D$10/0.8)*(0.00376*D279^2-0.0516*D279-6.967)</f>
        <v>-2.6061549749999995</v>
      </c>
      <c r="M279" s="8"/>
    </row>
    <row r="280" spans="2:13" x14ac:dyDescent="0.25">
      <c r="B280" s="6"/>
      <c r="C280" s="34">
        <v>277</v>
      </c>
      <c r="D280" s="34">
        <f>(Clima!D280+Clima!E280)/2</f>
        <v>9.15</v>
      </c>
      <c r="E280" s="34">
        <f t="shared" si="20"/>
        <v>1.1602772175252039</v>
      </c>
      <c r="F280" s="34">
        <f t="shared" si="21"/>
        <v>7.8284552595211263E-2</v>
      </c>
      <c r="G280" s="34">
        <f t="shared" si="22"/>
        <v>2.4793968500000001</v>
      </c>
      <c r="H280" s="34">
        <f>0.001013*Constantes!$D$4/(0.622*G280)</f>
        <v>4.4942802244470274E-2</v>
      </c>
      <c r="I280" s="34">
        <f t="shared" si="23"/>
        <v>0.3228445413311169</v>
      </c>
      <c r="J280" s="34">
        <f t="shared" si="24"/>
        <v>-8.7330054414876512E-2</v>
      </c>
      <c r="K280" s="34">
        <f>(Constantes!$D$10/0.8)*(Constantes!$D$5*J280^2+Constantes!$D$6*J280+Constantes!$D$7)</f>
        <v>11.244511720778098</v>
      </c>
      <c r="L280" s="34">
        <f>(Constantes!$D$10/0.8)*(0.00376*D280^2-0.0516*D280-6.967)</f>
        <v>-2.6716287749999994</v>
      </c>
      <c r="M280" s="8"/>
    </row>
    <row r="281" spans="2:13" x14ac:dyDescent="0.25">
      <c r="B281" s="6"/>
      <c r="C281" s="34">
        <v>278</v>
      </c>
      <c r="D281" s="34">
        <f>(Clima!D281+Clima!E281)/2</f>
        <v>14.5</v>
      </c>
      <c r="E281" s="34">
        <f t="shared" si="20"/>
        <v>1.6520640028566567</v>
      </c>
      <c r="F281" s="34">
        <f t="shared" si="21"/>
        <v>0.10677937410937641</v>
      </c>
      <c r="G281" s="34">
        <f t="shared" si="22"/>
        <v>2.4667654999999997</v>
      </c>
      <c r="H281" s="34">
        <f>0.001013*Constantes!$D$4/(0.622*G281)</f>
        <v>4.5172936914803029E-2</v>
      </c>
      <c r="I281" s="34">
        <f t="shared" si="23"/>
        <v>0.35894072909367275</v>
      </c>
      <c r="J281" s="34">
        <f t="shared" si="24"/>
        <v>-9.4195019124320281E-2</v>
      </c>
      <c r="K281" s="34">
        <f>(Constantes!$D$10/0.8)*(Constantes!$D$5*J281^2+Constantes!$D$6*J281+Constantes!$D$7)</f>
        <v>11.265933803368007</v>
      </c>
      <c r="L281" s="34">
        <f>(Constantes!$D$10/0.8)*(0.00376*D281^2-0.0516*D281-6.967)</f>
        <v>-2.5967474999999993</v>
      </c>
      <c r="M281" s="8"/>
    </row>
    <row r="282" spans="2:13" x14ac:dyDescent="0.25">
      <c r="B282" s="6"/>
      <c r="C282" s="34">
        <v>279</v>
      </c>
      <c r="D282" s="34">
        <f>(Clima!D282+Clima!E282)/2</f>
        <v>13.5</v>
      </c>
      <c r="E282" s="34">
        <f t="shared" si="20"/>
        <v>1.5482437315899678</v>
      </c>
      <c r="F282" s="34">
        <f t="shared" si="21"/>
        <v>0.10086865272047608</v>
      </c>
      <c r="G282" s="34">
        <f t="shared" si="22"/>
        <v>2.4691264999999998</v>
      </c>
      <c r="H282" s="34">
        <f>0.001013*Constantes!$D$4/(0.622*G282)</f>
        <v>4.512974216392418E-2</v>
      </c>
      <c r="I282" s="34">
        <f t="shared" si="23"/>
        <v>0.35256187200074002</v>
      </c>
      <c r="J282" s="34">
        <f t="shared" si="24"/>
        <v>-0.10103207181670253</v>
      </c>
      <c r="K282" s="34">
        <f>(Constantes!$D$10/0.8)*(Constantes!$D$5*J282^2+Constantes!$D$6*J282+Constantes!$D$7)</f>
        <v>11.286794261061472</v>
      </c>
      <c r="L282" s="34">
        <f>(Constantes!$D$10/0.8)*(0.00376*D282^2-0.0516*D282-6.967)</f>
        <v>-2.6168774999999993</v>
      </c>
      <c r="M282" s="8"/>
    </row>
    <row r="283" spans="2:13" x14ac:dyDescent="0.25">
      <c r="B283" s="6"/>
      <c r="C283" s="34">
        <v>280</v>
      </c>
      <c r="D283" s="34">
        <f>(Clima!D283+Clima!E283)/2</f>
        <v>12.7</v>
      </c>
      <c r="E283" s="34">
        <f t="shared" si="20"/>
        <v>1.4693556920806219</v>
      </c>
      <c r="F283" s="34">
        <f t="shared" si="21"/>
        <v>9.6342714018342213E-2</v>
      </c>
      <c r="G283" s="34">
        <f t="shared" si="22"/>
        <v>2.4710152999999999</v>
      </c>
      <c r="H283" s="34">
        <f>0.001013*Constantes!$D$4/(0.622*G283)</f>
        <v>4.5095245794355275E-2</v>
      </c>
      <c r="I283" s="34">
        <f t="shared" si="23"/>
        <v>0.34733456468782936</v>
      </c>
      <c r="J283" s="34">
        <f t="shared" si="24"/>
        <v>-0.10783918652575494</v>
      </c>
      <c r="K283" s="34">
        <f>(Constantes!$D$10/0.8)*(Constantes!$D$5*J283^2+Constantes!$D$6*J283+Constantes!$D$7)</f>
        <v>11.30709292221098</v>
      </c>
      <c r="L283" s="34">
        <f>(Constantes!$D$10/0.8)*(0.00376*D283^2-0.0516*D283-6.967)</f>
        <v>-2.6309510999999994</v>
      </c>
      <c r="M283" s="8"/>
    </row>
    <row r="284" spans="2:13" x14ac:dyDescent="0.25">
      <c r="B284" s="6"/>
      <c r="C284" s="34">
        <v>281</v>
      </c>
      <c r="D284" s="34">
        <f>(Clima!D284+Clima!E284)/2</f>
        <v>9.9</v>
      </c>
      <c r="E284" s="34">
        <f t="shared" si="20"/>
        <v>1.2203261059395465</v>
      </c>
      <c r="F284" s="34">
        <f t="shared" si="21"/>
        <v>8.1837230413319473E-2</v>
      </c>
      <c r="G284" s="34">
        <f t="shared" si="22"/>
        <v>2.4776260999999997</v>
      </c>
      <c r="H284" s="34">
        <f>0.001013*Constantes!$D$4/(0.622*G284)</f>
        <v>4.4974922695201085E-2</v>
      </c>
      <c r="I284" s="34">
        <f t="shared" si="23"/>
        <v>0.3281896076316444</v>
      </c>
      <c r="J284" s="34">
        <f t="shared" si="24"/>
        <v>-0.11461434615647936</v>
      </c>
      <c r="K284" s="34">
        <f>(Constantes!$D$10/0.8)*(Constantes!$D$5*J284^2+Constantes!$D$6*J284+Constantes!$D$7)</f>
        <v>11.326830173500939</v>
      </c>
      <c r="L284" s="34">
        <f>(Constantes!$D$10/0.8)*(0.00376*D284^2-0.0516*D284-6.967)</f>
        <v>-2.6659958999999995</v>
      </c>
      <c r="M284" s="8"/>
    </row>
    <row r="285" spans="2:13" x14ac:dyDescent="0.25">
      <c r="B285" s="6"/>
      <c r="C285" s="34">
        <v>282</v>
      </c>
      <c r="D285" s="34">
        <f>(Clima!D285+Clima!E285)/2</f>
        <v>13.3</v>
      </c>
      <c r="E285" s="34">
        <f t="shared" si="20"/>
        <v>1.5281811116551587</v>
      </c>
      <c r="F285" s="34">
        <f t="shared" si="21"/>
        <v>9.9720546117296777E-2</v>
      </c>
      <c r="G285" s="34">
        <f t="shared" si="22"/>
        <v>2.4695986999999997</v>
      </c>
      <c r="H285" s="34">
        <f>0.001013*Constantes!$D$4/(0.622*G285)</f>
        <v>4.5121113124619215E-2</v>
      </c>
      <c r="I285" s="34">
        <f t="shared" si="23"/>
        <v>0.35126535211020804</v>
      </c>
      <c r="J285" s="34">
        <f t="shared" si="24"/>
        <v>-0.12135554308285744</v>
      </c>
      <c r="K285" s="34">
        <f>(Constantes!$D$10/0.8)*(Constantes!$D$5*J285^2+Constantes!$D$6*J285+Constantes!$D$7)</f>
        <v>11.346006952245888</v>
      </c>
      <c r="L285" s="34">
        <f>(Constantes!$D$10/0.8)*(0.00376*D285^2-0.0516*D285-6.967)</f>
        <v>-2.6205650999999994</v>
      </c>
      <c r="M285" s="8"/>
    </row>
    <row r="286" spans="2:13" x14ac:dyDescent="0.25">
      <c r="B286" s="6"/>
      <c r="C286" s="34">
        <v>283</v>
      </c>
      <c r="D286" s="34">
        <f>(Clima!D286+Clima!E286)/2</f>
        <v>12.5</v>
      </c>
      <c r="E286" s="34">
        <f t="shared" si="20"/>
        <v>1.4501940250881777</v>
      </c>
      <c r="F286" s="34">
        <f t="shared" si="21"/>
        <v>9.5238642712590429E-2</v>
      </c>
      <c r="G286" s="34">
        <f t="shared" si="22"/>
        <v>2.4714874999999998</v>
      </c>
      <c r="H286" s="34">
        <f>0.001013*Constantes!$D$4/(0.622*G286)</f>
        <v>4.5086629940516605E-2</v>
      </c>
      <c r="I286" s="34">
        <f t="shared" si="23"/>
        <v>0.34601062071581223</v>
      </c>
      <c r="J286" s="34">
        <f t="shared" si="24"/>
        <v>-0.12806077974275312</v>
      </c>
      <c r="K286" s="34">
        <f>(Constantes!$D$10/0.8)*(Constantes!$D$5*J286^2+Constantes!$D$6*J286+Constantes!$D$7)</f>
        <v>11.364624738070141</v>
      </c>
      <c r="L286" s="34">
        <f>(Constantes!$D$10/0.8)*(0.00376*D286^2-0.0516*D286-6.967)</f>
        <v>-2.6341874999999995</v>
      </c>
      <c r="M286" s="8"/>
    </row>
    <row r="287" spans="2:13" x14ac:dyDescent="0.25">
      <c r="B287" s="6"/>
      <c r="C287" s="34">
        <v>284</v>
      </c>
      <c r="D287" s="34">
        <f>(Clima!D287+Clima!E287)/2</f>
        <v>13.4</v>
      </c>
      <c r="E287" s="34">
        <f t="shared" si="20"/>
        <v>1.5381837134420713</v>
      </c>
      <c r="F287" s="34">
        <f t="shared" si="21"/>
        <v>0.10029320149589299</v>
      </c>
      <c r="G287" s="34">
        <f t="shared" si="22"/>
        <v>2.4693625999999997</v>
      </c>
      <c r="H287" s="34">
        <f>0.001013*Constantes!$D$4/(0.622*G287)</f>
        <v>4.5125427231753057E-2</v>
      </c>
      <c r="I287" s="34">
        <f t="shared" si="23"/>
        <v>0.35191447341494769</v>
      </c>
      <c r="J287" s="34">
        <f t="shared" si="24"/>
        <v>-0.13472806922983283</v>
      </c>
      <c r="K287" s="34">
        <f>(Constantes!$D$10/0.8)*(Constantes!$D$5*J287^2+Constantes!$D$6*J287+Constantes!$D$7)</f>
        <v>11.3826855439808</v>
      </c>
      <c r="L287" s="34">
        <f>(Constantes!$D$10/0.8)*(0.00376*D287^2-0.0516*D287-6.967)</f>
        <v>-2.6187353999999998</v>
      </c>
      <c r="M287" s="8"/>
    </row>
    <row r="288" spans="2:13" x14ac:dyDescent="0.25">
      <c r="B288" s="6"/>
      <c r="C288" s="34">
        <v>285</v>
      </c>
      <c r="D288" s="34">
        <f>(Clima!D288+Clima!E288)/2</f>
        <v>13.75</v>
      </c>
      <c r="E288" s="34">
        <f t="shared" si="20"/>
        <v>1.5736468149943981</v>
      </c>
      <c r="F288" s="34">
        <f t="shared" si="21"/>
        <v>0.10231958493462359</v>
      </c>
      <c r="G288" s="34">
        <f t="shared" si="22"/>
        <v>2.4685362500000001</v>
      </c>
      <c r="H288" s="34">
        <f>0.001013*Constantes!$D$4/(0.622*G288)</f>
        <v>4.5140533105443567E-2</v>
      </c>
      <c r="I288" s="34">
        <f t="shared" si="23"/>
        <v>0.35417281924860555</v>
      </c>
      <c r="J288" s="34">
        <f t="shared" si="24"/>
        <v>-0.14135543588232991</v>
      </c>
      <c r="K288" s="34">
        <f>(Constantes!$D$10/0.8)*(Constantes!$D$5*J288^2+Constantes!$D$6*J288+Constantes!$D$7)</f>
        <v>11.400191906846892</v>
      </c>
      <c r="L288" s="34">
        <f>(Constantes!$D$10/0.8)*(0.00376*D288^2-0.0516*D288-6.967)</f>
        <v>-2.6121093749999993</v>
      </c>
      <c r="M288" s="8"/>
    </row>
    <row r="289" spans="2:13" x14ac:dyDescent="0.25">
      <c r="B289" s="6"/>
      <c r="C289" s="34">
        <v>286</v>
      </c>
      <c r="D289" s="34">
        <f>(Clima!D289+Clima!E289)/2</f>
        <v>11.4</v>
      </c>
      <c r="E289" s="34">
        <f t="shared" si="20"/>
        <v>1.3486760963347784</v>
      </c>
      <c r="F289" s="34">
        <f t="shared" si="21"/>
        <v>8.9356889727344888E-2</v>
      </c>
      <c r="G289" s="34">
        <f t="shared" si="22"/>
        <v>2.4740845999999999</v>
      </c>
      <c r="H289" s="34">
        <f>0.001013*Constantes!$D$4/(0.622*G289)</f>
        <v>4.5039301532014117E-2</v>
      </c>
      <c r="I289" s="34">
        <f t="shared" si="23"/>
        <v>0.33860789639405336</v>
      </c>
      <c r="J289" s="34">
        <f t="shared" si="24"/>
        <v>-0.14794091586847485</v>
      </c>
      <c r="K289" s="34">
        <f>(Constantes!$D$10/0.8)*(Constantes!$D$5*J289^2+Constantes!$D$6*J289+Constantes!$D$7)</f>
        <v>11.417146877297986</v>
      </c>
      <c r="L289" s="34">
        <f>(Constantes!$D$10/0.8)*(0.00376*D289^2-0.0516*D289-6.967)</f>
        <v>-2.6499713999999996</v>
      </c>
      <c r="M289" s="8"/>
    </row>
    <row r="290" spans="2:13" x14ac:dyDescent="0.25">
      <c r="B290" s="6"/>
      <c r="C290" s="34">
        <v>287</v>
      </c>
      <c r="D290" s="34">
        <f>(Clima!D290+Clima!E290)/2</f>
        <v>13.1</v>
      </c>
      <c r="E290" s="34">
        <f t="shared" si="20"/>
        <v>1.5083470419027751</v>
      </c>
      <c r="F290" s="34">
        <f t="shared" si="21"/>
        <v>9.8583579016665535E-2</v>
      </c>
      <c r="G290" s="34">
        <f t="shared" si="22"/>
        <v>2.4700709000000001</v>
      </c>
      <c r="H290" s="34">
        <f>0.001013*Constantes!$D$4/(0.622*G290)</f>
        <v>4.5112487384516987E-2</v>
      </c>
      <c r="I290" s="34">
        <f t="shared" si="23"/>
        <v>0.34996194939764519</v>
      </c>
      <c r="J290" s="34">
        <f t="shared" si="24"/>
        <v>-0.15448255776842154</v>
      </c>
      <c r="K290" s="34">
        <f>(Constantes!$D$10/0.8)*(Constantes!$D$5*J290^2+Constantes!$D$6*J290+Constantes!$D$7)</f>
        <v>11.43355400905639</v>
      </c>
      <c r="L290" s="34">
        <f>(Constantes!$D$10/0.8)*(0.00376*D290^2-0.0516*D290-6.967)</f>
        <v>-2.6241398999999999</v>
      </c>
      <c r="M290" s="8"/>
    </row>
    <row r="291" spans="2:13" x14ac:dyDescent="0.25">
      <c r="B291" s="6"/>
      <c r="C291" s="34">
        <v>288</v>
      </c>
      <c r="D291" s="34">
        <f>(Clima!D291+Clima!E291)/2</f>
        <v>13.95</v>
      </c>
      <c r="E291" s="34">
        <f t="shared" si="20"/>
        <v>1.5942318792002568</v>
      </c>
      <c r="F291" s="34">
        <f t="shared" si="21"/>
        <v>0.10349307775094918</v>
      </c>
      <c r="G291" s="34">
        <f t="shared" si="22"/>
        <v>2.4680640499999997</v>
      </c>
      <c r="H291" s="34">
        <f>0.001013*Constantes!$D$4/(0.622*G291)</f>
        <v>4.514916957487896E-2</v>
      </c>
      <c r="I291" s="34">
        <f t="shared" si="23"/>
        <v>0.35545379775699454</v>
      </c>
      <c r="J291" s="34">
        <f t="shared" si="24"/>
        <v>-0.16097842315249478</v>
      </c>
      <c r="K291" s="34">
        <f>(Constantes!$D$10/0.8)*(Constantes!$D$5*J291^2+Constantes!$D$6*J291+Constantes!$D$7)</f>
        <v>11.449417347717656</v>
      </c>
      <c r="L291" s="34">
        <f>(Constantes!$D$10/0.8)*(0.00376*D291^2-0.0516*D291-6.967)</f>
        <v>-2.6081679749999997</v>
      </c>
      <c r="M291" s="8"/>
    </row>
    <row r="292" spans="2:13" x14ac:dyDescent="0.25">
      <c r="B292" s="6"/>
      <c r="C292" s="34">
        <v>289</v>
      </c>
      <c r="D292" s="34">
        <f>(Clima!D292+Clima!E292)/2</f>
        <v>14.8</v>
      </c>
      <c r="E292" s="34">
        <f t="shared" si="20"/>
        <v>1.6843778570488643</v>
      </c>
      <c r="F292" s="34">
        <f t="shared" si="21"/>
        <v>0.10860899280138459</v>
      </c>
      <c r="G292" s="34">
        <f t="shared" si="22"/>
        <v>2.4660571999999998</v>
      </c>
      <c r="H292" s="34">
        <f>0.001013*Constantes!$D$4/(0.622*G292)</f>
        <v>4.5185911468360318E-2</v>
      </c>
      <c r="I292" s="34">
        <f t="shared" si="23"/>
        <v>0.36082052945585191</v>
      </c>
      <c r="J292" s="34">
        <f t="shared" si="24"/>
        <v>-0.16742658715558903</v>
      </c>
      <c r="K292" s="34">
        <f>(Constantes!$D$10/0.8)*(Constantes!$D$5*J292^2+Constantes!$D$6*J292+Constantes!$D$7)</f>
        <v>11.464741418994771</v>
      </c>
      <c r="L292" s="34">
        <f>(Constantes!$D$10/0.8)*(0.00376*D292^2-0.0516*D292-6.967)</f>
        <v>-2.5901585999999996</v>
      </c>
      <c r="M292" s="8"/>
    </row>
    <row r="293" spans="2:13" x14ac:dyDescent="0.25">
      <c r="B293" s="6"/>
      <c r="C293" s="34">
        <v>290</v>
      </c>
      <c r="D293" s="34">
        <f>(Clima!D293+Clima!E293)/2</f>
        <v>14.8</v>
      </c>
      <c r="E293" s="34">
        <f t="shared" si="20"/>
        <v>1.6843778570488643</v>
      </c>
      <c r="F293" s="34">
        <f t="shared" si="21"/>
        <v>0.10860899280138459</v>
      </c>
      <c r="G293" s="34">
        <f t="shared" si="22"/>
        <v>2.4660571999999998</v>
      </c>
      <c r="H293" s="34">
        <f>0.001013*Constantes!$D$4/(0.622*G293)</f>
        <v>4.5185911468360318E-2</v>
      </c>
      <c r="I293" s="34">
        <f t="shared" si="23"/>
        <v>0.36082052945585191</v>
      </c>
      <c r="J293" s="34">
        <f t="shared" si="24"/>
        <v>-0.17382513904754754</v>
      </c>
      <c r="K293" s="34">
        <f>(Constantes!$D$10/0.8)*(Constantes!$D$5*J293^2+Constantes!$D$6*J293+Constantes!$D$7)</f>
        <v>11.479531216442018</v>
      </c>
      <c r="L293" s="34">
        <f>(Constantes!$D$10/0.8)*(0.00376*D293^2-0.0516*D293-6.967)</f>
        <v>-2.5901585999999996</v>
      </c>
      <c r="M293" s="8"/>
    </row>
    <row r="294" spans="2:13" x14ac:dyDescent="0.25">
      <c r="B294" s="6"/>
      <c r="C294" s="34">
        <v>291</v>
      </c>
      <c r="D294" s="34">
        <f>(Clima!D294+Clima!E294)/2</f>
        <v>13.45</v>
      </c>
      <c r="E294" s="34">
        <f t="shared" si="20"/>
        <v>1.5432065279848868</v>
      </c>
      <c r="F294" s="34">
        <f t="shared" si="21"/>
        <v>0.1005805769400801</v>
      </c>
      <c r="G294" s="34">
        <f t="shared" si="22"/>
        <v>2.46924455</v>
      </c>
      <c r="H294" s="34">
        <f>0.001013*Constantes!$D$4/(0.622*G294)</f>
        <v>4.5127584594694167E-2</v>
      </c>
      <c r="I294" s="34">
        <f t="shared" si="23"/>
        <v>0.35223838816895903</v>
      </c>
      <c r="J294" s="34">
        <f t="shared" si="24"/>
        <v>-0.18017218279935251</v>
      </c>
      <c r="K294" s="34">
        <f>(Constantes!$D$10/0.8)*(Constantes!$D$5*J294^2+Constantes!$D$6*J294+Constantes!$D$7)</f>
        <v>11.493792188675107</v>
      </c>
      <c r="L294" s="34">
        <f>(Constantes!$D$10/0.8)*(0.00376*D294^2-0.0516*D294-6.967)</f>
        <v>-2.6178099749999992</v>
      </c>
      <c r="M294" s="8"/>
    </row>
    <row r="295" spans="2:13" x14ac:dyDescent="0.25">
      <c r="B295" s="6"/>
      <c r="C295" s="34">
        <v>292</v>
      </c>
      <c r="D295" s="34">
        <f>(Clima!D295+Clima!E295)/2</f>
        <v>13.75</v>
      </c>
      <c r="E295" s="34">
        <f t="shared" si="20"/>
        <v>1.5736468149943981</v>
      </c>
      <c r="F295" s="34">
        <f t="shared" si="21"/>
        <v>0.10231958493462359</v>
      </c>
      <c r="G295" s="34">
        <f t="shared" si="22"/>
        <v>2.4685362500000001</v>
      </c>
      <c r="H295" s="34">
        <f>0.001013*Constantes!$D$4/(0.622*G295)</f>
        <v>4.5140533105443567E-2</v>
      </c>
      <c r="I295" s="34">
        <f t="shared" si="23"/>
        <v>0.35417281924860555</v>
      </c>
      <c r="J295" s="34">
        <f t="shared" si="24"/>
        <v>-0.18646583764495972</v>
      </c>
      <c r="K295" s="34">
        <f>(Constantes!$D$10/0.8)*(Constantes!$D$5*J295^2+Constantes!$D$6*J295+Constantes!$D$7)</f>
        <v>11.50753022610477</v>
      </c>
      <c r="L295" s="34">
        <f>(Constantes!$D$10/0.8)*(0.00376*D295^2-0.0516*D295-6.967)</f>
        <v>-2.6121093749999993</v>
      </c>
      <c r="M295" s="8"/>
    </row>
    <row r="296" spans="2:13" x14ac:dyDescent="0.25">
      <c r="B296" s="6"/>
      <c r="C296" s="34">
        <v>293</v>
      </c>
      <c r="D296" s="34">
        <f>(Clima!D296+Clima!E296)/2</f>
        <v>12.7</v>
      </c>
      <c r="E296" s="34">
        <f t="shared" si="20"/>
        <v>1.4693556920806219</v>
      </c>
      <c r="F296" s="34">
        <f t="shared" si="21"/>
        <v>9.6342714018342213E-2</v>
      </c>
      <c r="G296" s="34">
        <f t="shared" si="22"/>
        <v>2.4710152999999999</v>
      </c>
      <c r="H296" s="34">
        <f>0.001013*Constantes!$D$4/(0.622*G296)</f>
        <v>4.5095245794355275E-2</v>
      </c>
      <c r="I296" s="34">
        <f t="shared" si="23"/>
        <v>0.34733456468782936</v>
      </c>
      <c r="J296" s="34">
        <f t="shared" si="24"/>
        <v>-0.19270423863861033</v>
      </c>
      <c r="K296" s="34">
        <f>(Constantes!$D$10/0.8)*(Constantes!$D$5*J296^2+Constantes!$D$6*J296+Constantes!$D$7)</f>
        <v>11.52075164720155</v>
      </c>
      <c r="L296" s="34">
        <f>(Constantes!$D$10/0.8)*(0.00376*D296^2-0.0516*D296-6.967)</f>
        <v>-2.6309510999999994</v>
      </c>
      <c r="M296" s="8"/>
    </row>
    <row r="297" spans="2:13" x14ac:dyDescent="0.25">
      <c r="B297" s="6"/>
      <c r="C297" s="34">
        <v>294</v>
      </c>
      <c r="D297" s="34">
        <f>(Clima!D297+Clima!E297)/2</f>
        <v>13.65</v>
      </c>
      <c r="E297" s="34">
        <f t="shared" si="20"/>
        <v>1.5634420277037249</v>
      </c>
      <c r="F297" s="34">
        <f t="shared" si="21"/>
        <v>0.1017370958602755</v>
      </c>
      <c r="G297" s="34">
        <f t="shared" si="22"/>
        <v>2.4687723500000001</v>
      </c>
      <c r="H297" s="34">
        <f>0.001013*Constantes!$D$4/(0.622*G297)</f>
        <v>4.5136216109643537E-2</v>
      </c>
      <c r="I297" s="34">
        <f t="shared" si="23"/>
        <v>0.35352973562893358</v>
      </c>
      <c r="J297" s="34">
        <f t="shared" si="24"/>
        <v>-0.19888553720745428</v>
      </c>
      <c r="K297" s="34">
        <f>(Constantes!$D$10/0.8)*(Constantes!$D$5*J297^2+Constantes!$D$6*J297+Constantes!$D$7)</f>
        <v>11.533463184310055</v>
      </c>
      <c r="L297" s="34">
        <f>(Constantes!$D$10/0.8)*(0.00376*D297^2-0.0516*D297-6.967)</f>
        <v>-2.6140377749999995</v>
      </c>
      <c r="M297" s="8"/>
    </row>
    <row r="298" spans="2:13" x14ac:dyDescent="0.25">
      <c r="B298" s="6"/>
      <c r="C298" s="34">
        <v>295</v>
      </c>
      <c r="D298" s="34">
        <f>(Clima!D298+Clima!E298)/2</f>
        <v>14.05</v>
      </c>
      <c r="E298" s="34">
        <f t="shared" si="20"/>
        <v>1.604612725353836</v>
      </c>
      <c r="F298" s="34">
        <f t="shared" si="21"/>
        <v>0.10408410376289531</v>
      </c>
      <c r="G298" s="34">
        <f t="shared" si="22"/>
        <v>2.4678279499999998</v>
      </c>
      <c r="H298" s="34">
        <f>0.001013*Constantes!$D$4/(0.622*G298)</f>
        <v>4.5153489048988422E-2</v>
      </c>
      <c r="I298" s="34">
        <f t="shared" si="23"/>
        <v>0.35609168948623277</v>
      </c>
      <c r="J298" s="34">
        <f t="shared" si="24"/>
        <v>-0.2050079016993222</v>
      </c>
      <c r="K298" s="34">
        <f>(Constantes!$D$10/0.8)*(Constantes!$D$5*J298^2+Constantes!$D$6*J298+Constantes!$D$7)</f>
        <v>11.545671969031501</v>
      </c>
      <c r="L298" s="34">
        <f>(Constantes!$D$10/0.8)*(0.00376*D298^2-0.0516*D298-6.967)</f>
        <v>-2.6061549749999995</v>
      </c>
      <c r="M298" s="8"/>
    </row>
    <row r="299" spans="2:13" x14ac:dyDescent="0.25">
      <c r="B299" s="6"/>
      <c r="C299" s="34">
        <v>296</v>
      </c>
      <c r="D299" s="34">
        <f>(Clima!D299+Clima!E299)/2</f>
        <v>14.600000000000001</v>
      </c>
      <c r="E299" s="34">
        <f t="shared" si="20"/>
        <v>1.662774337609296</v>
      </c>
      <c r="F299" s="34">
        <f t="shared" si="21"/>
        <v>0.10738631317466249</v>
      </c>
      <c r="G299" s="34">
        <f t="shared" si="22"/>
        <v>2.4665293999999998</v>
      </c>
      <c r="H299" s="34">
        <f>0.001013*Constantes!$D$4/(0.622*G299)</f>
        <v>4.5177260938025939E-2</v>
      </c>
      <c r="I299" s="34">
        <f t="shared" si="23"/>
        <v>0.35956906979682202</v>
      </c>
      <c r="J299" s="34">
        <f t="shared" si="24"/>
        <v>-0.2110695179254837</v>
      </c>
      <c r="K299" s="34">
        <f>(Constantes!$D$10/0.8)*(Constantes!$D$5*J299^2+Constantes!$D$6*J299+Constantes!$D$7)</f>
        <v>11.557385517193802</v>
      </c>
      <c r="L299" s="34">
        <f>(Constantes!$D$10/0.8)*(0.00376*D299^2-0.0516*D299-6.967)</f>
        <v>-2.5945793999999993</v>
      </c>
      <c r="M299" s="8"/>
    </row>
    <row r="300" spans="2:13" x14ac:dyDescent="0.25">
      <c r="B300" s="6"/>
      <c r="C300" s="34">
        <v>297</v>
      </c>
      <c r="D300" s="34">
        <f>(Clima!D300+Clima!E300)/2</f>
        <v>11.3</v>
      </c>
      <c r="E300" s="34">
        <f t="shared" si="20"/>
        <v>1.3397646526819857</v>
      </c>
      <c r="F300" s="34">
        <f t="shared" si="21"/>
        <v>8.8837887126731518E-2</v>
      </c>
      <c r="G300" s="34">
        <f t="shared" si="22"/>
        <v>2.4743206999999998</v>
      </c>
      <c r="H300" s="34">
        <f>0.001013*Constantes!$D$4/(0.622*G300)</f>
        <v>4.5035003876058806E-2</v>
      </c>
      <c r="I300" s="34">
        <f t="shared" si="23"/>
        <v>0.33792485453988758</v>
      </c>
      <c r="J300" s="34">
        <f t="shared" si="24"/>
        <v>-0.21706858969823065</v>
      </c>
      <c r="K300" s="34">
        <f>(Constantes!$D$10/0.8)*(Constantes!$D$5*J300^2+Constantes!$D$6*J300+Constantes!$D$7)</f>
        <v>11.568611713429005</v>
      </c>
      <c r="L300" s="34">
        <f>(Constantes!$D$10/0.8)*(0.00376*D300^2-0.0516*D300-6.967)</f>
        <v>-2.6512370999999995</v>
      </c>
      <c r="M300" s="8"/>
    </row>
    <row r="301" spans="2:13" x14ac:dyDescent="0.25">
      <c r="B301" s="6"/>
      <c r="C301" s="34">
        <v>298</v>
      </c>
      <c r="D301" s="34">
        <f>(Clima!D301+Clima!E301)/2</f>
        <v>11.45</v>
      </c>
      <c r="E301" s="34">
        <f t="shared" si="20"/>
        <v>1.3531513167724236</v>
      </c>
      <c r="F301" s="34">
        <f t="shared" si="21"/>
        <v>8.9617358691077773E-2</v>
      </c>
      <c r="G301" s="34">
        <f t="shared" si="22"/>
        <v>2.4739665500000001</v>
      </c>
      <c r="H301" s="34">
        <f>0.001013*Constantes!$D$4/(0.622*G301)</f>
        <v>4.504145066759796E-2</v>
      </c>
      <c r="I301" s="34">
        <f t="shared" si="23"/>
        <v>0.33894879271912193</v>
      </c>
      <c r="J301" s="34">
        <f t="shared" si="24"/>
        <v>-0.22300333936312614</v>
      </c>
      <c r="K301" s="34">
        <f>(Constantes!$D$10/0.8)*(Constantes!$D$5*J301^2+Constantes!$D$6*J301+Constantes!$D$7)</f>
        <v>11.579358795378244</v>
      </c>
      <c r="L301" s="34">
        <f>(Constantes!$D$10/0.8)*(0.00376*D301^2-0.0516*D301-6.967)</f>
        <v>-2.6493279749999994</v>
      </c>
      <c r="M301" s="8"/>
    </row>
    <row r="302" spans="2:13" x14ac:dyDescent="0.25">
      <c r="B302" s="6"/>
      <c r="C302" s="34">
        <v>299</v>
      </c>
      <c r="D302" s="34">
        <f>(Clima!D302+Clima!E302)/2</f>
        <v>12.9</v>
      </c>
      <c r="E302" s="34">
        <f t="shared" si="20"/>
        <v>1.4887393027557323</v>
      </c>
      <c r="F302" s="34">
        <f t="shared" si="21"/>
        <v>9.7457663967834368E-2</v>
      </c>
      <c r="G302" s="34">
        <f t="shared" si="22"/>
        <v>2.4705431</v>
      </c>
      <c r="H302" s="34">
        <f>0.001013*Constantes!$D$4/(0.622*G302)</f>
        <v>4.5103864941725781E-2</v>
      </c>
      <c r="I302" s="34">
        <f t="shared" si="23"/>
        <v>0.34865168081674919</v>
      </c>
      <c r="J302" s="34">
        <f t="shared" si="24"/>
        <v>-0.22887200832576207</v>
      </c>
      <c r="K302" s="34">
        <f>(Constantes!$D$10/0.8)*(Constantes!$D$5*J302^2+Constantes!$D$6*J302+Constantes!$D$7)</f>
        <v>11.589635337544875</v>
      </c>
      <c r="L302" s="34">
        <f>(Constantes!$D$10/0.8)*(0.00376*D302^2-0.0516*D302-6.967)</f>
        <v>-2.6276018999999993</v>
      </c>
      <c r="M302" s="8"/>
    </row>
    <row r="303" spans="2:13" x14ac:dyDescent="0.25">
      <c r="B303" s="6"/>
      <c r="C303" s="34">
        <v>300</v>
      </c>
      <c r="D303" s="34">
        <f>(Clima!D303+Clima!E303)/2</f>
        <v>14.35</v>
      </c>
      <c r="E303" s="34">
        <f t="shared" si="20"/>
        <v>1.6361119589017179</v>
      </c>
      <c r="F303" s="34">
        <f t="shared" si="21"/>
        <v>0.10587443449555982</v>
      </c>
      <c r="G303" s="34">
        <f t="shared" si="22"/>
        <v>2.4671196499999999</v>
      </c>
      <c r="H303" s="34">
        <f>0.001013*Constantes!$D$4/(0.622*G303)</f>
        <v>4.5166452431730474E-2</v>
      </c>
      <c r="I303" s="34">
        <f t="shared" si="23"/>
        <v>0.35799495730755543</v>
      </c>
      <c r="J303" s="34">
        <f t="shared" si="24"/>
        <v>-0.23467285757286865</v>
      </c>
      <c r="K303" s="34">
        <f>(Constantes!$D$10/0.8)*(Constantes!$D$5*J303^2+Constantes!$D$6*J303+Constantes!$D$7)</f>
        <v>11.599450234816802</v>
      </c>
      <c r="L303" s="34">
        <f>(Constantes!$D$10/0.8)*(0.00376*D303^2-0.0516*D303-6.967)</f>
        <v>-2.5999467749999998</v>
      </c>
      <c r="M303" s="8"/>
    </row>
    <row r="304" spans="2:13" x14ac:dyDescent="0.25">
      <c r="B304" s="6"/>
      <c r="C304" s="34">
        <v>301</v>
      </c>
      <c r="D304" s="34">
        <f>(Clima!D304+Clima!E304)/2</f>
        <v>15.75</v>
      </c>
      <c r="E304" s="34">
        <f t="shared" si="20"/>
        <v>1.7903914829906238</v>
      </c>
      <c r="F304" s="34">
        <f t="shared" si="21"/>
        <v>0.11457959266903198</v>
      </c>
      <c r="G304" s="34">
        <f t="shared" si="22"/>
        <v>2.46381425</v>
      </c>
      <c r="H304" s="34">
        <f>0.001013*Constantes!$D$4/(0.622*G304)</f>
        <v>4.5227046769094927E-2</v>
      </c>
      <c r="I304" s="34">
        <f t="shared" si="23"/>
        <v>0.36666971208022214</v>
      </c>
      <c r="J304" s="34">
        <f t="shared" si="24"/>
        <v>-0.24040416818762159</v>
      </c>
      <c r="K304" s="34">
        <f>(Constantes!$D$10/0.8)*(Constantes!$D$5*J304^2+Constantes!$D$6*J304+Constantes!$D$7)</f>
        <v>11.6088126856794</v>
      </c>
      <c r="L304" s="34">
        <f>(Constantes!$D$10/0.8)*(0.00376*D304^2-0.0516*D304-6.967)</f>
        <v>-2.5676193749999996</v>
      </c>
      <c r="M304" s="8"/>
    </row>
    <row r="305" spans="2:13" x14ac:dyDescent="0.25">
      <c r="B305" s="6"/>
      <c r="C305" s="34">
        <v>302</v>
      </c>
      <c r="D305" s="34">
        <f>(Clima!D305+Clima!E305)/2</f>
        <v>15.6</v>
      </c>
      <c r="E305" s="34">
        <f t="shared" si="20"/>
        <v>1.7732733774914811</v>
      </c>
      <c r="F305" s="34">
        <f t="shared" si="21"/>
        <v>0.11361874538407207</v>
      </c>
      <c r="G305" s="34">
        <f t="shared" si="22"/>
        <v>2.4641683999999997</v>
      </c>
      <c r="H305" s="34">
        <f>0.001013*Constantes!$D$4/(0.622*G305)</f>
        <v>4.522054674311729E-2</v>
      </c>
      <c r="I305" s="34">
        <f t="shared" si="23"/>
        <v>0.36575663025648686</v>
      </c>
      <c r="J305" s="34">
        <f t="shared" si="24"/>
        <v>-0.24606424185899337</v>
      </c>
      <c r="K305" s="34">
        <f>(Constantes!$D$10/0.8)*(Constantes!$D$5*J305^2+Constantes!$D$6*J305+Constantes!$D$7)</f>
        <v>11.617732175140784</v>
      </c>
      <c r="L305" s="34">
        <f>(Constantes!$D$10/0.8)*(0.00376*D305^2-0.0516*D305-6.967)</f>
        <v>-2.5713473999999996</v>
      </c>
      <c r="M305" s="8"/>
    </row>
    <row r="306" spans="2:13" x14ac:dyDescent="0.25">
      <c r="B306" s="6"/>
      <c r="C306" s="34">
        <v>303</v>
      </c>
      <c r="D306" s="34">
        <f>(Clima!D306+Clima!E306)/2</f>
        <v>14.15</v>
      </c>
      <c r="E306" s="34">
        <f t="shared" si="20"/>
        <v>1.6150528288927855</v>
      </c>
      <c r="F306" s="34">
        <f t="shared" si="21"/>
        <v>0.10467799774317721</v>
      </c>
      <c r="G306" s="34">
        <f t="shared" si="22"/>
        <v>2.4675918499999998</v>
      </c>
      <c r="H306" s="34">
        <f>0.001013*Constantes!$D$4/(0.622*G306)</f>
        <v>4.5157809349675282E-2</v>
      </c>
      <c r="I306" s="34">
        <f t="shared" si="23"/>
        <v>0.35672784756039339</v>
      </c>
      <c r="J306" s="34">
        <f t="shared" si="24"/>
        <v>-0.25165140138500103</v>
      </c>
      <c r="K306" s="34">
        <f>(Constantes!$D$10/0.8)*(Constantes!$D$5*J306^2+Constantes!$D$6*J306+Constantes!$D$7)</f>
        <v>11.626218457391483</v>
      </c>
      <c r="L306" s="34">
        <f>(Constantes!$D$10/0.8)*(0.00376*D306^2-0.0516*D306-6.967)</f>
        <v>-2.6041137749999996</v>
      </c>
      <c r="M306" s="8"/>
    </row>
    <row r="307" spans="2:13" x14ac:dyDescent="0.25">
      <c r="B307" s="6"/>
      <c r="C307" s="34">
        <v>304</v>
      </c>
      <c r="D307" s="34">
        <f>(Clima!D307+Clima!E307)/2</f>
        <v>14.9</v>
      </c>
      <c r="E307" s="34">
        <f t="shared" si="20"/>
        <v>1.6952716301356707</v>
      </c>
      <c r="F307" s="34">
        <f t="shared" si="21"/>
        <v>0.10922475617100802</v>
      </c>
      <c r="G307" s="34">
        <f t="shared" si="22"/>
        <v>2.4658210999999999</v>
      </c>
      <c r="H307" s="34">
        <f>0.001013*Constantes!$D$4/(0.622*G307)</f>
        <v>4.5190237975947463E-2</v>
      </c>
      <c r="I307" s="34">
        <f t="shared" si="23"/>
        <v>0.36144364658766281</v>
      </c>
      <c r="J307" s="34">
        <f t="shared" si="24"/>
        <v>-0.25716399116969629</v>
      </c>
      <c r="K307" s="34">
        <f>(Constantes!$D$10/0.8)*(Constantes!$D$5*J307^2+Constantes!$D$6*J307+Constantes!$D$7)</f>
        <v>11.634281538220897</v>
      </c>
      <c r="L307" s="34">
        <f>(Constantes!$D$10/0.8)*(0.00376*D307^2-0.0516*D307-6.967)</f>
        <v>-2.5879058999999995</v>
      </c>
      <c r="M307" s="8"/>
    </row>
    <row r="308" spans="2:13" x14ac:dyDescent="0.25">
      <c r="B308" s="6"/>
      <c r="C308" s="34">
        <v>305</v>
      </c>
      <c r="D308" s="34">
        <f>(Clima!D308+Clima!E308)/2</f>
        <v>14.5</v>
      </c>
      <c r="E308" s="34">
        <f t="shared" si="20"/>
        <v>1.6520640028566567</v>
      </c>
      <c r="F308" s="34">
        <f t="shared" si="21"/>
        <v>0.10677937410937641</v>
      </c>
      <c r="G308" s="34">
        <f t="shared" si="22"/>
        <v>2.4667654999999997</v>
      </c>
      <c r="H308" s="34">
        <f>0.001013*Constantes!$D$4/(0.622*G308)</f>
        <v>4.5172936914803029E-2</v>
      </c>
      <c r="I308" s="34">
        <f t="shared" si="23"/>
        <v>0.35894072909367275</v>
      </c>
      <c r="J308" s="34">
        <f t="shared" si="24"/>
        <v>-0.2626003777137545</v>
      </c>
      <c r="K308" s="34">
        <f>(Constantes!$D$10/0.8)*(Constantes!$D$5*J308^2+Constantes!$D$6*J308+Constantes!$D$7)</f>
        <v>11.641931657213126</v>
      </c>
      <c r="L308" s="34">
        <f>(Constantes!$D$10/0.8)*(0.00376*D308^2-0.0516*D308-6.967)</f>
        <v>-2.5967474999999993</v>
      </c>
      <c r="M308" s="8"/>
    </row>
    <row r="309" spans="2:13" x14ac:dyDescent="0.25">
      <c r="B309" s="6"/>
      <c r="C309" s="34">
        <v>306</v>
      </c>
      <c r="D309" s="34">
        <f>(Clima!D309+Clima!E309)/2</f>
        <v>14.6</v>
      </c>
      <c r="E309" s="34">
        <f t="shared" si="20"/>
        <v>1.6627743376092956</v>
      </c>
      <c r="F309" s="34">
        <f t="shared" si="21"/>
        <v>0.10738631317466246</v>
      </c>
      <c r="G309" s="34">
        <f t="shared" si="22"/>
        <v>2.4665293999999998</v>
      </c>
      <c r="H309" s="34">
        <f>0.001013*Constantes!$D$4/(0.622*G309)</f>
        <v>4.5177260938025939E-2</v>
      </c>
      <c r="I309" s="34">
        <f t="shared" si="23"/>
        <v>0.35956906979682196</v>
      </c>
      <c r="J309" s="34">
        <f t="shared" si="24"/>
        <v>-0.26795895009851578</v>
      </c>
      <c r="K309" s="34">
        <f>(Constantes!$D$10/0.8)*(Constantes!$D$5*J309^2+Constantes!$D$6*J309+Constantes!$D$7)</f>
        <v>11.649179269745076</v>
      </c>
      <c r="L309" s="34">
        <f>(Constantes!$D$10/0.8)*(0.00376*D309^2-0.0516*D309-6.967)</f>
        <v>-2.5945793999999993</v>
      </c>
      <c r="M309" s="8"/>
    </row>
    <row r="310" spans="2:13" x14ac:dyDescent="0.25">
      <c r="B310" s="6"/>
      <c r="C310" s="34">
        <v>307</v>
      </c>
      <c r="D310" s="34">
        <f>(Clima!D310+Clima!E310)/2</f>
        <v>15</v>
      </c>
      <c r="E310" s="34">
        <f t="shared" si="20"/>
        <v>1.7062271396379793</v>
      </c>
      <c r="F310" s="34">
        <f t="shared" si="21"/>
        <v>0.10984348383671551</v>
      </c>
      <c r="G310" s="34">
        <f t="shared" si="22"/>
        <v>2.4655849999999999</v>
      </c>
      <c r="H310" s="34">
        <f>0.001013*Constantes!$D$4/(0.622*G310)</f>
        <v>4.5194565312131819E-2</v>
      </c>
      <c r="I310" s="34">
        <f t="shared" si="23"/>
        <v>0.36206502083102154</v>
      </c>
      <c r="J310" s="34">
        <f t="shared" si="24"/>
        <v>-0.27323812046333507</v>
      </c>
      <c r="K310" s="34">
        <f>(Constantes!$D$10/0.8)*(Constantes!$D$5*J310^2+Constantes!$D$6*J310+Constantes!$D$7)</f>
        <v>11.65603502880988</v>
      </c>
      <c r="L310" s="34">
        <f>(Constantes!$D$10/0.8)*(0.00376*D310^2-0.0516*D310-6.967)</f>
        <v>-2.5856249999999994</v>
      </c>
      <c r="M310" s="8"/>
    </row>
    <row r="311" spans="2:13" x14ac:dyDescent="0.25">
      <c r="B311" s="6"/>
      <c r="C311" s="34">
        <v>308</v>
      </c>
      <c r="D311" s="34">
        <f>(Clima!D311+Clima!E311)/2</f>
        <v>14.25</v>
      </c>
      <c r="E311" s="34">
        <f t="shared" si="20"/>
        <v>1.6255524772300411</v>
      </c>
      <c r="F311" s="34">
        <f t="shared" si="21"/>
        <v>0.10527477090559632</v>
      </c>
      <c r="G311" s="34">
        <f t="shared" si="22"/>
        <v>2.4673557499999998</v>
      </c>
      <c r="H311" s="34">
        <f>0.001013*Constantes!$D$4/(0.622*G311)</f>
        <v>4.5162130477176848E-2</v>
      </c>
      <c r="I311" s="34">
        <f t="shared" si="23"/>
        <v>0.35736227060066839</v>
      </c>
      <c r="J311" s="34">
        <f t="shared" si="24"/>
        <v>-0.27843632447609956</v>
      </c>
      <c r="K311" s="34">
        <f>(Constantes!$D$10/0.8)*(Constantes!$D$5*J311^2+Constantes!$D$6*J311+Constantes!$D$7)</f>
        <v>11.662509766688915</v>
      </c>
      <c r="L311" s="34">
        <f>(Constantes!$D$10/0.8)*(0.00376*D311^2-0.0516*D311-6.967)</f>
        <v>-2.6020443749999993</v>
      </c>
      <c r="M311" s="8"/>
    </row>
    <row r="312" spans="2:13" x14ac:dyDescent="0.25">
      <c r="B312" s="6"/>
      <c r="C312" s="34">
        <v>309</v>
      </c>
      <c r="D312" s="34">
        <f>(Clima!D312+Clima!E312)/2</f>
        <v>15.6</v>
      </c>
      <c r="E312" s="34">
        <f t="shared" si="20"/>
        <v>1.7732733774914811</v>
      </c>
      <c r="F312" s="34">
        <f t="shared" si="21"/>
        <v>0.11361874538407207</v>
      </c>
      <c r="G312" s="34">
        <f t="shared" si="22"/>
        <v>2.4641683999999997</v>
      </c>
      <c r="H312" s="34">
        <f>0.001013*Constantes!$D$4/(0.622*G312)</f>
        <v>4.522054674311729E-2</v>
      </c>
      <c r="I312" s="34">
        <f t="shared" si="23"/>
        <v>0.36575663025648686</v>
      </c>
      <c r="J312" s="34">
        <f t="shared" si="24"/>
        <v>-0.28355202179677363</v>
      </c>
      <c r="K312" s="34">
        <f>(Constantes!$D$10/0.8)*(Constantes!$D$5*J312^2+Constantes!$D$6*J312+Constantes!$D$7)</f>
        <v>11.668614476495822</v>
      </c>
      <c r="L312" s="34">
        <f>(Constantes!$D$10/0.8)*(0.00376*D312^2-0.0516*D312-6.967)</f>
        <v>-2.5713473999999996</v>
      </c>
      <c r="M312" s="8"/>
    </row>
    <row r="313" spans="2:13" x14ac:dyDescent="0.25">
      <c r="B313" s="6"/>
      <c r="C313" s="34">
        <v>310</v>
      </c>
      <c r="D313" s="34">
        <f>(Clima!D313+Clima!E313)/2</f>
        <v>15</v>
      </c>
      <c r="E313" s="34">
        <f t="shared" si="20"/>
        <v>1.7062271396379793</v>
      </c>
      <c r="F313" s="34">
        <f t="shared" si="21"/>
        <v>0.10984348383671551</v>
      </c>
      <c r="G313" s="34">
        <f t="shared" si="22"/>
        <v>2.4655849999999999</v>
      </c>
      <c r="H313" s="34">
        <f>0.001013*Constantes!$D$4/(0.622*G313)</f>
        <v>4.5194565312131819E-2</v>
      </c>
      <c r="I313" s="34">
        <f t="shared" si="23"/>
        <v>0.36206502083102154</v>
      </c>
      <c r="J313" s="34">
        <f t="shared" si="24"/>
        <v>-0.28858369653383553</v>
      </c>
      <c r="K313" s="34">
        <f>(Constantes!$D$10/0.8)*(Constantes!$D$5*J313^2+Constantes!$D$6*J313+Constantes!$D$7)</f>
        <v>11.67436029361606</v>
      </c>
      <c r="L313" s="34">
        <f>(Constantes!$D$10/0.8)*(0.00376*D313^2-0.0516*D313-6.967)</f>
        <v>-2.5856249999999994</v>
      </c>
      <c r="M313" s="8"/>
    </row>
    <row r="314" spans="2:13" x14ac:dyDescent="0.25">
      <c r="B314" s="6"/>
      <c r="C314" s="34">
        <v>311</v>
      </c>
      <c r="D314" s="34">
        <f>(Clima!D314+Clima!E314)/2</f>
        <v>14.75</v>
      </c>
      <c r="E314" s="34">
        <f t="shared" si="20"/>
        <v>1.6789540291434102</v>
      </c>
      <c r="F314" s="34">
        <f t="shared" si="21"/>
        <v>0.10830221914763835</v>
      </c>
      <c r="G314" s="34">
        <f t="shared" si="22"/>
        <v>2.46617525</v>
      </c>
      <c r="H314" s="34">
        <f>0.001013*Constantes!$D$4/(0.622*G314)</f>
        <v>4.5183748525216338E-2</v>
      </c>
      <c r="I314" s="34">
        <f t="shared" si="23"/>
        <v>0.36050831755341328</v>
      </c>
      <c r="J314" s="34">
        <f t="shared" si="24"/>
        <v>-0.29352985769346823</v>
      </c>
      <c r="K314" s="34">
        <f>(Constantes!$D$10/0.8)*(Constantes!$D$5*J314^2+Constantes!$D$6*J314+Constantes!$D$7)</f>
        <v>11.679758477065624</v>
      </c>
      <c r="L314" s="34">
        <f>(Constantes!$D$10/0.8)*(0.00376*D314^2-0.0516*D314-6.967)</f>
        <v>-2.5912743749999994</v>
      </c>
      <c r="M314" s="8"/>
    </row>
    <row r="315" spans="2:13" x14ac:dyDescent="0.25">
      <c r="B315" s="6"/>
      <c r="C315" s="34">
        <v>312</v>
      </c>
      <c r="D315" s="34">
        <f>(Clima!D315+Clima!E315)/2</f>
        <v>14.75</v>
      </c>
      <c r="E315" s="34">
        <f t="shared" si="20"/>
        <v>1.6789540291434102</v>
      </c>
      <c r="F315" s="34">
        <f t="shared" si="21"/>
        <v>0.10830221914763835</v>
      </c>
      <c r="G315" s="34">
        <f t="shared" si="22"/>
        <v>2.46617525</v>
      </c>
      <c r="H315" s="34">
        <f>0.001013*Constantes!$D$4/(0.622*G315)</f>
        <v>4.5183748525216338E-2</v>
      </c>
      <c r="I315" s="34">
        <f t="shared" si="23"/>
        <v>0.36050831755341328</v>
      </c>
      <c r="J315" s="34">
        <f t="shared" si="24"/>
        <v>-0.29838903962137342</v>
      </c>
      <c r="K315" s="34">
        <f>(Constantes!$D$10/0.8)*(Constantes!$D$5*J315^2+Constantes!$D$6*J315+Constantes!$D$7)</f>
        <v>11.684820390792671</v>
      </c>
      <c r="L315" s="34">
        <f>(Constantes!$D$10/0.8)*(0.00376*D315^2-0.0516*D315-6.967)</f>
        <v>-2.5912743749999994</v>
      </c>
      <c r="M315" s="8"/>
    </row>
    <row r="316" spans="2:13" x14ac:dyDescent="0.25">
      <c r="B316" s="6"/>
      <c r="C316" s="34">
        <v>313</v>
      </c>
      <c r="D316" s="34">
        <f>(Clima!D316+Clima!E316)/2</f>
        <v>15.25</v>
      </c>
      <c r="E316" s="34">
        <f t="shared" si="20"/>
        <v>1.7338879625062771</v>
      </c>
      <c r="F316" s="34">
        <f t="shared" si="21"/>
        <v>0.11140334723771557</v>
      </c>
      <c r="G316" s="34">
        <f t="shared" si="22"/>
        <v>2.4649947499999998</v>
      </c>
      <c r="H316" s="34">
        <f>0.001013*Constantes!$D$4/(0.622*G316)</f>
        <v>4.5205387279268053E-2</v>
      </c>
      <c r="I316" s="34">
        <f t="shared" si="23"/>
        <v>0.36361082673457973</v>
      </c>
      <c r="J316" s="34">
        <f t="shared" si="24"/>
        <v>-0.30315980243707563</v>
      </c>
      <c r="K316" s="34">
        <f>(Constantes!$D$10/0.8)*(Constantes!$D$5*J316^2+Constantes!$D$6*J316+Constantes!$D$7)</f>
        <v>11.689557484945752</v>
      </c>
      <c r="L316" s="34">
        <f>(Constantes!$D$10/0.8)*(0.00376*D316^2-0.0516*D316-6.967)</f>
        <v>-2.5797993749999995</v>
      </c>
      <c r="M316" s="8"/>
    </row>
    <row r="317" spans="2:13" x14ac:dyDescent="0.25">
      <c r="B317" s="6"/>
      <c r="C317" s="34">
        <v>314</v>
      </c>
      <c r="D317" s="34">
        <f>(Clima!D317+Clima!E317)/2</f>
        <v>14.55</v>
      </c>
      <c r="E317" s="34">
        <f t="shared" si="20"/>
        <v>1.6574115820276645</v>
      </c>
      <c r="F317" s="34">
        <f t="shared" si="21"/>
        <v>0.10708247809803828</v>
      </c>
      <c r="G317" s="34">
        <f t="shared" si="22"/>
        <v>2.46664745</v>
      </c>
      <c r="H317" s="34">
        <f>0.001013*Constantes!$D$4/(0.622*G317)</f>
        <v>4.5175098822943884E-2</v>
      </c>
      <c r="I317" s="34">
        <f t="shared" si="23"/>
        <v>0.35925511691610273</v>
      </c>
      <c r="J317" s="34">
        <f t="shared" si="24"/>
        <v>-0.3078407324605914</v>
      </c>
      <c r="K317" s="34">
        <f>(Constantes!$D$10/0.8)*(Constantes!$D$5*J317^2+Constantes!$D$6*J317+Constantes!$D$7)</f>
        <v>11.693981277132442</v>
      </c>
      <c r="L317" s="34">
        <f>(Constantes!$D$10/0.8)*(0.00376*D317^2-0.0516*D317-6.967)</f>
        <v>-2.5956669749999994</v>
      </c>
      <c r="M317" s="8"/>
    </row>
    <row r="318" spans="2:13" x14ac:dyDescent="0.25">
      <c r="B318" s="6"/>
      <c r="C318" s="34">
        <v>315</v>
      </c>
      <c r="D318" s="34">
        <f>(Clima!D318+Clima!E318)/2</f>
        <v>13</v>
      </c>
      <c r="E318" s="34">
        <f t="shared" si="20"/>
        <v>1.4985150190445926</v>
      </c>
      <c r="F318" s="34">
        <f t="shared" si="21"/>
        <v>9.8019245431965704E-2</v>
      </c>
      <c r="G318" s="34">
        <f t="shared" si="22"/>
        <v>2.470307</v>
      </c>
      <c r="H318" s="34">
        <f>0.001013*Constantes!$D$4/(0.622*G318)</f>
        <v>4.5108175751075688E-2</v>
      </c>
      <c r="I318" s="34">
        <f t="shared" si="23"/>
        <v>0.3493076722279615</v>
      </c>
      <c r="J318" s="34">
        <f t="shared" si="24"/>
        <v>-0.31243044263133202</v>
      </c>
      <c r="K318" s="34">
        <f>(Constantes!$D$10/0.8)*(Constantes!$D$5*J318^2+Constantes!$D$6*J318+Constantes!$D$7)</f>
        <v>11.698103333692117</v>
      </c>
      <c r="L318" s="34">
        <f>(Constantes!$D$10/0.8)*(0.00376*D318^2-0.0516*D318-6.967)</f>
        <v>-2.6258849999999994</v>
      </c>
      <c r="M318" s="8"/>
    </row>
    <row r="319" spans="2:13" x14ac:dyDescent="0.25">
      <c r="B319" s="6"/>
      <c r="C319" s="34">
        <v>316</v>
      </c>
      <c r="D319" s="34">
        <f>(Clima!D319+Clima!E319)/2</f>
        <v>14.35</v>
      </c>
      <c r="E319" s="34">
        <f t="shared" si="20"/>
        <v>1.6361119589017179</v>
      </c>
      <c r="F319" s="34">
        <f t="shared" si="21"/>
        <v>0.10587443449555982</v>
      </c>
      <c r="G319" s="34">
        <f t="shared" si="22"/>
        <v>2.4671196499999999</v>
      </c>
      <c r="H319" s="34">
        <f>0.001013*Constantes!$D$4/(0.622*G319)</f>
        <v>4.5166452431730474E-2</v>
      </c>
      <c r="I319" s="34">
        <f t="shared" si="23"/>
        <v>0.35799495730755543</v>
      </c>
      <c r="J319" s="34">
        <f t="shared" si="24"/>
        <v>-0.3169275729191196</v>
      </c>
      <c r="K319" s="34">
        <f>(Constantes!$D$10/0.8)*(Constantes!$D$5*J319^2+Constantes!$D$6*J319+Constantes!$D$7)</f>
        <v>11.701935251006537</v>
      </c>
      <c r="L319" s="34">
        <f>(Constantes!$D$10/0.8)*(0.00376*D319^2-0.0516*D319-6.967)</f>
        <v>-2.5999467749999998</v>
      </c>
      <c r="M319" s="8"/>
    </row>
    <row r="320" spans="2:13" x14ac:dyDescent="0.25">
      <c r="B320" s="6"/>
      <c r="C320" s="34">
        <v>317</v>
      </c>
      <c r="D320" s="34">
        <f>(Clima!D320+Clima!E320)/2</f>
        <v>15.8</v>
      </c>
      <c r="E320" s="34">
        <f t="shared" si="20"/>
        <v>1.7961296162943761</v>
      </c>
      <c r="F320" s="34">
        <f t="shared" si="21"/>
        <v>0.11490140460696453</v>
      </c>
      <c r="G320" s="34">
        <f t="shared" si="22"/>
        <v>2.4636961999999998</v>
      </c>
      <c r="H320" s="34">
        <f>0.001013*Constantes!$D$4/(0.622*G320)</f>
        <v>4.5229213859692821E-2</v>
      </c>
      <c r="I320" s="34">
        <f t="shared" si="23"/>
        <v>0.36697319935543615</v>
      </c>
      <c r="J320" s="34">
        <f t="shared" si="24"/>
        <v>-0.32133079072719417</v>
      </c>
      <c r="K320" s="34">
        <f>(Constantes!$D$10/0.8)*(Constantes!$D$5*J320^2+Constantes!$D$6*J320+Constantes!$D$7)</f>
        <v>11.705488636871925</v>
      </c>
      <c r="L320" s="34">
        <f>(Constantes!$D$10/0.8)*(0.00376*D320^2-0.0516*D320-6.967)</f>
        <v>-2.5663625999999993</v>
      </c>
      <c r="M320" s="8"/>
    </row>
    <row r="321" spans="2:13" x14ac:dyDescent="0.25">
      <c r="B321" s="6"/>
      <c r="C321" s="34">
        <v>318</v>
      </c>
      <c r="D321" s="34">
        <f>(Clima!D321+Clima!E321)/2</f>
        <v>15.65</v>
      </c>
      <c r="E321" s="34">
        <f t="shared" si="20"/>
        <v>1.7789634018098772</v>
      </c>
      <c r="F321" s="34">
        <f t="shared" si="21"/>
        <v>0.11393826452317098</v>
      </c>
      <c r="G321" s="34">
        <f t="shared" si="22"/>
        <v>2.4640503499999999</v>
      </c>
      <c r="H321" s="34">
        <f>0.001013*Constantes!$D$4/(0.622*G321)</f>
        <v>4.5222713210836998E-2</v>
      </c>
      <c r="I321" s="34">
        <f t="shared" si="23"/>
        <v>0.36606142750795007</v>
      </c>
      <c r="J321" s="34">
        <f t="shared" si="24"/>
        <v>-0.32563879128708967</v>
      </c>
      <c r="K321" s="34">
        <f>(Constantes!$D$10/0.8)*(Constantes!$D$5*J321^2+Constantes!$D$6*J321+Constantes!$D$7)</f>
        <v>11.708775091955999</v>
      </c>
      <c r="L321" s="34">
        <f>(Constantes!$D$10/0.8)*(0.00376*D321^2-0.0516*D321-6.967)</f>
        <v>-2.5701117749999995</v>
      </c>
      <c r="M321" s="8"/>
    </row>
    <row r="322" spans="2:13" x14ac:dyDescent="0.25">
      <c r="B322" s="6"/>
      <c r="C322" s="34">
        <v>319</v>
      </c>
      <c r="D322" s="34">
        <f>(Clima!D322+Clima!E322)/2</f>
        <v>15.3</v>
      </c>
      <c r="E322" s="34">
        <f t="shared" si="20"/>
        <v>1.7394670630029376</v>
      </c>
      <c r="F322" s="34">
        <f t="shared" si="21"/>
        <v>0.11171756760860506</v>
      </c>
      <c r="G322" s="34">
        <f t="shared" si="22"/>
        <v>2.4648767</v>
      </c>
      <c r="H322" s="34">
        <f>0.001013*Constantes!$D$4/(0.622*G322)</f>
        <v>4.5207552294649268E-2</v>
      </c>
      <c r="I322" s="34">
        <f t="shared" si="23"/>
        <v>0.36391867936217853</v>
      </c>
      <c r="J322" s="34">
        <f t="shared" si="24"/>
        <v>-0.32985029804526633</v>
      </c>
      <c r="K322" s="34">
        <f>(Constantes!$D$10/0.8)*(Constantes!$D$5*J322^2+Constantes!$D$6*J322+Constantes!$D$7)</f>
        <v>11.711806191363413</v>
      </c>
      <c r="L322" s="34">
        <f>(Constantes!$D$10/0.8)*(0.00376*D322^2-0.0516*D322-6.967)</f>
        <v>-2.5786130999999997</v>
      </c>
      <c r="M322" s="8"/>
    </row>
    <row r="323" spans="2:13" x14ac:dyDescent="0.25">
      <c r="B323" s="6"/>
      <c r="C323" s="34">
        <v>320</v>
      </c>
      <c r="D323" s="34">
        <f>(Clima!D323+Clima!E323)/2</f>
        <v>15</v>
      </c>
      <c r="E323" s="34">
        <f t="shared" si="20"/>
        <v>1.7062271396379793</v>
      </c>
      <c r="F323" s="34">
        <f t="shared" si="21"/>
        <v>0.10984348383671551</v>
      </c>
      <c r="G323" s="34">
        <f t="shared" si="22"/>
        <v>2.4655849999999999</v>
      </c>
      <c r="H323" s="34">
        <f>0.001013*Constantes!$D$4/(0.622*G323)</f>
        <v>4.5194565312131819E-2</v>
      </c>
      <c r="I323" s="34">
        <f t="shared" si="23"/>
        <v>0.36206502083102154</v>
      </c>
      <c r="J323" s="34">
        <f t="shared" si="24"/>
        <v>-0.33396406304137949</v>
      </c>
      <c r="K323" s="34">
        <f>(Constantes!$D$10/0.8)*(Constantes!$D$5*J323^2+Constantes!$D$6*J323+Constantes!$D$7)</f>
        <v>11.714593466332801</v>
      </c>
      <c r="L323" s="34">
        <f>(Constantes!$D$10/0.8)*(0.00376*D323^2-0.0516*D323-6.967)</f>
        <v>-2.5856249999999994</v>
      </c>
      <c r="M323" s="8"/>
    </row>
    <row r="324" spans="2:13" x14ac:dyDescent="0.25">
      <c r="B324" s="6"/>
      <c r="C324" s="34">
        <v>321</v>
      </c>
      <c r="D324" s="34">
        <f>(Clima!D324+Clima!E324)/2</f>
        <v>15.7</v>
      </c>
      <c r="E324" s="34">
        <f t="shared" si="20"/>
        <v>1.7846694242482402</v>
      </c>
      <c r="F324" s="34">
        <f t="shared" si="21"/>
        <v>0.11425854646329872</v>
      </c>
      <c r="G324" s="34">
        <f t="shared" si="22"/>
        <v>2.4639322999999997</v>
      </c>
      <c r="H324" s="34">
        <f>0.001013*Constantes!$D$4/(0.622*G324)</f>
        <v>4.5224879886152931E-2</v>
      </c>
      <c r="I324" s="34">
        <f t="shared" si="23"/>
        <v>0.36636578812418896</v>
      </c>
      <c r="J324" s="34">
        <f t="shared" si="24"/>
        <v>-0.33797886727807891</v>
      </c>
      <c r="K324" s="34">
        <f>(Constantes!$D$10/0.8)*(Constantes!$D$5*J324^2+Constantes!$D$6*J324+Constantes!$D$7)</f>
        <v>11.717148386088486</v>
      </c>
      <c r="L324" s="34">
        <f>(Constantes!$D$10/0.8)*(0.00376*D324^2-0.0516*D324-6.967)</f>
        <v>-2.5688690999999992</v>
      </c>
      <c r="M324" s="8"/>
    </row>
    <row r="325" spans="2:13" x14ac:dyDescent="0.25">
      <c r="B325" s="6"/>
      <c r="C325" s="34">
        <v>322</v>
      </c>
      <c r="D325" s="34">
        <f>(Clima!D325+Clima!E325)/2</f>
        <v>16.3</v>
      </c>
      <c r="E325" s="34">
        <f t="shared" ref="E325:E368" si="25">EXP((16.78*D325-116.9)/(D325+237.3))</f>
        <v>1.8544035194307129</v>
      </c>
      <c r="F325" s="34">
        <f t="shared" ref="F325:F368" si="26">4098*E325/((D325+237.3)^2)</f>
        <v>0.11816196335275285</v>
      </c>
      <c r="G325" s="34">
        <f t="shared" ref="G325:G368" si="27">2.501-0.002361*D325</f>
        <v>2.4625157</v>
      </c>
      <c r="H325" s="34">
        <f>0.001013*Constantes!$D$4/(0.622*G325)</f>
        <v>4.5250896193316674E-2</v>
      </c>
      <c r="I325" s="34">
        <f t="shared" ref="I325:I368" si="28">IF(D325&gt;0,1.26*F325/(G325*(F325+H325)),0)</f>
        <v>0.36998405321225664</v>
      </c>
      <c r="J325" s="34">
        <f t="shared" ref="J325:J368" si="29">0.409*SIN(2*PI()*(C325-82)/365)</f>
        <v>-0.34189352108222232</v>
      </c>
      <c r="K325" s="34">
        <f>(Constantes!$D$10/0.8)*(Constantes!$D$5*J325^2+Constantes!$D$6*J325+Constantes!$D$7)</f>
        <v>11.719482339869712</v>
      </c>
      <c r="L325" s="34">
        <f>(Constantes!$D$10/0.8)*(0.00376*D325^2-0.0516*D325-6.967)</f>
        <v>-2.5534070999999994</v>
      </c>
      <c r="M325" s="8"/>
    </row>
    <row r="326" spans="2:13" x14ac:dyDescent="0.25">
      <c r="B326" s="6"/>
      <c r="C326" s="34">
        <v>323</v>
      </c>
      <c r="D326" s="34">
        <f>(Clima!D326+Clima!E326)/2</f>
        <v>13.75</v>
      </c>
      <c r="E326" s="34">
        <f t="shared" si="25"/>
        <v>1.5736468149943981</v>
      </c>
      <c r="F326" s="34">
        <f t="shared" si="26"/>
        <v>0.10231958493462359</v>
      </c>
      <c r="G326" s="34">
        <f t="shared" si="27"/>
        <v>2.4685362500000001</v>
      </c>
      <c r="H326" s="34">
        <f>0.001013*Constantes!$D$4/(0.622*G326)</f>
        <v>4.5140533105443567E-2</v>
      </c>
      <c r="I326" s="34">
        <f t="shared" si="28"/>
        <v>0.35417281924860555</v>
      </c>
      <c r="J326" s="34">
        <f t="shared" si="29"/>
        <v>-0.3457068644574029</v>
      </c>
      <c r="K326" s="34">
        <f>(Constantes!$D$10/0.8)*(Constantes!$D$5*J326^2+Constantes!$D$6*J326+Constantes!$D$7)</f>
        <v>11.721606619159967</v>
      </c>
      <c r="L326" s="34">
        <f>(Constantes!$D$10/0.8)*(0.00376*D326^2-0.0516*D326-6.967)</f>
        <v>-2.6121093749999993</v>
      </c>
      <c r="M326" s="8"/>
    </row>
    <row r="327" spans="2:13" x14ac:dyDescent="0.25">
      <c r="B327" s="6"/>
      <c r="C327" s="34">
        <v>324</v>
      </c>
      <c r="D327" s="34">
        <f>(Clima!D327+Clima!E327)/2</f>
        <v>14.1</v>
      </c>
      <c r="E327" s="34">
        <f t="shared" si="25"/>
        <v>1.6098253520131185</v>
      </c>
      <c r="F327" s="34">
        <f t="shared" si="26"/>
        <v>0.10438069155687195</v>
      </c>
      <c r="G327" s="34">
        <f t="shared" si="27"/>
        <v>2.4677099</v>
      </c>
      <c r="H327" s="34">
        <f>0.001013*Constantes!$D$4/(0.622*G327)</f>
        <v>4.5155649095994843E-2</v>
      </c>
      <c r="I327" s="34">
        <f t="shared" si="28"/>
        <v>0.35640998531823892</v>
      </c>
      <c r="J327" s="34">
        <f t="shared" si="29"/>
        <v>-0.34941776742767916</v>
      </c>
      <c r="K327" s="34">
        <f>(Constantes!$D$10/0.8)*(Constantes!$D$5*J327^2+Constantes!$D$6*J327+Constantes!$D$7)</f>
        <v>11.723532400138733</v>
      </c>
      <c r="L327" s="34">
        <f>(Constantes!$D$10/0.8)*(0.00376*D327^2-0.0516*D327-6.967)</f>
        <v>-2.6051378999999995</v>
      </c>
      <c r="M327" s="8"/>
    </row>
    <row r="328" spans="2:13" x14ac:dyDescent="0.25">
      <c r="B328" s="6"/>
      <c r="C328" s="34">
        <v>325</v>
      </c>
      <c r="D328" s="34">
        <f>(Clima!D328+Clima!E328)/2</f>
        <v>15.3</v>
      </c>
      <c r="E328" s="34">
        <f t="shared" si="25"/>
        <v>1.7394670630029376</v>
      </c>
      <c r="F328" s="34">
        <f t="shared" si="26"/>
        <v>0.11171756760860506</v>
      </c>
      <c r="G328" s="34">
        <f t="shared" si="27"/>
        <v>2.4648767</v>
      </c>
      <c r="H328" s="34">
        <f>0.001013*Constantes!$D$4/(0.622*G328)</f>
        <v>4.5207552294649268E-2</v>
      </c>
      <c r="I328" s="34">
        <f t="shared" si="28"/>
        <v>0.36391867936217853</v>
      </c>
      <c r="J328" s="34">
        <f t="shared" si="29"/>
        <v>-0.35302513037241379</v>
      </c>
      <c r="K328" s="34">
        <f>(Constantes!$D$10/0.8)*(Constantes!$D$5*J328^2+Constantes!$D$6*J328+Constantes!$D$7)</f>
        <v>11.725270726377717</v>
      </c>
      <c r="L328" s="34">
        <f>(Constantes!$D$10/0.8)*(0.00376*D328^2-0.0516*D328-6.967)</f>
        <v>-2.5786130999999997</v>
      </c>
      <c r="M328" s="8"/>
    </row>
    <row r="329" spans="2:13" x14ac:dyDescent="0.25">
      <c r="B329" s="6"/>
      <c r="C329" s="34">
        <v>326</v>
      </c>
      <c r="D329" s="34">
        <f>(Clima!D329+Clima!E329)/2</f>
        <v>15.55</v>
      </c>
      <c r="E329" s="34">
        <f t="shared" si="25"/>
        <v>1.7675993131821897</v>
      </c>
      <c r="F329" s="34">
        <f t="shared" si="26"/>
        <v>0.11329998758344098</v>
      </c>
      <c r="G329" s="34">
        <f t="shared" si="27"/>
        <v>2.4642864499999999</v>
      </c>
      <c r="H329" s="34">
        <f>0.001013*Constantes!$D$4/(0.622*G329)</f>
        <v>4.5218380482963956E-2</v>
      </c>
      <c r="I329" s="34">
        <f t="shared" si="28"/>
        <v>0.36545139639916813</v>
      </c>
      <c r="J329" s="34">
        <f t="shared" si="29"/>
        <v>-0.35652788435211252</v>
      </c>
      <c r="K329" s="34">
        <f>(Constantes!$D$10/0.8)*(Constantes!$D$5*J329^2+Constantes!$D$6*J329+Constantes!$D$7)</f>
        <v>11.726832491803231</v>
      </c>
      <c r="L329" s="34">
        <f>(Constantes!$D$10/0.8)*(0.00376*D329^2-0.0516*D329-6.967)</f>
        <v>-2.5725759749999995</v>
      </c>
      <c r="M329" s="8"/>
    </row>
    <row r="330" spans="2:13" x14ac:dyDescent="0.25">
      <c r="B330" s="6"/>
      <c r="C330" s="34">
        <v>327</v>
      </c>
      <c r="D330" s="34">
        <f>(Clima!D330+Clima!E330)/2</f>
        <v>15.95</v>
      </c>
      <c r="E330" s="34">
        <f t="shared" si="25"/>
        <v>1.8134408472488435</v>
      </c>
      <c r="F330" s="34">
        <f t="shared" si="26"/>
        <v>0.11587144951018026</v>
      </c>
      <c r="G330" s="34">
        <f t="shared" si="27"/>
        <v>2.4633420500000001</v>
      </c>
      <c r="H330" s="34">
        <f>0.001013*Constantes!$D$4/(0.622*G330)</f>
        <v>4.5235716377720475E-2</v>
      </c>
      <c r="I330" s="34">
        <f t="shared" si="28"/>
        <v>0.36788104095514867</v>
      </c>
      <c r="J330" s="34">
        <f t="shared" si="29"/>
        <v>-0.35992499142517603</v>
      </c>
      <c r="K330" s="34">
        <f>(Constantes!$D$10/0.8)*(Constantes!$D$5*J330^2+Constantes!$D$6*J330+Constantes!$D$7)</f>
        <v>11.728228423946128</v>
      </c>
      <c r="L330" s="34">
        <f>(Constantes!$D$10/0.8)*(0.00376*D330^2-0.0516*D330-6.967)</f>
        <v>-2.5625499749999996</v>
      </c>
      <c r="M330" s="8"/>
    </row>
    <row r="331" spans="2:13" x14ac:dyDescent="0.25">
      <c r="B331" s="6"/>
      <c r="C331" s="34">
        <v>328</v>
      </c>
      <c r="D331" s="34">
        <f>(Clima!D331+Clima!E331)/2</f>
        <v>14.65</v>
      </c>
      <c r="E331" s="34">
        <f t="shared" si="25"/>
        <v>1.6681523061985435</v>
      </c>
      <c r="F331" s="34">
        <f t="shared" si="26"/>
        <v>0.10769088075978797</v>
      </c>
      <c r="G331" s="34">
        <f t="shared" si="27"/>
        <v>2.46641135</v>
      </c>
      <c r="H331" s="34">
        <f>0.001013*Constantes!$D$4/(0.622*G331)</f>
        <v>4.5179423260078871E-2</v>
      </c>
      <c r="I331" s="34">
        <f t="shared" si="28"/>
        <v>0.35988258760990816</v>
      </c>
      <c r="J331" s="34">
        <f t="shared" si="29"/>
        <v>-0.3632154449554626</v>
      </c>
      <c r="K331" s="34">
        <f>(Constantes!$D$10/0.8)*(Constantes!$D$5*J331^2+Constantes!$D$6*J331+Constantes!$D$7)</f>
        <v>11.729469067500256</v>
      </c>
      <c r="L331" s="34">
        <f>(Constantes!$D$10/0.8)*(0.00376*D331^2-0.0516*D331-6.967)</f>
        <v>-2.5934847749999999</v>
      </c>
      <c r="M331" s="8"/>
    </row>
    <row r="332" spans="2:13" x14ac:dyDescent="0.25">
      <c r="B332" s="6"/>
      <c r="C332" s="34">
        <v>329</v>
      </c>
      <c r="D332" s="34">
        <f>(Clima!D332+Clima!E332)/2</f>
        <v>15.25</v>
      </c>
      <c r="E332" s="34">
        <f t="shared" si="25"/>
        <v>1.7338879625062771</v>
      </c>
      <c r="F332" s="34">
        <f t="shared" si="26"/>
        <v>0.11140334723771557</v>
      </c>
      <c r="G332" s="34">
        <f t="shared" si="27"/>
        <v>2.4649947499999998</v>
      </c>
      <c r="H332" s="34">
        <f>0.001013*Constantes!$D$4/(0.622*G332)</f>
        <v>4.5205387279268053E-2</v>
      </c>
      <c r="I332" s="34">
        <f t="shared" si="28"/>
        <v>0.36361082673457973</v>
      </c>
      <c r="J332" s="34">
        <f t="shared" si="29"/>
        <v>-0.36639826991057772</v>
      </c>
      <c r="K332" s="34">
        <f>(Constantes!$D$10/0.8)*(Constantes!$D$5*J332^2+Constantes!$D$6*J332+Constantes!$D$7)</f>
        <v>11.73056476821003</v>
      </c>
      <c r="L332" s="34">
        <f>(Constantes!$D$10/0.8)*(0.00376*D332^2-0.0516*D332-6.967)</f>
        <v>-2.5797993749999995</v>
      </c>
      <c r="M332" s="8"/>
    </row>
    <row r="333" spans="2:13" x14ac:dyDescent="0.25">
      <c r="B333" s="6"/>
      <c r="C333" s="34">
        <v>330</v>
      </c>
      <c r="D333" s="34">
        <f>(Clima!D333+Clima!E333)/2</f>
        <v>16</v>
      </c>
      <c r="E333" s="34">
        <f t="shared" si="25"/>
        <v>1.8192436628409498</v>
      </c>
      <c r="F333" s="34">
        <f t="shared" si="26"/>
        <v>0.11619633908323609</v>
      </c>
      <c r="G333" s="34">
        <f t="shared" si="27"/>
        <v>2.4632239999999999</v>
      </c>
      <c r="H333" s="34">
        <f>0.001013*Constantes!$D$4/(0.622*G333)</f>
        <v>4.5237884299240562E-2</v>
      </c>
      <c r="I333" s="34">
        <f t="shared" si="28"/>
        <v>0.36818278138764216</v>
      </c>
      <c r="J333" s="34">
        <f t="shared" si="29"/>
        <v>-0.36947252315079582</v>
      </c>
      <c r="K333" s="34">
        <f>(Constantes!$D$10/0.8)*(Constantes!$D$5*J333^2+Constantes!$D$6*J333+Constantes!$D$7)</f>
        <v>11.731525657107291</v>
      </c>
      <c r="L333" s="34">
        <f>(Constantes!$D$10/0.8)*(0.00376*D333^2-0.0516*D333-6.967)</f>
        <v>-2.5612649999999992</v>
      </c>
      <c r="M333" s="8"/>
    </row>
    <row r="334" spans="2:13" x14ac:dyDescent="0.25">
      <c r="B334" s="6"/>
      <c r="C334" s="34">
        <v>331</v>
      </c>
      <c r="D334" s="34">
        <f>(Clima!D334+Clima!E334)/2</f>
        <v>15.7</v>
      </c>
      <c r="E334" s="34">
        <f t="shared" si="25"/>
        <v>1.7846694242482402</v>
      </c>
      <c r="F334" s="34">
        <f t="shared" si="26"/>
        <v>0.11425854646329872</v>
      </c>
      <c r="G334" s="34">
        <f t="shared" si="27"/>
        <v>2.4639322999999997</v>
      </c>
      <c r="H334" s="34">
        <f>0.001013*Constantes!$D$4/(0.622*G334)</f>
        <v>4.5224879886152931E-2</v>
      </c>
      <c r="I334" s="34">
        <f t="shared" si="28"/>
        <v>0.36636578812418896</v>
      </c>
      <c r="J334" s="34">
        <f t="shared" si="29"/>
        <v>-0.3724372937085344</v>
      </c>
      <c r="K334" s="34">
        <f>(Constantes!$D$10/0.8)*(Constantes!$D$5*J334^2+Constantes!$D$6*J334+Constantes!$D$7)</f>
        <v>11.732361635117169</v>
      </c>
      <c r="L334" s="34">
        <f>(Constantes!$D$10/0.8)*(0.00376*D334^2-0.0516*D334-6.967)</f>
        <v>-2.5688690999999992</v>
      </c>
      <c r="M334" s="8"/>
    </row>
    <row r="335" spans="2:13" x14ac:dyDescent="0.25">
      <c r="B335" s="6"/>
      <c r="C335" s="34">
        <v>332</v>
      </c>
      <c r="D335" s="34">
        <f>(Clima!D335+Clima!E335)/2</f>
        <v>15.75</v>
      </c>
      <c r="E335" s="34">
        <f t="shared" si="25"/>
        <v>1.7903914829906238</v>
      </c>
      <c r="F335" s="34">
        <f t="shared" si="26"/>
        <v>0.11457959266903198</v>
      </c>
      <c r="G335" s="34">
        <f t="shared" si="27"/>
        <v>2.46381425</v>
      </c>
      <c r="H335" s="34">
        <f>0.001013*Constantes!$D$4/(0.622*G335)</f>
        <v>4.5227046769094927E-2</v>
      </c>
      <c r="I335" s="34">
        <f t="shared" si="28"/>
        <v>0.36666971208022214</v>
      </c>
      <c r="J335" s="34">
        <f t="shared" si="29"/>
        <v>-0.37529170305829185</v>
      </c>
      <c r="K335" s="34">
        <f>(Constantes!$D$10/0.8)*(Constantes!$D$5*J335^2+Constantes!$D$6*J335+Constantes!$D$7)</f>
        <v>11.733082358052195</v>
      </c>
      <c r="L335" s="34">
        <f>(Constantes!$D$10/0.8)*(0.00376*D335^2-0.0516*D335-6.967)</f>
        <v>-2.5676193749999996</v>
      </c>
      <c r="M335" s="8"/>
    </row>
    <row r="336" spans="2:13" x14ac:dyDescent="0.25">
      <c r="B336" s="6"/>
      <c r="C336" s="34">
        <v>333</v>
      </c>
      <c r="D336" s="34">
        <f>(Clima!D336+Clima!E336)/2</f>
        <v>14.45</v>
      </c>
      <c r="E336" s="34">
        <f t="shared" si="25"/>
        <v>1.6467315635702708</v>
      </c>
      <c r="F336" s="34">
        <f t="shared" si="26"/>
        <v>0.10647699979012407</v>
      </c>
      <c r="G336" s="34">
        <f t="shared" si="27"/>
        <v>2.4668835499999999</v>
      </c>
      <c r="H336" s="34">
        <f>0.001013*Constantes!$D$4/(0.622*G336)</f>
        <v>4.5170775213573627E-2</v>
      </c>
      <c r="I336" s="34">
        <f t="shared" si="28"/>
        <v>0.3586259064602611</v>
      </c>
      <c r="J336" s="34">
        <f t="shared" si="29"/>
        <v>-0.37803490537697515</v>
      </c>
      <c r="K336" s="34">
        <f>(Constantes!$D$10/0.8)*(Constantes!$D$5*J336^2+Constantes!$D$6*J336+Constantes!$D$7)</f>
        <v>11.733697222013436</v>
      </c>
      <c r="L336" s="34">
        <f>(Constantes!$D$10/0.8)*(0.00376*D336^2-0.0516*D336-6.967)</f>
        <v>-2.5978209749999994</v>
      </c>
      <c r="M336" s="8"/>
    </row>
    <row r="337" spans="2:13" x14ac:dyDescent="0.25">
      <c r="B337" s="6"/>
      <c r="C337" s="34">
        <v>334</v>
      </c>
      <c r="D337" s="34">
        <f>(Clima!D337+Clima!E337)/2</f>
        <v>13.35</v>
      </c>
      <c r="E337" s="34">
        <f t="shared" si="25"/>
        <v>1.5331752529723204</v>
      </c>
      <c r="F337" s="34">
        <f t="shared" si="26"/>
        <v>0.1000065250127139</v>
      </c>
      <c r="G337" s="34">
        <f t="shared" si="27"/>
        <v>2.4694806499999999</v>
      </c>
      <c r="H337" s="34">
        <f>0.001013*Constantes!$D$4/(0.622*G337)</f>
        <v>4.5123270075071269E-2</v>
      </c>
      <c r="I337" s="34">
        <f t="shared" si="28"/>
        <v>0.35159012797989159</v>
      </c>
      <c r="J337" s="34">
        <f t="shared" si="29"/>
        <v>-0.38066608779453354</v>
      </c>
      <c r="K337" s="34">
        <f>(Constantes!$D$10/0.8)*(Constantes!$D$5*J337^2+Constantes!$D$6*J337+Constantes!$D$7)</f>
        <v>11.73421534921685</v>
      </c>
      <c r="L337" s="34">
        <f>(Constantes!$D$10/0.8)*(0.00376*D337^2-0.0516*D337-6.967)</f>
        <v>-2.6196537749999993</v>
      </c>
      <c r="M337" s="8"/>
    </row>
    <row r="338" spans="2:13" x14ac:dyDescent="0.25">
      <c r="B338" s="6"/>
      <c r="C338" s="34">
        <v>335</v>
      </c>
      <c r="D338" s="34">
        <f>(Clima!D338+Clima!E338)/2</f>
        <v>12.4</v>
      </c>
      <c r="E338" s="34">
        <f t="shared" si="25"/>
        <v>1.440695742444418</v>
      </c>
      <c r="F338" s="34">
        <f t="shared" si="26"/>
        <v>9.4690659669251859E-2</v>
      </c>
      <c r="G338" s="34">
        <f t="shared" si="27"/>
        <v>2.4717235999999998</v>
      </c>
      <c r="H338" s="34">
        <f>0.001013*Constantes!$D$4/(0.622*G338)</f>
        <v>4.508232324808184E-2</v>
      </c>
      <c r="I338" s="34">
        <f t="shared" si="28"/>
        <v>0.34534609482941636</v>
      </c>
      <c r="J338" s="34">
        <f t="shared" si="29"/>
        <v>-0.38318447063483146</v>
      </c>
      <c r="K338" s="34">
        <f>(Constantes!$D$10/0.8)*(Constantes!$D$5*J338^2+Constantes!$D$6*J338+Constantes!$D$7)</f>
        <v>11.734645574262609</v>
      </c>
      <c r="L338" s="34">
        <f>(Constantes!$D$10/0.8)*(0.00376*D338^2-0.0516*D338-6.967)</f>
        <v>-2.6357633999999992</v>
      </c>
      <c r="M338" s="8"/>
    </row>
    <row r="339" spans="2:13" x14ac:dyDescent="0.25">
      <c r="B339" s="6"/>
      <c r="C339" s="34">
        <v>336</v>
      </c>
      <c r="D339" s="34">
        <f>(Clima!D339+Clima!E339)/2</f>
        <v>12.55</v>
      </c>
      <c r="E339" s="34">
        <f t="shared" si="25"/>
        <v>1.4549637534474031</v>
      </c>
      <c r="F339" s="34">
        <f t="shared" si="26"/>
        <v>9.551364537557766E-2</v>
      </c>
      <c r="G339" s="34">
        <f t="shared" si="27"/>
        <v>2.4713694500000001</v>
      </c>
      <c r="H339" s="34">
        <f>0.001013*Constantes!$D$4/(0.622*G339)</f>
        <v>4.5088783595310905E-2</v>
      </c>
      <c r="I339" s="34">
        <f t="shared" si="28"/>
        <v>0.34634224568893279</v>
      </c>
      <c r="J339" s="34">
        <f t="shared" si="29"/>
        <v>-0.38558930764668198</v>
      </c>
      <c r="K339" s="34">
        <f>(Constantes!$D$10/0.8)*(Constantes!$D$5*J339^2+Constantes!$D$6*J339+Constantes!$D$7)</f>
        <v>11.734996430864497</v>
      </c>
      <c r="L339" s="34">
        <f>(Constantes!$D$10/0.8)*(0.00376*D339^2-0.0516*D339-6.967)</f>
        <v>-2.6333889749999995</v>
      </c>
      <c r="M339" s="8"/>
    </row>
    <row r="340" spans="2:13" x14ac:dyDescent="0.25">
      <c r="B340" s="6"/>
      <c r="C340" s="34">
        <v>337</v>
      </c>
      <c r="D340" s="34">
        <f>(Clima!D340+Clima!E340)/2</f>
        <v>13.8</v>
      </c>
      <c r="E340" s="34">
        <f t="shared" si="25"/>
        <v>1.5787710916071758</v>
      </c>
      <c r="F340" s="34">
        <f t="shared" si="26"/>
        <v>0.10261189172112961</v>
      </c>
      <c r="G340" s="34">
        <f t="shared" si="27"/>
        <v>2.4684181999999999</v>
      </c>
      <c r="H340" s="34">
        <f>0.001013*Constantes!$D$4/(0.622*G340)</f>
        <v>4.5142691913028568E-2</v>
      </c>
      <c r="I340" s="34">
        <f t="shared" si="28"/>
        <v>0.35449371277278185</v>
      </c>
      <c r="J340" s="34">
        <f t="shared" si="29"/>
        <v>-0.38787988622497815</v>
      </c>
      <c r="K340" s="34">
        <f>(Constantes!$D$10/0.8)*(Constantes!$D$5*J340^2+Constantes!$D$6*J340+Constantes!$D$7)</f>
        <v>11.735276139055935</v>
      </c>
      <c r="L340" s="34">
        <f>(Constantes!$D$10/0.8)*(0.00376*D340^2-0.0516*D340-6.967)</f>
        <v>-2.6111345999999998</v>
      </c>
      <c r="M340" s="8"/>
    </row>
    <row r="341" spans="2:13" x14ac:dyDescent="0.25">
      <c r="B341" s="6"/>
      <c r="C341" s="34">
        <v>338</v>
      </c>
      <c r="D341" s="34">
        <f>(Clima!D341+Clima!E341)/2</f>
        <v>13.75</v>
      </c>
      <c r="E341" s="34">
        <f t="shared" si="25"/>
        <v>1.5736468149943981</v>
      </c>
      <c r="F341" s="34">
        <f t="shared" si="26"/>
        <v>0.10231958493462359</v>
      </c>
      <c r="G341" s="34">
        <f t="shared" si="27"/>
        <v>2.4685362500000001</v>
      </c>
      <c r="H341" s="34">
        <f>0.001013*Constantes!$D$4/(0.622*G341)</f>
        <v>4.5140533105443567E-2</v>
      </c>
      <c r="I341" s="34">
        <f t="shared" si="28"/>
        <v>0.35417281924860555</v>
      </c>
      <c r="J341" s="34">
        <f t="shared" si="29"/>
        <v>-0.39005552762185219</v>
      </c>
      <c r="K341" s="34">
        <f>(Constantes!$D$10/0.8)*(Constantes!$D$5*J341^2+Constantes!$D$6*J341+Constantes!$D$7)</f>
        <v>11.735492592888631</v>
      </c>
      <c r="L341" s="34">
        <f>(Constantes!$D$10/0.8)*(0.00376*D341^2-0.0516*D341-6.967)</f>
        <v>-2.6121093749999993</v>
      </c>
      <c r="M341" s="8"/>
    </row>
    <row r="342" spans="2:13" x14ac:dyDescent="0.25">
      <c r="B342" s="6"/>
      <c r="C342" s="34">
        <v>339</v>
      </c>
      <c r="D342" s="34">
        <f>(Clima!D342+Clima!E342)/2</f>
        <v>13.75</v>
      </c>
      <c r="E342" s="34">
        <f t="shared" si="25"/>
        <v>1.5736468149943981</v>
      </c>
      <c r="F342" s="34">
        <f t="shared" si="26"/>
        <v>0.10231958493462359</v>
      </c>
      <c r="G342" s="34">
        <f t="shared" si="27"/>
        <v>2.4685362500000001</v>
      </c>
      <c r="H342" s="34">
        <f>0.001013*Constantes!$D$4/(0.622*G342)</f>
        <v>4.5140533105443567E-2</v>
      </c>
      <c r="I342" s="34">
        <f t="shared" si="28"/>
        <v>0.35417281924860555</v>
      </c>
      <c r="J342" s="34">
        <f t="shared" si="29"/>
        <v>-0.3921155871478042</v>
      </c>
      <c r="K342" s="34">
        <f>(Constantes!$D$10/0.8)*(Constantes!$D$5*J342^2+Constantes!$D$6*J342+Constantes!$D$7)</f>
        <v>11.735653348639133</v>
      </c>
      <c r="L342" s="34">
        <f>(Constantes!$D$10/0.8)*(0.00376*D342^2-0.0516*D342-6.967)</f>
        <v>-2.6121093749999993</v>
      </c>
      <c r="M342" s="8"/>
    </row>
    <row r="343" spans="2:13" x14ac:dyDescent="0.25">
      <c r="B343" s="6"/>
      <c r="C343" s="34">
        <v>340</v>
      </c>
      <c r="D343" s="34">
        <f>(Clima!D343+Clima!E343)/2</f>
        <v>14.1</v>
      </c>
      <c r="E343" s="34">
        <f t="shared" si="25"/>
        <v>1.6098253520131185</v>
      </c>
      <c r="F343" s="34">
        <f t="shared" si="26"/>
        <v>0.10438069155687195</v>
      </c>
      <c r="G343" s="34">
        <f t="shared" si="27"/>
        <v>2.4677099</v>
      </c>
      <c r="H343" s="34">
        <f>0.001013*Constantes!$D$4/(0.622*G343)</f>
        <v>4.5155649095994843E-2</v>
      </c>
      <c r="I343" s="34">
        <f t="shared" si="28"/>
        <v>0.35640998531823892</v>
      </c>
      <c r="J343" s="34">
        <f t="shared" si="29"/>
        <v>-0.39405945436273676</v>
      </c>
      <c r="K343" s="34">
        <f>(Constantes!$D$10/0.8)*(Constantes!$D$5*J343^2+Constantes!$D$6*J343+Constantes!$D$7)</f>
        <v>11.735765613538051</v>
      </c>
      <c r="L343" s="34">
        <f>(Constantes!$D$10/0.8)*(0.00376*D343^2-0.0516*D343-6.967)</f>
        <v>-2.6051378999999995</v>
      </c>
      <c r="M343" s="8"/>
    </row>
    <row r="344" spans="2:13" x14ac:dyDescent="0.25">
      <c r="B344" s="6"/>
      <c r="C344" s="34">
        <v>341</v>
      </c>
      <c r="D344" s="34">
        <f>(Clima!D344+Clima!E344)/2</f>
        <v>13.75</v>
      </c>
      <c r="E344" s="34">
        <f t="shared" si="25"/>
        <v>1.5736468149943981</v>
      </c>
      <c r="F344" s="34">
        <f t="shared" si="26"/>
        <v>0.10231958493462359</v>
      </c>
      <c r="G344" s="34">
        <f t="shared" si="27"/>
        <v>2.4685362500000001</v>
      </c>
      <c r="H344" s="34">
        <f>0.001013*Constantes!$D$4/(0.622*G344)</f>
        <v>4.5140533105443567E-2</v>
      </c>
      <c r="I344" s="34">
        <f t="shared" si="28"/>
        <v>0.35417281924860555</v>
      </c>
      <c r="J344" s="34">
        <f t="shared" si="29"/>
        <v>-0.39588655325684219</v>
      </c>
      <c r="K344" s="34">
        <f>(Constantes!$D$10/0.8)*(Constantes!$D$5*J344^2+Constantes!$D$6*J344+Constantes!$D$7)</f>
        <v>11.735836235035935</v>
      </c>
      <c r="L344" s="34">
        <f>(Constantes!$D$10/0.8)*(0.00376*D344^2-0.0516*D344-6.967)</f>
        <v>-2.6121093749999993</v>
      </c>
      <c r="M344" s="8"/>
    </row>
    <row r="345" spans="2:13" x14ac:dyDescent="0.25">
      <c r="B345" s="6"/>
      <c r="C345" s="34">
        <v>342</v>
      </c>
      <c r="D345" s="34">
        <f>(Clima!D345+Clima!E345)/2</f>
        <v>13.7</v>
      </c>
      <c r="E345" s="34">
        <f t="shared" si="25"/>
        <v>1.568537138827782</v>
      </c>
      <c r="F345" s="34">
        <f t="shared" si="26"/>
        <v>0.10202798677665831</v>
      </c>
      <c r="G345" s="34">
        <f t="shared" si="27"/>
        <v>2.4686542999999999</v>
      </c>
      <c r="H345" s="34">
        <f>0.001013*Constantes!$D$4/(0.622*G345)</f>
        <v>4.5138374504325104E-2</v>
      </c>
      <c r="I345" s="34">
        <f t="shared" si="28"/>
        <v>0.35385149346393019</v>
      </c>
      <c r="J345" s="34">
        <f t="shared" si="29"/>
        <v>-0.397596342421286</v>
      </c>
      <c r="K345" s="34">
        <f>(Constantes!$D$10/0.8)*(Constantes!$D$5*J345^2+Constantes!$D$6*J345+Constantes!$D$7)</f>
        <v>11.735871690619206</v>
      </c>
      <c r="L345" s="34">
        <f>(Constantes!$D$10/0.8)*(0.00376*D345^2-0.0516*D345-6.967)</f>
        <v>-2.6130770999999995</v>
      </c>
      <c r="M345" s="8"/>
    </row>
    <row r="346" spans="2:13" x14ac:dyDescent="0.25">
      <c r="B346" s="6"/>
      <c r="C346" s="34">
        <v>343</v>
      </c>
      <c r="D346" s="34">
        <f>(Clima!D346+Clima!E346)/2</f>
        <v>15.1</v>
      </c>
      <c r="E346" s="34">
        <f t="shared" si="25"/>
        <v>1.7172446826168701</v>
      </c>
      <c r="F346" s="34">
        <f t="shared" si="26"/>
        <v>0.11046518728234203</v>
      </c>
      <c r="G346" s="34">
        <f t="shared" si="27"/>
        <v>2.4653489</v>
      </c>
      <c r="H346" s="34">
        <f>0.001013*Constantes!$D$4/(0.622*G346)</f>
        <v>4.5198893477151461E-2</v>
      </c>
      <c r="I346" s="34">
        <f t="shared" si="28"/>
        <v>0.36268465146207884</v>
      </c>
      <c r="J346" s="34">
        <f t="shared" si="29"/>
        <v>-0.39918831520863857</v>
      </c>
      <c r="K346" s="34">
        <f>(Constantes!$D$10/0.8)*(Constantes!$D$5*J346^2+Constantes!$D$6*J346+Constantes!$D$7)</f>
        <v>11.73587807818884</v>
      </c>
      <c r="L346" s="34">
        <f>(Constantes!$D$10/0.8)*(0.00376*D346^2-0.0516*D346-6.967)</f>
        <v>-2.5833158999999997</v>
      </c>
      <c r="M346" s="8"/>
    </row>
    <row r="347" spans="2:13" x14ac:dyDescent="0.25">
      <c r="B347" s="6"/>
      <c r="C347" s="34">
        <v>344</v>
      </c>
      <c r="D347" s="34">
        <f>(Clima!D347+Clima!E347)/2</f>
        <v>11.75</v>
      </c>
      <c r="E347" s="34">
        <f t="shared" si="25"/>
        <v>1.3802776599471762</v>
      </c>
      <c r="F347" s="34">
        <f t="shared" si="26"/>
        <v>9.1193801661548224E-2</v>
      </c>
      <c r="G347" s="34">
        <f t="shared" si="27"/>
        <v>2.4732582499999998</v>
      </c>
      <c r="H347" s="34">
        <f>0.001013*Constantes!$D$4/(0.622*G347)</f>
        <v>4.5054349789437696E-2</v>
      </c>
      <c r="I347" s="34">
        <f t="shared" si="28"/>
        <v>0.34098539738615508</v>
      </c>
      <c r="J347" s="34">
        <f t="shared" si="29"/>
        <v>-0.40066199988300538</v>
      </c>
      <c r="K347" s="34">
        <f>(Constantes!$D$10/0.8)*(Constantes!$D$5*J347^2+Constantes!$D$6*J347+Constantes!$D$7)</f>
        <v>11.735861107013745</v>
      </c>
      <c r="L347" s="34">
        <f>(Constantes!$D$10/0.8)*(0.00376*D347^2-0.0516*D347-6.967)</f>
        <v>-2.6453193749999993</v>
      </c>
      <c r="M347" s="8"/>
    </row>
    <row r="348" spans="2:13" x14ac:dyDescent="0.25">
      <c r="B348" s="6"/>
      <c r="C348" s="34">
        <v>345</v>
      </c>
      <c r="D348" s="34">
        <f>(Clima!D348+Clima!E348)/2</f>
        <v>14.35</v>
      </c>
      <c r="E348" s="34">
        <f t="shared" si="25"/>
        <v>1.6361119589017179</v>
      </c>
      <c r="F348" s="34">
        <f t="shared" si="26"/>
        <v>0.10587443449555982</v>
      </c>
      <c r="G348" s="34">
        <f t="shared" si="27"/>
        <v>2.4671196499999999</v>
      </c>
      <c r="H348" s="34">
        <f>0.001013*Constantes!$D$4/(0.622*G348)</f>
        <v>4.5166452431730474E-2</v>
      </c>
      <c r="I348" s="34">
        <f t="shared" si="28"/>
        <v>0.35799495730755543</v>
      </c>
      <c r="J348" s="34">
        <f t="shared" si="29"/>
        <v>-0.40201695975981272</v>
      </c>
      <c r="K348" s="34">
        <f>(Constantes!$D$10/0.8)*(Constantes!$D$5*J348^2+Constantes!$D$6*J348+Constantes!$D$7)</f>
        <v>11.735826089270125</v>
      </c>
      <c r="L348" s="34">
        <f>(Constantes!$D$10/0.8)*(0.00376*D348^2-0.0516*D348-6.967)</f>
        <v>-2.5999467749999998</v>
      </c>
      <c r="M348" s="8"/>
    </row>
    <row r="349" spans="2:13" x14ac:dyDescent="0.25">
      <c r="B349" s="6"/>
      <c r="C349" s="34">
        <v>346</v>
      </c>
      <c r="D349" s="34">
        <f>(Clima!D349+Clima!E349)/2</f>
        <v>13.45</v>
      </c>
      <c r="E349" s="34">
        <f t="shared" si="25"/>
        <v>1.5432065279848868</v>
      </c>
      <c r="F349" s="34">
        <f t="shared" si="26"/>
        <v>0.1005805769400801</v>
      </c>
      <c r="G349" s="34">
        <f t="shared" si="27"/>
        <v>2.46924455</v>
      </c>
      <c r="H349" s="34">
        <f>0.001013*Constantes!$D$4/(0.622*G349)</f>
        <v>4.5127584594694167E-2</v>
      </c>
      <c r="I349" s="34">
        <f t="shared" si="28"/>
        <v>0.35223838816895903</v>
      </c>
      <c r="J349" s="34">
        <f t="shared" si="29"/>
        <v>-0.40325279333520658</v>
      </c>
      <c r="K349" s="34">
        <f>(Constantes!$D$10/0.8)*(Constantes!$D$5*J349^2+Constantes!$D$6*J349+Constantes!$D$7)</f>
        <v>11.735777932177339</v>
      </c>
      <c r="L349" s="34">
        <f>(Constantes!$D$10/0.8)*(0.00376*D349^2-0.0516*D349-6.967)</f>
        <v>-2.6178099749999992</v>
      </c>
      <c r="M349" s="8"/>
    </row>
    <row r="350" spans="2:13" x14ac:dyDescent="0.25">
      <c r="B350" s="6"/>
      <c r="C350" s="34">
        <v>347</v>
      </c>
      <c r="D350" s="34">
        <f>(Clima!D350+Clima!E350)/2</f>
        <v>12</v>
      </c>
      <c r="E350" s="34">
        <f t="shared" si="25"/>
        <v>1.4032466788795555</v>
      </c>
      <c r="F350" s="34">
        <f t="shared" si="26"/>
        <v>9.2525495616340561E-2</v>
      </c>
      <c r="G350" s="34">
        <f t="shared" si="27"/>
        <v>2.4726680000000001</v>
      </c>
      <c r="H350" s="34">
        <f>0.001013*Constantes!$D$4/(0.622*G350)</f>
        <v>4.5065104702739119E-2</v>
      </c>
      <c r="I350" s="34">
        <f t="shared" si="28"/>
        <v>0.34267103098752799</v>
      </c>
      <c r="J350" s="34">
        <f t="shared" si="29"/>
        <v>-0.4043691344050272</v>
      </c>
      <c r="K350" s="34">
        <f>(Constantes!$D$10/0.8)*(Constantes!$D$5*J350^2+Constantes!$D$6*J350+Constantes!$D$7)</f>
        <v>11.735721130740057</v>
      </c>
      <c r="L350" s="34">
        <f>(Constantes!$D$10/0.8)*(0.00376*D350^2-0.0516*D350-6.967)</f>
        <v>-2.6417849999999992</v>
      </c>
      <c r="M350" s="8"/>
    </row>
    <row r="351" spans="2:13" x14ac:dyDescent="0.25">
      <c r="B351" s="6"/>
      <c r="C351" s="34">
        <v>348</v>
      </c>
      <c r="D351" s="34">
        <f>(Clima!D351+Clima!E351)/2</f>
        <v>15.25</v>
      </c>
      <c r="E351" s="34">
        <f t="shared" si="25"/>
        <v>1.7338879625062771</v>
      </c>
      <c r="F351" s="34">
        <f t="shared" si="26"/>
        <v>0.11140334723771557</v>
      </c>
      <c r="G351" s="34">
        <f t="shared" si="27"/>
        <v>2.4649947499999998</v>
      </c>
      <c r="H351" s="34">
        <f>0.001013*Constantes!$D$4/(0.622*G351)</f>
        <v>4.5205387279268053E-2</v>
      </c>
      <c r="I351" s="34">
        <f t="shared" si="28"/>
        <v>0.36361082673457973</v>
      </c>
      <c r="J351" s="34">
        <f t="shared" si="29"/>
        <v>-0.40536565217332288</v>
      </c>
      <c r="K351" s="34">
        <f>(Constantes!$D$10/0.8)*(Constantes!$D$5*J351^2+Constantes!$D$6*J351+Constantes!$D$7)</f>
        <v>11.735659761105738</v>
      </c>
      <c r="L351" s="34">
        <f>(Constantes!$D$10/0.8)*(0.00376*D351^2-0.0516*D351-6.967)</f>
        <v>-2.5797993749999995</v>
      </c>
      <c r="M351" s="8"/>
    </row>
    <row r="352" spans="2:13" x14ac:dyDescent="0.25">
      <c r="B352" s="6"/>
      <c r="C352" s="34">
        <v>349</v>
      </c>
      <c r="D352" s="34">
        <f>(Clima!D352+Clima!E352)/2</f>
        <v>14.25</v>
      </c>
      <c r="E352" s="34">
        <f t="shared" si="25"/>
        <v>1.6255524772300411</v>
      </c>
      <c r="F352" s="34">
        <f t="shared" si="26"/>
        <v>0.10527477090559632</v>
      </c>
      <c r="G352" s="34">
        <f t="shared" si="27"/>
        <v>2.4673557499999998</v>
      </c>
      <c r="H352" s="34">
        <f>0.001013*Constantes!$D$4/(0.622*G352)</f>
        <v>4.5162130477176848E-2</v>
      </c>
      <c r="I352" s="34">
        <f t="shared" si="28"/>
        <v>0.35736227060066839</v>
      </c>
      <c r="J352" s="34">
        <f t="shared" si="29"/>
        <v>-0.40624205135037245</v>
      </c>
      <c r="K352" s="34">
        <f>(Constantes!$D$10/0.8)*(Constantes!$D$5*J352^2+Constantes!$D$6*J352+Constantes!$D$7)</f>
        <v>11.735597474545683</v>
      </c>
      <c r="L352" s="34">
        <f>(Constantes!$D$10/0.8)*(0.00376*D352^2-0.0516*D352-6.967)</f>
        <v>-2.6020443749999993</v>
      </c>
      <c r="M352" s="8"/>
    </row>
    <row r="353" spans="2:13" x14ac:dyDescent="0.25">
      <c r="B353" s="6"/>
      <c r="C353" s="34">
        <v>350</v>
      </c>
      <c r="D353" s="34">
        <f>(Clima!D353+Clima!E353)/2</f>
        <v>14.899999999999999</v>
      </c>
      <c r="E353" s="34">
        <f t="shared" si="25"/>
        <v>1.6952716301356705</v>
      </c>
      <c r="F353" s="34">
        <f t="shared" si="26"/>
        <v>0.10922475617100801</v>
      </c>
      <c r="G353" s="34">
        <f t="shared" si="27"/>
        <v>2.4658210999999999</v>
      </c>
      <c r="H353" s="34">
        <f>0.001013*Constantes!$D$4/(0.622*G353)</f>
        <v>4.5190237975947463E-2</v>
      </c>
      <c r="I353" s="34">
        <f t="shared" si="28"/>
        <v>0.36144364658766276</v>
      </c>
      <c r="J353" s="34">
        <f t="shared" si="29"/>
        <v>-0.40699807224018525</v>
      </c>
      <c r="K353" s="34">
        <f>(Constantes!$D$10/0.8)*(Constantes!$D$5*J353^2+Constantes!$D$6*J353+Constantes!$D$7)</f>
        <v>11.735537492067147</v>
      </c>
      <c r="L353" s="34">
        <f>(Constantes!$D$10/0.8)*(0.00376*D353^2-0.0516*D353-6.967)</f>
        <v>-2.5879058999999995</v>
      </c>
      <c r="M353" s="8"/>
    </row>
    <row r="354" spans="2:13" x14ac:dyDescent="0.25">
      <c r="B354" s="6"/>
      <c r="C354" s="34">
        <v>351</v>
      </c>
      <c r="D354" s="34">
        <f>(Clima!D354+Clima!E354)/2</f>
        <v>13.25</v>
      </c>
      <c r="E354" s="34">
        <f t="shared" si="25"/>
        <v>1.5232012546387372</v>
      </c>
      <c r="F354" s="34">
        <f t="shared" si="26"/>
        <v>9.943526343834895E-2</v>
      </c>
      <c r="G354" s="34">
        <f t="shared" si="27"/>
        <v>2.4697167499999999</v>
      </c>
      <c r="H354" s="34">
        <f>0.001013*Constantes!$D$4/(0.622*G354)</f>
        <v>4.5118956380367316E-2</v>
      </c>
      <c r="I354" s="34">
        <f t="shared" si="28"/>
        <v>0.35094014605756357</v>
      </c>
      <c r="J354" s="34">
        <f t="shared" si="29"/>
        <v>-0.40763349081745553</v>
      </c>
      <c r="K354" s="34">
        <f>(Constantes!$D$10/0.8)*(Constantes!$D$5*J354^2+Constantes!$D$6*J354+Constantes!$D$7)</f>
        <v>11.735482599663239</v>
      </c>
      <c r="L354" s="34">
        <f>(Constantes!$D$10/0.8)*(0.00376*D354^2-0.0516*D354-6.967)</f>
        <v>-2.6214693749999993</v>
      </c>
      <c r="M354" s="8"/>
    </row>
    <row r="355" spans="2:13" x14ac:dyDescent="0.25">
      <c r="B355" s="6"/>
      <c r="C355" s="34">
        <v>352</v>
      </c>
      <c r="D355" s="34">
        <f>(Clima!D355+Clima!E355)/2</f>
        <v>12.9</v>
      </c>
      <c r="E355" s="34">
        <f t="shared" si="25"/>
        <v>1.4887393027557323</v>
      </c>
      <c r="F355" s="34">
        <f t="shared" si="26"/>
        <v>9.7457663967834368E-2</v>
      </c>
      <c r="G355" s="34">
        <f t="shared" si="27"/>
        <v>2.4705431</v>
      </c>
      <c r="H355" s="34">
        <f>0.001013*Constantes!$D$4/(0.622*G355)</f>
        <v>4.5103864941725781E-2</v>
      </c>
      <c r="I355" s="34">
        <f t="shared" si="28"/>
        <v>0.34865168081674919</v>
      </c>
      <c r="J355" s="34">
        <f t="shared" si="29"/>
        <v>-0.40814811879394536</v>
      </c>
      <c r="K355" s="34">
        <f>(Constantes!$D$10/0.8)*(Constantes!$D$5*J355^2+Constantes!$D$6*J355+Constantes!$D$7)</f>
        <v>11.735435144206477</v>
      </c>
      <c r="L355" s="34">
        <f>(Constantes!$D$10/0.8)*(0.00376*D355^2-0.0516*D355-6.967)</f>
        <v>-2.6276018999999993</v>
      </c>
      <c r="M355" s="8"/>
    </row>
    <row r="356" spans="2:13" x14ac:dyDescent="0.25">
      <c r="B356" s="6"/>
      <c r="C356" s="34">
        <v>353</v>
      </c>
      <c r="D356" s="34">
        <f>(Clima!D356+Clima!E356)/2</f>
        <v>12.9</v>
      </c>
      <c r="E356" s="34">
        <f t="shared" si="25"/>
        <v>1.4887393027557323</v>
      </c>
      <c r="F356" s="34">
        <f t="shared" si="26"/>
        <v>9.7457663967834368E-2</v>
      </c>
      <c r="G356" s="34">
        <f t="shared" si="27"/>
        <v>2.4705431</v>
      </c>
      <c r="H356" s="34">
        <f>0.001013*Constantes!$D$4/(0.622*G356)</f>
        <v>4.5103864941725781E-2</v>
      </c>
      <c r="I356" s="34">
        <f t="shared" si="28"/>
        <v>0.34865168081674919</v>
      </c>
      <c r="J356" s="34">
        <f t="shared" si="29"/>
        <v>-0.40854180367427867</v>
      </c>
      <c r="K356" s="34">
        <f>(Constantes!$D$10/0.8)*(Constantes!$D$5*J356^2+Constantes!$D$6*J356+Constantes!$D$7)</f>
        <v>11.735397029991127</v>
      </c>
      <c r="L356" s="34">
        <f>(Constantes!$D$10/0.8)*(0.00376*D356^2-0.0516*D356-6.967)</f>
        <v>-2.6276018999999993</v>
      </c>
      <c r="M356" s="8"/>
    </row>
    <row r="357" spans="2:13" x14ac:dyDescent="0.25">
      <c r="B357" s="6"/>
      <c r="C357" s="34">
        <v>354</v>
      </c>
      <c r="D357" s="34">
        <f>(Clima!D357+Clima!E357)/2</f>
        <v>13.8</v>
      </c>
      <c r="E357" s="34">
        <f t="shared" si="25"/>
        <v>1.5787710916071758</v>
      </c>
      <c r="F357" s="34">
        <f t="shared" si="26"/>
        <v>0.10261189172112961</v>
      </c>
      <c r="G357" s="34">
        <f t="shared" si="27"/>
        <v>2.4684181999999999</v>
      </c>
      <c r="H357" s="34">
        <f>0.001013*Constantes!$D$4/(0.622*G357)</f>
        <v>4.5142691913028568E-2</v>
      </c>
      <c r="I357" s="34">
        <f t="shared" si="28"/>
        <v>0.35449371277278185</v>
      </c>
      <c r="J357" s="34">
        <f t="shared" si="29"/>
        <v>-0.40881442880112911</v>
      </c>
      <c r="K357" s="34">
        <f>(Constantes!$D$10/0.8)*(Constantes!$D$5*J357^2+Constantes!$D$6*J357+Constantes!$D$7)</f>
        <v>11.73536971592862</v>
      </c>
      <c r="L357" s="34">
        <f>(Constantes!$D$10/0.8)*(0.00376*D357^2-0.0516*D357-6.967)</f>
        <v>-2.6111345999999998</v>
      </c>
      <c r="M357" s="8"/>
    </row>
    <row r="358" spans="2:13" x14ac:dyDescent="0.25">
      <c r="B358" s="6"/>
      <c r="C358" s="34">
        <v>355</v>
      </c>
      <c r="D358" s="34">
        <f>(Clima!D358+Clima!E358)/2</f>
        <v>13.8</v>
      </c>
      <c r="E358" s="34">
        <f t="shared" si="25"/>
        <v>1.5787710916071758</v>
      </c>
      <c r="F358" s="34">
        <f t="shared" si="26"/>
        <v>0.10261189172112961</v>
      </c>
      <c r="G358" s="34">
        <f t="shared" si="27"/>
        <v>2.4684181999999999</v>
      </c>
      <c r="H358" s="34">
        <f>0.001013*Constantes!$D$4/(0.622*G358)</f>
        <v>4.5142691913028568E-2</v>
      </c>
      <c r="I358" s="34">
        <f t="shared" si="28"/>
        <v>0.35449371277278185</v>
      </c>
      <c r="J358" s="34">
        <f t="shared" si="29"/>
        <v>-0.40896591338978777</v>
      </c>
      <c r="K358" s="34">
        <f>(Constantes!$D$10/0.8)*(Constantes!$D$5*J358^2+Constantes!$D$6*J358+Constantes!$D$7)</f>
        <v>11.735354213399534</v>
      </c>
      <c r="L358" s="34">
        <f>(Constantes!$D$10/0.8)*(0.00376*D358^2-0.0516*D358-6.967)</f>
        <v>-2.6111345999999998</v>
      </c>
      <c r="M358" s="8"/>
    </row>
    <row r="359" spans="2:13" x14ac:dyDescent="0.25">
      <c r="B359" s="6"/>
      <c r="C359" s="34">
        <v>356</v>
      </c>
      <c r="D359" s="34">
        <f>(Clima!D359+Clima!E359)/2</f>
        <v>14</v>
      </c>
      <c r="E359" s="34">
        <f t="shared" si="25"/>
        <v>1.5994149130233961</v>
      </c>
      <c r="F359" s="34">
        <f t="shared" si="26"/>
        <v>0.10378823296050949</v>
      </c>
      <c r="G359" s="34">
        <f t="shared" si="27"/>
        <v>2.467946</v>
      </c>
      <c r="H359" s="34">
        <f>0.001013*Constantes!$D$4/(0.622*G359)</f>
        <v>4.5151329208626335E-2</v>
      </c>
      <c r="I359" s="34">
        <f t="shared" si="28"/>
        <v>0.35577296023920879</v>
      </c>
      <c r="J359" s="34">
        <f t="shared" si="29"/>
        <v>-0.40899621255210172</v>
      </c>
      <c r="K359" s="34">
        <f>(Constantes!$D$10/0.8)*(Constantes!$D$5*J359^2+Constantes!$D$6*J359+Constantes!$D$7)</f>
        <v>11.735351084764803</v>
      </c>
      <c r="L359" s="34">
        <f>(Constantes!$D$10/0.8)*(0.00376*D359^2-0.0516*D359-6.967)</f>
        <v>-2.6071649999999993</v>
      </c>
      <c r="M359" s="8"/>
    </row>
    <row r="360" spans="2:13" x14ac:dyDescent="0.25">
      <c r="B360" s="6"/>
      <c r="C360" s="34">
        <v>357</v>
      </c>
      <c r="D360" s="34">
        <f>(Clima!D360+Clima!E360)/2</f>
        <v>15.5</v>
      </c>
      <c r="E360" s="34">
        <f t="shared" si="25"/>
        <v>1.7619411708442332</v>
      </c>
      <c r="F360" s="34">
        <f t="shared" si="26"/>
        <v>0.11298198966073125</v>
      </c>
      <c r="G360" s="34">
        <f t="shared" si="27"/>
        <v>2.4644045000000001</v>
      </c>
      <c r="H360" s="34">
        <f>0.001013*Constantes!$D$4/(0.622*G360)</f>
        <v>4.5216214430347179E-2</v>
      </c>
      <c r="I360" s="34">
        <f t="shared" si="28"/>
        <v>0.36514572596976891</v>
      </c>
      <c r="J360" s="34">
        <f t="shared" si="29"/>
        <v>-0.40890531730977536</v>
      </c>
      <c r="K360" s="34">
        <f>(Constantes!$D$10/0.8)*(Constantes!$D$5*J360^2+Constantes!$D$6*J360+Constantes!$D$7)</f>
        <v>11.735360442538012</v>
      </c>
      <c r="L360" s="34">
        <f>(Constantes!$D$10/0.8)*(0.00376*D360^2-0.0516*D360-6.967)</f>
        <v>-2.5737974999999995</v>
      </c>
      <c r="M360" s="8"/>
    </row>
    <row r="361" spans="2:13" x14ac:dyDescent="0.25">
      <c r="B361" s="6"/>
      <c r="C361" s="34">
        <v>358</v>
      </c>
      <c r="D361" s="34">
        <f>(Clima!D361+Clima!E361)/2</f>
        <v>13.85</v>
      </c>
      <c r="E361" s="34">
        <f t="shared" si="25"/>
        <v>1.5839100041391287</v>
      </c>
      <c r="F361" s="34">
        <f t="shared" si="26"/>
        <v>0.10290490852509908</v>
      </c>
      <c r="G361" s="34">
        <f t="shared" si="27"/>
        <v>2.4683001499999997</v>
      </c>
      <c r="H361" s="34">
        <f>0.001013*Constantes!$D$4/(0.622*G361)</f>
        <v>4.5144850927109709E-2</v>
      </c>
      <c r="I361" s="34">
        <f t="shared" si="28"/>
        <v>0.35481417383138586</v>
      </c>
      <c r="J361" s="34">
        <f t="shared" si="29"/>
        <v>-0.40869325459703054</v>
      </c>
      <c r="K361" s="34">
        <f>(Constantes!$D$10/0.8)*(Constantes!$D$5*J361^2+Constantes!$D$6*J361+Constantes!$D$7)</f>
        <v>11.735381949219805</v>
      </c>
      <c r="L361" s="34">
        <f>(Constantes!$D$10/0.8)*(0.00376*D361^2-0.0516*D361-6.967)</f>
        <v>-2.6101527749999995</v>
      </c>
      <c r="M361" s="8"/>
    </row>
    <row r="362" spans="2:13" x14ac:dyDescent="0.25">
      <c r="B362" s="6"/>
      <c r="C362" s="34">
        <v>359</v>
      </c>
      <c r="D362" s="34">
        <f>(Clima!D362+Clima!E362)/2</f>
        <v>13.9</v>
      </c>
      <c r="E362" s="34">
        <f t="shared" si="25"/>
        <v>1.589063588132779</v>
      </c>
      <c r="F362" s="34">
        <f t="shared" si="26"/>
        <v>0.10319863673742037</v>
      </c>
      <c r="G362" s="34">
        <f t="shared" si="27"/>
        <v>2.4681820999999999</v>
      </c>
      <c r="H362" s="34">
        <f>0.001013*Constantes!$D$4/(0.622*G362)</f>
        <v>4.5147010147716632E-2</v>
      </c>
      <c r="I362" s="34">
        <f t="shared" si="28"/>
        <v>0.35513420222442993</v>
      </c>
      <c r="J362" s="34">
        <f t="shared" si="29"/>
        <v>-0.40836008725262574</v>
      </c>
      <c r="K362" s="34">
        <f>(Constantes!$D$10/0.8)*(Constantes!$D$5*J362^2+Constantes!$D$6*J362+Constantes!$D$7)</f>
        <v>11.735414817794615</v>
      </c>
      <c r="L362" s="34">
        <f>(Constantes!$D$10/0.8)*(0.00376*D362^2-0.0516*D362-6.967)</f>
        <v>-2.6091638999999995</v>
      </c>
      <c r="M362" s="8"/>
    </row>
    <row r="363" spans="2:13" x14ac:dyDescent="0.25">
      <c r="B363" s="6"/>
      <c r="C363" s="34">
        <v>360</v>
      </c>
      <c r="D363" s="34">
        <f>(Clima!D363+Clima!E363)/2</f>
        <v>13.4</v>
      </c>
      <c r="E363" s="34">
        <f t="shared" si="25"/>
        <v>1.5381837134420713</v>
      </c>
      <c r="F363" s="34">
        <f t="shared" si="26"/>
        <v>0.10029320149589299</v>
      </c>
      <c r="G363" s="34">
        <f t="shared" si="27"/>
        <v>2.4693625999999997</v>
      </c>
      <c r="H363" s="34">
        <f>0.001013*Constantes!$D$4/(0.622*G363)</f>
        <v>4.5125427231753057E-2</v>
      </c>
      <c r="I363" s="34">
        <f t="shared" si="28"/>
        <v>0.35191447341494769</v>
      </c>
      <c r="J363" s="34">
        <f t="shared" si="29"/>
        <v>-0.40790591400123555</v>
      </c>
      <c r="K363" s="34">
        <f>(Constantes!$D$10/0.8)*(Constantes!$D$5*J363^2+Constantes!$D$6*J363+Constantes!$D$7)</f>
        <v>11.735457812889081</v>
      </c>
      <c r="L363" s="34">
        <f>(Constantes!$D$10/0.8)*(0.00376*D363^2-0.0516*D363-6.967)</f>
        <v>-2.6187353999999998</v>
      </c>
      <c r="M363" s="8"/>
    </row>
    <row r="364" spans="2:13" x14ac:dyDescent="0.25">
      <c r="B364" s="6"/>
      <c r="C364" s="34">
        <v>361</v>
      </c>
      <c r="D364" s="34">
        <f>(Clima!D364+Clima!E364)/2</f>
        <v>15</v>
      </c>
      <c r="E364" s="34">
        <f t="shared" si="25"/>
        <v>1.7062271396379793</v>
      </c>
      <c r="F364" s="34">
        <f t="shared" si="26"/>
        <v>0.10984348383671551</v>
      </c>
      <c r="G364" s="34">
        <f t="shared" si="27"/>
        <v>2.4655849999999999</v>
      </c>
      <c r="H364" s="34">
        <f>0.001013*Constantes!$D$4/(0.622*G364)</f>
        <v>4.5194565312131819E-2</v>
      </c>
      <c r="I364" s="34">
        <f t="shared" si="28"/>
        <v>0.36206502083102154</v>
      </c>
      <c r="J364" s="34">
        <f t="shared" si="29"/>
        <v>-0.40733086942419627</v>
      </c>
      <c r="K364" s="34">
        <f>(Constantes!$D$10/0.8)*(Constantes!$D$5*J364^2+Constantes!$D$6*J364+Constantes!$D$7)</f>
        <v>11.735509252590745</v>
      </c>
      <c r="L364" s="34">
        <f>(Constantes!$D$10/0.8)*(0.00376*D364^2-0.0516*D364-6.967)</f>
        <v>-2.5856249999999994</v>
      </c>
      <c r="M364" s="8"/>
    </row>
    <row r="365" spans="2:13" x14ac:dyDescent="0.25">
      <c r="B365" s="6"/>
      <c r="C365" s="34">
        <v>362</v>
      </c>
      <c r="D365" s="34">
        <f>(Clima!D365+Clima!E365)/2</f>
        <v>15.5</v>
      </c>
      <c r="E365" s="34">
        <f t="shared" si="25"/>
        <v>1.7619411708442332</v>
      </c>
      <c r="F365" s="34">
        <f t="shared" si="26"/>
        <v>0.11298198966073125</v>
      </c>
      <c r="G365" s="34">
        <f t="shared" si="27"/>
        <v>2.4644045000000001</v>
      </c>
      <c r="H365" s="34">
        <f>0.001013*Constantes!$D$4/(0.622*G365)</f>
        <v>4.5216214430347179E-2</v>
      </c>
      <c r="I365" s="34">
        <f t="shared" si="28"/>
        <v>0.36514572596976891</v>
      </c>
      <c r="J365" s="34">
        <f t="shared" si="29"/>
        <v>-0.40663512391962631</v>
      </c>
      <c r="K365" s="34">
        <f>(Constantes!$D$10/0.8)*(Constantes!$D$5*J365^2+Constantes!$D$6*J365+Constantes!$D$7)</f>
        <v>11.735567010924733</v>
      </c>
      <c r="L365" s="34">
        <f>(Constantes!$D$10/0.8)*(0.00376*D365^2-0.0516*D365-6.967)</f>
        <v>-2.5737974999999995</v>
      </c>
      <c r="M365" s="8"/>
    </row>
    <row r="366" spans="2:13" x14ac:dyDescent="0.25">
      <c r="B366" s="6"/>
      <c r="C366" s="34">
        <v>363</v>
      </c>
      <c r="D366" s="34">
        <f>(Clima!D366+Clima!E366)/2</f>
        <v>13.45</v>
      </c>
      <c r="E366" s="34">
        <f t="shared" si="25"/>
        <v>1.5432065279848868</v>
      </c>
      <c r="F366" s="34">
        <f t="shared" si="26"/>
        <v>0.1005805769400801</v>
      </c>
      <c r="G366" s="34">
        <f t="shared" si="27"/>
        <v>2.46924455</v>
      </c>
      <c r="H366" s="34">
        <f>0.001013*Constantes!$D$4/(0.622*G366)</f>
        <v>4.5127584594694167E-2</v>
      </c>
      <c r="I366" s="34">
        <f t="shared" si="28"/>
        <v>0.35223838816895903</v>
      </c>
      <c r="J366" s="34">
        <f t="shared" si="29"/>
        <v>-0.4058188836519343</v>
      </c>
      <c r="K366" s="34">
        <f>(Constantes!$D$10/0.8)*(Constantes!$D$5*J366^2+Constantes!$D$6*J366+Constantes!$D$7)</f>
        <v>11.735628520985367</v>
      </c>
      <c r="L366" s="34">
        <f>(Constantes!$D$10/0.8)*(0.00376*D366^2-0.0516*D366-6.967)</f>
        <v>-2.6178099749999992</v>
      </c>
      <c r="M366" s="8"/>
    </row>
    <row r="367" spans="2:13" x14ac:dyDescent="0.25">
      <c r="B367" s="6"/>
      <c r="C367" s="34">
        <v>364</v>
      </c>
      <c r="D367" s="34">
        <f>(Clima!D367+Clima!E367)/2</f>
        <v>13.5</v>
      </c>
      <c r="E367" s="34">
        <f t="shared" si="25"/>
        <v>1.5482437315899678</v>
      </c>
      <c r="F367" s="34">
        <f t="shared" si="26"/>
        <v>0.10086865272047608</v>
      </c>
      <c r="G367" s="34">
        <f t="shared" si="27"/>
        <v>2.4691264999999998</v>
      </c>
      <c r="H367" s="34">
        <f>0.001013*Constantes!$D$4/(0.622*G367)</f>
        <v>4.512974216392418E-2</v>
      </c>
      <c r="I367" s="34">
        <f t="shared" si="28"/>
        <v>0.35256187200074002</v>
      </c>
      <c r="J367" s="34">
        <f t="shared" si="29"/>
        <v>-0.40488239049072738</v>
      </c>
      <c r="K367" s="34">
        <f>(Constantes!$D$10/0.8)*(Constantes!$D$5*J367^2+Constantes!$D$6*J367+Constantes!$D$7)</f>
        <v>11.735690778718798</v>
      </c>
      <c r="L367" s="34">
        <f>(Constantes!$D$10/0.8)*(0.00376*D367^2-0.0516*D367-6.967)</f>
        <v>-2.6168774999999993</v>
      </c>
      <c r="M367" s="8"/>
    </row>
    <row r="368" spans="2:13" x14ac:dyDescent="0.25">
      <c r="B368" s="6"/>
      <c r="C368" s="34">
        <v>365</v>
      </c>
      <c r="D368" s="34">
        <f>(Clima!D368+Clima!E368)/2</f>
        <v>11.55</v>
      </c>
      <c r="E368" s="34">
        <f t="shared" si="25"/>
        <v>1.3621409164490859</v>
      </c>
      <c r="F368" s="34">
        <f t="shared" si="26"/>
        <v>9.0140238435898606E-2</v>
      </c>
      <c r="G368" s="34">
        <f t="shared" si="27"/>
        <v>2.4737304499999997</v>
      </c>
      <c r="H368" s="34">
        <f>0.001013*Constantes!$D$4/(0.622*G368)</f>
        <v>4.5045749554124839E-2</v>
      </c>
      <c r="I368" s="34">
        <f t="shared" si="28"/>
        <v>0.33962933384576244</v>
      </c>
      <c r="J368" s="34">
        <f t="shared" si="29"/>
        <v>-0.40382592193914041</v>
      </c>
      <c r="K368" s="34">
        <f>(Constantes!$D$10/0.8)*(Constantes!$D$5*J368^2+Constantes!$D$6*J368+Constantes!$D$7)</f>
        <v>11.735750347351978</v>
      </c>
      <c r="L368" s="34">
        <f>(Constantes!$D$10/0.8)*(0.00376*D368^2-0.0516*D368-6.967)</f>
        <v>-2.6480199749999995</v>
      </c>
      <c r="M368" s="8"/>
    </row>
    <row r="369" spans="2:13" x14ac:dyDescent="0.25">
      <c r="B369" s="6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8"/>
    </row>
    <row r="370" spans="2:13" x14ac:dyDescent="0.25">
      <c r="B370" s="16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EEEE-5278-4C72-8188-478CFEDC2B4C}">
  <sheetPr codeName="Sheet7"/>
  <dimension ref="A1:AB375"/>
  <sheetViews>
    <sheetView workbookViewId="0">
      <selection activeCell="T4" sqref="T4:Y4"/>
    </sheetView>
  </sheetViews>
  <sheetFormatPr baseColWidth="10" defaultColWidth="8.85546875" defaultRowHeight="15" x14ac:dyDescent="0.25"/>
  <cols>
    <col min="1" max="1" width="8.85546875" style="4"/>
    <col min="2" max="2" width="3" style="4" customWidth="1"/>
    <col min="10" max="10" width="8.85546875" style="4"/>
    <col min="18" max="18" width="8.85546875" style="4"/>
    <col min="26" max="28" width="8.85546875" style="4"/>
  </cols>
  <sheetData>
    <row r="1" spans="2:27" s="4" customFormat="1" x14ac:dyDescent="0.25"/>
    <row r="2" spans="2:27" s="4" customFormat="1" ht="9.75" customHeigh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</row>
    <row r="3" spans="2:27" x14ac:dyDescent="0.25">
      <c r="B3" s="6"/>
      <c r="C3" s="10" t="s">
        <v>83</v>
      </c>
      <c r="D3" s="10"/>
      <c r="E3" s="10"/>
      <c r="F3" s="10"/>
      <c r="G3" s="10"/>
      <c r="H3" s="10"/>
      <c r="I3" s="10"/>
      <c r="J3" s="7"/>
      <c r="K3" s="10" t="s">
        <v>47</v>
      </c>
      <c r="L3" s="10"/>
      <c r="M3" s="10"/>
      <c r="N3" s="10"/>
      <c r="O3" s="10"/>
      <c r="P3" s="10"/>
      <c r="Q3" s="10"/>
      <c r="R3" s="7"/>
      <c r="S3" s="10" t="s">
        <v>48</v>
      </c>
      <c r="T3" s="10"/>
      <c r="U3" s="10"/>
      <c r="V3" s="10"/>
      <c r="W3" s="10"/>
      <c r="X3" s="10"/>
      <c r="Y3" s="10"/>
      <c r="Z3" s="7"/>
      <c r="AA3" s="8"/>
    </row>
    <row r="4" spans="2:27" ht="93" x14ac:dyDescent="0.25">
      <c r="B4" s="6"/>
      <c r="C4" s="37" t="s">
        <v>76</v>
      </c>
      <c r="D4" s="41" t="s">
        <v>100</v>
      </c>
      <c r="E4" s="41" t="s">
        <v>93</v>
      </c>
      <c r="F4" s="41" t="s">
        <v>94</v>
      </c>
      <c r="G4" s="41" t="s">
        <v>95</v>
      </c>
      <c r="H4" s="41" t="s">
        <v>96</v>
      </c>
      <c r="I4" s="41" t="s">
        <v>97</v>
      </c>
      <c r="J4" s="7"/>
      <c r="K4" s="37" t="s">
        <v>76</v>
      </c>
      <c r="L4" s="41" t="s">
        <v>100</v>
      </c>
      <c r="M4" s="41" t="s">
        <v>93</v>
      </c>
      <c r="N4" s="41" t="s">
        <v>94</v>
      </c>
      <c r="O4" s="41" t="s">
        <v>95</v>
      </c>
      <c r="P4" s="41" t="s">
        <v>96</v>
      </c>
      <c r="Q4" s="41" t="s">
        <v>97</v>
      </c>
      <c r="R4" s="7"/>
      <c r="S4" s="37" t="s">
        <v>76</v>
      </c>
      <c r="T4" s="41" t="s">
        <v>100</v>
      </c>
      <c r="U4" s="41" t="s">
        <v>93</v>
      </c>
      <c r="V4" s="41" t="s">
        <v>94</v>
      </c>
      <c r="W4" s="41" t="s">
        <v>95</v>
      </c>
      <c r="X4" s="41" t="s">
        <v>96</v>
      </c>
      <c r="Y4" s="41" t="s">
        <v>97</v>
      </c>
      <c r="Z4" s="7"/>
      <c r="AA4" s="8"/>
    </row>
    <row r="5" spans="2:27" x14ac:dyDescent="0.25">
      <c r="B5" s="6"/>
      <c r="C5" s="38">
        <v>0</v>
      </c>
      <c r="D5" s="38"/>
      <c r="E5" s="38"/>
      <c r="F5" s="38"/>
      <c r="G5" s="38"/>
      <c r="H5" s="38"/>
      <c r="I5" s="38">
        <f>Constantes!$D$11</f>
        <v>48.75</v>
      </c>
      <c r="J5" s="7"/>
      <c r="K5" s="34">
        <v>0</v>
      </c>
      <c r="L5" s="34"/>
      <c r="M5" s="34"/>
      <c r="N5" s="34"/>
      <c r="O5" s="34"/>
      <c r="P5" s="34"/>
      <c r="Q5" s="34">
        <f>Constantes!$D$11</f>
        <v>48.75</v>
      </c>
      <c r="R5" s="7"/>
      <c r="S5" s="34">
        <v>0</v>
      </c>
      <c r="T5" s="34"/>
      <c r="U5" s="34"/>
      <c r="V5" s="34"/>
      <c r="W5" s="34"/>
      <c r="X5" s="34"/>
      <c r="Y5" s="34">
        <f>Constantes!$D$11</f>
        <v>48.75</v>
      </c>
      <c r="Z5" s="7"/>
      <c r="AA5" s="8"/>
    </row>
    <row r="6" spans="2:27" x14ac:dyDescent="0.25">
      <c r="B6" s="6"/>
      <c r="C6" s="34">
        <v>1</v>
      </c>
      <c r="D6" s="34">
        <f>ET_Calcs!$I4*((1-Constantes!$D$20)*ET_Calcs!$K4+ET_Calcs!$L4)</f>
        <v>2.4909804948652394</v>
      </c>
      <c r="E6" s="34">
        <f>EXP(2.5*(Cálculos!I5-Constantes!$D$11)/(Constantes!$D$13))*Constantes!$D$18+Constantes!$D$17</f>
        <v>0.76063333333333327</v>
      </c>
      <c r="F6" s="34">
        <f>MIN(D6*E6,0.8*(I5+Clima!$F4-G6-H6-Constantes!$D$12))</f>
        <v>1.8947227970776632</v>
      </c>
      <c r="G6" s="34">
        <f>IF(Clima!$F4&gt;0.05*Constantes!$D$19,((Clima!$F4-0.05*Constantes!$D$19)^2)/(Clima!$F4+0.95*Constantes!$D$19),0)</f>
        <v>5.088155802861686</v>
      </c>
      <c r="H6" s="34">
        <f>MAX(0,I5+Clima!$F4-G6-Constantes!$D$11)</f>
        <v>15.011844197138309</v>
      </c>
      <c r="I6" s="34">
        <f>I5+Clima!$F4-G6-F6-H6</f>
        <v>46.855277202922338</v>
      </c>
      <c r="J6" s="7"/>
      <c r="K6" s="34">
        <v>1</v>
      </c>
      <c r="L6" s="34">
        <f>ET_Calcs!$I4*((1-Constantes!$E$20)*ET_Calcs!$K4+ET_Calcs!$L4)</f>
        <v>2.4909804948652394</v>
      </c>
      <c r="M6" s="34">
        <f>EXP(2.5*(Cálculos!Q5-Constantes!$D$11)/(Constantes!$D$13))*Constantes!$E$18+Constantes!$E$17</f>
        <v>0.74930000000000008</v>
      </c>
      <c r="N6" s="34">
        <f>MIN(L6*M6,0.8*(Q5+Clima!$F4-O6-P6-Constantes!$D$12))</f>
        <v>1.8664916848025241</v>
      </c>
      <c r="O6" s="34">
        <f>IF(Clima!$F4&gt;0.05*Constantes!$E$19,((Clima!$F4-0.05*Constantes!$E$19)^2)/(Clima!$F4+0.95*Constantes!$E$19),0)</f>
        <v>2.5041556145004416</v>
      </c>
      <c r="P6" s="34">
        <f>MAX(0,Q5+Clima!$F4-O6-Constantes!$D$11)</f>
        <v>17.595844385499547</v>
      </c>
      <c r="Q6" s="34">
        <f>Q5+Clima!$F4-O6-N6-P6</f>
        <v>46.883508315197474</v>
      </c>
      <c r="R6" s="7"/>
      <c r="S6" s="34">
        <v>1</v>
      </c>
      <c r="T6" s="34">
        <f>ET_Calcs!$I4*((1-Constantes!$F$20)*ET_Calcs!$K4+ET_Calcs!$L4)</f>
        <v>2.4909804948652394</v>
      </c>
      <c r="U6" s="34">
        <f>EXP(2.5*(Cálculos!Y5-Constantes!$D$11)/(Constantes!$D$13))*Constantes!$F$18+Constantes!$F$17</f>
        <v>0.7878666666666666</v>
      </c>
      <c r="V6" s="34">
        <f>MIN(T6*U6,0.8*(Y5+Clima!$F4-W6-X6-Constantes!$D$12))</f>
        <v>1.9625604992211598</v>
      </c>
      <c r="W6" s="34">
        <f>IF(Clima!$F4&gt;0.05*Constantes!$F$19,((Clima!$F4-0.05*Constantes!$F$19)^2)/(Clima!$F4+0.95*Constantes!$F$19),0)</f>
        <v>1.3794807863236029</v>
      </c>
      <c r="X6" s="34">
        <f>MAX(0,Y5+Clima!$F4-W6-Constantes!$D$11)</f>
        <v>18.720519213676397</v>
      </c>
      <c r="Y6" s="34">
        <f>Y5+Clima!$F4-W6-V6-X6</f>
        <v>46.787439500778845</v>
      </c>
      <c r="Z6" s="7"/>
      <c r="AA6" s="8"/>
    </row>
    <row r="7" spans="2:27" x14ac:dyDescent="0.25">
      <c r="B7" s="6"/>
      <c r="C7" s="34">
        <v>2</v>
      </c>
      <c r="D7" s="34">
        <f>ET_Calcs!$I5*((1-Constantes!$D$20)*ET_Calcs!$K5+ET_Calcs!$L5)</f>
        <v>2.4832062087552464</v>
      </c>
      <c r="E7" s="34">
        <f>EXP(2.5*(Cálculos!I6-Constantes!$D$11)/(Constantes!$D$13))*Constantes!$D$18+Constantes!$D$17</f>
        <v>0.67951427370518913</v>
      </c>
      <c r="F7" s="34">
        <f>MIN(D7*E7,0.8*(I6+Clima!$F5-G7-H7-Constantes!$D$12))</f>
        <v>1.6873740634025376</v>
      </c>
      <c r="G7" s="34">
        <f>IF(Clima!$F5&gt;0.05*Constantes!$D$19,((Clima!$F5-0.05*Constantes!$D$19)^2)/(Clima!$F5+0.95*Constantes!$D$19),0)</f>
        <v>0</v>
      </c>
      <c r="H7" s="34">
        <f>MAX(0,I6+Clima!$F5-G7-Constantes!$D$11)</f>
        <v>0</v>
      </c>
      <c r="I7" s="34">
        <f>I6+Clima!$F5-G7-F7-H7</f>
        <v>45.967903139519798</v>
      </c>
      <c r="J7" s="7"/>
      <c r="K7" s="34">
        <v>2</v>
      </c>
      <c r="L7" s="34">
        <f>ET_Calcs!$I5*((1-Constantes!$E$20)*ET_Calcs!$K5+ET_Calcs!$L5)</f>
        <v>2.4832062087552464</v>
      </c>
      <c r="M7" s="34">
        <f>EXP(2.5*(Cálculos!Q6-Constantes!$D$11)/(Constantes!$D$13))*Constantes!$E$18+Constantes!$E$17</f>
        <v>0.70260717900227876</v>
      </c>
      <c r="N7" s="34">
        <f>MIN(L7*M7,0.8*(Q6+Clima!$F5-O7-P7-Constantes!$D$12))</f>
        <v>1.7447185092144675</v>
      </c>
      <c r="O7" s="34">
        <f>IF(Clima!$F5&gt;0.05*Constantes!$E$19,((Clima!$F5-0.05*Constantes!$E$19)^2)/(Clima!$F5+0.95*Constantes!$E$19),0)</f>
        <v>0</v>
      </c>
      <c r="P7" s="34">
        <f>MAX(0,Q6+Clima!$F5-O7-Constantes!$D$11)</f>
        <v>0</v>
      </c>
      <c r="Q7" s="34">
        <f>Q6+Clima!$F5-O7-N7-P7</f>
        <v>45.938789805983006</v>
      </c>
      <c r="R7" s="7"/>
      <c r="S7" s="34">
        <v>2</v>
      </c>
      <c r="T7" s="34">
        <f>ET_Calcs!$I5*((1-Constantes!$F$20)*ET_Calcs!$K5+ET_Calcs!$L5)</f>
        <v>2.4832062087552464</v>
      </c>
      <c r="U7" s="34">
        <f>EXP(2.5*(Cálculos!Y6-Constantes!$D$11)/(Constantes!$D$13))*Constantes!$F$18+Constantes!$F$17</f>
        <v>0.76412060080164157</v>
      </c>
      <c r="V7" s="34">
        <f>MIN(T7*U7,0.8*(Y6+Clima!$F5-W7-X7-Constantes!$D$12))</f>
        <v>1.8974690201484254</v>
      </c>
      <c r="W7" s="34">
        <f>IF(Clima!$F5&gt;0.05*Constantes!$F$19,((Clima!$F5-0.05*Constantes!$F$19)^2)/(Clima!$F5+0.95*Constantes!$F$19),0)</f>
        <v>0</v>
      </c>
      <c r="X7" s="34">
        <f>MAX(0,Y6+Clima!$F5-W7-Constantes!$D$11)</f>
        <v>0</v>
      </c>
      <c r="Y7" s="34">
        <f>Y6+Clima!$F5-W7-V7-X7</f>
        <v>45.689970480630414</v>
      </c>
      <c r="Z7" s="7"/>
      <c r="AA7" s="8"/>
    </row>
    <row r="8" spans="2:27" x14ac:dyDescent="0.25">
      <c r="B8" s="6"/>
      <c r="C8" s="34">
        <v>3</v>
      </c>
      <c r="D8" s="34">
        <f>ET_Calcs!$I6*((1-Constantes!$D$20)*ET_Calcs!$K6+ET_Calcs!$L6)</f>
        <v>2.5247545031324972</v>
      </c>
      <c r="E8" s="34">
        <f>EXP(2.5*(Cálculos!I7-Constantes!$D$11)/(Constantes!$D$13))*Constantes!$D$18+Constantes!$D$17</f>
        <v>0.64701054513178891</v>
      </c>
      <c r="F8" s="34">
        <f>MIN(D8*E8,0.8*(I7+Clima!$F6-G8-H8-Constantes!$D$12))</f>
        <v>1.6335427873956958</v>
      </c>
      <c r="G8" s="34">
        <f>IF(Clima!$F6&gt;0.05*Constantes!$D$19,((Clima!$F6-0.05*Constantes!$D$19)^2)/(Clima!$F6+0.95*Constantes!$D$19),0)</f>
        <v>3.0266749276173917</v>
      </c>
      <c r="H8" s="34">
        <f>MAX(0,I7+Clima!$F6-G8-Constantes!$D$11)</f>
        <v>9.6912282119024056</v>
      </c>
      <c r="I8" s="34">
        <f>I7+Clima!$F6-G8-F8-H8</f>
        <v>47.116457212604303</v>
      </c>
      <c r="J8" s="7"/>
      <c r="K8" s="34">
        <v>3</v>
      </c>
      <c r="L8" s="34">
        <f>ET_Calcs!$I6*((1-Constantes!$E$20)*ET_Calcs!$K6+ET_Calcs!$L6)</f>
        <v>2.5247545031324972</v>
      </c>
      <c r="M8" s="34">
        <f>EXP(2.5*(Cálculos!Q7-Constantes!$D$11)/(Constantes!$D$13))*Constantes!$E$18+Constantes!$E$17</f>
        <v>0.68241791705886135</v>
      </c>
      <c r="N8" s="34">
        <f>MIN(L8*M8,0.8*(Q7+Clima!$F6-O8-P8-Constantes!$D$12))</f>
        <v>1.7229377091126592</v>
      </c>
      <c r="O8" s="34">
        <f>IF(Clima!$F6&gt;0.05*Constantes!$E$19,((Clima!$F6-0.05*Constantes!$E$19)^2)/(Clima!$F6+0.95*Constantes!$E$19),0)</f>
        <v>1.3231873986564739</v>
      </c>
      <c r="P8" s="34">
        <f>MAX(0,Q7+Clima!$F6-O8-Constantes!$D$11)</f>
        <v>11.365602407326534</v>
      </c>
      <c r="Q8" s="34">
        <f>Q7+Clima!$F6-O8-N8-P8</f>
        <v>47.027062290887343</v>
      </c>
      <c r="R8" s="7"/>
      <c r="S8" s="34">
        <v>3</v>
      </c>
      <c r="T8" s="34">
        <f>ET_Calcs!$I6*((1-Constantes!$F$20)*ET_Calcs!$K6+ET_Calcs!$L6)</f>
        <v>2.5247545031324972</v>
      </c>
      <c r="U8" s="34">
        <f>EXP(2.5*(Cálculos!Y7-Constantes!$D$11)/(Constantes!$D$13))*Constantes!$F$18+Constantes!$F$17</f>
        <v>0.75293294683767453</v>
      </c>
      <c r="V8" s="34">
        <f>MIN(T8*U8,0.8*(Y7+Clima!$F6-W8-X8-Constantes!$D$12))</f>
        <v>1.9009708480852399</v>
      </c>
      <c r="W8" s="34">
        <f>IF(Clima!$F6&gt;0.05*Constantes!$F$19,((Clima!$F6-0.05*Constantes!$F$19)^2)/(Clima!$F6+0.95*Constantes!$F$19),0)</f>
        <v>0.6361470802717587</v>
      </c>
      <c r="X8" s="34">
        <f>MAX(0,Y7+Clima!$F6-W8-Constantes!$D$11)</f>
        <v>11.803823400358652</v>
      </c>
      <c r="Y8" s="34">
        <f>Y7+Clima!$F6-W8-V8-X8</f>
        <v>46.849029151914763</v>
      </c>
      <c r="Z8" s="7"/>
      <c r="AA8" s="8"/>
    </row>
    <row r="9" spans="2:27" x14ac:dyDescent="0.25">
      <c r="B9" s="6"/>
      <c r="C9" s="34">
        <v>4</v>
      </c>
      <c r="D9" s="34">
        <f>ET_Calcs!$I7*((1-Constantes!$D$20)*ET_Calcs!$K7+ET_Calcs!$L7)</f>
        <v>2.5065783350778821</v>
      </c>
      <c r="E9" s="34">
        <f>EXP(2.5*(Cálculos!I8-Constantes!$D$11)/(Constantes!$D$13))*Constantes!$D$18+Constantes!$D$17</f>
        <v>0.68970763528878565</v>
      </c>
      <c r="F9" s="34">
        <f>MIN(D9*E9,0.8*(I8+Clima!$F7-G9-H9-Constantes!$D$12))</f>
        <v>1.7288062161526674</v>
      </c>
      <c r="G9" s="34">
        <f>IF(Clima!$F7&gt;0.05*Constantes!$D$19,((Clima!$F7-0.05*Constantes!$D$19)^2)/(Clima!$F7+0.95*Constantes!$D$19),0)</f>
        <v>7.7095058206769597E-5</v>
      </c>
      <c r="H9" s="34">
        <f>MAX(0,I8+Clima!$F7-G9-Constantes!$D$11)</f>
        <v>0.66638011754609039</v>
      </c>
      <c r="I9" s="34">
        <f>I8+Clima!$F7-G9-F9-H9</f>
        <v>47.02119378384733</v>
      </c>
      <c r="J9" s="7"/>
      <c r="K9" s="34">
        <v>4</v>
      </c>
      <c r="L9" s="34">
        <f>ET_Calcs!$I7*((1-Constantes!$E$20)*ET_Calcs!$K7+ET_Calcs!$L7)</f>
        <v>2.5065783350778821</v>
      </c>
      <c r="M9" s="34">
        <f>EXP(2.5*(Cálculos!Q8-Constantes!$D$11)/(Constantes!$D$13))*Constantes!$E$18+Constantes!$E$17</f>
        <v>0.70586476390180353</v>
      </c>
      <c r="N9" s="34">
        <f>MIN(L9*M9,0.8*(Q8+Clima!$F7-O9-P9-Constantes!$D$12))</f>
        <v>1.769305324691125</v>
      </c>
      <c r="O9" s="34">
        <f>IF(Clima!$F7&gt;0.05*Constantes!$E$19,((Clima!$F7-0.05*Constantes!$E$19)^2)/(Clima!$F7+0.95*Constantes!$E$19),0)</f>
        <v>0</v>
      </c>
      <c r="P9" s="34">
        <f>MAX(0,Q8+Clima!$F7-O9-Constantes!$D$11)</f>
        <v>0.57706229088734062</v>
      </c>
      <c r="Q9" s="34">
        <f>Q8+Clima!$F7-O9-N9-P9</f>
        <v>46.980694675308875</v>
      </c>
      <c r="R9" s="7"/>
      <c r="S9" s="34">
        <v>4</v>
      </c>
      <c r="T9" s="34">
        <f>ET_Calcs!$I7*((1-Constantes!$F$20)*ET_Calcs!$K7+ET_Calcs!$L7)</f>
        <v>2.5065783350778821</v>
      </c>
      <c r="U9" s="34">
        <f>EXP(2.5*(Cálculos!Y8-Constantes!$D$11)/(Constantes!$D$13))*Constantes!$F$18+Constantes!$F$17</f>
        <v>0.76478979391122137</v>
      </c>
      <c r="V9" s="34">
        <f>MIN(T9*U9,0.8*(Y8+Clima!$F7-W9-X9-Constantes!$D$12))</f>
        <v>1.9170055283065459</v>
      </c>
      <c r="W9" s="34">
        <f>IF(Clima!$F7&gt;0.05*Constantes!$F$19,((Clima!$F7-0.05*Constantes!$F$19)^2)/(Clima!$F7+0.95*Constantes!$F$19),0)</f>
        <v>0</v>
      </c>
      <c r="X9" s="34">
        <f>MAX(0,Y8+Clima!$F7-W9-Constantes!$D$11)</f>
        <v>0.3990291519147604</v>
      </c>
      <c r="Y9" s="34">
        <f>Y8+Clima!$F7-W9-V9-X9</f>
        <v>46.832994471693453</v>
      </c>
      <c r="Z9" s="7"/>
      <c r="AA9" s="8"/>
    </row>
    <row r="10" spans="2:27" x14ac:dyDescent="0.25">
      <c r="B10" s="6"/>
      <c r="C10" s="34">
        <v>5</v>
      </c>
      <c r="D10" s="34">
        <f>ET_Calcs!$I8*((1-Constantes!$D$20)*ET_Calcs!$K8+ET_Calcs!$L8)</f>
        <v>2.4832098189178802</v>
      </c>
      <c r="E10" s="34">
        <f>EXP(2.5*(Cálculos!I9-Constantes!$D$11)/(Constantes!$D$13))*Constantes!$D$18+Constantes!$D$17</f>
        <v>0.6859553690937551</v>
      </c>
      <c r="F10" s="34">
        <f>MIN(D10*E10,0.8*(I9+Clima!$F8-G10-H10-Constantes!$D$12))</f>
        <v>1.7033711078730513</v>
      </c>
      <c r="G10" s="34">
        <f>IF(Clima!$F8&gt;0.05*Constantes!$D$19,((Clima!$F8-0.05*Constantes!$D$19)^2)/(Clima!$F8+0.95*Constantes!$D$19),0)</f>
        <v>1.0377509001571548</v>
      </c>
      <c r="H10" s="34">
        <f>MAX(0,I9+Clima!$F8-G10-Constantes!$D$11)</f>
        <v>6.8334428836901751</v>
      </c>
      <c r="I10" s="34">
        <f>I9+Clima!$F8-G10-F10-H10</f>
        <v>47.046628892126947</v>
      </c>
      <c r="J10" s="7"/>
      <c r="K10" s="34">
        <v>5</v>
      </c>
      <c r="L10" s="34">
        <f>ET_Calcs!$I8*((1-Constantes!$E$20)*ET_Calcs!$K8+ET_Calcs!$L8)</f>
        <v>2.4832098189178802</v>
      </c>
      <c r="M10" s="34">
        <f>EXP(2.5*(Cálculos!Q9-Constantes!$D$11)/(Constantes!$D$13))*Constantes!$E$18+Constantes!$E$17</f>
        <v>0.70480688484515353</v>
      </c>
      <c r="N10" s="34">
        <f>MIN(L10*M10,0.8*(Q9+Clima!$F8-O10-P10-Constantes!$D$12))</f>
        <v>1.750183376888409</v>
      </c>
      <c r="O10" s="34">
        <f>IF(Clima!$F8&gt;0.05*Constantes!$E$19,((Clima!$F8-0.05*Constantes!$E$19)^2)/(Clima!$F8+0.95*Constantes!$E$19),0)</f>
        <v>0.31989386646920875</v>
      </c>
      <c r="P10" s="34">
        <f>MAX(0,Q9+Clima!$F8-O10-Constantes!$D$11)</f>
        <v>7.5108008088396687</v>
      </c>
      <c r="Q10" s="34">
        <f>Q9+Clima!$F8-O10-N10-P10</f>
        <v>46.999816623111592</v>
      </c>
      <c r="R10" s="7"/>
      <c r="S10" s="34">
        <v>5</v>
      </c>
      <c r="T10" s="34">
        <f>ET_Calcs!$I8*((1-Constantes!$F$20)*ET_Calcs!$K8+ET_Calcs!$L8)</f>
        <v>2.4832098189178802</v>
      </c>
      <c r="U10" s="34">
        <f>EXP(2.5*(Cálculos!Y9-Constantes!$D$11)/(Constantes!$D$13))*Constantes!$F$18+Constantes!$F$17</f>
        <v>0.76461513033182726</v>
      </c>
      <c r="V10" s="34">
        <f>MIN(T10*U10,0.8*(Y9+Clima!$F8-W10-X10-Constantes!$D$12))</f>
        <v>1.8986997993331682</v>
      </c>
      <c r="W10" s="34">
        <f>IF(Clima!$F8&gt;0.05*Constantes!$F$19,((Clima!$F8-0.05*Constantes!$F$19)^2)/(Clima!$F8+0.95*Constantes!$F$19),0)</f>
        <v>8.7096864823579645E-2</v>
      </c>
      <c r="X10" s="34">
        <f>MAX(0,Y9+Clima!$F8-W10-Constantes!$D$11)</f>
        <v>7.595897606869876</v>
      </c>
      <c r="Y10" s="34">
        <f>Y9+Clima!$F8-W10-V10-X10</f>
        <v>46.851300200666834</v>
      </c>
      <c r="Z10" s="7"/>
      <c r="AA10" s="8"/>
    </row>
    <row r="11" spans="2:27" x14ac:dyDescent="0.25">
      <c r="B11" s="6"/>
      <c r="C11" s="34">
        <v>6</v>
      </c>
      <c r="D11" s="34">
        <f>ET_Calcs!$I9*((1-Constantes!$D$20)*ET_Calcs!$K9+ET_Calcs!$L9)</f>
        <v>2.467623891096927</v>
      </c>
      <c r="E11" s="34">
        <f>EXP(2.5*(Cálculos!I10-Constantes!$D$11)/(Constantes!$D$13))*Constantes!$D$18+Constantes!$D$17</f>
        <v>0.68695333190813757</v>
      </c>
      <c r="F11" s="34">
        <f>MIN(D11*E11,0.8*(I10+Clima!$F9-G11-H11-Constantes!$D$12))</f>
        <v>1.6951424538851572</v>
      </c>
      <c r="G11" s="34">
        <f>IF(Clima!$F9&gt;0.05*Constantes!$D$19,((Clima!$F9-0.05*Constantes!$D$19)^2)/(Clima!$F9+0.95*Constantes!$D$19),0)</f>
        <v>3.6993286255957161</v>
      </c>
      <c r="H11" s="34">
        <f>MAX(0,I10+Clima!$F9-G11-Constantes!$D$11)</f>
        <v>11.697300266531236</v>
      </c>
      <c r="I11" s="34">
        <f>I10+Clima!$F9-G11-F11-H11</f>
        <v>47.054857546114846</v>
      </c>
      <c r="J11" s="7"/>
      <c r="K11" s="34">
        <v>6</v>
      </c>
      <c r="L11" s="34">
        <f>ET_Calcs!$I9*((1-Constantes!$E$20)*ET_Calcs!$K9+ET_Calcs!$L9)</f>
        <v>2.467623891096927</v>
      </c>
      <c r="M11" s="34">
        <f>EXP(2.5*(Cálculos!Q10-Constantes!$D$11)/(Constantes!$D$13))*Constantes!$E$18+Constantes!$E$17</f>
        <v>0.70524249261419203</v>
      </c>
      <c r="N11" s="34">
        <f>MIN(L11*M11,0.8*(Q10+Clima!$F9-O11-P11-Constantes!$D$12))</f>
        <v>1.7402732237915284</v>
      </c>
      <c r="O11" s="34">
        <f>IF(Clima!$F9&gt;0.05*Constantes!$E$19,((Clima!$F9-0.05*Constantes!$E$19)^2)/(Clima!$F9+0.95*Constantes!$E$19),0)</f>
        <v>1.6973798131692863</v>
      </c>
      <c r="P11" s="34">
        <f>MAX(0,Q10+Clima!$F9-O11-Constantes!$D$11)</f>
        <v>13.652436809942309</v>
      </c>
      <c r="Q11" s="34">
        <f>Q10+Clima!$F9-O11-N11-P11</f>
        <v>47.009726776208474</v>
      </c>
      <c r="R11" s="7"/>
      <c r="S11" s="34">
        <v>6</v>
      </c>
      <c r="T11" s="34">
        <f>ET_Calcs!$I9*((1-Constantes!$F$20)*ET_Calcs!$K9+ET_Calcs!$L9)</f>
        <v>2.467623891096927</v>
      </c>
      <c r="U11" s="34">
        <f>EXP(2.5*(Cálculos!Y10-Constantes!$D$11)/(Constantes!$D$13))*Constantes!$F$18+Constantes!$F$17</f>
        <v>0.76481455730276915</v>
      </c>
      <c r="V11" s="34">
        <f>MIN(T11*U11,0.8*(Y10+Clima!$F9-W11-X11-Constantes!$D$12))</f>
        <v>1.8872746738590329</v>
      </c>
      <c r="W11" s="34">
        <f>IF(Clima!$F9&gt;0.05*Constantes!$F$19,((Clima!$F9-0.05*Constantes!$F$19)^2)/(Clima!$F9+0.95*Constantes!$F$19),0)</f>
        <v>0.8650960991105342</v>
      </c>
      <c r="X11" s="34">
        <f>MAX(0,Y10+Clima!$F9-W11-Constantes!$D$11)</f>
        <v>14.336204101556305</v>
      </c>
      <c r="Y11" s="34">
        <f>Y10+Clima!$F9-W11-V11-X11</f>
        <v>46.862725326140968</v>
      </c>
      <c r="Z11" s="7"/>
      <c r="AA11" s="8"/>
    </row>
    <row r="12" spans="2:27" x14ac:dyDescent="0.25">
      <c r="B12" s="6"/>
      <c r="C12" s="34">
        <v>7</v>
      </c>
      <c r="D12" s="34">
        <f>ET_Calcs!$I10*((1-Constantes!$D$20)*ET_Calcs!$K10+ET_Calcs!$L10)</f>
        <v>2.485763721449759</v>
      </c>
      <c r="E12" s="34">
        <f>EXP(2.5*(Cálculos!I11-Constantes!$D$11)/(Constantes!$D$13))*Constantes!$D$18+Constantes!$D$17</f>
        <v>0.68727679271171471</v>
      </c>
      <c r="F12" s="34">
        <f>MIN(D12*E12,0.8*(I11+Clima!$F10-G12-H12-Constantes!$D$12))</f>
        <v>1.7084077179171266</v>
      </c>
      <c r="G12" s="34">
        <f>IF(Clima!$F10&gt;0.05*Constantes!$D$19,((Clima!$F10-0.05*Constantes!$D$19)^2)/(Clima!$F10+0.95*Constantes!$D$19),0)</f>
        <v>0</v>
      </c>
      <c r="H12" s="34">
        <f>MAX(0,I11+Clima!$F10-G12-Constantes!$D$11)</f>
        <v>0</v>
      </c>
      <c r="I12" s="34">
        <f>I11+Clima!$F10-G12-F12-H12</f>
        <v>46.046449828197723</v>
      </c>
      <c r="J12" s="7"/>
      <c r="K12" s="34">
        <v>7</v>
      </c>
      <c r="L12" s="34">
        <f>ET_Calcs!$I10*((1-Constantes!$E$20)*ET_Calcs!$K10+ET_Calcs!$L10)</f>
        <v>2.485763721449759</v>
      </c>
      <c r="M12" s="34">
        <f>EXP(2.5*(Cálculos!Q11-Constantes!$D$11)/(Constantes!$D$13))*Constantes!$E$18+Constantes!$E$17</f>
        <v>0.70546861536682692</v>
      </c>
      <c r="N12" s="34">
        <f>MIN(L12*M12,0.8*(Q11+Clima!$F10-O12-P12-Constantes!$D$12))</f>
        <v>1.7536282907002523</v>
      </c>
      <c r="O12" s="34">
        <f>IF(Clima!$F10&gt;0.05*Constantes!$E$19,((Clima!$F10-0.05*Constantes!$E$19)^2)/(Clima!$F10+0.95*Constantes!$E$19),0)</f>
        <v>0</v>
      </c>
      <c r="P12" s="34">
        <f>MAX(0,Q11+Clima!$F10-O12-Constantes!$D$11)</f>
        <v>0</v>
      </c>
      <c r="Q12" s="34">
        <f>Q11+Clima!$F10-O12-N12-P12</f>
        <v>45.956098485508221</v>
      </c>
      <c r="R12" s="7"/>
      <c r="S12" s="34">
        <v>7</v>
      </c>
      <c r="T12" s="34">
        <f>ET_Calcs!$I10*((1-Constantes!$F$20)*ET_Calcs!$K10+ET_Calcs!$L10)</f>
        <v>2.485763721449759</v>
      </c>
      <c r="U12" s="34">
        <f>EXP(2.5*(Cálculos!Y11-Constantes!$D$11)/(Constantes!$D$13))*Constantes!$F$18+Constantes!$F$17</f>
        <v>0.76493923108295181</v>
      </c>
      <c r="V12" s="34">
        <f>MIN(T12*U12,0.8*(Y11+Clima!$F10-W12-X12-Constantes!$D$12))</f>
        <v>1.9014581897396754</v>
      </c>
      <c r="W12" s="34">
        <f>IF(Clima!$F10&gt;0.05*Constantes!$F$19,((Clima!$F10-0.05*Constantes!$F$19)^2)/(Clima!$F10+0.95*Constantes!$F$19),0)</f>
        <v>0</v>
      </c>
      <c r="X12" s="34">
        <f>MAX(0,Y11+Clima!$F10-W12-Constantes!$D$11)</f>
        <v>0</v>
      </c>
      <c r="Y12" s="34">
        <f>Y11+Clima!$F10-W12-V12-X12</f>
        <v>45.661267136401293</v>
      </c>
      <c r="Z12" s="7"/>
      <c r="AA12" s="8"/>
    </row>
    <row r="13" spans="2:27" x14ac:dyDescent="0.25">
      <c r="B13" s="6"/>
      <c r="C13" s="34">
        <v>8</v>
      </c>
      <c r="D13" s="34">
        <f>ET_Calcs!$I11*((1-Constantes!$D$20)*ET_Calcs!$K11+ET_Calcs!$L11)</f>
        <v>2.5064908891076314</v>
      </c>
      <c r="E13" s="34">
        <f>EXP(2.5*(Cálculos!I12-Constantes!$D$11)/(Constantes!$D$13))*Constantes!$D$18+Constantes!$D$17</f>
        <v>0.64976011558250901</v>
      </c>
      <c r="F13" s="34">
        <f>MIN(D13*E13,0.8*(I12+Clima!$F11-G13-H13-Constantes!$D$12))</f>
        <v>1.6286178098130804</v>
      </c>
      <c r="G13" s="34">
        <f>IF(Clima!$F11&gt;0.05*Constantes!$D$19,((Clima!$F11-0.05*Constantes!$D$19)^2)/(Clima!$F11+0.95*Constantes!$D$19),0)</f>
        <v>0</v>
      </c>
      <c r="H13" s="34">
        <f>MAX(0,I12+Clima!$F11-G13-Constantes!$D$11)</f>
        <v>0</v>
      </c>
      <c r="I13" s="34">
        <f>I12+Clima!$F11-G13-F13-H13</f>
        <v>44.417832018384644</v>
      </c>
      <c r="J13" s="7"/>
      <c r="K13" s="34">
        <v>8</v>
      </c>
      <c r="L13" s="34">
        <f>ET_Calcs!$I11*((1-Constantes!$E$20)*ET_Calcs!$K11+ET_Calcs!$L11)</f>
        <v>2.5064908891076314</v>
      </c>
      <c r="M13" s="34">
        <f>EXP(2.5*(Cálculos!Q12-Constantes!$D$11)/(Constantes!$D$13))*Constantes!$E$18+Constantes!$E$17</f>
        <v>0.68276907832117117</v>
      </c>
      <c r="N13" s="34">
        <f>MIN(L13*M13,0.8*(Q12+Clima!$F11-O13-P13-Constantes!$D$12))</f>
        <v>1.7113544741764304</v>
      </c>
      <c r="O13" s="34">
        <f>IF(Clima!$F11&gt;0.05*Constantes!$E$19,((Clima!$F11-0.05*Constantes!$E$19)^2)/(Clima!$F11+0.95*Constantes!$E$19),0)</f>
        <v>0</v>
      </c>
      <c r="P13" s="34">
        <f>MAX(0,Q12+Clima!$F11-O13-Constantes!$D$11)</f>
        <v>0</v>
      </c>
      <c r="Q13" s="34">
        <f>Q12+Clima!$F11-O13-N13-P13</f>
        <v>44.24474401133179</v>
      </c>
      <c r="R13" s="7"/>
      <c r="S13" s="34">
        <v>8</v>
      </c>
      <c r="T13" s="34">
        <f>ET_Calcs!$I11*((1-Constantes!$F$20)*ET_Calcs!$K11+ET_Calcs!$L11)</f>
        <v>2.5064908891076314</v>
      </c>
      <c r="U13" s="34">
        <f>EXP(2.5*(Cálculos!Y12-Constantes!$D$11)/(Constantes!$D$13))*Constantes!$F$18+Constantes!$F$17</f>
        <v>0.75265825945806941</v>
      </c>
      <c r="V13" s="34">
        <f>MIN(T13*U13,0.8*(Y12+Clima!$F11-W13-X13-Constantes!$D$12))</f>
        <v>1.8865310699432587</v>
      </c>
      <c r="W13" s="34">
        <f>IF(Clima!$F11&gt;0.05*Constantes!$F$19,((Clima!$F11-0.05*Constantes!$F$19)^2)/(Clima!$F11+0.95*Constantes!$F$19),0)</f>
        <v>0</v>
      </c>
      <c r="X13" s="34">
        <f>MAX(0,Y12+Clima!$F11-W13-Constantes!$D$11)</f>
        <v>0</v>
      </c>
      <c r="Y13" s="34">
        <f>Y12+Clima!$F11-W13-V13-X13</f>
        <v>43.774736066458033</v>
      </c>
      <c r="Z13" s="7"/>
      <c r="AA13" s="8"/>
    </row>
    <row r="14" spans="2:27" x14ac:dyDescent="0.25">
      <c r="B14" s="6"/>
      <c r="C14" s="34">
        <v>9</v>
      </c>
      <c r="D14" s="34">
        <f>ET_Calcs!$I12*((1-Constantes!$D$20)*ET_Calcs!$K12+ET_Calcs!$L12)</f>
        <v>2.501243708798321</v>
      </c>
      <c r="E14" s="34">
        <f>EXP(2.5*(Cálculos!I13-Constantes!$D$11)/(Constantes!$D$13))*Constantes!$D$18+Constantes!$D$17</f>
        <v>0.59738224163136777</v>
      </c>
      <c r="F14" s="34">
        <f>MIN(D14*E14,0.8*(I13+Clima!$F12-G14-H14-Constantes!$D$12))</f>
        <v>1.494198573628297</v>
      </c>
      <c r="G14" s="34">
        <f>IF(Clima!$F12&gt;0.05*Constantes!$D$19,((Clima!$F12-0.05*Constantes!$D$19)^2)/(Clima!$F12+0.95*Constantes!$D$19),0)</f>
        <v>0</v>
      </c>
      <c r="H14" s="34">
        <f>MAX(0,I13+Clima!$F12-G14-Constantes!$D$11)</f>
        <v>0</v>
      </c>
      <c r="I14" s="34">
        <f>I13+Clima!$F12-G14-F14-H14</f>
        <v>42.923633444756348</v>
      </c>
      <c r="J14" s="7"/>
      <c r="K14" s="34">
        <v>9</v>
      </c>
      <c r="L14" s="34">
        <f>ET_Calcs!$I12*((1-Constantes!$E$20)*ET_Calcs!$K12+ET_Calcs!$L12)</f>
        <v>2.501243708798321</v>
      </c>
      <c r="M14" s="34">
        <f>EXP(2.5*(Cálculos!Q13-Constantes!$D$11)/(Constantes!$D$13))*Constantes!$E$18+Constantes!$E$17</f>
        <v>0.65111981391024332</v>
      </c>
      <c r="N14" s="34">
        <f>MIN(L14*M14,0.8*(Q13+Clima!$F12-O14-P14-Constantes!$D$12))</f>
        <v>1.6286093382169295</v>
      </c>
      <c r="O14" s="34">
        <f>IF(Clima!$F12&gt;0.05*Constantes!$E$19,((Clima!$F12-0.05*Constantes!$E$19)^2)/(Clima!$F12+0.95*Constantes!$E$19),0)</f>
        <v>0</v>
      </c>
      <c r="P14" s="34">
        <f>MAX(0,Q13+Clima!$F12-O14-Constantes!$D$11)</f>
        <v>0</v>
      </c>
      <c r="Q14" s="34">
        <f>Q13+Clima!$F12-O14-N14-P14</f>
        <v>42.616134673114857</v>
      </c>
      <c r="R14" s="7"/>
      <c r="S14" s="34">
        <v>9</v>
      </c>
      <c r="T14" s="34">
        <f>ET_Calcs!$I12*((1-Constantes!$F$20)*ET_Calcs!$K12+ET_Calcs!$L12)</f>
        <v>2.501243708798321</v>
      </c>
      <c r="U14" s="34">
        <f>EXP(2.5*(Cálculos!Y13-Constantes!$D$11)/(Constantes!$D$13))*Constantes!$F$18+Constantes!$F$17</f>
        <v>0.73639696850585623</v>
      </c>
      <c r="V14" s="34">
        <f>MIN(T14*U14,0.8*(Y13+Clima!$F12-W14-X14-Constantes!$D$12))</f>
        <v>1.8419082846534283</v>
      </c>
      <c r="W14" s="34">
        <f>IF(Clima!$F12&gt;0.05*Constantes!$F$19,((Clima!$F12-0.05*Constantes!$F$19)^2)/(Clima!$F12+0.95*Constantes!$F$19),0)</f>
        <v>0</v>
      </c>
      <c r="X14" s="34">
        <f>MAX(0,Y13+Clima!$F12-W14-Constantes!$D$11)</f>
        <v>0</v>
      </c>
      <c r="Y14" s="34">
        <f>Y13+Clima!$F12-W14-V14-X14</f>
        <v>41.932827781804605</v>
      </c>
      <c r="Z14" s="7"/>
      <c r="AA14" s="8"/>
    </row>
    <row r="15" spans="2:27" x14ac:dyDescent="0.25">
      <c r="B15" s="6"/>
      <c r="C15" s="34">
        <v>10</v>
      </c>
      <c r="D15" s="34">
        <f>ET_Calcs!$I13*((1-Constantes!$D$20)*ET_Calcs!$K13+ET_Calcs!$L13)</f>
        <v>2.5037674775224898</v>
      </c>
      <c r="E15" s="34">
        <f>EXP(2.5*(Cálculos!I14-Constantes!$D$11)/(Constantes!$D$13))*Constantes!$D$18+Constantes!$D$17</f>
        <v>0.55699003199210551</v>
      </c>
      <c r="F15" s="34">
        <f>MIN(D15*E15,0.8*(I14+Clima!$F13-G15-H15-Constantes!$D$12))</f>
        <v>1.3945735274060449</v>
      </c>
      <c r="G15" s="34">
        <f>IF(Clima!$F13&gt;0.05*Constantes!$D$19,((Clima!$F13-0.05*Constantes!$D$19)^2)/(Clima!$F13+0.95*Constantes!$D$19),0)</f>
        <v>0</v>
      </c>
      <c r="H15" s="34">
        <f>MAX(0,I14+Clima!$F13-G15-Constantes!$D$11)</f>
        <v>0</v>
      </c>
      <c r="I15" s="34">
        <f>I14+Clima!$F13-G15-F15-H15</f>
        <v>41.629059917350304</v>
      </c>
      <c r="J15" s="7"/>
      <c r="K15" s="34">
        <v>10</v>
      </c>
      <c r="L15" s="34">
        <f>ET_Calcs!$I13*((1-Constantes!$E$20)*ET_Calcs!$K13+ET_Calcs!$L13)</f>
        <v>2.5037674775224898</v>
      </c>
      <c r="M15" s="34">
        <f>EXP(2.5*(Cálculos!Q14-Constantes!$D$11)/(Constantes!$D$13))*Constantes!$E$18+Constantes!$E$17</f>
        <v>0.62610518983835961</v>
      </c>
      <c r="N15" s="34">
        <f>MIN(L15*M15,0.8*(Q14+Clima!$F13-O15-P15-Constantes!$D$12))</f>
        <v>1.5676218118253293</v>
      </c>
      <c r="O15" s="34">
        <f>IF(Clima!$F13&gt;0.05*Constantes!$E$19,((Clima!$F13-0.05*Constantes!$E$19)^2)/(Clima!$F13+0.95*Constantes!$E$19),0)</f>
        <v>0</v>
      </c>
      <c r="P15" s="34">
        <f>MAX(0,Q14+Clima!$F13-O15-Constantes!$D$11)</f>
        <v>0</v>
      </c>
      <c r="Q15" s="34">
        <f>Q14+Clima!$F13-O15-N15-P15</f>
        <v>41.148512861289532</v>
      </c>
      <c r="R15" s="7"/>
      <c r="S15" s="34">
        <v>10</v>
      </c>
      <c r="T15" s="34">
        <f>ET_Calcs!$I13*((1-Constantes!$F$20)*ET_Calcs!$K13+ET_Calcs!$L13)</f>
        <v>2.5037674775224898</v>
      </c>
      <c r="U15" s="34">
        <f>EXP(2.5*(Cálculos!Y14-Constantes!$D$11)/(Constantes!$D$13))*Constantes!$F$18+Constantes!$F$17</f>
        <v>0.72349178736861364</v>
      </c>
      <c r="V15" s="34">
        <f>MIN(T15*U15,0.8*(Y14+Clima!$F13-W15-X15-Constantes!$D$12))</f>
        <v>1.8114552074681514</v>
      </c>
      <c r="W15" s="34">
        <f>IF(Clima!$F13&gt;0.05*Constantes!$F$19,((Clima!$F13-0.05*Constantes!$F$19)^2)/(Clima!$F13+0.95*Constantes!$F$19),0)</f>
        <v>0</v>
      </c>
      <c r="X15" s="34">
        <f>MAX(0,Y14+Clima!$F13-W15-Constantes!$D$11)</f>
        <v>0</v>
      </c>
      <c r="Y15" s="34">
        <f>Y14+Clima!$F13-W15-V15-X15</f>
        <v>40.221372574336456</v>
      </c>
      <c r="Z15" s="7"/>
      <c r="AA15" s="8"/>
    </row>
    <row r="16" spans="2:27" x14ac:dyDescent="0.25">
      <c r="B16" s="6"/>
      <c r="C16" s="34">
        <v>11</v>
      </c>
      <c r="D16" s="34">
        <f>ET_Calcs!$I14*((1-Constantes!$D$20)*ET_Calcs!$K14+ET_Calcs!$L14)</f>
        <v>2.4569640928537702</v>
      </c>
      <c r="E16" s="34">
        <f>EXP(2.5*(Cálculos!I15-Constantes!$D$11)/(Constantes!$D$13))*Constantes!$D$18+Constantes!$D$17</f>
        <v>0.52702562567908406</v>
      </c>
      <c r="F16" s="34">
        <f>MIN(D16*E16,0.8*(I15+Clima!$F14-G16-H16-Constantes!$D$12))</f>
        <v>1.2948830383073013</v>
      </c>
      <c r="G16" s="34">
        <f>IF(Clima!$F14&gt;0.05*Constantes!$D$19,((Clima!$F14-0.05*Constantes!$D$19)^2)/(Clima!$F14+0.95*Constantes!$D$19),0)</f>
        <v>9.5432275341590447E-3</v>
      </c>
      <c r="H16" s="34">
        <f>MAX(0,I15+Clima!$F14-G16-Constantes!$D$11)</f>
        <v>0</v>
      </c>
      <c r="I16" s="34">
        <f>I15+Clima!$F14-G16-F16-H16</f>
        <v>43.224633651508839</v>
      </c>
      <c r="J16" s="7"/>
      <c r="K16" s="34">
        <v>11</v>
      </c>
      <c r="L16" s="34">
        <f>ET_Calcs!$I14*((1-Constantes!$E$20)*ET_Calcs!$K14+ET_Calcs!$L14)</f>
        <v>2.4569640928537702</v>
      </c>
      <c r="M16" s="34">
        <f>EXP(2.5*(Cálculos!Q15-Constantes!$D$11)/(Constantes!$D$13))*Constantes!$E$18+Constantes!$E$17</f>
        <v>0.60713045617937733</v>
      </c>
      <c r="N16" s="34">
        <f>MIN(L16*M16,0.8*(Q15+Clima!$F14-O16-P16-Constantes!$D$12))</f>
        <v>1.4916977305106596</v>
      </c>
      <c r="O16" s="34">
        <f>IF(Clima!$F14&gt;0.05*Constantes!$E$19,((Clima!$F14-0.05*Constantes!$E$19)^2)/(Clima!$F14+0.95*Constantes!$E$19),0)</f>
        <v>0</v>
      </c>
      <c r="P16" s="34">
        <f>MAX(0,Q15+Clima!$F14-O16-Constantes!$D$11)</f>
        <v>0</v>
      </c>
      <c r="Q16" s="34">
        <f>Q15+Clima!$F14-O16-N16-P16</f>
        <v>42.556815130778872</v>
      </c>
      <c r="R16" s="7"/>
      <c r="S16" s="34">
        <v>11</v>
      </c>
      <c r="T16" s="34">
        <f>ET_Calcs!$I14*((1-Constantes!$F$20)*ET_Calcs!$K14+ET_Calcs!$L14)</f>
        <v>2.4569640928537702</v>
      </c>
      <c r="U16" s="34">
        <f>EXP(2.5*(Cálculos!Y15-Constantes!$D$11)/(Constantes!$D$13))*Constantes!$F$18+Constantes!$F$17</f>
        <v>0.71365112175104695</v>
      </c>
      <c r="V16" s="34">
        <f>MIN(T16*U16,0.8*(Y15+Clima!$F14-W16-X16-Constantes!$D$12))</f>
        <v>1.7534151809671366</v>
      </c>
      <c r="W16" s="34">
        <f>IF(Clima!$F14&gt;0.05*Constantes!$F$19,((Clima!$F14-0.05*Constantes!$F$19)^2)/(Clima!$F14+0.95*Constantes!$F$19),0)</f>
        <v>0</v>
      </c>
      <c r="X16" s="34">
        <f>MAX(0,Y15+Clima!$F14-W16-Constantes!$D$11)</f>
        <v>0</v>
      </c>
      <c r="Y16" s="34">
        <f>Y15+Clima!$F14-W16-V16-X16</f>
        <v>41.367957393369316</v>
      </c>
      <c r="Z16" s="7"/>
      <c r="AA16" s="8"/>
    </row>
    <row r="17" spans="2:27" x14ac:dyDescent="0.25">
      <c r="B17" s="6"/>
      <c r="C17" s="34">
        <v>12</v>
      </c>
      <c r="D17" s="34">
        <f>ET_Calcs!$I15*((1-Constantes!$D$20)*ET_Calcs!$K15+ET_Calcs!$L15)</f>
        <v>2.4101589393560428</v>
      </c>
      <c r="E17" s="34">
        <f>EXP(2.5*(Cálculos!I16-Constantes!$D$11)/(Constantes!$D$13))*Constantes!$D$18+Constantes!$D$17</f>
        <v>0.56459660098445053</v>
      </c>
      <c r="F17" s="34">
        <f>MIN(D17*E17,0.8*(I16+Clima!$F15-G17-H17-Constantes!$D$12))</f>
        <v>1.3607675449927101</v>
      </c>
      <c r="G17" s="34">
        <f>IF(Clima!$F15&gt;0.05*Constantes!$D$19,((Clima!$F15-0.05*Constantes!$D$19)^2)/(Clima!$F15+0.95*Constantes!$D$19),0)</f>
        <v>3.9642650502824095</v>
      </c>
      <c r="H17" s="34">
        <f>MAX(0,I16+Clima!$F15-G17-Constantes!$D$11)</f>
        <v>8.2103686012264347</v>
      </c>
      <c r="I17" s="34">
        <f>I16+Clima!$F15-G17-F17-H17</f>
        <v>47.389232455007289</v>
      </c>
      <c r="J17" s="7"/>
      <c r="K17" s="34">
        <v>12</v>
      </c>
      <c r="L17" s="34">
        <f>ET_Calcs!$I15*((1-Constantes!$E$20)*ET_Calcs!$K15+ET_Calcs!$L15)</f>
        <v>2.4101589393560428</v>
      </c>
      <c r="M17" s="34">
        <f>EXP(2.5*(Cálculos!Q16-Constantes!$D$11)/(Constantes!$D$13))*Constantes!$E$18+Constantes!$E$17</f>
        <v>0.62527675606063893</v>
      </c>
      <c r="N17" s="34">
        <f>MIN(L17*M17,0.8*(Q16+Clima!$F15-O17-P17-Constantes!$D$12))</f>
        <v>1.5070163631910967</v>
      </c>
      <c r="O17" s="34">
        <f>IF(Clima!$F15&gt;0.05*Constantes!$E$19,((Clima!$F15-0.05*Constantes!$E$19)^2)/(Clima!$F15+0.95*Constantes!$E$19),0)</f>
        <v>1.8480072463768107</v>
      </c>
      <c r="P17" s="34">
        <f>MAX(0,Q16+Clima!$F15-O17-Constantes!$D$11)</f>
        <v>9.6588078844020657</v>
      </c>
      <c r="Q17" s="34">
        <f>Q16+Clima!$F15-O17-N17-P17</f>
        <v>47.242983636808901</v>
      </c>
      <c r="R17" s="7"/>
      <c r="S17" s="34">
        <v>12</v>
      </c>
      <c r="T17" s="34">
        <f>ET_Calcs!$I15*((1-Constantes!$F$20)*ET_Calcs!$K15+ET_Calcs!$L15)</f>
        <v>2.4101589393560428</v>
      </c>
      <c r="U17" s="34">
        <f>EXP(2.5*(Cálculos!Y16-Constantes!$D$11)/(Constantes!$D$13))*Constantes!$F$18+Constantes!$F$17</f>
        <v>0.72003486956875684</v>
      </c>
      <c r="V17" s="34">
        <f>MIN(T17*U17,0.8*(Y16+Clima!$F15-W17-X17-Constantes!$D$12))</f>
        <v>1.7353984775392015</v>
      </c>
      <c r="W17" s="34">
        <f>IF(Clima!$F15&gt;0.05*Constantes!$F$19,((Clima!$F15-0.05*Constantes!$F$19)^2)/(Clima!$F15+0.95*Constantes!$F$19),0)</f>
        <v>0.95923556404754817</v>
      </c>
      <c r="X17" s="34">
        <f>MAX(0,Y16+Clima!$F15-W17-Constantes!$D$11)</f>
        <v>9.358721829321766</v>
      </c>
      <c r="Y17" s="34">
        <f>Y16+Clima!$F15-W17-V17-X17</f>
        <v>47.014601522460801</v>
      </c>
      <c r="Z17" s="7"/>
      <c r="AA17" s="8"/>
    </row>
    <row r="18" spans="2:27" x14ac:dyDescent="0.25">
      <c r="B18" s="6"/>
      <c r="C18" s="34">
        <v>13</v>
      </c>
      <c r="D18" s="34">
        <f>ET_Calcs!$I16*((1-Constantes!$D$20)*ET_Calcs!$K16+ET_Calcs!$L16)</f>
        <v>2.4878508393817205</v>
      </c>
      <c r="E18" s="34">
        <f>EXP(2.5*(Cálculos!I17-Constantes!$D$11)/(Constantes!$D$13))*Constantes!$D$18+Constantes!$D$17</f>
        <v>0.70067410440339817</v>
      </c>
      <c r="F18" s="34">
        <f>MIN(D18*E18,0.8*(I17+Clima!$F16-G18-H18-Constantes!$D$12))</f>
        <v>1.7431726587730294</v>
      </c>
      <c r="G18" s="34">
        <f>IF(Clima!$F16&gt;0.05*Constantes!$D$19,((Clima!$F16-0.05*Constantes!$D$19)^2)/(Clima!$F16+0.95*Constantes!$D$19),0)</f>
        <v>0</v>
      </c>
      <c r="H18" s="34">
        <f>MAX(0,I17+Clima!$F16-G18-Constantes!$D$11)</f>
        <v>0</v>
      </c>
      <c r="I18" s="34">
        <f>I17+Clima!$F16-G18-F18-H18</f>
        <v>46.04605979623426</v>
      </c>
      <c r="J18" s="7"/>
      <c r="K18" s="34">
        <v>13</v>
      </c>
      <c r="L18" s="34">
        <f>ET_Calcs!$I16*((1-Constantes!$E$20)*ET_Calcs!$K16+ET_Calcs!$L16)</f>
        <v>2.4878508393817205</v>
      </c>
      <c r="M18" s="34">
        <f>EXP(2.5*(Cálculos!Q17-Constantes!$D$11)/(Constantes!$D$13))*Constantes!$E$18+Constantes!$E$17</f>
        <v>0.71086344164366144</v>
      </c>
      <c r="N18" s="34">
        <f>MIN(L18*M18,0.8*(Q17+Clima!$F16-O18-P18-Constantes!$D$12))</f>
        <v>1.7685222099789617</v>
      </c>
      <c r="O18" s="34">
        <f>IF(Clima!$F16&gt;0.05*Constantes!$E$19,((Clima!$F16-0.05*Constantes!$E$19)^2)/(Clima!$F16+0.95*Constantes!$E$19),0)</f>
        <v>0</v>
      </c>
      <c r="P18" s="34">
        <f>MAX(0,Q17+Clima!$F16-O18-Constantes!$D$11)</f>
        <v>0</v>
      </c>
      <c r="Q18" s="34">
        <f>Q17+Clima!$F16-O18-N18-P18</f>
        <v>45.874461426829939</v>
      </c>
      <c r="R18" s="7"/>
      <c r="S18" s="34">
        <v>13</v>
      </c>
      <c r="T18" s="34">
        <f>ET_Calcs!$I16*((1-Constantes!$F$20)*ET_Calcs!$K16+ET_Calcs!$L16)</f>
        <v>2.4878508393817205</v>
      </c>
      <c r="U18" s="34">
        <f>EXP(2.5*(Cálculos!Y17-Constantes!$D$11)/(Constantes!$D$13))*Constantes!$F$18+Constantes!$F$17</f>
        <v>0.76661166525671176</v>
      </c>
      <c r="V18" s="34">
        <f>MIN(T18*U18,0.8*(Y17+Clima!$F16-W18-X18-Constantes!$D$12))</f>
        <v>1.9072154748887289</v>
      </c>
      <c r="W18" s="34">
        <f>IF(Clima!$F16&gt;0.05*Constantes!$F$19,((Clima!$F16-0.05*Constantes!$F$19)^2)/(Clima!$F16+0.95*Constantes!$F$19),0)</f>
        <v>0</v>
      </c>
      <c r="X18" s="34">
        <f>MAX(0,Y17+Clima!$F16-W18-Constantes!$D$11)</f>
        <v>0</v>
      </c>
      <c r="Y18" s="34">
        <f>Y17+Clima!$F16-W18-V18-X18</f>
        <v>45.507386047572069</v>
      </c>
      <c r="Z18" s="7"/>
      <c r="AA18" s="8"/>
    </row>
    <row r="19" spans="2:27" x14ac:dyDescent="0.25">
      <c r="B19" s="6"/>
      <c r="C19" s="34">
        <v>14</v>
      </c>
      <c r="D19" s="34">
        <f>ET_Calcs!$I17*((1-Constantes!$D$20)*ET_Calcs!$K17+ET_Calcs!$L17)</f>
        <v>2.4824966817949004</v>
      </c>
      <c r="E19" s="34">
        <f>EXP(2.5*(Cálculos!I18-Constantes!$D$11)/(Constantes!$D$13))*Constantes!$D$18+Constantes!$D$17</f>
        <v>0.64974640292862373</v>
      </c>
      <c r="F19" s="34">
        <f>MIN(D19*E19,0.8*(I18+Clima!$F17-G19-H19-Constantes!$D$12))</f>
        <v>1.6129932892784808</v>
      </c>
      <c r="G19" s="34">
        <f>IF(Clima!$F17&gt;0.05*Constantes!$D$19,((Clima!$F17-0.05*Constantes!$D$19)^2)/(Clima!$F17+0.95*Constantes!$D$19),0)</f>
        <v>0</v>
      </c>
      <c r="H19" s="34">
        <f>MAX(0,I18+Clima!$F17-G19-Constantes!$D$11)</f>
        <v>0</v>
      </c>
      <c r="I19" s="34">
        <f>I18+Clima!$F17-G19-F19-H19</f>
        <v>44.833066506955781</v>
      </c>
      <c r="J19" s="7"/>
      <c r="K19" s="34">
        <v>14</v>
      </c>
      <c r="L19" s="34">
        <f>ET_Calcs!$I17*((1-Constantes!$E$20)*ET_Calcs!$K17+ET_Calcs!$L17)</f>
        <v>2.4824966817949004</v>
      </c>
      <c r="M19" s="34">
        <f>EXP(2.5*(Cálculos!Q18-Constantes!$D$11)/(Constantes!$D$13))*Constantes!$E$18+Constantes!$E$17</f>
        <v>0.68111871579255623</v>
      </c>
      <c r="N19" s="34">
        <f>MIN(L19*M19,0.8*(Q18+Clima!$F17-O19-P19-Constantes!$D$12))</f>
        <v>1.6908749518634247</v>
      </c>
      <c r="O19" s="34">
        <f>IF(Clima!$F17&gt;0.05*Constantes!$E$19,((Clima!$F17-0.05*Constantes!$E$19)^2)/(Clima!$F17+0.95*Constantes!$E$19),0)</f>
        <v>0</v>
      </c>
      <c r="P19" s="34">
        <f>MAX(0,Q18+Clima!$F17-O19-Constantes!$D$11)</f>
        <v>0</v>
      </c>
      <c r="Q19" s="34">
        <f>Q18+Clima!$F17-O19-N19-P19</f>
        <v>44.583586474966509</v>
      </c>
      <c r="R19" s="7"/>
      <c r="S19" s="34">
        <v>14</v>
      </c>
      <c r="T19" s="34">
        <f>ET_Calcs!$I17*((1-Constantes!$F$20)*ET_Calcs!$K17+ET_Calcs!$L17)</f>
        <v>2.4824966817949004</v>
      </c>
      <c r="U19" s="34">
        <f>EXP(2.5*(Cálculos!Y18-Constantes!$D$11)/(Constantes!$D$13))*Constantes!$F$18+Constantes!$F$17</f>
        <v>0.75120048189053756</v>
      </c>
      <c r="V19" s="34">
        <f>MIN(T19*U19,0.8*(Y18+Clima!$F17-W19-X19-Constantes!$D$12))</f>
        <v>1.8648527036559897</v>
      </c>
      <c r="W19" s="34">
        <f>IF(Clima!$F17&gt;0.05*Constantes!$F$19,((Clima!$F17-0.05*Constantes!$F$19)^2)/(Clima!$F17+0.95*Constantes!$F$19),0)</f>
        <v>0</v>
      </c>
      <c r="X19" s="34">
        <f>MAX(0,Y18+Clima!$F17-W19-Constantes!$D$11)</f>
        <v>0</v>
      </c>
      <c r="Y19" s="34">
        <f>Y18+Clima!$F17-W19-V19-X19</f>
        <v>44.042533343916077</v>
      </c>
      <c r="Z19" s="7"/>
      <c r="AA19" s="8"/>
    </row>
    <row r="20" spans="2:27" x14ac:dyDescent="0.25">
      <c r="B20" s="6"/>
      <c r="C20" s="34">
        <v>15</v>
      </c>
      <c r="D20" s="34">
        <f>ET_Calcs!$I18*((1-Constantes!$D$20)*ET_Calcs!$K18+ET_Calcs!$L18)</f>
        <v>2.4797085584209904</v>
      </c>
      <c r="E20" s="34">
        <f>EXP(2.5*(Cálculos!I19-Constantes!$D$11)/(Constantes!$D$13))*Constantes!$D$18+Constantes!$D$17</f>
        <v>0.60985011438619086</v>
      </c>
      <c r="F20" s="34">
        <f>MIN(D20*E20,0.8*(I19+Clima!$F18-G20-H20-Constantes!$D$12))</f>
        <v>1.5122505479974575</v>
      </c>
      <c r="G20" s="34">
        <f>IF(Clima!$F18&gt;0.05*Constantes!$D$19,((Clima!$F18-0.05*Constantes!$D$19)^2)/(Clima!$F18+0.95*Constantes!$D$19),0)</f>
        <v>0</v>
      </c>
      <c r="H20" s="34">
        <f>MAX(0,I19+Clima!$F18-G20-Constantes!$D$11)</f>
        <v>0</v>
      </c>
      <c r="I20" s="34">
        <f>I19+Clima!$F18-G20-F20-H20</f>
        <v>43.82081595895832</v>
      </c>
      <c r="J20" s="7"/>
      <c r="K20" s="34">
        <v>15</v>
      </c>
      <c r="L20" s="34">
        <f>ET_Calcs!$I18*((1-Constantes!$E$20)*ET_Calcs!$K18+ET_Calcs!$L18)</f>
        <v>2.4797085584209904</v>
      </c>
      <c r="M20" s="34">
        <f>EXP(2.5*(Cálculos!Q19-Constantes!$D$11)/(Constantes!$D$13))*Constantes!$E$18+Constantes!$E$17</f>
        <v>0.65691780832517221</v>
      </c>
      <c r="N20" s="34">
        <f>MIN(L20*M20,0.8*(Q19+Clima!$F18-O20-P20-Constantes!$D$12))</f>
        <v>1.6289647114830892</v>
      </c>
      <c r="O20" s="34">
        <f>IF(Clima!$F18&gt;0.05*Constantes!$E$19,((Clima!$F18-0.05*Constantes!$E$19)^2)/(Clima!$F18+0.95*Constantes!$E$19),0)</f>
        <v>0</v>
      </c>
      <c r="P20" s="34">
        <f>MAX(0,Q19+Clima!$F18-O20-Constantes!$D$11)</f>
        <v>0</v>
      </c>
      <c r="Q20" s="34">
        <f>Q19+Clima!$F18-O20-N20-P20</f>
        <v>43.454621763483416</v>
      </c>
      <c r="R20" s="7"/>
      <c r="S20" s="34">
        <v>15</v>
      </c>
      <c r="T20" s="34">
        <f>ET_Calcs!$I18*((1-Constantes!$F$20)*ET_Calcs!$K18+ET_Calcs!$L18)</f>
        <v>2.4797085584209904</v>
      </c>
      <c r="U20" s="34">
        <f>EXP(2.5*(Cálculos!Y19-Constantes!$D$11)/(Constantes!$D$13))*Constantes!$F$18+Constantes!$F$17</f>
        <v>0.73850298847849649</v>
      </c>
      <c r="V20" s="34">
        <f>MIN(T20*U20,0.8*(Y19+Clima!$F18-W20-X20-Constantes!$D$12))</f>
        <v>1.8312721809496058</v>
      </c>
      <c r="W20" s="34">
        <f>IF(Clima!$F18&gt;0.05*Constantes!$F$19,((Clima!$F18-0.05*Constantes!$F$19)^2)/(Clima!$F18+0.95*Constantes!$F$19),0)</f>
        <v>0</v>
      </c>
      <c r="X20" s="34">
        <f>MAX(0,Y19+Clima!$F18-W20-Constantes!$D$11)</f>
        <v>0</v>
      </c>
      <c r="Y20" s="34">
        <f>Y19+Clima!$F18-W20-V20-X20</f>
        <v>42.711261162966473</v>
      </c>
      <c r="Z20" s="7"/>
      <c r="AA20" s="8"/>
    </row>
    <row r="21" spans="2:27" x14ac:dyDescent="0.25">
      <c r="B21" s="6"/>
      <c r="C21" s="34">
        <v>16</v>
      </c>
      <c r="D21" s="34">
        <f>ET_Calcs!$I19*((1-Constantes!$D$20)*ET_Calcs!$K19+ET_Calcs!$L19)</f>
        <v>2.4950503901012189</v>
      </c>
      <c r="E21" s="34">
        <f>EXP(2.5*(Cálculos!I20-Constantes!$D$11)/(Constantes!$D$13))*Constantes!$D$18+Constantes!$D$17</f>
        <v>0.58043484410342705</v>
      </c>
      <c r="F21" s="34">
        <f>MIN(D21*E21,0.8*(I20+Clima!$F19-G21-H21-Constantes!$D$12))</f>
        <v>1.4482141842085958</v>
      </c>
      <c r="G21" s="34">
        <f>IF(Clima!$F19&gt;0.05*Constantes!$D$19,((Clima!$F19-0.05*Constantes!$D$19)^2)/(Clima!$F19+0.95*Constantes!$D$19),0)</f>
        <v>0</v>
      </c>
      <c r="H21" s="34">
        <f>MAX(0,I20+Clima!$F19-G21-Constantes!$D$11)</f>
        <v>0</v>
      </c>
      <c r="I21" s="34">
        <f>I20+Clima!$F19-G21-F21-H21</f>
        <v>42.372601774749725</v>
      </c>
      <c r="J21" s="7"/>
      <c r="K21" s="34">
        <v>16</v>
      </c>
      <c r="L21" s="34">
        <f>ET_Calcs!$I19*((1-Constantes!$E$20)*ET_Calcs!$K19+ET_Calcs!$L19)</f>
        <v>2.4950503901012189</v>
      </c>
      <c r="M21" s="34">
        <f>EXP(2.5*(Cálculos!Q20-Constantes!$D$11)/(Constantes!$D$13))*Constantes!$E$18+Constantes!$E$17</f>
        <v>0.63841848977722204</v>
      </c>
      <c r="N21" s="34">
        <f>MIN(L21*M21,0.8*(Q20+Clima!$F19-O21-P21-Constantes!$D$12))</f>
        <v>1.5928863019664889</v>
      </c>
      <c r="O21" s="34">
        <f>IF(Clima!$F19&gt;0.05*Constantes!$E$19,((Clima!$F19-0.05*Constantes!$E$19)^2)/(Clima!$F19+0.95*Constantes!$E$19),0)</f>
        <v>0</v>
      </c>
      <c r="P21" s="34">
        <f>MAX(0,Q20+Clima!$F19-O21-Constantes!$D$11)</f>
        <v>0</v>
      </c>
      <c r="Q21" s="34">
        <f>Q20+Clima!$F19-O21-N21-P21</f>
        <v>41.861735461516929</v>
      </c>
      <c r="R21" s="7"/>
      <c r="S21" s="34">
        <v>16</v>
      </c>
      <c r="T21" s="34">
        <f>ET_Calcs!$I19*((1-Constantes!$F$20)*ET_Calcs!$K19+ET_Calcs!$L19)</f>
        <v>2.4950503901012189</v>
      </c>
      <c r="U21" s="34">
        <f>EXP(2.5*(Cálculos!Y20-Constantes!$D$11)/(Constantes!$D$13))*Constantes!$F$18+Constantes!$F$17</f>
        <v>0.72862555611759527</v>
      </c>
      <c r="V21" s="34">
        <f>MIN(T21*U21,0.8*(Y20+Clima!$F19-W21-X21-Constantes!$D$12))</f>
        <v>1.8179574780289236</v>
      </c>
      <c r="W21" s="34">
        <f>IF(Clima!$F19&gt;0.05*Constantes!$F$19,((Clima!$F19-0.05*Constantes!$F$19)^2)/(Clima!$F19+0.95*Constantes!$F$19),0)</f>
        <v>0</v>
      </c>
      <c r="X21" s="34">
        <f>MAX(0,Y20+Clima!$F19-W21-Constantes!$D$11)</f>
        <v>0</v>
      </c>
      <c r="Y21" s="34">
        <f>Y20+Clima!$F19-W21-V21-X21</f>
        <v>40.89330368493755</v>
      </c>
      <c r="Z21" s="7"/>
      <c r="AA21" s="8"/>
    </row>
    <row r="22" spans="2:27" x14ac:dyDescent="0.25">
      <c r="B22" s="6"/>
      <c r="C22" s="34">
        <v>17</v>
      </c>
      <c r="D22" s="34">
        <f>ET_Calcs!$I20*((1-Constantes!$D$20)*ET_Calcs!$K20+ET_Calcs!$L20)</f>
        <v>2.4740348314586478</v>
      </c>
      <c r="E22" s="34">
        <f>EXP(2.5*(Cálculos!I21-Constantes!$D$11)/(Constantes!$D$13))*Constantes!$D$18+Constantes!$D$17</f>
        <v>0.54370725775885176</v>
      </c>
      <c r="F22" s="34">
        <f>MIN(D22*E22,0.8*(I21+Clima!$F20-G22-H22-Constantes!$D$12))</f>
        <v>1.3451506938122644</v>
      </c>
      <c r="G22" s="34">
        <f>IF(Clima!$F20&gt;0.05*Constantes!$D$19,((Clima!$F20-0.05*Constantes!$D$19)^2)/(Clima!$F20+0.95*Constantes!$D$19),0)</f>
        <v>0.83721674130442159</v>
      </c>
      <c r="H22" s="34">
        <f>MAX(0,I21+Clima!$F20-G22-Constantes!$D$11)</f>
        <v>1.5853850334452986</v>
      </c>
      <c r="I22" s="34">
        <f>I21+Clima!$F20-G22-F22-H22</f>
        <v>47.404849306187735</v>
      </c>
      <c r="J22" s="7"/>
      <c r="K22" s="34">
        <v>17</v>
      </c>
      <c r="L22" s="34">
        <f>ET_Calcs!$I20*((1-Constantes!$E$20)*ET_Calcs!$K20+ET_Calcs!$L20)</f>
        <v>2.4740348314586478</v>
      </c>
      <c r="M22" s="34">
        <f>EXP(2.5*(Cálculos!Q21-Constantes!$D$11)/(Constantes!$D$13))*Constantes!$E$18+Constantes!$E$17</f>
        <v>0.61596567753802667</v>
      </c>
      <c r="N22" s="34">
        <f>MIN(L22*M22,0.8*(Q21+Clima!$F20-O22-P22-Constantes!$D$12))</f>
        <v>1.5239205412121035</v>
      </c>
      <c r="O22" s="34">
        <f>IF(Clima!$F20&gt;0.05*Constantes!$E$19,((Clima!$F20-0.05*Constantes!$E$19)^2)/(Clima!$F20+0.95*Constantes!$E$19),0)</f>
        <v>0.2337068858174573</v>
      </c>
      <c r="P22" s="34">
        <f>MAX(0,Q21+Clima!$F20-O22-Constantes!$D$11)</f>
        <v>1.6780285756994715</v>
      </c>
      <c r="Q22" s="34">
        <f>Q21+Clima!$F20-O22-N22-P22</f>
        <v>47.226079458787893</v>
      </c>
      <c r="R22" s="7"/>
      <c r="S22" s="34">
        <v>17</v>
      </c>
      <c r="T22" s="34">
        <f>ET_Calcs!$I20*((1-Constantes!$F$20)*ET_Calcs!$K20+ET_Calcs!$L20)</f>
        <v>2.4740348314586478</v>
      </c>
      <c r="U22" s="34">
        <f>EXP(2.5*(Cálculos!Y21-Constantes!$D$11)/(Constantes!$D$13))*Constantes!$F$18+Constantes!$F$17</f>
        <v>0.71729320017072173</v>
      </c>
      <c r="V22" s="34">
        <f>MIN(T22*U22,0.8*(Y21+Clima!$F20-W22-X22-Constantes!$D$12))</f>
        <v>1.7746083615908057</v>
      </c>
      <c r="W22" s="34">
        <f>IF(Clima!$F20&gt;0.05*Constantes!$F$19,((Clima!$F20-0.05*Constantes!$F$19)^2)/(Clima!$F20+0.95*Constantes!$F$19),0)</f>
        <v>5.0731871190670477E-2</v>
      </c>
      <c r="X22" s="34">
        <f>MAX(0,Y21+Clima!$F20-W22-Constantes!$D$11)</f>
        <v>0.89257181374687633</v>
      </c>
      <c r="Y22" s="34">
        <f>Y21+Clima!$F20-W22-V22-X22</f>
        <v>46.975391638409192</v>
      </c>
      <c r="Z22" s="7"/>
      <c r="AA22" s="8"/>
    </row>
    <row r="23" spans="2:27" x14ac:dyDescent="0.25">
      <c r="B23" s="6"/>
      <c r="C23" s="34">
        <v>18</v>
      </c>
      <c r="D23" s="34">
        <f>ET_Calcs!$I21*((1-Constantes!$D$20)*ET_Calcs!$K21+ET_Calcs!$L21)</f>
        <v>2.3829828573472889</v>
      </c>
      <c r="E23" s="34">
        <f>EXP(2.5*(Cálculos!I22-Constantes!$D$11)/(Constantes!$D$13))*Constantes!$D$18+Constantes!$D$17</f>
        <v>0.70131206953861414</v>
      </c>
      <c r="F23" s="34">
        <f>MIN(D23*E23,0.8*(I22+Clima!$F21-G23-H23-Constantes!$D$12))</f>
        <v>1.6712146393612672</v>
      </c>
      <c r="G23" s="34">
        <f>IF(Clima!$F21&gt;0.05*Constantes!$D$19,((Clima!$F21-0.05*Constantes!$D$19)^2)/(Clima!$F21+0.95*Constantes!$D$19),0)</f>
        <v>1.485938843178195E-3</v>
      </c>
      <c r="H23" s="34">
        <f>MAX(0,I22+Clima!$F21-G23-Constantes!$D$11)</f>
        <v>1.1533633673445536</v>
      </c>
      <c r="I23" s="34">
        <f>I22+Clima!$F21-G23-F23-H23</f>
        <v>47.078785360638733</v>
      </c>
      <c r="J23" s="7"/>
      <c r="K23" s="34">
        <v>18</v>
      </c>
      <c r="L23" s="34">
        <f>ET_Calcs!$I21*((1-Constantes!$E$20)*ET_Calcs!$K21+ET_Calcs!$L21)</f>
        <v>2.3829828573472889</v>
      </c>
      <c r="M23" s="34">
        <f>EXP(2.5*(Cálculos!Q22-Constantes!$D$11)/(Constantes!$D$13))*Constantes!$E$18+Constantes!$E$17</f>
        <v>0.71046776077934237</v>
      </c>
      <c r="N23" s="34">
        <f>MIN(L23*M23,0.8*(Q22+Clima!$F21-O23-P23-Constantes!$D$12))</f>
        <v>1.6930324946350874</v>
      </c>
      <c r="O23" s="34">
        <f>IF(Clima!$F21&gt;0.05*Constantes!$E$19,((Clima!$F21-0.05*Constantes!$E$19)^2)/(Clima!$F21+0.95*Constantes!$E$19),0)</f>
        <v>0</v>
      </c>
      <c r="P23" s="34">
        <f>MAX(0,Q22+Clima!$F21-O23-Constantes!$D$11)</f>
        <v>0.97607945878789337</v>
      </c>
      <c r="Q23" s="34">
        <f>Q22+Clima!$F21-O23-N23-P23</f>
        <v>47.056967505364909</v>
      </c>
      <c r="R23" s="7"/>
      <c r="S23" s="34">
        <v>18</v>
      </c>
      <c r="T23" s="34">
        <f>ET_Calcs!$I21*((1-Constantes!$F$20)*ET_Calcs!$K21+ET_Calcs!$L21)</f>
        <v>2.3829828573472889</v>
      </c>
      <c r="U23" s="34">
        <f>EXP(2.5*(Cálculos!Y22-Constantes!$D$11)/(Constantes!$D$13))*Constantes!$F$18+Constantes!$F$17</f>
        <v>0.76617718662416634</v>
      </c>
      <c r="V23" s="34">
        <f>MIN(T23*U23,0.8*(Y22+Clima!$F21-W23-X23-Constantes!$D$12))</f>
        <v>1.825787101415963</v>
      </c>
      <c r="W23" s="34">
        <f>IF(Clima!$F21&gt;0.05*Constantes!$F$19,((Clima!$F21-0.05*Constantes!$F$19)^2)/(Clima!$F21+0.95*Constantes!$F$19),0)</f>
        <v>0</v>
      </c>
      <c r="X23" s="34">
        <f>MAX(0,Y22+Clima!$F21-W23-Constantes!$D$11)</f>
        <v>0.7253916384091923</v>
      </c>
      <c r="Y23" s="34">
        <f>Y22+Clima!$F21-W23-V23-X23</f>
        <v>46.924212898584038</v>
      </c>
      <c r="Z23" s="7"/>
      <c r="AA23" s="8"/>
    </row>
    <row r="24" spans="2:27" x14ac:dyDescent="0.25">
      <c r="B24" s="6"/>
      <c r="C24" s="34">
        <v>19</v>
      </c>
      <c r="D24" s="34">
        <f>ET_Calcs!$I22*((1-Constantes!$D$20)*ET_Calcs!$K22+ET_Calcs!$L22)</f>
        <v>2.4345069287036374</v>
      </c>
      <c r="E24" s="34">
        <f>EXP(2.5*(Cálculos!I23-Constantes!$D$11)/(Constantes!$D$13))*Constantes!$D$18+Constantes!$D$17</f>
        <v>0.68821905511090298</v>
      </c>
      <c r="F24" s="34">
        <f>MIN(D24*E24,0.8*(I23+Clima!$F22-G24-H24-Constantes!$D$12))</f>
        <v>1.6754740581333638</v>
      </c>
      <c r="G24" s="34">
        <f>IF(Clima!$F22&gt;0.05*Constantes!$D$19,((Clima!$F22-0.05*Constantes!$D$19)^2)/(Clima!$F22+0.95*Constantes!$D$19),0)</f>
        <v>0.63432629169122823</v>
      </c>
      <c r="H24" s="34">
        <f>MAX(0,I23+Clima!$F22-G24-Constantes!$D$11)</f>
        <v>5.5944590689475007</v>
      </c>
      <c r="I24" s="34">
        <f>I23+Clima!$F22-G24-F24-H24</f>
        <v>47.074525941866639</v>
      </c>
      <c r="J24" s="7"/>
      <c r="K24" s="34">
        <v>19</v>
      </c>
      <c r="L24" s="34">
        <f>ET_Calcs!$I22*((1-Constantes!$E$20)*ET_Calcs!$K22+ET_Calcs!$L22)</f>
        <v>2.4345069287036374</v>
      </c>
      <c r="M24" s="34">
        <f>EXP(2.5*(Cálculos!Q23-Constantes!$D$11)/(Constantes!$D$13))*Constantes!$E$18+Constantes!$E$17</f>
        <v>0.70654994940777682</v>
      </c>
      <c r="N24" s="34">
        <f>MIN(L24*M24,0.8*(Q23+Clima!$F22-O24-P24-Constantes!$D$12))</f>
        <v>1.7201007473084371</v>
      </c>
      <c r="O24" s="34">
        <f>IF(Clima!$F22&gt;0.05*Constantes!$E$19,((Clima!$F22-0.05*Constantes!$E$19)^2)/(Clima!$F22+0.95*Constantes!$E$19),0)</f>
        <v>0.15220125786163513</v>
      </c>
      <c r="P24" s="34">
        <f>MAX(0,Q23+Clima!$F22-O24-Constantes!$D$11)</f>
        <v>6.0547662475032737</v>
      </c>
      <c r="Q24" s="34">
        <f>Q23+Clima!$F22-O24-N24-P24</f>
        <v>47.029899252691564</v>
      </c>
      <c r="R24" s="7"/>
      <c r="S24" s="34">
        <v>19</v>
      </c>
      <c r="T24" s="34">
        <f>ET_Calcs!$I22*((1-Constantes!$F$20)*ET_Calcs!$K22+ET_Calcs!$L22)</f>
        <v>2.4345069287036374</v>
      </c>
      <c r="U24" s="34">
        <f>EXP(2.5*(Cálculos!Y23-Constantes!$D$11)/(Constantes!$D$13))*Constantes!$F$18+Constantes!$F$17</f>
        <v>0.76561292327057384</v>
      </c>
      <c r="V24" s="34">
        <f>MIN(T24*U24,0.8*(Y23+Clima!$F22-W24-X24-Constantes!$D$12))</f>
        <v>1.8638899664072583</v>
      </c>
      <c r="W24" s="34">
        <f>IF(Clima!$F22&gt;0.05*Constantes!$F$19,((Clima!$F22-0.05*Constantes!$F$19)^2)/(Clima!$F22+0.95*Constantes!$F$19),0)</f>
        <v>2.1343624544665579E-2</v>
      </c>
      <c r="X24" s="34">
        <f>MAX(0,Y23+Clima!$F22-W24-Constantes!$D$11)</f>
        <v>6.0528692740393737</v>
      </c>
      <c r="Y24" s="34">
        <f>Y23+Clima!$F22-W24-V24-X24</f>
        <v>46.886110033592743</v>
      </c>
      <c r="Z24" s="7"/>
      <c r="AA24" s="8"/>
    </row>
    <row r="25" spans="2:27" x14ac:dyDescent="0.25">
      <c r="B25" s="6"/>
      <c r="C25" s="34">
        <v>20</v>
      </c>
      <c r="D25" s="34">
        <f>ET_Calcs!$I23*((1-Constantes!$D$20)*ET_Calcs!$K23+ET_Calcs!$L23)</f>
        <v>2.4030252806758123</v>
      </c>
      <c r="E25" s="34">
        <f>EXP(2.5*(Cálculos!I24-Constantes!$D$11)/(Constantes!$D$13))*Constantes!$D$18+Constantes!$D$17</f>
        <v>0.68805113852606392</v>
      </c>
      <c r="F25" s="34">
        <f>MIN(D25*E25,0.8*(I24+Clima!$F23-G25-H25-Constantes!$D$12))</f>
        <v>1.653404280275907</v>
      </c>
      <c r="G25" s="34">
        <f>IF(Clima!$F23&gt;0.05*Constantes!$D$19,((Clima!$F23-0.05*Constantes!$D$19)^2)/(Clima!$F23+0.95*Constantes!$D$19),0)</f>
        <v>0.15995651320238821</v>
      </c>
      <c r="H25" s="34">
        <f>MAX(0,I24+Clima!$F23-G25-Constantes!$D$11)</f>
        <v>3.1645694286642509</v>
      </c>
      <c r="I25" s="34">
        <f>I24+Clima!$F23-G25-F25-H25</f>
        <v>47.096595719724093</v>
      </c>
      <c r="J25" s="7"/>
      <c r="K25" s="34">
        <v>20</v>
      </c>
      <c r="L25" s="34">
        <f>ET_Calcs!$I23*((1-Constantes!$E$20)*ET_Calcs!$K23+ET_Calcs!$L23)</f>
        <v>2.4030252806758123</v>
      </c>
      <c r="M25" s="34">
        <f>EXP(2.5*(Cálculos!Q24-Constantes!$D$11)/(Constantes!$D$13))*Constantes!$E$18+Constantes!$E$17</f>
        <v>0.70592966640515342</v>
      </c>
      <c r="N25" s="34">
        <f>MIN(L25*M25,0.8*(Q24+Clima!$F23-O25-P25-Constantes!$D$12))</f>
        <v>1.6963668347506264</v>
      </c>
      <c r="O25" s="34">
        <f>IF(Clima!$F23&gt;0.05*Constantes!$E$19,((Clima!$F23-0.05*Constantes!$E$19)^2)/(Clima!$F23+0.95*Constantes!$E$19),0)</f>
        <v>6.879958382104286E-3</v>
      </c>
      <c r="P25" s="34">
        <f>MAX(0,Q24+Clima!$F23-O25-Constantes!$D$11)</f>
        <v>3.2730192943094565</v>
      </c>
      <c r="Q25" s="34">
        <f>Q24+Clima!$F23-O25-N25-P25</f>
        <v>47.053633165249373</v>
      </c>
      <c r="R25" s="7"/>
      <c r="S25" s="34">
        <v>20</v>
      </c>
      <c r="T25" s="34">
        <f>ET_Calcs!$I23*((1-Constantes!$F$20)*ET_Calcs!$K23+ET_Calcs!$L23)</f>
        <v>2.4030252806758123</v>
      </c>
      <c r="U25" s="34">
        <f>EXP(2.5*(Cálculos!Y24-Constantes!$D$11)/(Constantes!$D$13))*Constantes!$F$18+Constantes!$F$17</f>
        <v>0.76519490478319407</v>
      </c>
      <c r="V25" s="34">
        <f>MIN(T25*U25,0.8*(Y24+Clima!$F23-W25-X25-Constantes!$D$12))</f>
        <v>1.8387827008383364</v>
      </c>
      <c r="W25" s="34">
        <f>IF(Clima!$F23&gt;0.05*Constantes!$F$19,((Clima!$F23-0.05*Constantes!$F$19)^2)/(Clima!$F23+0.95*Constantes!$F$19),0)</f>
        <v>0</v>
      </c>
      <c r="X25" s="34">
        <f>MAX(0,Y24+Clima!$F23-W25-Constantes!$D$11)</f>
        <v>3.1361100335927432</v>
      </c>
      <c r="Y25" s="34">
        <f>Y24+Clima!$F23-W25-V25-X25</f>
        <v>46.911217299161663</v>
      </c>
      <c r="Z25" s="7"/>
      <c r="AA25" s="8"/>
    </row>
    <row r="26" spans="2:27" x14ac:dyDescent="0.25">
      <c r="B26" s="6"/>
      <c r="C26" s="34">
        <v>21</v>
      </c>
      <c r="D26" s="34">
        <f>ET_Calcs!$I24*((1-Constantes!$D$20)*ET_Calcs!$K24+ET_Calcs!$L24)</f>
        <v>2.5192730179008209</v>
      </c>
      <c r="E26" s="34">
        <f>EXP(2.5*(Cálculos!I25-Constantes!$D$11)/(Constantes!$D$13))*Constantes!$D$18+Constantes!$D$17</f>
        <v>0.68892204403500845</v>
      </c>
      <c r="F26" s="34">
        <f>MIN(D26*E26,0.8*(I25+Clima!$F24-G26-H26-Constantes!$D$12))</f>
        <v>1.735582716974478</v>
      </c>
      <c r="G26" s="34">
        <f>IF(Clima!$F24&gt;0.05*Constantes!$D$19,((Clima!$F24-0.05*Constantes!$D$19)^2)/(Clima!$F24+0.95*Constantes!$D$19),0)</f>
        <v>0.32126953277392006</v>
      </c>
      <c r="H26" s="34">
        <f>MAX(0,I25+Clima!$F24-G26-Constantes!$D$11)</f>
        <v>4.225326186950177</v>
      </c>
      <c r="I26" s="34">
        <f>I25+Clima!$F24-G26-F26-H26</f>
        <v>47.014417283025523</v>
      </c>
      <c r="J26" s="7"/>
      <c r="K26" s="34">
        <v>21</v>
      </c>
      <c r="L26" s="34">
        <f>ET_Calcs!$I24*((1-Constantes!$E$20)*ET_Calcs!$K24+ET_Calcs!$L24)</f>
        <v>2.5192730179008209</v>
      </c>
      <c r="M26" s="34">
        <f>EXP(2.5*(Cálculos!Q25-Constantes!$D$11)/(Constantes!$D$13))*Constantes!$E$18+Constantes!$E$17</f>
        <v>0.70647344049434047</v>
      </c>
      <c r="N26" s="34">
        <f>MIN(L26*M26,0.8*(Q25+Clima!$F24-O26-P26-Constantes!$D$12))</f>
        <v>1.779799476500953</v>
      </c>
      <c r="O26" s="34">
        <f>IF(Clima!$F24&gt;0.05*Constantes!$E$19,((Clima!$F24-0.05*Constantes!$E$19)^2)/(Clima!$F24+0.95*Constantes!$E$19),0)</f>
        <v>4.4645376426830786E-2</v>
      </c>
      <c r="P26" s="34">
        <f>MAX(0,Q25+Clima!$F24-O26-Constantes!$D$11)</f>
        <v>4.4589877888225473</v>
      </c>
      <c r="Q26" s="34">
        <f>Q25+Clima!$F24-O26-N26-P26</f>
        <v>46.970200523499045</v>
      </c>
      <c r="R26" s="7"/>
      <c r="S26" s="34">
        <v>21</v>
      </c>
      <c r="T26" s="34">
        <f>ET_Calcs!$I24*((1-Constantes!$F$20)*ET_Calcs!$K24+ET_Calcs!$L24)</f>
        <v>2.5192730179008209</v>
      </c>
      <c r="U26" s="34">
        <f>EXP(2.5*(Cálculos!Y25-Constantes!$D$11)/(Constantes!$D$13))*Constantes!$F$18+Constantes!$F$17</f>
        <v>0.76547015238221028</v>
      </c>
      <c r="V26" s="34">
        <f>MIN(T26*U26,0.8*(Y25+Clima!$F24-W26-X26-Constantes!$D$12))</f>
        <v>1.9284283009049321</v>
      </c>
      <c r="W26" s="34">
        <f>IF(Clima!$F24&gt;0.05*Constantes!$F$19,((Clima!$F24-0.05*Constantes!$F$19)^2)/(Clima!$F24+0.95*Constantes!$F$19),0)</f>
        <v>0</v>
      </c>
      <c r="X26" s="34">
        <f>MAX(0,Y25+Clima!$F24-W26-Constantes!$D$11)</f>
        <v>4.361217299161666</v>
      </c>
      <c r="Y26" s="34">
        <f>Y25+Clima!$F24-W26-V26-X26</f>
        <v>46.821571699095067</v>
      </c>
      <c r="Z26" s="7"/>
      <c r="AA26" s="8"/>
    </row>
    <row r="27" spans="2:27" x14ac:dyDescent="0.25">
      <c r="B27" s="6"/>
      <c r="C27" s="34">
        <v>22</v>
      </c>
      <c r="D27" s="34">
        <f>ET_Calcs!$I25*((1-Constantes!$D$20)*ET_Calcs!$K25+ET_Calcs!$L25)</f>
        <v>2.4591529059238044</v>
      </c>
      <c r="E27" s="34">
        <f>EXP(2.5*(Cálculos!I26-Constantes!$D$11)/(Constantes!$D$13))*Constantes!$D$18+Constantes!$D$17</f>
        <v>0.68568996418886718</v>
      </c>
      <c r="F27" s="34">
        <f>MIN(D27*E27,0.8*(I26+Clima!$F25-G27-H27-Constantes!$D$12))</f>
        <v>1.6862164679978422</v>
      </c>
      <c r="G27" s="34">
        <f>IF(Clima!$F25&gt;0.05*Constantes!$D$19,((Clima!$F25-0.05*Constantes!$D$19)^2)/(Clima!$F25+0.95*Constantes!$D$19),0)</f>
        <v>0</v>
      </c>
      <c r="H27" s="34">
        <f>MAX(0,I26+Clima!$F25-G27-Constantes!$D$11)</f>
        <v>0</v>
      </c>
      <c r="I27" s="34">
        <f>I26+Clima!$F25-G27-F27-H27</f>
        <v>45.428200815027679</v>
      </c>
      <c r="J27" s="7"/>
      <c r="K27" s="34">
        <v>22</v>
      </c>
      <c r="L27" s="34">
        <f>ET_Calcs!$I25*((1-Constantes!$E$20)*ET_Calcs!$K25+ET_Calcs!$L25)</f>
        <v>2.4591529059238044</v>
      </c>
      <c r="M27" s="34">
        <f>EXP(2.5*(Cálculos!Q26-Constantes!$D$11)/(Constantes!$D$13))*Constantes!$E$18+Constantes!$E$17</f>
        <v>0.70456821573593564</v>
      </c>
      <c r="N27" s="34">
        <f>MIN(L27*M27,0.8*(Q26+Clima!$F25-O27-P27-Constantes!$D$12))</f>
        <v>1.7326409751485761</v>
      </c>
      <c r="O27" s="34">
        <f>IF(Clima!$F25&gt;0.05*Constantes!$E$19,((Clima!$F25-0.05*Constantes!$E$19)^2)/(Clima!$F25+0.95*Constantes!$E$19),0)</f>
        <v>0</v>
      </c>
      <c r="P27" s="34">
        <f>MAX(0,Q26+Clima!$F25-O27-Constantes!$D$11)</f>
        <v>0</v>
      </c>
      <c r="Q27" s="34">
        <f>Q26+Clima!$F25-O27-N27-P27</f>
        <v>45.33755954835047</v>
      </c>
      <c r="R27" s="7"/>
      <c r="S27" s="34">
        <v>22</v>
      </c>
      <c r="T27" s="34">
        <f>ET_Calcs!$I25*((1-Constantes!$F$20)*ET_Calcs!$K25+ET_Calcs!$L25)</f>
        <v>2.4591529059238044</v>
      </c>
      <c r="U27" s="34">
        <f>EXP(2.5*(Cálculos!Y26-Constantes!$D$11)/(Constantes!$D$13))*Constantes!$F$18+Constantes!$F$17</f>
        <v>0.76449089329727005</v>
      </c>
      <c r="V27" s="34">
        <f>MIN(T27*U27,0.8*(Y26+Clima!$F25-W27-X27-Constantes!$D$12))</f>
        <v>1.8800000018042666</v>
      </c>
      <c r="W27" s="34">
        <f>IF(Clima!$F25&gt;0.05*Constantes!$F$19,((Clima!$F25-0.05*Constantes!$F$19)^2)/(Clima!$F25+0.95*Constantes!$F$19),0)</f>
        <v>0</v>
      </c>
      <c r="X27" s="34">
        <f>MAX(0,Y26+Clima!$F25-W27-Constantes!$D$11)</f>
        <v>0</v>
      </c>
      <c r="Y27" s="34">
        <f>Y26+Clima!$F25-W27-V27-X27</f>
        <v>45.041571697290799</v>
      </c>
      <c r="Z27" s="7"/>
      <c r="AA27" s="8"/>
    </row>
    <row r="28" spans="2:27" x14ac:dyDescent="0.25">
      <c r="B28" s="6"/>
      <c r="C28" s="34">
        <v>23</v>
      </c>
      <c r="D28" s="34">
        <f>ET_Calcs!$I26*((1-Constantes!$D$20)*ET_Calcs!$K26+ET_Calcs!$L26)</f>
        <v>2.4223517769633682</v>
      </c>
      <c r="E28" s="34">
        <f>EXP(2.5*(Cálculos!I27-Constantes!$D$11)/(Constantes!$D$13))*Constantes!$D$18+Constantes!$D$17</f>
        <v>0.62875317726513558</v>
      </c>
      <c r="F28" s="34">
        <f>MIN(D28*E28,0.8*(I27+Clima!$F26-G28-H28-Constantes!$D$12))</f>
        <v>1.5230613762195648</v>
      </c>
      <c r="G28" s="34">
        <f>IF(Clima!$F26&gt;0.05*Constantes!$D$19,((Clima!$F26-0.05*Constantes!$D$19)^2)/(Clima!$F26+0.95*Constantes!$D$19),0)</f>
        <v>4.8940109780217345</v>
      </c>
      <c r="H28" s="34">
        <f>MAX(0,I27+Clima!$F26-G28-Constantes!$D$11)</f>
        <v>11.48418983700595</v>
      </c>
      <c r="I28" s="34">
        <f>I27+Clima!$F26-G28-F28-H28</f>
        <v>47.226938623780434</v>
      </c>
      <c r="J28" s="7"/>
      <c r="K28" s="34">
        <v>23</v>
      </c>
      <c r="L28" s="34">
        <f>ET_Calcs!$I26*((1-Constantes!$E$20)*ET_Calcs!$K26+ET_Calcs!$L26)</f>
        <v>2.4223517769633682</v>
      </c>
      <c r="M28" s="34">
        <f>EXP(2.5*(Cálculos!Q27-Constantes!$D$11)/(Constantes!$D$13))*Constantes!$E$18+Constantes!$E$17</f>
        <v>0.67062990970383218</v>
      </c>
      <c r="N28" s="34">
        <f>MIN(L28*M28,0.8*(Q27+Clima!$F26-O28-P28-Constantes!$D$12))</f>
        <v>1.6245015534558611</v>
      </c>
      <c r="O28" s="34">
        <f>IF(Clima!$F26&gt;0.05*Constantes!$E$19,((Clima!$F26-0.05*Constantes!$E$19)^2)/(Clima!$F26+0.95*Constantes!$E$19),0)</f>
        <v>2.3889924545051033</v>
      </c>
      <c r="P28" s="34">
        <f>MAX(0,Q27+Clima!$F26-O28-Constantes!$D$11)</f>
        <v>13.898567093845372</v>
      </c>
      <c r="Q28" s="34">
        <f>Q27+Clima!$F26-O28-N28-P28</f>
        <v>47.125498446544142</v>
      </c>
      <c r="R28" s="7"/>
      <c r="S28" s="34">
        <v>23</v>
      </c>
      <c r="T28" s="34">
        <f>ET_Calcs!$I26*((1-Constantes!$F$20)*ET_Calcs!$K26+ET_Calcs!$L26)</f>
        <v>2.4223517769633682</v>
      </c>
      <c r="U28" s="34">
        <f>EXP(2.5*(Cálculos!Y27-Constantes!$D$11)/(Constantes!$D$13))*Constantes!$F$18+Constantes!$F$17</f>
        <v>0.74693654885461991</v>
      </c>
      <c r="V28" s="34">
        <f>MIN(T28*U28,0.8*(Y27+Clima!$F26-W28-X28-Constantes!$D$12))</f>
        <v>1.8093430763968743</v>
      </c>
      <c r="W28" s="34">
        <f>IF(Clima!$F26&gt;0.05*Constantes!$F$19,((Clima!$F26-0.05*Constantes!$F$19)^2)/(Clima!$F26+0.95*Constantes!$F$19),0)</f>
        <v>1.3046768570213954</v>
      </c>
      <c r="X28" s="34">
        <f>MAX(0,Y27+Clima!$F26-W28-Constantes!$D$11)</f>
        <v>14.686894840269396</v>
      </c>
      <c r="Y28" s="34">
        <f>Y27+Clima!$F26-W28-V28-X28</f>
        <v>46.940656923603129</v>
      </c>
      <c r="Z28" s="7"/>
      <c r="AA28" s="8"/>
    </row>
    <row r="29" spans="2:27" x14ac:dyDescent="0.25">
      <c r="B29" s="6"/>
      <c r="C29" s="34">
        <v>24</v>
      </c>
      <c r="D29" s="34">
        <f>ET_Calcs!$I27*((1-Constantes!$D$20)*ET_Calcs!$K27+ET_Calcs!$L27)</f>
        <v>2.3647872291157586</v>
      </c>
      <c r="E29" s="34">
        <f>EXP(2.5*(Cálculos!I28-Constantes!$D$11)/(Constantes!$D$13))*Constantes!$D$18+Constantes!$D$17</f>
        <v>0.69410934549827452</v>
      </c>
      <c r="F29" s="34">
        <f>MIN(D29*E29,0.8*(I28+Clima!$F27-G29-H29-Constantes!$D$12))</f>
        <v>1.6414209158442172</v>
      </c>
      <c r="G29" s="34">
        <f>IF(Clima!$F27&gt;0.05*Constantes!$D$19,((Clima!$F27-0.05*Constantes!$D$19)^2)/(Clima!$F27+0.95*Constantes!$D$19),0)</f>
        <v>5.6077354441188252E-4</v>
      </c>
      <c r="H29" s="34">
        <f>MAX(0,I28+Clima!$F27-G29-Constantes!$D$11)</f>
        <v>0.87637785023601822</v>
      </c>
      <c r="I29" s="34">
        <f>I28+Clima!$F27-G29-F29-H29</f>
        <v>47.108579084155785</v>
      </c>
      <c r="J29" s="7"/>
      <c r="K29" s="34">
        <v>24</v>
      </c>
      <c r="L29" s="34">
        <f>ET_Calcs!$I27*((1-Constantes!$E$20)*ET_Calcs!$K27+ET_Calcs!$L27)</f>
        <v>2.3647872291157586</v>
      </c>
      <c r="M29" s="34">
        <f>EXP(2.5*(Cálculos!Q28-Constantes!$D$11)/(Constantes!$D$13))*Constantes!$E$18+Constantes!$E$17</f>
        <v>0.70812873737343318</v>
      </c>
      <c r="N29" s="34">
        <f>MIN(L29*M29,0.8*(Q28+Clima!$F27-O29-P29-Constantes!$D$12))</f>
        <v>1.6745737947105617</v>
      </c>
      <c r="O29" s="34">
        <f>IF(Clima!$F27&gt;0.05*Constantes!$E$19,((Clima!$F27-0.05*Constantes!$E$19)^2)/(Clima!$F27+0.95*Constantes!$E$19),0)</f>
        <v>0</v>
      </c>
      <c r="P29" s="34">
        <f>MAX(0,Q28+Clima!$F27-O29-Constantes!$D$11)</f>
        <v>0.77549844654414102</v>
      </c>
      <c r="Q29" s="34">
        <f>Q28+Clima!$F27-O29-N29-P29</f>
        <v>47.075426205289439</v>
      </c>
      <c r="R29" s="7"/>
      <c r="S29" s="34">
        <v>24</v>
      </c>
      <c r="T29" s="34">
        <f>ET_Calcs!$I27*((1-Constantes!$F$20)*ET_Calcs!$K27+ET_Calcs!$L27)</f>
        <v>2.3647872291157586</v>
      </c>
      <c r="U29" s="34">
        <f>EXP(2.5*(Cálculos!Y28-Constantes!$D$11)/(Constantes!$D$13))*Constantes!$F$18+Constantes!$F$17</f>
        <v>0.765793874609491</v>
      </c>
      <c r="V29" s="34">
        <f>MIN(T29*U29,0.8*(Y28+Clima!$F27-W29-X29-Constantes!$D$12))</f>
        <v>1.8109395748115988</v>
      </c>
      <c r="W29" s="34">
        <f>IF(Clima!$F27&gt;0.05*Constantes!$F$19,((Clima!$F27-0.05*Constantes!$F$19)^2)/(Clima!$F27+0.95*Constantes!$F$19),0)</f>
        <v>0</v>
      </c>
      <c r="X29" s="34">
        <f>MAX(0,Y28+Clima!$F27-W29-Constantes!$D$11)</f>
        <v>0.59065692360312738</v>
      </c>
      <c r="Y29" s="34">
        <f>Y28+Clima!$F27-W29-V29-X29</f>
        <v>46.939060425188401</v>
      </c>
      <c r="Z29" s="7"/>
      <c r="AA29" s="8"/>
    </row>
    <row r="30" spans="2:27" x14ac:dyDescent="0.25">
      <c r="B30" s="6"/>
      <c r="C30" s="34">
        <v>25</v>
      </c>
      <c r="D30" s="34">
        <f>ET_Calcs!$I28*((1-Constantes!$D$20)*ET_Calcs!$K28+ET_Calcs!$L28)</f>
        <v>2.4677605163245131</v>
      </c>
      <c r="E30" s="34">
        <f>EXP(2.5*(Cálculos!I29-Constantes!$D$11)/(Constantes!$D$13))*Constantes!$D$18+Constantes!$D$17</f>
        <v>0.68939582039006875</v>
      </c>
      <c r="F30" s="34">
        <f>MIN(D30*E30,0.8*(I29+Clima!$F28-G30-H30-Constantes!$D$12))</f>
        <v>1.7012637856777573</v>
      </c>
      <c r="G30" s="34">
        <f>IF(Clima!$F28&gt;0.05*Constantes!$D$19,((Clima!$F28-0.05*Constantes!$D$19)^2)/(Clima!$F28+0.95*Constantes!$D$19),0)</f>
        <v>0</v>
      </c>
      <c r="H30" s="34">
        <f>MAX(0,I29+Clima!$F28-G30-Constantes!$D$11)</f>
        <v>0</v>
      </c>
      <c r="I30" s="34">
        <f>I29+Clima!$F28-G30-F30-H30</f>
        <v>45.407315298478025</v>
      </c>
      <c r="J30" s="7"/>
      <c r="K30" s="34">
        <v>25</v>
      </c>
      <c r="L30" s="34">
        <f>ET_Calcs!$I28*((1-Constantes!$E$20)*ET_Calcs!$K28+ET_Calcs!$L28)</f>
        <v>2.4677605163245131</v>
      </c>
      <c r="M30" s="34">
        <f>EXP(2.5*(Cálculos!Q29-Constantes!$D$11)/(Constantes!$D$13))*Constantes!$E$18+Constantes!$E$17</f>
        <v>0.70697401118691672</v>
      </c>
      <c r="N30" s="34">
        <f>MIN(L30*M30,0.8*(Q29+Clima!$F28-O30-P30-Constantes!$D$12))</f>
        <v>1.7446425508746377</v>
      </c>
      <c r="O30" s="34">
        <f>IF(Clima!$F28&gt;0.05*Constantes!$E$19,((Clima!$F28-0.05*Constantes!$E$19)^2)/(Clima!$F28+0.95*Constantes!$E$19),0)</f>
        <v>0</v>
      </c>
      <c r="P30" s="34">
        <f>MAX(0,Q29+Clima!$F28-O30-Constantes!$D$11)</f>
        <v>0</v>
      </c>
      <c r="Q30" s="34">
        <f>Q29+Clima!$F28-O30-N30-P30</f>
        <v>45.330783654414802</v>
      </c>
      <c r="R30" s="7"/>
      <c r="S30" s="34">
        <v>25</v>
      </c>
      <c r="T30" s="34">
        <f>ET_Calcs!$I28*((1-Constantes!$F$20)*ET_Calcs!$K28+ET_Calcs!$L28)</f>
        <v>2.4677605163245131</v>
      </c>
      <c r="U30" s="34">
        <f>EXP(2.5*(Cálculos!Y29-Constantes!$D$11)/(Constantes!$D$13))*Constantes!$F$18+Constantes!$F$17</f>
        <v>0.76577629212118936</v>
      </c>
      <c r="V30" s="34">
        <f>MIN(T30*U30,0.8*(Y29+Clima!$F28-W30-X30-Constantes!$D$12))</f>
        <v>1.8897524980340574</v>
      </c>
      <c r="W30" s="34">
        <f>IF(Clima!$F28&gt;0.05*Constantes!$F$19,((Clima!$F28-0.05*Constantes!$F$19)^2)/(Clima!$F28+0.95*Constantes!$F$19),0)</f>
        <v>0</v>
      </c>
      <c r="X30" s="34">
        <f>MAX(0,Y29+Clima!$F28-W30-Constantes!$D$11)</f>
        <v>0</v>
      </c>
      <c r="Y30" s="34">
        <f>Y29+Clima!$F28-W30-V30-X30</f>
        <v>45.049307927154345</v>
      </c>
      <c r="Z30" s="7"/>
      <c r="AA30" s="8"/>
    </row>
    <row r="31" spans="2:27" x14ac:dyDescent="0.25">
      <c r="B31" s="6"/>
      <c r="C31" s="34">
        <v>26</v>
      </c>
      <c r="D31" s="34">
        <f>ET_Calcs!$I29*((1-Constantes!$D$20)*ET_Calcs!$K29+ET_Calcs!$L29)</f>
        <v>2.4696434055345442</v>
      </c>
      <c r="E31" s="34">
        <f>EXP(2.5*(Cálculos!I30-Constantes!$D$11)/(Constantes!$D$13))*Constantes!$D$18+Constantes!$D$17</f>
        <v>0.62806841698871452</v>
      </c>
      <c r="F31" s="34">
        <f>MIN(D31*E31,0.8*(I30+Clima!$F29-G31-H31-Constantes!$D$12))</f>
        <v>1.5511050242406992</v>
      </c>
      <c r="G31" s="34">
        <f>IF(Clima!$F29&gt;0.05*Constantes!$D$19,((Clima!$F29-0.05*Constantes!$D$19)^2)/(Clima!$F29+0.95*Constantes!$D$19),0)</f>
        <v>6.6408414609687841E-2</v>
      </c>
      <c r="H31" s="34">
        <f>MAX(0,I30+Clima!$F29-G31-Constantes!$D$11)</f>
        <v>0.59090688386833534</v>
      </c>
      <c r="I31" s="34">
        <f>I30+Clima!$F29-G31-F31-H31</f>
        <v>47.198894975759302</v>
      </c>
      <c r="J31" s="7"/>
      <c r="K31" s="34">
        <v>26</v>
      </c>
      <c r="L31" s="34">
        <f>ET_Calcs!$I29*((1-Constantes!$E$20)*ET_Calcs!$K29+ET_Calcs!$L29)</f>
        <v>2.4696434055345442</v>
      </c>
      <c r="M31" s="34">
        <f>EXP(2.5*(Cálculos!Q30-Constantes!$D$11)/(Constantes!$D$13))*Constantes!$E$18+Constantes!$E$17</f>
        <v>0.67050149469798948</v>
      </c>
      <c r="N31" s="34">
        <f>MIN(L31*M31,0.8*(Q30+Clima!$F29-O31-P31-Constantes!$D$12))</f>
        <v>1.6558995947819448</v>
      </c>
      <c r="O31" s="34">
        <f>IF(Clima!$F29&gt;0.05*Constantes!$E$19,((Clima!$F29-0.05*Constantes!$E$19)^2)/(Clima!$F29+0.95*Constantes!$E$19),0)</f>
        <v>0</v>
      </c>
      <c r="P31" s="34">
        <f>MAX(0,Q30+Clima!$F29-O31-Constantes!$D$11)</f>
        <v>0.58078365441480173</v>
      </c>
      <c r="Q31" s="34">
        <f>Q30+Clima!$F29-O31-N31-P31</f>
        <v>47.094100405218057</v>
      </c>
      <c r="R31" s="7"/>
      <c r="S31" s="34">
        <v>26</v>
      </c>
      <c r="T31" s="34">
        <f>ET_Calcs!$I29*((1-Constantes!$F$20)*ET_Calcs!$K29+ET_Calcs!$L29)</f>
        <v>2.4696434055345442</v>
      </c>
      <c r="U31" s="34">
        <f>EXP(2.5*(Cálculos!Y30-Constantes!$D$11)/(Constantes!$D$13))*Constantes!$F$18+Constantes!$F$17</f>
        <v>0.7470055769913132</v>
      </c>
      <c r="V31" s="34">
        <f>MIN(T31*U31,0.8*(Y30+Clima!$F29-W31-X31-Constantes!$D$12))</f>
        <v>1.8448373971141239</v>
      </c>
      <c r="W31" s="34">
        <f>IF(Clima!$F29&gt;0.05*Constantes!$F$19,((Clima!$F29-0.05*Constantes!$F$19)^2)/(Clima!$F29+0.95*Constantes!$F$19),0)</f>
        <v>0</v>
      </c>
      <c r="X31" s="34">
        <f>MAX(0,Y30+Clima!$F29-W31-Constantes!$D$11)</f>
        <v>0.29930792715434507</v>
      </c>
      <c r="Y31" s="34">
        <f>Y30+Clima!$F29-W31-V31-X31</f>
        <v>46.905162602885873</v>
      </c>
      <c r="Z31" s="7"/>
      <c r="AA31" s="8"/>
    </row>
    <row r="32" spans="2:27" x14ac:dyDescent="0.25">
      <c r="B32" s="6"/>
      <c r="C32" s="34">
        <v>27</v>
      </c>
      <c r="D32" s="34">
        <f>ET_Calcs!$I30*((1-Constantes!$D$20)*ET_Calcs!$K30+ET_Calcs!$L30)</f>
        <v>2.4973569450667323</v>
      </c>
      <c r="E32" s="34">
        <f>EXP(2.5*(Cálculos!I31-Constantes!$D$11)/(Constantes!$D$13))*Constantes!$D$18+Constantes!$D$17</f>
        <v>0.69298693116160703</v>
      </c>
      <c r="F32" s="34">
        <f>MIN(D32*E32,0.8*(I31+Clima!$F30-G32-H32-Constantes!$D$12))</f>
        <v>1.7306357253769209</v>
      </c>
      <c r="G32" s="34">
        <f>IF(Clima!$F30&gt;0.05*Constantes!$D$19,((Clima!$F30-0.05*Constantes!$D$19)^2)/(Clima!$F30+0.95*Constantes!$D$19),0)</f>
        <v>0</v>
      </c>
      <c r="H32" s="34">
        <f>MAX(0,I31+Clima!$F30-G32-Constantes!$D$11)</f>
        <v>0</v>
      </c>
      <c r="I32" s="34">
        <f>I31+Clima!$F30-G32-F32-H32</f>
        <v>45.568259250382383</v>
      </c>
      <c r="J32" s="7"/>
      <c r="K32" s="34">
        <v>27</v>
      </c>
      <c r="L32" s="34">
        <f>ET_Calcs!$I30*((1-Constantes!$E$20)*ET_Calcs!$K30+ET_Calcs!$L30)</f>
        <v>2.4973569450667323</v>
      </c>
      <c r="M32" s="34">
        <f>EXP(2.5*(Cálculos!Q31-Constantes!$D$11)/(Constantes!$D$13))*Constantes!$E$18+Constantes!$E$17</f>
        <v>0.70740390970716938</v>
      </c>
      <c r="N32" s="34">
        <f>MIN(L32*M32,0.8*(Q31+Clima!$F30-O32-P32-Constantes!$D$12))</f>
        <v>1.766640066874559</v>
      </c>
      <c r="O32" s="34">
        <f>IF(Clima!$F30&gt;0.05*Constantes!$E$19,((Clima!$F30-0.05*Constantes!$E$19)^2)/(Clima!$F30+0.95*Constantes!$E$19),0)</f>
        <v>0</v>
      </c>
      <c r="P32" s="34">
        <f>MAX(0,Q31+Clima!$F30-O32-Constantes!$D$11)</f>
        <v>0</v>
      </c>
      <c r="Q32" s="34">
        <f>Q31+Clima!$F30-O32-N32-P32</f>
        <v>45.427460338343501</v>
      </c>
      <c r="R32" s="7"/>
      <c r="S32" s="34">
        <v>27</v>
      </c>
      <c r="T32" s="34">
        <f>ET_Calcs!$I30*((1-Constantes!$F$20)*ET_Calcs!$K30+ET_Calcs!$L30)</f>
        <v>2.4973569450667323</v>
      </c>
      <c r="U32" s="34">
        <f>EXP(2.5*(Cálculos!Y31-Constantes!$D$11)/(Constantes!$D$13))*Constantes!$F$18+Constantes!$F$17</f>
        <v>0.76540370528044011</v>
      </c>
      <c r="V32" s="34">
        <f>MIN(T32*U32,0.8*(Y31+Clima!$F30-W32-X32-Constantes!$D$12))</f>
        <v>1.9114862591619175</v>
      </c>
      <c r="W32" s="34">
        <f>IF(Clima!$F30&gt;0.05*Constantes!$F$19,((Clima!$F30-0.05*Constantes!$F$19)^2)/(Clima!$F30+0.95*Constantes!$F$19),0)</f>
        <v>0</v>
      </c>
      <c r="X32" s="34">
        <f>MAX(0,Y31+Clima!$F30-W32-Constantes!$D$11)</f>
        <v>0</v>
      </c>
      <c r="Y32" s="34">
        <f>Y31+Clima!$F30-W32-V32-X32</f>
        <v>45.093676343723956</v>
      </c>
      <c r="Z32" s="7"/>
      <c r="AA32" s="8"/>
    </row>
    <row r="33" spans="2:27" x14ac:dyDescent="0.25">
      <c r="B33" s="6"/>
      <c r="C33" s="34">
        <v>28</v>
      </c>
      <c r="D33" s="34">
        <f>ET_Calcs!$I31*((1-Constantes!$D$20)*ET_Calcs!$K31+ET_Calcs!$L31)</f>
        <v>2.4757935725437008</v>
      </c>
      <c r="E33" s="34">
        <f>EXP(2.5*(Cálculos!I32-Constantes!$D$11)/(Constantes!$D$13))*Constantes!$D$18+Constantes!$D$17</f>
        <v>0.63338647345011045</v>
      </c>
      <c r="F33" s="34">
        <f>MIN(D33*E33,0.8*(I32+Clima!$F31-G33-H33-Constantes!$D$12))</f>
        <v>1.5681341599039049</v>
      </c>
      <c r="G33" s="34">
        <f>IF(Clima!$F31&gt;0.05*Constantes!$D$19,((Clima!$F31-0.05*Constantes!$D$19)^2)/(Clima!$F31+0.95*Constantes!$D$19),0)</f>
        <v>0</v>
      </c>
      <c r="H33" s="34">
        <f>MAX(0,I32+Clima!$F31-G33-Constantes!$D$11)</f>
        <v>0</v>
      </c>
      <c r="I33" s="34">
        <f>I32+Clima!$F31-G33-F33-H33</f>
        <v>44.000125090478477</v>
      </c>
      <c r="J33" s="7"/>
      <c r="K33" s="34">
        <v>28</v>
      </c>
      <c r="L33" s="34">
        <f>ET_Calcs!$I31*((1-Constantes!$E$20)*ET_Calcs!$K31+ET_Calcs!$L31)</f>
        <v>2.4757935725437008</v>
      </c>
      <c r="M33" s="34">
        <f>EXP(2.5*(Cálculos!Q32-Constantes!$D$11)/(Constantes!$D$13))*Constantes!$E$18+Constantes!$E$17</f>
        <v>0.67234286900241502</v>
      </c>
      <c r="N33" s="34">
        <f>MIN(L33*M33,0.8*(Q32+Clima!$F31-O33-P33-Constantes!$D$12))</f>
        <v>1.6645821536217704</v>
      </c>
      <c r="O33" s="34">
        <f>IF(Clima!$F31&gt;0.05*Constantes!$E$19,((Clima!$F31-0.05*Constantes!$E$19)^2)/(Clima!$F31+0.95*Constantes!$E$19),0)</f>
        <v>0</v>
      </c>
      <c r="P33" s="34">
        <f>MAX(0,Q32+Clima!$F31-O33-Constantes!$D$11)</f>
        <v>0</v>
      </c>
      <c r="Q33" s="34">
        <f>Q32+Clima!$F31-O33-N33-P33</f>
        <v>43.762878184721728</v>
      </c>
      <c r="R33" s="7"/>
      <c r="S33" s="34">
        <v>28</v>
      </c>
      <c r="T33" s="34">
        <f>ET_Calcs!$I31*((1-Constantes!$F$20)*ET_Calcs!$K31+ET_Calcs!$L31)</f>
        <v>2.4757935725437008</v>
      </c>
      <c r="U33" s="34">
        <f>EXP(2.5*(Cálculos!Y32-Constantes!$D$11)/(Constantes!$D$13))*Constantes!$F$18+Constantes!$F$17</f>
        <v>0.74740261153577647</v>
      </c>
      <c r="V33" s="34">
        <f>MIN(T33*U33,0.8*(Y32+Clima!$F31-W33-X33-Constantes!$D$12))</f>
        <v>1.8504145817426518</v>
      </c>
      <c r="W33" s="34">
        <f>IF(Clima!$F31&gt;0.05*Constantes!$F$19,((Clima!$F31-0.05*Constantes!$F$19)^2)/(Clima!$F31+0.95*Constantes!$F$19),0)</f>
        <v>0</v>
      </c>
      <c r="X33" s="34">
        <f>MAX(0,Y32+Clima!$F31-W33-Constantes!$D$11)</f>
        <v>0</v>
      </c>
      <c r="Y33" s="34">
        <f>Y32+Clima!$F31-W33-V33-X33</f>
        <v>43.243261761981302</v>
      </c>
      <c r="Z33" s="7"/>
      <c r="AA33" s="8"/>
    </row>
    <row r="34" spans="2:27" x14ac:dyDescent="0.25">
      <c r="B34" s="6"/>
      <c r="C34" s="34">
        <v>29</v>
      </c>
      <c r="D34" s="34">
        <f>ET_Calcs!$I32*((1-Constantes!$D$20)*ET_Calcs!$K32+ET_Calcs!$L32)</f>
        <v>2.3610538555849732</v>
      </c>
      <c r="E34" s="34">
        <f>EXP(2.5*(Cálculos!I33-Constantes!$D$11)/(Constantes!$D$13))*Constantes!$D$18+Constantes!$D$17</f>
        <v>0.58540727500748391</v>
      </c>
      <c r="F34" s="34">
        <f>MIN(D34*E34,0.8*(I33+Clima!$F32-G34-H34-Constantes!$D$12))</f>
        <v>1.3821781037439125</v>
      </c>
      <c r="G34" s="34">
        <f>IF(Clima!$F32&gt;0.05*Constantes!$D$19,((Clima!$F32-0.05*Constantes!$D$19)^2)/(Clima!$F32+0.95*Constantes!$D$19),0)</f>
        <v>0</v>
      </c>
      <c r="H34" s="34">
        <f>MAX(0,I33+Clima!$F32-G34-Constantes!$D$11)</f>
        <v>0</v>
      </c>
      <c r="I34" s="34">
        <f>I33+Clima!$F32-G34-F34-H34</f>
        <v>44.317946986734569</v>
      </c>
      <c r="J34" s="7"/>
      <c r="K34" s="34">
        <v>29</v>
      </c>
      <c r="L34" s="34">
        <f>ET_Calcs!$I32*((1-Constantes!$E$20)*ET_Calcs!$K32+ET_Calcs!$L32)</f>
        <v>2.3610538555849732</v>
      </c>
      <c r="M34" s="34">
        <f>EXP(2.5*(Cálculos!Q33-Constantes!$D$11)/(Constantes!$D$13))*Constantes!$E$18+Constantes!$E$17</f>
        <v>0.64324154689396118</v>
      </c>
      <c r="N34" s="34">
        <f>MIN(L34*M34,0.8*(Q33+Clima!$F32-O34-P34-Constantes!$D$12))</f>
        <v>1.5187279343664293</v>
      </c>
      <c r="O34" s="34">
        <f>IF(Clima!$F32&gt;0.05*Constantes!$E$19,((Clima!$F32-0.05*Constantes!$E$19)^2)/(Clima!$F32+0.95*Constantes!$E$19),0)</f>
        <v>0</v>
      </c>
      <c r="P34" s="34">
        <f>MAX(0,Q33+Clima!$F32-O34-Constantes!$D$11)</f>
        <v>0</v>
      </c>
      <c r="Q34" s="34">
        <f>Q33+Clima!$F32-O34-N34-P34</f>
        <v>43.9441502503553</v>
      </c>
      <c r="R34" s="7"/>
      <c r="S34" s="34">
        <v>29</v>
      </c>
      <c r="T34" s="34">
        <f>ET_Calcs!$I32*((1-Constantes!$F$20)*ET_Calcs!$K32+ET_Calcs!$L32)</f>
        <v>2.3610538555849732</v>
      </c>
      <c r="U34" s="34">
        <f>EXP(2.5*(Cálculos!Y33-Constantes!$D$11)/(Constantes!$D$13))*Constantes!$F$18+Constantes!$F$17</f>
        <v>0.73239843003793137</v>
      </c>
      <c r="V34" s="34">
        <f>MIN(T34*U34,0.8*(Y33+Clima!$F32-W34-X34-Constantes!$D$12))</f>
        <v>1.7292321370654391</v>
      </c>
      <c r="W34" s="34">
        <f>IF(Clima!$F32&gt;0.05*Constantes!$F$19,((Clima!$F32-0.05*Constantes!$F$19)^2)/(Clima!$F32+0.95*Constantes!$F$19),0)</f>
        <v>0</v>
      </c>
      <c r="X34" s="34">
        <f>MAX(0,Y33+Clima!$F32-W34-Constantes!$D$11)</f>
        <v>0</v>
      </c>
      <c r="Y34" s="34">
        <f>Y33+Clima!$F32-W34-V34-X34</f>
        <v>43.214029624915867</v>
      </c>
      <c r="Z34" s="7"/>
      <c r="AA34" s="8"/>
    </row>
    <row r="35" spans="2:27" x14ac:dyDescent="0.25">
      <c r="B35" s="6"/>
      <c r="C35" s="34">
        <v>30</v>
      </c>
      <c r="D35" s="34">
        <f>ET_Calcs!$I33*((1-Constantes!$D$20)*ET_Calcs!$K33+ET_Calcs!$L33)</f>
        <v>2.4635368658575283</v>
      </c>
      <c r="E35" s="34">
        <f>EXP(2.5*(Cálculos!I34-Constantes!$D$11)/(Constantes!$D$13))*Constantes!$D$18+Constantes!$D$17</f>
        <v>0.59446793976764911</v>
      </c>
      <c r="F35" s="34">
        <f>MIN(D35*E35,0.8*(I34+Clima!$F33-G35-H35-Constantes!$D$12))</f>
        <v>1.4644936851879762</v>
      </c>
      <c r="G35" s="34">
        <f>IF(Clima!$F33&gt;0.05*Constantes!$D$19,((Clima!$F33-0.05*Constantes!$D$19)^2)/(Clima!$F33+0.95*Constantes!$D$19),0)</f>
        <v>0.18321903672216158</v>
      </c>
      <c r="H35" s="34">
        <f>MAX(0,I34+Clima!$F33-G35-Constantes!$D$11)</f>
        <v>0.5847279500124074</v>
      </c>
      <c r="I35" s="34">
        <f>I34+Clima!$F33-G35-F35-H35</f>
        <v>47.285506314812025</v>
      </c>
      <c r="J35" s="7"/>
      <c r="K35" s="34">
        <v>30</v>
      </c>
      <c r="L35" s="34">
        <f>ET_Calcs!$I33*((1-Constantes!$E$20)*ET_Calcs!$K33+ET_Calcs!$L33)</f>
        <v>2.4635368658575283</v>
      </c>
      <c r="M35" s="34">
        <f>EXP(2.5*(Cálculos!Q34-Constantes!$D$11)/(Constantes!$D$13))*Constantes!$E$18+Constantes!$E$17</f>
        <v>0.64615587439167599</v>
      </c>
      <c r="N35" s="34">
        <f>MIN(L35*M35,0.8*(Q34+Clima!$F33-O35-P35-Constantes!$D$12))</f>
        <v>1.5918288176543003</v>
      </c>
      <c r="O35" s="34">
        <f>IF(Clima!$F33&gt;0.05*Constantes!$E$19,((Clima!$F33-0.05*Constantes!$E$19)^2)/(Clima!$F33+0.95*Constantes!$E$19),0)</f>
        <v>1.0912157778642772E-2</v>
      </c>
      <c r="P35" s="34">
        <f>MAX(0,Q34+Clima!$F33-O35-Constantes!$D$11)</f>
        <v>0.38323809257666142</v>
      </c>
      <c r="Q35" s="34">
        <f>Q34+Clima!$F33-O35-N35-P35</f>
        <v>47.158171182345697</v>
      </c>
      <c r="R35" s="7"/>
      <c r="S35" s="34">
        <v>30</v>
      </c>
      <c r="T35" s="34">
        <f>ET_Calcs!$I33*((1-Constantes!$F$20)*ET_Calcs!$K33+ET_Calcs!$L33)</f>
        <v>2.4635368658575283</v>
      </c>
      <c r="U35" s="34">
        <f>EXP(2.5*(Cálculos!Y34-Constantes!$D$11)/(Constantes!$D$13))*Constantes!$F$18+Constantes!$F$17</f>
        <v>0.7321852786163604</v>
      </c>
      <c r="V35" s="34">
        <f>MIN(T35*U35,0.8*(Y34+Clima!$F33-W35-X35-Constantes!$D$12))</f>
        <v>1.8037654265095697</v>
      </c>
      <c r="W35" s="34">
        <f>IF(Clima!$F33&gt;0.05*Constantes!$F$19,((Clima!$F33-0.05*Constantes!$F$19)^2)/(Clima!$F33+0.95*Constantes!$F$19),0)</f>
        <v>0</v>
      </c>
      <c r="X35" s="34">
        <f>MAX(0,Y34+Clima!$F33-W35-Constantes!$D$11)</f>
        <v>0</v>
      </c>
      <c r="Y35" s="34">
        <f>Y34+Clima!$F33-W35-V35-X35</f>
        <v>46.610264198406298</v>
      </c>
      <c r="Z35" s="7"/>
      <c r="AA35" s="8"/>
    </row>
    <row r="36" spans="2:27" x14ac:dyDescent="0.25">
      <c r="B36" s="6"/>
      <c r="C36" s="34">
        <v>31</v>
      </c>
      <c r="D36" s="34">
        <f>ET_Calcs!$I34*((1-Constantes!$D$20)*ET_Calcs!$K34+ET_Calcs!$L34)</f>
        <v>2.4392015633630688</v>
      </c>
      <c r="E36" s="34">
        <f>EXP(2.5*(Cálculos!I35-Constantes!$D$11)/(Constantes!$D$13))*Constantes!$D$18+Constantes!$D$17</f>
        <v>0.69646475869364055</v>
      </c>
      <c r="F36" s="34">
        <f>MIN(D36*E36,0.8*(I35+Clima!$F34-G36-H36-Constantes!$D$12))</f>
        <v>1.6988179282328104</v>
      </c>
      <c r="G36" s="34">
        <f>IF(Clima!$F34&gt;0.05*Constantes!$D$19,((Clima!$F34-0.05*Constantes!$D$19)^2)/(Clima!$F34+0.95*Constantes!$D$19),0)</f>
        <v>1.6145793882837732E-2</v>
      </c>
      <c r="H36" s="34">
        <f>MAX(0,I35+Clima!$F34-G36-Constantes!$D$11)</f>
        <v>1.6193605209291917</v>
      </c>
      <c r="I36" s="34">
        <f>I35+Clima!$F34-G36-F36-H36</f>
        <v>47.051182071767187</v>
      </c>
      <c r="J36" s="7"/>
      <c r="K36" s="34">
        <v>31</v>
      </c>
      <c r="L36" s="34">
        <f>ET_Calcs!$I34*((1-Constantes!$E$20)*ET_Calcs!$K34+ET_Calcs!$L34)</f>
        <v>2.4392015633630688</v>
      </c>
      <c r="M36" s="34">
        <f>EXP(2.5*(Cálculos!Q35-Constantes!$D$11)/(Constantes!$D$13))*Constantes!$E$18+Constantes!$E$17</f>
        <v>0.70888568109322425</v>
      </c>
      <c r="N36" s="34">
        <f>MIN(L36*M36,0.8*(Q35+Clima!$F34-O36-P36-Constantes!$D$12))</f>
        <v>1.7291150615682864</v>
      </c>
      <c r="O36" s="34">
        <f>IF(Clima!$F34&gt;0.05*Constantes!$E$19,((Clima!$F34-0.05*Constantes!$E$19)^2)/(Clima!$F34+0.95*Constantes!$E$19),0)</f>
        <v>0</v>
      </c>
      <c r="P36" s="34">
        <f>MAX(0,Q35+Clima!$F34-O36-Constantes!$D$11)</f>
        <v>1.5081711823456985</v>
      </c>
      <c r="Q36" s="34">
        <f>Q35+Clima!$F34-O36-N36-P36</f>
        <v>47.020884938431713</v>
      </c>
      <c r="R36" s="7"/>
      <c r="S36" s="34">
        <v>31</v>
      </c>
      <c r="T36" s="34">
        <f>ET_Calcs!$I34*((1-Constantes!$F$20)*ET_Calcs!$K34+ET_Calcs!$L34)</f>
        <v>2.4392015633630688</v>
      </c>
      <c r="U36" s="34">
        <f>EXP(2.5*(Cálculos!Y35-Constantes!$D$11)/(Constantes!$D$13))*Constantes!$F$18+Constantes!$F$17</f>
        <v>0.76222086910059594</v>
      </c>
      <c r="V36" s="34">
        <f>MIN(T36*U36,0.8*(Y35+Clima!$F34-W36-X36-Constantes!$D$12))</f>
        <v>1.8592103355381306</v>
      </c>
      <c r="W36" s="34">
        <f>IF(Clima!$F34&gt;0.05*Constantes!$F$19,((Clima!$F34-0.05*Constantes!$F$19)^2)/(Clima!$F34+0.95*Constantes!$F$19),0)</f>
        <v>0</v>
      </c>
      <c r="X36" s="34">
        <f>MAX(0,Y35+Clima!$F34-W36-Constantes!$D$11)</f>
        <v>0.96026419840629984</v>
      </c>
      <c r="Y36" s="34">
        <f>Y35+Clima!$F34-W36-V36-X36</f>
        <v>46.89078966446187</v>
      </c>
      <c r="Z36" s="7"/>
      <c r="AA36" s="8"/>
    </row>
    <row r="37" spans="2:27" x14ac:dyDescent="0.25">
      <c r="B37" s="6"/>
      <c r="C37" s="34">
        <v>32</v>
      </c>
      <c r="D37" s="34">
        <f>ET_Calcs!$I35*((1-Constantes!$D$20)*ET_Calcs!$K35+ET_Calcs!$L35)</f>
        <v>2.4819977485002718</v>
      </c>
      <c r="E37" s="34">
        <f>EXP(2.5*(Cálculos!I36-Constantes!$D$11)/(Constantes!$D$13))*Constantes!$D$18+Constantes!$D$17</f>
        <v>0.68713227665561893</v>
      </c>
      <c r="F37" s="34">
        <f>MIN(D37*E37,0.8*(I36+Clima!$F35-G37-H37-Constantes!$D$12))</f>
        <v>1.7054607635811121</v>
      </c>
      <c r="G37" s="34">
        <f>IF(Clima!$F35&gt;0.05*Constantes!$D$19,((Clima!$F35-0.05*Constantes!$D$19)^2)/(Clima!$F35+0.95*Constantes!$D$19),0)</f>
        <v>0</v>
      </c>
      <c r="H37" s="34">
        <f>MAX(0,I36+Clima!$F35-G37-Constantes!$D$11)</f>
        <v>0</v>
      </c>
      <c r="I37" s="34">
        <f>I36+Clima!$F35-G37-F37-H37</f>
        <v>46.74572130818607</v>
      </c>
      <c r="J37" s="7"/>
      <c r="K37" s="34">
        <v>32</v>
      </c>
      <c r="L37" s="34">
        <f>ET_Calcs!$I35*((1-Constantes!$E$20)*ET_Calcs!$K35+ET_Calcs!$L35)</f>
        <v>2.4819977485002718</v>
      </c>
      <c r="M37" s="34">
        <f>EXP(2.5*(Cálculos!Q36-Constantes!$D$11)/(Constantes!$D$13))*Constantes!$E$18+Constantes!$E$17</f>
        <v>0.70572351247125109</v>
      </c>
      <c r="N37" s="34">
        <f>MIN(L37*M37,0.8*(Q36+Clima!$F35-O37-P37-Constantes!$D$12))</f>
        <v>1.7516041690173487</v>
      </c>
      <c r="O37" s="34">
        <f>IF(Clima!$F35&gt;0.05*Constantes!$E$19,((Clima!$F35-0.05*Constantes!$E$19)^2)/(Clima!$F35+0.95*Constantes!$E$19),0)</f>
        <v>0</v>
      </c>
      <c r="P37" s="34">
        <f>MAX(0,Q36+Clima!$F35-O37-Constantes!$D$11)</f>
        <v>0</v>
      </c>
      <c r="Q37" s="34">
        <f>Q36+Clima!$F35-O37-N37-P37</f>
        <v>46.669280769414364</v>
      </c>
      <c r="R37" s="7"/>
      <c r="S37" s="34">
        <v>32</v>
      </c>
      <c r="T37" s="34">
        <f>ET_Calcs!$I35*((1-Constantes!$F$20)*ET_Calcs!$K35+ET_Calcs!$L35)</f>
        <v>2.4819977485002718</v>
      </c>
      <c r="U37" s="34">
        <f>EXP(2.5*(Cálculos!Y36-Constantes!$D$11)/(Constantes!$D$13))*Constantes!$F$18+Constantes!$F$17</f>
        <v>0.76524614874714936</v>
      </c>
      <c r="V37" s="34">
        <f>MIN(T37*U37,0.8*(Y36+Clima!$F35-W37-X37-Constantes!$D$12))</f>
        <v>1.8993392182389288</v>
      </c>
      <c r="W37" s="34">
        <f>IF(Clima!$F35&gt;0.05*Constantes!$F$19,((Clima!$F35-0.05*Constantes!$F$19)^2)/(Clima!$F35+0.95*Constantes!$F$19),0)</f>
        <v>0</v>
      </c>
      <c r="X37" s="34">
        <f>MAX(0,Y36+Clima!$F35-W37-Constantes!$D$11)</f>
        <v>0</v>
      </c>
      <c r="Y37" s="34">
        <f>Y36+Clima!$F35-W37-V37-X37</f>
        <v>46.39145044622294</v>
      </c>
      <c r="Z37" s="7"/>
      <c r="AA37" s="8"/>
    </row>
    <row r="38" spans="2:27" x14ac:dyDescent="0.25">
      <c r="B38" s="6"/>
      <c r="C38" s="34">
        <v>33</v>
      </c>
      <c r="D38" s="34">
        <f>ET_Calcs!$I36*((1-Constantes!$D$20)*ET_Calcs!$K36+ET_Calcs!$L36)</f>
        <v>2.5402311539406321</v>
      </c>
      <c r="E38" s="34">
        <f>EXP(2.5*(Cálculos!I37-Constantes!$D$11)/(Constantes!$D$13))*Constantes!$D$18+Constantes!$D$17</f>
        <v>0.67532580023825139</v>
      </c>
      <c r="F38" s="34">
        <f>MIN(D38*E38,0.8*(I37+Clima!$F36-G38-H38-Constantes!$D$12))</f>
        <v>1.7154836368250941</v>
      </c>
      <c r="G38" s="34">
        <f>IF(Clima!$F36&gt;0.05*Constantes!$D$19,((Clima!$F36-0.05*Constantes!$D$19)^2)/(Clima!$F36+0.95*Constantes!$D$19),0)</f>
        <v>0</v>
      </c>
      <c r="H38" s="34">
        <f>MAX(0,I37+Clima!$F36-G38-Constantes!$D$11)</f>
        <v>0.19572130818607292</v>
      </c>
      <c r="I38" s="34">
        <f>I37+Clima!$F36-G38-F38-H38</f>
        <v>47.034516363174909</v>
      </c>
      <c r="J38" s="7"/>
      <c r="K38" s="34">
        <v>33</v>
      </c>
      <c r="L38" s="34">
        <f>ET_Calcs!$I36*((1-Constantes!$E$20)*ET_Calcs!$K36+ET_Calcs!$L36)</f>
        <v>2.5402311539406321</v>
      </c>
      <c r="M38" s="34">
        <f>EXP(2.5*(Cálculos!Q37-Constantes!$D$11)/(Constantes!$D$13))*Constantes!$E$18+Constantes!$E$17</f>
        <v>0.69784145248641416</v>
      </c>
      <c r="N38" s="34">
        <f>MIN(L38*M38,0.8*(Q37+Clima!$F36-O38-P38-Constantes!$D$12))</f>
        <v>1.7726785981171707</v>
      </c>
      <c r="O38" s="34">
        <f>IF(Clima!$F36&gt;0.05*Constantes!$E$19,((Clima!$F36-0.05*Constantes!$E$19)^2)/(Clima!$F36+0.95*Constantes!$E$19),0)</f>
        <v>0</v>
      </c>
      <c r="P38" s="34">
        <f>MAX(0,Q37+Clima!$F36-O38-Constantes!$D$11)</f>
        <v>0.11928076941436672</v>
      </c>
      <c r="Q38" s="34">
        <f>Q37+Clima!$F36-O38-N38-P38</f>
        <v>46.977321401882833</v>
      </c>
      <c r="R38" s="7"/>
      <c r="S38" s="34">
        <v>33</v>
      </c>
      <c r="T38" s="34">
        <f>ET_Calcs!$I36*((1-Constantes!$F$20)*ET_Calcs!$K36+ET_Calcs!$L36)</f>
        <v>2.5402311539406321</v>
      </c>
      <c r="U38" s="34">
        <f>EXP(2.5*(Cálculos!Y37-Constantes!$D$11)/(Constantes!$D$13))*Constantes!$F$18+Constantes!$F$17</f>
        <v>0.75992570802633774</v>
      </c>
      <c r="V38" s="34">
        <f>MIN(T38*U38,0.8*(Y37+Clima!$F36-W38-X38-Constantes!$D$12))</f>
        <v>1.9303869582088957</v>
      </c>
      <c r="W38" s="34">
        <f>IF(Clima!$F36&gt;0.05*Constantes!$F$19,((Clima!$F36-0.05*Constantes!$F$19)^2)/(Clima!$F36+0.95*Constantes!$F$19),0)</f>
        <v>0</v>
      </c>
      <c r="X38" s="34">
        <f>MAX(0,Y37+Clima!$F36-W38-Constantes!$D$11)</f>
        <v>0</v>
      </c>
      <c r="Y38" s="34">
        <f>Y37+Clima!$F36-W38-V38-X38</f>
        <v>46.661063488014051</v>
      </c>
      <c r="Z38" s="7"/>
      <c r="AA38" s="8"/>
    </row>
    <row r="39" spans="2:27" x14ac:dyDescent="0.25">
      <c r="B39" s="6"/>
      <c r="C39" s="34">
        <v>34</v>
      </c>
      <c r="D39" s="34">
        <f>ET_Calcs!$I37*((1-Constantes!$D$20)*ET_Calcs!$K37+ET_Calcs!$L37)</f>
        <v>2.5751115028946883</v>
      </c>
      <c r="E39" s="34">
        <f>EXP(2.5*(Cálculos!I38-Constantes!$D$11)/(Constantes!$D$13))*Constantes!$D$18+Constantes!$D$17</f>
        <v>0.6864777372972557</v>
      </c>
      <c r="F39" s="34">
        <f>MIN(D39*E39,0.8*(I38+Clima!$F37-G39-H39-Constantes!$D$12))</f>
        <v>1.7677567177952811</v>
      </c>
      <c r="G39" s="34">
        <f>IF(Clima!$F37&gt;0.05*Constantes!$D$19,((Clima!$F37-0.05*Constantes!$D$19)^2)/(Clima!$F37+0.95*Constantes!$D$19),0)</f>
        <v>0</v>
      </c>
      <c r="H39" s="34">
        <f>MAX(0,I38+Clima!$F37-G39-Constantes!$D$11)</f>
        <v>0</v>
      </c>
      <c r="I39" s="34">
        <f>I38+Clima!$F37-G39-F39-H39</f>
        <v>45.266759645379629</v>
      </c>
      <c r="J39" s="7"/>
      <c r="K39" s="34">
        <v>34</v>
      </c>
      <c r="L39" s="34">
        <f>ET_Calcs!$I37*((1-Constantes!$E$20)*ET_Calcs!$K37+ET_Calcs!$L37)</f>
        <v>2.5751115028946883</v>
      </c>
      <c r="M39" s="34">
        <f>EXP(2.5*(Cálculos!Q38-Constantes!$D$11)/(Constantes!$D$13))*Constantes!$E$18+Constantes!$E$17</f>
        <v>0.70473013593776379</v>
      </c>
      <c r="N39" s="34">
        <f>MIN(L39*M39,0.8*(Q38+Clima!$F37-O39-P39-Constantes!$D$12))</f>
        <v>1.8147586794898729</v>
      </c>
      <c r="O39" s="34">
        <f>IF(Clima!$F37&gt;0.05*Constantes!$E$19,((Clima!$F37-0.05*Constantes!$E$19)^2)/(Clima!$F37+0.95*Constantes!$E$19),0)</f>
        <v>0</v>
      </c>
      <c r="P39" s="34">
        <f>MAX(0,Q38+Clima!$F37-O39-Constantes!$D$11)</f>
        <v>0</v>
      </c>
      <c r="Q39" s="34">
        <f>Q38+Clima!$F37-O39-N39-P39</f>
        <v>45.162562722392963</v>
      </c>
      <c r="R39" s="7"/>
      <c r="S39" s="34">
        <v>34</v>
      </c>
      <c r="T39" s="34">
        <f>ET_Calcs!$I37*((1-Constantes!$F$20)*ET_Calcs!$K37+ET_Calcs!$L37)</f>
        <v>2.5751115028946883</v>
      </c>
      <c r="U39" s="34">
        <f>EXP(2.5*(Cálculos!Y38-Constantes!$D$11)/(Constantes!$D$13))*Constantes!$F$18+Constantes!$F$17</f>
        <v>0.7627617369372679</v>
      </c>
      <c r="V39" s="34">
        <f>MIN(T39*U39,0.8*(Y38+Clima!$F37-W39-X39-Constantes!$D$12))</f>
        <v>1.9641965227550908</v>
      </c>
      <c r="W39" s="34">
        <f>IF(Clima!$F37&gt;0.05*Constantes!$F$19,((Clima!$F37-0.05*Constantes!$F$19)^2)/(Clima!$F37+0.95*Constantes!$F$19),0)</f>
        <v>0</v>
      </c>
      <c r="X39" s="34">
        <f>MAX(0,Y38+Clima!$F37-W39-Constantes!$D$11)</f>
        <v>0</v>
      </c>
      <c r="Y39" s="34">
        <f>Y38+Clima!$F37-W39-V39-X39</f>
        <v>44.696866965258963</v>
      </c>
      <c r="Z39" s="7"/>
      <c r="AA39" s="8"/>
    </row>
    <row r="40" spans="2:27" x14ac:dyDescent="0.25">
      <c r="B40" s="6"/>
      <c r="C40" s="34">
        <v>35</v>
      </c>
      <c r="D40" s="34">
        <f>ET_Calcs!$I38*((1-Constantes!$D$20)*ET_Calcs!$K38+ET_Calcs!$L38)</f>
        <v>2.4934833940999952</v>
      </c>
      <c r="E40" s="34">
        <f>EXP(2.5*(Cálculos!I39-Constantes!$D$11)/(Constantes!$D$13))*Constantes!$D$18+Constantes!$D$17</f>
        <v>0.62350120884872351</v>
      </c>
      <c r="F40" s="34">
        <f>MIN(D40*E40,0.8*(I39+Clima!$F38-G40-H40-Constantes!$D$12))</f>
        <v>1.5546899104655652</v>
      </c>
      <c r="G40" s="34">
        <f>IF(Clima!$F38&gt;0.05*Constantes!$D$19,((Clima!$F38-0.05*Constantes!$D$19)^2)/(Clima!$F38+0.95*Constantes!$D$19),0)</f>
        <v>2.443438914027151E-2</v>
      </c>
      <c r="H40" s="34">
        <f>MAX(0,I39+Clima!$F38-G40-Constantes!$D$11)</f>
        <v>0</v>
      </c>
      <c r="I40" s="34">
        <f>I39+Clima!$F38-G40-F40-H40</f>
        <v>46.987635345773789</v>
      </c>
      <c r="J40" s="7"/>
      <c r="K40" s="34">
        <v>35</v>
      </c>
      <c r="L40" s="34">
        <f>ET_Calcs!$I38*((1-Constantes!$E$20)*ET_Calcs!$K38+ET_Calcs!$L38)</f>
        <v>2.4934833940999952</v>
      </c>
      <c r="M40" s="34">
        <f>EXP(2.5*(Cálculos!Q39-Constantes!$D$11)/(Constantes!$D$13))*Constantes!$E$18+Constantes!$E$17</f>
        <v>0.6673442132903159</v>
      </c>
      <c r="N40" s="34">
        <f>MIN(L40*M40,0.8*(Q39+Clima!$F38-O40-P40-Constantes!$D$12))</f>
        <v>1.6640117139881281</v>
      </c>
      <c r="O40" s="34">
        <f>IF(Clima!$F38&gt;0.05*Constantes!$E$19,((Clima!$F38-0.05*Constantes!$E$19)^2)/(Clima!$F38+0.95*Constantes!$E$19),0)</f>
        <v>0</v>
      </c>
      <c r="P40" s="34">
        <f>MAX(0,Q39+Clima!$F38-O40-Constantes!$D$11)</f>
        <v>0</v>
      </c>
      <c r="Q40" s="34">
        <f>Q39+Clima!$F38-O40-N40-P40</f>
        <v>46.798551008404829</v>
      </c>
      <c r="R40" s="7"/>
      <c r="S40" s="34">
        <v>35</v>
      </c>
      <c r="T40" s="34">
        <f>ET_Calcs!$I38*((1-Constantes!$F$20)*ET_Calcs!$K38+ET_Calcs!$L38)</f>
        <v>2.4934833940999952</v>
      </c>
      <c r="U40" s="34">
        <f>EXP(2.5*(Cálculos!Y39-Constantes!$D$11)/(Constantes!$D$13))*Constantes!$F$18+Constantes!$F$17</f>
        <v>0.74392030081510008</v>
      </c>
      <c r="V40" s="34">
        <f>MIN(T40*U40,0.8*(Y39+Clima!$F38-W40-X40-Constantes!$D$12))</f>
        <v>1.8549529166163252</v>
      </c>
      <c r="W40" s="34">
        <f>IF(Clima!$F38&gt;0.05*Constantes!$F$19,((Clima!$F38-0.05*Constantes!$F$19)^2)/(Clima!$F38+0.95*Constantes!$F$19),0)</f>
        <v>0</v>
      </c>
      <c r="X40" s="34">
        <f>MAX(0,Y39+Clima!$F38-W40-Constantes!$D$11)</f>
        <v>0</v>
      </c>
      <c r="Y40" s="34">
        <f>Y39+Clima!$F38-W40-V40-X40</f>
        <v>46.141914048642633</v>
      </c>
      <c r="Z40" s="7"/>
      <c r="AA40" s="8"/>
    </row>
    <row r="41" spans="2:27" x14ac:dyDescent="0.25">
      <c r="B41" s="6"/>
      <c r="C41" s="34">
        <v>36</v>
      </c>
      <c r="D41" s="34">
        <f>ET_Calcs!$I39*((1-Constantes!$D$20)*ET_Calcs!$K39+ET_Calcs!$L39)</f>
        <v>2.5927784348938423</v>
      </c>
      <c r="E41" s="34">
        <f>EXP(2.5*(Cálculos!I40-Constantes!$D$11)/(Constantes!$D$13))*Constantes!$D$18+Constantes!$D$17</f>
        <v>0.68464299016352292</v>
      </c>
      <c r="F41" s="34">
        <f>MIN(D41*E41,0.8*(I40+Clima!$F39-G41-H41-Constantes!$D$12))</f>
        <v>1.7751275804972193</v>
      </c>
      <c r="G41" s="34">
        <f>IF(Clima!$F39&gt;0.05*Constantes!$D$19,((Clima!$F39-0.05*Constantes!$D$19)^2)/(Clima!$F39+0.95*Constantes!$D$19),0)</f>
        <v>0</v>
      </c>
      <c r="H41" s="34">
        <f>MAX(0,I40+Clima!$F39-G41-Constantes!$D$11)</f>
        <v>0</v>
      </c>
      <c r="I41" s="34">
        <f>I40+Clima!$F39-G41-F41-H41</f>
        <v>45.21250776527657</v>
      </c>
      <c r="J41" s="7"/>
      <c r="K41" s="34">
        <v>36</v>
      </c>
      <c r="L41" s="34">
        <f>ET_Calcs!$I39*((1-Constantes!$E$20)*ET_Calcs!$K39+ET_Calcs!$L39)</f>
        <v>2.5927784348938423</v>
      </c>
      <c r="M41" s="34">
        <f>EXP(2.5*(Cálculos!Q40-Constantes!$D$11)/(Constantes!$D$13))*Constantes!$E$18+Constantes!$E$17</f>
        <v>0.70070362647994411</v>
      </c>
      <c r="N41" s="34">
        <f>MIN(L41*M41,0.8*(Q40+Clima!$F39-O41-P41-Constantes!$D$12))</f>
        <v>1.816769251989109</v>
      </c>
      <c r="O41" s="34">
        <f>IF(Clima!$F39&gt;0.05*Constantes!$E$19,((Clima!$F39-0.05*Constantes!$E$19)^2)/(Clima!$F39+0.95*Constantes!$E$19),0)</f>
        <v>0</v>
      </c>
      <c r="P41" s="34">
        <f>MAX(0,Q40+Clima!$F39-O41-Constantes!$D$11)</f>
        <v>0</v>
      </c>
      <c r="Q41" s="34">
        <f>Q40+Clima!$F39-O41-N41-P41</f>
        <v>44.981781756415721</v>
      </c>
      <c r="R41" s="7"/>
      <c r="S41" s="34">
        <v>36</v>
      </c>
      <c r="T41" s="34">
        <f>ET_Calcs!$I39*((1-Constantes!$F$20)*ET_Calcs!$K39+ET_Calcs!$L39)</f>
        <v>2.5927784348938423</v>
      </c>
      <c r="U41" s="34">
        <f>EXP(2.5*(Cálculos!Y40-Constantes!$D$11)/(Constantes!$D$13))*Constantes!$F$18+Constantes!$F$17</f>
        <v>0.75737550024151157</v>
      </c>
      <c r="V41" s="34">
        <f>MIN(T41*U41,0.8*(Y40+Clima!$F39-W41-X41-Constantes!$D$12))</f>
        <v>1.9637068641431272</v>
      </c>
      <c r="W41" s="34">
        <f>IF(Clima!$F39&gt;0.05*Constantes!$F$19,((Clima!$F39-0.05*Constantes!$F$19)^2)/(Clima!$F39+0.95*Constantes!$F$19),0)</f>
        <v>0</v>
      </c>
      <c r="X41" s="34">
        <f>MAX(0,Y40+Clima!$F39-W41-Constantes!$D$11)</f>
        <v>0</v>
      </c>
      <c r="Y41" s="34">
        <f>Y40+Clima!$F39-W41-V41-X41</f>
        <v>44.178207184499506</v>
      </c>
      <c r="Z41" s="7"/>
      <c r="AA41" s="8"/>
    </row>
    <row r="42" spans="2:27" x14ac:dyDescent="0.25">
      <c r="B42" s="6"/>
      <c r="C42" s="34">
        <v>37</v>
      </c>
      <c r="D42" s="34">
        <f>ET_Calcs!$I40*((1-Constantes!$D$20)*ET_Calcs!$K40+ET_Calcs!$L40)</f>
        <v>2.6299686108414901</v>
      </c>
      <c r="E42" s="34">
        <f>EXP(2.5*(Cálculos!I41-Constantes!$D$11)/(Constantes!$D$13))*Constantes!$D$18+Constantes!$D$17</f>
        <v>0.62175734204414845</v>
      </c>
      <c r="F42" s="34">
        <f>MIN(D42*E42,0.8*(I41+Clima!$F40-G42-H42-Constantes!$D$12))</f>
        <v>1.6352022931363464</v>
      </c>
      <c r="G42" s="34">
        <f>IF(Clima!$F40&gt;0.05*Constantes!$D$19,((Clima!$F40-0.05*Constantes!$D$19)^2)/(Clima!$F40+0.95*Constantes!$D$19),0)</f>
        <v>0</v>
      </c>
      <c r="H42" s="34">
        <f>MAX(0,I41+Clima!$F40-G42-Constantes!$D$11)</f>
        <v>0</v>
      </c>
      <c r="I42" s="34">
        <f>I41+Clima!$F40-G42-F42-H42</f>
        <v>43.577305472140225</v>
      </c>
      <c r="J42" s="7"/>
      <c r="K42" s="34">
        <v>37</v>
      </c>
      <c r="L42" s="34">
        <f>ET_Calcs!$I40*((1-Constantes!$E$20)*ET_Calcs!$K40+ET_Calcs!$L40)</f>
        <v>2.6299686108414901</v>
      </c>
      <c r="M42" s="34">
        <f>EXP(2.5*(Cálculos!Q41-Constantes!$D$11)/(Constantes!$D$13))*Constantes!$E$18+Constantes!$E$17</f>
        <v>0.66401634288149092</v>
      </c>
      <c r="N42" s="34">
        <f>MIN(L42*M42,0.8*(Q41+Clima!$F40-O42-P42-Constantes!$D$12))</f>
        <v>1.7463421388640812</v>
      </c>
      <c r="O42" s="34">
        <f>IF(Clima!$F40&gt;0.05*Constantes!$E$19,((Clima!$F40-0.05*Constantes!$E$19)^2)/(Clima!$F40+0.95*Constantes!$E$19),0)</f>
        <v>0</v>
      </c>
      <c r="P42" s="34">
        <f>MAX(0,Q41+Clima!$F40-O42-Constantes!$D$11)</f>
        <v>0</v>
      </c>
      <c r="Q42" s="34">
        <f>Q41+Clima!$F40-O42-N42-P42</f>
        <v>43.235439617551641</v>
      </c>
      <c r="R42" s="7"/>
      <c r="S42" s="34">
        <v>37</v>
      </c>
      <c r="T42" s="34">
        <f>ET_Calcs!$I40*((1-Constantes!$F$20)*ET_Calcs!$K40+ET_Calcs!$L40)</f>
        <v>2.6299686108414901</v>
      </c>
      <c r="U42" s="34">
        <f>EXP(2.5*(Cálculos!Y41-Constantes!$D$11)/(Constantes!$D$13))*Constantes!$F$18+Constantes!$F$17</f>
        <v>0.73959411541124054</v>
      </c>
      <c r="V42" s="34">
        <f>MIN(T42*U42,0.8*(Y41+Clima!$F40-W42-X42-Constantes!$D$12))</f>
        <v>1.9451093082946409</v>
      </c>
      <c r="W42" s="34">
        <f>IF(Clima!$F40&gt;0.05*Constantes!$F$19,((Clima!$F40-0.05*Constantes!$F$19)^2)/(Clima!$F40+0.95*Constantes!$F$19),0)</f>
        <v>0</v>
      </c>
      <c r="X42" s="34">
        <f>MAX(0,Y41+Clima!$F40-W42-Constantes!$D$11)</f>
        <v>0</v>
      </c>
      <c r="Y42" s="34">
        <f>Y41+Clima!$F40-W42-V42-X42</f>
        <v>42.233097876204866</v>
      </c>
      <c r="Z42" s="7"/>
      <c r="AA42" s="8"/>
    </row>
    <row r="43" spans="2:27" x14ac:dyDescent="0.25">
      <c r="B43" s="6"/>
      <c r="C43" s="34">
        <v>38</v>
      </c>
      <c r="D43" s="34">
        <f>ET_Calcs!$I41*((1-Constantes!$D$20)*ET_Calcs!$K41+ET_Calcs!$L41)</f>
        <v>2.5711906682517243</v>
      </c>
      <c r="E43" s="34">
        <f>EXP(2.5*(Cálculos!I42-Constantes!$D$11)/(Constantes!$D$13))*Constantes!$D$18+Constantes!$D$17</f>
        <v>0.57383872460416985</v>
      </c>
      <c r="F43" s="34">
        <f>MIN(D43*E43,0.8*(I42+Clima!$F41-G43-H43-Constantes!$D$12))</f>
        <v>1.4754487737837125</v>
      </c>
      <c r="G43" s="34">
        <f>IF(Clima!$F41&gt;0.05*Constantes!$D$19,((Clima!$F41-0.05*Constantes!$D$19)^2)/(Clima!$F41+0.95*Constantes!$D$19),0)</f>
        <v>2.260267278717655</v>
      </c>
      <c r="H43" s="34">
        <f>MAX(0,I42+Clima!$F41-G43-Constantes!$D$11)</f>
        <v>6.0670381934225688</v>
      </c>
      <c r="I43" s="34">
        <f>I42+Clima!$F41-G43-F43-H43</f>
        <v>47.274551226216289</v>
      </c>
      <c r="J43" s="7"/>
      <c r="K43" s="34">
        <v>38</v>
      </c>
      <c r="L43" s="34">
        <f>ET_Calcs!$I41*((1-Constantes!$E$20)*ET_Calcs!$K41+ET_Calcs!$L41)</f>
        <v>2.5711906682517243</v>
      </c>
      <c r="M43" s="34">
        <f>EXP(2.5*(Cálculos!Q42-Constantes!$D$11)/(Constantes!$D$13))*Constantes!$E$18+Constantes!$E$17</f>
        <v>0.63508822170920354</v>
      </c>
      <c r="N43" s="34">
        <f>MIN(L43*M43,0.8*(Q42+Clima!$F41-O43-P43-Constantes!$D$12))</f>
        <v>1.6329329091752862</v>
      </c>
      <c r="O43" s="34">
        <f>IF(Clima!$F41&gt;0.05*Constantes!$E$19,((Clima!$F41-0.05*Constantes!$E$19)^2)/(Clima!$F41+0.95*Constantes!$E$19),0)</f>
        <v>0.91417080671871265</v>
      </c>
      <c r="P43" s="34">
        <f>MAX(0,Q42+Clima!$F41-O43-Constantes!$D$11)</f>
        <v>7.071268810832926</v>
      </c>
      <c r="Q43" s="34">
        <f>Q42+Clima!$F41-O43-N43-P43</f>
        <v>47.117067090824712</v>
      </c>
      <c r="R43" s="7"/>
      <c r="S43" s="34">
        <v>38</v>
      </c>
      <c r="T43" s="34">
        <f>ET_Calcs!$I41*((1-Constantes!$F$20)*ET_Calcs!$K41+ET_Calcs!$L41)</f>
        <v>2.5711906682517243</v>
      </c>
      <c r="U43" s="34">
        <f>EXP(2.5*(Cálculos!Y42-Constantes!$D$11)/(Constantes!$D$13))*Constantes!$F$18+Constantes!$F$17</f>
        <v>0.72541964446436069</v>
      </c>
      <c r="V43" s="34">
        <f>MIN(T43*U43,0.8*(Y42+Clima!$F41-W43-X43-Constantes!$D$12))</f>
        <v>1.8651922204132478</v>
      </c>
      <c r="W43" s="34">
        <f>IF(Clima!$F41&gt;0.05*Constantes!$F$19,((Clima!$F41-0.05*Constantes!$F$19)^2)/(Clima!$F41+0.95*Constantes!$F$19),0)</f>
        <v>0.39657783886575648</v>
      </c>
      <c r="X43" s="34">
        <f>MAX(0,Y42+Clima!$F41-W43-Constantes!$D$11)</f>
        <v>6.5865200373391062</v>
      </c>
      <c r="Y43" s="34">
        <f>Y42+Clima!$F41-W43-V43-X43</f>
        <v>46.884807779586751</v>
      </c>
      <c r="Z43" s="7"/>
      <c r="AA43" s="8"/>
    </row>
    <row r="44" spans="2:27" x14ac:dyDescent="0.25">
      <c r="B44" s="6"/>
      <c r="C44" s="34">
        <v>39</v>
      </c>
      <c r="D44" s="34">
        <f>ET_Calcs!$I42*((1-Constantes!$D$20)*ET_Calcs!$K42+ET_Calcs!$L42)</f>
        <v>2.595152142448804</v>
      </c>
      <c r="E44" s="34">
        <f>EXP(2.5*(Cálculos!I43-Constantes!$D$11)/(Constantes!$D$13))*Constantes!$D$18+Constantes!$D$17</f>
        <v>0.69602301238687747</v>
      </c>
      <c r="F44" s="34">
        <f>MIN(D44*E44,0.8*(I43+Clima!$F42-G44-H44-Constantes!$D$12))</f>
        <v>1.8062856117894754</v>
      </c>
      <c r="G44" s="34">
        <f>IF(Clima!$F42&gt;0.05*Constantes!$D$19,((Clima!$F42-0.05*Constantes!$D$19)^2)/(Clima!$F42+0.95*Constantes!$D$19),0)</f>
        <v>0</v>
      </c>
      <c r="H44" s="34">
        <f>MAX(0,I43+Clima!$F42-G44-Constantes!$D$11)</f>
        <v>0</v>
      </c>
      <c r="I44" s="34">
        <f>I43+Clima!$F42-G44-F44-H44</f>
        <v>45.468265614426812</v>
      </c>
      <c r="J44" s="7"/>
      <c r="K44" s="34">
        <v>39</v>
      </c>
      <c r="L44" s="34">
        <f>ET_Calcs!$I42*((1-Constantes!$E$20)*ET_Calcs!$K42+ET_Calcs!$L42)</f>
        <v>2.595152142448804</v>
      </c>
      <c r="M44" s="34">
        <f>EXP(2.5*(Cálculos!Q43-Constantes!$D$11)/(Constantes!$D$13))*Constantes!$E$18+Constantes!$E$17</f>
        <v>0.70793385007233622</v>
      </c>
      <c r="N44" s="34">
        <f>MIN(L44*M44,0.8*(Q43+Clima!$F42-O44-P44-Constantes!$D$12))</f>
        <v>1.8371960477272538</v>
      </c>
      <c r="O44" s="34">
        <f>IF(Clima!$F42&gt;0.05*Constantes!$E$19,((Clima!$F42-0.05*Constantes!$E$19)^2)/(Clima!$F42+0.95*Constantes!$E$19),0)</f>
        <v>0</v>
      </c>
      <c r="P44" s="34">
        <f>MAX(0,Q43+Clima!$F42-O44-Constantes!$D$11)</f>
        <v>0</v>
      </c>
      <c r="Q44" s="34">
        <f>Q43+Clima!$F42-O44-N44-P44</f>
        <v>45.279871043097458</v>
      </c>
      <c r="R44" s="7"/>
      <c r="S44" s="34">
        <v>39</v>
      </c>
      <c r="T44" s="34">
        <f>ET_Calcs!$I42*((1-Constantes!$F$20)*ET_Calcs!$K42+ET_Calcs!$L42)</f>
        <v>2.595152142448804</v>
      </c>
      <c r="U44" s="34">
        <f>EXP(2.5*(Cálculos!Y43-Constantes!$D$11)/(Constantes!$D$13))*Constantes!$F$18+Constantes!$F$17</f>
        <v>0.76518064928203566</v>
      </c>
      <c r="V44" s="34">
        <f>MIN(T44*U44,0.8*(Y43+Clima!$F42-W44-X44-Constantes!$D$12))</f>
        <v>1.9857602013446418</v>
      </c>
      <c r="W44" s="34">
        <f>IF(Clima!$F42&gt;0.05*Constantes!$F$19,((Clima!$F42-0.05*Constantes!$F$19)^2)/(Clima!$F42+0.95*Constantes!$F$19),0)</f>
        <v>0</v>
      </c>
      <c r="X44" s="34">
        <f>MAX(0,Y43+Clima!$F42-W44-Constantes!$D$11)</f>
        <v>0</v>
      </c>
      <c r="Y44" s="34">
        <f>Y43+Clima!$F42-W44-V44-X44</f>
        <v>44.899047578242111</v>
      </c>
      <c r="Z44" s="7"/>
      <c r="AA44" s="8"/>
    </row>
    <row r="45" spans="2:27" x14ac:dyDescent="0.25">
      <c r="B45" s="6"/>
      <c r="C45" s="34">
        <v>40</v>
      </c>
      <c r="D45" s="34">
        <f>ET_Calcs!$I43*((1-Constantes!$D$20)*ET_Calcs!$K43+ET_Calcs!$L43)</f>
        <v>2.4436071465126528</v>
      </c>
      <c r="E45" s="34">
        <f>EXP(2.5*(Cálculos!I44-Constantes!$D$11)/(Constantes!$D$13))*Constantes!$D$18+Constantes!$D$17</f>
        <v>0.63007121288872636</v>
      </c>
      <c r="F45" s="34">
        <f>MIN(D45*E45,0.8*(I44+Clima!$F43-G45-H45-Constantes!$D$12))</f>
        <v>1.5396465186267867</v>
      </c>
      <c r="G45" s="34">
        <f>IF(Clima!$F43&gt;0.05*Constantes!$D$19,((Clima!$F43-0.05*Constantes!$D$19)^2)/(Clima!$F43+0.95*Constantes!$D$19),0)</f>
        <v>0</v>
      </c>
      <c r="H45" s="34">
        <f>MAX(0,I44+Clima!$F43-G45-Constantes!$D$11)</f>
        <v>0</v>
      </c>
      <c r="I45" s="34">
        <f>I44+Clima!$F43-G45-F45-H45</f>
        <v>45.928619095800023</v>
      </c>
      <c r="J45" s="7"/>
      <c r="K45" s="34">
        <v>40</v>
      </c>
      <c r="L45" s="34">
        <f>ET_Calcs!$I43*((1-Constantes!$E$20)*ET_Calcs!$K43+ET_Calcs!$L43)</f>
        <v>2.4436071465126528</v>
      </c>
      <c r="M45" s="34">
        <f>EXP(2.5*(Cálculos!Q44-Constantes!$D$11)/(Constantes!$D$13))*Constantes!$E$18+Constantes!$E$17</f>
        <v>0.6695396980917393</v>
      </c>
      <c r="N45" s="34">
        <f>MIN(L45*M45,0.8*(Q44+Clima!$F43-O45-P45-Constantes!$D$12))</f>
        <v>1.636091991130898</v>
      </c>
      <c r="O45" s="34">
        <f>IF(Clima!$F43&gt;0.05*Constantes!$E$19,((Clima!$F43-0.05*Constantes!$E$19)^2)/(Clima!$F43+0.95*Constantes!$E$19),0)</f>
        <v>0</v>
      </c>
      <c r="P45" s="34">
        <f>MAX(0,Q44+Clima!$F43-O45-Constantes!$D$11)</f>
        <v>0</v>
      </c>
      <c r="Q45" s="34">
        <f>Q44+Clima!$F43-O45-N45-P45</f>
        <v>45.643779051966561</v>
      </c>
      <c r="R45" s="7"/>
      <c r="S45" s="34">
        <v>40</v>
      </c>
      <c r="T45" s="34">
        <f>ET_Calcs!$I43*((1-Constantes!$F$20)*ET_Calcs!$K43+ET_Calcs!$L43)</f>
        <v>2.4436071465126528</v>
      </c>
      <c r="U45" s="34">
        <f>EXP(2.5*(Cálculos!Y44-Constantes!$D$11)/(Constantes!$D$13))*Constantes!$F$18+Constantes!$F$17</f>
        <v>0.74567540603132776</v>
      </c>
      <c r="V45" s="34">
        <f>MIN(T45*U45,0.8*(Y44+Clima!$F43-W45-X45-Constantes!$D$12))</f>
        <v>1.8221377511568766</v>
      </c>
      <c r="W45" s="34">
        <f>IF(Clima!$F43&gt;0.05*Constantes!$F$19,((Clima!$F43-0.05*Constantes!$F$19)^2)/(Clima!$F43+0.95*Constantes!$F$19),0)</f>
        <v>0</v>
      </c>
      <c r="X45" s="34">
        <f>MAX(0,Y44+Clima!$F43-W45-Constantes!$D$11)</f>
        <v>0</v>
      </c>
      <c r="Y45" s="34">
        <f>Y44+Clima!$F43-W45-V45-X45</f>
        <v>45.076909827085238</v>
      </c>
      <c r="Z45" s="7"/>
      <c r="AA45" s="8"/>
    </row>
    <row r="46" spans="2:27" x14ac:dyDescent="0.25">
      <c r="B46" s="6"/>
      <c r="C46" s="34">
        <v>41</v>
      </c>
      <c r="D46" s="34">
        <f>ET_Calcs!$I44*((1-Constantes!$D$20)*ET_Calcs!$K44+ET_Calcs!$L44)</f>
        <v>2.4904413181335072</v>
      </c>
      <c r="E46" s="34">
        <f>EXP(2.5*(Cálculos!I45-Constantes!$D$11)/(Constantes!$D$13))*Constantes!$D$18+Constantes!$D$17</f>
        <v>0.6456443612244207</v>
      </c>
      <c r="F46" s="34">
        <f>MIN(D46*E46,0.8*(I45+Clima!$F44-G46-H46-Constantes!$D$12))</f>
        <v>1.6079393940132125</v>
      </c>
      <c r="G46" s="34">
        <f>IF(Clima!$F44&gt;0.05*Constantes!$D$19,((Clima!$F44-0.05*Constantes!$D$19)^2)/(Clima!$F44+0.95*Constantes!$D$19),0)</f>
        <v>5.9418079703329481</v>
      </c>
      <c r="H46" s="34">
        <f>MAX(0,I45+Clima!$F44-G46-Constantes!$D$11)</f>
        <v>13.036811125467082</v>
      </c>
      <c r="I46" s="34">
        <f>I45+Clima!$F44-G46-F46-H46</f>
        <v>47.142060605986785</v>
      </c>
      <c r="J46" s="7"/>
      <c r="K46" s="34">
        <v>41</v>
      </c>
      <c r="L46" s="34">
        <f>ET_Calcs!$I44*((1-Constantes!$E$20)*ET_Calcs!$K44+ET_Calcs!$L44)</f>
        <v>2.4904413181335072</v>
      </c>
      <c r="M46" s="34">
        <f>EXP(2.5*(Cálculos!Q45-Constantes!$D$11)/(Constantes!$D$13))*Constantes!$E$18+Constantes!$E$17</f>
        <v>0.67653538354727305</v>
      </c>
      <c r="N46" s="34">
        <f>MIN(L46*M46,0.8*(Q45+Clima!$F44-O46-P46-Constantes!$D$12))</f>
        <v>1.6848716723654287</v>
      </c>
      <c r="O46" s="34">
        <f>IF(Clima!$F44&gt;0.05*Constantes!$E$19,((Clima!$F44-0.05*Constantes!$E$19)^2)/(Clima!$F44+0.95*Constantes!$E$19),0)</f>
        <v>3.0184653841973694</v>
      </c>
      <c r="P46" s="34">
        <f>MAX(0,Q45+Clima!$F44-O46-Constantes!$D$11)</f>
        <v>15.675313667769188</v>
      </c>
      <c r="Q46" s="34">
        <f>Q45+Clima!$F44-O46-N46-P46</f>
        <v>47.065128327634568</v>
      </c>
      <c r="R46" s="7"/>
      <c r="S46" s="34">
        <v>41</v>
      </c>
      <c r="T46" s="34">
        <f>ET_Calcs!$I44*((1-Constantes!$F$20)*ET_Calcs!$K44+ET_Calcs!$L44)</f>
        <v>2.4904413181335072</v>
      </c>
      <c r="U46" s="34">
        <f>EXP(2.5*(Cálculos!Y45-Constantes!$D$11)/(Constantes!$D$13))*Constantes!$F$18+Constantes!$F$17</f>
        <v>0.7472523448194256</v>
      </c>
      <c r="V46" s="34">
        <f>MIN(T46*U46,0.8*(Y45+Clima!$F44-W46-X46-Constantes!$D$12))</f>
        <v>1.8609881146104443</v>
      </c>
      <c r="W46" s="34">
        <f>IF(Clima!$F44&gt;0.05*Constantes!$F$19,((Clima!$F44-0.05*Constantes!$F$19)^2)/(Clima!$F44+0.95*Constantes!$F$19),0)</f>
        <v>1.7180330374444961</v>
      </c>
      <c r="X46" s="34">
        <f>MAX(0,Y45+Clima!$F44-W46-Constantes!$D$11)</f>
        <v>16.408876789640743</v>
      </c>
      <c r="Y46" s="34">
        <f>Y45+Clima!$F44-W46-V46-X46</f>
        <v>46.889011885389557</v>
      </c>
      <c r="Z46" s="7"/>
      <c r="AA46" s="8"/>
    </row>
    <row r="47" spans="2:27" x14ac:dyDescent="0.25">
      <c r="B47" s="6"/>
      <c r="C47" s="34">
        <v>42</v>
      </c>
      <c r="D47" s="34">
        <f>ET_Calcs!$I45*((1-Constantes!$D$20)*ET_Calcs!$K45+ET_Calcs!$L45)</f>
        <v>2.4085979127327724</v>
      </c>
      <c r="E47" s="34">
        <f>EXP(2.5*(Cálculos!I46-Constantes!$D$11)/(Constantes!$D$13))*Constantes!$D$18+Constantes!$D$17</f>
        <v>0.69072289999910197</v>
      </c>
      <c r="F47" s="34">
        <f>MIN(D47*E47,0.8*(I46+Clima!$F45-G47-H47-Constantes!$D$12))</f>
        <v>1.6636737352145645</v>
      </c>
      <c r="G47" s="34">
        <f>IF(Clima!$F45&gt;0.05*Constantes!$D$19,((Clima!$F45-0.05*Constantes!$D$19)^2)/(Clima!$F45+0.95*Constantes!$D$19),0)</f>
        <v>0</v>
      </c>
      <c r="H47" s="34">
        <f>MAX(0,I46+Clima!$F45-G47-Constantes!$D$11)</f>
        <v>0</v>
      </c>
      <c r="I47" s="34">
        <f>I46+Clima!$F45-G47-F47-H47</f>
        <v>45.478386870772219</v>
      </c>
      <c r="J47" s="7"/>
      <c r="K47" s="34">
        <v>42</v>
      </c>
      <c r="L47" s="34">
        <f>ET_Calcs!$I45*((1-Constantes!$E$20)*ET_Calcs!$K45+ET_Calcs!$L45)</f>
        <v>2.4085979127327724</v>
      </c>
      <c r="M47" s="34">
        <f>EXP(2.5*(Cálculos!Q46-Constantes!$D$11)/(Constantes!$D$13))*Constantes!$E$18+Constantes!$E$17</f>
        <v>0.70673732517239163</v>
      </c>
      <c r="N47" s="34">
        <f>MIN(L47*M47,0.8*(Q46+Clima!$F45-O47-P47-Constantes!$D$12))</f>
        <v>1.7022460462605651</v>
      </c>
      <c r="O47" s="34">
        <f>IF(Clima!$F45&gt;0.05*Constantes!$E$19,((Clima!$F45-0.05*Constantes!$E$19)^2)/(Clima!$F45+0.95*Constantes!$E$19),0)</f>
        <v>0</v>
      </c>
      <c r="P47" s="34">
        <f>MAX(0,Q46+Clima!$F45-O47-Constantes!$D$11)</f>
        <v>0</v>
      </c>
      <c r="Q47" s="34">
        <f>Q46+Clima!$F45-O47-N47-P47</f>
        <v>45.362882281374006</v>
      </c>
      <c r="R47" s="7"/>
      <c r="S47" s="34">
        <v>42</v>
      </c>
      <c r="T47" s="34">
        <f>ET_Calcs!$I45*((1-Constantes!$F$20)*ET_Calcs!$K45+ET_Calcs!$L45)</f>
        <v>2.4085979127327724</v>
      </c>
      <c r="U47" s="34">
        <f>EXP(2.5*(Cálculos!Y46-Constantes!$D$11)/(Constantes!$D$13))*Constantes!$F$18+Constantes!$F$17</f>
        <v>0.76522667816576762</v>
      </c>
      <c r="V47" s="34">
        <f>MIN(T47*U47,0.8*(Y46+Clima!$F45-W47-X47-Constantes!$D$12))</f>
        <v>1.8431233797975008</v>
      </c>
      <c r="W47" s="34">
        <f>IF(Clima!$F45&gt;0.05*Constantes!$F$19,((Clima!$F45-0.05*Constantes!$F$19)^2)/(Clima!$F45+0.95*Constantes!$F$19),0)</f>
        <v>0</v>
      </c>
      <c r="X47" s="34">
        <f>MAX(0,Y46+Clima!$F45-W47-Constantes!$D$11)</f>
        <v>0</v>
      </c>
      <c r="Y47" s="34">
        <f>Y46+Clima!$F45-W47-V47-X47</f>
        <v>45.045888505592053</v>
      </c>
      <c r="Z47" s="7"/>
      <c r="AA47" s="8"/>
    </row>
    <row r="48" spans="2:27" x14ac:dyDescent="0.25">
      <c r="B48" s="6"/>
      <c r="C48" s="34">
        <v>43</v>
      </c>
      <c r="D48" s="34">
        <f>ET_Calcs!$I46*((1-Constantes!$D$20)*ET_Calcs!$K46+ET_Calcs!$L46)</f>
        <v>2.5142226692614837</v>
      </c>
      <c r="E48" s="34">
        <f>EXP(2.5*(Cálculos!I47-Constantes!$D$11)/(Constantes!$D$13))*Constantes!$D$18+Constantes!$D$17</f>
        <v>0.63040510728262023</v>
      </c>
      <c r="F48" s="34">
        <f>MIN(D48*E48,0.8*(I47+Clima!$F46-G48-H48-Constantes!$D$12))</f>
        <v>1.5849788115481815</v>
      </c>
      <c r="G48" s="34">
        <f>IF(Clima!$F46&gt;0.05*Constantes!$D$19,((Clima!$F46-0.05*Constantes!$D$19)^2)/(Clima!$F46+0.95*Constantes!$D$19),0)</f>
        <v>0</v>
      </c>
      <c r="H48" s="34">
        <f>MAX(0,I47+Clima!$F46-G48-Constantes!$D$11)</f>
        <v>0</v>
      </c>
      <c r="I48" s="34">
        <f>I47+Clima!$F46-G48-F48-H48</f>
        <v>45.793408059224035</v>
      </c>
      <c r="J48" s="7"/>
      <c r="K48" s="34">
        <v>43</v>
      </c>
      <c r="L48" s="34">
        <f>ET_Calcs!$I46*((1-Constantes!$E$20)*ET_Calcs!$K46+ET_Calcs!$L46)</f>
        <v>2.5142226692614837</v>
      </c>
      <c r="M48" s="34">
        <f>EXP(2.5*(Cálculos!Q47-Constantes!$D$11)/(Constantes!$D$13))*Constantes!$E$18+Constantes!$E$17</f>
        <v>0.6711106763657948</v>
      </c>
      <c r="N48" s="34">
        <f>MIN(L48*M48,0.8*(Q47+Clima!$F46-O48-P48-Constantes!$D$12))</f>
        <v>1.6873216761022884</v>
      </c>
      <c r="O48" s="34">
        <f>IF(Clima!$F46&gt;0.05*Constantes!$E$19,((Clima!$F46-0.05*Constantes!$E$19)^2)/(Clima!$F46+0.95*Constantes!$E$19),0)</f>
        <v>0</v>
      </c>
      <c r="P48" s="34">
        <f>MAX(0,Q47+Clima!$F46-O48-Constantes!$D$11)</f>
        <v>0</v>
      </c>
      <c r="Q48" s="34">
        <f>Q47+Clima!$F46-O48-N48-P48</f>
        <v>45.575560605271718</v>
      </c>
      <c r="R48" s="7"/>
      <c r="S48" s="34">
        <v>43</v>
      </c>
      <c r="T48" s="34">
        <f>ET_Calcs!$I46*((1-Constantes!$F$20)*ET_Calcs!$K46+ET_Calcs!$L46)</f>
        <v>2.5142226692614837</v>
      </c>
      <c r="U48" s="34">
        <f>EXP(2.5*(Cálculos!Y47-Constantes!$D$11)/(Constantes!$D$13))*Constantes!$F$18+Constantes!$F$17</f>
        <v>0.74697505916661355</v>
      </c>
      <c r="V48" s="34">
        <f>MIN(T48*U48,0.8*(Y47+Clima!$F46-W48-X48-Constantes!$D$12))</f>
        <v>1.878061627129638</v>
      </c>
      <c r="W48" s="34">
        <f>IF(Clima!$F46&gt;0.05*Constantes!$F$19,((Clima!$F46-0.05*Constantes!$F$19)^2)/(Clima!$F46+0.95*Constantes!$F$19),0)</f>
        <v>0</v>
      </c>
      <c r="X48" s="34">
        <f>MAX(0,Y47+Clima!$F46-W48-Constantes!$D$11)</f>
        <v>0</v>
      </c>
      <c r="Y48" s="34">
        <f>Y47+Clima!$F46-W48-V48-X48</f>
        <v>45.067826878462412</v>
      </c>
      <c r="Z48" s="7"/>
      <c r="AA48" s="8"/>
    </row>
    <row r="49" spans="2:27" x14ac:dyDescent="0.25">
      <c r="B49" s="6"/>
      <c r="C49" s="34">
        <v>44</v>
      </c>
      <c r="D49" s="34">
        <f>ET_Calcs!$I47*((1-Constantes!$D$20)*ET_Calcs!$K47+ET_Calcs!$L47)</f>
        <v>2.5554916554882805</v>
      </c>
      <c r="E49" s="34">
        <f>EXP(2.5*(Cálculos!I48-Constantes!$D$11)/(Constantes!$D$13))*Constantes!$D$18+Constantes!$D$17</f>
        <v>0.64098744166401211</v>
      </c>
      <c r="F49" s="34">
        <f>MIN(D49*E49,0.8*(I48+Clima!$F47-G49-H49-Constantes!$D$12))</f>
        <v>1.6380380584451639</v>
      </c>
      <c r="G49" s="34">
        <f>IF(Clima!$F47&gt;0.05*Constantes!$D$19,((Clima!$F47-0.05*Constantes!$D$19)^2)/(Clima!$F47+0.95*Constantes!$D$19),0)</f>
        <v>0</v>
      </c>
      <c r="H49" s="34">
        <f>MAX(0,I48+Clima!$F47-G49-Constantes!$D$11)</f>
        <v>0</v>
      </c>
      <c r="I49" s="34">
        <f>I48+Clima!$F47-G49-F49-H49</f>
        <v>44.955370000778871</v>
      </c>
      <c r="J49" s="7"/>
      <c r="K49" s="34">
        <v>44</v>
      </c>
      <c r="L49" s="34">
        <f>ET_Calcs!$I47*((1-Constantes!$E$20)*ET_Calcs!$K47+ET_Calcs!$L47)</f>
        <v>2.5554916554882805</v>
      </c>
      <c r="M49" s="34">
        <f>EXP(2.5*(Cálculos!Q48-Constantes!$D$11)/(Constantes!$D$13))*Constantes!$E$18+Constantes!$E$17</f>
        <v>0.6752023343320096</v>
      </c>
      <c r="N49" s="34">
        <f>MIN(L49*M49,0.8*(Q48+Clima!$F47-O49-P49-Constantes!$D$12))</f>
        <v>1.7254739311516587</v>
      </c>
      <c r="O49" s="34">
        <f>IF(Clima!$F47&gt;0.05*Constantes!$E$19,((Clima!$F47-0.05*Constantes!$E$19)^2)/(Clima!$F47+0.95*Constantes!$E$19),0)</f>
        <v>0</v>
      </c>
      <c r="P49" s="34">
        <f>MAX(0,Q48+Clima!$F47-O49-Constantes!$D$11)</f>
        <v>0</v>
      </c>
      <c r="Q49" s="34">
        <f>Q48+Clima!$F47-O49-N49-P49</f>
        <v>44.650086674120054</v>
      </c>
      <c r="R49" s="7"/>
      <c r="S49" s="34">
        <v>44</v>
      </c>
      <c r="T49" s="34">
        <f>ET_Calcs!$I47*((1-Constantes!$F$20)*ET_Calcs!$K47+ET_Calcs!$L47)</f>
        <v>2.5554916554882805</v>
      </c>
      <c r="U49" s="34">
        <f>EXP(2.5*(Cálculos!Y48-Constantes!$D$11)/(Constantes!$D$13))*Constantes!$F$18+Constantes!$F$17</f>
        <v>0.74717105744744883</v>
      </c>
      <c r="V49" s="34">
        <f>MIN(T49*U49,0.8*(Y48+Clima!$F47-W49-X49-Constantes!$D$12))</f>
        <v>1.9093894025293101</v>
      </c>
      <c r="W49" s="34">
        <f>IF(Clima!$F47&gt;0.05*Constantes!$F$19,((Clima!$F47-0.05*Constantes!$F$19)^2)/(Clima!$F47+0.95*Constantes!$F$19),0)</f>
        <v>0</v>
      </c>
      <c r="X49" s="34">
        <f>MAX(0,Y48+Clima!$F47-W49-Constantes!$D$11)</f>
        <v>0</v>
      </c>
      <c r="Y49" s="34">
        <f>Y48+Clima!$F47-W49-V49-X49</f>
        <v>43.958437475933103</v>
      </c>
      <c r="Z49" s="7"/>
      <c r="AA49" s="8"/>
    </row>
    <row r="50" spans="2:27" x14ac:dyDescent="0.25">
      <c r="B50" s="6"/>
      <c r="C50" s="34">
        <v>45</v>
      </c>
      <c r="D50" s="34">
        <f>ET_Calcs!$I48*((1-Constantes!$D$20)*ET_Calcs!$K48+ET_Calcs!$L48)</f>
        <v>2.5066197859952712</v>
      </c>
      <c r="E50" s="34">
        <f>EXP(2.5*(Cálculos!I49-Constantes!$D$11)/(Constantes!$D$13))*Constantes!$D$18+Constantes!$D$17</f>
        <v>0.61363342555491385</v>
      </c>
      <c r="F50" s="34">
        <f>MIN(D50*E50,0.8*(I49+Clima!$F48-G50-H50-Constantes!$D$12))</f>
        <v>1.5381456858440035</v>
      </c>
      <c r="G50" s="34">
        <f>IF(Clima!$F48&gt;0.05*Constantes!$D$19,((Clima!$F48-0.05*Constantes!$D$19)^2)/(Clima!$F48+0.95*Constantes!$D$19),0)</f>
        <v>0</v>
      </c>
      <c r="H50" s="34">
        <f>MAX(0,I49+Clima!$F48-G50-Constantes!$D$11)</f>
        <v>0</v>
      </c>
      <c r="I50" s="34">
        <f>I49+Clima!$F48-G50-F50-H50</f>
        <v>43.41722431493487</v>
      </c>
      <c r="J50" s="7"/>
      <c r="K50" s="34">
        <v>45</v>
      </c>
      <c r="L50" s="34">
        <f>ET_Calcs!$I48*((1-Constantes!$E$20)*ET_Calcs!$K48+ET_Calcs!$L48)</f>
        <v>2.5066197859952712</v>
      </c>
      <c r="M50" s="34">
        <f>EXP(2.5*(Cálculos!Q49-Constantes!$D$11)/(Constantes!$D$13))*Constantes!$E$18+Constantes!$E$17</f>
        <v>0.65808155416043923</v>
      </c>
      <c r="N50" s="34">
        <f>MIN(L50*M50,0.8*(Q49+Clima!$F48-O50-P50-Constantes!$D$12))</f>
        <v>1.6495602444570756</v>
      </c>
      <c r="O50" s="34">
        <f>IF(Clima!$F48&gt;0.05*Constantes!$E$19,((Clima!$F48-0.05*Constantes!$E$19)^2)/(Clima!$F48+0.95*Constantes!$E$19),0)</f>
        <v>0</v>
      </c>
      <c r="P50" s="34">
        <f>MAX(0,Q49+Clima!$F48-O50-Constantes!$D$11)</f>
        <v>0</v>
      </c>
      <c r="Q50" s="34">
        <f>Q49+Clima!$F48-O50-N50-P50</f>
        <v>43.000526429662976</v>
      </c>
      <c r="R50" s="7"/>
      <c r="S50" s="34">
        <v>45</v>
      </c>
      <c r="T50" s="34">
        <f>ET_Calcs!$I48*((1-Constantes!$F$20)*ET_Calcs!$K48+ET_Calcs!$L48)</f>
        <v>2.5066197859952712</v>
      </c>
      <c r="U50" s="34">
        <f>EXP(2.5*(Cálculos!Y49-Constantes!$D$11)/(Constantes!$D$13))*Constantes!$F$18+Constantes!$F$17</f>
        <v>0.73783487721321594</v>
      </c>
      <c r="V50" s="34">
        <f>MIN(T50*U50,0.8*(Y49+Clima!$F48-W50-X50-Constantes!$D$12))</f>
        <v>1.8494715020200385</v>
      </c>
      <c r="W50" s="34">
        <f>IF(Clima!$F48&gt;0.05*Constantes!$F$19,((Clima!$F48-0.05*Constantes!$F$19)^2)/(Clima!$F48+0.95*Constantes!$F$19),0)</f>
        <v>0</v>
      </c>
      <c r="X50" s="34">
        <f>MAX(0,Y49+Clima!$F48-W50-Constantes!$D$11)</f>
        <v>0</v>
      </c>
      <c r="Y50" s="34">
        <f>Y49+Clima!$F48-W50-V50-X50</f>
        <v>42.108965973913065</v>
      </c>
      <c r="Z50" s="7"/>
      <c r="AA50" s="8"/>
    </row>
    <row r="51" spans="2:27" x14ac:dyDescent="0.25">
      <c r="B51" s="6"/>
      <c r="C51" s="34">
        <v>46</v>
      </c>
      <c r="D51" s="34">
        <f>ET_Calcs!$I49*((1-Constantes!$D$20)*ET_Calcs!$K49+ET_Calcs!$L49)</f>
        <v>2.5218717280766216</v>
      </c>
      <c r="E51" s="34">
        <f>EXP(2.5*(Cálculos!I50-Constantes!$D$11)/(Constantes!$D$13))*Constantes!$D$18+Constantes!$D$17</f>
        <v>0.56959872424692071</v>
      </c>
      <c r="F51" s="34">
        <f>MIN(D51*E51,0.8*(I50+Clima!$F49-G51-H51-Constantes!$D$12))</f>
        <v>1.436454919026821</v>
      </c>
      <c r="G51" s="34">
        <f>IF(Clima!$F49&gt;0.05*Constantes!$D$19,((Clima!$F49-0.05*Constantes!$D$19)^2)/(Clima!$F49+0.95*Constantes!$D$19),0)</f>
        <v>0</v>
      </c>
      <c r="H51" s="34">
        <f>MAX(0,I50+Clima!$F49-G51-Constantes!$D$11)</f>
        <v>0</v>
      </c>
      <c r="I51" s="34">
        <f>I50+Clima!$F49-G51-F51-H51</f>
        <v>43.680769395908051</v>
      </c>
      <c r="J51" s="7"/>
      <c r="K51" s="34">
        <v>46</v>
      </c>
      <c r="L51" s="34">
        <f>ET_Calcs!$I49*((1-Constantes!$E$20)*ET_Calcs!$K49+ET_Calcs!$L49)</f>
        <v>2.5218717280766216</v>
      </c>
      <c r="M51" s="34">
        <f>EXP(2.5*(Cálculos!Q50-Constantes!$D$11)/(Constantes!$D$13))*Constantes!$E$18+Constantes!$E$17</f>
        <v>0.6316078402948786</v>
      </c>
      <c r="N51" s="34">
        <f>MIN(L51*M51,0.8*(Q50+Clima!$F49-O51-P51-Constantes!$D$12))</f>
        <v>1.5928339556711884</v>
      </c>
      <c r="O51" s="34">
        <f>IF(Clima!$F49&gt;0.05*Constantes!$E$19,((Clima!$F49-0.05*Constantes!$E$19)^2)/(Clima!$F49+0.95*Constantes!$E$19),0)</f>
        <v>0</v>
      </c>
      <c r="P51" s="34">
        <f>MAX(0,Q50+Clima!$F49-O51-Constantes!$D$11)</f>
        <v>0</v>
      </c>
      <c r="Q51" s="34">
        <f>Q50+Clima!$F49-O51-N51-P51</f>
        <v>43.10769247399179</v>
      </c>
      <c r="R51" s="7"/>
      <c r="S51" s="34">
        <v>46</v>
      </c>
      <c r="T51" s="34">
        <f>ET_Calcs!$I49*((1-Constantes!$F$20)*ET_Calcs!$K49+ET_Calcs!$L49)</f>
        <v>2.5218717280766216</v>
      </c>
      <c r="U51" s="34">
        <f>EXP(2.5*(Cálculos!Y50-Constantes!$D$11)/(Constantes!$D$13))*Constantes!$F$18+Constantes!$F$17</f>
        <v>0.72461486064158143</v>
      </c>
      <c r="V51" s="34">
        <f>MIN(T51*U51,0.8*(Y50+Clima!$F49-W51-X51-Constantes!$D$12))</f>
        <v>1.8273857307961854</v>
      </c>
      <c r="W51" s="34">
        <f>IF(Clima!$F49&gt;0.05*Constantes!$F$19,((Clima!$F49-0.05*Constantes!$F$19)^2)/(Clima!$F49+0.95*Constantes!$F$19),0)</f>
        <v>0</v>
      </c>
      <c r="X51" s="34">
        <f>MAX(0,Y50+Clima!$F49-W51-Constantes!$D$11)</f>
        <v>0</v>
      </c>
      <c r="Y51" s="34">
        <f>Y50+Clima!$F49-W51-V51-X51</f>
        <v>41.981580243116881</v>
      </c>
      <c r="Z51" s="7"/>
      <c r="AA51" s="8"/>
    </row>
    <row r="52" spans="2:27" x14ac:dyDescent="0.25">
      <c r="B52" s="6"/>
      <c r="C52" s="34">
        <v>47</v>
      </c>
      <c r="D52" s="34">
        <f>ET_Calcs!$I50*((1-Constantes!$D$20)*ET_Calcs!$K50+ET_Calcs!$L50)</f>
        <v>2.5010693257698207</v>
      </c>
      <c r="E52" s="34">
        <f>EXP(2.5*(Cálculos!I51-Constantes!$D$11)/(Constantes!$D$13))*Constantes!$D$18+Constantes!$D$17</f>
        <v>0.57661952595414334</v>
      </c>
      <c r="F52" s="34">
        <f>MIN(D52*E52,0.8*(I51+Clima!$F50-G52-H52-Constantes!$D$12))</f>
        <v>1.4421654090038429</v>
      </c>
      <c r="G52" s="34">
        <f>IF(Clima!$F50&gt;0.05*Constantes!$D$19,((Clima!$F50-0.05*Constantes!$D$19)^2)/(Clima!$F50+0.95*Constantes!$D$19),0)</f>
        <v>4.1445703989234337</v>
      </c>
      <c r="H52" s="34">
        <f>MAX(0,I51+Clima!$F50-G52-Constantes!$D$11)</f>
        <v>8.8861989969846178</v>
      </c>
      <c r="I52" s="34">
        <f>I51+Clima!$F50-G52-F52-H52</f>
        <v>47.307834590996158</v>
      </c>
      <c r="J52" s="7"/>
      <c r="K52" s="34">
        <v>47</v>
      </c>
      <c r="L52" s="34">
        <f>ET_Calcs!$I50*((1-Constantes!$E$20)*ET_Calcs!$K50+ET_Calcs!$L50)</f>
        <v>2.5010693257698207</v>
      </c>
      <c r="M52" s="34">
        <f>EXP(2.5*(Cálculos!Q51-Constantes!$D$11)/(Constantes!$D$13))*Constantes!$E$18+Constantes!$E$17</f>
        <v>0.6331843064984215</v>
      </c>
      <c r="N52" s="34">
        <f>MIN(L52*M52,0.8*(Q51+Clima!$F50-O52-P52-Constantes!$D$12))</f>
        <v>1.5836378465420384</v>
      </c>
      <c r="O52" s="34">
        <f>IF(Clima!$F50&gt;0.05*Constantes!$E$19,((Clima!$F50-0.05*Constantes!$E$19)^2)/(Clima!$F50+0.95*Constantes!$E$19),0)</f>
        <v>1.9514659449706808</v>
      </c>
      <c r="P52" s="34">
        <f>MAX(0,Q51+Clima!$F50-O52-Constantes!$D$11)</f>
        <v>10.506226529021113</v>
      </c>
      <c r="Q52" s="34">
        <f>Q51+Clima!$F50-O52-N52-P52</f>
        <v>47.16636215345796</v>
      </c>
      <c r="R52" s="7"/>
      <c r="S52" s="34">
        <v>47</v>
      </c>
      <c r="T52" s="34">
        <f>ET_Calcs!$I50*((1-Constantes!$F$20)*ET_Calcs!$K50+ET_Calcs!$L50)</f>
        <v>2.5010693257698207</v>
      </c>
      <c r="U52" s="34">
        <f>EXP(2.5*(Cálculos!Y51-Constantes!$D$11)/(Constantes!$D$13))*Constantes!$F$18+Constantes!$F$17</f>
        <v>0.72380044087026574</v>
      </c>
      <c r="V52" s="34">
        <f>MIN(T52*U52,0.8*(Y51+Clima!$F50-W52-X52-Constantes!$D$12))</f>
        <v>1.8102750806392944</v>
      </c>
      <c r="W52" s="34">
        <f>IF(Clima!$F50&gt;0.05*Constantes!$F$19,((Clima!$F50-0.05*Constantes!$F$19)^2)/(Clima!$F50+0.95*Constantes!$F$19),0)</f>
        <v>1.0244577279260443</v>
      </c>
      <c r="X52" s="34">
        <f>MAX(0,Y51+Clima!$F50-W52-Constantes!$D$11)</f>
        <v>10.307122515190841</v>
      </c>
      <c r="Y52" s="34">
        <f>Y51+Clima!$F50-W52-V52-X52</f>
        <v>46.939724919360707</v>
      </c>
      <c r="Z52" s="7"/>
      <c r="AA52" s="8"/>
    </row>
    <row r="53" spans="2:27" x14ac:dyDescent="0.25">
      <c r="B53" s="6"/>
      <c r="C53" s="34">
        <v>48</v>
      </c>
      <c r="D53" s="34">
        <f>ET_Calcs!$I51*((1-Constantes!$D$20)*ET_Calcs!$K51+ET_Calcs!$L51)</f>
        <v>2.5006523585430998</v>
      </c>
      <c r="E53" s="34">
        <f>EXP(2.5*(Cálculos!I52-Constantes!$D$11)/(Constantes!$D$13))*Constantes!$D$18+Constantes!$D$17</f>
        <v>0.69736677701027561</v>
      </c>
      <c r="F53" s="34">
        <f>MIN(D53*E53,0.8*(I52+Clima!$F51-G53-H53-Constantes!$D$12))</f>
        <v>1.7438718757003455</v>
      </c>
      <c r="G53" s="34">
        <f>IF(Clima!$F51&gt;0.05*Constantes!$D$19,((Clima!$F51-0.05*Constantes!$D$19)^2)/(Clima!$F51+0.95*Constantes!$D$19),0)</f>
        <v>0</v>
      </c>
      <c r="H53" s="34">
        <f>MAX(0,I52+Clima!$F51-G53-Constantes!$D$11)</f>
        <v>0</v>
      </c>
      <c r="I53" s="34">
        <f>I52+Clima!$F51-G53-F53-H53</f>
        <v>46.963962715295814</v>
      </c>
      <c r="J53" s="7"/>
      <c r="K53" s="34">
        <v>48</v>
      </c>
      <c r="L53" s="34">
        <f>ET_Calcs!$I51*((1-Constantes!$E$20)*ET_Calcs!$K51+ET_Calcs!$L51)</f>
        <v>2.5006523585430998</v>
      </c>
      <c r="M53" s="34">
        <f>EXP(2.5*(Cálculos!Q52-Constantes!$D$11)/(Constantes!$D$13))*Constantes!$E$18+Constantes!$E$17</f>
        <v>0.70907587613794709</v>
      </c>
      <c r="N53" s="34">
        <f>MIN(L53*M53,0.8*(Q52+Clima!$F51-O53-P53-Constantes!$D$12))</f>
        <v>1.7731522620503724</v>
      </c>
      <c r="O53" s="34">
        <f>IF(Clima!$F51&gt;0.05*Constantes!$E$19,((Clima!$F51-0.05*Constantes!$E$19)^2)/(Clima!$F51+0.95*Constantes!$E$19),0)</f>
        <v>0</v>
      </c>
      <c r="P53" s="34">
        <f>MAX(0,Q52+Clima!$F51-O53-Constantes!$D$11)</f>
        <v>0</v>
      </c>
      <c r="Q53" s="34">
        <f>Q52+Clima!$F51-O53-N53-P53</f>
        <v>46.793209891407585</v>
      </c>
      <c r="R53" s="7"/>
      <c r="S53" s="34">
        <v>48</v>
      </c>
      <c r="T53" s="34">
        <f>ET_Calcs!$I51*((1-Constantes!$F$20)*ET_Calcs!$K51+ET_Calcs!$L51)</f>
        <v>2.5006523585430998</v>
      </c>
      <c r="U53" s="34">
        <f>EXP(2.5*(Cálculos!Y52-Constantes!$D$11)/(Constantes!$D$13))*Constantes!$F$18+Constantes!$F$17</f>
        <v>0.76578360992116945</v>
      </c>
      <c r="V53" s="34">
        <f>MIN(T53*U53,0.8*(Y52+Clima!$F51-W53-X53-Constantes!$D$12))</f>
        <v>1.9149585902830215</v>
      </c>
      <c r="W53" s="34">
        <f>IF(Clima!$F51&gt;0.05*Constantes!$F$19,((Clima!$F51-0.05*Constantes!$F$19)^2)/(Clima!$F51+0.95*Constantes!$F$19),0)</f>
        <v>0</v>
      </c>
      <c r="X53" s="34">
        <f>MAX(0,Y52+Clima!$F51-W53-Constantes!$D$11)</f>
        <v>0</v>
      </c>
      <c r="Y53" s="34">
        <f>Y52+Clima!$F51-W53-V53-X53</f>
        <v>46.424766329077684</v>
      </c>
      <c r="Z53" s="7"/>
      <c r="AA53" s="8"/>
    </row>
    <row r="54" spans="2:27" x14ac:dyDescent="0.25">
      <c r="B54" s="6"/>
      <c r="C54" s="34">
        <v>49</v>
      </c>
      <c r="D54" s="34">
        <f>ET_Calcs!$I52*((1-Constantes!$D$20)*ET_Calcs!$K52+ET_Calcs!$L52)</f>
        <v>2.5461778724092938</v>
      </c>
      <c r="E54" s="34">
        <f>EXP(2.5*(Cálculos!I53-Constantes!$D$11)/(Constantes!$D$13))*Constantes!$D$18+Constantes!$D$17</f>
        <v>0.68372015727906388</v>
      </c>
      <c r="F54" s="34">
        <f>MIN(D54*E54,0.8*(I53+Clima!$F52-G54-H54-Constantes!$D$12))</f>
        <v>1.7408731353841547</v>
      </c>
      <c r="G54" s="34">
        <f>IF(Clima!$F52&gt;0.05*Constantes!$D$19,((Clima!$F52-0.05*Constantes!$D$19)^2)/(Clima!$F52+0.95*Constantes!$D$19),0)</f>
        <v>1.9106565821544343</v>
      </c>
      <c r="H54" s="34">
        <f>MAX(0,I53+Clima!$F52-G54-Constantes!$D$11)</f>
        <v>8.8033061331413762</v>
      </c>
      <c r="I54" s="34">
        <f>I53+Clima!$F52-G54-F54-H54</f>
        <v>47.009126864615844</v>
      </c>
      <c r="J54" s="7"/>
      <c r="K54" s="34">
        <v>49</v>
      </c>
      <c r="L54" s="34">
        <f>ET_Calcs!$I52*((1-Constantes!$E$20)*ET_Calcs!$K52+ET_Calcs!$L52)</f>
        <v>2.5461778724092938</v>
      </c>
      <c r="M54" s="34">
        <f>EXP(2.5*(Cálculos!Q53-Constantes!$D$11)/(Constantes!$D$13))*Constantes!$E$18+Constantes!$E$17</f>
        <v>0.70058455275483311</v>
      </c>
      <c r="N54" s="34">
        <f>MIN(L54*M54,0.8*(Q53+Clima!$F52-O54-P54-Constantes!$D$12))</f>
        <v>1.7838128859761175</v>
      </c>
      <c r="O54" s="34">
        <f>IF(Clima!$F52&gt;0.05*Constantes!$E$19,((Clima!$F52-0.05*Constantes!$E$19)^2)/(Clima!$F52+0.95*Constantes!$E$19),0)</f>
        <v>0.73534194165471034</v>
      </c>
      <c r="P54" s="34">
        <f>MAX(0,Q53+Clima!$F52-O54-Constantes!$D$11)</f>
        <v>9.8078679497528753</v>
      </c>
      <c r="Q54" s="34">
        <f>Q53+Clima!$F52-O54-N54-P54</f>
        <v>46.966187114023882</v>
      </c>
      <c r="R54" s="7"/>
      <c r="S54" s="34">
        <v>49</v>
      </c>
      <c r="T54" s="34">
        <f>ET_Calcs!$I52*((1-Constantes!$F$20)*ET_Calcs!$K52+ET_Calcs!$L52)</f>
        <v>2.5461778724092938</v>
      </c>
      <c r="U54" s="34">
        <f>EXP(2.5*(Cálculos!Y53-Constantes!$D$11)/(Constantes!$D$13))*Constantes!$F$18+Constantes!$F$17</f>
        <v>0.76027157081574193</v>
      </c>
      <c r="V54" s="34">
        <f>MIN(T54*U54,0.8*(Y53+Clima!$F52-W54-X54-Constantes!$D$12))</f>
        <v>1.9357866506328976</v>
      </c>
      <c r="W54" s="34">
        <f>IF(Clima!$F52&gt;0.05*Constantes!$F$19,((Clima!$F52-0.05*Constantes!$F$19)^2)/(Clima!$F52+0.95*Constantes!$F$19),0)</f>
        <v>0.29689722380326</v>
      </c>
      <c r="X54" s="34">
        <f>MAX(0,Y53+Clima!$F52-W54-Constantes!$D$11)</f>
        <v>9.8778691052744207</v>
      </c>
      <c r="Y54" s="34">
        <f>Y53+Clima!$F52-W54-V54-X54</f>
        <v>46.814213349367101</v>
      </c>
      <c r="Z54" s="7"/>
      <c r="AA54" s="8"/>
    </row>
    <row r="55" spans="2:27" x14ac:dyDescent="0.25">
      <c r="B55" s="6"/>
      <c r="C55" s="34">
        <v>50</v>
      </c>
      <c r="D55" s="34">
        <f>ET_Calcs!$I53*((1-Constantes!$D$20)*ET_Calcs!$K53+ET_Calcs!$L53)</f>
        <v>2.4763985690281789</v>
      </c>
      <c r="E55" s="34">
        <f>EXP(2.5*(Cálculos!I54-Constantes!$D$11)/(Constantes!$D$13))*Constantes!$D$18+Constantes!$D$17</f>
        <v>0.68548290127461575</v>
      </c>
      <c r="F55" s="34">
        <f>MIN(D55*E55,0.8*(I54+Clima!$F53-G55-H55-Constantes!$D$12))</f>
        <v>1.6975288758097429</v>
      </c>
      <c r="G55" s="34">
        <f>IF(Clima!$F53&gt;0.05*Constantes!$D$19,((Clima!$F53-0.05*Constantes!$D$19)^2)/(Clima!$F53+0.95*Constantes!$D$19),0)</f>
        <v>0</v>
      </c>
      <c r="H55" s="34">
        <f>MAX(0,I54+Clima!$F53-G55-Constantes!$D$11)</f>
        <v>0</v>
      </c>
      <c r="I55" s="34">
        <f>I54+Clima!$F53-G55-F55-H55</f>
        <v>45.311597988806099</v>
      </c>
      <c r="J55" s="7"/>
      <c r="K55" s="34">
        <v>50</v>
      </c>
      <c r="L55" s="34">
        <f>ET_Calcs!$I53*((1-Constantes!$E$20)*ET_Calcs!$K53+ET_Calcs!$L53)</f>
        <v>2.4763985690281789</v>
      </c>
      <c r="M55" s="34">
        <f>EXP(2.5*(Cálculos!Q54-Constantes!$D$11)/(Constantes!$D$13))*Constantes!$E$18+Constantes!$E$17</f>
        <v>0.70447701207116631</v>
      </c>
      <c r="N55" s="34">
        <f>MIN(L55*M55,0.8*(Q54+Clima!$F53-O55-P55-Constantes!$D$12))</f>
        <v>1.7445658646062834</v>
      </c>
      <c r="O55" s="34">
        <f>IF(Clima!$F53&gt;0.05*Constantes!$E$19,((Clima!$F53-0.05*Constantes!$E$19)^2)/(Clima!$F53+0.95*Constantes!$E$19),0)</f>
        <v>0</v>
      </c>
      <c r="P55" s="34">
        <f>MAX(0,Q54+Clima!$F53-O55-Constantes!$D$11)</f>
        <v>0</v>
      </c>
      <c r="Q55" s="34">
        <f>Q54+Clima!$F53-O55-N55-P55</f>
        <v>45.221621249417595</v>
      </c>
      <c r="R55" s="7"/>
      <c r="S55" s="34">
        <v>50</v>
      </c>
      <c r="T55" s="34">
        <f>ET_Calcs!$I53*((1-Constantes!$F$20)*ET_Calcs!$K53+ET_Calcs!$L53)</f>
        <v>2.4763985690281789</v>
      </c>
      <c r="U55" s="34">
        <f>EXP(2.5*(Cálculos!Y54-Constantes!$D$11)/(Constantes!$D$13))*Constantes!$F$18+Constantes!$F$17</f>
        <v>0.76441094544291477</v>
      </c>
      <c r="V55" s="34">
        <f>MIN(T55*U55,0.8*(Y54+Clima!$F53-W55-X55-Constantes!$D$12))</f>
        <v>1.8929861714443115</v>
      </c>
      <c r="W55" s="34">
        <f>IF(Clima!$F53&gt;0.05*Constantes!$F$19,((Clima!$F53-0.05*Constantes!$F$19)^2)/(Clima!$F53+0.95*Constantes!$F$19),0)</f>
        <v>0</v>
      </c>
      <c r="X55" s="34">
        <f>MAX(0,Y54+Clima!$F53-W55-Constantes!$D$11)</f>
        <v>0</v>
      </c>
      <c r="Y55" s="34">
        <f>Y54+Clima!$F53-W55-V55-X55</f>
        <v>44.921227177922788</v>
      </c>
      <c r="Z55" s="7"/>
      <c r="AA55" s="8"/>
    </row>
    <row r="56" spans="2:27" x14ac:dyDescent="0.25">
      <c r="B56" s="6"/>
      <c r="C56" s="34">
        <v>51</v>
      </c>
      <c r="D56" s="34">
        <f>ET_Calcs!$I54*((1-Constantes!$D$20)*ET_Calcs!$K54+ET_Calcs!$L54)</f>
        <v>2.3915066609154878</v>
      </c>
      <c r="E56" s="34">
        <f>EXP(2.5*(Cálculos!I55-Constantes!$D$11)/(Constantes!$D$13))*Constantes!$D$18+Constantes!$D$17</f>
        <v>0.62495044335012062</v>
      </c>
      <c r="F56" s="34">
        <f>MIN(D56*E56,0.8*(I55+Clima!$F54-G56-H56-Constantes!$D$12))</f>
        <v>1.4945731480139006</v>
      </c>
      <c r="G56" s="34">
        <f>IF(Clima!$F54&gt;0.05*Constantes!$D$19,((Clima!$F54-0.05*Constantes!$D$19)^2)/(Clima!$F54+0.95*Constantes!$D$19),0)</f>
        <v>7.1106889509050388</v>
      </c>
      <c r="H56" s="34">
        <f>MAX(0,I55+Clima!$F54-G56-Constantes!$D$11)</f>
        <v>13.450909037901063</v>
      </c>
      <c r="I56" s="34">
        <f>I55+Clima!$F54-G56-F56-H56</f>
        <v>47.255426851986101</v>
      </c>
      <c r="J56" s="7"/>
      <c r="K56" s="34">
        <v>51</v>
      </c>
      <c r="L56" s="34">
        <f>ET_Calcs!$I54*((1-Constantes!$E$20)*ET_Calcs!$K54+ET_Calcs!$L54)</f>
        <v>2.3915066609154878</v>
      </c>
      <c r="M56" s="34">
        <f>EXP(2.5*(Cálculos!Q55-Constantes!$D$11)/(Constantes!$D$13))*Constantes!$E$18+Constantes!$E$17</f>
        <v>0.66844594668339874</v>
      </c>
      <c r="N56" s="34">
        <f>MIN(L56*M56,0.8*(Q55+Clima!$F54-O56-P56-Constantes!$D$12))</f>
        <v>1.5985929339553071</v>
      </c>
      <c r="O56" s="34">
        <f>IF(Clima!$F54&gt;0.05*Constantes!$E$19,((Clima!$F54-0.05*Constantes!$E$19)^2)/(Clima!$F54+0.95*Constantes!$E$19),0)</f>
        <v>3.7413448239174372</v>
      </c>
      <c r="P56" s="34">
        <f>MAX(0,Q55+Clima!$F54-O56-Constantes!$D$11)</f>
        <v>16.730276425500165</v>
      </c>
      <c r="Q56" s="34">
        <f>Q55+Clima!$F54-O56-N56-P56</f>
        <v>47.15140706604469</v>
      </c>
      <c r="R56" s="7"/>
      <c r="S56" s="34">
        <v>51</v>
      </c>
      <c r="T56" s="34">
        <f>ET_Calcs!$I54*((1-Constantes!$F$20)*ET_Calcs!$K54+ET_Calcs!$L54)</f>
        <v>2.3915066609154878</v>
      </c>
      <c r="U56" s="34">
        <f>EXP(2.5*(Cálculos!Y55-Constantes!$D$11)/(Constantes!$D$13))*Constantes!$F$18+Constantes!$F$17</f>
        <v>0.74587035528361512</v>
      </c>
      <c r="V56" s="34">
        <f>MIN(T56*U56,0.8*(Y55+Clima!$F54-W56-X56-Constantes!$D$12))</f>
        <v>1.7837539228401669</v>
      </c>
      <c r="W56" s="34">
        <f>IF(Clima!$F54&gt;0.05*Constantes!$F$19,((Clima!$F54-0.05*Constantes!$F$19)^2)/(Clima!$F54+0.95*Constantes!$F$19),0)</f>
        <v>2.2042612845561242</v>
      </c>
      <c r="X56" s="34">
        <f>MAX(0,Y55+Clima!$F54-W56-Constantes!$D$11)</f>
        <v>17.966965893366662</v>
      </c>
      <c r="Y56" s="34">
        <f>Y55+Clima!$F54-W56-V56-X56</f>
        <v>46.966246077159838</v>
      </c>
      <c r="Z56" s="7"/>
      <c r="AA56" s="8"/>
    </row>
    <row r="57" spans="2:27" x14ac:dyDescent="0.25">
      <c r="B57" s="6"/>
      <c r="C57" s="34">
        <v>52</v>
      </c>
      <c r="D57" s="34">
        <f>ET_Calcs!$I55*((1-Constantes!$D$20)*ET_Calcs!$K55+ET_Calcs!$L55)</f>
        <v>2.2966128313156862</v>
      </c>
      <c r="E57" s="34">
        <f>EXP(2.5*(Cálculos!I56-Constantes!$D$11)/(Constantes!$D$13))*Constantes!$D$18+Constantes!$D$17</f>
        <v>0.69525314028871965</v>
      </c>
      <c r="F57" s="34">
        <f>MIN(D57*E57,0.8*(I56+Clima!$F55-G57-H57-Constantes!$D$12))</f>
        <v>1.5967272829995984</v>
      </c>
      <c r="G57" s="34">
        <f>IF(Clima!$F55&gt;0.05*Constantes!$D$19,((Clima!$F55-0.05*Constantes!$D$19)^2)/(Clima!$F55+0.95*Constantes!$D$19),0)</f>
        <v>1.7774729168775949</v>
      </c>
      <c r="H57" s="34">
        <f>MAX(0,I56+Clima!$F55-G57-Constantes!$D$11)</f>
        <v>8.8279539351085106</v>
      </c>
      <c r="I57" s="34">
        <f>I56+Clima!$F55-G57-F57-H57</f>
        <v>47.153272717000405</v>
      </c>
      <c r="J57" s="7"/>
      <c r="K57" s="34">
        <v>52</v>
      </c>
      <c r="L57" s="34">
        <f>ET_Calcs!$I55*((1-Constantes!$E$20)*ET_Calcs!$K55+ET_Calcs!$L55)</f>
        <v>2.2966128313156862</v>
      </c>
      <c r="M57" s="34">
        <f>EXP(2.5*(Cálculos!Q56-Constantes!$D$11)/(Constantes!$D$13))*Constantes!$E$18+Constantes!$E$17</f>
        <v>0.70872874818013443</v>
      </c>
      <c r="N57" s="34">
        <f>MIN(L57*M57,0.8*(Q56+Clima!$F55-O57-P57-Constantes!$D$12))</f>
        <v>1.6276755369928004</v>
      </c>
      <c r="O57" s="34">
        <f>IF(Clima!$F55&gt;0.05*Constantes!$E$19,((Clima!$F55-0.05*Constantes!$E$19)^2)/(Clima!$F55+0.95*Constantes!$E$19),0)</f>
        <v>0.66878001921229557</v>
      </c>
      <c r="P57" s="34">
        <f>MAX(0,Q56+Clima!$F55-O57-Constantes!$D$11)</f>
        <v>9.8326270468323997</v>
      </c>
      <c r="Q57" s="34">
        <f>Q56+Clima!$F55-O57-N57-P57</f>
        <v>47.122324463007203</v>
      </c>
      <c r="R57" s="7"/>
      <c r="S57" s="34">
        <v>52</v>
      </c>
      <c r="T57" s="34">
        <f>ET_Calcs!$I55*((1-Constantes!$F$20)*ET_Calcs!$K55+ET_Calcs!$L55)</f>
        <v>2.2966128313156862</v>
      </c>
      <c r="U57" s="34">
        <f>EXP(2.5*(Cálculos!Y56-Constantes!$D$11)/(Constantes!$D$13))*Constantes!$F$18+Constantes!$F$17</f>
        <v>0.76607611803389286</v>
      </c>
      <c r="V57" s="34">
        <f>MIN(T57*U57,0.8*(Y56+Clima!$F55-W57-X57-Constantes!$D$12))</f>
        <v>1.7593802424411484</v>
      </c>
      <c r="W57" s="34">
        <f>IF(Clima!$F55&gt;0.05*Constantes!$F$19,((Clima!$F55-0.05*Constantes!$F$19)^2)/(Clima!$F55+0.95*Constantes!$F$19),0)</f>
        <v>0.26087516280183831</v>
      </c>
      <c r="X57" s="34">
        <f>MAX(0,Y56+Clima!$F55-W57-Constantes!$D$11)</f>
        <v>10.055370914358001</v>
      </c>
      <c r="Y57" s="34">
        <f>Y56+Clima!$F55-W57-V57-X57</f>
        <v>46.990619757558854</v>
      </c>
      <c r="Z57" s="7"/>
      <c r="AA57" s="8"/>
    </row>
    <row r="58" spans="2:27" x14ac:dyDescent="0.25">
      <c r="B58" s="6"/>
      <c r="C58" s="34">
        <v>53</v>
      </c>
      <c r="D58" s="34">
        <f>ET_Calcs!$I56*((1-Constantes!$D$20)*ET_Calcs!$K56+ET_Calcs!$L56)</f>
        <v>2.2677953481872986</v>
      </c>
      <c r="E58" s="34">
        <f>EXP(2.5*(Cálculos!I57-Constantes!$D$11)/(Constantes!$D$13))*Constantes!$D$18+Constantes!$D$17</f>
        <v>0.69116840983586514</v>
      </c>
      <c r="F58" s="34">
        <f>MIN(D58*E58,0.8*(I57+Clima!$F56-G58-H58-Constantes!$D$12))</f>
        <v>1.5674285046397873</v>
      </c>
      <c r="G58" s="34">
        <f>IF(Clima!$F56&gt;0.05*Constantes!$D$19,((Clima!$F56-0.05*Constantes!$D$19)^2)/(Clima!$F56+0.95*Constantes!$D$19),0)</f>
        <v>0.42085625197071092</v>
      </c>
      <c r="H58" s="34">
        <f>MAX(0,I57+Clima!$F56-G58-Constantes!$D$11)</f>
        <v>4.7824164650296908</v>
      </c>
      <c r="I58" s="34">
        <f>I57+Clima!$F56-G58-F58-H58</f>
        <v>47.182571495360214</v>
      </c>
      <c r="J58" s="7"/>
      <c r="K58" s="34">
        <v>53</v>
      </c>
      <c r="L58" s="34">
        <f>ET_Calcs!$I56*((1-Constantes!$E$20)*ET_Calcs!$K56+ET_Calcs!$L56)</f>
        <v>2.2677953481872986</v>
      </c>
      <c r="M58" s="34">
        <f>EXP(2.5*(Cálculos!Q57-Constantes!$D$11)/(Constantes!$D$13))*Constantes!$E$18+Constantes!$E$17</f>
        <v>0.70805535062732428</v>
      </c>
      <c r="N58" s="34">
        <f>MIN(L58*M58,0.8*(Q57+Clima!$F56-O58-P58-Constantes!$D$12))</f>
        <v>1.6057246304117727</v>
      </c>
      <c r="O58" s="34">
        <f>IF(Clima!$F56&gt;0.05*Constantes!$E$19,((Clima!$F56-0.05*Constantes!$E$19)^2)/(Clima!$F56+0.95*Constantes!$E$19),0)</f>
        <v>7.5519042160234279E-2</v>
      </c>
      <c r="P58" s="34">
        <f>MAX(0,Q57+Clima!$F56-O58-Constantes!$D$11)</f>
        <v>5.0968054208469695</v>
      </c>
      <c r="Q58" s="34">
        <f>Q57+Clima!$F56-O58-N58-P58</f>
        <v>47.144275369588229</v>
      </c>
      <c r="R58" s="7"/>
      <c r="S58" s="34">
        <v>53</v>
      </c>
      <c r="T58" s="34">
        <f>ET_Calcs!$I56*((1-Constantes!$F$20)*ET_Calcs!$K56+ET_Calcs!$L56)</f>
        <v>2.2677953481872986</v>
      </c>
      <c r="U58" s="34">
        <f>EXP(2.5*(Cálculos!Y57-Constantes!$D$11)/(Constantes!$D$13))*Constantes!$F$18+Constantes!$F$17</f>
        <v>0.76634570226648457</v>
      </c>
      <c r="V58" s="34">
        <f>MIN(T58*U58,0.8*(Y57+Clima!$F56-W58-X58-Constantes!$D$12))</f>
        <v>1.7379152187032623</v>
      </c>
      <c r="W58" s="34">
        <f>IF(Clima!$F56&gt;0.05*Constantes!$F$19,((Clima!$F56-0.05*Constantes!$F$19)^2)/(Clima!$F56+0.95*Constantes!$F$19),0)</f>
        <v>2.3619799677150263E-3</v>
      </c>
      <c r="X58" s="34">
        <f>MAX(0,Y57+Clima!$F56-W58-Constantes!$D$11)</f>
        <v>5.0382577775911344</v>
      </c>
      <c r="Y58" s="34">
        <f>Y57+Clima!$F56-W58-V58-X58</f>
        <v>47.012084781296736</v>
      </c>
      <c r="Z58" s="7"/>
      <c r="AA58" s="8"/>
    </row>
    <row r="59" spans="2:27" x14ac:dyDescent="0.25">
      <c r="B59" s="6"/>
      <c r="C59" s="34">
        <v>54</v>
      </c>
      <c r="D59" s="34">
        <f>ET_Calcs!$I57*((1-Constantes!$D$20)*ET_Calcs!$K57+ET_Calcs!$L57)</f>
        <v>2.4442163471976586</v>
      </c>
      <c r="E59" s="34">
        <f>EXP(2.5*(Cálculos!I58-Constantes!$D$11)/(Constantes!$D$13))*Constantes!$D$18+Constantes!$D$17</f>
        <v>0.69233521141944265</v>
      </c>
      <c r="F59" s="34">
        <f>MIN(D59*E59,0.8*(I58+Clima!$F57-G59-H59-Constantes!$D$12))</f>
        <v>1.6922170414919488</v>
      </c>
      <c r="G59" s="34">
        <f>IF(Clima!$F57&gt;0.05*Constantes!$D$19,((Clima!$F57-0.05*Constantes!$D$19)^2)/(Clima!$F57+0.95*Constantes!$D$19),0)</f>
        <v>9.2221115027865856</v>
      </c>
      <c r="H59" s="34">
        <f>MAX(0,I58+Clima!$F57-G59-Constantes!$D$11)</f>
        <v>16.910459992573621</v>
      </c>
      <c r="I59" s="34">
        <f>I58+Clima!$F57-G59-F59-H59</f>
        <v>47.057782958508049</v>
      </c>
      <c r="J59" s="7"/>
      <c r="K59" s="34">
        <v>54</v>
      </c>
      <c r="L59" s="34">
        <f>ET_Calcs!$I57*((1-Constantes!$E$20)*ET_Calcs!$K57+ET_Calcs!$L57)</f>
        <v>2.4442163471976586</v>
      </c>
      <c r="M59" s="34">
        <f>EXP(2.5*(Cálculos!Q58-Constantes!$D$11)/(Constantes!$D$13))*Constantes!$E$18+Constantes!$E$17</f>
        <v>0.7085634147976736</v>
      </c>
      <c r="N59" s="34">
        <f>MIN(L59*M59,0.8*(Q58+Clima!$F57-O59-P59-Constantes!$D$12))</f>
        <v>1.731882281474669</v>
      </c>
      <c r="O59" s="34">
        <f>IF(Clima!$F57&gt;0.05*Constantes!$E$19,((Clima!$F57-0.05*Constantes!$E$19)^2)/(Clima!$F57+0.95*Constantes!$E$19),0)</f>
        <v>5.0926428277846263</v>
      </c>
      <c r="P59" s="34">
        <f>MAX(0,Q58+Clima!$F57-O59-Constantes!$D$11)</f>
        <v>21.001632541803602</v>
      </c>
      <c r="Q59" s="34">
        <f>Q58+Clima!$F57-O59-N59-P59</f>
        <v>47.018117718525332</v>
      </c>
      <c r="R59" s="7"/>
      <c r="S59" s="34">
        <v>54</v>
      </c>
      <c r="T59" s="34">
        <f>ET_Calcs!$I57*((1-Constantes!$F$20)*ET_Calcs!$K57+ET_Calcs!$L57)</f>
        <v>2.4442163471976586</v>
      </c>
      <c r="U59" s="34">
        <f>EXP(2.5*(Cálculos!Y58-Constantes!$D$11)/(Constantes!$D$13))*Constantes!$F$18+Constantes!$F$17</f>
        <v>0.76658372075383241</v>
      </c>
      <c r="V59" s="34">
        <f>MIN(T59*U59,0.8*(Y58+Clima!$F57-W59-X59-Constantes!$D$12))</f>
        <v>1.8736964617621221</v>
      </c>
      <c r="W59" s="34">
        <f>IF(Clima!$F57&gt;0.05*Constantes!$F$19,((Clima!$F57-0.05*Constantes!$F$19)^2)/(Clima!$F57+0.95*Constantes!$F$19),0)</f>
        <v>3.1380468416057163</v>
      </c>
      <c r="X59" s="34">
        <f>MAX(0,Y58+Clima!$F57-W59-Constantes!$D$11)</f>
        <v>22.824037939691024</v>
      </c>
      <c r="Y59" s="34">
        <f>Y58+Clima!$F57-W59-V59-X59</f>
        <v>46.876303538237877</v>
      </c>
      <c r="Z59" s="7"/>
      <c r="AA59" s="8"/>
    </row>
    <row r="60" spans="2:27" x14ac:dyDescent="0.25">
      <c r="B60" s="6"/>
      <c r="C60" s="34">
        <v>55</v>
      </c>
      <c r="D60" s="34">
        <f>ET_Calcs!$I58*((1-Constantes!$D$20)*ET_Calcs!$K58+ET_Calcs!$L58)</f>
        <v>2.4529463747148386</v>
      </c>
      <c r="E60" s="34">
        <f>EXP(2.5*(Cálculos!I59-Constantes!$D$11)/(Constantes!$D$13))*Constantes!$D$18+Constantes!$D$17</f>
        <v>0.68739185925415747</v>
      </c>
      <c r="F60" s="34">
        <f>MIN(D60*E60,0.8*(I59+Clima!$F58-G60-H60-Constantes!$D$12))</f>
        <v>1.6861353691659782</v>
      </c>
      <c r="G60" s="34">
        <f>IF(Clima!$F58&gt;0.05*Constantes!$D$19,((Clima!$F58-0.05*Constantes!$D$19)^2)/(Clima!$F58+0.95*Constantes!$D$19),0)</f>
        <v>0.88560705157875719</v>
      </c>
      <c r="H60" s="34">
        <f>MAX(0,I59+Clima!$F58-G60-Constantes!$D$11)</f>
        <v>6.4221759069292901</v>
      </c>
      <c r="I60" s="34">
        <f>I59+Clima!$F58-G60-F60-H60</f>
        <v>47.063864630834018</v>
      </c>
      <c r="J60" s="7"/>
      <c r="K60" s="34">
        <v>55</v>
      </c>
      <c r="L60" s="34">
        <f>ET_Calcs!$I58*((1-Constantes!$E$20)*ET_Calcs!$K58+ET_Calcs!$L58)</f>
        <v>2.4529463747148386</v>
      </c>
      <c r="M60" s="34">
        <f>EXP(2.5*(Cálculos!Q59-Constantes!$D$11)/(Constantes!$D$13))*Constantes!$E$18+Constantes!$E$17</f>
        <v>0.70566026861684983</v>
      </c>
      <c r="N60" s="34">
        <f>MIN(L60*M60,0.8*(Q59+Clima!$F58-O60-P60-Constantes!$D$12))</f>
        <v>1.7309467976840009</v>
      </c>
      <c r="O60" s="34">
        <f>IF(Clima!$F58&gt;0.05*Constantes!$E$19,((Clima!$F58-0.05*Constantes!$E$19)^2)/(Clima!$F58+0.95*Constantes!$E$19),0)</f>
        <v>0.25405640452230077</v>
      </c>
      <c r="P60" s="34">
        <f>MAX(0,Q59+Clima!$F58-O60-Constantes!$D$11)</f>
        <v>7.0140613140030297</v>
      </c>
      <c r="Q60" s="34">
        <f>Q59+Clima!$F58-O60-N60-P60</f>
        <v>47.019053202316002</v>
      </c>
      <c r="R60" s="7"/>
      <c r="S60" s="34">
        <v>55</v>
      </c>
      <c r="T60" s="34">
        <f>ET_Calcs!$I58*((1-Constantes!$F$20)*ET_Calcs!$K58+ET_Calcs!$L58)</f>
        <v>2.4529463747148386</v>
      </c>
      <c r="U60" s="34">
        <f>EXP(2.5*(Cálculos!Y59-Constantes!$D$11)/(Constantes!$D$13))*Constantes!$F$18+Constantes!$F$17</f>
        <v>0.7650876058386864</v>
      </c>
      <c r="V60" s="34">
        <f>MIN(T60*U60,0.8*(Y59+Clima!$F58-W60-X60-Constantes!$D$12))</f>
        <v>1.8767188690812611</v>
      </c>
      <c r="W60" s="34">
        <f>IF(Clima!$F58&gt;0.05*Constantes!$F$19,((Clima!$F58-0.05*Constantes!$F$19)^2)/(Clima!$F58+0.95*Constantes!$F$19),0)</f>
        <v>5.8927179672679929E-2</v>
      </c>
      <c r="X60" s="34">
        <f>MAX(0,Y59+Clima!$F58-W60-Constantes!$D$11)</f>
        <v>7.0673763585651983</v>
      </c>
      <c r="Y60" s="34">
        <f>Y59+Clima!$F58-W60-V60-X60</f>
        <v>46.873281130918741</v>
      </c>
      <c r="Z60" s="7"/>
      <c r="AA60" s="8"/>
    </row>
    <row r="61" spans="2:27" x14ac:dyDescent="0.25">
      <c r="B61" s="6"/>
      <c r="C61" s="34">
        <v>56</v>
      </c>
      <c r="D61" s="34">
        <f>ET_Calcs!$I59*((1-Constantes!$D$20)*ET_Calcs!$K59+ET_Calcs!$L59)</f>
        <v>2.4311012557614675</v>
      </c>
      <c r="E61" s="34">
        <f>EXP(2.5*(Cálculos!I60-Constantes!$D$11)/(Constantes!$D$13))*Constantes!$D$18+Constantes!$D$17</f>
        <v>0.68763119210181078</v>
      </c>
      <c r="F61" s="34">
        <f>MIN(D61*E61,0.8*(I60+Clima!$F59-G61-H61-Constantes!$D$12))</f>
        <v>1.6717010546194671</v>
      </c>
      <c r="G61" s="34">
        <f>IF(Clima!$F59&gt;0.05*Constantes!$D$19,((Clima!$F59-0.05*Constantes!$D$19)^2)/(Clima!$F59+0.95*Constantes!$D$19),0)</f>
        <v>0</v>
      </c>
      <c r="H61" s="34">
        <f>MAX(0,I60+Clima!$F59-G61-Constantes!$D$11)</f>
        <v>0</v>
      </c>
      <c r="I61" s="34">
        <f>I60+Clima!$F59-G61-F61-H61</f>
        <v>45.89216357621455</v>
      </c>
      <c r="J61" s="7"/>
      <c r="K61" s="34">
        <v>56</v>
      </c>
      <c r="L61" s="34">
        <f>ET_Calcs!$I59*((1-Constantes!$E$20)*ET_Calcs!$K59+ET_Calcs!$L59)</f>
        <v>2.4311012557614675</v>
      </c>
      <c r="M61" s="34">
        <f>EXP(2.5*(Cálculos!Q60-Constantes!$D$11)/(Constantes!$D$13))*Constantes!$E$18+Constantes!$E$17</f>
        <v>0.70568164659983668</v>
      </c>
      <c r="N61" s="34">
        <f>MIN(L61*M61,0.8*(Q60+Clima!$F59-O61-P61-Constantes!$D$12))</f>
        <v>1.715583537216683</v>
      </c>
      <c r="O61" s="34">
        <f>IF(Clima!$F59&gt;0.05*Constantes!$E$19,((Clima!$F59-0.05*Constantes!$E$19)^2)/(Clima!$F59+0.95*Constantes!$E$19),0)</f>
        <v>0</v>
      </c>
      <c r="P61" s="34">
        <f>MAX(0,Q60+Clima!$F59-O61-Constantes!$D$11)</f>
        <v>0</v>
      </c>
      <c r="Q61" s="34">
        <f>Q60+Clima!$F59-O61-N61-P61</f>
        <v>45.803469665099321</v>
      </c>
      <c r="R61" s="7"/>
      <c r="S61" s="34">
        <v>56</v>
      </c>
      <c r="T61" s="34">
        <f>ET_Calcs!$I59*((1-Constantes!$F$20)*ET_Calcs!$K59+ET_Calcs!$L59)</f>
        <v>2.4311012557614675</v>
      </c>
      <c r="U61" s="34">
        <f>EXP(2.5*(Cálculos!Y60-Constantes!$D$11)/(Constantes!$D$13))*Constantes!$F$18+Constantes!$F$17</f>
        <v>0.7650545593693342</v>
      </c>
      <c r="V61" s="34">
        <f>MIN(T61*U61,0.8*(Y60+Clima!$F59-W61-X61-Constantes!$D$12))</f>
        <v>1.8599251000088246</v>
      </c>
      <c r="W61" s="34">
        <f>IF(Clima!$F59&gt;0.05*Constantes!$F$19,((Clima!$F59-0.05*Constantes!$F$19)^2)/(Clima!$F59+0.95*Constantes!$F$19),0)</f>
        <v>0</v>
      </c>
      <c r="X61" s="34">
        <f>MAX(0,Y60+Clima!$F59-W61-Constantes!$D$11)</f>
        <v>0</v>
      </c>
      <c r="Y61" s="34">
        <f>Y60+Clima!$F59-W61-V61-X61</f>
        <v>45.513356030909918</v>
      </c>
      <c r="Z61" s="7"/>
      <c r="AA61" s="8"/>
    </row>
    <row r="62" spans="2:27" x14ac:dyDescent="0.25">
      <c r="B62" s="6"/>
      <c r="C62" s="34">
        <v>57</v>
      </c>
      <c r="D62" s="34">
        <f>ET_Calcs!$I60*((1-Constantes!$D$20)*ET_Calcs!$K60+ET_Calcs!$L60)</f>
        <v>2.4875864703034423</v>
      </c>
      <c r="E62" s="34">
        <f>EXP(2.5*(Cálculos!I61-Constantes!$D$11)/(Constantes!$D$13))*Constantes!$D$18+Constantes!$D$17</f>
        <v>0.64438186868580027</v>
      </c>
      <c r="F62" s="34">
        <f>MIN(D62*E62,0.8*(I61+Clima!$F60-G62-H62-Constantes!$D$12))</f>
        <v>1.6029556182516462</v>
      </c>
      <c r="G62" s="34">
        <f>IF(Clima!$F60&gt;0.05*Constantes!$D$19,((Clima!$F60-0.05*Constantes!$D$19)^2)/(Clima!$F60+0.95*Constantes!$D$19),0)</f>
        <v>0</v>
      </c>
      <c r="H62" s="34">
        <f>MAX(0,I61+Clima!$F60-G62-Constantes!$D$11)</f>
        <v>0</v>
      </c>
      <c r="I62" s="34">
        <f>I61+Clima!$F60-G62-F62-H62</f>
        <v>44.289207957962901</v>
      </c>
      <c r="J62" s="7"/>
      <c r="K62" s="34">
        <v>57</v>
      </c>
      <c r="L62" s="34">
        <f>ET_Calcs!$I60*((1-Constantes!$E$20)*ET_Calcs!$K60+ET_Calcs!$L60)</f>
        <v>2.4875864703034423</v>
      </c>
      <c r="M62" s="34">
        <f>EXP(2.5*(Cálculos!Q61-Constantes!$D$11)/(Constantes!$D$13))*Constantes!$E$18+Constantes!$E$17</f>
        <v>0.67969567598601821</v>
      </c>
      <c r="N62" s="34">
        <f>MIN(L62*M62,0.8*(Q61+Clima!$F60-O62-P62-Constantes!$D$12))</f>
        <v>1.6908017675065712</v>
      </c>
      <c r="O62" s="34">
        <f>IF(Clima!$F60&gt;0.05*Constantes!$E$19,((Clima!$F60-0.05*Constantes!$E$19)^2)/(Clima!$F60+0.95*Constantes!$E$19),0)</f>
        <v>0</v>
      </c>
      <c r="P62" s="34">
        <f>MAX(0,Q61+Clima!$F60-O62-Constantes!$D$11)</f>
        <v>0</v>
      </c>
      <c r="Q62" s="34">
        <f>Q61+Clima!$F60-O62-N62-P62</f>
        <v>44.11266789759275</v>
      </c>
      <c r="R62" s="7"/>
      <c r="S62" s="34">
        <v>57</v>
      </c>
      <c r="T62" s="34">
        <f>ET_Calcs!$I60*((1-Constantes!$F$20)*ET_Calcs!$K60+ET_Calcs!$L60)</f>
        <v>2.4875864703034423</v>
      </c>
      <c r="U62" s="34">
        <f>EXP(2.5*(Cálculos!Y61-Constantes!$D$11)/(Constantes!$D$13))*Constantes!$F$18+Constantes!$F$17</f>
        <v>0.75125657443338567</v>
      </c>
      <c r="V62" s="34">
        <f>MIN(T62*U62,0.8*(Y61+Clima!$F60-W62-X62-Constantes!$D$12))</f>
        <v>1.868815690287001</v>
      </c>
      <c r="W62" s="34">
        <f>IF(Clima!$F60&gt;0.05*Constantes!$F$19,((Clima!$F60-0.05*Constantes!$F$19)^2)/(Clima!$F60+0.95*Constantes!$F$19),0)</f>
        <v>0</v>
      </c>
      <c r="X62" s="34">
        <f>MAX(0,Y61+Clima!$F60-W62-Constantes!$D$11)</f>
        <v>0</v>
      </c>
      <c r="Y62" s="34">
        <f>Y61+Clima!$F60-W62-V62-X62</f>
        <v>43.644540340622918</v>
      </c>
      <c r="Z62" s="7"/>
      <c r="AA62" s="8"/>
    </row>
    <row r="63" spans="2:27" x14ac:dyDescent="0.25">
      <c r="B63" s="6"/>
      <c r="C63" s="34">
        <v>58</v>
      </c>
      <c r="D63" s="34">
        <f>ET_Calcs!$I61*((1-Constantes!$D$20)*ET_Calcs!$K61+ET_Calcs!$L61)</f>
        <v>2.3594159536944184</v>
      </c>
      <c r="E63" s="34">
        <f>EXP(2.5*(Cálculos!I62-Constantes!$D$11)/(Constantes!$D$13))*Constantes!$D$18+Constantes!$D$17</f>
        <v>0.5936354080427384</v>
      </c>
      <c r="F63" s="34">
        <f>MIN(D63*E63,0.8*(I62+Clima!$F61-G63-H63-Constantes!$D$12))</f>
        <v>1.4006328524139329</v>
      </c>
      <c r="G63" s="34">
        <f>IF(Clima!$F61&gt;0.05*Constantes!$D$19,((Clima!$F61-0.05*Constantes!$D$19)^2)/(Clima!$F61+0.95*Constantes!$D$19),0)</f>
        <v>0</v>
      </c>
      <c r="H63" s="34">
        <f>MAX(0,I62+Clima!$F61-G63-Constantes!$D$11)</f>
        <v>0</v>
      </c>
      <c r="I63" s="34">
        <f>I62+Clima!$F61-G63-F63-H63</f>
        <v>43.988575105548968</v>
      </c>
      <c r="J63" s="7"/>
      <c r="K63" s="34">
        <v>58</v>
      </c>
      <c r="L63" s="34">
        <f>ET_Calcs!$I61*((1-Constantes!$E$20)*ET_Calcs!$K61+ET_Calcs!$L61)</f>
        <v>2.3594159536944184</v>
      </c>
      <c r="M63" s="34">
        <f>EXP(2.5*(Cálculos!Q62-Constantes!$D$11)/(Constantes!$D$13))*Constantes!$E$18+Constantes!$E$17</f>
        <v>0.6489183051563816</v>
      </c>
      <c r="N63" s="34">
        <f>MIN(L63*M63,0.8*(Q62+Clima!$F61-O63-P63-Constantes!$D$12))</f>
        <v>1.5310682018303097</v>
      </c>
      <c r="O63" s="34">
        <f>IF(Clima!$F61&gt;0.05*Constantes!$E$19,((Clima!$F61-0.05*Constantes!$E$19)^2)/(Clima!$F61+0.95*Constantes!$E$19),0)</f>
        <v>0</v>
      </c>
      <c r="P63" s="34">
        <f>MAX(0,Q62+Clima!$F61-O63-Constantes!$D$11)</f>
        <v>0</v>
      </c>
      <c r="Q63" s="34">
        <f>Q62+Clima!$F61-O63-N63-P63</f>
        <v>43.681599695762444</v>
      </c>
      <c r="R63" s="7"/>
      <c r="S63" s="34">
        <v>58</v>
      </c>
      <c r="T63" s="34">
        <f>ET_Calcs!$I61*((1-Constantes!$F$20)*ET_Calcs!$K61+ET_Calcs!$L61)</f>
        <v>2.3594159536944184</v>
      </c>
      <c r="U63" s="34">
        <f>EXP(2.5*(Cálculos!Y62-Constantes!$D$11)/(Constantes!$D$13))*Constantes!$F$18+Constantes!$F$17</f>
        <v>0.73539549778655178</v>
      </c>
      <c r="V63" s="34">
        <f>MIN(T63*U63,0.8*(Y62+Clima!$F61-W63-X63-Constantes!$D$12))</f>
        <v>1.7351038697526386</v>
      </c>
      <c r="W63" s="34">
        <f>IF(Clima!$F61&gt;0.05*Constantes!$F$19,((Clima!$F61-0.05*Constantes!$F$19)^2)/(Clima!$F61+0.95*Constantes!$F$19),0)</f>
        <v>0</v>
      </c>
      <c r="X63" s="34">
        <f>MAX(0,Y62+Clima!$F61-W63-Constantes!$D$11)</f>
        <v>0</v>
      </c>
      <c r="Y63" s="34">
        <f>Y62+Clima!$F61-W63-V63-X63</f>
        <v>43.009436470870277</v>
      </c>
      <c r="Z63" s="7"/>
      <c r="AA63" s="8"/>
    </row>
    <row r="64" spans="2:27" x14ac:dyDescent="0.25">
      <c r="B64" s="6"/>
      <c r="C64" s="34">
        <v>59</v>
      </c>
      <c r="D64" s="34">
        <f>ET_Calcs!$I62*((1-Constantes!$D$20)*ET_Calcs!$K62+ET_Calcs!$L62)</f>
        <v>2.4330088090651718</v>
      </c>
      <c r="E64" s="34">
        <f>EXP(2.5*(Cálculos!I63-Constantes!$D$11)/(Constantes!$D$13))*Constantes!$D$18+Constantes!$D$17</f>
        <v>0.58508398802434602</v>
      </c>
      <c r="F64" s="34">
        <f>MIN(D64*E64,0.8*(I63+Clima!$F62-G64-H64-Constantes!$D$12))</f>
        <v>1.4235144969062155</v>
      </c>
      <c r="G64" s="34">
        <f>IF(Clima!$F62&gt;0.05*Constantes!$D$19,((Clima!$F62-0.05*Constantes!$D$19)^2)/(Clima!$F62+0.95*Constantes!$D$19),0)</f>
        <v>0</v>
      </c>
      <c r="H64" s="34">
        <f>MAX(0,I63+Clima!$F62-G64-Constantes!$D$11)</f>
        <v>0</v>
      </c>
      <c r="I64" s="34">
        <f>I63+Clima!$F62-G64-F64-H64</f>
        <v>42.965060608642752</v>
      </c>
      <c r="J64" s="7"/>
      <c r="K64" s="34">
        <v>59</v>
      </c>
      <c r="L64" s="34">
        <f>ET_Calcs!$I62*((1-Constantes!$E$20)*ET_Calcs!$K62+ET_Calcs!$L62)</f>
        <v>2.4330088090651718</v>
      </c>
      <c r="M64" s="34">
        <f>EXP(2.5*(Cálculos!Q63-Constantes!$D$11)/(Constantes!$D$13))*Constantes!$E$18+Constantes!$E$17</f>
        <v>0.64195376431561291</v>
      </c>
      <c r="N64" s="34">
        <f>MIN(L64*M64,0.8*(Q63+Clima!$F62-O64-P64-Constantes!$D$12))</f>
        <v>1.5618791635924334</v>
      </c>
      <c r="O64" s="34">
        <f>IF(Clima!$F62&gt;0.05*Constantes!$E$19,((Clima!$F62-0.05*Constantes!$E$19)^2)/(Clima!$F62+0.95*Constantes!$E$19),0)</f>
        <v>0</v>
      </c>
      <c r="P64" s="34">
        <f>MAX(0,Q63+Clima!$F62-O64-Constantes!$D$11)</f>
        <v>0</v>
      </c>
      <c r="Q64" s="34">
        <f>Q63+Clima!$F62-O64-N64-P64</f>
        <v>42.519720532170005</v>
      </c>
      <c r="R64" s="7"/>
      <c r="S64" s="34">
        <v>59</v>
      </c>
      <c r="T64" s="34">
        <f>ET_Calcs!$I62*((1-Constantes!$F$20)*ET_Calcs!$K62+ET_Calcs!$L62)</f>
        <v>2.4330088090651718</v>
      </c>
      <c r="U64" s="34">
        <f>EXP(2.5*(Cálculos!Y63-Constantes!$D$11)/(Constantes!$D$13))*Constantes!$F$18+Constantes!$F$17</f>
        <v>0.73071267347649216</v>
      </c>
      <c r="V64" s="34">
        <f>MIN(T64*U64,0.8*(Y63+Clima!$F62-W64-X64-Constantes!$D$12))</f>
        <v>1.7778303714638679</v>
      </c>
      <c r="W64" s="34">
        <f>IF(Clima!$F62&gt;0.05*Constantes!$F$19,((Clima!$F62-0.05*Constantes!$F$19)^2)/(Clima!$F62+0.95*Constantes!$F$19),0)</f>
        <v>0</v>
      </c>
      <c r="X64" s="34">
        <f>MAX(0,Y63+Clima!$F62-W64-Constantes!$D$11)</f>
        <v>0</v>
      </c>
      <c r="Y64" s="34">
        <f>Y63+Clima!$F62-W64-V64-X64</f>
        <v>41.631606099406405</v>
      </c>
      <c r="Z64" s="7"/>
      <c r="AA64" s="8"/>
    </row>
    <row r="65" spans="2:27" x14ac:dyDescent="0.25">
      <c r="B65" s="6"/>
      <c r="C65" s="34">
        <v>60</v>
      </c>
      <c r="D65" s="34">
        <f>ET_Calcs!$I63*((1-Constantes!$D$20)*ET_Calcs!$K63+ET_Calcs!$L63)</f>
        <v>2.430781010719874</v>
      </c>
      <c r="E65" s="34">
        <f>EXP(2.5*(Cálculos!I64-Constantes!$D$11)/(Constantes!$D$13))*Constantes!$D$18+Constantes!$D$17</f>
        <v>0.55802190088246051</v>
      </c>
      <c r="F65" s="34">
        <f>MIN(D65*E65,0.8*(I64+Clima!$F63-G65-H65-Constantes!$D$12))</f>
        <v>1.3564290402308927</v>
      </c>
      <c r="G65" s="34">
        <f>IF(Clima!$F63&gt;0.05*Constantes!$D$19,((Clima!$F63-0.05*Constantes!$D$19)^2)/(Clima!$F63+0.95*Constantes!$D$19),0)</f>
        <v>0</v>
      </c>
      <c r="H65" s="34">
        <f>MAX(0,I64+Clima!$F63-G65-Constantes!$D$11)</f>
        <v>0</v>
      </c>
      <c r="I65" s="34">
        <f>I64+Clima!$F63-G65-F65-H65</f>
        <v>41.608631568411859</v>
      </c>
      <c r="J65" s="7"/>
      <c r="K65" s="34">
        <v>60</v>
      </c>
      <c r="L65" s="34">
        <f>ET_Calcs!$I63*((1-Constantes!$E$20)*ET_Calcs!$K63+ET_Calcs!$L63)</f>
        <v>2.430781010719874</v>
      </c>
      <c r="M65" s="34">
        <f>EXP(2.5*(Cálculos!Q64-Constantes!$D$11)/(Constantes!$D$13))*Constantes!$E$18+Constantes!$E$17</f>
        <v>0.62476147524414349</v>
      </c>
      <c r="N65" s="34">
        <f>MIN(L65*M65,0.8*(Q64+Clima!$F63-O65-P65-Constantes!$D$12))</f>
        <v>1.5186583302527987</v>
      </c>
      <c r="O65" s="34">
        <f>IF(Clima!$F63&gt;0.05*Constantes!$E$19,((Clima!$F63-0.05*Constantes!$E$19)^2)/(Clima!$F63+0.95*Constantes!$E$19),0)</f>
        <v>0</v>
      </c>
      <c r="P65" s="34">
        <f>MAX(0,Q64+Clima!$F63-O65-Constantes!$D$11)</f>
        <v>0</v>
      </c>
      <c r="Q65" s="34">
        <f>Q64+Clima!$F63-O65-N65-P65</f>
        <v>41.001062201917208</v>
      </c>
      <c r="R65" s="7"/>
      <c r="S65" s="34">
        <v>60</v>
      </c>
      <c r="T65" s="34">
        <f>ET_Calcs!$I63*((1-Constantes!$F$20)*ET_Calcs!$K63+ET_Calcs!$L63)</f>
        <v>2.430781010719874</v>
      </c>
      <c r="U65" s="34">
        <f>EXP(2.5*(Cálculos!Y64-Constantes!$D$11)/(Constantes!$D$13))*Constantes!$F$18+Constantes!$F$17</f>
        <v>0.72162137812580307</v>
      </c>
      <c r="V65" s="34">
        <f>MIN(T65*U65,0.8*(Y64+Clima!$F63-W65-X65-Constantes!$D$12))</f>
        <v>1.7541035428777079</v>
      </c>
      <c r="W65" s="34">
        <f>IF(Clima!$F63&gt;0.05*Constantes!$F$19,((Clima!$F63-0.05*Constantes!$F$19)^2)/(Clima!$F63+0.95*Constantes!$F$19),0)</f>
        <v>0</v>
      </c>
      <c r="X65" s="34">
        <f>MAX(0,Y64+Clima!$F63-W65-Constantes!$D$11)</f>
        <v>0</v>
      </c>
      <c r="Y65" s="34">
        <f>Y64+Clima!$F63-W65-V65-X65</f>
        <v>39.877502556528697</v>
      </c>
      <c r="Z65" s="7"/>
      <c r="AA65" s="8"/>
    </row>
    <row r="66" spans="2:27" x14ac:dyDescent="0.25">
      <c r="B66" s="6"/>
      <c r="C66" s="34">
        <v>61</v>
      </c>
      <c r="D66" s="34">
        <f>ET_Calcs!$I64*((1-Constantes!$D$20)*ET_Calcs!$K64+ET_Calcs!$L64)</f>
        <v>2.4057771475196796</v>
      </c>
      <c r="E66" s="34">
        <f>EXP(2.5*(Cálculos!I65-Constantes!$D$11)/(Constantes!$D$13))*Constantes!$D$18+Constantes!$D$17</f>
        <v>0.52658647828910854</v>
      </c>
      <c r="F66" s="34">
        <f>MIN(D66*E66,0.8*(I65+Clima!$F64-G66-H66-Constantes!$D$12))</f>
        <v>1.2668497156608052</v>
      </c>
      <c r="G66" s="34">
        <f>IF(Clima!$F64&gt;0.05*Constantes!$D$19,((Clima!$F64-0.05*Constantes!$D$19)^2)/(Clima!$F64+0.95*Constantes!$D$19),0)</f>
        <v>2.9204072571845697E-2</v>
      </c>
      <c r="H66" s="34">
        <f>MAX(0,I65+Clima!$F64-G66-Constantes!$D$11)</f>
        <v>0</v>
      </c>
      <c r="I66" s="34">
        <f>I65+Clima!$F64-G66-F66-H66</f>
        <v>43.71257778017921</v>
      </c>
      <c r="J66" s="7"/>
      <c r="K66" s="34">
        <v>61</v>
      </c>
      <c r="L66" s="34">
        <f>ET_Calcs!$I64*((1-Constantes!$E$20)*ET_Calcs!$K64+ET_Calcs!$L64)</f>
        <v>2.4057771475196796</v>
      </c>
      <c r="M66" s="34">
        <f>EXP(2.5*(Cálculos!Q65-Constantes!$D$11)/(Constantes!$D$13))*Constantes!$E$18+Constantes!$E$17</f>
        <v>0.60538959392339553</v>
      </c>
      <c r="N66" s="34">
        <f>MIN(L66*M66,0.8*(Q65+Clima!$F64-O66-P66-Constantes!$D$12))</f>
        <v>1.4564324504071238</v>
      </c>
      <c r="O66" s="34">
        <f>IF(Clima!$F64&gt;0.05*Constantes!$E$19,((Clima!$F64-0.05*Constantes!$E$19)^2)/(Clima!$F64+0.95*Constantes!$E$19),0)</f>
        <v>0</v>
      </c>
      <c r="P66" s="34">
        <f>MAX(0,Q65+Clima!$F64-O66-Constantes!$D$11)</f>
        <v>0</v>
      </c>
      <c r="Q66" s="34">
        <f>Q65+Clima!$F64-O66-N66-P66</f>
        <v>42.944629751510085</v>
      </c>
      <c r="R66" s="7"/>
      <c r="S66" s="34">
        <v>61</v>
      </c>
      <c r="T66" s="34">
        <f>ET_Calcs!$I64*((1-Constantes!$F$20)*ET_Calcs!$K64+ET_Calcs!$L64)</f>
        <v>2.4057771475196796</v>
      </c>
      <c r="U66" s="34">
        <f>EXP(2.5*(Cálculos!Y65-Constantes!$D$11)/(Constantes!$D$13))*Constantes!$F$18+Constantes!$F$17</f>
        <v>0.71188981216670033</v>
      </c>
      <c r="V66" s="34">
        <f>MIN(T66*U66,0.8*(Y65+Clima!$F64-W66-X66-Constantes!$D$12))</f>
        <v>1.7126482416627249</v>
      </c>
      <c r="W66" s="34">
        <f>IF(Clima!$F64&gt;0.05*Constantes!$F$19,((Clima!$F64-0.05*Constantes!$F$19)^2)/(Clima!$F64+0.95*Constantes!$F$19),0)</f>
        <v>0</v>
      </c>
      <c r="X66" s="34">
        <f>MAX(0,Y65+Clima!$F64-W66-Constantes!$D$11)</f>
        <v>0</v>
      </c>
      <c r="Y66" s="34">
        <f>Y65+Clima!$F64-W66-V66-X66</f>
        <v>41.564854314865968</v>
      </c>
      <c r="Z66" s="7"/>
      <c r="AA66" s="8"/>
    </row>
    <row r="67" spans="2:27" x14ac:dyDescent="0.25">
      <c r="B67" s="6"/>
      <c r="C67" s="34">
        <v>62</v>
      </c>
      <c r="D67" s="34">
        <f>ET_Calcs!$I65*((1-Constantes!$D$20)*ET_Calcs!$K65+ET_Calcs!$L65)</f>
        <v>2.4007414992761644</v>
      </c>
      <c r="E67" s="34">
        <f>EXP(2.5*(Cálculos!I66-Constantes!$D$11)/(Constantes!$D$13))*Constantes!$D$18+Constantes!$D$17</f>
        <v>0.5774808850490154</v>
      </c>
      <c r="F67" s="34">
        <f>MIN(D67*E67,0.8*(I66+Clima!$F65-G67-H67-Constantes!$D$12))</f>
        <v>1.3863823257758996</v>
      </c>
      <c r="G67" s="34">
        <f>IF(Clima!$F65&gt;0.05*Constantes!$D$19,((Clima!$F65-0.05*Constantes!$D$19)^2)/(Clima!$F65+0.95*Constantes!$D$19),0)</f>
        <v>0</v>
      </c>
      <c r="H67" s="34">
        <f>MAX(0,I66+Clima!$F65-G67-Constantes!$D$11)</f>
        <v>0</v>
      </c>
      <c r="I67" s="34">
        <f>I66+Clima!$F65-G67-F67-H67</f>
        <v>42.326195454403312</v>
      </c>
      <c r="J67" s="7"/>
      <c r="K67" s="34">
        <v>62</v>
      </c>
      <c r="L67" s="34">
        <f>ET_Calcs!$I65*((1-Constantes!$E$20)*ET_Calcs!$K65+ET_Calcs!$L65)</f>
        <v>2.4007414992761644</v>
      </c>
      <c r="M67" s="34">
        <f>EXP(2.5*(Cálculos!Q66-Constantes!$D$11)/(Constantes!$D$13))*Constantes!$E$18+Constantes!$E$17</f>
        <v>0.63079299098011754</v>
      </c>
      <c r="N67" s="34">
        <f>MIN(L67*M67,0.8*(Q66+Clima!$F65-O67-P67-Constantes!$D$12))</f>
        <v>1.5143709108985035</v>
      </c>
      <c r="O67" s="34">
        <f>IF(Clima!$F65&gt;0.05*Constantes!$E$19,((Clima!$F65-0.05*Constantes!$E$19)^2)/(Clima!$F65+0.95*Constantes!$E$19),0)</f>
        <v>0</v>
      </c>
      <c r="P67" s="34">
        <f>MAX(0,Q66+Clima!$F65-O67-Constantes!$D$11)</f>
        <v>0</v>
      </c>
      <c r="Q67" s="34">
        <f>Q66+Clima!$F65-O67-N67-P67</f>
        <v>41.430258840611579</v>
      </c>
      <c r="R67" s="7"/>
      <c r="S67" s="34">
        <v>62</v>
      </c>
      <c r="T67" s="34">
        <f>ET_Calcs!$I65*((1-Constantes!$F$20)*ET_Calcs!$K65+ET_Calcs!$L65)</f>
        <v>2.4007414992761644</v>
      </c>
      <c r="U67" s="34">
        <f>EXP(2.5*(Cálculos!Y66-Constantes!$D$11)/(Constantes!$D$13))*Constantes!$F$18+Constantes!$F$17</f>
        <v>0.72121529424879038</v>
      </c>
      <c r="V67" s="34">
        <f>MIN(T67*U67,0.8*(Y66+Clima!$F65-W67-X67-Constantes!$D$12))</f>
        <v>1.7314514868157411</v>
      </c>
      <c r="W67" s="34">
        <f>IF(Clima!$F65&gt;0.05*Constantes!$F$19,((Clima!$F65-0.05*Constantes!$F$19)^2)/(Clima!$F65+0.95*Constantes!$F$19),0)</f>
        <v>0</v>
      </c>
      <c r="X67" s="34">
        <f>MAX(0,Y66+Clima!$F65-W67-Constantes!$D$11)</f>
        <v>0</v>
      </c>
      <c r="Y67" s="34">
        <f>Y66+Clima!$F65-W67-V67-X67</f>
        <v>39.833402828050225</v>
      </c>
      <c r="Z67" s="7"/>
      <c r="AA67" s="8"/>
    </row>
    <row r="68" spans="2:27" x14ac:dyDescent="0.25">
      <c r="B68" s="6"/>
      <c r="C68" s="34">
        <v>63</v>
      </c>
      <c r="D68" s="34">
        <f>ET_Calcs!$I66*((1-Constantes!$D$20)*ET_Calcs!$K66+ET_Calcs!$L66)</f>
        <v>2.4356054652135928</v>
      </c>
      <c r="E68" s="34">
        <f>EXP(2.5*(Cálculos!I67-Constantes!$D$11)/(Constantes!$D$13))*Constantes!$D$18+Constantes!$D$17</f>
        <v>0.54262530737141434</v>
      </c>
      <c r="F68" s="34">
        <f>MIN(D68*E68,0.8*(I67+Clima!$F66-G68-H68-Constantes!$D$12))</f>
        <v>1.3216211641970224</v>
      </c>
      <c r="G68" s="34">
        <f>IF(Clima!$F66&gt;0.05*Constantes!$D$19,((Clima!$F66-0.05*Constantes!$D$19)^2)/(Clima!$F66+0.95*Constantes!$D$19),0)</f>
        <v>2.8496595878294119E-3</v>
      </c>
      <c r="H68" s="34">
        <f>MAX(0,I67+Clima!$F66-G68-Constantes!$D$11)</f>
        <v>0</v>
      </c>
      <c r="I68" s="34">
        <f>I67+Clima!$F66-G68-F68-H68</f>
        <v>43.601724630618463</v>
      </c>
      <c r="J68" s="7"/>
      <c r="K68" s="34">
        <v>63</v>
      </c>
      <c r="L68" s="34">
        <f>ET_Calcs!$I66*((1-Constantes!$E$20)*ET_Calcs!$K66+ET_Calcs!$L66)</f>
        <v>2.4356054652135928</v>
      </c>
      <c r="M68" s="34">
        <f>EXP(2.5*(Cálculos!Q67-Constantes!$D$11)/(Constantes!$D$13))*Constantes!$E$18+Constantes!$E$17</f>
        <v>0.61053723331337961</v>
      </c>
      <c r="N68" s="34">
        <f>MIN(L68*M68,0.8*(Q67+Clima!$F66-O68-P68-Constantes!$D$12))</f>
        <v>1.4870278221744537</v>
      </c>
      <c r="O68" s="34">
        <f>IF(Clima!$F66&gt;0.05*Constantes!$E$19,((Clima!$F66-0.05*Constantes!$E$19)^2)/(Clima!$F66+0.95*Constantes!$E$19),0)</f>
        <v>0</v>
      </c>
      <c r="P68" s="34">
        <f>MAX(0,Q67+Clima!$F66-O68-Constantes!$D$11)</f>
        <v>0</v>
      </c>
      <c r="Q68" s="34">
        <f>Q67+Clima!$F66-O68-N68-P68</f>
        <v>42.543231018437126</v>
      </c>
      <c r="R68" s="7"/>
      <c r="S68" s="34">
        <v>63</v>
      </c>
      <c r="T68" s="34">
        <f>ET_Calcs!$I66*((1-Constantes!$F$20)*ET_Calcs!$K66+ET_Calcs!$L66)</f>
        <v>2.4356054652135928</v>
      </c>
      <c r="U68" s="34">
        <f>EXP(2.5*(Cálculos!Y67-Constantes!$D$11)/(Constantes!$D$13))*Constantes!$F$18+Constantes!$F$17</f>
        <v>0.71166876212962493</v>
      </c>
      <c r="V68" s="34">
        <f>MIN(T68*U68,0.8*(Y67+Clima!$F66-W68-X68-Constantes!$D$12))</f>
        <v>1.7333443264647068</v>
      </c>
      <c r="W68" s="34">
        <f>IF(Clima!$F66&gt;0.05*Constantes!$F$19,((Clima!$F66-0.05*Constantes!$F$19)^2)/(Clima!$F66+0.95*Constantes!$F$19),0)</f>
        <v>0</v>
      </c>
      <c r="X68" s="34">
        <f>MAX(0,Y67+Clima!$F66-W68-Constantes!$D$11)</f>
        <v>0</v>
      </c>
      <c r="Y68" s="34">
        <f>Y67+Clima!$F66-W68-V68-X68</f>
        <v>40.700058501585517</v>
      </c>
      <c r="Z68" s="7"/>
      <c r="AA68" s="8"/>
    </row>
    <row r="69" spans="2:27" x14ac:dyDescent="0.25">
      <c r="B69" s="6"/>
      <c r="C69" s="34">
        <v>64</v>
      </c>
      <c r="D69" s="34">
        <f>ET_Calcs!$I67*((1-Constantes!$D$20)*ET_Calcs!$K67+ET_Calcs!$L67)</f>
        <v>2.3851912944724893</v>
      </c>
      <c r="E69" s="34">
        <f>EXP(2.5*(Cálculos!I68-Constantes!$D$11)/(Constantes!$D$13))*Constantes!$D$18+Constantes!$D$17</f>
        <v>0.5744921594732082</v>
      </c>
      <c r="F69" s="34">
        <f>MIN(D69*E69,0.8*(I68+Clima!$F67-G69-H69-Constantes!$D$12))</f>
        <v>1.3702736975181973</v>
      </c>
      <c r="G69" s="34">
        <f>IF(Clima!$F67&gt;0.05*Constantes!$D$19,((Clima!$F67-0.05*Constantes!$D$19)^2)/(Clima!$F67+0.95*Constantes!$D$19),0)</f>
        <v>0</v>
      </c>
      <c r="H69" s="34">
        <f>MAX(0,I68+Clima!$F67-G69-Constantes!$D$11)</f>
        <v>0</v>
      </c>
      <c r="I69" s="34">
        <f>I68+Clima!$F67-G69-F69-H69</f>
        <v>42.231450933100263</v>
      </c>
      <c r="J69" s="7"/>
      <c r="K69" s="34">
        <v>64</v>
      </c>
      <c r="L69" s="34">
        <f>ET_Calcs!$I67*((1-Constantes!$E$20)*ET_Calcs!$K67+ET_Calcs!$L67)</f>
        <v>2.3851912944724893</v>
      </c>
      <c r="M69" s="34">
        <f>EXP(2.5*(Cálculos!Q68-Constantes!$D$11)/(Constantes!$D$13))*Constantes!$E$18+Constantes!$E$17</f>
        <v>0.62508781273934355</v>
      </c>
      <c r="N69" s="34">
        <f>MIN(L69*M69,0.8*(Q68+Clima!$F67-O69-P69-Constantes!$D$12))</f>
        <v>1.4909540092267319</v>
      </c>
      <c r="O69" s="34">
        <f>IF(Clima!$F67&gt;0.05*Constantes!$E$19,((Clima!$F67-0.05*Constantes!$E$19)^2)/(Clima!$F67+0.95*Constantes!$E$19),0)</f>
        <v>0</v>
      </c>
      <c r="P69" s="34">
        <f>MAX(0,Q68+Clima!$F67-O69-Constantes!$D$11)</f>
        <v>0</v>
      </c>
      <c r="Q69" s="34">
        <f>Q68+Clima!$F67-O69-N69-P69</f>
        <v>41.052277009210393</v>
      </c>
      <c r="R69" s="7"/>
      <c r="S69" s="34">
        <v>64</v>
      </c>
      <c r="T69" s="34">
        <f>ET_Calcs!$I67*((1-Constantes!$F$20)*ET_Calcs!$K67+ET_Calcs!$L67)</f>
        <v>2.3851912944724893</v>
      </c>
      <c r="U69" s="34">
        <f>EXP(2.5*(Cálculos!Y68-Constantes!$D$11)/(Constantes!$D$13))*Constantes!$F$18+Constantes!$F$17</f>
        <v>0.71621775026719614</v>
      </c>
      <c r="V69" s="34">
        <f>MIN(T69*U69,0.8*(Y68+Clima!$F67-W69-X69-Constantes!$D$12))</f>
        <v>1.7083163428839876</v>
      </c>
      <c r="W69" s="34">
        <f>IF(Clima!$F67&gt;0.05*Constantes!$F$19,((Clima!$F67-0.05*Constantes!$F$19)^2)/(Clima!$F67+0.95*Constantes!$F$19),0)</f>
        <v>0</v>
      </c>
      <c r="X69" s="34">
        <f>MAX(0,Y68+Clima!$F67-W69-Constantes!$D$11)</f>
        <v>0</v>
      </c>
      <c r="Y69" s="34">
        <f>Y68+Clima!$F67-W69-V69-X69</f>
        <v>38.991742158701527</v>
      </c>
      <c r="Z69" s="7"/>
      <c r="AA69" s="8"/>
    </row>
    <row r="70" spans="2:27" x14ac:dyDescent="0.25">
      <c r="B70" s="6"/>
      <c r="C70" s="34">
        <v>65</v>
      </c>
      <c r="D70" s="34">
        <f>ET_Calcs!$I68*((1-Constantes!$D$20)*ET_Calcs!$K68+ET_Calcs!$L68)</f>
        <v>2.3348693813005736</v>
      </c>
      <c r="E70" s="34">
        <f>EXP(2.5*(Cálculos!I69-Constantes!$D$11)/(Constantes!$D$13))*Constantes!$D$18+Constantes!$D$17</f>
        <v>0.54043361179871308</v>
      </c>
      <c r="F70" s="34">
        <f>MIN(D70*E70,0.8*(I69+Clima!$F68-G70-H70-Constantes!$D$12))</f>
        <v>1.2618418928144957</v>
      </c>
      <c r="G70" s="34">
        <f>IF(Clima!$F68&gt;0.05*Constantes!$D$19,((Clima!$F68-0.05*Constantes!$D$19)^2)/(Clima!$F68+0.95*Constantes!$D$19),0)</f>
        <v>0.26177364562846422</v>
      </c>
      <c r="H70" s="34">
        <f>MAX(0,I69+Clima!$F68-G70-Constantes!$D$11)</f>
        <v>0</v>
      </c>
      <c r="I70" s="34">
        <f>I69+Clima!$F68-G70-F70-H70</f>
        <v>46.507835394657299</v>
      </c>
      <c r="J70" s="7"/>
      <c r="K70" s="34">
        <v>65</v>
      </c>
      <c r="L70" s="34">
        <f>ET_Calcs!$I68*((1-Constantes!$E$20)*ET_Calcs!$K68+ET_Calcs!$L68)</f>
        <v>2.3348693813005736</v>
      </c>
      <c r="M70" s="34">
        <f>EXP(2.5*(Cálculos!Q69-Constantes!$D$11)/(Constantes!$D$13))*Constantes!$E$18+Constantes!$E$17</f>
        <v>0.60599102661967841</v>
      </c>
      <c r="N70" s="34">
        <f>MIN(L70*M70,0.8*(Q69+Clima!$F68-O70-P70-Constantes!$D$12))</f>
        <v>1.414909893397188</v>
      </c>
      <c r="O70" s="34">
        <f>IF(Clima!$F68&gt;0.05*Constantes!$E$19,((Clima!$F68-0.05*Constantes!$E$19)^2)/(Clima!$F68+0.95*Constantes!$E$19),0)</f>
        <v>2.8462826955289219E-2</v>
      </c>
      <c r="P70" s="34">
        <f>MAX(0,Q69+Clima!$F68-O70-Constantes!$D$11)</f>
        <v>0</v>
      </c>
      <c r="Q70" s="34">
        <f>Q69+Clima!$F68-O70-N70-P70</f>
        <v>45.408904288857912</v>
      </c>
      <c r="R70" s="7"/>
      <c r="S70" s="34">
        <v>65</v>
      </c>
      <c r="T70" s="34">
        <f>ET_Calcs!$I68*((1-Constantes!$F$20)*ET_Calcs!$K68+ET_Calcs!$L68)</f>
        <v>2.3348693813005736</v>
      </c>
      <c r="U70" s="34">
        <f>EXP(2.5*(Cálculos!Y69-Constantes!$D$11)/(Constantes!$D$13))*Constantes!$F$18+Constantes!$F$17</f>
        <v>0.70765105420266694</v>
      </c>
      <c r="V70" s="34">
        <f>MIN(T70*U70,0.8*(Y69+Clima!$F68-W70-X70-Constantes!$D$12))</f>
        <v>1.6522727791028797</v>
      </c>
      <c r="W70" s="34">
        <f>IF(Clima!$F68&gt;0.05*Constantes!$F$19,((Clima!$F68-0.05*Constantes!$F$19)^2)/(Clima!$F68+0.95*Constantes!$F$19),0)</f>
        <v>0</v>
      </c>
      <c r="X70" s="34">
        <f>MAX(0,Y69+Clima!$F68-W70-Constantes!$D$11)</f>
        <v>0</v>
      </c>
      <c r="Y70" s="34">
        <f>Y69+Clima!$F68-W70-V70-X70</f>
        <v>43.139469379598644</v>
      </c>
      <c r="Z70" s="7"/>
      <c r="AA70" s="8"/>
    </row>
    <row r="71" spans="2:27" x14ac:dyDescent="0.25">
      <c r="B71" s="6"/>
      <c r="C71" s="34">
        <v>66</v>
      </c>
      <c r="D71" s="34">
        <f>ET_Calcs!$I69*((1-Constantes!$D$20)*ET_Calcs!$K69+ET_Calcs!$L69)</f>
        <v>2.3044710172403544</v>
      </c>
      <c r="E71" s="34">
        <f>EXP(2.5*(Cálculos!I70-Constantes!$D$11)/(Constantes!$D$13))*Constantes!$D$18+Constantes!$D$17</f>
        <v>0.66640475353244</v>
      </c>
      <c r="F71" s="34">
        <f>MIN(D71*E71,0.8*(I70+Clima!$F69-G71-H71-Constantes!$D$12))</f>
        <v>1.5357104402667097</v>
      </c>
      <c r="G71" s="34">
        <f>IF(Clima!$F69&gt;0.05*Constantes!$D$19,((Clima!$F69-0.05*Constantes!$D$19)^2)/(Clima!$F69+0.95*Constantes!$D$19),0)</f>
        <v>0</v>
      </c>
      <c r="H71" s="34">
        <f>MAX(0,I70+Clima!$F69-G71-Constantes!$D$11)</f>
        <v>0</v>
      </c>
      <c r="I71" s="34">
        <f>I70+Clima!$F69-G71-F71-H71</f>
        <v>44.972124954390587</v>
      </c>
      <c r="J71" s="7"/>
      <c r="K71" s="34">
        <v>66</v>
      </c>
      <c r="L71" s="34">
        <f>ET_Calcs!$I69*((1-Constantes!$E$20)*ET_Calcs!$K69+ET_Calcs!$L69)</f>
        <v>2.3044710172403544</v>
      </c>
      <c r="M71" s="34">
        <f>EXP(2.5*(Cálculos!Q70-Constantes!$D$11)/(Constantes!$D$13))*Constantes!$E$18+Constantes!$E$17</f>
        <v>0.6719879014161998</v>
      </c>
      <c r="N71" s="34">
        <f>MIN(L71*M71,0.8*(Q70+Clima!$F69-O71-P71-Constantes!$D$12))</f>
        <v>1.5485766427498009</v>
      </c>
      <c r="O71" s="34">
        <f>IF(Clima!$F69&gt;0.05*Constantes!$E$19,((Clima!$F69-0.05*Constantes!$E$19)^2)/(Clima!$F69+0.95*Constantes!$E$19),0)</f>
        <v>0</v>
      </c>
      <c r="P71" s="34">
        <f>MAX(0,Q70+Clima!$F69-O71-Constantes!$D$11)</f>
        <v>0</v>
      </c>
      <c r="Q71" s="34">
        <f>Q70+Clima!$F69-O71-N71-P71</f>
        <v>43.860327646108111</v>
      </c>
      <c r="R71" s="7"/>
      <c r="S71" s="34">
        <v>66</v>
      </c>
      <c r="T71" s="34">
        <f>ET_Calcs!$I69*((1-Constantes!$F$20)*ET_Calcs!$K69+ET_Calcs!$L69)</f>
        <v>2.3044710172403544</v>
      </c>
      <c r="U71" s="34">
        <f>EXP(2.5*(Cálculos!Y70-Constantes!$D$11)/(Constantes!$D$13))*Constantes!$F$18+Constantes!$F$17</f>
        <v>0.7316447336858789</v>
      </c>
      <c r="V71" s="34">
        <f>MIN(T71*U71,0.8*(Y70+Clima!$F69-W71-X71-Constantes!$D$12))</f>
        <v>1.6860540836956455</v>
      </c>
      <c r="W71" s="34">
        <f>IF(Clima!$F69&gt;0.05*Constantes!$F$19,((Clima!$F69-0.05*Constantes!$F$19)^2)/(Clima!$F69+0.95*Constantes!$F$19),0)</f>
        <v>0</v>
      </c>
      <c r="X71" s="34">
        <f>MAX(0,Y70+Clima!$F69-W71-Constantes!$D$11)</f>
        <v>0</v>
      </c>
      <c r="Y71" s="34">
        <f>Y70+Clima!$F69-W71-V71-X71</f>
        <v>41.453415295903</v>
      </c>
      <c r="Z71" s="7"/>
      <c r="AA71" s="8"/>
    </row>
    <row r="72" spans="2:27" x14ac:dyDescent="0.25">
      <c r="B72" s="6"/>
      <c r="C72" s="34">
        <v>67</v>
      </c>
      <c r="D72" s="34">
        <f>ET_Calcs!$I70*((1-Constantes!$D$20)*ET_Calcs!$K70+ET_Calcs!$L70)</f>
        <v>2.3855368246478235</v>
      </c>
      <c r="E72" s="34">
        <f>EXP(2.5*(Cálculos!I71-Constantes!$D$11)/(Constantes!$D$13))*Constantes!$D$18+Constantes!$D$17</f>
        <v>0.61415573547981972</v>
      </c>
      <c r="F72" s="34">
        <f>MIN(D72*E72,0.8*(I71+Clima!$F70-G72-H72-Constantes!$D$12))</f>
        <v>1.4650911230557777</v>
      </c>
      <c r="G72" s="34">
        <f>IF(Clima!$F70&gt;0.05*Constantes!$D$19,((Clima!$F70-0.05*Constantes!$D$19)^2)/(Clima!$F70+0.95*Constantes!$D$19),0)</f>
        <v>13.104736827818344</v>
      </c>
      <c r="H72" s="34">
        <f>MAX(0,I71+Clima!$F70-G72-Constantes!$D$11)</f>
        <v>17.017388126572243</v>
      </c>
      <c r="I72" s="34">
        <f>I71+Clima!$F70-G72-F72-H72</f>
        <v>47.284908876944229</v>
      </c>
      <c r="J72" s="7"/>
      <c r="K72" s="34">
        <v>67</v>
      </c>
      <c r="L72" s="34">
        <f>ET_Calcs!$I70*((1-Constantes!$E$20)*ET_Calcs!$K70+ET_Calcs!$L70)</f>
        <v>2.3855368246478235</v>
      </c>
      <c r="M72" s="34">
        <f>EXP(2.5*(Cálculos!Q71-Constantes!$D$11)/(Constantes!$D$13))*Constantes!$E$18+Constantes!$E$17</f>
        <v>0.64480095312997798</v>
      </c>
      <c r="N72" s="34">
        <f>MIN(L72*M72,0.8*(Q71+Clima!$F70-O72-P72-Constantes!$D$12))</f>
        <v>1.5381964182595778</v>
      </c>
      <c r="O72" s="34">
        <f>IF(Clima!$F70&gt;0.05*Constantes!$E$19,((Clima!$F70-0.05*Constantes!$E$19)^2)/(Clima!$F70+0.95*Constantes!$E$19),0)</f>
        <v>7.6977648202137976</v>
      </c>
      <c r="P72" s="34">
        <f>MAX(0,Q71+Clima!$F70-O72-Constantes!$D$11)</f>
        <v>21.312562825894318</v>
      </c>
      <c r="Q72" s="34">
        <f>Q71+Clima!$F70-O72-N72-P72</f>
        <v>47.211803581740426</v>
      </c>
      <c r="R72" s="7"/>
      <c r="S72" s="34">
        <v>67</v>
      </c>
      <c r="T72" s="34">
        <f>ET_Calcs!$I70*((1-Constantes!$F$20)*ET_Calcs!$K70+ET_Calcs!$L70)</f>
        <v>2.3855368246478235</v>
      </c>
      <c r="U72" s="34">
        <f>EXP(2.5*(Cálculos!Y71-Constantes!$D$11)/(Constantes!$D$13))*Constantes!$F$18+Constantes!$F$17</f>
        <v>0.72054403136896183</v>
      </c>
      <c r="V72" s="34">
        <f>MIN(T72*U72,0.8*(Y71+Clima!$F70-W72-X72-Constantes!$D$12))</f>
        <v>1.7188843206108548</v>
      </c>
      <c r="W72" s="34">
        <f>IF(Clima!$F70&gt;0.05*Constantes!$F$19,((Clima!$F70-0.05*Constantes!$F$19)^2)/(Clima!$F70+0.95*Constantes!$F$19),0)</f>
        <v>5.0031907064898284</v>
      </c>
      <c r="X72" s="34">
        <f>MAX(0,Y71+Clima!$F70-W72-Constantes!$D$11)</f>
        <v>21.600224589413173</v>
      </c>
      <c r="Y72" s="34">
        <f>Y71+Clima!$F70-W72-V72-X72</f>
        <v>47.031115679389146</v>
      </c>
      <c r="Z72" s="7"/>
      <c r="AA72" s="8"/>
    </row>
    <row r="73" spans="2:27" x14ac:dyDescent="0.25">
      <c r="B73" s="6"/>
      <c r="C73" s="34">
        <v>68</v>
      </c>
      <c r="D73" s="34">
        <f>ET_Calcs!$I71*((1-Constantes!$D$20)*ET_Calcs!$K71+ET_Calcs!$L71)</f>
        <v>2.3176356759068035</v>
      </c>
      <c r="E73" s="34">
        <f>EXP(2.5*(Cálculos!I72-Constantes!$D$11)/(Constantes!$D$13))*Constantes!$D$18+Constantes!$D$17</f>
        <v>0.69644065410876044</v>
      </c>
      <c r="F73" s="34">
        <f>MIN(D73*E73,0.8*(I72+Clima!$F71-G73-H73-Constantes!$D$12))</f>
        <v>1.6140957061143333</v>
      </c>
      <c r="G73" s="34">
        <f>IF(Clima!$F71&gt;0.05*Constantes!$D$19,((Clima!$F71-0.05*Constantes!$D$19)^2)/(Clima!$F71+0.95*Constantes!$D$19),0)</f>
        <v>0</v>
      </c>
      <c r="H73" s="34">
        <f>MAX(0,I72+Clima!$F71-G73-Constantes!$D$11)</f>
        <v>0.53490887694422895</v>
      </c>
      <c r="I73" s="34">
        <f>I72+Clima!$F71-G73-F73-H73</f>
        <v>47.135904293885666</v>
      </c>
      <c r="J73" s="7"/>
      <c r="K73" s="34">
        <v>68</v>
      </c>
      <c r="L73" s="34">
        <f>ET_Calcs!$I71*((1-Constantes!$E$20)*ET_Calcs!$K71+ET_Calcs!$L71)</f>
        <v>2.3176356759068035</v>
      </c>
      <c r="M73" s="34">
        <f>EXP(2.5*(Cálculos!Q72-Constantes!$D$11)/(Constantes!$D$13))*Constantes!$E$18+Constantes!$E$17</f>
        <v>0.71013417964997949</v>
      </c>
      <c r="N73" s="34">
        <f>MIN(L73*M73,0.8*(Q72+Clima!$F71-O73-P73-Constantes!$D$12))</f>
        <v>1.6458323094376037</v>
      </c>
      <c r="O73" s="34">
        <f>IF(Clima!$F71&gt;0.05*Constantes!$E$19,((Clima!$F71-0.05*Constantes!$E$19)^2)/(Clima!$F71+0.95*Constantes!$E$19),0)</f>
        <v>0</v>
      </c>
      <c r="P73" s="34">
        <f>MAX(0,Q72+Clima!$F71-O73-Constantes!$D$11)</f>
        <v>0.46180358174042624</v>
      </c>
      <c r="Q73" s="34">
        <f>Q72+Clima!$F71-O73-N73-P73</f>
        <v>47.104167690562399</v>
      </c>
      <c r="R73" s="7"/>
      <c r="S73" s="34">
        <v>68</v>
      </c>
      <c r="T73" s="34">
        <f>ET_Calcs!$I71*((1-Constantes!$F$20)*ET_Calcs!$K71+ET_Calcs!$L71)</f>
        <v>2.3176356759068035</v>
      </c>
      <c r="U73" s="34">
        <f>EXP(2.5*(Cálculos!Y72-Constantes!$D$11)/(Constantes!$D$13))*Constantes!$F$18+Constantes!$F$17</f>
        <v>0.76679522332123928</v>
      </c>
      <c r="V73" s="34">
        <f>MIN(T73*U73,0.8*(Y72+Clima!$F71-W73-X73-Constantes!$D$12))</f>
        <v>1.7771519656842287</v>
      </c>
      <c r="W73" s="34">
        <f>IF(Clima!$F71&gt;0.05*Constantes!$F$19,((Clima!$F71-0.05*Constantes!$F$19)^2)/(Clima!$F71+0.95*Constantes!$F$19),0)</f>
        <v>0</v>
      </c>
      <c r="X73" s="34">
        <f>MAX(0,Y72+Clima!$F71-W73-Constantes!$D$11)</f>
        <v>0.28111567938914561</v>
      </c>
      <c r="Y73" s="34">
        <f>Y72+Clima!$F71-W73-V73-X73</f>
        <v>46.972848034315774</v>
      </c>
      <c r="Z73" s="7"/>
      <c r="AA73" s="8"/>
    </row>
    <row r="74" spans="2:27" x14ac:dyDescent="0.25">
      <c r="B74" s="6"/>
      <c r="C74" s="34">
        <v>69</v>
      </c>
      <c r="D74" s="34">
        <f>ET_Calcs!$I72*((1-Constantes!$D$20)*ET_Calcs!$K72+ET_Calcs!$L72)</f>
        <v>2.3906032126103289</v>
      </c>
      <c r="E74" s="34">
        <f>EXP(2.5*(Cálculos!I73-Constantes!$D$11)/(Constantes!$D$13))*Constantes!$D$18+Constantes!$D$17</f>
        <v>0.69047851673482485</v>
      </c>
      <c r="F74" s="34">
        <f>MIN(D74*E74,0.8*(I73+Clima!$F72-G74-H74-Constantes!$D$12))</f>
        <v>1.6506601603446871</v>
      </c>
      <c r="G74" s="34">
        <f>IF(Clima!$F72&gt;0.05*Constantes!$D$19,((Clima!$F72-0.05*Constantes!$D$19)^2)/(Clima!$F72+0.95*Constantes!$D$19),0)</f>
        <v>2.1176197163843358</v>
      </c>
      <c r="H74" s="34">
        <f>MAX(0,I73+Clima!$F72-G74-Constantes!$D$11)</f>
        <v>9.3682845775013348</v>
      </c>
      <c r="I74" s="34">
        <f>I73+Clima!$F72-G74-F74-H74</f>
        <v>47.099339839655315</v>
      </c>
      <c r="J74" s="7"/>
      <c r="K74" s="34">
        <v>69</v>
      </c>
      <c r="L74" s="34">
        <f>ET_Calcs!$I72*((1-Constantes!$E$20)*ET_Calcs!$K72+ET_Calcs!$L72)</f>
        <v>2.3906032126103289</v>
      </c>
      <c r="M74" s="34">
        <f>EXP(2.5*(Cálculos!Q73-Constantes!$D$11)/(Constantes!$D$13))*Constantes!$E$18+Constantes!$E$17</f>
        <v>0.70763603888250715</v>
      </c>
      <c r="N74" s="34">
        <f>MIN(L74*M74,0.8*(Q73+Clima!$F72-O74-P74-Constantes!$D$12))</f>
        <v>1.6916769879113691</v>
      </c>
      <c r="O74" s="34">
        <f>IF(Clima!$F72&gt;0.05*Constantes!$E$19,((Clima!$F72-0.05*Constantes!$E$19)^2)/(Clima!$F72+0.95*Constantes!$E$19),0)</f>
        <v>0.8405321929199332</v>
      </c>
      <c r="P74" s="34">
        <f>MAX(0,Q73+Clima!$F72-O74-Constantes!$D$11)</f>
        <v>10.61363549764247</v>
      </c>
      <c r="Q74" s="34">
        <f>Q73+Clima!$F72-O74-N74-P74</f>
        <v>47.058323012088628</v>
      </c>
      <c r="R74" s="7"/>
      <c r="S74" s="34">
        <v>69</v>
      </c>
      <c r="T74" s="34">
        <f>ET_Calcs!$I72*((1-Constantes!$F$20)*ET_Calcs!$K72+ET_Calcs!$L72)</f>
        <v>2.3906032126103289</v>
      </c>
      <c r="U74" s="34">
        <f>EXP(2.5*(Cálculos!Y73-Constantes!$D$11)/(Constantes!$D$13))*Constantes!$F$18+Constantes!$F$17</f>
        <v>0.76614906666847737</v>
      </c>
      <c r="V74" s="34">
        <f>MIN(T74*U74,0.8*(Y73+Clima!$F72-W74-X74-Constantes!$D$12))</f>
        <v>1.8315584201160671</v>
      </c>
      <c r="W74" s="34">
        <f>IF(Clima!$F72&gt;0.05*Constantes!$F$19,((Clima!$F72-0.05*Constantes!$F$19)^2)/(Clima!$F72+0.95*Constantes!$F$19),0)</f>
        <v>0.35506801895326212</v>
      </c>
      <c r="X74" s="34">
        <f>MAX(0,Y73+Clima!$F72-W74-Constantes!$D$11)</f>
        <v>10.967780015362514</v>
      </c>
      <c r="Y74" s="34">
        <f>Y73+Clima!$F72-W74-V74-X74</f>
        <v>46.918441579883932</v>
      </c>
      <c r="Z74" s="7"/>
      <c r="AA74" s="8"/>
    </row>
    <row r="75" spans="2:27" x14ac:dyDescent="0.25">
      <c r="B75" s="6"/>
      <c r="C75" s="34">
        <v>70</v>
      </c>
      <c r="D75" s="34">
        <f>ET_Calcs!$I73*((1-Constantes!$D$20)*ET_Calcs!$K73+ET_Calcs!$L73)</f>
        <v>2.325027976378661</v>
      </c>
      <c r="E75" s="34">
        <f>EXP(2.5*(Cálculos!I74-Constantes!$D$11)/(Constantes!$D$13))*Constantes!$D$18+Constantes!$D$17</f>
        <v>0.68903048035077741</v>
      </c>
      <c r="F75" s="34">
        <f>MIN(D75*E75,0.8*(I74+Clima!$F73-G75-H75-Constantes!$D$12))</f>
        <v>1.6020151433931846</v>
      </c>
      <c r="G75" s="34">
        <f>IF(Clima!$F73&gt;0.05*Constantes!$D$19,((Clima!$F73-0.05*Constantes!$D$19)^2)/(Clima!$F73+0.95*Constantes!$D$19),0)</f>
        <v>0.20795491422019355</v>
      </c>
      <c r="H75" s="34">
        <f>MAX(0,I74+Clima!$F73-G75-Constantes!$D$11)</f>
        <v>3.5413849254351177</v>
      </c>
      <c r="I75" s="34">
        <f>I74+Clima!$F73-G75-F75-H75</f>
        <v>47.147984856606818</v>
      </c>
      <c r="J75" s="7"/>
      <c r="K75" s="34">
        <v>70</v>
      </c>
      <c r="L75" s="34">
        <f>ET_Calcs!$I73*((1-Constantes!$E$20)*ET_Calcs!$K73+ET_Calcs!$L73)</f>
        <v>2.325027976378661</v>
      </c>
      <c r="M75" s="34">
        <f>EXP(2.5*(Cálculos!Q74-Constantes!$D$11)/(Constantes!$D$13))*Constantes!$E$18+Constantes!$E$17</f>
        <v>0.70658106062226644</v>
      </c>
      <c r="N75" s="34">
        <f>MIN(L75*M75,0.8*(Q74+Clima!$F73-O75-P75-Constantes!$D$12))</f>
        <v>1.642820733526076</v>
      </c>
      <c r="O75" s="34">
        <f>IF(Clima!$F73&gt;0.05*Constantes!$E$19,((Clima!$F73-0.05*Constantes!$E$19)^2)/(Clima!$F73+0.95*Constantes!$E$19),0)</f>
        <v>1.5857605177993509E-2</v>
      </c>
      <c r="P75" s="34">
        <f>MAX(0,Q74+Clima!$F73-O75-Constantes!$D$11)</f>
        <v>3.6924654069106353</v>
      </c>
      <c r="Q75" s="34">
        <f>Q74+Clima!$F73-O75-N75-P75</f>
        <v>47.107179266473921</v>
      </c>
      <c r="R75" s="7"/>
      <c r="S75" s="34">
        <v>70</v>
      </c>
      <c r="T75" s="34">
        <f>ET_Calcs!$I73*((1-Constantes!$F$20)*ET_Calcs!$K73+ET_Calcs!$L73)</f>
        <v>2.325027976378661</v>
      </c>
      <c r="U75" s="34">
        <f>EXP(2.5*(Cálculos!Y74-Constantes!$D$11)/(Constantes!$D$13))*Constantes!$F$18+Constantes!$F$17</f>
        <v>0.76554949356779978</v>
      </c>
      <c r="V75" s="34">
        <f>MIN(T75*U75,0.8*(Y74+Clima!$F73-W75-X75-Constantes!$D$12))</f>
        <v>1.7799239898476502</v>
      </c>
      <c r="W75" s="34">
        <f>IF(Clima!$F73&gt;0.05*Constantes!$F$19,((Clima!$F73-0.05*Constantes!$F$19)^2)/(Clima!$F73+0.95*Constantes!$F$19),0)</f>
        <v>0</v>
      </c>
      <c r="X75" s="34">
        <f>MAX(0,Y74+Clima!$F73-W75-Constantes!$D$11)</f>
        <v>3.5684415798839311</v>
      </c>
      <c r="Y75" s="34">
        <f>Y74+Clima!$F73-W75-V75-X75</f>
        <v>46.970076010152347</v>
      </c>
      <c r="Z75" s="7"/>
      <c r="AA75" s="8"/>
    </row>
    <row r="76" spans="2:27" x14ac:dyDescent="0.25">
      <c r="B76" s="6"/>
      <c r="C76" s="34">
        <v>71</v>
      </c>
      <c r="D76" s="34">
        <f>ET_Calcs!$I74*((1-Constantes!$D$20)*ET_Calcs!$K74+ET_Calcs!$L74)</f>
        <v>2.3431646189964668</v>
      </c>
      <c r="E76" s="34">
        <f>EXP(2.5*(Cálculos!I75-Constantes!$D$11)/(Constantes!$D$13))*Constantes!$D$18+Constantes!$D$17</f>
        <v>0.69095822915019889</v>
      </c>
      <c r="F76" s="34">
        <f>MIN(D76*E76,0.8*(I75+Clima!$F74-G76-H76-Constantes!$D$12))</f>
        <v>1.6190288757491991</v>
      </c>
      <c r="G76" s="34">
        <f>IF(Clima!$F74&gt;0.05*Constantes!$D$19,((Clima!$F74-0.05*Constantes!$D$19)^2)/(Clima!$F74+0.95*Constantes!$D$19),0)</f>
        <v>5.088155802861686</v>
      </c>
      <c r="H76" s="34">
        <f>MAX(0,I75+Clima!$F74-G76-Constantes!$D$11)</f>
        <v>13.409829053745135</v>
      </c>
      <c r="I76" s="34">
        <f>I75+Clima!$F74-G76-F76-H76</f>
        <v>47.130971124250799</v>
      </c>
      <c r="J76" s="7"/>
      <c r="K76" s="34">
        <v>71</v>
      </c>
      <c r="L76" s="34">
        <f>ET_Calcs!$I74*((1-Constantes!$E$20)*ET_Calcs!$K74+ET_Calcs!$L74)</f>
        <v>2.3431646189964668</v>
      </c>
      <c r="M76" s="34">
        <f>EXP(2.5*(Cálculos!Q75-Constantes!$D$11)/(Constantes!$D$13))*Constantes!$E$18+Constantes!$E$17</f>
        <v>0.70770552958533939</v>
      </c>
      <c r="N76" s="34">
        <f>MIN(L76*M76,0.8*(Q75+Clima!$F74-O76-P76-Constantes!$D$12))</f>
        <v>1.6582705575925245</v>
      </c>
      <c r="O76" s="34">
        <f>IF(Clima!$F74&gt;0.05*Constantes!$E$19,((Clima!$F74-0.05*Constantes!$E$19)^2)/(Clima!$F74+0.95*Constantes!$E$19),0)</f>
        <v>2.5041556145004416</v>
      </c>
      <c r="P76" s="34">
        <f>MAX(0,Q75+Clima!$F74-O76-Constantes!$D$11)</f>
        <v>15.953023651973481</v>
      </c>
      <c r="Q76" s="34">
        <f>Q75+Clima!$F74-O76-N76-P76</f>
        <v>47.091729442407477</v>
      </c>
      <c r="R76" s="7"/>
      <c r="S76" s="34">
        <v>71</v>
      </c>
      <c r="T76" s="34">
        <f>ET_Calcs!$I74*((1-Constantes!$F$20)*ET_Calcs!$K74+ET_Calcs!$L74)</f>
        <v>2.3431646189964668</v>
      </c>
      <c r="U76" s="34">
        <f>EXP(2.5*(Cálculos!Y75-Constantes!$D$11)/(Constantes!$D$13))*Constantes!$F$18+Constantes!$F$17</f>
        <v>0.76611843054043105</v>
      </c>
      <c r="V76" s="34">
        <f>MIN(T76*U76,0.8*(Y75+Clima!$F74-W76-X76-Constantes!$D$12))</f>
        <v>1.7951416004034402</v>
      </c>
      <c r="W76" s="34">
        <f>IF(Clima!$F74&gt;0.05*Constantes!$F$19,((Clima!$F74-0.05*Constantes!$F$19)^2)/(Clima!$F74+0.95*Constantes!$F$19),0)</f>
        <v>1.3794807863236029</v>
      </c>
      <c r="X76" s="34">
        <f>MAX(0,Y75+Clima!$F74-W76-Constantes!$D$11)</f>
        <v>16.940595223828751</v>
      </c>
      <c r="Y76" s="34">
        <f>Y75+Clima!$F74-W76-V76-X76</f>
        <v>46.95485839959656</v>
      </c>
      <c r="Z76" s="7"/>
      <c r="AA76" s="8"/>
    </row>
    <row r="77" spans="2:27" x14ac:dyDescent="0.25">
      <c r="B77" s="6"/>
      <c r="C77" s="34">
        <v>72</v>
      </c>
      <c r="D77" s="34">
        <f>ET_Calcs!$I75*((1-Constantes!$D$20)*ET_Calcs!$K75+ET_Calcs!$L75)</f>
        <v>2.3389596535543591</v>
      </c>
      <c r="E77" s="34">
        <f>EXP(2.5*(Cálculos!I76-Constantes!$D$11)/(Constantes!$D$13))*Constantes!$D$18+Constantes!$D$17</f>
        <v>0.6902828084016368</v>
      </c>
      <c r="F77" s="34">
        <f>MIN(D77*E77,0.8*(I76+Clima!$F75-G77-H77-Constantes!$D$12))</f>
        <v>1.6145436383936225</v>
      </c>
      <c r="G77" s="34">
        <f>IF(Clima!$F75&gt;0.05*Constantes!$D$19,((Clima!$F75-0.05*Constantes!$D$19)^2)/(Clima!$F75+0.95*Constantes!$D$19),0)</f>
        <v>0.76685723575473519</v>
      </c>
      <c r="H77" s="34">
        <f>MAX(0,I76+Clima!$F75-G77-Constantes!$D$11)</f>
        <v>6.114113888496064</v>
      </c>
      <c r="I77" s="34">
        <f>I76+Clima!$F75-G77-F77-H77</f>
        <v>47.13545636160638</v>
      </c>
      <c r="J77" s="7"/>
      <c r="K77" s="34">
        <v>72</v>
      </c>
      <c r="L77" s="34">
        <f>ET_Calcs!$I75*((1-Constantes!$E$20)*ET_Calcs!$K75+ET_Calcs!$L75)</f>
        <v>2.3389596535543591</v>
      </c>
      <c r="M77" s="34">
        <f>EXP(2.5*(Cálculos!Q76-Constantes!$D$11)/(Constantes!$D$13))*Constantes!$E$18+Constantes!$E$17</f>
        <v>0.70734927835279315</v>
      </c>
      <c r="N77" s="34">
        <f>MIN(L77*M77,0.8*(Q76+Clima!$F75-O77-P77-Constantes!$D$12))</f>
        <v>1.6544614230379751</v>
      </c>
      <c r="O77" s="34">
        <f>IF(Clima!$F75&gt;0.05*Constantes!$E$19,((Clima!$F75-0.05*Constantes!$E$19)^2)/(Clima!$F75+0.95*Constantes!$E$19),0)</f>
        <v>0.20469765117441266</v>
      </c>
      <c r="P77" s="34">
        <f>MAX(0,Q76+Clima!$F75-O77-Constantes!$D$11)</f>
        <v>6.6370317912330634</v>
      </c>
      <c r="Q77" s="34">
        <f>Q76+Clima!$F75-O77-N77-P77</f>
        <v>47.095538576962028</v>
      </c>
      <c r="R77" s="7"/>
      <c r="S77" s="34">
        <v>72</v>
      </c>
      <c r="T77" s="34">
        <f>ET_Calcs!$I75*((1-Constantes!$F$20)*ET_Calcs!$K75+ET_Calcs!$L75)</f>
        <v>2.3389596535543591</v>
      </c>
      <c r="U77" s="34">
        <f>EXP(2.5*(Cálculos!Y76-Constantes!$D$11)/(Constantes!$D$13))*Constantes!$F$18+Constantes!$F$17</f>
        <v>0.76595041504551209</v>
      </c>
      <c r="V77" s="34">
        <f>MIN(T77*U77,0.8*(Y76+Clima!$F75-W77-X77-Constantes!$D$12))</f>
        <v>1.7915271174146685</v>
      </c>
      <c r="W77" s="34">
        <f>IF(Clima!$F75&gt;0.05*Constantes!$F$19,((Clima!$F75-0.05*Constantes!$F$19)^2)/(Clima!$F75+0.95*Constantes!$F$19),0)</f>
        <v>3.9568506909920892E-2</v>
      </c>
      <c r="X77" s="34">
        <f>MAX(0,Y76+Clima!$F75-W77-Constantes!$D$11)</f>
        <v>6.6652898926866371</v>
      </c>
      <c r="Y77" s="34">
        <f>Y76+Clima!$F75-W77-V77-X77</f>
        <v>46.958472882585333</v>
      </c>
      <c r="Z77" s="7"/>
      <c r="AA77" s="8"/>
    </row>
    <row r="78" spans="2:27" x14ac:dyDescent="0.25">
      <c r="B78" s="6"/>
      <c r="C78" s="34">
        <v>73</v>
      </c>
      <c r="D78" s="34">
        <f>ET_Calcs!$I76*((1-Constantes!$D$20)*ET_Calcs!$K76+ET_Calcs!$L76)</f>
        <v>2.2466555895511413</v>
      </c>
      <c r="E78" s="34">
        <f>EXP(2.5*(Cálculos!I77-Constantes!$D$11)/(Constantes!$D$13))*Constantes!$D$18+Constantes!$D$17</f>
        <v>0.69046074197092944</v>
      </c>
      <c r="F78" s="34">
        <f>MIN(D78*E78,0.8*(I77+Clima!$F76-G78-H78-Constantes!$D$12))</f>
        <v>1.5512274853146168</v>
      </c>
      <c r="G78" s="34">
        <f>IF(Clima!$F76&gt;0.05*Constantes!$D$19,((Clima!$F76-0.05*Constantes!$D$19)^2)/(Clima!$F76+0.95*Constantes!$D$19),0)</f>
        <v>2.9204072571845697E-2</v>
      </c>
      <c r="H78" s="34">
        <f>MAX(0,I77+Clima!$F76-G78-Constantes!$D$11)</f>
        <v>1.7562522890345349</v>
      </c>
      <c r="I78" s="34">
        <f>I77+Clima!$F76-G78-F78-H78</f>
        <v>47.19877251468538</v>
      </c>
      <c r="J78" s="7"/>
      <c r="K78" s="34">
        <v>73</v>
      </c>
      <c r="L78" s="34">
        <f>ET_Calcs!$I76*((1-Constantes!$E$20)*ET_Calcs!$K76+ET_Calcs!$L76)</f>
        <v>2.2466555895511413</v>
      </c>
      <c r="M78" s="34">
        <f>EXP(2.5*(Cálculos!Q77-Constantes!$D$11)/(Constantes!$D$13))*Constantes!$E$18+Constantes!$E$17</f>
        <v>0.70743705484895814</v>
      </c>
      <c r="N78" s="34">
        <f>MIN(L78*M78,0.8*(Q77+Clima!$F76-O78-P78-Constantes!$D$12))</f>
        <v>1.5893674135320091</v>
      </c>
      <c r="O78" s="34">
        <f>IF(Clima!$F76&gt;0.05*Constantes!$E$19,((Clima!$F76-0.05*Constantes!$E$19)^2)/(Clima!$F76+0.95*Constantes!$E$19),0)</f>
        <v>0</v>
      </c>
      <c r="P78" s="34">
        <f>MAX(0,Q77+Clima!$F76-O78-Constantes!$D$11)</f>
        <v>1.7455385769620264</v>
      </c>
      <c r="Q78" s="34">
        <f>Q77+Clima!$F76-O78-N78-P78</f>
        <v>47.16063258646799</v>
      </c>
      <c r="R78" s="7"/>
      <c r="S78" s="34">
        <v>73</v>
      </c>
      <c r="T78" s="34">
        <f>ET_Calcs!$I76*((1-Constantes!$F$20)*ET_Calcs!$K76+ET_Calcs!$L76)</f>
        <v>2.2466555895511413</v>
      </c>
      <c r="U78" s="34">
        <f>EXP(2.5*(Cálculos!Y77-Constantes!$D$11)/(Constantes!$D$13))*Constantes!$F$18+Constantes!$F$17</f>
        <v>0.7659902963221622</v>
      </c>
      <c r="V78" s="34">
        <f>MIN(T78*U78,0.8*(Y77+Clima!$F76-W78-X78-Constantes!$D$12))</f>
        <v>1.7209163807741208</v>
      </c>
      <c r="W78" s="34">
        <f>IF(Clima!$F76&gt;0.05*Constantes!$F$19,((Clima!$F76-0.05*Constantes!$F$19)^2)/(Clima!$F76+0.95*Constantes!$F$19),0)</f>
        <v>0</v>
      </c>
      <c r="X78" s="34">
        <f>MAX(0,Y77+Clima!$F76-W78-Constantes!$D$11)</f>
        <v>1.6084728825853318</v>
      </c>
      <c r="Y78" s="34">
        <f>Y77+Clima!$F76-W78-V78-X78</f>
        <v>47.029083619225879</v>
      </c>
      <c r="Z78" s="7"/>
      <c r="AA78" s="8"/>
    </row>
    <row r="79" spans="2:27" x14ac:dyDescent="0.25">
      <c r="B79" s="6"/>
      <c r="C79" s="34">
        <v>74</v>
      </c>
      <c r="D79" s="34">
        <f>ET_Calcs!$I77*((1-Constantes!$D$20)*ET_Calcs!$K77+ET_Calcs!$L77)</f>
        <v>2.259352017721036</v>
      </c>
      <c r="E79" s="34">
        <f>EXP(2.5*(Cálculos!I78-Constantes!$D$11)/(Constantes!$D$13))*Constantes!$D$18+Constantes!$D$17</f>
        <v>0.69298203746536413</v>
      </c>
      <c r="F79" s="34">
        <f>MIN(D79*E79,0.8*(I78+Clima!$F77-G79-H79-Constantes!$D$12))</f>
        <v>1.565690364591805</v>
      </c>
      <c r="G79" s="34">
        <f>IF(Clima!$F77&gt;0.05*Constantes!$D$19,((Clima!$F77-0.05*Constantes!$D$19)^2)/(Clima!$F77+0.95*Constantes!$D$19),0)</f>
        <v>0.2341457984732167</v>
      </c>
      <c r="H79" s="34">
        <f>MAX(0,I78+Clima!$F77-G79-Constantes!$D$11)</f>
        <v>3.8146267162121674</v>
      </c>
      <c r="I79" s="34">
        <f>I78+Clima!$F77-G79-F79-H79</f>
        <v>47.184309635408198</v>
      </c>
      <c r="J79" s="7"/>
      <c r="K79" s="34">
        <v>74</v>
      </c>
      <c r="L79" s="34">
        <f>ET_Calcs!$I77*((1-Constantes!$E$20)*ET_Calcs!$K77+ET_Calcs!$L77)</f>
        <v>2.259352017721036</v>
      </c>
      <c r="M79" s="34">
        <f>EXP(2.5*(Cálculos!Q78-Constantes!$D$11)/(Constantes!$D$13))*Constantes!$E$18+Constantes!$E$17</f>
        <v>0.70894281691439076</v>
      </c>
      <c r="N79" s="34">
        <f>MIN(L79*M79,0.8*(Q78+Clima!$F77-O79-P79-Constantes!$D$12))</f>
        <v>1.6017513838443638</v>
      </c>
      <c r="O79" s="34">
        <f>IF(Clima!$F77&gt;0.05*Constantes!$E$19,((Clima!$F77-0.05*Constantes!$E$19)^2)/(Clima!$F77+0.95*Constantes!$E$19),0)</f>
        <v>2.1709931551078348E-2</v>
      </c>
      <c r="P79" s="34">
        <f>MAX(0,Q78+Clima!$F77-O79-Constantes!$D$11)</f>
        <v>3.9889226549169123</v>
      </c>
      <c r="Q79" s="34">
        <f>Q78+Clima!$F77-O79-N79-P79</f>
        <v>47.148248616155634</v>
      </c>
      <c r="R79" s="7"/>
      <c r="S79" s="34">
        <v>74</v>
      </c>
      <c r="T79" s="34">
        <f>ET_Calcs!$I77*((1-Constantes!$F$20)*ET_Calcs!$K77+ET_Calcs!$L77)</f>
        <v>2.259352017721036</v>
      </c>
      <c r="U79" s="34">
        <f>EXP(2.5*(Cálculos!Y78-Constantes!$D$11)/(Constantes!$D$13))*Constantes!$F$18+Constantes!$F$17</f>
        <v>0.7667726184009015</v>
      </c>
      <c r="V79" s="34">
        <f>MIN(T79*U79,0.8*(Y78+Clima!$F77-W79-X79-Constantes!$D$12))</f>
        <v>1.7324092625173189</v>
      </c>
      <c r="W79" s="34">
        <f>IF(Clima!$F77&gt;0.05*Constantes!$F$19,((Clima!$F77-0.05*Constantes!$F$19)^2)/(Clima!$F77+0.95*Constantes!$F$19),0)</f>
        <v>0</v>
      </c>
      <c r="X79" s="34">
        <f>MAX(0,Y78+Clima!$F77-W79-Constantes!$D$11)</f>
        <v>3.8790836192258809</v>
      </c>
      <c r="Y79" s="34">
        <f>Y78+Clima!$F77-W79-V79-X79</f>
        <v>47.017590737482678</v>
      </c>
      <c r="Z79" s="7"/>
      <c r="AA79" s="8"/>
    </row>
    <row r="80" spans="2:27" x14ac:dyDescent="0.25">
      <c r="B80" s="6"/>
      <c r="C80" s="34">
        <v>75</v>
      </c>
      <c r="D80" s="34">
        <f>ET_Calcs!$I78*((1-Constantes!$D$20)*ET_Calcs!$K78+ET_Calcs!$L78)</f>
        <v>2.2815175134598702</v>
      </c>
      <c r="E80" s="34">
        <f>EXP(2.5*(Cálculos!I79-Constantes!$D$11)/(Constantes!$D$13))*Constantes!$D$18+Constantes!$D$17</f>
        <v>0.69240455095283959</v>
      </c>
      <c r="F80" s="34">
        <f>MIN(D80*E80,0.8*(I79+Clima!$F78-G80-H80-Constantes!$D$12))</f>
        <v>1.5797331093982205</v>
      </c>
      <c r="G80" s="34">
        <f>IF(Clima!$F78&gt;0.05*Constantes!$D$19,((Clima!$F78-0.05*Constantes!$D$19)^2)/(Clima!$F78+0.95*Constantes!$D$19),0)</f>
        <v>4.2358056265984665</v>
      </c>
      <c r="H80" s="34">
        <f>MAX(0,I79+Clima!$F78-G80-Constantes!$D$11)</f>
        <v>12.498504008809732</v>
      </c>
      <c r="I80" s="34">
        <f>I79+Clima!$F78-G80-F80-H80</f>
        <v>47.170266890601781</v>
      </c>
      <c r="J80" s="7"/>
      <c r="K80" s="34">
        <v>75</v>
      </c>
      <c r="L80" s="34">
        <f>ET_Calcs!$I78*((1-Constantes!$E$20)*ET_Calcs!$K78+ET_Calcs!$L78)</f>
        <v>2.2815175134598702</v>
      </c>
      <c r="M80" s="34">
        <f>EXP(2.5*(Cálculos!Q79-Constantes!$D$11)/(Constantes!$D$13))*Constantes!$E$18+Constantes!$E$17</f>
        <v>0.70865550999955607</v>
      </c>
      <c r="N80" s="34">
        <f>MIN(L80*M80,0.8*(Q79+Clima!$F78-O80-P80-Constantes!$D$12))</f>
        <v>1.6168099570738232</v>
      </c>
      <c r="O80" s="34">
        <f>IF(Clima!$F78&gt;0.05*Constantes!$E$19,((Clima!$F78-0.05*Constantes!$E$19)^2)/(Clima!$F78+0.95*Constantes!$E$19),0)</f>
        <v>2.0040963313076747</v>
      </c>
      <c r="P80" s="34">
        <f>MAX(0,Q79+Clima!$F78-O80-Constantes!$D$11)</f>
        <v>14.694152284847966</v>
      </c>
      <c r="Q80" s="34">
        <f>Q79+Clima!$F78-O80-N80-P80</f>
        <v>47.133190042926174</v>
      </c>
      <c r="R80" s="7"/>
      <c r="S80" s="34">
        <v>75</v>
      </c>
      <c r="T80" s="34">
        <f>ET_Calcs!$I78*((1-Constantes!$F$20)*ET_Calcs!$K78+ET_Calcs!$L78)</f>
        <v>2.2815175134598702</v>
      </c>
      <c r="U80" s="34">
        <f>EXP(2.5*(Cálculos!Y79-Constantes!$D$11)/(Constantes!$D$13))*Constantes!$F$18+Constantes!$F$17</f>
        <v>0.76664486600232107</v>
      </c>
      <c r="V80" s="34">
        <f>MIN(T80*U80,0.8*(Y79+Clima!$F78-W80-X80-Constantes!$D$12))</f>
        <v>1.7491136883883909</v>
      </c>
      <c r="W80" s="34">
        <f>IF(Clima!$F78&gt;0.05*Constantes!$F$19,((Clima!$F78-0.05*Constantes!$F$19)^2)/(Clima!$F78+0.95*Constantes!$F$19),0)</f>
        <v>1.0578011022263805</v>
      </c>
      <c r="X80" s="34">
        <f>MAX(0,Y79+Clima!$F78-W80-Constantes!$D$11)</f>
        <v>15.509789635256297</v>
      </c>
      <c r="Y80" s="34">
        <f>Y79+Clima!$F78-W80-V80-X80</f>
        <v>47.000886311611609</v>
      </c>
      <c r="Z80" s="7"/>
      <c r="AA80" s="8"/>
    </row>
    <row r="81" spans="2:27" x14ac:dyDescent="0.25">
      <c r="B81" s="6"/>
      <c r="C81" s="34">
        <v>76</v>
      </c>
      <c r="D81" s="34">
        <f>ET_Calcs!$I79*((1-Constantes!$D$20)*ET_Calcs!$K79+ET_Calcs!$L79)</f>
        <v>2.2815787572786443</v>
      </c>
      <c r="E81" s="34">
        <f>EXP(2.5*(Cálculos!I80-Constantes!$D$11)/(Constantes!$D$13))*Constantes!$D$18+Constantes!$D$17</f>
        <v>0.69184472720582157</v>
      </c>
      <c r="F81" s="34">
        <f>MIN(D81*E81,0.8*(I80+Clima!$F79-G81-H81-Constantes!$D$12))</f>
        <v>1.578498232928041</v>
      </c>
      <c r="G81" s="34">
        <f>IF(Clima!$F79&gt;0.05*Constantes!$D$19,((Clima!$F79-0.05*Constantes!$D$19)^2)/(Clima!$F79+0.95*Constantes!$D$19),0)</f>
        <v>0</v>
      </c>
      <c r="H81" s="34">
        <f>MAX(0,I80+Clima!$F79-G81-Constantes!$D$11)</f>
        <v>0</v>
      </c>
      <c r="I81" s="34">
        <f>I80+Clima!$F79-G81-F81-H81</f>
        <v>45.791768657673742</v>
      </c>
      <c r="J81" s="7"/>
      <c r="K81" s="34">
        <v>76</v>
      </c>
      <c r="L81" s="34">
        <f>ET_Calcs!$I79*((1-Constantes!$E$20)*ET_Calcs!$K79+ET_Calcs!$L79)</f>
        <v>2.2815787572786443</v>
      </c>
      <c r="M81" s="34">
        <f>EXP(2.5*(Cálculos!Q80-Constantes!$D$11)/(Constantes!$D$13))*Constantes!$E$18+Constantes!$E$17</f>
        <v>0.70830668476183822</v>
      </c>
      <c r="N81" s="34">
        <f>MIN(L81*M81,0.8*(Q80+Clima!$F79-O81-P81-Constantes!$D$12))</f>
        <v>1.6160574855910714</v>
      </c>
      <c r="O81" s="34">
        <f>IF(Clima!$F79&gt;0.05*Constantes!$E$19,((Clima!$F79-0.05*Constantes!$E$19)^2)/(Clima!$F79+0.95*Constantes!$E$19),0)</f>
        <v>0</v>
      </c>
      <c r="P81" s="34">
        <f>MAX(0,Q80+Clima!$F79-O81-Constantes!$D$11)</f>
        <v>0</v>
      </c>
      <c r="Q81" s="34">
        <f>Q80+Clima!$F79-O81-N81-P81</f>
        <v>45.717132557335106</v>
      </c>
      <c r="R81" s="7"/>
      <c r="S81" s="34">
        <v>76</v>
      </c>
      <c r="T81" s="34">
        <f>ET_Calcs!$I79*((1-Constantes!$F$20)*ET_Calcs!$K79+ET_Calcs!$L79)</f>
        <v>2.2815787572786443</v>
      </c>
      <c r="U81" s="34">
        <f>EXP(2.5*(Cálculos!Y80-Constantes!$D$11)/(Constantes!$D$13))*Constantes!$F$18+Constantes!$F$17</f>
        <v>0.76645947383502411</v>
      </c>
      <c r="V81" s="34">
        <f>MIN(T81*U81,0.8*(Y80+Clima!$F79-W81-X81-Constantes!$D$12))</f>
        <v>1.7487376538169579</v>
      </c>
      <c r="W81" s="34">
        <f>IF(Clima!$F79&gt;0.05*Constantes!$F$19,((Clima!$F79-0.05*Constantes!$F$19)^2)/(Clima!$F79+0.95*Constantes!$F$19),0)</f>
        <v>0</v>
      </c>
      <c r="X81" s="34">
        <f>MAX(0,Y80+Clima!$F79-W81-Constantes!$D$11)</f>
        <v>0</v>
      </c>
      <c r="Y81" s="34">
        <f>Y80+Clima!$F79-W81-V81-X81</f>
        <v>45.452148657794652</v>
      </c>
      <c r="Z81" s="7"/>
      <c r="AA81" s="8"/>
    </row>
    <row r="82" spans="2:27" x14ac:dyDescent="0.25">
      <c r="B82" s="6"/>
      <c r="C82" s="34">
        <v>77</v>
      </c>
      <c r="D82" s="34">
        <f>ET_Calcs!$I80*((1-Constantes!$D$20)*ET_Calcs!$K80+ET_Calcs!$L80)</f>
        <v>2.346862415380329</v>
      </c>
      <c r="E82" s="34">
        <f>EXP(2.5*(Cálculos!I81-Constantes!$D$11)/(Constantes!$D$13))*Constantes!$D$18+Constantes!$D$17</f>
        <v>0.64093140580977614</v>
      </c>
      <c r="F82" s="34">
        <f>MIN(D82*E82,0.8*(I81+Clima!$F80-G82-H82-Constantes!$D$12))</f>
        <v>1.5041778271318411</v>
      </c>
      <c r="G82" s="34">
        <f>IF(Clima!$F80&gt;0.05*Constantes!$D$19,((Clima!$F80-0.05*Constantes!$D$19)^2)/(Clima!$F80+0.95*Constantes!$D$19),0)</f>
        <v>0</v>
      </c>
      <c r="H82" s="34">
        <f>MAX(0,I81+Clima!$F80-G82-Constantes!$D$11)</f>
        <v>0</v>
      </c>
      <c r="I82" s="34">
        <f>I81+Clima!$F80-G82-F82-H82</f>
        <v>46.487590830541905</v>
      </c>
      <c r="J82" s="7"/>
      <c r="K82" s="34">
        <v>77</v>
      </c>
      <c r="L82" s="34">
        <f>ET_Calcs!$I80*((1-Constantes!$E$20)*ET_Calcs!$K80+ET_Calcs!$L80)</f>
        <v>2.346862415380329</v>
      </c>
      <c r="M82" s="34">
        <f>EXP(2.5*(Cálculos!Q81-Constantes!$D$11)/(Constantes!$D$13))*Constantes!$E$18+Constantes!$E$17</f>
        <v>0.67798009516478985</v>
      </c>
      <c r="N82" s="34">
        <f>MIN(L82*M82,0.8*(Q81+Clima!$F80-O82-P82-Constantes!$D$12))</f>
        <v>1.591126003718224</v>
      </c>
      <c r="O82" s="34">
        <f>IF(Clima!$F80&gt;0.05*Constantes!$E$19,((Clima!$F80-0.05*Constantes!$E$19)^2)/(Clima!$F80+0.95*Constantes!$E$19),0)</f>
        <v>0</v>
      </c>
      <c r="P82" s="34">
        <f>MAX(0,Q81+Clima!$F80-O82-Constantes!$D$11)</f>
        <v>0</v>
      </c>
      <c r="Q82" s="34">
        <f>Q81+Clima!$F80-O82-N82-P82</f>
        <v>46.326006553616885</v>
      </c>
      <c r="R82" s="7"/>
      <c r="S82" s="34">
        <v>77</v>
      </c>
      <c r="T82" s="34">
        <f>ET_Calcs!$I80*((1-Constantes!$F$20)*ET_Calcs!$K80+ET_Calcs!$L80)</f>
        <v>2.346862415380329</v>
      </c>
      <c r="U82" s="34">
        <f>EXP(2.5*(Cálculos!Y81-Constantes!$D$11)/(Constantes!$D$13))*Constantes!$F$18+Constantes!$F$17</f>
        <v>0.75068324552445043</v>
      </c>
      <c r="V82" s="34">
        <f>MIN(T82*U82,0.8*(Y81+Clima!$F80-W82-X82-Constantes!$D$12))</f>
        <v>1.7617502947770562</v>
      </c>
      <c r="W82" s="34">
        <f>IF(Clima!$F80&gt;0.05*Constantes!$F$19,((Clima!$F80-0.05*Constantes!$F$19)^2)/(Clima!$F80+0.95*Constantes!$F$19),0)</f>
        <v>0</v>
      </c>
      <c r="X82" s="34">
        <f>MAX(0,Y81+Clima!$F80-W82-Constantes!$D$11)</f>
        <v>0</v>
      </c>
      <c r="Y82" s="34">
        <f>Y81+Clima!$F80-W82-V82-X82</f>
        <v>45.890398363017596</v>
      </c>
      <c r="Z82" s="7"/>
      <c r="AA82" s="8"/>
    </row>
    <row r="83" spans="2:27" x14ac:dyDescent="0.25">
      <c r="B83" s="6"/>
      <c r="C83" s="34">
        <v>78</v>
      </c>
      <c r="D83" s="34">
        <f>ET_Calcs!$I81*((1-Constantes!$D$20)*ET_Calcs!$K81+ET_Calcs!$L81)</f>
        <v>2.3682086761056911</v>
      </c>
      <c r="E83" s="34">
        <f>EXP(2.5*(Cálculos!I82-Constantes!$D$11)/(Constantes!$D$13))*Constantes!$D$18+Constantes!$D$17</f>
        <v>0.66565638601086685</v>
      </c>
      <c r="F83" s="34">
        <f>MIN(D83*E83,0.8*(I82+Clima!$F81-G83-H83-Constantes!$D$12))</f>
        <v>1.5764132286560939</v>
      </c>
      <c r="G83" s="34">
        <f>IF(Clima!$F81&gt;0.05*Constantes!$D$19,((Clima!$F81-0.05*Constantes!$D$19)^2)/(Clima!$F81+0.95*Constantes!$D$19),0)</f>
        <v>0</v>
      </c>
      <c r="H83" s="34">
        <f>MAX(0,I82+Clima!$F81-G83-Constantes!$D$11)</f>
        <v>0</v>
      </c>
      <c r="I83" s="34">
        <f>I82+Clima!$F81-G83-F83-H83</f>
        <v>45.111177601885814</v>
      </c>
      <c r="J83" s="7"/>
      <c r="K83" s="34">
        <v>78</v>
      </c>
      <c r="L83" s="34">
        <f>ET_Calcs!$I81*((1-Constantes!$E$20)*ET_Calcs!$K81+ET_Calcs!$L81)</f>
        <v>2.3682086761056911</v>
      </c>
      <c r="M83" s="34">
        <f>EXP(2.5*(Cálculos!Q82-Constantes!$D$11)/(Constantes!$D$13))*Constantes!$E$18+Constantes!$E$17</f>
        <v>0.69043756258346789</v>
      </c>
      <c r="N83" s="34">
        <f>MIN(L83*M83,0.8*(Q82+Clima!$F81-O83-P83-Constantes!$D$12))</f>
        <v>1.6351002260194347</v>
      </c>
      <c r="O83" s="34">
        <f>IF(Clima!$F81&gt;0.05*Constantes!$E$19,((Clima!$F81-0.05*Constantes!$E$19)^2)/(Clima!$F81+0.95*Constantes!$E$19),0)</f>
        <v>0</v>
      </c>
      <c r="P83" s="34">
        <f>MAX(0,Q82+Clima!$F81-O83-Constantes!$D$11)</f>
        <v>0</v>
      </c>
      <c r="Q83" s="34">
        <f>Q82+Clima!$F81-O83-N83-P83</f>
        <v>44.890906327597456</v>
      </c>
      <c r="R83" s="7"/>
      <c r="S83" s="34">
        <v>78</v>
      </c>
      <c r="T83" s="34">
        <f>ET_Calcs!$I81*((1-Constantes!$F$20)*ET_Calcs!$K81+ET_Calcs!$L81)</f>
        <v>2.3682086761056911</v>
      </c>
      <c r="U83" s="34">
        <f>EXP(2.5*(Cálculos!Y82-Constantes!$D$11)/(Constantes!$D$13))*Constantes!$F$18+Constantes!$F$17</f>
        <v>0.75487562783633988</v>
      </c>
      <c r="V83" s="34">
        <f>MIN(T83*U83,0.8*(Y82+Clima!$F81-W83-X83-Constantes!$D$12))</f>
        <v>1.7877030112227508</v>
      </c>
      <c r="W83" s="34">
        <f>IF(Clima!$F81&gt;0.05*Constantes!$F$19,((Clima!$F81-0.05*Constantes!$F$19)^2)/(Clima!$F81+0.95*Constantes!$F$19),0)</f>
        <v>0</v>
      </c>
      <c r="X83" s="34">
        <f>MAX(0,Y82+Clima!$F81-W83-Constantes!$D$11)</f>
        <v>0</v>
      </c>
      <c r="Y83" s="34">
        <f>Y82+Clima!$F81-W83-V83-X83</f>
        <v>44.302695351794846</v>
      </c>
      <c r="Z83" s="7"/>
      <c r="AA83" s="8"/>
    </row>
    <row r="84" spans="2:27" x14ac:dyDescent="0.25">
      <c r="B84" s="6"/>
      <c r="C84" s="34">
        <v>79</v>
      </c>
      <c r="D84" s="34">
        <f>ET_Calcs!$I82*((1-Constantes!$D$20)*ET_Calcs!$K82+ET_Calcs!$L82)</f>
        <v>2.3191479238906529</v>
      </c>
      <c r="E84" s="34">
        <f>EXP(2.5*(Cálculos!I83-Constantes!$D$11)/(Constantes!$D$13))*Constantes!$D$18+Constantes!$D$17</f>
        <v>0.61852821527114221</v>
      </c>
      <c r="F84" s="34">
        <f>MIN(D84*E84,0.8*(I83+Clima!$F82-G84-H84-Constantes!$D$12))</f>
        <v>1.4344584263138602</v>
      </c>
      <c r="G84" s="34">
        <f>IF(Clima!$F82&gt;0.05*Constantes!$D$19,((Clima!$F82-0.05*Constantes!$D$19)^2)/(Clima!$F82+0.95*Constantes!$D$19),0)</f>
        <v>3.9980669378947647E-2</v>
      </c>
      <c r="H84" s="34">
        <f>MAX(0,I83+Clima!$F82-G84-Constantes!$D$11)</f>
        <v>0</v>
      </c>
      <c r="I84" s="34">
        <f>I83+Clima!$F82-G84-F84-H84</f>
        <v>47.236738506193007</v>
      </c>
      <c r="J84" s="7"/>
      <c r="K84" s="34">
        <v>79</v>
      </c>
      <c r="L84" s="34">
        <f>ET_Calcs!$I82*((1-Constantes!$E$20)*ET_Calcs!$K82+ET_Calcs!$L82)</f>
        <v>2.3191479238906529</v>
      </c>
      <c r="M84" s="34">
        <f>EXP(2.5*(Cálculos!Q83-Constantes!$D$11)/(Constantes!$D$13))*Constantes!$E$18+Constantes!$E$17</f>
        <v>0.66236855866544075</v>
      </c>
      <c r="N84" s="34">
        <f>MIN(L84*M84,0.8*(Q83+Clima!$F82-O84-P84-Constantes!$D$12))</f>
        <v>1.5361306676794011</v>
      </c>
      <c r="O84" s="34">
        <f>IF(Clima!$F82&gt;0.05*Constantes!$E$19,((Clima!$F82-0.05*Constantes!$E$19)^2)/(Clima!$F82+0.95*Constantes!$E$19),0)</f>
        <v>0</v>
      </c>
      <c r="P84" s="34">
        <f>MAX(0,Q83+Clima!$F82-O84-Constantes!$D$11)</f>
        <v>0</v>
      </c>
      <c r="Q84" s="34">
        <f>Q83+Clima!$F82-O84-N84-P84</f>
        <v>46.954775659918056</v>
      </c>
      <c r="R84" s="7"/>
      <c r="S84" s="34">
        <v>79</v>
      </c>
      <c r="T84" s="34">
        <f>ET_Calcs!$I82*((1-Constantes!$F$20)*ET_Calcs!$K82+ET_Calcs!$L82)</f>
        <v>2.3191479238906529</v>
      </c>
      <c r="U84" s="34">
        <f>EXP(2.5*(Cálculos!Y83-Constantes!$D$11)/(Constantes!$D$13))*Constantes!$F$18+Constantes!$F$17</f>
        <v>0.74060985792789269</v>
      </c>
      <c r="V84" s="34">
        <f>MIN(T84*U84,0.8*(Y83+Clima!$F82-W84-X84-Constantes!$D$12))</f>
        <v>1.7175838144264237</v>
      </c>
      <c r="W84" s="34">
        <f>IF(Clima!$F82&gt;0.05*Constantes!$F$19,((Clima!$F82-0.05*Constantes!$F$19)^2)/(Clima!$F82+0.95*Constantes!$F$19),0)</f>
        <v>0</v>
      </c>
      <c r="X84" s="34">
        <f>MAX(0,Y83+Clima!$F82-W84-Constantes!$D$11)</f>
        <v>0</v>
      </c>
      <c r="Y84" s="34">
        <f>Y83+Clima!$F82-W84-V84-X84</f>
        <v>46.185111537368421</v>
      </c>
      <c r="Z84" s="7"/>
      <c r="AA84" s="8"/>
    </row>
    <row r="85" spans="2:27" x14ac:dyDescent="0.25">
      <c r="B85" s="6"/>
      <c r="C85" s="34">
        <v>80</v>
      </c>
      <c r="D85" s="34">
        <f>ET_Calcs!$I83*((1-Constantes!$D$20)*ET_Calcs!$K83+ET_Calcs!$L83)</f>
        <v>2.2343486012324738</v>
      </c>
      <c r="E85" s="34">
        <f>EXP(2.5*(Cálculos!I84-Constantes!$D$11)/(Constantes!$D$13))*Constantes!$D$18+Constantes!$D$17</f>
        <v>0.69450239973045269</v>
      </c>
      <c r="F85" s="34">
        <f>MIN(D85*E85,0.8*(I84+Clima!$F83-G85-H85-Constantes!$D$12))</f>
        <v>1.5517604653903334</v>
      </c>
      <c r="G85" s="34">
        <f>IF(Clima!$F83&gt;0.05*Constantes!$D$19,((Clima!$F83-0.05*Constantes!$D$19)^2)/(Clima!$F83+0.95*Constantes!$D$19),0)</f>
        <v>0</v>
      </c>
      <c r="H85" s="34">
        <f>MAX(0,I84+Clima!$F83-G85-Constantes!$D$11)</f>
        <v>0</v>
      </c>
      <c r="I85" s="34">
        <f>I84+Clima!$F83-G85-F85-H85</f>
        <v>45.684978040802676</v>
      </c>
      <c r="J85" s="7"/>
      <c r="K85" s="34">
        <v>80</v>
      </c>
      <c r="L85" s="34">
        <f>ET_Calcs!$I83*((1-Constantes!$E$20)*ET_Calcs!$K83+ET_Calcs!$L83)</f>
        <v>2.2343486012324738</v>
      </c>
      <c r="M85" s="34">
        <f>EXP(2.5*(Cálculos!Q84-Constantes!$D$11)/(Constantes!$D$13))*Constantes!$E$18+Constantes!$E$17</f>
        <v>0.70421791191874561</v>
      </c>
      <c r="N85" s="34">
        <f>MIN(L85*M85,0.8*(Q84+Clima!$F83-O85-P85-Constantes!$D$12))</f>
        <v>1.5734683064585027</v>
      </c>
      <c r="O85" s="34">
        <f>IF(Clima!$F83&gt;0.05*Constantes!$E$19,((Clima!$F83-0.05*Constantes!$E$19)^2)/(Clima!$F83+0.95*Constantes!$E$19),0)</f>
        <v>0</v>
      </c>
      <c r="P85" s="34">
        <f>MAX(0,Q84+Clima!$F83-O85-Constantes!$D$11)</f>
        <v>0</v>
      </c>
      <c r="Q85" s="34">
        <f>Q84+Clima!$F83-O85-N85-P85</f>
        <v>45.381307353459555</v>
      </c>
      <c r="R85" s="7"/>
      <c r="S85" s="34">
        <v>80</v>
      </c>
      <c r="T85" s="34">
        <f>ET_Calcs!$I83*((1-Constantes!$F$20)*ET_Calcs!$K83+ET_Calcs!$L83)</f>
        <v>2.2343486012324738</v>
      </c>
      <c r="U85" s="34">
        <f>EXP(2.5*(Cálculos!Y84-Constantes!$D$11)/(Constantes!$D$13))*Constantes!$F$18+Constantes!$F$17</f>
        <v>0.75781192385007978</v>
      </c>
      <c r="V85" s="34">
        <f>MIN(T85*U85,0.8*(Y84+Clima!$F83-W85-X85-Constantes!$D$12))</f>
        <v>1.6932160120517157</v>
      </c>
      <c r="W85" s="34">
        <f>IF(Clima!$F83&gt;0.05*Constantes!$F$19,((Clima!$F83-0.05*Constantes!$F$19)^2)/(Clima!$F83+0.95*Constantes!$F$19),0)</f>
        <v>0</v>
      </c>
      <c r="X85" s="34">
        <f>MAX(0,Y84+Clima!$F83-W85-Constantes!$D$11)</f>
        <v>0</v>
      </c>
      <c r="Y85" s="34">
        <f>Y84+Clima!$F83-W85-V85-X85</f>
        <v>44.491895525316707</v>
      </c>
      <c r="Z85" s="7"/>
      <c r="AA85" s="8"/>
    </row>
    <row r="86" spans="2:27" x14ac:dyDescent="0.25">
      <c r="B86" s="6"/>
      <c r="C86" s="34">
        <v>81</v>
      </c>
      <c r="D86" s="34">
        <f>ET_Calcs!$I84*((1-Constantes!$D$20)*ET_Calcs!$K84+ET_Calcs!$L84)</f>
        <v>2.2359527244943447</v>
      </c>
      <c r="E86" s="34">
        <f>EXP(2.5*(Cálculos!I85-Constantes!$D$11)/(Constantes!$D$13))*Constantes!$D$18+Constantes!$D$17</f>
        <v>0.63730313115004145</v>
      </c>
      <c r="F86" s="34">
        <f>MIN(D86*E86,0.8*(I85+Clima!$F84-G86-H86-Constantes!$D$12))</f>
        <v>1.4249796724237118</v>
      </c>
      <c r="G86" s="34">
        <f>IF(Clima!$F84&gt;0.05*Constantes!$D$19,((Clima!$F84-0.05*Constantes!$D$19)^2)/(Clima!$F84+0.95*Constantes!$D$19),0)</f>
        <v>0</v>
      </c>
      <c r="H86" s="34">
        <f>MAX(0,I85+Clima!$F84-G86-Constantes!$D$11)</f>
        <v>0</v>
      </c>
      <c r="I86" s="34">
        <f>I85+Clima!$F84-G86-F86-H86</f>
        <v>45.959998368378969</v>
      </c>
      <c r="J86" s="7"/>
      <c r="K86" s="34">
        <v>81</v>
      </c>
      <c r="L86" s="34">
        <f>ET_Calcs!$I84*((1-Constantes!$E$20)*ET_Calcs!$K84+ET_Calcs!$L84)</f>
        <v>2.2359527244943447</v>
      </c>
      <c r="M86" s="34">
        <f>EXP(2.5*(Cálculos!Q85-Constantes!$D$11)/(Constantes!$D$13))*Constantes!$E$18+Constantes!$E$17</f>
        <v>0.67146133813563735</v>
      </c>
      <c r="N86" s="34">
        <f>MIN(L86*M86,0.8*(Q85+Clima!$F84-O86-P86-Constantes!$D$12))</f>
        <v>1.5013558083969967</v>
      </c>
      <c r="O86" s="34">
        <f>IF(Clima!$F84&gt;0.05*Constantes!$E$19,((Clima!$F84-0.05*Constantes!$E$19)^2)/(Clima!$F84+0.95*Constantes!$E$19),0)</f>
        <v>0</v>
      </c>
      <c r="P86" s="34">
        <f>MAX(0,Q85+Clima!$F84-O86-Constantes!$D$11)</f>
        <v>0</v>
      </c>
      <c r="Q86" s="34">
        <f>Q85+Clima!$F84-O86-N86-P86</f>
        <v>45.579951545062563</v>
      </c>
      <c r="R86" s="7"/>
      <c r="S86" s="34">
        <v>81</v>
      </c>
      <c r="T86" s="34">
        <f>ET_Calcs!$I84*((1-Constantes!$F$20)*ET_Calcs!$K84+ET_Calcs!$L84)</f>
        <v>2.2359527244943447</v>
      </c>
      <c r="U86" s="34">
        <f>EXP(2.5*(Cálculos!Y85-Constantes!$D$11)/(Constantes!$D$13))*Constantes!$F$18+Constantes!$F$17</f>
        <v>0.74218076367937647</v>
      </c>
      <c r="V86" s="34">
        <f>MIN(T86*U86,0.8*(Y85+Clima!$F84-W86-X86-Constantes!$D$12))</f>
        <v>1.6594811006161951</v>
      </c>
      <c r="W86" s="34">
        <f>IF(Clima!$F84&gt;0.05*Constantes!$F$19,((Clima!$F84-0.05*Constantes!$F$19)^2)/(Clima!$F84+0.95*Constantes!$F$19),0)</f>
        <v>0</v>
      </c>
      <c r="X86" s="34">
        <f>MAX(0,Y85+Clima!$F84-W86-Constantes!$D$11)</f>
        <v>0</v>
      </c>
      <c r="Y86" s="34">
        <f>Y85+Clima!$F84-W86-V86-X86</f>
        <v>44.532414424700512</v>
      </c>
      <c r="Z86" s="7"/>
      <c r="AA86" s="8"/>
    </row>
    <row r="87" spans="2:27" x14ac:dyDescent="0.25">
      <c r="B87" s="6"/>
      <c r="C87" s="34">
        <v>82</v>
      </c>
      <c r="D87" s="34">
        <f>ET_Calcs!$I85*((1-Constantes!$D$20)*ET_Calcs!$K85+ET_Calcs!$L85)</f>
        <v>2.1541930644740481</v>
      </c>
      <c r="E87" s="34">
        <f>EXP(2.5*(Cálculos!I86-Constantes!$D$11)/(Constantes!$D$13))*Constantes!$D$18+Constantes!$D$17</f>
        <v>0.6467351609109655</v>
      </c>
      <c r="F87" s="34">
        <f>MIN(D87*E87,0.8*(I86+Clima!$F85-G87-H87-Constantes!$D$12))</f>
        <v>1.3931923981859093</v>
      </c>
      <c r="G87" s="34">
        <f>IF(Clima!$F85&gt;0.05*Constantes!$D$19,((Clima!$F85-0.05*Constantes!$D$19)^2)/(Clima!$F85+0.95*Constantes!$D$19),0)</f>
        <v>7.7095058206769597E-5</v>
      </c>
      <c r="H87" s="34">
        <f>MAX(0,I86+Clima!$F85-G87-Constantes!$D$11)</f>
        <v>0</v>
      </c>
      <c r="I87" s="34">
        <f>I86+Clima!$F85-G87-F87-H87</f>
        <v>46.866728875134847</v>
      </c>
      <c r="J87" s="7"/>
      <c r="K87" s="34">
        <v>82</v>
      </c>
      <c r="L87" s="34">
        <f>ET_Calcs!$I85*((1-Constantes!$E$20)*ET_Calcs!$K85+ET_Calcs!$L85)</f>
        <v>2.1541930644740481</v>
      </c>
      <c r="M87" s="34">
        <f>EXP(2.5*(Cálculos!Q86-Constantes!$D$11)/(Constantes!$D$13))*Constantes!$E$18+Constantes!$E$17</f>
        <v>0.67528783328716357</v>
      </c>
      <c r="N87" s="34">
        <f>MIN(L87*M87,0.8*(Q86+Clima!$F85-O87-P87-Constantes!$D$12))</f>
        <v>1.4547003669909151</v>
      </c>
      <c r="O87" s="34">
        <f>IF(Clima!$F85&gt;0.05*Constantes!$E$19,((Clima!$F85-0.05*Constantes!$E$19)^2)/(Clima!$F85+0.95*Constantes!$E$19),0)</f>
        <v>0</v>
      </c>
      <c r="P87" s="34">
        <f>MAX(0,Q86+Clima!$F85-O87-Constantes!$D$11)</f>
        <v>0</v>
      </c>
      <c r="Q87" s="34">
        <f>Q86+Clima!$F85-O87-N87-P87</f>
        <v>46.425251178071647</v>
      </c>
      <c r="R87" s="7"/>
      <c r="S87" s="34">
        <v>82</v>
      </c>
      <c r="T87" s="34">
        <f>ET_Calcs!$I85*((1-Constantes!$F$20)*ET_Calcs!$K85+ET_Calcs!$L85)</f>
        <v>2.1541930644740481</v>
      </c>
      <c r="U87" s="34">
        <f>EXP(2.5*(Cálculos!Y86-Constantes!$D$11)/(Constantes!$D$13))*Constantes!$F$18+Constantes!$F$17</f>
        <v>0.74252150213412149</v>
      </c>
      <c r="V87" s="34">
        <f>MIN(T87*U87,0.8*(Y86+Clima!$F85-W87-X87-Constantes!$D$12))</f>
        <v>1.5995346701201767</v>
      </c>
      <c r="W87" s="34">
        <f>IF(Clima!$F85&gt;0.05*Constantes!$F$19,((Clima!$F85-0.05*Constantes!$F$19)^2)/(Clima!$F85+0.95*Constantes!$F$19),0)</f>
        <v>0</v>
      </c>
      <c r="X87" s="34">
        <f>MAX(0,Y86+Clima!$F85-W87-Constantes!$D$11)</f>
        <v>0</v>
      </c>
      <c r="Y87" s="34">
        <f>Y86+Clima!$F85-W87-V87-X87</f>
        <v>45.232879754580331</v>
      </c>
      <c r="Z87" s="7"/>
      <c r="AA87" s="8"/>
    </row>
    <row r="88" spans="2:27" x14ac:dyDescent="0.25">
      <c r="B88" s="6"/>
      <c r="C88" s="34">
        <v>83</v>
      </c>
      <c r="D88" s="34">
        <f>ET_Calcs!$I86*((1-Constantes!$D$20)*ET_Calcs!$K86+ET_Calcs!$L86)</f>
        <v>2.210080757207435</v>
      </c>
      <c r="E88" s="34">
        <f>EXP(2.5*(Cálculos!I87-Constantes!$D$11)/(Constantes!$D$13))*Constantes!$D$18+Constantes!$D$17</f>
        <v>0.67995503746754649</v>
      </c>
      <c r="F88" s="34">
        <f>MIN(D88*E88,0.8*(I87+Clima!$F86-G88-H88-Constantes!$D$12))</f>
        <v>1.5027555440732849</v>
      </c>
      <c r="G88" s="34">
        <f>IF(Clima!$F86&gt;0.05*Constantes!$D$19,((Clima!$F86-0.05*Constantes!$D$19)^2)/(Clima!$F86+0.95*Constantes!$D$19),0)</f>
        <v>0</v>
      </c>
      <c r="H88" s="34">
        <f>MAX(0,I87+Clima!$F86-G88-Constantes!$D$11)</f>
        <v>0</v>
      </c>
      <c r="I88" s="34">
        <f>I87+Clima!$F86-G88-F88-H88</f>
        <v>45.363973331061558</v>
      </c>
      <c r="J88" s="7"/>
      <c r="K88" s="34">
        <v>83</v>
      </c>
      <c r="L88" s="34">
        <f>ET_Calcs!$I86*((1-Constantes!$E$20)*ET_Calcs!$K86+ET_Calcs!$L86)</f>
        <v>2.210080757207435</v>
      </c>
      <c r="M88" s="34">
        <f>EXP(2.5*(Cálculos!Q87-Constantes!$D$11)/(Constantes!$D$13))*Constantes!$E$18+Constantes!$E$17</f>
        <v>0.69254917311695952</v>
      </c>
      <c r="N88" s="34">
        <f>MIN(L88*M88,0.8*(Q87+Clima!$F86-O88-P88-Constantes!$D$12))</f>
        <v>1.5305896009257129</v>
      </c>
      <c r="O88" s="34">
        <f>IF(Clima!$F86&gt;0.05*Constantes!$E$19,((Clima!$F86-0.05*Constantes!$E$19)^2)/(Clima!$F86+0.95*Constantes!$E$19),0)</f>
        <v>0</v>
      </c>
      <c r="P88" s="34">
        <f>MAX(0,Q87+Clima!$F86-O88-Constantes!$D$11)</f>
        <v>0</v>
      </c>
      <c r="Q88" s="34">
        <f>Q87+Clima!$F86-O88-N88-P88</f>
        <v>44.894661577145932</v>
      </c>
      <c r="R88" s="7"/>
      <c r="S88" s="34">
        <v>83</v>
      </c>
      <c r="T88" s="34">
        <f>ET_Calcs!$I86*((1-Constantes!$F$20)*ET_Calcs!$K86+ET_Calcs!$L86)</f>
        <v>2.210080757207435</v>
      </c>
      <c r="U88" s="34">
        <f>EXP(2.5*(Cálculos!Y87-Constantes!$D$11)/(Constantes!$D$13))*Constantes!$F$18+Constantes!$F$17</f>
        <v>0.74866106527325182</v>
      </c>
      <c r="V88" s="34">
        <f>MIN(T88*U88,0.8*(Y87+Clima!$F86-W88-X88-Constantes!$D$12))</f>
        <v>1.6546014140308334</v>
      </c>
      <c r="W88" s="34">
        <f>IF(Clima!$F86&gt;0.05*Constantes!$F$19,((Clima!$F86-0.05*Constantes!$F$19)^2)/(Clima!$F86+0.95*Constantes!$F$19),0)</f>
        <v>0</v>
      </c>
      <c r="X88" s="34">
        <f>MAX(0,Y87+Clima!$F86-W88-Constantes!$D$11)</f>
        <v>0</v>
      </c>
      <c r="Y88" s="34">
        <f>Y87+Clima!$F86-W88-V88-X88</f>
        <v>43.578278340549495</v>
      </c>
      <c r="Z88" s="7"/>
      <c r="AA88" s="8"/>
    </row>
    <row r="89" spans="2:27" x14ac:dyDescent="0.25">
      <c r="B89" s="6"/>
      <c r="C89" s="34">
        <v>84</v>
      </c>
      <c r="D89" s="34">
        <f>ET_Calcs!$I87*((1-Constantes!$D$20)*ET_Calcs!$K87+ET_Calcs!$L87)</f>
        <v>2.2989337718814142</v>
      </c>
      <c r="E89" s="34">
        <f>EXP(2.5*(Cálculos!I88-Constantes!$D$11)/(Constantes!$D$13))*Constantes!$D$18+Constantes!$D$17</f>
        <v>0.62665245161085958</v>
      </c>
      <c r="F89" s="34">
        <f>MIN(D89*E89,0.8*(I88+Clima!$F87-G89-H89-Constantes!$D$12))</f>
        <v>1.4406324842404887</v>
      </c>
      <c r="G89" s="34">
        <f>IF(Clima!$F87&gt;0.05*Constantes!$D$19,((Clima!$F87-0.05*Constantes!$D$19)^2)/(Clima!$F87+0.95*Constantes!$D$19),0)</f>
        <v>0</v>
      </c>
      <c r="H89" s="34">
        <f>MAX(0,I88+Clima!$F87-G89-Constantes!$D$11)</f>
        <v>0</v>
      </c>
      <c r="I89" s="34">
        <f>I88+Clima!$F87-G89-F89-H89</f>
        <v>43.92334084682107</v>
      </c>
      <c r="J89" s="7"/>
      <c r="K89" s="34">
        <v>84</v>
      </c>
      <c r="L89" s="34">
        <f>ET_Calcs!$I87*((1-Constantes!$E$20)*ET_Calcs!$K87+ET_Calcs!$L87)</f>
        <v>2.2989337718814142</v>
      </c>
      <c r="M89" s="34">
        <f>EXP(2.5*(Cálculos!Q88-Constantes!$D$11)/(Constantes!$D$13))*Constantes!$E$18+Constantes!$E$17</f>
        <v>0.6624363210743458</v>
      </c>
      <c r="N89" s="34">
        <f>MIN(L89*M89,0.8*(Q88+Clima!$F87-O89-P89-Constantes!$D$12))</f>
        <v>1.5228972302386934</v>
      </c>
      <c r="O89" s="34">
        <f>IF(Clima!$F87&gt;0.05*Constantes!$E$19,((Clima!$F87-0.05*Constantes!$E$19)^2)/(Clima!$F87+0.95*Constantes!$E$19),0)</f>
        <v>0</v>
      </c>
      <c r="P89" s="34">
        <f>MAX(0,Q88+Clima!$F87-O89-Constantes!$D$11)</f>
        <v>0</v>
      </c>
      <c r="Q89" s="34">
        <f>Q88+Clima!$F87-O89-N89-P89</f>
        <v>43.371764346907241</v>
      </c>
      <c r="R89" s="7"/>
      <c r="S89" s="34">
        <v>84</v>
      </c>
      <c r="T89" s="34">
        <f>ET_Calcs!$I87*((1-Constantes!$F$20)*ET_Calcs!$K87+ET_Calcs!$L87)</f>
        <v>2.2989337718814142</v>
      </c>
      <c r="U89" s="34">
        <f>EXP(2.5*(Cálculos!Y88-Constantes!$D$11)/(Constantes!$D$13))*Constantes!$F$18+Constantes!$F$17</f>
        <v>0.73489134376545562</v>
      </c>
      <c r="V89" s="34">
        <f>MIN(T89*U89,0.8*(Y88+Clima!$F87-W89-X89-Constantes!$D$12))</f>
        <v>1.68946652884572</v>
      </c>
      <c r="W89" s="34">
        <f>IF(Clima!$F87&gt;0.05*Constantes!$F$19,((Clima!$F87-0.05*Constantes!$F$19)^2)/(Clima!$F87+0.95*Constantes!$F$19),0)</f>
        <v>0</v>
      </c>
      <c r="X89" s="34">
        <f>MAX(0,Y88+Clima!$F87-W89-Constantes!$D$11)</f>
        <v>0</v>
      </c>
      <c r="Y89" s="34">
        <f>Y88+Clima!$F87-W89-V89-X89</f>
        <v>41.888811811703775</v>
      </c>
      <c r="Z89" s="7"/>
      <c r="AA89" s="8"/>
    </row>
    <row r="90" spans="2:27" x14ac:dyDescent="0.25">
      <c r="B90" s="6"/>
      <c r="C90" s="34">
        <v>85</v>
      </c>
      <c r="D90" s="34">
        <f>ET_Calcs!$I88*((1-Constantes!$D$20)*ET_Calcs!$K88+ET_Calcs!$L88)</f>
        <v>2.2380093428723491</v>
      </c>
      <c r="E90" s="34">
        <f>EXP(2.5*(Cálculos!I89-Constantes!$D$11)/(Constantes!$D$13))*Constantes!$D$18+Constantes!$D$17</f>
        <v>0.58326583327834058</v>
      </c>
      <c r="F90" s="34">
        <f>MIN(D90*E90,0.8*(I89+Clima!$F88-G90-H90-Constantes!$D$12))</f>
        <v>1.305354384255152</v>
      </c>
      <c r="G90" s="34">
        <f>IF(Clima!$F88&gt;0.05*Constantes!$D$19,((Clima!$F88-0.05*Constantes!$D$19)^2)/(Clima!$F88+0.95*Constantes!$D$19),0)</f>
        <v>0</v>
      </c>
      <c r="H90" s="34">
        <f>MAX(0,I89+Clima!$F88-G90-Constantes!$D$11)</f>
        <v>0</v>
      </c>
      <c r="I90" s="34">
        <f>I89+Clima!$F88-G90-F90-H90</f>
        <v>42.617986462565916</v>
      </c>
      <c r="J90" s="7"/>
      <c r="K90" s="34">
        <v>85</v>
      </c>
      <c r="L90" s="34">
        <f>ET_Calcs!$I88*((1-Constantes!$E$20)*ET_Calcs!$K88+ET_Calcs!$L88)</f>
        <v>2.2380093428723491</v>
      </c>
      <c r="M90" s="34">
        <f>EXP(2.5*(Cálculos!Q89-Constantes!$D$11)/(Constantes!$D$13))*Constantes!$E$18+Constantes!$E$17</f>
        <v>0.63715000465121896</v>
      </c>
      <c r="N90" s="34">
        <f>MIN(L90*M90,0.8*(Q89+Clima!$F88-O90-P90-Constantes!$D$12))</f>
        <v>1.4259476632205887</v>
      </c>
      <c r="O90" s="34">
        <f>IF(Clima!$F88&gt;0.05*Constantes!$E$19,((Clima!$F88-0.05*Constantes!$E$19)^2)/(Clima!$F88+0.95*Constantes!$E$19),0)</f>
        <v>0</v>
      </c>
      <c r="P90" s="34">
        <f>MAX(0,Q89+Clima!$F88-O90-Constantes!$D$11)</f>
        <v>0</v>
      </c>
      <c r="Q90" s="34">
        <f>Q89+Clima!$F88-O90-N90-P90</f>
        <v>41.945816683686651</v>
      </c>
      <c r="R90" s="7"/>
      <c r="S90" s="34">
        <v>85</v>
      </c>
      <c r="T90" s="34">
        <f>ET_Calcs!$I88*((1-Constantes!$F$20)*ET_Calcs!$K88+ET_Calcs!$L88)</f>
        <v>2.2380093428723491</v>
      </c>
      <c r="U90" s="34">
        <f>EXP(2.5*(Cálculos!Y89-Constantes!$D$11)/(Constantes!$D$13))*Constantes!$F$18+Constantes!$F$17</f>
        <v>0.72321455331554529</v>
      </c>
      <c r="V90" s="34">
        <f>MIN(T90*U90,0.8*(Y89+Clima!$F88-W90-X90-Constantes!$D$12))</f>
        <v>1.618560927221443</v>
      </c>
      <c r="W90" s="34">
        <f>IF(Clima!$F88&gt;0.05*Constantes!$F$19,((Clima!$F88-0.05*Constantes!$F$19)^2)/(Clima!$F88+0.95*Constantes!$F$19),0)</f>
        <v>0</v>
      </c>
      <c r="X90" s="34">
        <f>MAX(0,Y89+Clima!$F88-W90-Constantes!$D$11)</f>
        <v>0</v>
      </c>
      <c r="Y90" s="34">
        <f>Y89+Clima!$F88-W90-V90-X90</f>
        <v>40.27025088448233</v>
      </c>
      <c r="Z90" s="7"/>
      <c r="AA90" s="8"/>
    </row>
    <row r="91" spans="2:27" x14ac:dyDescent="0.25">
      <c r="B91" s="6"/>
      <c r="C91" s="34">
        <v>86</v>
      </c>
      <c r="D91" s="34">
        <f>ET_Calcs!$I89*((1-Constantes!$D$20)*ET_Calcs!$K89+ET_Calcs!$L89)</f>
        <v>2.2574986704301798</v>
      </c>
      <c r="E91" s="34">
        <f>EXP(2.5*(Cálculos!I90-Constantes!$D$11)/(Constantes!$D$13))*Constantes!$D$18+Constantes!$D$17</f>
        <v>0.54952200473980994</v>
      </c>
      <c r="F91" s="34">
        <f>MIN(D91*E91,0.8*(I90+Clima!$F89-G91-H91-Constantes!$D$12))</f>
        <v>1.2405451950722479</v>
      </c>
      <c r="G91" s="34">
        <f>IF(Clima!$F89&gt;0.05*Constantes!$D$19,((Clima!$F89-0.05*Constantes!$D$19)^2)/(Clima!$F89+0.95*Constantes!$D$19),0)</f>
        <v>0</v>
      </c>
      <c r="H91" s="34">
        <f>MAX(0,I90+Clima!$F89-G91-Constantes!$D$11)</f>
        <v>0</v>
      </c>
      <c r="I91" s="34">
        <f>I90+Clima!$F89-G91-F91-H91</f>
        <v>41.377441267493666</v>
      </c>
      <c r="J91" s="7"/>
      <c r="K91" s="34">
        <v>86</v>
      </c>
      <c r="L91" s="34">
        <f>ET_Calcs!$I89*((1-Constantes!$E$20)*ET_Calcs!$K89+ET_Calcs!$L89)</f>
        <v>2.2574986704301798</v>
      </c>
      <c r="M91" s="34">
        <f>EXP(2.5*(Cálculos!Q90-Constantes!$D$11)/(Constantes!$D$13))*Constantes!$E$18+Constantes!$E$17</f>
        <v>0.61705414693412408</v>
      </c>
      <c r="N91" s="34">
        <f>MIN(L91*M91,0.8*(Q90+Clima!$F89-O91-P91-Constantes!$D$12))</f>
        <v>1.3929989162872138</v>
      </c>
      <c r="O91" s="34">
        <f>IF(Clima!$F89&gt;0.05*Constantes!$E$19,((Clima!$F89-0.05*Constantes!$E$19)^2)/(Clima!$F89+0.95*Constantes!$E$19),0)</f>
        <v>0</v>
      </c>
      <c r="P91" s="34">
        <f>MAX(0,Q90+Clima!$F89-O91-Constantes!$D$11)</f>
        <v>0</v>
      </c>
      <c r="Q91" s="34">
        <f>Q90+Clima!$F89-O91-N91-P91</f>
        <v>40.552817767399439</v>
      </c>
      <c r="R91" s="7"/>
      <c r="S91" s="34">
        <v>86</v>
      </c>
      <c r="T91" s="34">
        <f>ET_Calcs!$I89*((1-Constantes!$F$20)*ET_Calcs!$K89+ET_Calcs!$L89)</f>
        <v>2.2574986704301798</v>
      </c>
      <c r="U91" s="34">
        <f>EXP(2.5*(Cálculos!Y90-Constantes!$D$11)/(Constantes!$D$13))*Constantes!$F$18+Constantes!$F$17</f>
        <v>0.71390698488287019</v>
      </c>
      <c r="V91" s="34">
        <f>MIN(T91*U91,0.8*(Y90+Clima!$F89-W91-X91-Constantes!$D$12))</f>
        <v>1.611644069183898</v>
      </c>
      <c r="W91" s="34">
        <f>IF(Clima!$F89&gt;0.05*Constantes!$F$19,((Clima!$F89-0.05*Constantes!$F$19)^2)/(Clima!$F89+0.95*Constantes!$F$19),0)</f>
        <v>0</v>
      </c>
      <c r="X91" s="34">
        <f>MAX(0,Y90+Clima!$F89-W91-Constantes!$D$11)</f>
        <v>0</v>
      </c>
      <c r="Y91" s="34">
        <f>Y90+Clima!$F89-W91-V91-X91</f>
        <v>38.658606815298434</v>
      </c>
      <c r="Z91" s="7"/>
      <c r="AA91" s="8"/>
    </row>
    <row r="92" spans="2:27" x14ac:dyDescent="0.25">
      <c r="B92" s="6"/>
      <c r="C92" s="34">
        <v>87</v>
      </c>
      <c r="D92" s="34">
        <f>ET_Calcs!$I90*((1-Constantes!$D$20)*ET_Calcs!$K90+ET_Calcs!$L90)</f>
        <v>2.1851149312387532</v>
      </c>
      <c r="E92" s="34">
        <f>EXP(2.5*(Cálculos!I91-Constantes!$D$11)/(Constantes!$D$13))*Constantes!$D$18+Constantes!$D$17</f>
        <v>0.52168544588089472</v>
      </c>
      <c r="F92" s="34">
        <f>MIN(D92*E92,0.8*(I91+Clima!$F90-G92-H92-Constantes!$D$12))</f>
        <v>1.1399426572042897</v>
      </c>
      <c r="G92" s="34">
        <f>IF(Clima!$F90&gt;0.05*Constantes!$D$19,((Clima!$F90-0.05*Constantes!$D$19)^2)/(Clima!$F90+0.95*Constantes!$D$19),0)</f>
        <v>1.6482215252811143</v>
      </c>
      <c r="H92" s="34">
        <f>MAX(0,I91+Clima!$F90-G92-Constantes!$D$11)</f>
        <v>2.6792197422125525</v>
      </c>
      <c r="I92" s="34">
        <f>I91+Clima!$F90-G92-F92-H92</f>
        <v>47.610057342795713</v>
      </c>
      <c r="J92" s="7"/>
      <c r="K92" s="34">
        <v>87</v>
      </c>
      <c r="L92" s="34">
        <f>ET_Calcs!$I90*((1-Constantes!$E$20)*ET_Calcs!$K90+ET_Calcs!$L90)</f>
        <v>2.1851149312387532</v>
      </c>
      <c r="M92" s="34">
        <f>EXP(2.5*(Cálculos!Q91-Constantes!$D$11)/(Constantes!$D$13))*Constantes!$E$18+Constantes!$E$17</f>
        <v>0.60026923967043022</v>
      </c>
      <c r="N92" s="34">
        <f>MIN(L92*M92,0.8*(Q91+Clima!$F90-O92-P92-Constantes!$D$12))</f>
        <v>1.3116572783671907</v>
      </c>
      <c r="O92" s="34">
        <f>IF(Clima!$F90&gt;0.05*Constantes!$E$19,((Clima!$F90-0.05*Constantes!$E$19)^2)/(Clima!$F90+0.95*Constantes!$E$19),0)</f>
        <v>0.60511336227689294</v>
      </c>
      <c r="P92" s="34">
        <f>MAX(0,Q91+Clima!$F90-O92-Constantes!$D$11)</f>
        <v>2.8977044051225391</v>
      </c>
      <c r="Q92" s="34">
        <f>Q91+Clima!$F90-O92-N92-P92</f>
        <v>47.438342721632807</v>
      </c>
      <c r="R92" s="7"/>
      <c r="S92" s="34">
        <v>87</v>
      </c>
      <c r="T92" s="34">
        <f>ET_Calcs!$I90*((1-Constantes!$F$20)*ET_Calcs!$K90+ET_Calcs!$L90)</f>
        <v>2.1851149312387532</v>
      </c>
      <c r="U92" s="34">
        <f>EXP(2.5*(Cálculos!Y91-Constantes!$D$11)/(Constantes!$D$13))*Constantes!$F$18+Constantes!$F$17</f>
        <v>0.70616174891933736</v>
      </c>
      <c r="V92" s="34">
        <f>MIN(T92*U92,0.8*(Y91+Clima!$F90-W92-X92-Constantes!$D$12))</f>
        <v>1.5430445814333156</v>
      </c>
      <c r="W92" s="34">
        <f>IF(Clima!$F90&gt;0.05*Constantes!$F$19,((Clima!$F90-0.05*Constantes!$F$19)^2)/(Clima!$F90+0.95*Constantes!$F$19),0)</f>
        <v>0.22708354236500305</v>
      </c>
      <c r="X92" s="34">
        <f>MAX(0,Y91+Clima!$F90-W92-Constantes!$D$11)</f>
        <v>1.3815232729334284</v>
      </c>
      <c r="Y92" s="34">
        <f>Y91+Clima!$F90-W92-V92-X92</f>
        <v>47.206955418566686</v>
      </c>
      <c r="Z92" s="7"/>
      <c r="AA92" s="8"/>
    </row>
    <row r="93" spans="2:27" x14ac:dyDescent="0.25">
      <c r="B93" s="6"/>
      <c r="C93" s="34">
        <v>88</v>
      </c>
      <c r="D93" s="34">
        <f>ET_Calcs!$I91*((1-Constantes!$D$20)*ET_Calcs!$K91+ET_Calcs!$L91)</f>
        <v>2.2135386179240477</v>
      </c>
      <c r="E93" s="34">
        <f>EXP(2.5*(Cálculos!I92-Constantes!$D$11)/(Constantes!$D$13))*Constantes!$D$18+Constantes!$D$17</f>
        <v>0.70979869698879072</v>
      </c>
      <c r="F93" s="34">
        <f>MIN(D93*E93,0.8*(I92+Clima!$F91-G93-H93-Constantes!$D$12))</f>
        <v>1.5711668267368577</v>
      </c>
      <c r="G93" s="34">
        <f>IF(Clima!$F91&gt;0.05*Constantes!$D$19,((Clima!$F91-0.05*Constantes!$D$19)^2)/(Clima!$F91+0.95*Constantes!$D$19),0)</f>
        <v>0</v>
      </c>
      <c r="H93" s="34">
        <f>MAX(0,I92+Clima!$F91-G93-Constantes!$D$11)</f>
        <v>0</v>
      </c>
      <c r="I93" s="34">
        <f>I92+Clima!$F91-G93-F93-H93</f>
        <v>46.038890516058856</v>
      </c>
      <c r="J93" s="7"/>
      <c r="K93" s="34">
        <v>88</v>
      </c>
      <c r="L93" s="34">
        <f>ET_Calcs!$I91*((1-Constantes!$E$20)*ET_Calcs!$K91+ET_Calcs!$L91)</f>
        <v>2.2135386179240477</v>
      </c>
      <c r="M93" s="34">
        <f>EXP(2.5*(Cálculos!Q92-Constantes!$D$11)/(Constantes!$D$13))*Constantes!$E$18+Constantes!$E$17</f>
        <v>0.71549060082538762</v>
      </c>
      <c r="N93" s="34">
        <f>MIN(L93*M93,0.8*(Q92+Clima!$F91-O93-P93-Constantes!$D$12))</f>
        <v>1.5837660756886751</v>
      </c>
      <c r="O93" s="34">
        <f>IF(Clima!$F91&gt;0.05*Constantes!$E$19,((Clima!$F91-0.05*Constantes!$E$19)^2)/(Clima!$F91+0.95*Constantes!$E$19),0)</f>
        <v>0</v>
      </c>
      <c r="P93" s="34">
        <f>MAX(0,Q92+Clima!$F91-O93-Constantes!$D$11)</f>
        <v>0</v>
      </c>
      <c r="Q93" s="34">
        <f>Q92+Clima!$F91-O93-N93-P93</f>
        <v>45.854576645944135</v>
      </c>
      <c r="R93" s="7"/>
      <c r="S93" s="34">
        <v>88</v>
      </c>
      <c r="T93" s="34">
        <f>ET_Calcs!$I91*((1-Constantes!$F$20)*ET_Calcs!$K91+ET_Calcs!$L91)</f>
        <v>2.2135386179240477</v>
      </c>
      <c r="U93" s="34">
        <f>EXP(2.5*(Cálculos!Y92-Constantes!$D$11)/(Constantes!$D$13))*Constantes!$F$18+Constantes!$F$17</f>
        <v>0.76877074569700954</v>
      </c>
      <c r="V93" s="34">
        <f>MIN(T93*U93,0.8*(Y92+Clima!$F91-W93-X93-Constantes!$D$12))</f>
        <v>1.701703733930598</v>
      </c>
      <c r="W93" s="34">
        <f>IF(Clima!$F91&gt;0.05*Constantes!$F$19,((Clima!$F91-0.05*Constantes!$F$19)^2)/(Clima!$F91+0.95*Constantes!$F$19),0)</f>
        <v>0</v>
      </c>
      <c r="X93" s="34">
        <f>MAX(0,Y92+Clima!$F91-W93-Constantes!$D$11)</f>
        <v>0</v>
      </c>
      <c r="Y93" s="34">
        <f>Y92+Clima!$F91-W93-V93-X93</f>
        <v>45.505251684636086</v>
      </c>
      <c r="Z93" s="7"/>
      <c r="AA93" s="8"/>
    </row>
    <row r="94" spans="2:27" x14ac:dyDescent="0.25">
      <c r="B94" s="6"/>
      <c r="C94" s="34">
        <v>89</v>
      </c>
      <c r="D94" s="34">
        <f>ET_Calcs!$I92*((1-Constantes!$D$20)*ET_Calcs!$K92+ET_Calcs!$L92)</f>
        <v>2.1485159884762774</v>
      </c>
      <c r="E94" s="34">
        <f>EXP(2.5*(Cálculos!I93-Constantes!$D$11)/(Constantes!$D$13))*Constantes!$D$18+Constantes!$D$17</f>
        <v>0.64949445285341911</v>
      </c>
      <c r="F94" s="34">
        <f>MIN(D94*E94,0.8*(I93+Clima!$F92-G94-H94-Constantes!$D$12))</f>
        <v>1.3954492163822227</v>
      </c>
      <c r="G94" s="34">
        <f>IF(Clima!$F92&gt;0.05*Constantes!$D$19,((Clima!$F92-0.05*Constantes!$D$19)^2)/(Clima!$F92+0.95*Constantes!$D$19),0)</f>
        <v>0</v>
      </c>
      <c r="H94" s="34">
        <f>MAX(0,I93+Clima!$F92-G94-Constantes!$D$11)</f>
        <v>0</v>
      </c>
      <c r="I94" s="34">
        <f>I93+Clima!$F92-G94-F94-H94</f>
        <v>46.343441299676634</v>
      </c>
      <c r="J94" s="7"/>
      <c r="K94" s="34">
        <v>89</v>
      </c>
      <c r="L94" s="34">
        <f>ET_Calcs!$I92*((1-Constantes!$E$20)*ET_Calcs!$K92+ET_Calcs!$L92)</f>
        <v>2.1485159884762774</v>
      </c>
      <c r="M94" s="34">
        <f>EXP(2.5*(Cálculos!Q93-Constantes!$D$11)/(Constantes!$D$13))*Constantes!$E$18+Constantes!$E$17</f>
        <v>0.68071899020516324</v>
      </c>
      <c r="N94" s="34">
        <f>MIN(L94*M94,0.8*(Q93+Clima!$F92-O94-P94-Constantes!$D$12))</f>
        <v>1.4625356341152198</v>
      </c>
      <c r="O94" s="34">
        <f>IF(Clima!$F92&gt;0.05*Constantes!$E$19,((Clima!$F92-0.05*Constantes!$E$19)^2)/(Clima!$F92+0.95*Constantes!$E$19),0)</f>
        <v>0</v>
      </c>
      <c r="P94" s="34">
        <f>MAX(0,Q93+Clima!$F92-O94-Constantes!$D$11)</f>
        <v>0</v>
      </c>
      <c r="Q94" s="34">
        <f>Q93+Clima!$F92-O94-N94-P94</f>
        <v>46.092041011828918</v>
      </c>
      <c r="R94" s="7"/>
      <c r="S94" s="34">
        <v>89</v>
      </c>
      <c r="T94" s="34">
        <f>ET_Calcs!$I92*((1-Constantes!$F$20)*ET_Calcs!$K92+ET_Calcs!$L92)</f>
        <v>2.1485159884762774</v>
      </c>
      <c r="U94" s="34">
        <f>EXP(2.5*(Cálculos!Y93-Constantes!$D$11)/(Constantes!$D$13))*Constantes!$F$18+Constantes!$F$17</f>
        <v>0.75118043695169101</v>
      </c>
      <c r="V94" s="34">
        <f>MIN(T94*U94,0.8*(Y93+Clima!$F92-W94-X94-Constantes!$D$12))</f>
        <v>1.6139231790213044</v>
      </c>
      <c r="W94" s="34">
        <f>IF(Clima!$F92&gt;0.05*Constantes!$F$19,((Clima!$F92-0.05*Constantes!$F$19)^2)/(Clima!$F92+0.95*Constantes!$F$19),0)</f>
        <v>0</v>
      </c>
      <c r="X94" s="34">
        <f>MAX(0,Y93+Clima!$F92-W94-Constantes!$D$11)</f>
        <v>0</v>
      </c>
      <c r="Y94" s="34">
        <f>Y93+Clima!$F92-W94-V94-X94</f>
        <v>45.591328505614783</v>
      </c>
      <c r="Z94" s="7"/>
      <c r="AA94" s="8"/>
    </row>
    <row r="95" spans="2:27" x14ac:dyDescent="0.25">
      <c r="B95" s="6"/>
      <c r="C95" s="34">
        <v>90</v>
      </c>
      <c r="D95" s="34">
        <f>ET_Calcs!$I93*((1-Constantes!$D$20)*ET_Calcs!$K93+ET_Calcs!$L93)</f>
        <v>2.2135973059189222</v>
      </c>
      <c r="E95" s="34">
        <f>EXP(2.5*(Cálculos!I94-Constantes!$D$11)/(Constantes!$D$13))*Constantes!$D$18+Constantes!$D$17</f>
        <v>0.66037609484709225</v>
      </c>
      <c r="F95" s="34">
        <f>MIN(D95*E95,0.8*(I94+Clima!$F93-G95-H95-Constantes!$D$12))</f>
        <v>1.4618067444467822</v>
      </c>
      <c r="G95" s="34">
        <f>IF(Clima!$F93&gt;0.05*Constantes!$D$19,((Clima!$F93-0.05*Constantes!$D$19)^2)/(Clima!$F93+0.95*Constantes!$D$19),0)</f>
        <v>0</v>
      </c>
      <c r="H95" s="34">
        <f>MAX(0,I94+Clima!$F93-G95-Constantes!$D$11)</f>
        <v>0</v>
      </c>
      <c r="I95" s="34">
        <f>I94+Clima!$F93-G95-F95-H95</f>
        <v>44.881634555229851</v>
      </c>
      <c r="J95" s="7"/>
      <c r="K95" s="34">
        <v>90</v>
      </c>
      <c r="L95" s="34">
        <f>ET_Calcs!$I93*((1-Constantes!$E$20)*ET_Calcs!$K93+ET_Calcs!$L93)</f>
        <v>2.2135973059189222</v>
      </c>
      <c r="M95" s="34">
        <f>EXP(2.5*(Cálculos!Q94-Constantes!$D$11)/(Constantes!$D$13))*Constantes!$E$18+Constantes!$E$17</f>
        <v>0.68555071001946488</v>
      </c>
      <c r="N95" s="34">
        <f>MIN(L95*M95,0.8*(Q94+Clima!$F93-O95-P95-Constantes!$D$12))</f>
        <v>1.5175332047698917</v>
      </c>
      <c r="O95" s="34">
        <f>IF(Clima!$F93&gt;0.05*Constantes!$E$19,((Clima!$F93-0.05*Constantes!$E$19)^2)/(Clima!$F93+0.95*Constantes!$E$19),0)</f>
        <v>0</v>
      </c>
      <c r="P95" s="34">
        <f>MAX(0,Q94+Clima!$F93-O95-Constantes!$D$11)</f>
        <v>0</v>
      </c>
      <c r="Q95" s="34">
        <f>Q94+Clima!$F93-O95-N95-P95</f>
        <v>44.574507807059028</v>
      </c>
      <c r="R95" s="7"/>
      <c r="S95" s="34">
        <v>90</v>
      </c>
      <c r="T95" s="34">
        <f>ET_Calcs!$I93*((1-Constantes!$F$20)*ET_Calcs!$K93+ET_Calcs!$L93)</f>
        <v>2.2135973059189222</v>
      </c>
      <c r="U95" s="34">
        <f>EXP(2.5*(Cálculos!Y94-Constantes!$D$11)/(Constantes!$D$13))*Constantes!$F$18+Constantes!$F$17</f>
        <v>0.75199261202736634</v>
      </c>
      <c r="V95" s="34">
        <f>MIN(T95*U95,0.8*(Y94+Clima!$F93-W95-X95-Constantes!$D$12))</f>
        <v>1.6646088200547113</v>
      </c>
      <c r="W95" s="34">
        <f>IF(Clima!$F93&gt;0.05*Constantes!$F$19,((Clima!$F93-0.05*Constantes!$F$19)^2)/(Clima!$F93+0.95*Constantes!$F$19),0)</f>
        <v>0</v>
      </c>
      <c r="X95" s="34">
        <f>MAX(0,Y94+Clima!$F93-W95-Constantes!$D$11)</f>
        <v>0</v>
      </c>
      <c r="Y95" s="34">
        <f>Y94+Clima!$F93-W95-V95-X95</f>
        <v>43.926719685560073</v>
      </c>
      <c r="Z95" s="7"/>
      <c r="AA95" s="8"/>
    </row>
    <row r="96" spans="2:27" x14ac:dyDescent="0.25">
      <c r="B96" s="6"/>
      <c r="C96" s="34">
        <v>91</v>
      </c>
      <c r="D96" s="34">
        <f>ET_Calcs!$I94*((1-Constantes!$D$20)*ET_Calcs!$K94+ET_Calcs!$L94)</f>
        <v>2.2040765000567859</v>
      </c>
      <c r="E96" s="34">
        <f>EXP(2.5*(Cálculos!I95-Constantes!$D$11)/(Constantes!$D$13))*Constantes!$D$18+Constantes!$D$17</f>
        <v>0.61134635688395766</v>
      </c>
      <c r="F96" s="34">
        <f>MIN(D96*E96,0.8*(I95+Clima!$F94-G96-H96-Constantes!$D$12))</f>
        <v>1.3474541386032601</v>
      </c>
      <c r="G96" s="34">
        <f>IF(Clima!$F94&gt;0.05*Constantes!$D$19,((Clima!$F94-0.05*Constantes!$D$19)^2)/(Clima!$F94+0.95*Constantes!$D$19),0)</f>
        <v>0</v>
      </c>
      <c r="H96" s="34">
        <f>MAX(0,I95+Clima!$F94-G96-Constantes!$D$11)</f>
        <v>0</v>
      </c>
      <c r="I96" s="34">
        <f>I95+Clima!$F94-G96-F96-H96</f>
        <v>43.53418041662659</v>
      </c>
      <c r="J96" s="7"/>
      <c r="K96" s="34">
        <v>91</v>
      </c>
      <c r="L96" s="34">
        <f>ET_Calcs!$I94*((1-Constantes!$E$20)*ET_Calcs!$K94+ET_Calcs!$L94)</f>
        <v>2.2040765000567859</v>
      </c>
      <c r="M96" s="34">
        <f>EXP(2.5*(Cálculos!Q95-Constantes!$D$11)/(Constantes!$D$13))*Constantes!$E$18+Constantes!$E$17</f>
        <v>0.65675959872699308</v>
      </c>
      <c r="N96" s="34">
        <f>MIN(L96*M96,0.8*(Q95+Clima!$F94-O96-P96-Constantes!$D$12))</f>
        <v>1.4475483977408901</v>
      </c>
      <c r="O96" s="34">
        <f>IF(Clima!$F94&gt;0.05*Constantes!$E$19,((Clima!$F94-0.05*Constantes!$E$19)^2)/(Clima!$F94+0.95*Constantes!$E$19),0)</f>
        <v>0</v>
      </c>
      <c r="P96" s="34">
        <f>MAX(0,Q95+Clima!$F94-O96-Constantes!$D$11)</f>
        <v>0</v>
      </c>
      <c r="Q96" s="34">
        <f>Q95+Clima!$F94-O96-N96-P96</f>
        <v>43.12695940931814</v>
      </c>
      <c r="R96" s="7"/>
      <c r="S96" s="34">
        <v>91</v>
      </c>
      <c r="T96" s="34">
        <f>ET_Calcs!$I94*((1-Constantes!$F$20)*ET_Calcs!$K94+ET_Calcs!$L94)</f>
        <v>2.2040765000567859</v>
      </c>
      <c r="U96" s="34">
        <f>EXP(2.5*(Cálculos!Y95-Constantes!$D$11)/(Constantes!$D$13))*Constantes!$F$18+Constantes!$F$17</f>
        <v>0.73758450771682149</v>
      </c>
      <c r="V96" s="34">
        <f>MIN(T96*U96,0.8*(Y95+Clima!$F94-W96-X96-Constantes!$D$12))</f>
        <v>1.6256926802645992</v>
      </c>
      <c r="W96" s="34">
        <f>IF(Clima!$F94&gt;0.05*Constantes!$F$19,((Clima!$F94-0.05*Constantes!$F$19)^2)/(Clima!$F94+0.95*Constantes!$F$19),0)</f>
        <v>0</v>
      </c>
      <c r="X96" s="34">
        <f>MAX(0,Y95+Clima!$F94-W96-Constantes!$D$11)</f>
        <v>0</v>
      </c>
      <c r="Y96" s="34">
        <f>Y95+Clima!$F94-W96-V96-X96</f>
        <v>42.301027005295474</v>
      </c>
      <c r="Z96" s="7"/>
      <c r="AA96" s="8"/>
    </row>
    <row r="97" spans="2:27" x14ac:dyDescent="0.25">
      <c r="B97" s="6"/>
      <c r="C97" s="34">
        <v>92</v>
      </c>
      <c r="D97" s="34">
        <f>ET_Calcs!$I95*((1-Constantes!$D$20)*ET_Calcs!$K95+ET_Calcs!$L95)</f>
        <v>2.2221976360829099</v>
      </c>
      <c r="E97" s="34">
        <f>EXP(2.5*(Cálculos!I96-Constantes!$D$11)/(Constantes!$D$13))*Constantes!$D$18+Constantes!$D$17</f>
        <v>0.57268905806684756</v>
      </c>
      <c r="F97" s="34">
        <f>MIN(D97*E97,0.8*(I96+Clima!$F95-G97-H97-Constantes!$D$12))</f>
        <v>1.272628271046697</v>
      </c>
      <c r="G97" s="34">
        <f>IF(Clima!$F95&gt;0.05*Constantes!$D$19,((Clima!$F95-0.05*Constantes!$D$19)^2)/(Clima!$F95+0.95*Constantes!$D$19),0)</f>
        <v>0</v>
      </c>
      <c r="H97" s="34">
        <f>MAX(0,I96+Clima!$F95-G97-Constantes!$D$11)</f>
        <v>0</v>
      </c>
      <c r="I97" s="34">
        <f>I96+Clima!$F95-G97-F97-H97</f>
        <v>42.261552145579891</v>
      </c>
      <c r="J97" s="7"/>
      <c r="K97" s="34">
        <v>92</v>
      </c>
      <c r="L97" s="34">
        <f>ET_Calcs!$I95*((1-Constantes!$E$20)*ET_Calcs!$K95+ET_Calcs!$L95)</f>
        <v>2.2221976360829099</v>
      </c>
      <c r="M97" s="34">
        <f>EXP(2.5*(Cálculos!Q96-Constantes!$D$11)/(Constantes!$D$13))*Constantes!$E$18+Constantes!$E$17</f>
        <v>0.63346972894805287</v>
      </c>
      <c r="N97" s="34">
        <f>MIN(L97*M97,0.8*(Q96+Clima!$F95-O97-P97-Constantes!$D$12))</f>
        <v>1.4076949341984448</v>
      </c>
      <c r="O97" s="34">
        <f>IF(Clima!$F95&gt;0.05*Constantes!$E$19,((Clima!$F95-0.05*Constantes!$E$19)^2)/(Clima!$F95+0.95*Constantes!$E$19),0)</f>
        <v>0</v>
      </c>
      <c r="P97" s="34">
        <f>MAX(0,Q96+Clima!$F95-O97-Constantes!$D$11)</f>
        <v>0</v>
      </c>
      <c r="Q97" s="34">
        <f>Q96+Clima!$F95-O97-N97-P97</f>
        <v>41.719264475119694</v>
      </c>
      <c r="R97" s="7"/>
      <c r="S97" s="34">
        <v>92</v>
      </c>
      <c r="T97" s="34">
        <f>ET_Calcs!$I95*((1-Constantes!$F$20)*ET_Calcs!$K95+ET_Calcs!$L95)</f>
        <v>2.2221976360829099</v>
      </c>
      <c r="U97" s="34">
        <f>EXP(2.5*(Cálculos!Y96-Constantes!$D$11)/(Constantes!$D$13))*Constantes!$F$18+Constantes!$F$17</f>
        <v>0.7258647709222833</v>
      </c>
      <c r="V97" s="34">
        <f>MIN(T97*U97,0.8*(Y96+Clima!$F95-W97-X97-Constantes!$D$12))</f>
        <v>1.6130149780593608</v>
      </c>
      <c r="W97" s="34">
        <f>IF(Clima!$F95&gt;0.05*Constantes!$F$19,((Clima!$F95-0.05*Constantes!$F$19)^2)/(Clima!$F95+0.95*Constantes!$F$19),0)</f>
        <v>0</v>
      </c>
      <c r="X97" s="34">
        <f>MAX(0,Y96+Clima!$F95-W97-Constantes!$D$11)</f>
        <v>0</v>
      </c>
      <c r="Y97" s="34">
        <f>Y96+Clima!$F95-W97-V97-X97</f>
        <v>40.688012027236113</v>
      </c>
      <c r="Z97" s="7"/>
      <c r="AA97" s="8"/>
    </row>
    <row r="98" spans="2:27" x14ac:dyDescent="0.25">
      <c r="B98" s="6"/>
      <c r="C98" s="34">
        <v>93</v>
      </c>
      <c r="D98" s="34">
        <f>ET_Calcs!$I96*((1-Constantes!$D$20)*ET_Calcs!$K96+ET_Calcs!$L96)</f>
        <v>2.1800817090005</v>
      </c>
      <c r="E98" s="34">
        <f>EXP(2.5*(Cálculos!I97-Constantes!$D$11)/(Constantes!$D$13))*Constantes!$D$18+Constantes!$D$17</f>
        <v>0.5411274347010514</v>
      </c>
      <c r="F98" s="34">
        <f>MIN(D98*E98,0.8*(I97+Clima!$F96-G98-H98-Constantes!$D$12))</f>
        <v>1.1797020226301247</v>
      </c>
      <c r="G98" s="34">
        <f>IF(Clima!$F96&gt;0.05*Constantes!$D$19,((Clima!$F96-0.05*Constantes!$D$19)^2)/(Clima!$F96+0.95*Constantes!$D$19),0)</f>
        <v>0</v>
      </c>
      <c r="H98" s="34">
        <f>MAX(0,I97+Clima!$F96-G98-Constantes!$D$11)</f>
        <v>0</v>
      </c>
      <c r="I98" s="34">
        <f>I97+Clima!$F96-G98-F98-H98</f>
        <v>41.581850122949767</v>
      </c>
      <c r="J98" s="7"/>
      <c r="K98" s="34">
        <v>93</v>
      </c>
      <c r="L98" s="34">
        <f>ET_Calcs!$I96*((1-Constantes!$E$20)*ET_Calcs!$K96+ET_Calcs!$L96)</f>
        <v>2.1800817090005</v>
      </c>
      <c r="M98" s="34">
        <f>EXP(2.5*(Cálculos!Q97-Constantes!$D$11)/(Constantes!$D$13))*Constantes!$E$18+Constantes!$E$17</f>
        <v>0.61414438184145048</v>
      </c>
      <c r="N98" s="34">
        <f>MIN(L98*M98,0.8*(Q97+Clima!$F96-O98-P98-Constantes!$D$12))</f>
        <v>1.3388849335379651</v>
      </c>
      <c r="O98" s="34">
        <f>IF(Clima!$F96&gt;0.05*Constantes!$E$19,((Clima!$F96-0.05*Constantes!$E$19)^2)/(Clima!$F96+0.95*Constantes!$E$19),0)</f>
        <v>0</v>
      </c>
      <c r="P98" s="34">
        <f>MAX(0,Q97+Clima!$F96-O98-Constantes!$D$11)</f>
        <v>0</v>
      </c>
      <c r="Q98" s="34">
        <f>Q97+Clima!$F96-O98-N98-P98</f>
        <v>40.880379541581732</v>
      </c>
      <c r="R98" s="7"/>
      <c r="S98" s="34">
        <v>93</v>
      </c>
      <c r="T98" s="34">
        <f>ET_Calcs!$I96*((1-Constantes!$F$20)*ET_Calcs!$K96+ET_Calcs!$L96)</f>
        <v>2.1800817090005</v>
      </c>
      <c r="U98" s="34">
        <f>EXP(2.5*(Cálculos!Y97-Constantes!$D$11)/(Constantes!$D$13))*Constantes!$F$18+Constantes!$F$17</f>
        <v>0.71615147065045515</v>
      </c>
      <c r="V98" s="34">
        <f>MIN(T98*U98,0.8*(Y97+Clima!$F96-W98-X98-Constantes!$D$12))</f>
        <v>1.5612687220388657</v>
      </c>
      <c r="W98" s="34">
        <f>IF(Clima!$F96&gt;0.05*Constantes!$F$19,((Clima!$F96-0.05*Constantes!$F$19)^2)/(Clima!$F96+0.95*Constantes!$F$19),0)</f>
        <v>0</v>
      </c>
      <c r="X98" s="34">
        <f>MAX(0,Y97+Clima!$F96-W98-Constantes!$D$11)</f>
        <v>0</v>
      </c>
      <c r="Y98" s="34">
        <f>Y97+Clima!$F96-W98-V98-X98</f>
        <v>39.626743305197245</v>
      </c>
      <c r="Z98" s="7"/>
      <c r="AA98" s="8"/>
    </row>
    <row r="99" spans="2:27" x14ac:dyDescent="0.25">
      <c r="B99" s="6"/>
      <c r="C99" s="34">
        <v>94</v>
      </c>
      <c r="D99" s="34">
        <f>ET_Calcs!$I97*((1-Constantes!$D$20)*ET_Calcs!$K97+ET_Calcs!$L97)</f>
        <v>2.140489981829484</v>
      </c>
      <c r="E99" s="34">
        <f>EXP(2.5*(Cálculos!I98-Constantes!$D$11)/(Constantes!$D$13))*Constantes!$D$18+Constantes!$D$17</f>
        <v>0.52601226655150746</v>
      </c>
      <c r="F99" s="34">
        <f>MIN(D99*E99,0.8*(I98+Clima!$F97-G99-H99-Constantes!$D$12))</f>
        <v>1.1259239868729218</v>
      </c>
      <c r="G99" s="34">
        <f>IF(Clima!$F97&gt;0.05*Constantes!$D$19,((Clima!$F97-0.05*Constantes!$D$19)^2)/(Clima!$F97+0.95*Constantes!$D$19),0)</f>
        <v>0</v>
      </c>
      <c r="H99" s="34">
        <f>MAX(0,I98+Clima!$F97-G99-Constantes!$D$11)</f>
        <v>0</v>
      </c>
      <c r="I99" s="34">
        <f>I98+Clima!$F97-G99-F99-H99</f>
        <v>40.455926136076847</v>
      </c>
      <c r="J99" s="7"/>
      <c r="K99" s="34">
        <v>94</v>
      </c>
      <c r="L99" s="34">
        <f>ET_Calcs!$I97*((1-Constantes!$E$20)*ET_Calcs!$K97+ET_Calcs!$L97)</f>
        <v>2.140489981829484</v>
      </c>
      <c r="M99" s="34">
        <f>EXP(2.5*(Cálculos!Q98-Constantes!$D$11)/(Constantes!$D$13))*Constantes!$E$18+Constantes!$E$17</f>
        <v>0.6039858380602986</v>
      </c>
      <c r="N99" s="34">
        <f>MIN(L99*M99,0.8*(Q98+Clima!$F97-O99-P99-Constantes!$D$12))</f>
        <v>1.2928256355349543</v>
      </c>
      <c r="O99" s="34">
        <f>IF(Clima!$F97&gt;0.05*Constantes!$E$19,((Clima!$F97-0.05*Constantes!$E$19)^2)/(Clima!$F97+0.95*Constantes!$E$19),0)</f>
        <v>0</v>
      </c>
      <c r="P99" s="34">
        <f>MAX(0,Q98+Clima!$F97-O99-Constantes!$D$11)</f>
        <v>0</v>
      </c>
      <c r="Q99" s="34">
        <f>Q98+Clima!$F97-O99-N99-P99</f>
        <v>39.587553906046779</v>
      </c>
      <c r="R99" s="7"/>
      <c r="S99" s="34">
        <v>94</v>
      </c>
      <c r="T99" s="34">
        <f>ET_Calcs!$I97*((1-Constantes!$F$20)*ET_Calcs!$K97+ET_Calcs!$L97)</f>
        <v>2.140489981829484</v>
      </c>
      <c r="U99" s="34">
        <f>EXP(2.5*(Cálculos!Y98-Constantes!$D$11)/(Constantes!$D$13))*Constantes!$F$18+Constantes!$F$17</f>
        <v>0.71064719004045274</v>
      </c>
      <c r="V99" s="34">
        <f>MIN(T99*U99,0.8*(Y98+Clima!$F97-W99-X99-Constantes!$D$12))</f>
        <v>1.5211331908968626</v>
      </c>
      <c r="W99" s="34">
        <f>IF(Clima!$F97&gt;0.05*Constantes!$F$19,((Clima!$F97-0.05*Constantes!$F$19)^2)/(Clima!$F97+0.95*Constantes!$F$19),0)</f>
        <v>0</v>
      </c>
      <c r="X99" s="34">
        <f>MAX(0,Y98+Clima!$F97-W99-Constantes!$D$11)</f>
        <v>0</v>
      </c>
      <c r="Y99" s="34">
        <f>Y98+Clima!$F97-W99-V99-X99</f>
        <v>38.105610114300383</v>
      </c>
      <c r="Z99" s="7"/>
      <c r="AA99" s="8"/>
    </row>
    <row r="100" spans="2:27" x14ac:dyDescent="0.25">
      <c r="B100" s="6"/>
      <c r="C100" s="34">
        <v>95</v>
      </c>
      <c r="D100" s="34">
        <f>ET_Calcs!$I98*((1-Constantes!$D$20)*ET_Calcs!$K98+ET_Calcs!$L98)</f>
        <v>2.1329286655263053</v>
      </c>
      <c r="E100" s="34">
        <f>EXP(2.5*(Cálculos!I99-Constantes!$D$11)/(Constantes!$D$13))*Constantes!$D$18+Constantes!$D$17</f>
        <v>0.50335443894343268</v>
      </c>
      <c r="F100" s="34">
        <f>MIN(D100*E100,0.8*(I99+Clima!$F98-G100-H100-Constantes!$D$12))</f>
        <v>1.0736191117423579</v>
      </c>
      <c r="G100" s="34">
        <f>IF(Clima!$F98&gt;0.05*Constantes!$D$19,((Clima!$F98-0.05*Constantes!$D$19)^2)/(Clima!$F98+0.95*Constantes!$D$19),0)</f>
        <v>0</v>
      </c>
      <c r="H100" s="34">
        <f>MAX(0,I99+Clima!$F98-G100-Constantes!$D$11)</f>
        <v>0</v>
      </c>
      <c r="I100" s="34">
        <f>I99+Clima!$F98-G100-F100-H100</f>
        <v>39.382307024334487</v>
      </c>
      <c r="J100" s="7"/>
      <c r="K100" s="34">
        <v>95</v>
      </c>
      <c r="L100" s="34">
        <f>ET_Calcs!$I98*((1-Constantes!$E$20)*ET_Calcs!$K98+ET_Calcs!$L98)</f>
        <v>2.1329286655263053</v>
      </c>
      <c r="M100" s="34">
        <f>EXP(2.5*(Cálculos!Q99-Constantes!$D$11)/(Constantes!$D$13))*Constantes!$E$18+Constantes!$E$17</f>
        <v>0.59007182652454682</v>
      </c>
      <c r="N100" s="34">
        <f>MIN(L100*M100,0.8*(Q99+Clima!$F98-O100-P100-Constantes!$D$12))</f>
        <v>1.2585811135136711</v>
      </c>
      <c r="O100" s="34">
        <f>IF(Clima!$F98&gt;0.05*Constantes!$E$19,((Clima!$F98-0.05*Constantes!$E$19)^2)/(Clima!$F98+0.95*Constantes!$E$19),0)</f>
        <v>0</v>
      </c>
      <c r="P100" s="34">
        <f>MAX(0,Q99+Clima!$F98-O100-Constantes!$D$11)</f>
        <v>0</v>
      </c>
      <c r="Q100" s="34">
        <f>Q99+Clima!$F98-O100-N100-P100</f>
        <v>38.328972792533108</v>
      </c>
      <c r="R100" s="7"/>
      <c r="S100" s="34">
        <v>95</v>
      </c>
      <c r="T100" s="34">
        <f>ET_Calcs!$I98*((1-Constantes!$F$20)*ET_Calcs!$K98+ET_Calcs!$L98)</f>
        <v>2.1329286655263053</v>
      </c>
      <c r="U100" s="34">
        <f>EXP(2.5*(Cálculos!Y99-Constantes!$D$11)/(Constantes!$D$13))*Constantes!$F$18+Constantes!$F$17</f>
        <v>0.70380806057227663</v>
      </c>
      <c r="V100" s="34">
        <f>MIN(T100*U100,0.8*(Y99+Clima!$F98-W100-X100-Constantes!$D$12))</f>
        <v>1.5011723874230831</v>
      </c>
      <c r="W100" s="34">
        <f>IF(Clima!$F98&gt;0.05*Constantes!$F$19,((Clima!$F98-0.05*Constantes!$F$19)^2)/(Clima!$F98+0.95*Constantes!$F$19),0)</f>
        <v>0</v>
      </c>
      <c r="X100" s="34">
        <f>MAX(0,Y99+Clima!$F98-W100-Constantes!$D$11)</f>
        <v>0</v>
      </c>
      <c r="Y100" s="34">
        <f>Y99+Clima!$F98-W100-V100-X100</f>
        <v>36.6044377268773</v>
      </c>
      <c r="Z100" s="7"/>
      <c r="AA100" s="8"/>
    </row>
    <row r="101" spans="2:27" x14ac:dyDescent="0.25">
      <c r="B101" s="6"/>
      <c r="C101" s="34">
        <v>96</v>
      </c>
      <c r="D101" s="34">
        <f>ET_Calcs!$I99*((1-Constantes!$D$20)*ET_Calcs!$K99+ET_Calcs!$L99)</f>
        <v>2.0259309622045176</v>
      </c>
      <c r="E101" s="34">
        <f>EXP(2.5*(Cálculos!I100-Constantes!$D$11)/(Constantes!$D$13))*Constantes!$D$18+Constantes!$D$17</f>
        <v>0.48423547640050751</v>
      </c>
      <c r="F101" s="34">
        <f>MIN(D101*E101,0.8*(I100+Clima!$F99-G101-H101-Constantes!$D$12))</f>
        <v>0.98102764463764314</v>
      </c>
      <c r="G101" s="34">
        <f>IF(Clima!$F99&gt;0.05*Constantes!$D$19,((Clima!$F99-0.05*Constantes!$D$19)^2)/(Clima!$F99+0.95*Constantes!$D$19),0)</f>
        <v>0</v>
      </c>
      <c r="H101" s="34">
        <f>MAX(0,I100+Clima!$F99-G101-Constantes!$D$11)</f>
        <v>0</v>
      </c>
      <c r="I101" s="34">
        <f>I100+Clima!$F99-G101-F101-H101</f>
        <v>38.401279379696845</v>
      </c>
      <c r="J101" s="7"/>
      <c r="K101" s="34">
        <v>96</v>
      </c>
      <c r="L101" s="34">
        <f>ET_Calcs!$I99*((1-Constantes!$E$20)*ET_Calcs!$K99+ET_Calcs!$L99)</f>
        <v>2.0259309622045176</v>
      </c>
      <c r="M101" s="34">
        <f>EXP(2.5*(Cálculos!Q100-Constantes!$D$11)/(Constantes!$D$13))*Constantes!$E$18+Constantes!$E$17</f>
        <v>0.57831703019061109</v>
      </c>
      <c r="N101" s="34">
        <f>MIN(L101*M101,0.8*(Q100+Clima!$F99-O101-P101-Constantes!$D$12))</f>
        <v>1.1716303774333239</v>
      </c>
      <c r="O101" s="34">
        <f>IF(Clima!$F99&gt;0.05*Constantes!$E$19,((Clima!$F99-0.05*Constantes!$E$19)^2)/(Clima!$F99+0.95*Constantes!$E$19),0)</f>
        <v>0</v>
      </c>
      <c r="P101" s="34">
        <f>MAX(0,Q100+Clima!$F99-O101-Constantes!$D$11)</f>
        <v>0</v>
      </c>
      <c r="Q101" s="34">
        <f>Q100+Clima!$F99-O101-N101-P101</f>
        <v>37.157342415099784</v>
      </c>
      <c r="R101" s="7"/>
      <c r="S101" s="34">
        <v>96</v>
      </c>
      <c r="T101" s="34">
        <f>ET_Calcs!$I99*((1-Constantes!$F$20)*ET_Calcs!$K99+ET_Calcs!$L99)</f>
        <v>2.0259309622045176</v>
      </c>
      <c r="U101" s="34">
        <f>EXP(2.5*(Cálculos!Y100-Constantes!$D$11)/(Constantes!$D$13))*Constantes!$F$18+Constantes!$F$17</f>
        <v>0.69810208263507867</v>
      </c>
      <c r="V101" s="34">
        <f>MIN(T101*U101,0.8*(Y100+Clima!$F99-W101-X101-Constantes!$D$12))</f>
        <v>1.4143066239898625</v>
      </c>
      <c r="W101" s="34">
        <f>IF(Clima!$F99&gt;0.05*Constantes!$F$19,((Clima!$F99-0.05*Constantes!$F$19)^2)/(Clima!$F99+0.95*Constantes!$F$19),0)</f>
        <v>0</v>
      </c>
      <c r="X101" s="34">
        <f>MAX(0,Y100+Clima!$F99-W101-Constantes!$D$11)</f>
        <v>0</v>
      </c>
      <c r="Y101" s="34">
        <f>Y100+Clima!$F99-W101-V101-X101</f>
        <v>35.190131102887435</v>
      </c>
      <c r="Z101" s="7"/>
      <c r="AA101" s="8"/>
    </row>
    <row r="102" spans="2:27" x14ac:dyDescent="0.25">
      <c r="B102" s="6"/>
      <c r="C102" s="34">
        <v>97</v>
      </c>
      <c r="D102" s="34">
        <f>ET_Calcs!$I100*((1-Constantes!$D$20)*ET_Calcs!$K100+ET_Calcs!$L100)</f>
        <v>2.0386945523359237</v>
      </c>
      <c r="E102" s="34">
        <f>EXP(2.5*(Cálculos!I101-Constantes!$D$11)/(Constantes!$D$13))*Constantes!$D$18+Constantes!$D$17</f>
        <v>0.46865145943997133</v>
      </c>
      <c r="F102" s="34">
        <f>MIN(D102*E102,0.8*(I101+Clima!$F100-G102-H102-Constantes!$D$12))</f>
        <v>0.95543717730454969</v>
      </c>
      <c r="G102" s="34">
        <f>IF(Clima!$F100&gt;0.05*Constantes!$D$19,((Clima!$F100-0.05*Constantes!$D$19)^2)/(Clima!$F100+0.95*Constantes!$D$19),0)</f>
        <v>0</v>
      </c>
      <c r="H102" s="34">
        <f>MAX(0,I101+Clima!$F100-G102-Constantes!$D$11)</f>
        <v>0</v>
      </c>
      <c r="I102" s="34">
        <f>I101+Clima!$F100-G102-F102-H102</f>
        <v>37.645842202392295</v>
      </c>
      <c r="J102" s="7"/>
      <c r="K102" s="34">
        <v>97</v>
      </c>
      <c r="L102" s="34">
        <f>ET_Calcs!$I100*((1-Constantes!$E$20)*ET_Calcs!$K100+ET_Calcs!$L100)</f>
        <v>2.0386945523359237</v>
      </c>
      <c r="M102" s="34">
        <f>EXP(2.5*(Cálculos!Q101-Constantes!$D$11)/(Constantes!$D$13))*Constantes!$E$18+Constantes!$E$17</f>
        <v>0.56875736963829693</v>
      </c>
      <c r="N102" s="34">
        <f>MIN(L102*M102,0.8*(Q101+Clima!$F100-O102-P102-Constantes!$D$12))</f>
        <v>1.1595225510825051</v>
      </c>
      <c r="O102" s="34">
        <f>IF(Clima!$F100&gt;0.05*Constantes!$E$19,((Clima!$F100-0.05*Constantes!$E$19)^2)/(Clima!$F100+0.95*Constantes!$E$19),0)</f>
        <v>0</v>
      </c>
      <c r="P102" s="34">
        <f>MAX(0,Q101+Clima!$F100-O102-Constantes!$D$11)</f>
        <v>0</v>
      </c>
      <c r="Q102" s="34">
        <f>Q101+Clima!$F100-O102-N102-P102</f>
        <v>36.197819864017283</v>
      </c>
      <c r="R102" s="7"/>
      <c r="S102" s="34">
        <v>97</v>
      </c>
      <c r="T102" s="34">
        <f>ET_Calcs!$I100*((1-Constantes!$F$20)*ET_Calcs!$K100+ET_Calcs!$L100)</f>
        <v>2.0386945523359237</v>
      </c>
      <c r="U102" s="34">
        <f>EXP(2.5*(Cálculos!Y101-Constantes!$D$11)/(Constantes!$D$13))*Constantes!$F$18+Constantes!$F$17</f>
        <v>0.69353074386372815</v>
      </c>
      <c r="V102" s="34">
        <f>MIN(T102*U102,0.8*(Y101+Clima!$F100-W102-X102-Constantes!$D$12))</f>
        <v>1.4138973493924634</v>
      </c>
      <c r="W102" s="34">
        <f>IF(Clima!$F100&gt;0.05*Constantes!$F$19,((Clima!$F100-0.05*Constantes!$F$19)^2)/(Clima!$F100+0.95*Constantes!$F$19),0)</f>
        <v>0</v>
      </c>
      <c r="X102" s="34">
        <f>MAX(0,Y101+Clima!$F100-W102-Constantes!$D$11)</f>
        <v>0</v>
      </c>
      <c r="Y102" s="34">
        <f>Y101+Clima!$F100-W102-V102-X102</f>
        <v>33.976233753494974</v>
      </c>
      <c r="Z102" s="7"/>
      <c r="AA102" s="8"/>
    </row>
    <row r="103" spans="2:27" x14ac:dyDescent="0.25">
      <c r="B103" s="6"/>
      <c r="C103" s="34">
        <v>98</v>
      </c>
      <c r="D103" s="34">
        <f>ET_Calcs!$I101*((1-Constantes!$D$20)*ET_Calcs!$K101+ET_Calcs!$L101)</f>
        <v>2.0378060586841471</v>
      </c>
      <c r="E103" s="34">
        <f>EXP(2.5*(Cálculos!I102-Constantes!$D$11)/(Constantes!$D$13))*Constantes!$D$18+Constantes!$D$17</f>
        <v>0.45775682867837925</v>
      </c>
      <c r="F103" s="34">
        <f>MIN(D103*E103,0.8*(I102+Clima!$F101-G103-H103-Constantes!$D$12))</f>
        <v>0.93281963888484232</v>
      </c>
      <c r="G103" s="34">
        <f>IF(Clima!$F101&gt;0.05*Constantes!$D$19,((Clima!$F101-0.05*Constantes!$D$19)^2)/(Clima!$F101+0.95*Constantes!$D$19),0)</f>
        <v>0</v>
      </c>
      <c r="H103" s="34">
        <f>MAX(0,I102+Clima!$F101-G103-Constantes!$D$11)</f>
        <v>0</v>
      </c>
      <c r="I103" s="34">
        <f>I102+Clima!$F101-G103-F103-H103</f>
        <v>36.713022563507451</v>
      </c>
      <c r="J103" s="7"/>
      <c r="K103" s="34">
        <v>98</v>
      </c>
      <c r="L103" s="34">
        <f>ET_Calcs!$I101*((1-Constantes!$E$20)*ET_Calcs!$K101+ET_Calcs!$L101)</f>
        <v>2.0378060586841471</v>
      </c>
      <c r="M103" s="34">
        <f>EXP(2.5*(Cálculos!Q102-Constantes!$D$11)/(Constantes!$D$13))*Constantes!$E$18+Constantes!$E$17</f>
        <v>0.56180413729560519</v>
      </c>
      <c r="N103" s="34">
        <f>MIN(L103*M103,0.8*(Q102+Clima!$F101-O103-P103-Constantes!$D$12))</f>
        <v>1.1448478747748048</v>
      </c>
      <c r="O103" s="34">
        <f>IF(Clima!$F101&gt;0.05*Constantes!$E$19,((Clima!$F101-0.05*Constantes!$E$19)^2)/(Clima!$F101+0.95*Constantes!$E$19),0)</f>
        <v>0</v>
      </c>
      <c r="P103" s="34">
        <f>MAX(0,Q102+Clima!$F101-O103-Constantes!$D$11)</f>
        <v>0</v>
      </c>
      <c r="Q103" s="34">
        <f>Q102+Clima!$F101-O103-N103-P103</f>
        <v>35.052971989242479</v>
      </c>
      <c r="R103" s="7"/>
      <c r="S103" s="34">
        <v>98</v>
      </c>
      <c r="T103" s="34">
        <f>ET_Calcs!$I101*((1-Constantes!$F$20)*ET_Calcs!$K101+ET_Calcs!$L101)</f>
        <v>2.0378060586841471</v>
      </c>
      <c r="U103" s="34">
        <f>EXP(2.5*(Cálculos!Y102-Constantes!$D$11)/(Constantes!$D$13))*Constantes!$F$18+Constantes!$F$17</f>
        <v>0.69014111420303104</v>
      </c>
      <c r="V103" s="34">
        <f>MIN(T103*U103,0.8*(Y102+Clima!$F101-W103-X103-Constantes!$D$12))</f>
        <v>1.4063737438699646</v>
      </c>
      <c r="W103" s="34">
        <f>IF(Clima!$F101&gt;0.05*Constantes!$F$19,((Clima!$F101-0.05*Constantes!$F$19)^2)/(Clima!$F101+0.95*Constantes!$F$19),0)</f>
        <v>0</v>
      </c>
      <c r="X103" s="34">
        <f>MAX(0,Y102+Clima!$F101-W103-Constantes!$D$11)</f>
        <v>0</v>
      </c>
      <c r="Y103" s="34">
        <f>Y102+Clima!$F101-W103-V103-X103</f>
        <v>32.56986000962501</v>
      </c>
      <c r="Z103" s="7"/>
      <c r="AA103" s="8"/>
    </row>
    <row r="104" spans="2:27" x14ac:dyDescent="0.25">
      <c r="B104" s="6"/>
      <c r="C104" s="34">
        <v>99</v>
      </c>
      <c r="D104" s="34">
        <f>ET_Calcs!$I102*((1-Constantes!$D$20)*ET_Calcs!$K102+ET_Calcs!$L102)</f>
        <v>1.9901005009469197</v>
      </c>
      <c r="E104" s="34">
        <f>EXP(2.5*(Cálculos!I103-Constantes!$D$11)/(Constantes!$D$13))*Constantes!$D$18+Constantes!$D$17</f>
        <v>0.44550656697237101</v>
      </c>
      <c r="F104" s="34">
        <f>MIN(D104*E104,0.8*(I103+Clima!$F102-G104-H104-Constantes!$D$12))</f>
        <v>0.88660284210685802</v>
      </c>
      <c r="G104" s="34">
        <f>IF(Clima!$F102&gt;0.05*Constantes!$D$19,((Clima!$F102-0.05*Constantes!$D$19)^2)/(Clima!$F102+0.95*Constantes!$D$19),0)</f>
        <v>0</v>
      </c>
      <c r="H104" s="34">
        <f>MAX(0,I103+Clima!$F102-G104-Constantes!$D$11)</f>
        <v>0</v>
      </c>
      <c r="I104" s="34">
        <f>I103+Clima!$F102-G104-F104-H104</f>
        <v>35.82641972140059</v>
      </c>
      <c r="J104" s="7"/>
      <c r="K104" s="34">
        <v>99</v>
      </c>
      <c r="L104" s="34">
        <f>ET_Calcs!$I102*((1-Constantes!$E$20)*ET_Calcs!$K102+ET_Calcs!$L102)</f>
        <v>1.9901005009469197</v>
      </c>
      <c r="M104" s="34">
        <f>EXP(2.5*(Cálculos!Q103-Constantes!$D$11)/(Constantes!$D$13))*Constantes!$E$18+Constantes!$E$17</f>
        <v>0.55442180982047784</v>
      </c>
      <c r="N104" s="34">
        <f>MIN(L104*M104,0.8*(Q103+Clima!$F102-O104-P104-Constantes!$D$12))</f>
        <v>1.1033551214596309</v>
      </c>
      <c r="O104" s="34">
        <f>IF(Clima!$F102&gt;0.05*Constantes!$E$19,((Clima!$F102-0.05*Constantes!$E$19)^2)/(Clima!$F102+0.95*Constantes!$E$19),0)</f>
        <v>0</v>
      </c>
      <c r="P104" s="34">
        <f>MAX(0,Q103+Clima!$F102-O104-Constantes!$D$11)</f>
        <v>0</v>
      </c>
      <c r="Q104" s="34">
        <f>Q103+Clima!$F102-O104-N104-P104</f>
        <v>33.949616867782851</v>
      </c>
      <c r="R104" s="7"/>
      <c r="S104" s="34">
        <v>99</v>
      </c>
      <c r="T104" s="34">
        <f>ET_Calcs!$I102*((1-Constantes!$F$20)*ET_Calcs!$K102+ET_Calcs!$L102)</f>
        <v>1.9901005009469197</v>
      </c>
      <c r="U104" s="34">
        <f>EXP(2.5*(Cálculos!Y103-Constantes!$D$11)/(Constantes!$D$13))*Constantes!$F$18+Constantes!$F$17</f>
        <v>0.68674514961065658</v>
      </c>
      <c r="V104" s="34">
        <f>MIN(T104*U104,0.8*(Y103+Clima!$F102-W104-X104-Constantes!$D$12))</f>
        <v>1.366691866263035</v>
      </c>
      <c r="W104" s="34">
        <f>IF(Clima!$F102&gt;0.05*Constantes!$F$19,((Clima!$F102-0.05*Constantes!$F$19)^2)/(Clima!$F102+0.95*Constantes!$F$19),0)</f>
        <v>0</v>
      </c>
      <c r="X104" s="34">
        <f>MAX(0,Y103+Clima!$F102-W104-Constantes!$D$11)</f>
        <v>0</v>
      </c>
      <c r="Y104" s="34">
        <f>Y103+Clima!$F102-W104-V104-X104</f>
        <v>31.203168143361975</v>
      </c>
      <c r="Z104" s="7"/>
      <c r="AA104" s="8"/>
    </row>
    <row r="105" spans="2:27" x14ac:dyDescent="0.25">
      <c r="B105" s="6"/>
      <c r="C105" s="34">
        <v>100</v>
      </c>
      <c r="D105" s="34">
        <f>ET_Calcs!$I103*((1-Constantes!$D$20)*ET_Calcs!$K103+ET_Calcs!$L103)</f>
        <v>2.0488990992045522</v>
      </c>
      <c r="E105" s="34">
        <f>EXP(2.5*(Cálculos!I104-Constantes!$D$11)/(Constantes!$D$13))*Constantes!$D$18+Constantes!$D$17</f>
        <v>0.43498307293552008</v>
      </c>
      <c r="F105" s="34">
        <f>MIN(D105*E105,0.8*(I104+Clima!$F103-G105-H105-Constantes!$D$12))</f>
        <v>0.8912364263068151</v>
      </c>
      <c r="G105" s="34">
        <f>IF(Clima!$F103&gt;0.05*Constantes!$D$19,((Clima!$F103-0.05*Constantes!$D$19)^2)/(Clima!$F103+0.95*Constantes!$D$19),0)</f>
        <v>0</v>
      </c>
      <c r="H105" s="34">
        <f>MAX(0,I104+Clima!$F103-G105-Constantes!$D$11)</f>
        <v>0</v>
      </c>
      <c r="I105" s="34">
        <f>I104+Clima!$F103-G105-F105-H105</f>
        <v>34.935183295093772</v>
      </c>
      <c r="J105" s="7"/>
      <c r="K105" s="34">
        <v>100</v>
      </c>
      <c r="L105" s="34">
        <f>ET_Calcs!$I103*((1-Constantes!$E$20)*ET_Calcs!$K103+ET_Calcs!$L103)</f>
        <v>2.0488990992045522</v>
      </c>
      <c r="M105" s="34">
        <f>EXP(2.5*(Cálculos!Q104-Constantes!$D$11)/(Constantes!$D$13))*Constantes!$E$18+Constantes!$E$17</f>
        <v>0.54814272208026693</v>
      </c>
      <c r="N105" s="34">
        <f>MIN(L105*M105,0.8*(Q104+Clima!$F103-O105-P105-Constantes!$D$12))</f>
        <v>1.1230891295057901</v>
      </c>
      <c r="O105" s="34">
        <f>IF(Clima!$F103&gt;0.05*Constantes!$E$19,((Clima!$F103-0.05*Constantes!$E$19)^2)/(Clima!$F103+0.95*Constantes!$E$19),0)</f>
        <v>0</v>
      </c>
      <c r="P105" s="34">
        <f>MAX(0,Q104+Clima!$F103-O105-Constantes!$D$11)</f>
        <v>0</v>
      </c>
      <c r="Q105" s="34">
        <f>Q104+Clima!$F103-O105-N105-P105</f>
        <v>32.826527738277058</v>
      </c>
      <c r="R105" s="7"/>
      <c r="S105" s="34">
        <v>100</v>
      </c>
      <c r="T105" s="34">
        <f>ET_Calcs!$I103*((1-Constantes!$F$20)*ET_Calcs!$K103+ET_Calcs!$L103)</f>
        <v>2.0488990992045522</v>
      </c>
      <c r="U105" s="34">
        <f>EXP(2.5*(Cálculos!Y104-Constantes!$D$11)/(Constantes!$D$13))*Constantes!$F$18+Constantes!$F$17</f>
        <v>0.6839163552394778</v>
      </c>
      <c r="V105" s="34">
        <f>MIN(T105*U105,0.8*(Y104+Clima!$F103-W105-X105-Constantes!$D$12))</f>
        <v>1.4012756041814265</v>
      </c>
      <c r="W105" s="34">
        <f>IF(Clima!$F103&gt;0.05*Constantes!$F$19,((Clima!$F103-0.05*Constantes!$F$19)^2)/(Clima!$F103+0.95*Constantes!$F$19),0)</f>
        <v>0</v>
      </c>
      <c r="X105" s="34">
        <f>MAX(0,Y104+Clima!$F103-W105-Constantes!$D$11)</f>
        <v>0</v>
      </c>
      <c r="Y105" s="34">
        <f>Y104+Clima!$F103-W105-V105-X105</f>
        <v>29.80189253918055</v>
      </c>
      <c r="Z105" s="7"/>
      <c r="AA105" s="8"/>
    </row>
    <row r="106" spans="2:27" x14ac:dyDescent="0.25">
      <c r="B106" s="6"/>
      <c r="C106" s="34">
        <v>101</v>
      </c>
      <c r="D106" s="34">
        <f>ET_Calcs!$I104*((1-Constantes!$D$20)*ET_Calcs!$K104+ET_Calcs!$L104)</f>
        <v>2.0608205668128599</v>
      </c>
      <c r="E106" s="34">
        <f>EXP(2.5*(Cálculos!I105-Constantes!$D$11)/(Constantes!$D$13))*Constantes!$D$18+Constantes!$D$17</f>
        <v>0.42539942518028606</v>
      </c>
      <c r="F106" s="34">
        <f>MIN(D106*E106,0.8*(I105+Clima!$F104-G106-H106-Constantes!$D$12))</f>
        <v>0.87667188452190192</v>
      </c>
      <c r="G106" s="34">
        <f>IF(Clima!$F104&gt;0.05*Constantes!$D$19,((Clima!$F104-0.05*Constantes!$D$19)^2)/(Clima!$F104+0.95*Constantes!$D$19),0)</f>
        <v>0</v>
      </c>
      <c r="H106" s="34">
        <f>MAX(0,I105+Clima!$F104-G106-Constantes!$D$11)</f>
        <v>0</v>
      </c>
      <c r="I106" s="34">
        <f>I105+Clima!$F104-G106-F106-H106</f>
        <v>34.058511410571867</v>
      </c>
      <c r="J106" s="7"/>
      <c r="K106" s="34">
        <v>101</v>
      </c>
      <c r="L106" s="34">
        <f>ET_Calcs!$I104*((1-Constantes!$E$20)*ET_Calcs!$K104+ET_Calcs!$L104)</f>
        <v>2.0608205668128599</v>
      </c>
      <c r="M106" s="34">
        <f>EXP(2.5*(Cálculos!Q105-Constantes!$D$11)/(Constantes!$D$13))*Constantes!$E$18+Constantes!$E$17</f>
        <v>0.54249482461635479</v>
      </c>
      <c r="N106" s="34">
        <f>MIN(L106*M106,0.8*(Q105+Clima!$F104-O106-P106-Constantes!$D$12))</f>
        <v>1.1179844919589192</v>
      </c>
      <c r="O106" s="34">
        <f>IF(Clima!$F104&gt;0.05*Constantes!$E$19,((Clima!$F104-0.05*Constantes!$E$19)^2)/(Clima!$F104+0.95*Constantes!$E$19),0)</f>
        <v>0</v>
      </c>
      <c r="P106" s="34">
        <f>MAX(0,Q105+Clima!$F104-O106-Constantes!$D$11)</f>
        <v>0</v>
      </c>
      <c r="Q106" s="34">
        <f>Q105+Clima!$F104-O106-N106-P106</f>
        <v>31.70854324631814</v>
      </c>
      <c r="R106" s="7"/>
      <c r="S106" s="34">
        <v>101</v>
      </c>
      <c r="T106" s="34">
        <f>ET_Calcs!$I104*((1-Constantes!$F$20)*ET_Calcs!$K104+ET_Calcs!$L104)</f>
        <v>2.0608205668128599</v>
      </c>
      <c r="U106" s="34">
        <f>EXP(2.5*(Cálculos!Y105-Constantes!$D$11)/(Constantes!$D$13))*Constantes!$F$18+Constantes!$F$17</f>
        <v>0.681429264375362</v>
      </c>
      <c r="V106" s="34">
        <f>MIN(T106*U106,0.8*(Y105+Clima!$F104-W106-X106-Constantes!$D$12))</f>
        <v>1.4043034428529035</v>
      </c>
      <c r="W106" s="34">
        <f>IF(Clima!$F104&gt;0.05*Constantes!$F$19,((Clima!$F104-0.05*Constantes!$F$19)^2)/(Clima!$F104+0.95*Constantes!$F$19),0)</f>
        <v>0</v>
      </c>
      <c r="X106" s="34">
        <f>MAX(0,Y105+Clima!$F104-W106-Constantes!$D$11)</f>
        <v>0</v>
      </c>
      <c r="Y106" s="34">
        <f>Y105+Clima!$F104-W106-V106-X106</f>
        <v>28.397589096327646</v>
      </c>
      <c r="Z106" s="7"/>
      <c r="AA106" s="8"/>
    </row>
    <row r="107" spans="2:27" x14ac:dyDescent="0.25">
      <c r="B107" s="6"/>
      <c r="C107" s="34">
        <v>102</v>
      </c>
      <c r="D107" s="34">
        <f>ET_Calcs!$I105*((1-Constantes!$D$20)*ET_Calcs!$K105+ET_Calcs!$L105)</f>
        <v>2.0482156701395806</v>
      </c>
      <c r="E107" s="34">
        <f>EXP(2.5*(Cálculos!I106-Constantes!$D$11)/(Constantes!$D$13))*Constantes!$D$18+Constantes!$D$17</f>
        <v>0.41685438548049458</v>
      </c>
      <c r="F107" s="34">
        <f>MIN(D107*E107,0.8*(I106+Clima!$F105-G107-H107-Constantes!$D$12))</f>
        <v>0.85380768450755429</v>
      </c>
      <c r="G107" s="34">
        <f>IF(Clima!$F105&gt;0.05*Constantes!$D$19,((Clima!$F105-0.05*Constantes!$D$19)^2)/(Clima!$F105+0.95*Constantes!$D$19),0)</f>
        <v>3.4387060925978798E-2</v>
      </c>
      <c r="H107" s="34">
        <f>MAX(0,I106+Clima!$F105-G107-Constantes!$D$11)</f>
        <v>0</v>
      </c>
      <c r="I107" s="34">
        <f>I106+Clima!$F105-G107-F107-H107</f>
        <v>36.670316665138337</v>
      </c>
      <c r="J107" s="7"/>
      <c r="K107" s="34">
        <v>102</v>
      </c>
      <c r="L107" s="34">
        <f>ET_Calcs!$I105*((1-Constantes!$E$20)*ET_Calcs!$K105+ET_Calcs!$L105)</f>
        <v>2.0482156701395806</v>
      </c>
      <c r="M107" s="34">
        <f>EXP(2.5*(Cálculos!Q106-Constantes!$D$11)/(Constantes!$D$13))*Constantes!$E$18+Constantes!$E$17</f>
        <v>0.53753079498873491</v>
      </c>
      <c r="N107" s="34">
        <f>MIN(L107*M107,0.8*(Q106+Clima!$F105-O107-P107-Constantes!$D$12))</f>
        <v>1.1009789974785131</v>
      </c>
      <c r="O107" s="34">
        <f>IF(Clima!$F105&gt;0.05*Constantes!$E$19,((Clima!$F105-0.05*Constantes!$E$19)^2)/(Clima!$F105+0.95*Constantes!$E$19),0)</f>
        <v>0</v>
      </c>
      <c r="P107" s="34">
        <f>MAX(0,Q106+Clima!$F105-O107-Constantes!$D$11)</f>
        <v>0</v>
      </c>
      <c r="Q107" s="34">
        <f>Q106+Clima!$F105-O107-N107-P107</f>
        <v>34.10756424883963</v>
      </c>
      <c r="R107" s="7"/>
      <c r="S107" s="34">
        <v>102</v>
      </c>
      <c r="T107" s="34">
        <f>ET_Calcs!$I105*((1-Constantes!$F$20)*ET_Calcs!$K105+ET_Calcs!$L105)</f>
        <v>2.0482156701395806</v>
      </c>
      <c r="U107" s="34">
        <f>EXP(2.5*(Cálculos!Y106-Constantes!$D$11)/(Constantes!$D$13))*Constantes!$F$18+Constantes!$F$17</f>
        <v>0.67929651697648918</v>
      </c>
      <c r="V107" s="34">
        <f>MIN(T107*U107,0.8*(Y106+Clima!$F105-W107-X107-Constantes!$D$12))</f>
        <v>1.3913457707424828</v>
      </c>
      <c r="W107" s="34">
        <f>IF(Clima!$F105&gt;0.05*Constantes!$F$19,((Clima!$F105-0.05*Constantes!$F$19)^2)/(Clima!$F105+0.95*Constantes!$F$19),0)</f>
        <v>0</v>
      </c>
      <c r="X107" s="34">
        <f>MAX(0,Y106+Clima!$F105-W107-Constantes!$D$11)</f>
        <v>0</v>
      </c>
      <c r="Y107" s="34">
        <f>Y106+Clima!$F105-W107-V107-X107</f>
        <v>30.506243325585164</v>
      </c>
      <c r="Z107" s="7"/>
      <c r="AA107" s="8"/>
    </row>
    <row r="108" spans="2:27" x14ac:dyDescent="0.25">
      <c r="B108" s="6"/>
      <c r="C108" s="34">
        <v>103</v>
      </c>
      <c r="D108" s="34">
        <f>ET_Calcs!$I106*((1-Constantes!$D$20)*ET_Calcs!$K106+ET_Calcs!$L106)</f>
        <v>1.9132985274333565</v>
      </c>
      <c r="E108" s="34">
        <f>EXP(2.5*(Cálculos!I107-Constantes!$D$11)/(Constantes!$D$13))*Constantes!$D$18+Constantes!$D$17</f>
        <v>0.44497555463139332</v>
      </c>
      <c r="F108" s="34">
        <f>MIN(D108*E108,0.8*(I107+Clima!$F106-G108-H108-Constantes!$D$12))</f>
        <v>0.85137107342008589</v>
      </c>
      <c r="G108" s="34">
        <f>IF(Clima!$F106&gt;0.05*Constantes!$D$19,((Clima!$F106-0.05*Constantes!$D$19)^2)/(Clima!$F106+0.95*Constantes!$D$19),0)</f>
        <v>0</v>
      </c>
      <c r="H108" s="34">
        <f>MAX(0,I107+Clima!$F106-G108-Constantes!$D$11)</f>
        <v>0</v>
      </c>
      <c r="I108" s="34">
        <f>I107+Clima!$F106-G108-F108-H108</f>
        <v>37.618945591718251</v>
      </c>
      <c r="J108" s="7"/>
      <c r="K108" s="34">
        <v>103</v>
      </c>
      <c r="L108" s="34">
        <f>ET_Calcs!$I106*((1-Constantes!$E$20)*ET_Calcs!$K106+ET_Calcs!$L106)</f>
        <v>1.9132985274333565</v>
      </c>
      <c r="M108" s="34">
        <f>EXP(2.5*(Cálculos!Q107-Constantes!$D$11)/(Constantes!$D$13))*Constantes!$E$18+Constantes!$E$17</f>
        <v>0.54899507019799154</v>
      </c>
      <c r="N108" s="34">
        <f>MIN(L108*M108,0.8*(Q107+Clima!$F106-O108-P108-Constantes!$D$12))</f>
        <v>1.0503914593779895</v>
      </c>
      <c r="O108" s="34">
        <f>IF(Clima!$F106&gt;0.05*Constantes!$E$19,((Clima!$F106-0.05*Constantes!$E$19)^2)/(Clima!$F106+0.95*Constantes!$E$19),0)</f>
        <v>0</v>
      </c>
      <c r="P108" s="34">
        <f>MAX(0,Q107+Clima!$F106-O108-Constantes!$D$11)</f>
        <v>0</v>
      </c>
      <c r="Q108" s="34">
        <f>Q107+Clima!$F106-O108-N108-P108</f>
        <v>34.857172789461636</v>
      </c>
      <c r="R108" s="7"/>
      <c r="S108" s="34">
        <v>103</v>
      </c>
      <c r="T108" s="34">
        <f>ET_Calcs!$I106*((1-Constantes!$F$20)*ET_Calcs!$K106+ET_Calcs!$L106)</f>
        <v>1.9132985274333565</v>
      </c>
      <c r="U108" s="34">
        <f>EXP(2.5*(Cálculos!Y107-Constantes!$D$11)/(Constantes!$D$13))*Constantes!$F$18+Constantes!$F$17</f>
        <v>0.68263101486946942</v>
      </c>
      <c r="V108" s="34">
        <f>MIN(T108*U108,0.8*(Y107+Clima!$F106-W108-X108-Constantes!$D$12))</f>
        <v>1.3060769155300935</v>
      </c>
      <c r="W108" s="34">
        <f>IF(Clima!$F106&gt;0.05*Constantes!$F$19,((Clima!$F106-0.05*Constantes!$F$19)^2)/(Clima!$F106+0.95*Constantes!$F$19),0)</f>
        <v>0</v>
      </c>
      <c r="X108" s="34">
        <f>MAX(0,Y107+Clima!$F106-W108-Constantes!$D$11)</f>
        <v>0</v>
      </c>
      <c r="Y108" s="34">
        <f>Y107+Clima!$F106-W108-V108-X108</f>
        <v>31.000166410055073</v>
      </c>
      <c r="Z108" s="7"/>
      <c r="AA108" s="8"/>
    </row>
    <row r="109" spans="2:27" x14ac:dyDescent="0.25">
      <c r="B109" s="6"/>
      <c r="C109" s="34">
        <v>104</v>
      </c>
      <c r="D109" s="34">
        <f>ET_Calcs!$I107*((1-Constantes!$D$20)*ET_Calcs!$K107+ET_Calcs!$L107)</f>
        <v>2.022877743978639</v>
      </c>
      <c r="E109" s="34">
        <f>EXP(2.5*(Cálculos!I108-Constantes!$D$11)/(Constantes!$D$13))*Constantes!$D$18+Constantes!$D$17</f>
        <v>0.45738554260532394</v>
      </c>
      <c r="F109" s="34">
        <f>MIN(D109*E109,0.8*(I108+Clima!$F107-G109-H109-Constantes!$D$12))</f>
        <v>0.92523503455390332</v>
      </c>
      <c r="G109" s="34">
        <f>IF(Clima!$F107&gt;0.05*Constantes!$D$19,((Clima!$F107-0.05*Constantes!$D$19)^2)/(Clima!$F107+0.95*Constantes!$D$19),0)</f>
        <v>0</v>
      </c>
      <c r="H109" s="34">
        <f>MAX(0,I108+Clima!$F107-G109-Constantes!$D$11)</f>
        <v>0</v>
      </c>
      <c r="I109" s="34">
        <f>I108+Clima!$F107-G109-F109-H109</f>
        <v>36.693710557164351</v>
      </c>
      <c r="J109" s="7"/>
      <c r="K109" s="34">
        <v>104</v>
      </c>
      <c r="L109" s="34">
        <f>ET_Calcs!$I107*((1-Constantes!$E$20)*ET_Calcs!$K107+ET_Calcs!$L107)</f>
        <v>2.022877743978639</v>
      </c>
      <c r="M109" s="34">
        <f>EXP(2.5*(Cálculos!Q108-Constantes!$D$11)/(Constantes!$D$13))*Constantes!$E$18+Constantes!$E$17</f>
        <v>0.55325062399260783</v>
      </c>
      <c r="N109" s="34">
        <f>MIN(L109*M109,0.8*(Q108+Clima!$F107-O109-P109-Constantes!$D$12))</f>
        <v>1.1191583741169409</v>
      </c>
      <c r="O109" s="34">
        <f>IF(Clima!$F107&gt;0.05*Constantes!$E$19,((Clima!$F107-0.05*Constantes!$E$19)^2)/(Clima!$F107+0.95*Constantes!$E$19),0)</f>
        <v>0</v>
      </c>
      <c r="P109" s="34">
        <f>MAX(0,Q108+Clima!$F107-O109-Constantes!$D$11)</f>
        <v>0</v>
      </c>
      <c r="Q109" s="34">
        <f>Q108+Clima!$F107-O109-N109-P109</f>
        <v>33.738014415344693</v>
      </c>
      <c r="R109" s="7"/>
      <c r="S109" s="34">
        <v>104</v>
      </c>
      <c r="T109" s="34">
        <f>ET_Calcs!$I107*((1-Constantes!$F$20)*ET_Calcs!$K107+ET_Calcs!$L107)</f>
        <v>2.022877743978639</v>
      </c>
      <c r="U109" s="34">
        <f>EXP(2.5*(Cálculos!Y108-Constantes!$D$11)/(Constantes!$D$13))*Constantes!$F$18+Constantes!$F$17</f>
        <v>0.68353163079325596</v>
      </c>
      <c r="V109" s="34">
        <f>MIN(T109*U109,0.8*(Y108+Clima!$F107-W109-X109-Constantes!$D$12))</f>
        <v>1.3827009232371017</v>
      </c>
      <c r="W109" s="34">
        <f>IF(Clima!$F107&gt;0.05*Constantes!$F$19,((Clima!$F107-0.05*Constantes!$F$19)^2)/(Clima!$F107+0.95*Constantes!$F$19),0)</f>
        <v>0</v>
      </c>
      <c r="X109" s="34">
        <f>MAX(0,Y108+Clima!$F107-W109-Constantes!$D$11)</f>
        <v>0</v>
      </c>
      <c r="Y109" s="34">
        <f>Y108+Clima!$F107-W109-V109-X109</f>
        <v>29.61746548681797</v>
      </c>
      <c r="Z109" s="7"/>
      <c r="AA109" s="8"/>
    </row>
    <row r="110" spans="2:27" x14ac:dyDescent="0.25">
      <c r="B110" s="6"/>
      <c r="C110" s="34">
        <v>105</v>
      </c>
      <c r="D110" s="34">
        <f>ET_Calcs!$I108*((1-Constantes!$D$20)*ET_Calcs!$K108+ET_Calcs!$L108)</f>
        <v>1.9213546184128576</v>
      </c>
      <c r="E110" s="34">
        <f>EXP(2.5*(Cálculos!I109-Constantes!$D$11)/(Constantes!$D$13))*Constantes!$D$18+Constantes!$D$17</f>
        <v>0.44526612611996863</v>
      </c>
      <c r="F110" s="34">
        <f>MIN(D110*E110,0.8*(I109+Clima!$F108-G110-H110-Constantes!$D$12))</f>
        <v>0.85551412784340364</v>
      </c>
      <c r="G110" s="34">
        <f>IF(Clima!$F108&gt;0.05*Constantes!$D$19,((Clima!$F108-0.05*Constantes!$D$19)^2)/(Clima!$F108+0.95*Constantes!$D$19),0)</f>
        <v>0</v>
      </c>
      <c r="H110" s="34">
        <f>MAX(0,I109+Clima!$F108-G110-Constantes!$D$11)</f>
        <v>0</v>
      </c>
      <c r="I110" s="34">
        <f>I109+Clima!$F108-G110-F110-H110</f>
        <v>35.838196429320945</v>
      </c>
      <c r="J110" s="7"/>
      <c r="K110" s="34">
        <v>105</v>
      </c>
      <c r="L110" s="34">
        <f>ET_Calcs!$I108*((1-Constantes!$E$20)*ET_Calcs!$K108+ET_Calcs!$L108)</f>
        <v>1.9213546184128576</v>
      </c>
      <c r="M110" s="34">
        <f>EXP(2.5*(Cálculos!Q109-Constantes!$D$11)/(Constantes!$D$13))*Constantes!$E$18+Constantes!$E$17</f>
        <v>0.54702402269180894</v>
      </c>
      <c r="N110" s="34">
        <f>MIN(L110*M110,0.8*(Q109+Clima!$F108-O110-P110-Constantes!$D$12))</f>
        <v>1.0510271323816869</v>
      </c>
      <c r="O110" s="34">
        <f>IF(Clima!$F108&gt;0.05*Constantes!$E$19,((Clima!$F108-0.05*Constantes!$E$19)^2)/(Clima!$F108+0.95*Constantes!$E$19),0)</f>
        <v>0</v>
      </c>
      <c r="P110" s="34">
        <f>MAX(0,Q109+Clima!$F108-O110-Constantes!$D$11)</f>
        <v>0</v>
      </c>
      <c r="Q110" s="34">
        <f>Q109+Clima!$F108-O110-N110-P110</f>
        <v>32.68698728296301</v>
      </c>
      <c r="R110" s="7"/>
      <c r="S110" s="34">
        <v>105</v>
      </c>
      <c r="T110" s="34">
        <f>ET_Calcs!$I108*((1-Constantes!$F$20)*ET_Calcs!$K108+ET_Calcs!$L108)</f>
        <v>1.9213546184128576</v>
      </c>
      <c r="U110" s="34">
        <f>EXP(2.5*(Cálculos!Y109-Constantes!$D$11)/(Constantes!$D$13))*Constantes!$F$18+Constantes!$F$17</f>
        <v>0.68112982925212628</v>
      </c>
      <c r="V110" s="34">
        <f>MIN(T110*U110,0.8*(Y109+Clima!$F108-W110-X110-Constantes!$D$12))</f>
        <v>1.3086919431723338</v>
      </c>
      <c r="W110" s="34">
        <f>IF(Clima!$F108&gt;0.05*Constantes!$F$19,((Clima!$F108-0.05*Constantes!$F$19)^2)/(Clima!$F108+0.95*Constantes!$F$19),0)</f>
        <v>0</v>
      </c>
      <c r="X110" s="34">
        <f>MAX(0,Y109+Clima!$F108-W110-Constantes!$D$11)</f>
        <v>0</v>
      </c>
      <c r="Y110" s="34">
        <f>Y109+Clima!$F108-W110-V110-X110</f>
        <v>28.308773543645636</v>
      </c>
      <c r="Z110" s="7"/>
      <c r="AA110" s="8"/>
    </row>
    <row r="111" spans="2:27" x14ac:dyDescent="0.25">
      <c r="B111" s="6"/>
      <c r="C111" s="34">
        <v>106</v>
      </c>
      <c r="D111" s="34">
        <f>ET_Calcs!$I109*((1-Constantes!$D$20)*ET_Calcs!$K109+ET_Calcs!$L109)</f>
        <v>1.9606568284811652</v>
      </c>
      <c r="E111" s="34">
        <f>EXP(2.5*(Cálculos!I110-Constantes!$D$11)/(Constantes!$D$13))*Constantes!$D$18+Constantes!$D$17</f>
        <v>0.43511617103010303</v>
      </c>
      <c r="F111" s="34">
        <f>MIN(D111*E111,0.8*(I110+Clima!$F109-G111-H111-Constantes!$D$12))</f>
        <v>0.8531134919127501</v>
      </c>
      <c r="G111" s="34">
        <f>IF(Clima!$F109&gt;0.05*Constantes!$D$19,((Clima!$F109-0.05*Constantes!$D$19)^2)/(Clima!$F109+0.95*Constantes!$D$19),0)</f>
        <v>0</v>
      </c>
      <c r="H111" s="34">
        <f>MAX(0,I110+Clima!$F109-G111-Constantes!$D$11)</f>
        <v>0</v>
      </c>
      <c r="I111" s="34">
        <f>I110+Clima!$F109-G111-F111-H111</f>
        <v>34.985082937408194</v>
      </c>
      <c r="J111" s="7"/>
      <c r="K111" s="34">
        <v>106</v>
      </c>
      <c r="L111" s="34">
        <f>ET_Calcs!$I109*((1-Constantes!$E$20)*ET_Calcs!$K109+ET_Calcs!$L109)</f>
        <v>1.9606568284811652</v>
      </c>
      <c r="M111" s="34">
        <f>EXP(2.5*(Cálculos!Q110-Constantes!$D$11)/(Constantes!$D$13))*Constantes!$E$18+Constantes!$E$17</f>
        <v>0.54184104517587584</v>
      </c>
      <c r="N111" s="34">
        <f>MIN(L111*M111,0.8*(Q110+Clima!$F109-O111-P111-Constantes!$D$12))</f>
        <v>1.0623643451754525</v>
      </c>
      <c r="O111" s="34">
        <f>IF(Clima!$F109&gt;0.05*Constantes!$E$19,((Clima!$F109-0.05*Constantes!$E$19)^2)/(Clima!$F109+0.95*Constantes!$E$19),0)</f>
        <v>0</v>
      </c>
      <c r="P111" s="34">
        <f>MAX(0,Q110+Clima!$F109-O111-Constantes!$D$11)</f>
        <v>0</v>
      </c>
      <c r="Q111" s="34">
        <f>Q110+Clima!$F109-O111-N111-P111</f>
        <v>31.624622937787557</v>
      </c>
      <c r="R111" s="7"/>
      <c r="S111" s="34">
        <v>106</v>
      </c>
      <c r="T111" s="34">
        <f>ET_Calcs!$I109*((1-Constantes!$F$20)*ET_Calcs!$K109+ET_Calcs!$L109)</f>
        <v>1.9606568284811652</v>
      </c>
      <c r="U111" s="34">
        <f>EXP(2.5*(Cálculos!Y110-Constantes!$D$11)/(Constantes!$D$13))*Constantes!$F$18+Constantes!$F$17</f>
        <v>0.67917249359046117</v>
      </c>
      <c r="V111" s="34">
        <f>MIN(T111*U111,0.8*(Y110+Clima!$F109-W111-X111-Constantes!$D$12))</f>
        <v>1.3316241872747181</v>
      </c>
      <c r="W111" s="34">
        <f>IF(Clima!$F109&gt;0.05*Constantes!$F$19,((Clima!$F109-0.05*Constantes!$F$19)^2)/(Clima!$F109+0.95*Constantes!$F$19),0)</f>
        <v>0</v>
      </c>
      <c r="X111" s="34">
        <f>MAX(0,Y110+Clima!$F109-W111-Constantes!$D$11)</f>
        <v>0</v>
      </c>
      <c r="Y111" s="34">
        <f>Y110+Clima!$F109-W111-V111-X111</f>
        <v>26.977149356370916</v>
      </c>
      <c r="Z111" s="7"/>
      <c r="AA111" s="8"/>
    </row>
    <row r="112" spans="2:27" x14ac:dyDescent="0.25">
      <c r="B112" s="6"/>
      <c r="C112" s="34">
        <v>107</v>
      </c>
      <c r="D112" s="34">
        <f>ET_Calcs!$I110*((1-Constantes!$D$20)*ET_Calcs!$K110+ET_Calcs!$L110)</f>
        <v>1.9330550023832787</v>
      </c>
      <c r="E112" s="34">
        <f>EXP(2.5*(Cálculos!I111-Constantes!$D$11)/(Constantes!$D$13))*Constantes!$D$18+Constantes!$D$17</f>
        <v>0.42591129454698606</v>
      </c>
      <c r="F112" s="34">
        <f>MIN(D112*E112,0.8*(I111+Clima!$F110-G112-H112-Constantes!$D$12))</f>
        <v>0.82330995849558941</v>
      </c>
      <c r="G112" s="34">
        <f>IF(Clima!$F110&gt;0.05*Constantes!$D$19,((Clima!$F110-0.05*Constantes!$D$19)^2)/(Clima!$F110+0.95*Constantes!$D$19),0)</f>
        <v>0</v>
      </c>
      <c r="H112" s="34">
        <f>MAX(0,I111+Clima!$F110-G112-Constantes!$D$11)</f>
        <v>0</v>
      </c>
      <c r="I112" s="34">
        <f>I111+Clima!$F110-G112-F112-H112</f>
        <v>34.161772978912602</v>
      </c>
      <c r="J112" s="7"/>
      <c r="K112" s="34">
        <v>107</v>
      </c>
      <c r="L112" s="34">
        <f>ET_Calcs!$I110*((1-Constantes!$E$20)*ET_Calcs!$K110+ET_Calcs!$L110)</f>
        <v>1.9330550023832787</v>
      </c>
      <c r="M112" s="34">
        <f>EXP(2.5*(Cálculos!Q111-Constantes!$D$11)/(Constantes!$D$13))*Constantes!$E$18+Constantes!$E$17</f>
        <v>0.53718246640435241</v>
      </c>
      <c r="N112" s="34">
        <f>MIN(L112*M112,0.8*(Q111+Clima!$F110-O112-P112-Constantes!$D$12))</f>
        <v>1.038403253875521</v>
      </c>
      <c r="O112" s="34">
        <f>IF(Clima!$F110&gt;0.05*Constantes!$E$19,((Clima!$F110-0.05*Constantes!$E$19)^2)/(Clima!$F110+0.95*Constantes!$E$19),0)</f>
        <v>0</v>
      </c>
      <c r="P112" s="34">
        <f>MAX(0,Q111+Clima!$F110-O112-Constantes!$D$11)</f>
        <v>0</v>
      </c>
      <c r="Q112" s="34">
        <f>Q111+Clima!$F110-O112-N112-P112</f>
        <v>30.586219683912034</v>
      </c>
      <c r="R112" s="7"/>
      <c r="S112" s="34">
        <v>107</v>
      </c>
      <c r="T112" s="34">
        <f>ET_Calcs!$I110*((1-Constantes!$F$20)*ET_Calcs!$K110+ET_Calcs!$L110)</f>
        <v>1.9330550023832787</v>
      </c>
      <c r="U112" s="34">
        <f>EXP(2.5*(Cálculos!Y111-Constantes!$D$11)/(Constantes!$D$13))*Constantes!$F$18+Constantes!$F$17</f>
        <v>0.67745253129944405</v>
      </c>
      <c r="V112" s="34">
        <f>MIN(T112*U112,0.8*(Y111+Clima!$F110-W112-X112-Constantes!$D$12))</f>
        <v>0.58171948509673255</v>
      </c>
      <c r="W112" s="34">
        <f>IF(Clima!$F110&gt;0.05*Constantes!$F$19,((Clima!$F110-0.05*Constantes!$F$19)^2)/(Clima!$F110+0.95*Constantes!$F$19),0)</f>
        <v>0</v>
      </c>
      <c r="X112" s="34">
        <f>MAX(0,Y111+Clima!$F110-W112-Constantes!$D$11)</f>
        <v>0</v>
      </c>
      <c r="Y112" s="34">
        <f>Y111+Clima!$F110-W112-V112-X112</f>
        <v>26.395429871274182</v>
      </c>
      <c r="Z112" s="7"/>
      <c r="AA112" s="8"/>
    </row>
    <row r="113" spans="2:27" x14ac:dyDescent="0.25">
      <c r="B113" s="6"/>
      <c r="C113" s="34">
        <v>108</v>
      </c>
      <c r="D113" s="34">
        <f>ET_Calcs!$I111*((1-Constantes!$D$20)*ET_Calcs!$K111+ET_Calcs!$L111)</f>
        <v>1.9632743022342365</v>
      </c>
      <c r="E113" s="34">
        <f>EXP(2.5*(Cálculos!I112-Constantes!$D$11)/(Constantes!$D$13))*Constantes!$D$18+Constantes!$D$17</f>
        <v>0.41781818340496696</v>
      </c>
      <c r="F113" s="34">
        <f>MIN(D113*E113,0.8*(I112+Clima!$F111-G113-H113-Constantes!$D$12))</f>
        <v>0.8202917024851627</v>
      </c>
      <c r="G113" s="34">
        <f>IF(Clima!$F111&gt;0.05*Constantes!$D$19,((Clima!$F111-0.05*Constantes!$D$19)^2)/(Clima!$F111+0.95*Constantes!$D$19),0)</f>
        <v>0</v>
      </c>
      <c r="H113" s="34">
        <f>MAX(0,I112+Clima!$F111-G113-Constantes!$D$11)</f>
        <v>0</v>
      </c>
      <c r="I113" s="34">
        <f>I112+Clima!$F111-G113-F113-H113</f>
        <v>34.04148127642744</v>
      </c>
      <c r="J113" s="7"/>
      <c r="K113" s="34">
        <v>108</v>
      </c>
      <c r="L113" s="34">
        <f>ET_Calcs!$I111*((1-Constantes!$E$20)*ET_Calcs!$K111+ET_Calcs!$L111)</f>
        <v>1.9632743022342365</v>
      </c>
      <c r="M113" s="34">
        <f>EXP(2.5*(Cálculos!Q112-Constantes!$D$11)/(Constantes!$D$13))*Constantes!$E$18+Constantes!$E$17</f>
        <v>0.53313066132510045</v>
      </c>
      <c r="N113" s="34">
        <f>MIN(L113*M113,0.8*(Q112+Clima!$F111-O113-P113-Constantes!$D$12))</f>
        <v>1.0466817271127136</v>
      </c>
      <c r="O113" s="34">
        <f>IF(Clima!$F111&gt;0.05*Constantes!$E$19,((Clima!$F111-0.05*Constantes!$E$19)^2)/(Clima!$F111+0.95*Constantes!$E$19),0)</f>
        <v>0</v>
      </c>
      <c r="P113" s="34">
        <f>MAX(0,Q112+Clima!$F111-O113-Constantes!$D$11)</f>
        <v>0</v>
      </c>
      <c r="Q113" s="34">
        <f>Q112+Clima!$F111-O113-N113-P113</f>
        <v>30.239537956799321</v>
      </c>
      <c r="R113" s="7"/>
      <c r="S113" s="34">
        <v>108</v>
      </c>
      <c r="T113" s="34">
        <f>ET_Calcs!$I111*((1-Constantes!$F$20)*ET_Calcs!$K111+ET_Calcs!$L111)</f>
        <v>1.9632743022342365</v>
      </c>
      <c r="U113" s="34">
        <f>EXP(2.5*(Cálculos!Y112-Constantes!$D$11)/(Constantes!$D$13))*Constantes!$F$18+Constantes!$F$17</f>
        <v>0.67677743419835923</v>
      </c>
      <c r="V113" s="34">
        <f>MIN(T113*U113,0.8*(Y112+Clima!$F111-W113-X113-Constantes!$D$12))</f>
        <v>0.67634389701934483</v>
      </c>
      <c r="W113" s="34">
        <f>IF(Clima!$F111&gt;0.05*Constantes!$F$19,((Clima!$F111-0.05*Constantes!$F$19)^2)/(Clima!$F111+0.95*Constantes!$F$19),0)</f>
        <v>0</v>
      </c>
      <c r="X113" s="34">
        <f>MAX(0,Y112+Clima!$F111-W113-Constantes!$D$11)</f>
        <v>0</v>
      </c>
      <c r="Y113" s="34">
        <f>Y112+Clima!$F111-W113-V113-X113</f>
        <v>26.419085974254838</v>
      </c>
      <c r="Z113" s="7"/>
      <c r="AA113" s="8"/>
    </row>
    <row r="114" spans="2:27" x14ac:dyDescent="0.25">
      <c r="B114" s="6"/>
      <c r="C114" s="34">
        <v>109</v>
      </c>
      <c r="D114" s="34">
        <f>ET_Calcs!$I112*((1-Constantes!$D$20)*ET_Calcs!$K112+ET_Calcs!$L112)</f>
        <v>1.9783041822146641</v>
      </c>
      <c r="E114" s="34">
        <f>EXP(2.5*(Cálculos!I113-Constantes!$D$11)/(Constantes!$D$13))*Constantes!$D$18+Constantes!$D$17</f>
        <v>0.41669649327657943</v>
      </c>
      <c r="F114" s="34">
        <f>MIN(D114*E114,0.8*(I113+Clima!$F112-G114-H114-Constantes!$D$12))</f>
        <v>0.82435241536324178</v>
      </c>
      <c r="G114" s="34">
        <f>IF(Clima!$F112&gt;0.05*Constantes!$D$19,((Clima!$F112-0.05*Constantes!$D$19)^2)/(Clima!$F112+0.95*Constantes!$D$19),0)</f>
        <v>0</v>
      </c>
      <c r="H114" s="34">
        <f>MAX(0,I113+Clima!$F112-G114-Constantes!$D$11)</f>
        <v>0</v>
      </c>
      <c r="I114" s="34">
        <f>I113+Clima!$F112-G114-F114-H114</f>
        <v>33.717128861064197</v>
      </c>
      <c r="J114" s="7"/>
      <c r="K114" s="34">
        <v>109</v>
      </c>
      <c r="L114" s="34">
        <f>ET_Calcs!$I112*((1-Constantes!$E$20)*ET_Calcs!$K112+ET_Calcs!$L112)</f>
        <v>1.9783041822146641</v>
      </c>
      <c r="M114" s="34">
        <f>EXP(2.5*(Cálculos!Q113-Constantes!$D$11)/(Constantes!$D$13))*Constantes!$E$18+Constantes!$E$17</f>
        <v>0.53187872902735656</v>
      </c>
      <c r="N114" s="34">
        <f>MIN(L114*M114,0.8*(Q113+Clima!$F112-O114-P114-Constantes!$D$12))</f>
        <v>1.0522179140658394</v>
      </c>
      <c r="O114" s="34">
        <f>IF(Clima!$F112&gt;0.05*Constantes!$E$19,((Clima!$F112-0.05*Constantes!$E$19)^2)/(Clima!$F112+0.95*Constantes!$E$19),0)</f>
        <v>0</v>
      </c>
      <c r="P114" s="34">
        <f>MAX(0,Q113+Clima!$F112-O114-Constantes!$D$11)</f>
        <v>0</v>
      </c>
      <c r="Q114" s="34">
        <f>Q113+Clima!$F112-O114-N114-P114</f>
        <v>29.687320042733482</v>
      </c>
      <c r="R114" s="7"/>
      <c r="S114" s="34">
        <v>109</v>
      </c>
      <c r="T114" s="34">
        <f>ET_Calcs!$I112*((1-Constantes!$F$20)*ET_Calcs!$K112+ET_Calcs!$L112)</f>
        <v>1.9783041822146641</v>
      </c>
      <c r="U114" s="34">
        <f>EXP(2.5*(Cálculos!Y113-Constantes!$D$11)/(Constantes!$D$13))*Constantes!$F$18+Constantes!$F$17</f>
        <v>0.67680404486195445</v>
      </c>
      <c r="V114" s="34">
        <f>MIN(T114*U114,0.8*(Y113+Clima!$F112-W114-X114-Constantes!$D$12))</f>
        <v>0.53526877940387008</v>
      </c>
      <c r="W114" s="34">
        <f>IF(Clima!$F112&gt;0.05*Constantes!$F$19,((Clima!$F112-0.05*Constantes!$F$19)^2)/(Clima!$F112+0.95*Constantes!$F$19),0)</f>
        <v>0</v>
      </c>
      <c r="X114" s="34">
        <f>MAX(0,Y113+Clima!$F112-W114-Constantes!$D$11)</f>
        <v>0</v>
      </c>
      <c r="Y114" s="34">
        <f>Y113+Clima!$F112-W114-V114-X114</f>
        <v>26.383817194850966</v>
      </c>
      <c r="Z114" s="7"/>
      <c r="AA114" s="8"/>
    </row>
    <row r="115" spans="2:27" x14ac:dyDescent="0.25">
      <c r="B115" s="6"/>
      <c r="C115" s="34">
        <v>110</v>
      </c>
      <c r="D115" s="34">
        <f>ET_Calcs!$I113*((1-Constantes!$D$20)*ET_Calcs!$K113+ET_Calcs!$L113)</f>
        <v>2.0060289896835068</v>
      </c>
      <c r="E115" s="34">
        <f>EXP(2.5*(Cálculos!I114-Constantes!$D$11)/(Constantes!$D$13))*Constantes!$D$18+Constantes!$D$17</f>
        <v>0.41374564761891286</v>
      </c>
      <c r="F115" s="34">
        <f>MIN(D115*E115,0.8*(I114+Clima!$F113-G115-H115-Constantes!$D$12))</f>
        <v>0.82998576347891595</v>
      </c>
      <c r="G115" s="34">
        <f>IF(Clima!$F113&gt;0.05*Constantes!$D$19,((Clima!$F113-0.05*Constantes!$D$19)^2)/(Clima!$F113+0.95*Constantes!$D$19),0)</f>
        <v>0</v>
      </c>
      <c r="H115" s="34">
        <f>MAX(0,I114+Clima!$F113-G115-Constantes!$D$11)</f>
        <v>0</v>
      </c>
      <c r="I115" s="34">
        <f>I114+Clima!$F113-G115-F115-H115</f>
        <v>32.88714309758528</v>
      </c>
      <c r="J115" s="7"/>
      <c r="K115" s="34">
        <v>110</v>
      </c>
      <c r="L115" s="34">
        <f>ET_Calcs!$I113*((1-Constantes!$E$20)*ET_Calcs!$K113+ET_Calcs!$L113)</f>
        <v>2.0060289896835068</v>
      </c>
      <c r="M115" s="34">
        <f>EXP(2.5*(Cálculos!Q114-Constantes!$D$11)/(Constantes!$D$13))*Constantes!$E$18+Constantes!$E$17</f>
        <v>0.52998152743139793</v>
      </c>
      <c r="N115" s="34">
        <f>MIN(L115*M115,0.8*(Q114+Clima!$F113-O115-P115-Constantes!$D$12))</f>
        <v>1.0631583080241289</v>
      </c>
      <c r="O115" s="34">
        <f>IF(Clima!$F113&gt;0.05*Constantes!$E$19,((Clima!$F113-0.05*Constantes!$E$19)^2)/(Clima!$F113+0.95*Constantes!$E$19),0)</f>
        <v>0</v>
      </c>
      <c r="P115" s="34">
        <f>MAX(0,Q114+Clima!$F113-O115-Constantes!$D$11)</f>
        <v>0</v>
      </c>
      <c r="Q115" s="34">
        <f>Q114+Clima!$F113-O115-N115-P115</f>
        <v>28.624161734709354</v>
      </c>
      <c r="R115" s="7"/>
      <c r="S115" s="34">
        <v>110</v>
      </c>
      <c r="T115" s="34">
        <f>ET_Calcs!$I113*((1-Constantes!$F$20)*ET_Calcs!$K113+ET_Calcs!$L113)</f>
        <v>2.0060289896835068</v>
      </c>
      <c r="U115" s="34">
        <f>EXP(2.5*(Cálculos!Y114-Constantes!$D$11)/(Constantes!$D$13))*Constantes!$F$18+Constantes!$F$17</f>
        <v>0.67676439671442412</v>
      </c>
      <c r="V115" s="34">
        <f>MIN(T115*U115,0.8*(Y114+Clima!$F113-W115-X115-Constantes!$D$12))</f>
        <v>0.10705375588077289</v>
      </c>
      <c r="W115" s="34">
        <f>IF(Clima!$F113&gt;0.05*Constantes!$F$19,((Clima!$F113-0.05*Constantes!$F$19)^2)/(Clima!$F113+0.95*Constantes!$F$19),0)</f>
        <v>0</v>
      </c>
      <c r="X115" s="34">
        <f>MAX(0,Y114+Clima!$F113-W115-Constantes!$D$11)</f>
        <v>0</v>
      </c>
      <c r="Y115" s="34">
        <f>Y114+Clima!$F113-W115-V115-X115</f>
        <v>26.276763438970193</v>
      </c>
      <c r="Z115" s="7"/>
      <c r="AA115" s="8"/>
    </row>
    <row r="116" spans="2:27" x14ac:dyDescent="0.25">
      <c r="B116" s="6"/>
      <c r="C116" s="34">
        <v>111</v>
      </c>
      <c r="D116" s="34">
        <f>ET_Calcs!$I114*((1-Constantes!$D$20)*ET_Calcs!$K114+ET_Calcs!$L114)</f>
        <v>1.9081464891076798</v>
      </c>
      <c r="E116" s="34">
        <f>EXP(2.5*(Cálculos!I115-Constantes!$D$11)/(Constantes!$D$13))*Constantes!$D$18+Constantes!$D$17</f>
        <v>0.40666163830947177</v>
      </c>
      <c r="F116" s="34">
        <f>MIN(D116*E116,0.8*(I115+Clima!$F114-G116-H116-Constantes!$D$12))</f>
        <v>0.77596997739499574</v>
      </c>
      <c r="G116" s="34">
        <f>IF(Clima!$F114&gt;0.05*Constantes!$D$19,((Clima!$F114-0.05*Constantes!$D$19)^2)/(Clima!$F114+0.95*Constantes!$D$19),0)</f>
        <v>0</v>
      </c>
      <c r="H116" s="34">
        <f>MAX(0,I115+Clima!$F114-G116-Constantes!$D$11)</f>
        <v>0</v>
      </c>
      <c r="I116" s="34">
        <f>I115+Clima!$F114-G116-F116-H116</f>
        <v>32.111173120190287</v>
      </c>
      <c r="J116" s="7"/>
      <c r="K116" s="34">
        <v>111</v>
      </c>
      <c r="L116" s="34">
        <f>ET_Calcs!$I114*((1-Constantes!$E$20)*ET_Calcs!$K114+ET_Calcs!$L114)</f>
        <v>1.9081464891076798</v>
      </c>
      <c r="M116" s="34">
        <f>EXP(2.5*(Cálculos!Q115-Constantes!$D$11)/(Constantes!$D$13))*Constantes!$E$18+Constantes!$E$17</f>
        <v>0.52664103613388791</v>
      </c>
      <c r="N116" s="34">
        <f>MIN(L116*M116,0.8*(Q115+Clima!$F114-O116-P116-Constantes!$D$12))</f>
        <v>1.004908244118909</v>
      </c>
      <c r="O116" s="34">
        <f>IF(Clima!$F114&gt;0.05*Constantes!$E$19,((Clima!$F114-0.05*Constantes!$E$19)^2)/(Clima!$F114+0.95*Constantes!$E$19),0)</f>
        <v>0</v>
      </c>
      <c r="P116" s="34">
        <f>MAX(0,Q115+Clima!$F114-O116-Constantes!$D$11)</f>
        <v>0</v>
      </c>
      <c r="Q116" s="34">
        <f>Q115+Clima!$F114-O116-N116-P116</f>
        <v>27.619253490590445</v>
      </c>
      <c r="R116" s="7"/>
      <c r="S116" s="34">
        <v>111</v>
      </c>
      <c r="T116" s="34">
        <f>ET_Calcs!$I114*((1-Constantes!$F$20)*ET_Calcs!$K114+ET_Calcs!$L114)</f>
        <v>1.9081464891076798</v>
      </c>
      <c r="U116" s="34">
        <f>EXP(2.5*(Cálculos!Y115-Constantes!$D$11)/(Constantes!$D$13))*Constantes!$F$18+Constantes!$F$17</f>
        <v>0.67664499713988213</v>
      </c>
      <c r="V116" s="34">
        <f>MIN(T116*U116,0.8*(Y115+Clima!$F114-W116-X116-Constantes!$D$12))</f>
        <v>2.141075117615401E-2</v>
      </c>
      <c r="W116" s="34">
        <f>IF(Clima!$F114&gt;0.05*Constantes!$F$19,((Clima!$F114-0.05*Constantes!$F$19)^2)/(Clima!$F114+0.95*Constantes!$F$19),0)</f>
        <v>0</v>
      </c>
      <c r="X116" s="34">
        <f>MAX(0,Y115+Clima!$F114-W116-Constantes!$D$11)</f>
        <v>0</v>
      </c>
      <c r="Y116" s="34">
        <f>Y115+Clima!$F114-W116-V116-X116</f>
        <v>26.255352687794037</v>
      </c>
      <c r="Z116" s="7"/>
      <c r="AA116" s="8"/>
    </row>
    <row r="117" spans="2:27" x14ac:dyDescent="0.25">
      <c r="B117" s="6"/>
      <c r="C117" s="34">
        <v>112</v>
      </c>
      <c r="D117" s="34">
        <f>ET_Calcs!$I115*((1-Constantes!$D$20)*ET_Calcs!$K115+ET_Calcs!$L115)</f>
        <v>1.8703873189054661</v>
      </c>
      <c r="E117" s="34">
        <f>EXP(2.5*(Cálculos!I116-Constantes!$D$11)/(Constantes!$D$13))*Constantes!$D$18+Constantes!$D$17</f>
        <v>0.40060423666863237</v>
      </c>
      <c r="F117" s="34">
        <f>MIN(D117*E117,0.8*(I116+Clima!$F115-G117-H117-Constantes!$D$12))</f>
        <v>0.7492850841648141</v>
      </c>
      <c r="G117" s="34">
        <f>IF(Clima!$F115&gt;0.05*Constantes!$D$19,((Clima!$F115-0.05*Constantes!$D$19)^2)/(Clima!$F115+0.95*Constantes!$D$19),0)</f>
        <v>0</v>
      </c>
      <c r="H117" s="34">
        <f>MAX(0,I116+Clima!$F115-G117-Constantes!$D$11)</f>
        <v>0</v>
      </c>
      <c r="I117" s="34">
        <f>I116+Clima!$F115-G117-F117-H117</f>
        <v>31.961888036025474</v>
      </c>
      <c r="J117" s="7"/>
      <c r="K117" s="34">
        <v>112</v>
      </c>
      <c r="L117" s="34">
        <f>ET_Calcs!$I115*((1-Constantes!$E$20)*ET_Calcs!$K115+ET_Calcs!$L115)</f>
        <v>1.8703873189054661</v>
      </c>
      <c r="M117" s="34">
        <f>EXP(2.5*(Cálculos!Q116-Constantes!$D$11)/(Constantes!$D$13))*Constantes!$E$18+Constantes!$E$17</f>
        <v>0.52382644902627795</v>
      </c>
      <c r="N117" s="34">
        <f>MIN(L117*M117,0.8*(Q116+Clima!$F115-O117-P117-Constantes!$D$12))</f>
        <v>0.97975834756603075</v>
      </c>
      <c r="O117" s="34">
        <f>IF(Clima!$F115&gt;0.05*Constantes!$E$19,((Clima!$F115-0.05*Constantes!$E$19)^2)/(Clima!$F115+0.95*Constantes!$E$19),0)</f>
        <v>0</v>
      </c>
      <c r="P117" s="34">
        <f>MAX(0,Q116+Clima!$F115-O117-Constantes!$D$11)</f>
        <v>0</v>
      </c>
      <c r="Q117" s="34">
        <f>Q116+Clima!$F115-O117-N117-P117</f>
        <v>27.239495143024417</v>
      </c>
      <c r="R117" s="7"/>
      <c r="S117" s="34">
        <v>112</v>
      </c>
      <c r="T117" s="34">
        <f>ET_Calcs!$I115*((1-Constantes!$F$20)*ET_Calcs!$K115+ET_Calcs!$L115)</f>
        <v>1.8703873189054661</v>
      </c>
      <c r="U117" s="34">
        <f>EXP(2.5*(Cálculos!Y116-Constantes!$D$11)/(Constantes!$D$13))*Constantes!$F$18+Constantes!$F$17</f>
        <v>0.67662128718140835</v>
      </c>
      <c r="V117" s="34">
        <f>MIN(T117*U117,0.8*(Y116+Clima!$F115-W117-X117-Constantes!$D$12))</f>
        <v>0.4842821502352308</v>
      </c>
      <c r="W117" s="34">
        <f>IF(Clima!$F115&gt;0.05*Constantes!$F$19,((Clima!$F115-0.05*Constantes!$F$19)^2)/(Clima!$F115+0.95*Constantes!$F$19),0)</f>
        <v>0</v>
      </c>
      <c r="X117" s="34">
        <f>MAX(0,Y116+Clima!$F115-W117-Constantes!$D$11)</f>
        <v>0</v>
      </c>
      <c r="Y117" s="34">
        <f>Y116+Clima!$F115-W117-V117-X117</f>
        <v>26.371070537558808</v>
      </c>
      <c r="Z117" s="7"/>
      <c r="AA117" s="8"/>
    </row>
    <row r="118" spans="2:27" x14ac:dyDescent="0.25">
      <c r="B118" s="6"/>
      <c r="C118" s="34">
        <v>113</v>
      </c>
      <c r="D118" s="34">
        <f>ET_Calcs!$I116*((1-Constantes!$D$20)*ET_Calcs!$K116+ET_Calcs!$L116)</f>
        <v>1.8205734326948801</v>
      </c>
      <c r="E118" s="34">
        <f>EXP(2.5*(Cálculos!I117-Constantes!$D$11)/(Constantes!$D$13))*Constantes!$D$18+Constantes!$D$17</f>
        <v>0.39949760199247375</v>
      </c>
      <c r="F118" s="34">
        <f>MIN(D118*E118,0.8*(I117+Clima!$F116-G118-H118-Constantes!$D$12))</f>
        <v>0.72731472061281088</v>
      </c>
      <c r="G118" s="34">
        <f>IF(Clima!$F116&gt;0.05*Constantes!$D$19,((Clima!$F116-0.05*Constantes!$D$19)^2)/(Clima!$F116+0.95*Constantes!$D$19),0)</f>
        <v>0</v>
      </c>
      <c r="H118" s="34">
        <f>MAX(0,I117+Clima!$F116-G118-Constantes!$D$11)</f>
        <v>0</v>
      </c>
      <c r="I118" s="34">
        <f>I117+Clima!$F116-G118-F118-H118</f>
        <v>31.234573315412664</v>
      </c>
      <c r="J118" s="7"/>
      <c r="K118" s="34">
        <v>113</v>
      </c>
      <c r="L118" s="34">
        <f>ET_Calcs!$I116*((1-Constantes!$E$20)*ET_Calcs!$K116+ET_Calcs!$L116)</f>
        <v>1.8205734326948801</v>
      </c>
      <c r="M118" s="34">
        <f>EXP(2.5*(Cálculos!Q117-Constantes!$D$11)/(Constantes!$D$13))*Constantes!$E$18+Constantes!$E$17</f>
        <v>0.52284199882778482</v>
      </c>
      <c r="N118" s="34">
        <f>MIN(L118*M118,0.8*(Q117+Clima!$F116-O118-P118-Constantes!$D$12))</f>
        <v>0.79159611441953359</v>
      </c>
      <c r="O118" s="34">
        <f>IF(Clima!$F116&gt;0.05*Constantes!$E$19,((Clima!$F116-0.05*Constantes!$E$19)^2)/(Clima!$F116+0.95*Constantes!$E$19),0)</f>
        <v>0</v>
      </c>
      <c r="P118" s="34">
        <f>MAX(0,Q117+Clima!$F116-O118-Constantes!$D$11)</f>
        <v>0</v>
      </c>
      <c r="Q118" s="34">
        <f>Q117+Clima!$F116-O118-N118-P118</f>
        <v>26.447899028604883</v>
      </c>
      <c r="R118" s="7"/>
      <c r="S118" s="34">
        <v>113</v>
      </c>
      <c r="T118" s="34">
        <f>ET_Calcs!$I116*((1-Constantes!$F$20)*ET_Calcs!$K116+ET_Calcs!$L116)</f>
        <v>1.8205734326948801</v>
      </c>
      <c r="U118" s="34">
        <f>EXP(2.5*(Cálculos!Y117-Constantes!$D$11)/(Constantes!$D$13))*Constantes!$F$18+Constantes!$F$17</f>
        <v>0.67675010546997416</v>
      </c>
      <c r="V118" s="34">
        <f>MIN(T118*U118,0.8*(Y117+Clima!$F116-W118-X118-Constantes!$D$12))</f>
        <v>9.6856430047046166E-2</v>
      </c>
      <c r="W118" s="34">
        <f>IF(Clima!$F116&gt;0.05*Constantes!$F$19,((Clima!$F116-0.05*Constantes!$F$19)^2)/(Clima!$F116+0.95*Constantes!$F$19),0)</f>
        <v>0</v>
      </c>
      <c r="X118" s="34">
        <f>MAX(0,Y117+Clima!$F116-W118-Constantes!$D$11)</f>
        <v>0</v>
      </c>
      <c r="Y118" s="34">
        <f>Y117+Clima!$F116-W118-V118-X118</f>
        <v>26.27421410751176</v>
      </c>
      <c r="Z118" s="7"/>
      <c r="AA118" s="8"/>
    </row>
    <row r="119" spans="2:27" x14ac:dyDescent="0.25">
      <c r="B119" s="6"/>
      <c r="C119" s="34">
        <v>114</v>
      </c>
      <c r="D119" s="34">
        <f>ET_Calcs!$I117*((1-Constantes!$D$20)*ET_Calcs!$K117+ET_Calcs!$L117)</f>
        <v>1.8536665484057995</v>
      </c>
      <c r="E119" s="34">
        <f>EXP(2.5*(Cálculos!I118-Constantes!$D$11)/(Constantes!$D$13))*Constantes!$D$18+Constantes!$D$17</f>
        <v>0.3943610310556433</v>
      </c>
      <c r="F119" s="34">
        <f>MIN(D119*E119,0.8*(I118+Clima!$F117-G119-H119-Constantes!$D$12))</f>
        <v>0.7310138512626666</v>
      </c>
      <c r="G119" s="34">
        <f>IF(Clima!$F117&gt;0.05*Constantes!$D$19,((Clima!$F117-0.05*Constantes!$D$19)^2)/(Clima!$F117+0.95*Constantes!$D$19),0)</f>
        <v>0</v>
      </c>
      <c r="H119" s="34">
        <f>MAX(0,I118+Clima!$F117-G119-Constantes!$D$11)</f>
        <v>0</v>
      </c>
      <c r="I119" s="34">
        <f>I118+Clima!$F117-G119-F119-H119</f>
        <v>30.503559464149998</v>
      </c>
      <c r="J119" s="7"/>
      <c r="K119" s="34">
        <v>114</v>
      </c>
      <c r="L119" s="34">
        <f>ET_Calcs!$I117*((1-Constantes!$E$20)*ET_Calcs!$K117+ET_Calcs!$L117)</f>
        <v>1.8536665484057995</v>
      </c>
      <c r="M119" s="34">
        <f>EXP(2.5*(Cálculos!Q118-Constantes!$D$11)/(Constantes!$D$13))*Constantes!$E$18+Constantes!$E$17</f>
        <v>0.52091874760497292</v>
      </c>
      <c r="N119" s="34">
        <f>MIN(L119*M119,0.8*(Q118+Clima!$F117-O119-P119-Constantes!$D$12))</f>
        <v>0.15831922288390674</v>
      </c>
      <c r="O119" s="34">
        <f>IF(Clima!$F117&gt;0.05*Constantes!$E$19,((Clima!$F117-0.05*Constantes!$E$19)^2)/(Clima!$F117+0.95*Constantes!$E$19),0)</f>
        <v>0</v>
      </c>
      <c r="P119" s="34">
        <f>MAX(0,Q118+Clima!$F117-O119-Constantes!$D$11)</f>
        <v>0</v>
      </c>
      <c r="Q119" s="34">
        <f>Q118+Clima!$F117-O119-N119-P119</f>
        <v>26.289579805720976</v>
      </c>
      <c r="R119" s="7"/>
      <c r="S119" s="34">
        <v>114</v>
      </c>
      <c r="T119" s="34">
        <f>ET_Calcs!$I117*((1-Constantes!$F$20)*ET_Calcs!$K117+ET_Calcs!$L117)</f>
        <v>1.8536665484057995</v>
      </c>
      <c r="U119" s="34">
        <f>EXP(2.5*(Cálculos!Y118-Constantes!$D$11)/(Constantes!$D$13))*Constantes!$F$18+Constantes!$F$17</f>
        <v>0.67664217108773372</v>
      </c>
      <c r="V119" s="34">
        <f>MIN(T119*U119,0.8*(Y118+Clima!$F117-W119-X119-Constantes!$D$12))</f>
        <v>1.9371286009408097E-2</v>
      </c>
      <c r="W119" s="34">
        <f>IF(Clima!$F117&gt;0.05*Constantes!$F$19,((Clima!$F117-0.05*Constantes!$F$19)^2)/(Clima!$F117+0.95*Constantes!$F$19),0)</f>
        <v>0</v>
      </c>
      <c r="X119" s="34">
        <f>MAX(0,Y118+Clima!$F117-W119-Constantes!$D$11)</f>
        <v>0</v>
      </c>
      <c r="Y119" s="34">
        <f>Y118+Clima!$F117-W119-V119-X119</f>
        <v>26.254842821502351</v>
      </c>
      <c r="Z119" s="7"/>
      <c r="AA119" s="8"/>
    </row>
    <row r="120" spans="2:27" x14ac:dyDescent="0.25">
      <c r="B120" s="6"/>
      <c r="C120" s="34">
        <v>115</v>
      </c>
      <c r="D120" s="34">
        <f>ET_Calcs!$I118*((1-Constantes!$D$20)*ET_Calcs!$K118+ET_Calcs!$L118)</f>
        <v>1.8308844984334225</v>
      </c>
      <c r="E120" s="34">
        <f>EXP(2.5*(Cálculos!I119-Constantes!$D$11)/(Constantes!$D$13))*Constantes!$D$18+Constantes!$D$17</f>
        <v>0.38960009944551999</v>
      </c>
      <c r="F120" s="34">
        <f>MIN(D120*E120,0.8*(I119+Clima!$F118-G120-H120-Constantes!$D$12))</f>
        <v>0.71331278266292242</v>
      </c>
      <c r="G120" s="34">
        <f>IF(Clima!$F118&gt;0.05*Constantes!$D$19,((Clima!$F118-0.05*Constantes!$D$19)^2)/(Clima!$F118+0.95*Constantes!$D$19),0)</f>
        <v>0</v>
      </c>
      <c r="H120" s="34">
        <f>MAX(0,I119+Clima!$F118-G120-Constantes!$D$11)</f>
        <v>0</v>
      </c>
      <c r="I120" s="34">
        <f>I119+Clima!$F118-G120-F120-H120</f>
        <v>29.790246681487076</v>
      </c>
      <c r="J120" s="7"/>
      <c r="K120" s="34">
        <v>115</v>
      </c>
      <c r="L120" s="34">
        <f>ET_Calcs!$I118*((1-Constantes!$E$20)*ET_Calcs!$K118+ET_Calcs!$L118)</f>
        <v>1.8308844984334225</v>
      </c>
      <c r="M120" s="34">
        <f>EXP(2.5*(Cálculos!Q119-Constantes!$D$11)/(Constantes!$D$13))*Constantes!$E$18+Constantes!$E$17</f>
        <v>0.52055398309470891</v>
      </c>
      <c r="N120" s="34">
        <f>MIN(L120*M120,0.8*(Q119+Clima!$F118-O120-P120-Constantes!$D$12))</f>
        <v>3.1663844576780779E-2</v>
      </c>
      <c r="O120" s="34">
        <f>IF(Clima!$F118&gt;0.05*Constantes!$E$19,((Clima!$F118-0.05*Constantes!$E$19)^2)/(Clima!$F118+0.95*Constantes!$E$19),0)</f>
        <v>0</v>
      </c>
      <c r="P120" s="34">
        <f>MAX(0,Q119+Clima!$F118-O120-Constantes!$D$11)</f>
        <v>0</v>
      </c>
      <c r="Q120" s="34">
        <f>Q119+Clima!$F118-O120-N120-P120</f>
        <v>26.257915961144196</v>
      </c>
      <c r="R120" s="7"/>
      <c r="S120" s="34">
        <v>115</v>
      </c>
      <c r="T120" s="34">
        <f>ET_Calcs!$I118*((1-Constantes!$F$20)*ET_Calcs!$K118+ET_Calcs!$L118)</f>
        <v>1.8308844984334225</v>
      </c>
      <c r="U120" s="34">
        <f>EXP(2.5*(Cálculos!Y119-Constantes!$D$11)/(Constantes!$D$13))*Constantes!$F$18+Constantes!$F$17</f>
        <v>0.67662072325011047</v>
      </c>
      <c r="V120" s="34">
        <f>MIN(T120*U120,0.8*(Y119+Clima!$F118-W120-X120-Constantes!$D$12))</f>
        <v>3.8742572018804823E-3</v>
      </c>
      <c r="W120" s="34">
        <f>IF(Clima!$F118&gt;0.05*Constantes!$F$19,((Clima!$F118-0.05*Constantes!$F$19)^2)/(Clima!$F118+0.95*Constantes!$F$19),0)</f>
        <v>0</v>
      </c>
      <c r="X120" s="34">
        <f>MAX(0,Y119+Clima!$F118-W120-Constantes!$D$11)</f>
        <v>0</v>
      </c>
      <c r="Y120" s="34">
        <f>Y119+Clima!$F118-W120-V120-X120</f>
        <v>26.250968564300472</v>
      </c>
      <c r="Z120" s="7"/>
      <c r="AA120" s="8"/>
    </row>
    <row r="121" spans="2:27" x14ac:dyDescent="0.25">
      <c r="B121" s="6"/>
      <c r="C121" s="34">
        <v>116</v>
      </c>
      <c r="D121" s="34">
        <f>ET_Calcs!$I119*((1-Constantes!$D$20)*ET_Calcs!$K119+ET_Calcs!$L119)</f>
        <v>1.8328004990673266</v>
      </c>
      <c r="E121" s="34">
        <f>EXP(2.5*(Cálculos!I120-Constantes!$D$11)/(Constantes!$D$13))*Constantes!$D$18+Constantes!$D$17</f>
        <v>0.38531271247877719</v>
      </c>
      <c r="F121" s="34">
        <f>MIN(D121*E121,0.8*(I120+Clima!$F119-G121-H121-Constantes!$D$12))</f>
        <v>0.70620133172808819</v>
      </c>
      <c r="G121" s="34">
        <f>IF(Clima!$F119&gt;0.05*Constantes!$D$19,((Clima!$F119-0.05*Constantes!$D$19)^2)/(Clima!$F119+0.95*Constantes!$D$19),0)</f>
        <v>1.9106565821544343</v>
      </c>
      <c r="H121" s="34">
        <f>MAX(0,I120+Clima!$F119-G121-Constantes!$D$11)</f>
        <v>0</v>
      </c>
      <c r="I121" s="34">
        <f>I120+Clima!$F119-G121-F121-H121</f>
        <v>39.673388767604557</v>
      </c>
      <c r="J121" s="7"/>
      <c r="K121" s="34">
        <v>116</v>
      </c>
      <c r="L121" s="34">
        <f>ET_Calcs!$I119*((1-Constantes!$E$20)*ET_Calcs!$K119+ET_Calcs!$L119)</f>
        <v>1.8328004990673266</v>
      </c>
      <c r="M121" s="34">
        <f>EXP(2.5*(Cálculos!Q120-Constantes!$D$11)/(Constantes!$D$13))*Constantes!$E$18+Constantes!$E$17</f>
        <v>0.52048179702673114</v>
      </c>
      <c r="N121" s="34">
        <f>MIN(L121*M121,0.8*(Q120+Clima!$F119-O121-P121-Constantes!$D$12))</f>
        <v>0.95393929734605176</v>
      </c>
      <c r="O121" s="34">
        <f>IF(Clima!$F119&gt;0.05*Constantes!$E$19,((Clima!$F119-0.05*Constantes!$E$19)^2)/(Clima!$F119+0.95*Constantes!$E$19),0)</f>
        <v>0.73534194165471034</v>
      </c>
      <c r="P121" s="34">
        <f>MAX(0,Q120+Clima!$F119-O121-Constantes!$D$11)</f>
        <v>0</v>
      </c>
      <c r="Q121" s="34">
        <f>Q120+Clima!$F119-O121-N121-P121</f>
        <v>37.068634722143429</v>
      </c>
      <c r="R121" s="7"/>
      <c r="S121" s="34">
        <v>116</v>
      </c>
      <c r="T121" s="34">
        <f>ET_Calcs!$I119*((1-Constantes!$F$20)*ET_Calcs!$K119+ET_Calcs!$L119)</f>
        <v>1.8328004990673266</v>
      </c>
      <c r="U121" s="34">
        <f>EXP(2.5*(Cálculos!Y120-Constantes!$D$11)/(Constantes!$D$13))*Constantes!$F$18+Constantes!$F$17</f>
        <v>0.67661643921943349</v>
      </c>
      <c r="V121" s="34">
        <f>MIN(T121*U121,0.8*(Y120+Clima!$F119-W121-X121-Constantes!$D$12))</f>
        <v>1.2401029474785352</v>
      </c>
      <c r="W121" s="34">
        <f>IF(Clima!$F119&gt;0.05*Constantes!$F$19,((Clima!$F119-0.05*Constantes!$F$19)^2)/(Clima!$F119+0.95*Constantes!$F$19),0)</f>
        <v>0.29689722380326</v>
      </c>
      <c r="X121" s="34">
        <f>MAX(0,Y120+Clima!$F119-W121-Constantes!$D$11)</f>
        <v>0</v>
      </c>
      <c r="Y121" s="34">
        <f>Y120+Clima!$F119-W121-V121-X121</f>
        <v>37.213968393018675</v>
      </c>
      <c r="Z121" s="7"/>
      <c r="AA121" s="8"/>
    </row>
    <row r="122" spans="2:27" x14ac:dyDescent="0.25">
      <c r="B122" s="6"/>
      <c r="C122" s="34">
        <v>117</v>
      </c>
      <c r="D122" s="34">
        <f>ET_Calcs!$I120*((1-Constantes!$D$20)*ET_Calcs!$K120+ET_Calcs!$L120)</f>
        <v>1.9127651018184635</v>
      </c>
      <c r="E122" s="34">
        <f>EXP(2.5*(Cálculos!I121-Constantes!$D$11)/(Constantes!$D$13))*Constantes!$D$18+Constantes!$D$17</f>
        <v>0.48919579829111826</v>
      </c>
      <c r="F122" s="34">
        <f>MIN(D122*E122,0.8*(I121+Clima!$F120-G122-H122-Constantes!$D$12))</f>
        <v>0.93571665092747536</v>
      </c>
      <c r="G122" s="34">
        <f>IF(Clima!$F120&gt;0.05*Constantes!$D$19,((Clima!$F120-0.05*Constantes!$D$19)^2)/(Clima!$F120+0.95*Constantes!$D$19),0)</f>
        <v>0</v>
      </c>
      <c r="H122" s="34">
        <f>MAX(0,I121+Clima!$F120-G122-Constantes!$D$11)</f>
        <v>0</v>
      </c>
      <c r="I122" s="34">
        <f>I121+Clima!$F120-G122-F122-H122</f>
        <v>38.737672116677082</v>
      </c>
      <c r="J122" s="7"/>
      <c r="K122" s="34">
        <v>117</v>
      </c>
      <c r="L122" s="34">
        <f>ET_Calcs!$I120*((1-Constantes!$E$20)*ET_Calcs!$K120+ET_Calcs!$L120)</f>
        <v>1.9127651018184635</v>
      </c>
      <c r="M122" s="34">
        <f>EXP(2.5*(Cálculos!Q121-Constantes!$D$11)/(Constantes!$D$13))*Constantes!$E$18+Constantes!$E$17</f>
        <v>0.56808299769286674</v>
      </c>
      <c r="N122" s="34">
        <f>MIN(L122*M122,0.8*(Q121+Clima!$F120-O122-P122-Constantes!$D$12))</f>
        <v>1.0866093329233342</v>
      </c>
      <c r="O122" s="34">
        <f>IF(Clima!$F120&gt;0.05*Constantes!$E$19,((Clima!$F120-0.05*Constantes!$E$19)^2)/(Clima!$F120+0.95*Constantes!$E$19),0)</f>
        <v>0</v>
      </c>
      <c r="P122" s="34">
        <f>MAX(0,Q121+Clima!$F120-O122-Constantes!$D$11)</f>
        <v>0</v>
      </c>
      <c r="Q122" s="34">
        <f>Q121+Clima!$F120-O122-N122-P122</f>
        <v>35.982025389220098</v>
      </c>
      <c r="R122" s="7"/>
      <c r="S122" s="34">
        <v>117</v>
      </c>
      <c r="T122" s="34">
        <f>ET_Calcs!$I120*((1-Constantes!$F$20)*ET_Calcs!$K120+ET_Calcs!$L120)</f>
        <v>1.9127651018184635</v>
      </c>
      <c r="U122" s="34">
        <f>EXP(2.5*(Cálculos!Y121-Constantes!$D$11)/(Constantes!$D$13))*Constantes!$F$18+Constantes!$F$17</f>
        <v>0.70030481479748885</v>
      </c>
      <c r="V122" s="34">
        <f>MIN(T122*U122,0.8*(Y121+Clima!$F120-W122-X122-Constantes!$D$12))</f>
        <v>1.3395186103800789</v>
      </c>
      <c r="W122" s="34">
        <f>IF(Clima!$F120&gt;0.05*Constantes!$F$19,((Clima!$F120-0.05*Constantes!$F$19)^2)/(Clima!$F120+0.95*Constantes!$F$19),0)</f>
        <v>0</v>
      </c>
      <c r="X122" s="34">
        <f>MAX(0,Y121+Clima!$F120-W122-Constantes!$D$11)</f>
        <v>0</v>
      </c>
      <c r="Y122" s="34">
        <f>Y121+Clima!$F120-W122-V122-X122</f>
        <v>35.874449782638592</v>
      </c>
      <c r="Z122" s="7"/>
      <c r="AA122" s="8"/>
    </row>
    <row r="123" spans="2:27" x14ac:dyDescent="0.25">
      <c r="B123" s="6"/>
      <c r="C123" s="34">
        <v>118</v>
      </c>
      <c r="D123" s="34">
        <f>ET_Calcs!$I121*((1-Constantes!$D$20)*ET_Calcs!$K121+ET_Calcs!$L121)</f>
        <v>1.8241987746928283</v>
      </c>
      <c r="E123" s="34">
        <f>EXP(2.5*(Cálculos!I122-Constantes!$D$11)/(Constantes!$D$13))*Constantes!$D$18+Constantes!$D$17</f>
        <v>0.47380495210242018</v>
      </c>
      <c r="F123" s="34">
        <f>MIN(D123*E123,0.8*(I122+Clima!$F121-G123-H123-Constantes!$D$12))</f>
        <v>0.86431441306862911</v>
      </c>
      <c r="G123" s="34">
        <f>IF(Clima!$F121&gt;0.05*Constantes!$D$19,((Clima!$F121-0.05*Constantes!$D$19)^2)/(Clima!$F121+0.95*Constantes!$D$19),0)</f>
        <v>0</v>
      </c>
      <c r="H123" s="34">
        <f>MAX(0,I122+Clima!$F121-G123-Constantes!$D$11)</f>
        <v>0</v>
      </c>
      <c r="I123" s="34">
        <f>I122+Clima!$F121-G123-F123-H123</f>
        <v>37.873357703608455</v>
      </c>
      <c r="J123" s="7"/>
      <c r="K123" s="34">
        <v>118</v>
      </c>
      <c r="L123" s="34">
        <f>ET_Calcs!$I121*((1-Constantes!$E$20)*ET_Calcs!$K121+ET_Calcs!$L121)</f>
        <v>1.8241987746928283</v>
      </c>
      <c r="M123" s="34">
        <f>EXP(2.5*(Cálculos!Q122-Constantes!$D$11)/(Constantes!$D$13))*Constantes!$E$18+Constantes!$E$17</f>
        <v>0.56033987395930795</v>
      </c>
      <c r="N123" s="34">
        <f>MIN(L123*M123,0.8*(Q122+Clima!$F121-O123-P123-Constantes!$D$12))</f>
        <v>1.0221713114881035</v>
      </c>
      <c r="O123" s="34">
        <f>IF(Clima!$F121&gt;0.05*Constantes!$E$19,((Clima!$F121-0.05*Constantes!$E$19)^2)/(Clima!$F121+0.95*Constantes!$E$19),0)</f>
        <v>0</v>
      </c>
      <c r="P123" s="34">
        <f>MAX(0,Q122+Clima!$F121-O123-Constantes!$D$11)</f>
        <v>0</v>
      </c>
      <c r="Q123" s="34">
        <f>Q122+Clima!$F121-O123-N123-P123</f>
        <v>34.959854077731997</v>
      </c>
      <c r="R123" s="7"/>
      <c r="S123" s="34">
        <v>118</v>
      </c>
      <c r="T123" s="34">
        <f>ET_Calcs!$I121*((1-Constantes!$F$20)*ET_Calcs!$K121+ET_Calcs!$L121)</f>
        <v>1.8241987746928283</v>
      </c>
      <c r="U123" s="34">
        <f>EXP(2.5*(Cálculos!Y122-Constantes!$D$11)/(Constantes!$D$13))*Constantes!$F$18+Constantes!$F$17</f>
        <v>0.6956530269074046</v>
      </c>
      <c r="V123" s="34">
        <f>MIN(T123*U123,0.8*(Y122+Clima!$F121-W123-X123-Constantes!$D$12))</f>
        <v>1.2690093992958447</v>
      </c>
      <c r="W123" s="34">
        <f>IF(Clima!$F121&gt;0.05*Constantes!$F$19,((Clima!$F121-0.05*Constantes!$F$19)^2)/(Clima!$F121+0.95*Constantes!$F$19),0)</f>
        <v>0</v>
      </c>
      <c r="X123" s="34">
        <f>MAX(0,Y122+Clima!$F121-W123-Constantes!$D$11)</f>
        <v>0</v>
      </c>
      <c r="Y123" s="34">
        <f>Y122+Clima!$F121-W123-V123-X123</f>
        <v>34.605440383342746</v>
      </c>
      <c r="Z123" s="7"/>
      <c r="AA123" s="8"/>
    </row>
    <row r="124" spans="2:27" x14ac:dyDescent="0.25">
      <c r="B124" s="6"/>
      <c r="C124" s="34">
        <v>119</v>
      </c>
      <c r="D124" s="34">
        <f>ET_Calcs!$I122*((1-Constantes!$D$20)*ET_Calcs!$K122+ET_Calcs!$L122)</f>
        <v>1.8809242608080772</v>
      </c>
      <c r="E124" s="34">
        <f>EXP(2.5*(Cálculos!I123-Constantes!$D$11)/(Constantes!$D$13))*Constantes!$D$18+Constantes!$D$17</f>
        <v>0.46094228619471611</v>
      </c>
      <c r="F124" s="34">
        <f>MIN(D124*E124,0.8*(I123+Clima!$F122-G124-H124-Constantes!$D$12))</f>
        <v>0.86699752893598159</v>
      </c>
      <c r="G124" s="34">
        <f>IF(Clima!$F122&gt;0.05*Constantes!$D$19,((Clima!$F122-0.05*Constantes!$D$19)^2)/(Clima!$F122+0.95*Constantes!$D$19),0)</f>
        <v>0</v>
      </c>
      <c r="H124" s="34">
        <f>MAX(0,I123+Clima!$F122-G124-Constantes!$D$11)</f>
        <v>0</v>
      </c>
      <c r="I124" s="34">
        <f>I123+Clima!$F122-G124-F124-H124</f>
        <v>37.006360174672473</v>
      </c>
      <c r="J124" s="7"/>
      <c r="K124" s="34">
        <v>119</v>
      </c>
      <c r="L124" s="34">
        <f>ET_Calcs!$I122*((1-Constantes!$E$20)*ET_Calcs!$K122+ET_Calcs!$L122)</f>
        <v>1.8809242608080772</v>
      </c>
      <c r="M124" s="34">
        <f>EXP(2.5*(Cálculos!Q123-Constantes!$D$11)/(Constantes!$D$13))*Constantes!$E$18+Constantes!$E$17</f>
        <v>0.55386164099585011</v>
      </c>
      <c r="N124" s="34">
        <f>MIN(L124*M124,0.8*(Q123+Clima!$F122-O124-P124-Constantes!$D$12))</f>
        <v>1.041771797680068</v>
      </c>
      <c r="O124" s="34">
        <f>IF(Clima!$F122&gt;0.05*Constantes!$E$19,((Clima!$F122-0.05*Constantes!$E$19)^2)/(Clima!$F122+0.95*Constantes!$E$19),0)</f>
        <v>0</v>
      </c>
      <c r="P124" s="34">
        <f>MAX(0,Q123+Clima!$F122-O124-Constantes!$D$11)</f>
        <v>0</v>
      </c>
      <c r="Q124" s="34">
        <f>Q123+Clima!$F122-O124-N124-P124</f>
        <v>33.918082280051927</v>
      </c>
      <c r="R124" s="7"/>
      <c r="S124" s="34">
        <v>119</v>
      </c>
      <c r="T124" s="34">
        <f>ET_Calcs!$I122*((1-Constantes!$F$20)*ET_Calcs!$K122+ET_Calcs!$L122)</f>
        <v>1.8809242608080772</v>
      </c>
      <c r="U124" s="34">
        <f>EXP(2.5*(Cálculos!Y123-Constantes!$D$11)/(Constantes!$D$13))*Constantes!$F$18+Constantes!$F$17</f>
        <v>0.69184098442954534</v>
      </c>
      <c r="V124" s="34">
        <f>MIN(T124*U124,0.8*(Y123+Clima!$F122-W124-X124-Constantes!$D$12))</f>
        <v>1.301300492234875</v>
      </c>
      <c r="W124" s="34">
        <f>IF(Clima!$F122&gt;0.05*Constantes!$F$19,((Clima!$F122-0.05*Constantes!$F$19)^2)/(Clima!$F122+0.95*Constantes!$F$19),0)</f>
        <v>0</v>
      </c>
      <c r="X124" s="34">
        <f>MAX(0,Y123+Clima!$F122-W124-Constantes!$D$11)</f>
        <v>0</v>
      </c>
      <c r="Y124" s="34">
        <f>Y123+Clima!$F122-W124-V124-X124</f>
        <v>33.304139891107873</v>
      </c>
      <c r="Z124" s="7"/>
      <c r="AA124" s="8"/>
    </row>
    <row r="125" spans="2:27" x14ac:dyDescent="0.25">
      <c r="B125" s="6"/>
      <c r="C125" s="34">
        <v>120</v>
      </c>
      <c r="D125" s="34">
        <f>ET_Calcs!$I123*((1-Constantes!$D$20)*ET_Calcs!$K123+ET_Calcs!$L123)</f>
        <v>1.8195491510320096</v>
      </c>
      <c r="E125" s="34">
        <f>EXP(2.5*(Cálculos!I124-Constantes!$D$11)/(Constantes!$D$13))*Constantes!$D$18+Constantes!$D$17</f>
        <v>0.4492228706808461</v>
      </c>
      <c r="F125" s="34">
        <f>MIN(D125*E125,0.8*(I124+Clima!$F123-G125-H125-Constantes!$D$12))</f>
        <v>0.81738309297149581</v>
      </c>
      <c r="G125" s="34">
        <f>IF(Clima!$F123&gt;0.05*Constantes!$D$19,((Clima!$F123-0.05*Constantes!$D$19)^2)/(Clima!$F123+0.95*Constantes!$D$19),0)</f>
        <v>0</v>
      </c>
      <c r="H125" s="34">
        <f>MAX(0,I124+Clima!$F123-G125-Constantes!$D$11)</f>
        <v>0</v>
      </c>
      <c r="I125" s="34">
        <f>I124+Clima!$F123-G125-F125-H125</f>
        <v>36.188977081700976</v>
      </c>
      <c r="J125" s="7"/>
      <c r="K125" s="34">
        <v>120</v>
      </c>
      <c r="L125" s="34">
        <f>ET_Calcs!$I123*((1-Constantes!$E$20)*ET_Calcs!$K123+ET_Calcs!$L123)</f>
        <v>1.8195491510320096</v>
      </c>
      <c r="M125" s="34">
        <f>EXP(2.5*(Cálculos!Q124-Constantes!$D$11)/(Constantes!$D$13))*Constantes!$E$18+Constantes!$E$17</f>
        <v>0.54797433271382867</v>
      </c>
      <c r="N125" s="34">
        <f>MIN(L125*M125,0.8*(Q124+Clima!$F123-O125-P125-Constantes!$D$12))</f>
        <v>0.9970662318767789</v>
      </c>
      <c r="O125" s="34">
        <f>IF(Clima!$F123&gt;0.05*Constantes!$E$19,((Clima!$F123-0.05*Constantes!$E$19)^2)/(Clima!$F123+0.95*Constantes!$E$19),0)</f>
        <v>0</v>
      </c>
      <c r="P125" s="34">
        <f>MAX(0,Q124+Clima!$F123-O125-Constantes!$D$11)</f>
        <v>0</v>
      </c>
      <c r="Q125" s="34">
        <f>Q124+Clima!$F123-O125-N125-P125</f>
        <v>32.921016048175147</v>
      </c>
      <c r="R125" s="7"/>
      <c r="S125" s="34">
        <v>120</v>
      </c>
      <c r="T125" s="34">
        <f>ET_Calcs!$I123*((1-Constantes!$F$20)*ET_Calcs!$K123+ET_Calcs!$L123)</f>
        <v>1.8195491510320096</v>
      </c>
      <c r="U125" s="34">
        <f>EXP(2.5*(Cálculos!Y124-Constantes!$D$11)/(Constantes!$D$13))*Constantes!$F$18+Constantes!$F$17</f>
        <v>0.68845196589223245</v>
      </c>
      <c r="V125" s="34">
        <f>MIN(T125*U125,0.8*(Y124+Clima!$F123-W125-X125-Constantes!$D$12))</f>
        <v>1.2526721900655295</v>
      </c>
      <c r="W125" s="34">
        <f>IF(Clima!$F123&gt;0.05*Constantes!$F$19,((Clima!$F123-0.05*Constantes!$F$19)^2)/(Clima!$F123+0.95*Constantes!$F$19),0)</f>
        <v>0</v>
      </c>
      <c r="X125" s="34">
        <f>MAX(0,Y124+Clima!$F123-W125-Constantes!$D$11)</f>
        <v>0</v>
      </c>
      <c r="Y125" s="34">
        <f>Y124+Clima!$F123-W125-V125-X125</f>
        <v>32.051467701042341</v>
      </c>
      <c r="Z125" s="7"/>
      <c r="AA125" s="8"/>
    </row>
    <row r="126" spans="2:27" x14ac:dyDescent="0.25">
      <c r="B126" s="6"/>
      <c r="C126" s="34">
        <v>121</v>
      </c>
      <c r="D126" s="34">
        <f>ET_Calcs!$I124*((1-Constantes!$D$20)*ET_Calcs!$K124+ET_Calcs!$L124)</f>
        <v>1.807145639431821</v>
      </c>
      <c r="E126" s="34">
        <f>EXP(2.5*(Cálculos!I125-Constantes!$D$11)/(Constantes!$D$13))*Constantes!$D$18+Constantes!$D$17</f>
        <v>0.43916154444046579</v>
      </c>
      <c r="F126" s="34">
        <f>MIN(D126*E126,0.8*(I125+Clima!$F124-G126-H126-Constantes!$D$12))</f>
        <v>0.79362887004173166</v>
      </c>
      <c r="G126" s="34">
        <f>IF(Clima!$F124&gt;0.05*Constantes!$D$19,((Clima!$F124-0.05*Constantes!$D$19)^2)/(Clima!$F124+0.95*Constantes!$D$19),0)</f>
        <v>0</v>
      </c>
      <c r="H126" s="34">
        <f>MAX(0,I125+Clima!$F124-G126-Constantes!$D$11)</f>
        <v>0</v>
      </c>
      <c r="I126" s="34">
        <f>I125+Clima!$F124-G126-F126-H126</f>
        <v>35.395348211659247</v>
      </c>
      <c r="J126" s="7"/>
      <c r="K126" s="34">
        <v>121</v>
      </c>
      <c r="L126" s="34">
        <f>ET_Calcs!$I124*((1-Constantes!$E$20)*ET_Calcs!$K124+ET_Calcs!$L124)</f>
        <v>1.807145639431821</v>
      </c>
      <c r="M126" s="34">
        <f>EXP(2.5*(Cálculos!Q125-Constantes!$D$11)/(Constantes!$D$13))*Constantes!$E$18+Constantes!$E$17</f>
        <v>0.54294331524332839</v>
      </c>
      <c r="N126" s="34">
        <f>MIN(L126*M126,0.8*(Q125+Clima!$F124-O126-P126-Constantes!$D$12))</f>
        <v>0.9811776446006375</v>
      </c>
      <c r="O126" s="34">
        <f>IF(Clima!$F124&gt;0.05*Constantes!$E$19,((Clima!$F124-0.05*Constantes!$E$19)^2)/(Clima!$F124+0.95*Constantes!$E$19),0)</f>
        <v>0</v>
      </c>
      <c r="P126" s="34">
        <f>MAX(0,Q125+Clima!$F124-O126-Constantes!$D$11)</f>
        <v>0</v>
      </c>
      <c r="Q126" s="34">
        <f>Q125+Clima!$F124-O126-N126-P126</f>
        <v>31.939838403574509</v>
      </c>
      <c r="R126" s="7"/>
      <c r="S126" s="34">
        <v>121</v>
      </c>
      <c r="T126" s="34">
        <f>ET_Calcs!$I124*((1-Constantes!$F$20)*ET_Calcs!$K124+ET_Calcs!$L124)</f>
        <v>1.807145639431821</v>
      </c>
      <c r="U126" s="34">
        <f>EXP(2.5*(Cálculos!Y125-Constantes!$D$11)/(Constantes!$D$13))*Constantes!$F$18+Constantes!$F$17</f>
        <v>0.6856213225797686</v>
      </c>
      <c r="V126" s="34">
        <f>MIN(T126*U126,0.8*(Y125+Clima!$F124-W126-X126-Constantes!$D$12))</f>
        <v>1.2390175834015067</v>
      </c>
      <c r="W126" s="34">
        <f>IF(Clima!$F124&gt;0.05*Constantes!$F$19,((Clima!$F124-0.05*Constantes!$F$19)^2)/(Clima!$F124+0.95*Constantes!$F$19),0)</f>
        <v>0</v>
      </c>
      <c r="X126" s="34">
        <f>MAX(0,Y125+Clima!$F124-W126-Constantes!$D$11)</f>
        <v>0</v>
      </c>
      <c r="Y126" s="34">
        <f>Y125+Clima!$F124-W126-V126-X126</f>
        <v>30.812450117640836</v>
      </c>
      <c r="Z126" s="7"/>
      <c r="AA126" s="8"/>
    </row>
    <row r="127" spans="2:27" x14ac:dyDescent="0.25">
      <c r="B127" s="6"/>
      <c r="C127" s="34">
        <v>122</v>
      </c>
      <c r="D127" s="34">
        <f>ET_Calcs!$I125*((1-Constantes!$D$20)*ET_Calcs!$K125+ET_Calcs!$L125)</f>
        <v>1.8208356762065023</v>
      </c>
      <c r="E127" s="34">
        <f>EXP(2.5*(Cálculos!I126-Constantes!$D$11)/(Constantes!$D$13))*Constantes!$D$18+Constantes!$D$17</f>
        <v>0.43022913039170718</v>
      </c>
      <c r="F127" s="34">
        <f>MIN(D127*E127,0.8*(I126+Clima!$F125-G127-H127-Constantes!$D$12))</f>
        <v>0.78337654956051961</v>
      </c>
      <c r="G127" s="34">
        <f>IF(Clima!$F125&gt;0.05*Constantes!$D$19,((Clima!$F125-0.05*Constantes!$D$19)^2)/(Clima!$F125+0.95*Constantes!$D$19),0)</f>
        <v>0</v>
      </c>
      <c r="H127" s="34">
        <f>MAX(0,I126+Clima!$F125-G127-Constantes!$D$11)</f>
        <v>0</v>
      </c>
      <c r="I127" s="34">
        <f>I126+Clima!$F125-G127-F127-H127</f>
        <v>34.611971662098725</v>
      </c>
      <c r="J127" s="7"/>
      <c r="K127" s="34">
        <v>122</v>
      </c>
      <c r="L127" s="34">
        <f>ET_Calcs!$I125*((1-Constantes!$E$20)*ET_Calcs!$K125+ET_Calcs!$L125)</f>
        <v>1.8208356762065023</v>
      </c>
      <c r="M127" s="34">
        <f>EXP(2.5*(Cálculos!Q126-Constantes!$D$11)/(Constantes!$D$13))*Constantes!$E$18+Constantes!$E$17</f>
        <v>0.53850781692098926</v>
      </c>
      <c r="N127" s="34">
        <f>MIN(L127*M127,0.8*(Q126+Clima!$F125-O127-P127-Constantes!$D$12))</f>
        <v>0.98053424496581687</v>
      </c>
      <c r="O127" s="34">
        <f>IF(Clima!$F125&gt;0.05*Constantes!$E$19,((Clima!$F125-0.05*Constantes!$E$19)^2)/(Clima!$F125+0.95*Constantes!$E$19),0)</f>
        <v>0</v>
      </c>
      <c r="P127" s="34">
        <f>MAX(0,Q126+Clima!$F125-O127-Constantes!$D$11)</f>
        <v>0</v>
      </c>
      <c r="Q127" s="34">
        <f>Q126+Clima!$F125-O127-N127-P127</f>
        <v>30.959304158608692</v>
      </c>
      <c r="R127" s="7"/>
      <c r="S127" s="34">
        <v>122</v>
      </c>
      <c r="T127" s="34">
        <f>ET_Calcs!$I125*((1-Constantes!$F$20)*ET_Calcs!$K125+ET_Calcs!$L125)</f>
        <v>1.8208356762065023</v>
      </c>
      <c r="U127" s="34">
        <f>EXP(2.5*(Cálculos!Y126-Constantes!$D$11)/(Constantes!$D$13))*Constantes!$F$18+Constantes!$F$17</f>
        <v>0.68318351507526709</v>
      </c>
      <c r="V127" s="34">
        <f>MIN(T127*U127,0.8*(Y126+Clima!$F125-W127-X127-Constantes!$D$12))</f>
        <v>1.2439649176452092</v>
      </c>
      <c r="W127" s="34">
        <f>IF(Clima!$F125&gt;0.05*Constantes!$F$19,((Clima!$F125-0.05*Constantes!$F$19)^2)/(Clima!$F125+0.95*Constantes!$F$19),0)</f>
        <v>0</v>
      </c>
      <c r="X127" s="34">
        <f>MAX(0,Y126+Clima!$F125-W127-Constantes!$D$11)</f>
        <v>0</v>
      </c>
      <c r="Y127" s="34">
        <f>Y126+Clima!$F125-W127-V127-X127</f>
        <v>29.568485199995628</v>
      </c>
      <c r="Z127" s="7"/>
      <c r="AA127" s="8"/>
    </row>
    <row r="128" spans="2:27" x14ac:dyDescent="0.25">
      <c r="B128" s="6"/>
      <c r="C128" s="34">
        <v>123</v>
      </c>
      <c r="D128" s="34">
        <f>ET_Calcs!$I126*((1-Constantes!$D$20)*ET_Calcs!$K126+ET_Calcs!$L126)</f>
        <v>1.8144431980415638</v>
      </c>
      <c r="E128" s="34">
        <f>EXP(2.5*(Cálculos!I127-Constantes!$D$11)/(Constantes!$D$13))*Constantes!$D$18+Constantes!$D$17</f>
        <v>0.42215177502154788</v>
      </c>
      <c r="F128" s="34">
        <f>MIN(D128*E128,0.8*(I127+Clima!$F126-G128-H128-Constantes!$D$12))</f>
        <v>0.76597041672902011</v>
      </c>
      <c r="G128" s="34">
        <f>IF(Clima!$F126&gt;0.05*Constantes!$D$19,((Clima!$F126-0.05*Constantes!$D$19)^2)/(Clima!$F126+0.95*Constantes!$D$19),0)</f>
        <v>0</v>
      </c>
      <c r="H128" s="34">
        <f>MAX(0,I127+Clima!$F126-G128-Constantes!$D$11)</f>
        <v>0</v>
      </c>
      <c r="I128" s="34">
        <f>I127+Clima!$F126-G128-F128-H128</f>
        <v>33.846001245369706</v>
      </c>
      <c r="J128" s="7"/>
      <c r="K128" s="34">
        <v>123</v>
      </c>
      <c r="L128" s="34">
        <f>ET_Calcs!$I126*((1-Constantes!$E$20)*ET_Calcs!$K126+ET_Calcs!$L126)</f>
        <v>1.8144431980415638</v>
      </c>
      <c r="M128" s="34">
        <f>EXP(2.5*(Cálculos!Q127-Constantes!$D$11)/(Constantes!$D$13))*Constantes!$E$18+Constantes!$E$17</f>
        <v>0.53453291779607548</v>
      </c>
      <c r="N128" s="34">
        <f>MIN(L128*M128,0.8*(Q127+Clima!$F126-O128-P128-Constantes!$D$12))</f>
        <v>0.96987961682439949</v>
      </c>
      <c r="O128" s="34">
        <f>IF(Clima!$F126&gt;0.05*Constantes!$E$19,((Clima!$F126-0.05*Constantes!$E$19)^2)/(Clima!$F126+0.95*Constantes!$E$19),0)</f>
        <v>0</v>
      </c>
      <c r="P128" s="34">
        <f>MAX(0,Q127+Clima!$F126-O128-Constantes!$D$11)</f>
        <v>0</v>
      </c>
      <c r="Q128" s="34">
        <f>Q127+Clima!$F126-O128-N128-P128</f>
        <v>29.989424541784292</v>
      </c>
      <c r="R128" s="7"/>
      <c r="S128" s="34">
        <v>123</v>
      </c>
      <c r="T128" s="34">
        <f>ET_Calcs!$I126*((1-Constantes!$F$20)*ET_Calcs!$K126+ET_Calcs!$L126)</f>
        <v>1.8144431980415638</v>
      </c>
      <c r="U128" s="34">
        <f>EXP(2.5*(Cálculos!Y127-Constantes!$D$11)/(Constantes!$D$13))*Constantes!$F$18+Constantes!$F$17</f>
        <v>0.68105133084426006</v>
      </c>
      <c r="V128" s="34">
        <f>MIN(T128*U128,0.8*(Y127+Clima!$F126-W128-X128-Constantes!$D$12))</f>
        <v>1.2357289547675223</v>
      </c>
      <c r="W128" s="34">
        <f>IF(Clima!$F126&gt;0.05*Constantes!$F$19,((Clima!$F126-0.05*Constantes!$F$19)^2)/(Clima!$F126+0.95*Constantes!$F$19),0)</f>
        <v>0</v>
      </c>
      <c r="X128" s="34">
        <f>MAX(0,Y127+Clima!$F126-W128-Constantes!$D$11)</f>
        <v>0</v>
      </c>
      <c r="Y128" s="34">
        <f>Y127+Clima!$F126-W128-V128-X128</f>
        <v>28.332756245228104</v>
      </c>
      <c r="Z128" s="7"/>
      <c r="AA128" s="8"/>
    </row>
    <row r="129" spans="2:27" x14ac:dyDescent="0.25">
      <c r="B129" s="6"/>
      <c r="C129" s="34">
        <v>124</v>
      </c>
      <c r="D129" s="34">
        <f>ET_Calcs!$I127*((1-Constantes!$D$20)*ET_Calcs!$K127+ET_Calcs!$L127)</f>
        <v>1.7506963252816701</v>
      </c>
      <c r="E129" s="34">
        <f>EXP(2.5*(Cálculos!I128-Constantes!$D$11)/(Constantes!$D$13))*Constantes!$D$18+Constantes!$D$17</f>
        <v>0.41490536720156901</v>
      </c>
      <c r="F129" s="34">
        <f>MIN(D129*E129,0.8*(I128+Clima!$F127-G129-H129-Constantes!$D$12))</f>
        <v>0.72637330169942882</v>
      </c>
      <c r="G129" s="34">
        <f>IF(Clima!$F127&gt;0.05*Constantes!$D$19,((Clima!$F127-0.05*Constantes!$D$19)^2)/(Clima!$F127+0.95*Constantes!$D$19),0)</f>
        <v>0</v>
      </c>
      <c r="H129" s="34">
        <f>MAX(0,I128+Clima!$F127-G129-Constantes!$D$11)</f>
        <v>0</v>
      </c>
      <c r="I129" s="34">
        <f>I128+Clima!$F127-G129-F129-H129</f>
        <v>33.119627943670274</v>
      </c>
      <c r="J129" s="7"/>
      <c r="K129" s="34">
        <v>124</v>
      </c>
      <c r="L129" s="34">
        <f>ET_Calcs!$I127*((1-Constantes!$E$20)*ET_Calcs!$K127+ET_Calcs!$L127)</f>
        <v>1.7506963252816701</v>
      </c>
      <c r="M129" s="34">
        <f>EXP(2.5*(Cálculos!Q128-Constantes!$D$11)/(Constantes!$D$13))*Constantes!$E$18+Constantes!$E$17</f>
        <v>0.53100500385954852</v>
      </c>
      <c r="N129" s="34">
        <f>MIN(L129*M129,0.8*(Q128+Clima!$F127-O129-P129-Constantes!$D$12))</f>
        <v>0.92962850896309057</v>
      </c>
      <c r="O129" s="34">
        <f>IF(Clima!$F127&gt;0.05*Constantes!$E$19,((Clima!$F127-0.05*Constantes!$E$19)^2)/(Clima!$F127+0.95*Constantes!$E$19),0)</f>
        <v>0</v>
      </c>
      <c r="P129" s="34">
        <f>MAX(0,Q128+Clima!$F127-O129-Constantes!$D$11)</f>
        <v>0</v>
      </c>
      <c r="Q129" s="34">
        <f>Q128+Clima!$F127-O129-N129-P129</f>
        <v>29.0597960328212</v>
      </c>
      <c r="R129" s="7"/>
      <c r="S129" s="34">
        <v>124</v>
      </c>
      <c r="T129" s="34">
        <f>ET_Calcs!$I127*((1-Constantes!$F$20)*ET_Calcs!$K127+ET_Calcs!$L127)</f>
        <v>1.7506963252816701</v>
      </c>
      <c r="U129" s="34">
        <f>EXP(2.5*(Cálculos!Y128-Constantes!$D$11)/(Constantes!$D$13))*Constantes!$F$18+Constantes!$F$17</f>
        <v>0.67920586286603135</v>
      </c>
      <c r="V129" s="34">
        <f>MIN(T129*U129,0.8*(Y128+Clima!$F127-W129-X129-Constantes!$D$12))</f>
        <v>1.189083208229327</v>
      </c>
      <c r="W129" s="34">
        <f>IF(Clima!$F127&gt;0.05*Constantes!$F$19,((Clima!$F127-0.05*Constantes!$F$19)^2)/(Clima!$F127+0.95*Constantes!$F$19),0)</f>
        <v>0</v>
      </c>
      <c r="X129" s="34">
        <f>MAX(0,Y128+Clima!$F127-W129-Constantes!$D$11)</f>
        <v>0</v>
      </c>
      <c r="Y129" s="34">
        <f>Y128+Clima!$F127-W129-V129-X129</f>
        <v>27.143673036998777</v>
      </c>
      <c r="Z129" s="7"/>
      <c r="AA129" s="8"/>
    </row>
    <row r="130" spans="2:27" x14ac:dyDescent="0.25">
      <c r="B130" s="6"/>
      <c r="C130" s="34">
        <v>125</v>
      </c>
      <c r="D130" s="34">
        <f>ET_Calcs!$I128*((1-Constantes!$D$20)*ET_Calcs!$K128+ET_Calcs!$L128)</f>
        <v>1.7622759992938413</v>
      </c>
      <c r="E130" s="34">
        <f>EXP(2.5*(Cálculos!I129-Constantes!$D$11)/(Constantes!$D$13))*Constantes!$D$18+Constantes!$D$17</f>
        <v>0.40858050645178345</v>
      </c>
      <c r="F130" s="34">
        <f>MIN(D130*E130,0.8*(I129+Clima!$F128-G130-H130-Constantes!$D$12))</f>
        <v>0.72003162029930046</v>
      </c>
      <c r="G130" s="34">
        <f>IF(Clima!$F128&gt;0.05*Constantes!$D$19,((Clima!$F128-0.05*Constantes!$D$19)^2)/(Clima!$F128+0.95*Constantes!$D$19),0)</f>
        <v>0</v>
      </c>
      <c r="H130" s="34">
        <f>MAX(0,I129+Clima!$F128-G130-Constantes!$D$11)</f>
        <v>0</v>
      </c>
      <c r="I130" s="34">
        <f>I129+Clima!$F128-G130-F130-H130</f>
        <v>32.399596323370972</v>
      </c>
      <c r="J130" s="7"/>
      <c r="K130" s="34">
        <v>125</v>
      </c>
      <c r="L130" s="34">
        <f>ET_Calcs!$I128*((1-Constantes!$E$20)*ET_Calcs!$K128+ET_Calcs!$L128)</f>
        <v>1.7622759992938413</v>
      </c>
      <c r="M130" s="34">
        <f>EXP(2.5*(Cálculos!Q129-Constantes!$D$11)/(Constantes!$D$13))*Constantes!$E$18+Constantes!$E$17</f>
        <v>0.52796228253412369</v>
      </c>
      <c r="N130" s="34">
        <f>MIN(L130*M130,0.8*(Q129+Clima!$F128-O130-P130-Constantes!$D$12))</f>
        <v>0.93041525904228017</v>
      </c>
      <c r="O130" s="34">
        <f>IF(Clima!$F128&gt;0.05*Constantes!$E$19,((Clima!$F128-0.05*Constantes!$E$19)^2)/(Clima!$F128+0.95*Constantes!$E$19),0)</f>
        <v>0</v>
      </c>
      <c r="P130" s="34">
        <f>MAX(0,Q129+Clima!$F128-O130-Constantes!$D$11)</f>
        <v>0</v>
      </c>
      <c r="Q130" s="34">
        <f>Q129+Clima!$F128-O130-N130-P130</f>
        <v>28.129380773778919</v>
      </c>
      <c r="R130" s="7"/>
      <c r="S130" s="34">
        <v>125</v>
      </c>
      <c r="T130" s="34">
        <f>ET_Calcs!$I128*((1-Constantes!$F$20)*ET_Calcs!$K128+ET_Calcs!$L128)</f>
        <v>1.7622759992938413</v>
      </c>
      <c r="U130" s="34">
        <f>EXP(2.5*(Cálculos!Y129-Constantes!$D$11)/(Constantes!$D$13))*Constantes!$F$18+Constantes!$F$17</f>
        <v>0.67765395587058841</v>
      </c>
      <c r="V130" s="34">
        <f>MIN(T130*U130,0.8*(Y129+Clima!$F128-W130-X130-Constantes!$D$12))</f>
        <v>0.71493842959902176</v>
      </c>
      <c r="W130" s="34">
        <f>IF(Clima!$F128&gt;0.05*Constantes!$F$19,((Clima!$F128-0.05*Constantes!$F$19)^2)/(Clima!$F128+0.95*Constantes!$F$19),0)</f>
        <v>0</v>
      </c>
      <c r="X130" s="34">
        <f>MAX(0,Y129+Clima!$F128-W130-Constantes!$D$11)</f>
        <v>0</v>
      </c>
      <c r="Y130" s="34">
        <f>Y129+Clima!$F128-W130-V130-X130</f>
        <v>26.428734607399754</v>
      </c>
      <c r="Z130" s="7"/>
      <c r="AA130" s="8"/>
    </row>
    <row r="131" spans="2:27" x14ac:dyDescent="0.25">
      <c r="B131" s="6"/>
      <c r="C131" s="34">
        <v>126</v>
      </c>
      <c r="D131" s="34">
        <f>ET_Calcs!$I129*((1-Constantes!$D$20)*ET_Calcs!$K129+ET_Calcs!$L129)</f>
        <v>1.701634929657504</v>
      </c>
      <c r="E131" s="34">
        <f>EXP(2.5*(Cálculos!I130-Constantes!$D$11)/(Constantes!$D$13))*Constantes!$D$18+Constantes!$D$17</f>
        <v>0.40279498481368542</v>
      </c>
      <c r="F131" s="34">
        <f>MIN(D131*E131,0.8*(I130+Clima!$F129-G131-H131-Constantes!$D$12))</f>
        <v>0.68541001564983095</v>
      </c>
      <c r="G131" s="34">
        <f>IF(Clima!$F129&gt;0.05*Constantes!$D$19,((Clima!$F129-0.05*Constantes!$D$19)^2)/(Clima!$F129+0.95*Constantes!$D$19),0)</f>
        <v>0</v>
      </c>
      <c r="H131" s="34">
        <f>MAX(0,I130+Clima!$F129-G131-Constantes!$D$11)</f>
        <v>0</v>
      </c>
      <c r="I131" s="34">
        <f>I130+Clima!$F129-G131-F131-H131</f>
        <v>31.714186307721139</v>
      </c>
      <c r="J131" s="7"/>
      <c r="K131" s="34">
        <v>126</v>
      </c>
      <c r="L131" s="34">
        <f>ET_Calcs!$I129*((1-Constantes!$E$20)*ET_Calcs!$K129+ET_Calcs!$L129)</f>
        <v>1.701634929657504</v>
      </c>
      <c r="M131" s="34">
        <f>EXP(2.5*(Cálculos!Q130-Constantes!$D$11)/(Constantes!$D$13))*Constantes!$E$18+Constantes!$E$17</f>
        <v>0.525215958717142</v>
      </c>
      <c r="N131" s="34">
        <f>MIN(L131*M131,0.8*(Q130+Clima!$F129-O131-P131-Constantes!$D$12))</f>
        <v>0.89372582096664244</v>
      </c>
      <c r="O131" s="34">
        <f>IF(Clima!$F129&gt;0.05*Constantes!$E$19,((Clima!$F129-0.05*Constantes!$E$19)^2)/(Clima!$F129+0.95*Constantes!$E$19),0)</f>
        <v>0</v>
      </c>
      <c r="P131" s="34">
        <f>MAX(0,Q130+Clima!$F129-O131-Constantes!$D$11)</f>
        <v>0</v>
      </c>
      <c r="Q131" s="34">
        <f>Q130+Clima!$F129-O131-N131-P131</f>
        <v>27.235654952812276</v>
      </c>
      <c r="R131" s="7"/>
      <c r="S131" s="34">
        <v>126</v>
      </c>
      <c r="T131" s="34">
        <f>ET_Calcs!$I129*((1-Constantes!$F$20)*ET_Calcs!$K129+ET_Calcs!$L129)</f>
        <v>1.701634929657504</v>
      </c>
      <c r="U131" s="34">
        <f>EXP(2.5*(Cálculos!Y130-Constantes!$D$11)/(Constantes!$D$13))*Constantes!$F$18+Constantes!$F$17</f>
        <v>0.67681491867224197</v>
      </c>
      <c r="V131" s="34">
        <f>MIN(T131*U131,0.8*(Y130+Clima!$F129-W131-X131-Constantes!$D$12))</f>
        <v>0.14298768591980321</v>
      </c>
      <c r="W131" s="34">
        <f>IF(Clima!$F129&gt;0.05*Constantes!$F$19,((Clima!$F129-0.05*Constantes!$F$19)^2)/(Clima!$F129+0.95*Constantes!$F$19),0)</f>
        <v>0</v>
      </c>
      <c r="X131" s="34">
        <f>MAX(0,Y130+Clima!$F129-W131-Constantes!$D$11)</f>
        <v>0</v>
      </c>
      <c r="Y131" s="34">
        <f>Y130+Clima!$F129-W131-V131-X131</f>
        <v>26.285746921479952</v>
      </c>
      <c r="Z131" s="7"/>
      <c r="AA131" s="8"/>
    </row>
    <row r="132" spans="2:27" x14ac:dyDescent="0.25">
      <c r="B132" s="6"/>
      <c r="C132" s="34">
        <v>127</v>
      </c>
      <c r="D132" s="34">
        <f>ET_Calcs!$I130*((1-Constantes!$D$20)*ET_Calcs!$K130+ET_Calcs!$L130)</f>
        <v>1.7403587321666258</v>
      </c>
      <c r="E132" s="34">
        <f>EXP(2.5*(Cálculos!I131-Constantes!$D$11)/(Constantes!$D$13))*Constantes!$D$18+Constantes!$D$17</f>
        <v>0.39770143242225303</v>
      </c>
      <c r="F132" s="34">
        <f>MIN(D132*E132,0.8*(I131+Clima!$F130-G132-H132-Constantes!$D$12))</f>
        <v>0.69214316071124327</v>
      </c>
      <c r="G132" s="34">
        <f>IF(Clima!$F130&gt;0.05*Constantes!$D$19,((Clima!$F130-0.05*Constantes!$D$19)^2)/(Clima!$F130+0.95*Constantes!$D$19),0)</f>
        <v>0</v>
      </c>
      <c r="H132" s="34">
        <f>MAX(0,I131+Clima!$F130-G132-Constantes!$D$11)</f>
        <v>0</v>
      </c>
      <c r="I132" s="34">
        <f>I131+Clima!$F130-G132-F132-H132</f>
        <v>31.022043147009896</v>
      </c>
      <c r="J132" s="7"/>
      <c r="K132" s="34">
        <v>127</v>
      </c>
      <c r="L132" s="34">
        <f>ET_Calcs!$I130*((1-Constantes!$E$20)*ET_Calcs!$K130+ET_Calcs!$L130)</f>
        <v>1.7403587321666258</v>
      </c>
      <c r="M132" s="34">
        <f>EXP(2.5*(Cálculos!Q131-Constantes!$D$11)/(Constantes!$D$13))*Constantes!$E$18+Constantes!$E$17</f>
        <v>0.52283225450456638</v>
      </c>
      <c r="N132" s="34">
        <f>MIN(L132*M132,0.8*(Q131+Clima!$F130-O132-P132-Constantes!$D$12))</f>
        <v>0.78852396224982046</v>
      </c>
      <c r="O132" s="34">
        <f>IF(Clima!$F130&gt;0.05*Constantes!$E$19,((Clima!$F130-0.05*Constantes!$E$19)^2)/(Clima!$F130+0.95*Constantes!$E$19),0)</f>
        <v>0</v>
      </c>
      <c r="P132" s="34">
        <f>MAX(0,Q131+Clima!$F130-O132-Constantes!$D$11)</f>
        <v>0</v>
      </c>
      <c r="Q132" s="34">
        <f>Q131+Clima!$F130-O132-N132-P132</f>
        <v>26.447130990562457</v>
      </c>
      <c r="R132" s="7"/>
      <c r="S132" s="34">
        <v>127</v>
      </c>
      <c r="T132" s="34">
        <f>ET_Calcs!$I130*((1-Constantes!$F$20)*ET_Calcs!$K130+ET_Calcs!$L130)</f>
        <v>1.7403587321666258</v>
      </c>
      <c r="U132" s="34">
        <f>EXP(2.5*(Cálculos!Y131-Constantes!$D$11)/(Constantes!$D$13))*Constantes!$F$18+Constantes!$F$17</f>
        <v>0.67665496212988141</v>
      </c>
      <c r="V132" s="34">
        <f>MIN(T132*U132,0.8*(Y131+Clima!$F130-W132-X132-Constantes!$D$12))</f>
        <v>2.859753718396121E-2</v>
      </c>
      <c r="W132" s="34">
        <f>IF(Clima!$F130&gt;0.05*Constantes!$F$19,((Clima!$F130-0.05*Constantes!$F$19)^2)/(Clima!$F130+0.95*Constantes!$F$19),0)</f>
        <v>0</v>
      </c>
      <c r="X132" s="34">
        <f>MAX(0,Y131+Clima!$F130-W132-Constantes!$D$11)</f>
        <v>0</v>
      </c>
      <c r="Y132" s="34">
        <f>Y131+Clima!$F130-W132-V132-X132</f>
        <v>26.257149384295989</v>
      </c>
      <c r="Z132" s="7"/>
      <c r="AA132" s="8"/>
    </row>
    <row r="133" spans="2:27" x14ac:dyDescent="0.25">
      <c r="B133" s="6"/>
      <c r="C133" s="34">
        <v>128</v>
      </c>
      <c r="D133" s="34">
        <f>ET_Calcs!$I131*((1-Constantes!$D$20)*ET_Calcs!$K131+ET_Calcs!$L131)</f>
        <v>1.6823484410717806</v>
      </c>
      <c r="E133" s="34">
        <f>EXP(2.5*(Cálculos!I132-Constantes!$D$11)/(Constantes!$D$13))*Constantes!$D$18+Constantes!$D$17</f>
        <v>0.39293677741366151</v>
      </c>
      <c r="F133" s="34">
        <f>MIN(D133*E133,0.8*(I132+Clima!$F131-G133-H133-Constantes!$D$12))</f>
        <v>0.66105657492164271</v>
      </c>
      <c r="G133" s="34">
        <f>IF(Clima!$F131&gt;0.05*Constantes!$D$19,((Clima!$F131-0.05*Constantes!$D$19)^2)/(Clima!$F131+0.95*Constantes!$D$19),0)</f>
        <v>0</v>
      </c>
      <c r="H133" s="34">
        <f>MAX(0,I132+Clima!$F131-G133-Constantes!$D$11)</f>
        <v>0</v>
      </c>
      <c r="I133" s="34">
        <f>I132+Clima!$F131-G133-F133-H133</f>
        <v>30.360986572088255</v>
      </c>
      <c r="J133" s="7"/>
      <c r="K133" s="34">
        <v>128</v>
      </c>
      <c r="L133" s="34">
        <f>ET_Calcs!$I131*((1-Constantes!$E$20)*ET_Calcs!$K131+ET_Calcs!$L131)</f>
        <v>1.6823484410717806</v>
      </c>
      <c r="M133" s="34">
        <f>EXP(2.5*(Cálculos!Q132-Constantes!$D$11)/(Constantes!$D$13))*Constantes!$E$18+Constantes!$E$17</f>
        <v>0.52091696252625663</v>
      </c>
      <c r="N133" s="34">
        <f>MIN(L133*M133,0.8*(Q132+Clima!$F131-O133-P133-Constantes!$D$12))</f>
        <v>0.15770479244996524</v>
      </c>
      <c r="O133" s="34">
        <f>IF(Clima!$F131&gt;0.05*Constantes!$E$19,((Clima!$F131-0.05*Constantes!$E$19)^2)/(Clima!$F131+0.95*Constantes!$E$19),0)</f>
        <v>0</v>
      </c>
      <c r="P133" s="34">
        <f>MAX(0,Q132+Clima!$F131-O133-Constantes!$D$11)</f>
        <v>0</v>
      </c>
      <c r="Q133" s="34">
        <f>Q132+Clima!$F131-O133-N133-P133</f>
        <v>26.289426198112491</v>
      </c>
      <c r="R133" s="7"/>
      <c r="S133" s="34">
        <v>128</v>
      </c>
      <c r="T133" s="34">
        <f>ET_Calcs!$I131*((1-Constantes!$F$20)*ET_Calcs!$K131+ET_Calcs!$L131)</f>
        <v>1.6823484410717806</v>
      </c>
      <c r="U133" s="34">
        <f>EXP(2.5*(Cálculos!Y132-Constantes!$D$11)/(Constantes!$D$13))*Constantes!$F$18+Constantes!$F$17</f>
        <v>0.67662327464999017</v>
      </c>
      <c r="V133" s="34">
        <f>MIN(T133*U133,0.8*(Y132+Clima!$F131-W133-X133-Constantes!$D$12))</f>
        <v>5.7195074367911054E-3</v>
      </c>
      <c r="W133" s="34">
        <f>IF(Clima!$F131&gt;0.05*Constantes!$F$19,((Clima!$F131-0.05*Constantes!$F$19)^2)/(Clima!$F131+0.95*Constantes!$F$19),0)</f>
        <v>0</v>
      </c>
      <c r="X133" s="34">
        <f>MAX(0,Y132+Clima!$F131-W133-Constantes!$D$11)</f>
        <v>0</v>
      </c>
      <c r="Y133" s="34">
        <f>Y132+Clima!$F131-W133-V133-X133</f>
        <v>26.251429876859198</v>
      </c>
      <c r="Z133" s="7"/>
      <c r="AA133" s="8"/>
    </row>
    <row r="134" spans="2:27" x14ac:dyDescent="0.25">
      <c r="B134" s="6"/>
      <c r="C134" s="34">
        <v>129</v>
      </c>
      <c r="D134" s="34">
        <f>ET_Calcs!$I132*((1-Constantes!$D$20)*ET_Calcs!$K132+ET_Calcs!$L132)</f>
        <v>1.6957961623704179</v>
      </c>
      <c r="E134" s="34">
        <f>EXP(2.5*(Cálculos!I133-Constantes!$D$11)/(Constantes!$D$13))*Constantes!$D$18+Constantes!$D$17</f>
        <v>0.3887157762374871</v>
      </c>
      <c r="F134" s="34">
        <f>MIN(D134*E134,0.8*(I133+Clima!$F132-G134-H134-Constantes!$D$12))</f>
        <v>0.6591827215963687</v>
      </c>
      <c r="G134" s="34">
        <f>IF(Clima!$F132&gt;0.05*Constantes!$D$19,((Clima!$F132-0.05*Constantes!$D$19)^2)/(Clima!$F132+0.95*Constantes!$D$19),0)</f>
        <v>0</v>
      </c>
      <c r="H134" s="34">
        <f>MAX(0,I133+Clima!$F132-G134-Constantes!$D$11)</f>
        <v>0</v>
      </c>
      <c r="I134" s="34">
        <f>I133+Clima!$F132-G134-F134-H134</f>
        <v>29.901803850491884</v>
      </c>
      <c r="J134" s="7"/>
      <c r="K134" s="34">
        <v>129</v>
      </c>
      <c r="L134" s="34">
        <f>ET_Calcs!$I132*((1-Constantes!$E$20)*ET_Calcs!$K132+ET_Calcs!$L132)</f>
        <v>1.6957961623704179</v>
      </c>
      <c r="M134" s="34">
        <f>EXP(2.5*(Cálculos!Q133-Constantes!$D$11)/(Constantes!$D$13))*Constantes!$E$18+Constantes!$E$17</f>
        <v>0.5205536322923483</v>
      </c>
      <c r="N134" s="34">
        <f>MIN(L134*M134,0.8*(Q133+Clima!$F132-O134-P134-Constantes!$D$12))</f>
        <v>0.19154095848999192</v>
      </c>
      <c r="O134" s="34">
        <f>IF(Clima!$F132&gt;0.05*Constantes!$E$19,((Clima!$F132-0.05*Constantes!$E$19)^2)/(Clima!$F132+0.95*Constantes!$E$19),0)</f>
        <v>0</v>
      </c>
      <c r="P134" s="34">
        <f>MAX(0,Q133+Clima!$F132-O134-Constantes!$D$11)</f>
        <v>0</v>
      </c>
      <c r="Q134" s="34">
        <f>Q133+Clima!$F132-O134-N134-P134</f>
        <v>26.297885239622499</v>
      </c>
      <c r="R134" s="7"/>
      <c r="S134" s="34">
        <v>129</v>
      </c>
      <c r="T134" s="34">
        <f>ET_Calcs!$I132*((1-Constantes!$F$20)*ET_Calcs!$K132+ET_Calcs!$L132)</f>
        <v>1.6957961623704179</v>
      </c>
      <c r="U134" s="34">
        <f>EXP(2.5*(Cálculos!Y133-Constantes!$D$11)/(Constantes!$D$13))*Constantes!$F$18+Constantes!$F$17</f>
        <v>0.67661694922750792</v>
      </c>
      <c r="V134" s="34">
        <f>MIN(T134*U134,0.8*(Y133+Clima!$F132-W134-X134-Constantes!$D$12))</f>
        <v>0.16114390148735824</v>
      </c>
      <c r="W134" s="34">
        <f>IF(Clima!$F132&gt;0.05*Constantes!$F$19,((Clima!$F132-0.05*Constantes!$F$19)^2)/(Clima!$F132+0.95*Constantes!$F$19),0)</f>
        <v>0</v>
      </c>
      <c r="X134" s="34">
        <f>MAX(0,Y133+Clima!$F132-W134-Constantes!$D$11)</f>
        <v>0</v>
      </c>
      <c r="Y134" s="34">
        <f>Y133+Clima!$F132-W134-V134-X134</f>
        <v>26.290285975371841</v>
      </c>
      <c r="Z134" s="7"/>
      <c r="AA134" s="8"/>
    </row>
    <row r="135" spans="2:27" x14ac:dyDescent="0.25">
      <c r="B135" s="6"/>
      <c r="C135" s="34">
        <v>130</v>
      </c>
      <c r="D135" s="34">
        <f>ET_Calcs!$I133*((1-Constantes!$D$20)*ET_Calcs!$K133+ET_Calcs!$L133)</f>
        <v>1.7054019167933645</v>
      </c>
      <c r="E135" s="34">
        <f>EXP(2.5*(Cálculos!I134-Constantes!$D$11)/(Constantes!$D$13))*Constantes!$D$18+Constantes!$D$17</f>
        <v>0.38596101906797869</v>
      </c>
      <c r="F135" s="34">
        <f>MIN(D135*E135,0.8*(I134+Clima!$F133-G135-H135-Constantes!$D$12))</f>
        <v>0.65821866172605115</v>
      </c>
      <c r="G135" s="34">
        <f>IF(Clima!$F133&gt;0.05*Constantes!$D$19,((Clima!$F133-0.05*Constantes!$D$19)^2)/(Clima!$F133+0.95*Constantes!$D$19),0)</f>
        <v>0</v>
      </c>
      <c r="H135" s="34">
        <f>MAX(0,I134+Clima!$F133-G135-Constantes!$D$11)</f>
        <v>0</v>
      </c>
      <c r="I135" s="34">
        <f>I134+Clima!$F133-G135-F135-H135</f>
        <v>29.243585188765834</v>
      </c>
      <c r="J135" s="7"/>
      <c r="K135" s="34">
        <v>130</v>
      </c>
      <c r="L135" s="34">
        <f>ET_Calcs!$I133*((1-Constantes!$E$20)*ET_Calcs!$K133+ET_Calcs!$L133)</f>
        <v>1.7054019167933645</v>
      </c>
      <c r="M135" s="34">
        <f>EXP(2.5*(Cálculos!Q134-Constantes!$D$11)/(Constantes!$D$13))*Constantes!$E$18+Constantes!$E$17</f>
        <v>0.52057295959914629</v>
      </c>
      <c r="N135" s="34">
        <f>MIN(L135*M135,0.8*(Q134+Clima!$F133-O135-P135-Constantes!$D$12))</f>
        <v>3.8308191697998956E-2</v>
      </c>
      <c r="O135" s="34">
        <f>IF(Clima!$F133&gt;0.05*Constantes!$E$19,((Clima!$F133-0.05*Constantes!$E$19)^2)/(Clima!$F133+0.95*Constantes!$E$19),0)</f>
        <v>0</v>
      </c>
      <c r="P135" s="34">
        <f>MAX(0,Q134+Clima!$F133-O135-Constantes!$D$11)</f>
        <v>0</v>
      </c>
      <c r="Q135" s="34">
        <f>Q134+Clima!$F133-O135-N135-P135</f>
        <v>26.259577047924498</v>
      </c>
      <c r="R135" s="7"/>
      <c r="S135" s="34">
        <v>130</v>
      </c>
      <c r="T135" s="34">
        <f>ET_Calcs!$I133*((1-Constantes!$F$20)*ET_Calcs!$K133+ET_Calcs!$L133)</f>
        <v>1.7054019167933645</v>
      </c>
      <c r="U135" s="34">
        <f>EXP(2.5*(Cálculos!Y134-Constantes!$D$11)/(Constantes!$D$13))*Constantes!$F$18+Constantes!$F$17</f>
        <v>0.67666000089055223</v>
      </c>
      <c r="V135" s="34">
        <f>MIN(T135*U135,0.8*(Y134+Clima!$F133-W135-X135-Constantes!$D$12))</f>
        <v>3.2228780297472781E-2</v>
      </c>
      <c r="W135" s="34">
        <f>IF(Clima!$F133&gt;0.05*Constantes!$F$19,((Clima!$F133-0.05*Constantes!$F$19)^2)/(Clima!$F133+0.95*Constantes!$F$19),0)</f>
        <v>0</v>
      </c>
      <c r="X135" s="34">
        <f>MAX(0,Y134+Clima!$F133-W135-Constantes!$D$11)</f>
        <v>0</v>
      </c>
      <c r="Y135" s="34">
        <f>Y134+Clima!$F133-W135-V135-X135</f>
        <v>26.258057195074368</v>
      </c>
      <c r="Z135" s="7"/>
      <c r="AA135" s="8"/>
    </row>
    <row r="136" spans="2:27" x14ac:dyDescent="0.25">
      <c r="B136" s="6"/>
      <c r="C136" s="34">
        <v>131</v>
      </c>
      <c r="D136" s="34">
        <f>ET_Calcs!$I134*((1-Constantes!$D$20)*ET_Calcs!$K134+ET_Calcs!$L134)</f>
        <v>1.6921014413381941</v>
      </c>
      <c r="E136" s="34">
        <f>EXP(2.5*(Cálculos!I135-Constantes!$D$11)/(Constantes!$D$13))*Constantes!$D$18+Constantes!$D$17</f>
        <v>0.38224944964849927</v>
      </c>
      <c r="F136" s="34">
        <f>MIN(D136*E136,0.8*(I135+Clima!$F134-G136-H136-Constantes!$D$12))</f>
        <v>0.646804844700957</v>
      </c>
      <c r="G136" s="34">
        <f>IF(Clima!$F134&gt;0.05*Constantes!$D$19,((Clima!$F134-0.05*Constantes!$D$19)^2)/(Clima!$F134+0.95*Constantes!$D$19),0)</f>
        <v>0</v>
      </c>
      <c r="H136" s="34">
        <f>MAX(0,I135+Clima!$F134-G136-Constantes!$D$11)</f>
        <v>0</v>
      </c>
      <c r="I136" s="34">
        <f>I135+Clima!$F134-G136-F136-H136</f>
        <v>28.596780344064879</v>
      </c>
      <c r="J136" s="7"/>
      <c r="K136" s="34">
        <v>131</v>
      </c>
      <c r="L136" s="34">
        <f>ET_Calcs!$I134*((1-Constantes!$E$20)*ET_Calcs!$K134+ET_Calcs!$L134)</f>
        <v>1.6921014413381941</v>
      </c>
      <c r="M136" s="34">
        <f>EXP(2.5*(Cálculos!Q135-Constantes!$D$11)/(Constantes!$D$13))*Constantes!$E$18+Constantes!$E$17</f>
        <v>0.52048557760252157</v>
      </c>
      <c r="N136" s="34">
        <f>MIN(L136*M136,0.8*(Q135+Clima!$F134-O136-P136-Constantes!$D$12))</f>
        <v>7.6616383395986531E-3</v>
      </c>
      <c r="O136" s="34">
        <f>IF(Clima!$F134&gt;0.05*Constantes!$E$19,((Clima!$F134-0.05*Constantes!$E$19)^2)/(Clima!$F134+0.95*Constantes!$E$19),0)</f>
        <v>0</v>
      </c>
      <c r="P136" s="34">
        <f>MAX(0,Q135+Clima!$F134-O136-Constantes!$D$11)</f>
        <v>0</v>
      </c>
      <c r="Q136" s="34">
        <f>Q135+Clima!$F134-O136-N136-P136</f>
        <v>26.2519154095849</v>
      </c>
      <c r="R136" s="7"/>
      <c r="S136" s="34">
        <v>131</v>
      </c>
      <c r="T136" s="34">
        <f>ET_Calcs!$I134*((1-Constantes!$F$20)*ET_Calcs!$K134+ET_Calcs!$L134)</f>
        <v>1.6921014413381941</v>
      </c>
      <c r="U136" s="34">
        <f>EXP(2.5*(Cálculos!Y135-Constantes!$D$11)/(Constantes!$D$13))*Constantes!$F$18+Constantes!$F$17</f>
        <v>0.67662427900242528</v>
      </c>
      <c r="V136" s="34">
        <f>MIN(T136*U136,0.8*(Y135+Clima!$F134-W136-X136-Constantes!$D$12))</f>
        <v>6.4457560594945564E-3</v>
      </c>
      <c r="W136" s="34">
        <f>IF(Clima!$F134&gt;0.05*Constantes!$F$19,((Clima!$F134-0.05*Constantes!$F$19)^2)/(Clima!$F134+0.95*Constantes!$F$19),0)</f>
        <v>0</v>
      </c>
      <c r="X136" s="34">
        <f>MAX(0,Y135+Clima!$F134-W136-Constantes!$D$11)</f>
        <v>0</v>
      </c>
      <c r="Y136" s="34">
        <f>Y135+Clima!$F134-W136-V136-X136</f>
        <v>26.251611439014873</v>
      </c>
      <c r="Z136" s="7"/>
      <c r="AA136" s="8"/>
    </row>
    <row r="137" spans="2:27" x14ac:dyDescent="0.25">
      <c r="B137" s="6"/>
      <c r="C137" s="34">
        <v>132</v>
      </c>
      <c r="D137" s="34">
        <f>ET_Calcs!$I135*((1-Constantes!$D$20)*ET_Calcs!$K135+ET_Calcs!$L135)</f>
        <v>1.6450029843659513</v>
      </c>
      <c r="E137" s="34">
        <f>EXP(2.5*(Cálculos!I136-Constantes!$D$11)/(Constantes!$D$13))*Constantes!$D$18+Constantes!$D$17</f>
        <v>0.37885733582773445</v>
      </c>
      <c r="F137" s="34">
        <f>MIN(D137*E137,0.8*(I136+Clima!$F135-G137-H137-Constantes!$D$12))</f>
        <v>0.62322144808555657</v>
      </c>
      <c r="G137" s="34">
        <f>IF(Clima!$F135&gt;0.05*Constantes!$D$19,((Clima!$F135-0.05*Constantes!$D$19)^2)/(Clima!$F135+0.95*Constantes!$D$19),0)</f>
        <v>0</v>
      </c>
      <c r="H137" s="34">
        <f>MAX(0,I136+Clima!$F135-G137-Constantes!$D$11)</f>
        <v>0</v>
      </c>
      <c r="I137" s="34">
        <f>I136+Clima!$F135-G137-F137-H137</f>
        <v>27.973558895979323</v>
      </c>
      <c r="J137" s="7"/>
      <c r="K137" s="34">
        <v>132</v>
      </c>
      <c r="L137" s="34">
        <f>ET_Calcs!$I135*((1-Constantes!$E$20)*ET_Calcs!$K135+ET_Calcs!$L135)</f>
        <v>1.6450029843659513</v>
      </c>
      <c r="M137" s="34">
        <f>EXP(2.5*(Cálculos!Q136-Constantes!$D$11)/(Constantes!$D$13))*Constantes!$E$18+Constantes!$E$17</f>
        <v>0.5204681457915018</v>
      </c>
      <c r="N137" s="34">
        <f>MIN(L137*M137,0.8*(Q136+Clima!$F135-O137-P137-Constantes!$D$12))</f>
        <v>1.5323276679197308E-3</v>
      </c>
      <c r="O137" s="34">
        <f>IF(Clima!$F135&gt;0.05*Constantes!$E$19,((Clima!$F135-0.05*Constantes!$E$19)^2)/(Clima!$F135+0.95*Constantes!$E$19),0)</f>
        <v>0</v>
      </c>
      <c r="P137" s="34">
        <f>MAX(0,Q136+Clima!$F135-O137-Constantes!$D$11)</f>
        <v>0</v>
      </c>
      <c r="Q137" s="34">
        <f>Q136+Clima!$F135-O137-N137-P137</f>
        <v>26.250383081916979</v>
      </c>
      <c r="R137" s="7"/>
      <c r="S137" s="34">
        <v>132</v>
      </c>
      <c r="T137" s="34">
        <f>ET_Calcs!$I135*((1-Constantes!$F$20)*ET_Calcs!$K135+ET_Calcs!$L135)</f>
        <v>1.6450029843659513</v>
      </c>
      <c r="U137" s="34">
        <f>EXP(2.5*(Cálculos!Y136-Constantes!$D$11)/(Constantes!$D$13))*Constantes!$F$18+Constantes!$F$17</f>
        <v>0.67661714996228284</v>
      </c>
      <c r="V137" s="34">
        <f>MIN(T137*U137,0.8*(Y136+Clima!$F135-W137-X137-Constantes!$D$12))</f>
        <v>1.2891512118983429E-3</v>
      </c>
      <c r="W137" s="34">
        <f>IF(Clima!$F135&gt;0.05*Constantes!$F$19,((Clima!$F135-0.05*Constantes!$F$19)^2)/(Clima!$F135+0.95*Constantes!$F$19),0)</f>
        <v>0</v>
      </c>
      <c r="X137" s="34">
        <f>MAX(0,Y136+Clima!$F135-W137-Constantes!$D$11)</f>
        <v>0</v>
      </c>
      <c r="Y137" s="34">
        <f>Y136+Clima!$F135-W137-V137-X137</f>
        <v>26.250322287802973</v>
      </c>
      <c r="Z137" s="7"/>
      <c r="AA137" s="8"/>
    </row>
    <row r="138" spans="2:27" x14ac:dyDescent="0.25">
      <c r="B138" s="6"/>
      <c r="C138" s="34">
        <v>133</v>
      </c>
      <c r="D138" s="34">
        <f>ET_Calcs!$I136*((1-Constantes!$D$20)*ET_Calcs!$K136+ET_Calcs!$L136)</f>
        <v>1.6117113499337614</v>
      </c>
      <c r="E138" s="34">
        <f>EXP(2.5*(Cálculos!I137-Constantes!$D$11)/(Constantes!$D$13))*Constantes!$D$18+Constantes!$D$17</f>
        <v>0.37581161334080571</v>
      </c>
      <c r="F138" s="34">
        <f>MIN(D138*E138,0.8*(I137+Clima!$F136-G138-H138-Constantes!$D$12))</f>
        <v>0.6056998426582948</v>
      </c>
      <c r="G138" s="34">
        <f>IF(Clima!$F136&gt;0.05*Constantes!$D$19,((Clima!$F136-0.05*Constantes!$D$19)^2)/(Clima!$F136+0.95*Constantes!$D$19),0)</f>
        <v>0</v>
      </c>
      <c r="H138" s="34">
        <f>MAX(0,I137+Clima!$F136-G138-Constantes!$D$11)</f>
        <v>0</v>
      </c>
      <c r="I138" s="34">
        <f>I137+Clima!$F136-G138-F138-H138</f>
        <v>27.367859053321027</v>
      </c>
      <c r="J138" s="7"/>
      <c r="K138" s="34">
        <v>133</v>
      </c>
      <c r="L138" s="34">
        <f>ET_Calcs!$I136*((1-Constantes!$E$20)*ET_Calcs!$K136+ET_Calcs!$L136)</f>
        <v>1.6117113499337614</v>
      </c>
      <c r="M138" s="34">
        <f>EXP(2.5*(Cálculos!Q137-Constantes!$D$11)/(Constantes!$D$13))*Constantes!$E$18+Constantes!$E$17</f>
        <v>0.52046466120969392</v>
      </c>
      <c r="N138" s="34">
        <f>MIN(L138*M138,0.8*(Q137+Clima!$F136-O138-P138-Constantes!$D$12))</f>
        <v>3.0646553358337769E-4</v>
      </c>
      <c r="O138" s="34">
        <f>IF(Clima!$F136&gt;0.05*Constantes!$E$19,((Clima!$F136-0.05*Constantes!$E$19)^2)/(Clima!$F136+0.95*Constantes!$E$19),0)</f>
        <v>0</v>
      </c>
      <c r="P138" s="34">
        <f>MAX(0,Q137+Clima!$F136-O138-Constantes!$D$11)</f>
        <v>0</v>
      </c>
      <c r="Q138" s="34">
        <f>Q137+Clima!$F136-O138-N138-P138</f>
        <v>26.250076616383396</v>
      </c>
      <c r="R138" s="7"/>
      <c r="S138" s="34">
        <v>133</v>
      </c>
      <c r="T138" s="34">
        <f>ET_Calcs!$I136*((1-Constantes!$F$20)*ET_Calcs!$K136+ET_Calcs!$L136)</f>
        <v>1.6117113499337614</v>
      </c>
      <c r="U138" s="34">
        <f>EXP(2.5*(Cálculos!Y137-Constantes!$D$11)/(Constantes!$D$13))*Constantes!$F$18+Constantes!$F$17</f>
        <v>0.67661572476684606</v>
      </c>
      <c r="V138" s="34">
        <f>MIN(T138*U138,0.8*(Y137+Clima!$F136-W138-X138-Constantes!$D$12))</f>
        <v>2.578302423785317E-4</v>
      </c>
      <c r="W138" s="34">
        <f>IF(Clima!$F136&gt;0.05*Constantes!$F$19,((Clima!$F136-0.05*Constantes!$F$19)^2)/(Clima!$F136+0.95*Constantes!$F$19),0)</f>
        <v>0</v>
      </c>
      <c r="X138" s="34">
        <f>MAX(0,Y137+Clima!$F136-W138-Constantes!$D$11)</f>
        <v>0</v>
      </c>
      <c r="Y138" s="34">
        <f>Y137+Clima!$F136-W138-V138-X138</f>
        <v>26.250064457560594</v>
      </c>
      <c r="Z138" s="7"/>
      <c r="AA138" s="8"/>
    </row>
    <row r="139" spans="2:27" x14ac:dyDescent="0.25">
      <c r="B139" s="6"/>
      <c r="C139" s="34">
        <v>134</v>
      </c>
      <c r="D139" s="34">
        <f>ET_Calcs!$I137*((1-Constantes!$D$20)*ET_Calcs!$K137+ET_Calcs!$L137)</f>
        <v>1.6029162847967029</v>
      </c>
      <c r="E139" s="34">
        <f>EXP(2.5*(Cálculos!I138-Constantes!$D$11)/(Constantes!$D$13))*Constantes!$D$18+Constantes!$D$17</f>
        <v>0.37304690179403116</v>
      </c>
      <c r="F139" s="34">
        <f>MIN(D139*E139,0.8*(I138+Clima!$F137-G139-H139-Constantes!$D$12))</f>
        <v>0.59796295387860887</v>
      </c>
      <c r="G139" s="34">
        <f>IF(Clima!$F137&gt;0.05*Constantes!$D$19,((Clima!$F137-0.05*Constantes!$D$19)^2)/(Clima!$F137+0.95*Constantes!$D$19),0)</f>
        <v>0</v>
      </c>
      <c r="H139" s="34">
        <f>MAX(0,I138+Clima!$F137-G139-Constantes!$D$11)</f>
        <v>0</v>
      </c>
      <c r="I139" s="34">
        <f>I138+Clima!$F137-G139-F139-H139</f>
        <v>26.76989609944242</v>
      </c>
      <c r="J139" s="7"/>
      <c r="K139" s="34">
        <v>134</v>
      </c>
      <c r="L139" s="34">
        <f>ET_Calcs!$I137*((1-Constantes!$E$20)*ET_Calcs!$K137+ET_Calcs!$L137)</f>
        <v>1.6029162847967029</v>
      </c>
      <c r="M139" s="34">
        <f>EXP(2.5*(Cálculos!Q138-Constantes!$D$11)/(Constantes!$D$13))*Constantes!$E$18+Constantes!$E$17</f>
        <v>0.52046396436452314</v>
      </c>
      <c r="N139" s="34">
        <f>MIN(L139*M139,0.8*(Q138+Clima!$F137-O139-P139-Constantes!$D$12))</f>
        <v>6.1293106716675546E-5</v>
      </c>
      <c r="O139" s="34">
        <f>IF(Clima!$F137&gt;0.05*Constantes!$E$19,((Clima!$F137-0.05*Constantes!$E$19)^2)/(Clima!$F137+0.95*Constantes!$E$19),0)</f>
        <v>0</v>
      </c>
      <c r="P139" s="34">
        <f>MAX(0,Q138+Clima!$F137-O139-Constantes!$D$11)</f>
        <v>0</v>
      </c>
      <c r="Q139" s="34">
        <f>Q138+Clima!$F137-O139-N139-P139</f>
        <v>26.250015323276678</v>
      </c>
      <c r="R139" s="7"/>
      <c r="S139" s="34">
        <v>134</v>
      </c>
      <c r="T139" s="34">
        <f>ET_Calcs!$I137*((1-Constantes!$F$20)*ET_Calcs!$K137+ET_Calcs!$L137)</f>
        <v>1.6029162847967029</v>
      </c>
      <c r="U139" s="34">
        <f>EXP(2.5*(Cálculos!Y138-Constantes!$D$11)/(Constantes!$D$13))*Constantes!$F$18+Constantes!$F$17</f>
        <v>0.67661543975225513</v>
      </c>
      <c r="V139" s="34">
        <f>MIN(T139*U139,0.8*(Y138+Clima!$F137-W139-X139-Constantes!$D$12))</f>
        <v>5.1566048475137906E-5</v>
      </c>
      <c r="W139" s="34">
        <f>IF(Clima!$F137&gt;0.05*Constantes!$F$19,((Clima!$F137-0.05*Constantes!$F$19)^2)/(Clima!$F137+0.95*Constantes!$F$19),0)</f>
        <v>0</v>
      </c>
      <c r="X139" s="34">
        <f>MAX(0,Y138+Clima!$F137-W139-Constantes!$D$11)</f>
        <v>0</v>
      </c>
      <c r="Y139" s="34">
        <f>Y138+Clima!$F137-W139-V139-X139</f>
        <v>26.250012891512117</v>
      </c>
      <c r="Z139" s="7"/>
      <c r="AA139" s="8"/>
    </row>
    <row r="140" spans="2:27" x14ac:dyDescent="0.25">
      <c r="B140" s="6"/>
      <c r="C140" s="34">
        <v>135</v>
      </c>
      <c r="D140" s="34">
        <f>ET_Calcs!$I138*((1-Constantes!$D$20)*ET_Calcs!$K138+ET_Calcs!$L138)</f>
        <v>1.6219729678740324</v>
      </c>
      <c r="E140" s="34">
        <f>EXP(2.5*(Cálculos!I139-Constantes!$D$11)/(Constantes!$D$13))*Constantes!$D$18+Constantes!$D$17</f>
        <v>0.37049406397953405</v>
      </c>
      <c r="F140" s="34">
        <f>MIN(D140*E140,0.8*(I139+Clima!$F138-G140-H140-Constantes!$D$12))</f>
        <v>0.41591687955393586</v>
      </c>
      <c r="G140" s="34">
        <f>IF(Clima!$F138&gt;0.05*Constantes!$D$19,((Clima!$F138-0.05*Constantes!$D$19)^2)/(Clima!$F138+0.95*Constantes!$D$19),0)</f>
        <v>0</v>
      </c>
      <c r="H140" s="34">
        <f>MAX(0,I139+Clima!$F138-G140-Constantes!$D$11)</f>
        <v>0</v>
      </c>
      <c r="I140" s="34">
        <f>I139+Clima!$F138-G140-F140-H140</f>
        <v>26.353979219888483</v>
      </c>
      <c r="J140" s="7"/>
      <c r="K140" s="34">
        <v>135</v>
      </c>
      <c r="L140" s="34">
        <f>ET_Calcs!$I138*((1-Constantes!$E$20)*ET_Calcs!$K138+ET_Calcs!$L138)</f>
        <v>1.6219729678740324</v>
      </c>
      <c r="M140" s="34">
        <f>EXP(2.5*(Cálculos!Q139-Constantes!$D$11)/(Constantes!$D$13))*Constantes!$E$18+Constantes!$E$17</f>
        <v>0.52046382499833632</v>
      </c>
      <c r="N140" s="34">
        <f>MIN(L140*M140,0.8*(Q139+Clima!$F138-O140-P140-Constantes!$D$12))</f>
        <v>1.225862134219824E-5</v>
      </c>
      <c r="O140" s="34">
        <f>IF(Clima!$F138&gt;0.05*Constantes!$E$19,((Clima!$F138-0.05*Constantes!$E$19)^2)/(Clima!$F138+0.95*Constantes!$E$19),0)</f>
        <v>0</v>
      </c>
      <c r="P140" s="34">
        <f>MAX(0,Q139+Clima!$F138-O140-Constantes!$D$11)</f>
        <v>0</v>
      </c>
      <c r="Q140" s="34">
        <f>Q139+Clima!$F138-O140-N140-P140</f>
        <v>26.250003064655335</v>
      </c>
      <c r="R140" s="7"/>
      <c r="S140" s="34">
        <v>135</v>
      </c>
      <c r="T140" s="34">
        <f>ET_Calcs!$I138*((1-Constantes!$F$20)*ET_Calcs!$K138+ET_Calcs!$L138)</f>
        <v>1.6219729678740324</v>
      </c>
      <c r="U140" s="34">
        <f>EXP(2.5*(Cálculos!Y139-Constantes!$D$11)/(Constantes!$D$13))*Constantes!$F$18+Constantes!$F$17</f>
        <v>0.67661538275031674</v>
      </c>
      <c r="V140" s="34">
        <f>MIN(T140*U140,0.8*(Y139+Clima!$F138-W140-X140-Constantes!$D$12))</f>
        <v>1.0313209693890713E-5</v>
      </c>
      <c r="W140" s="34">
        <f>IF(Clima!$F138&gt;0.05*Constantes!$F$19,((Clima!$F138-0.05*Constantes!$F$19)^2)/(Clima!$F138+0.95*Constantes!$F$19),0)</f>
        <v>0</v>
      </c>
      <c r="X140" s="34">
        <f>MAX(0,Y139+Clima!$F138-W140-Constantes!$D$11)</f>
        <v>0</v>
      </c>
      <c r="Y140" s="34">
        <f>Y139+Clima!$F138-W140-V140-X140</f>
        <v>26.250002578302425</v>
      </c>
      <c r="Z140" s="7"/>
      <c r="AA140" s="8"/>
    </row>
    <row r="141" spans="2:27" x14ac:dyDescent="0.25">
      <c r="B141" s="6"/>
      <c r="C141" s="34">
        <v>136</v>
      </c>
      <c r="D141" s="34">
        <f>ET_Calcs!$I139*((1-Constantes!$D$20)*ET_Calcs!$K139+ET_Calcs!$L139)</f>
        <v>1.5765775668790269</v>
      </c>
      <c r="E141" s="34">
        <f>EXP(2.5*(Cálculos!I140-Constantes!$D$11)/(Constantes!$D$13))*Constantes!$D$18+Constantes!$D$17</f>
        <v>0.36881583234383214</v>
      </c>
      <c r="F141" s="34">
        <f>MIN(D141*E141,0.8*(I140+Clima!$F139-G141-H141-Constantes!$D$12))</f>
        <v>8.3183375910786603E-2</v>
      </c>
      <c r="G141" s="34">
        <f>IF(Clima!$F139&gt;0.05*Constantes!$D$19,((Clima!$F139-0.05*Constantes!$D$19)^2)/(Clima!$F139+0.95*Constantes!$D$19),0)</f>
        <v>0</v>
      </c>
      <c r="H141" s="34">
        <f>MAX(0,I140+Clima!$F139-G141-Constantes!$D$11)</f>
        <v>0</v>
      </c>
      <c r="I141" s="34">
        <f>I140+Clima!$F139-G141-F141-H141</f>
        <v>26.270795843977698</v>
      </c>
      <c r="J141" s="7"/>
      <c r="K141" s="34">
        <v>136</v>
      </c>
      <c r="L141" s="34">
        <f>ET_Calcs!$I139*((1-Constantes!$E$20)*ET_Calcs!$K139+ET_Calcs!$L139)</f>
        <v>1.5765775668790269</v>
      </c>
      <c r="M141" s="34">
        <f>EXP(2.5*(Cálculos!Q140-Constantes!$D$11)/(Constantes!$D$13))*Constantes!$E$18+Constantes!$E$17</f>
        <v>0.52046379712521285</v>
      </c>
      <c r="N141" s="34">
        <f>MIN(L141*M141,0.8*(Q140+Clima!$F139-O141-P141-Constantes!$D$12))</f>
        <v>2.4517242678712138E-6</v>
      </c>
      <c r="O141" s="34">
        <f>IF(Clima!$F139&gt;0.05*Constantes!$E$19,((Clima!$F139-0.05*Constantes!$E$19)^2)/(Clima!$F139+0.95*Constantes!$E$19),0)</f>
        <v>0</v>
      </c>
      <c r="P141" s="34">
        <f>MAX(0,Q140+Clima!$F139-O141-Constantes!$D$11)</f>
        <v>0</v>
      </c>
      <c r="Q141" s="34">
        <f>Q140+Clima!$F139-O141-N141-P141</f>
        <v>26.250000612931068</v>
      </c>
      <c r="R141" s="7"/>
      <c r="S141" s="34">
        <v>136</v>
      </c>
      <c r="T141" s="34">
        <f>ET_Calcs!$I139*((1-Constantes!$F$20)*ET_Calcs!$K139+ET_Calcs!$L139)</f>
        <v>1.5765775668790269</v>
      </c>
      <c r="U141" s="34">
        <f>EXP(2.5*(Cálculos!Y140-Constantes!$D$11)/(Constantes!$D$13))*Constantes!$F$18+Constantes!$F$17</f>
        <v>0.6766153713499683</v>
      </c>
      <c r="V141" s="34">
        <f>MIN(T141*U141,0.8*(Y140+Clima!$F139-W141-X141-Constantes!$D$12))</f>
        <v>2.0626419399150109E-6</v>
      </c>
      <c r="W141" s="34">
        <f>IF(Clima!$F139&gt;0.05*Constantes!$F$19,((Clima!$F139-0.05*Constantes!$F$19)^2)/(Clima!$F139+0.95*Constantes!$F$19),0)</f>
        <v>0</v>
      </c>
      <c r="X141" s="34">
        <f>MAX(0,Y140+Clima!$F139-W141-Constantes!$D$11)</f>
        <v>0</v>
      </c>
      <c r="Y141" s="34">
        <f>Y140+Clima!$F139-W141-V141-X141</f>
        <v>26.250000515660485</v>
      </c>
      <c r="Z141" s="7"/>
      <c r="AA141" s="8"/>
    </row>
    <row r="142" spans="2:27" x14ac:dyDescent="0.25">
      <c r="B142" s="6"/>
      <c r="C142" s="34">
        <v>137</v>
      </c>
      <c r="D142" s="34">
        <f>ET_Calcs!$I140*((1-Constantes!$D$20)*ET_Calcs!$K140+ET_Calcs!$L140)</f>
        <v>1.591978590512688</v>
      </c>
      <c r="E142" s="34">
        <f>EXP(2.5*(Cálculos!I141-Constantes!$D$11)/(Constantes!$D$13))*Constantes!$D$18+Constantes!$D$17</f>
        <v>0.3684893927919683</v>
      </c>
      <c r="F142" s="34">
        <f>MIN(D142*E142,0.8*(I141+Clima!$F140-G142-H142-Constantes!$D$12))</f>
        <v>1.6636675182158455E-2</v>
      </c>
      <c r="G142" s="34">
        <f>IF(Clima!$F140&gt;0.05*Constantes!$D$19,((Clima!$F140-0.05*Constantes!$D$19)^2)/(Clima!$F140+0.95*Constantes!$D$19),0)</f>
        <v>0</v>
      </c>
      <c r="H142" s="34">
        <f>MAX(0,I141+Clima!$F140-G142-Constantes!$D$11)</f>
        <v>0</v>
      </c>
      <c r="I142" s="34">
        <f>I141+Clima!$F140-G142-F142-H142</f>
        <v>26.254159168795539</v>
      </c>
      <c r="J142" s="7"/>
      <c r="K142" s="34">
        <v>137</v>
      </c>
      <c r="L142" s="34">
        <f>ET_Calcs!$I140*((1-Constantes!$E$20)*ET_Calcs!$K140+ET_Calcs!$L140)</f>
        <v>1.591978590512688</v>
      </c>
      <c r="M142" s="34">
        <f>EXP(2.5*(Cálculos!Q141-Constantes!$D$11)/(Constantes!$D$13))*Constantes!$E$18+Constantes!$E$17</f>
        <v>0.52046379155059275</v>
      </c>
      <c r="N142" s="34">
        <f>MIN(L142*M142,0.8*(Q141+Clima!$F140-O142-P142-Constantes!$D$12))</f>
        <v>4.9034485414267694E-7</v>
      </c>
      <c r="O142" s="34">
        <f>IF(Clima!$F140&gt;0.05*Constantes!$E$19,((Clima!$F140-0.05*Constantes!$E$19)^2)/(Clima!$F140+0.95*Constantes!$E$19),0)</f>
        <v>0</v>
      </c>
      <c r="P142" s="34">
        <f>MAX(0,Q141+Clima!$F140-O142-Constantes!$D$11)</f>
        <v>0</v>
      </c>
      <c r="Q142" s="34">
        <f>Q141+Clima!$F140-O142-N142-P142</f>
        <v>26.250000122586215</v>
      </c>
      <c r="R142" s="7"/>
      <c r="S142" s="34">
        <v>137</v>
      </c>
      <c r="T142" s="34">
        <f>ET_Calcs!$I140*((1-Constantes!$F$20)*ET_Calcs!$K140+ET_Calcs!$L140)</f>
        <v>1.591978590512688</v>
      </c>
      <c r="U142" s="34">
        <f>EXP(2.5*(Cálculos!Y141-Constantes!$D$11)/(Constantes!$D$13))*Constantes!$F$18+Constantes!$F$17</f>
        <v>0.67661536906990016</v>
      </c>
      <c r="V142" s="34">
        <f>MIN(T142*U142,0.8*(Y141+Clima!$F140-W142-X142-Constantes!$D$12))</f>
        <v>4.125283879830022E-7</v>
      </c>
      <c r="W142" s="34">
        <f>IF(Clima!$F140&gt;0.05*Constantes!$F$19,((Clima!$F140-0.05*Constantes!$F$19)^2)/(Clima!$F140+0.95*Constantes!$F$19),0)</f>
        <v>0</v>
      </c>
      <c r="X142" s="34">
        <f>MAX(0,Y141+Clima!$F140-W142-Constantes!$D$11)</f>
        <v>0</v>
      </c>
      <c r="Y142" s="34">
        <f>Y141+Clima!$F140-W142-V142-X142</f>
        <v>26.250000103132098</v>
      </c>
      <c r="Z142" s="7"/>
      <c r="AA142" s="8"/>
    </row>
    <row r="143" spans="2:27" x14ac:dyDescent="0.25">
      <c r="B143" s="6"/>
      <c r="C143" s="34">
        <v>138</v>
      </c>
      <c r="D143" s="34">
        <f>ET_Calcs!$I141*((1-Constantes!$D$20)*ET_Calcs!$K141+ET_Calcs!$L141)</f>
        <v>1.5964612438960435</v>
      </c>
      <c r="E143" s="34">
        <f>EXP(2.5*(Cálculos!I142-Constantes!$D$11)/(Constantes!$D$13))*Constantes!$D$18+Constantes!$D$17</f>
        <v>0.36842446615931751</v>
      </c>
      <c r="F143" s="34">
        <f>MIN(D143*E143,0.8*(I142+Clima!$F141-G143-H143-Constantes!$D$12))</f>
        <v>3.3273350364311227E-3</v>
      </c>
      <c r="G143" s="34">
        <f>IF(Clima!$F141&gt;0.05*Constantes!$D$19,((Clima!$F141-0.05*Constantes!$D$19)^2)/(Clima!$F141+0.95*Constantes!$D$19),0)</f>
        <v>0</v>
      </c>
      <c r="H143" s="34">
        <f>MAX(0,I142+Clima!$F141-G143-Constantes!$D$11)</f>
        <v>0</v>
      </c>
      <c r="I143" s="34">
        <f>I142+Clima!$F141-G143-F143-H143</f>
        <v>26.250831833759108</v>
      </c>
      <c r="J143" s="7"/>
      <c r="K143" s="34">
        <v>138</v>
      </c>
      <c r="L143" s="34">
        <f>ET_Calcs!$I141*((1-Constantes!$E$20)*ET_Calcs!$K141+ET_Calcs!$L141)</f>
        <v>1.5964612438960435</v>
      </c>
      <c r="M143" s="34">
        <f>EXP(2.5*(Cálculos!Q142-Constantes!$D$11)/(Constantes!$D$13))*Constantes!$E$18+Constantes!$E$17</f>
        <v>0.52046379043566893</v>
      </c>
      <c r="N143" s="34">
        <f>MIN(L143*M143,0.8*(Q142+Clima!$F141-O143-P143-Constantes!$D$12))</f>
        <v>9.8068971965403767E-8</v>
      </c>
      <c r="O143" s="34">
        <f>IF(Clima!$F141&gt;0.05*Constantes!$E$19,((Clima!$F141-0.05*Constantes!$E$19)^2)/(Clima!$F141+0.95*Constantes!$E$19),0)</f>
        <v>0</v>
      </c>
      <c r="P143" s="34">
        <f>MAX(0,Q142+Clima!$F141-O143-Constantes!$D$11)</f>
        <v>0</v>
      </c>
      <c r="Q143" s="34">
        <f>Q142+Clima!$F141-O143-N143-P143</f>
        <v>26.250000024517242</v>
      </c>
      <c r="R143" s="7"/>
      <c r="S143" s="34">
        <v>138</v>
      </c>
      <c r="T143" s="34">
        <f>ET_Calcs!$I141*((1-Constantes!$F$20)*ET_Calcs!$K141+ET_Calcs!$L141)</f>
        <v>1.5964612438960435</v>
      </c>
      <c r="U143" s="34">
        <f>EXP(2.5*(Cálculos!Y142-Constantes!$D$11)/(Constantes!$D$13))*Constantes!$F$18+Constantes!$F$17</f>
        <v>0.6766153686138866</v>
      </c>
      <c r="V143" s="34">
        <f>MIN(T143*U143,0.8*(Y142+Clima!$F141-W143-X143-Constantes!$D$12))</f>
        <v>8.2505678733468812E-8</v>
      </c>
      <c r="W143" s="34">
        <f>IF(Clima!$F141&gt;0.05*Constantes!$F$19,((Clima!$F141-0.05*Constantes!$F$19)^2)/(Clima!$F141+0.95*Constantes!$F$19),0)</f>
        <v>0</v>
      </c>
      <c r="X143" s="34">
        <f>MAX(0,Y142+Clima!$F141-W143-Constantes!$D$11)</f>
        <v>0</v>
      </c>
      <c r="Y143" s="34">
        <f>Y142+Clima!$F141-W143-V143-X143</f>
        <v>26.25000002062642</v>
      </c>
      <c r="Z143" s="7"/>
      <c r="AA143" s="8"/>
    </row>
    <row r="144" spans="2:27" x14ac:dyDescent="0.25">
      <c r="B144" s="6"/>
      <c r="C144" s="34">
        <v>139</v>
      </c>
      <c r="D144" s="34">
        <f>ET_Calcs!$I142*((1-Constantes!$D$20)*ET_Calcs!$K142+ET_Calcs!$L142)</f>
        <v>1.5520421858740396</v>
      </c>
      <c r="E144" s="34">
        <f>EXP(2.5*(Cálculos!I143-Constantes!$D$11)/(Constantes!$D$13))*Constantes!$D$18+Constantes!$D$17</f>
        <v>0.36841149522875366</v>
      </c>
      <c r="F144" s="34">
        <f>MIN(D144*E144,0.8*(I143+Clima!$F142-G144-H144-Constantes!$D$12))</f>
        <v>6.6546700728622457E-4</v>
      </c>
      <c r="G144" s="34">
        <f>IF(Clima!$F142&gt;0.05*Constantes!$D$19,((Clima!$F142-0.05*Constantes!$D$19)^2)/(Clima!$F142+0.95*Constantes!$D$19),0)</f>
        <v>0</v>
      </c>
      <c r="H144" s="34">
        <f>MAX(0,I143+Clima!$F142-G144-Constantes!$D$11)</f>
        <v>0</v>
      </c>
      <c r="I144" s="34">
        <f>I143+Clima!$F142-G144-F144-H144</f>
        <v>26.25016636675182</v>
      </c>
      <c r="J144" s="7"/>
      <c r="K144" s="34">
        <v>139</v>
      </c>
      <c r="L144" s="34">
        <f>ET_Calcs!$I142*((1-Constantes!$E$20)*ET_Calcs!$K142+ET_Calcs!$L142)</f>
        <v>1.5520421858740396</v>
      </c>
      <c r="M144" s="34">
        <f>EXP(2.5*(Cálculos!Q143-Constantes!$D$11)/(Constantes!$D$13))*Constantes!$E$18+Constantes!$E$17</f>
        <v>0.52046379021268419</v>
      </c>
      <c r="N144" s="34">
        <f>MIN(L144*M144,0.8*(Q143+Clima!$F142-O144-P144-Constantes!$D$12))</f>
        <v>1.9613793256212375E-8</v>
      </c>
      <c r="O144" s="34">
        <f>IF(Clima!$F142&gt;0.05*Constantes!$E$19,((Clima!$F142-0.05*Constantes!$E$19)^2)/(Clima!$F142+0.95*Constantes!$E$19),0)</f>
        <v>0</v>
      </c>
      <c r="P144" s="34">
        <f>MAX(0,Q143+Clima!$F142-O144-Constantes!$D$11)</f>
        <v>0</v>
      </c>
      <c r="Q144" s="34">
        <f>Q143+Clima!$F142-O144-N144-P144</f>
        <v>26.250000004903448</v>
      </c>
      <c r="R144" s="7"/>
      <c r="S144" s="34">
        <v>139</v>
      </c>
      <c r="T144" s="34">
        <f>ET_Calcs!$I142*((1-Constantes!$F$20)*ET_Calcs!$K142+ET_Calcs!$L142)</f>
        <v>1.5520421858740396</v>
      </c>
      <c r="U144" s="34">
        <f>EXP(2.5*(Cálculos!Y143-Constantes!$D$11)/(Constantes!$D$13))*Constantes!$F$18+Constantes!$F$17</f>
        <v>0.67661536852268389</v>
      </c>
      <c r="V144" s="34">
        <f>MIN(T144*U144,0.8*(Y143+Clima!$F142-W144-X144-Constantes!$D$12))</f>
        <v>1.6501135746693762E-8</v>
      </c>
      <c r="W144" s="34">
        <f>IF(Clima!$F142&gt;0.05*Constantes!$F$19,((Clima!$F142-0.05*Constantes!$F$19)^2)/(Clima!$F142+0.95*Constantes!$F$19),0)</f>
        <v>0</v>
      </c>
      <c r="X144" s="34">
        <f>MAX(0,Y143+Clima!$F142-W144-Constantes!$D$11)</f>
        <v>0</v>
      </c>
      <c r="Y144" s="34">
        <f>Y143+Clima!$F142-W144-V144-X144</f>
        <v>26.250000004125283</v>
      </c>
      <c r="Z144" s="7"/>
      <c r="AA144" s="8"/>
    </row>
    <row r="145" spans="2:27" x14ac:dyDescent="0.25">
      <c r="B145" s="6"/>
      <c r="C145" s="34">
        <v>140</v>
      </c>
      <c r="D145" s="34">
        <f>ET_Calcs!$I143*((1-Constantes!$D$20)*ET_Calcs!$K143+ET_Calcs!$L143)</f>
        <v>1.5947627054990423</v>
      </c>
      <c r="E145" s="34">
        <f>EXP(2.5*(Cálculos!I144-Constantes!$D$11)/(Constantes!$D$13))*Constantes!$D$18+Constantes!$D$17</f>
        <v>0.36840890161803969</v>
      </c>
      <c r="F145" s="34">
        <f>MIN(D145*E145,0.8*(I144+Clima!$F143-G145-H145-Constantes!$D$12))</f>
        <v>1.3309340145610806E-4</v>
      </c>
      <c r="G145" s="34">
        <f>IF(Clima!$F143&gt;0.05*Constantes!$D$19,((Clima!$F143-0.05*Constantes!$D$19)^2)/(Clima!$F143+0.95*Constantes!$D$19),0)</f>
        <v>0</v>
      </c>
      <c r="H145" s="34">
        <f>MAX(0,I144+Clima!$F143-G145-Constantes!$D$11)</f>
        <v>0</v>
      </c>
      <c r="I145" s="34">
        <f>I144+Clima!$F143-G145-F145-H145</f>
        <v>26.250033273350365</v>
      </c>
      <c r="J145" s="7"/>
      <c r="K145" s="34">
        <v>140</v>
      </c>
      <c r="L145" s="34">
        <f>ET_Calcs!$I143*((1-Constantes!$E$20)*ET_Calcs!$K143+ET_Calcs!$L143)</f>
        <v>1.5947627054990423</v>
      </c>
      <c r="M145" s="34">
        <f>EXP(2.5*(Cálculos!Q144-Constantes!$D$11)/(Constantes!$D$13))*Constantes!$E$18+Constantes!$E$17</f>
        <v>0.52046379016808719</v>
      </c>
      <c r="N145" s="34">
        <f>MIN(L145*M145,0.8*(Q144+Clima!$F143-O145-P145-Constantes!$D$12))</f>
        <v>3.9227586512424755E-9</v>
      </c>
      <c r="O145" s="34">
        <f>IF(Clima!$F143&gt;0.05*Constantes!$E$19,((Clima!$F143-0.05*Constantes!$E$19)^2)/(Clima!$F143+0.95*Constantes!$E$19),0)</f>
        <v>0</v>
      </c>
      <c r="P145" s="34">
        <f>MAX(0,Q144+Clima!$F143-O145-Constantes!$D$11)</f>
        <v>0</v>
      </c>
      <c r="Q145" s="34">
        <f>Q144+Clima!$F143-O145-N145-P145</f>
        <v>26.250000000980691</v>
      </c>
      <c r="R145" s="7"/>
      <c r="S145" s="34">
        <v>140</v>
      </c>
      <c r="T145" s="34">
        <f>ET_Calcs!$I143*((1-Constantes!$F$20)*ET_Calcs!$K143+ET_Calcs!$L143)</f>
        <v>1.5947627054990423</v>
      </c>
      <c r="U145" s="34">
        <f>EXP(2.5*(Cálculos!Y144-Constantes!$D$11)/(Constantes!$D$13))*Constantes!$F$18+Constantes!$F$17</f>
        <v>0.67661536850444326</v>
      </c>
      <c r="V145" s="34">
        <f>MIN(T145*U145,0.8*(Y144+Clima!$F143-W145-X145-Constantes!$D$12))</f>
        <v>3.3002265809045641E-9</v>
      </c>
      <c r="W145" s="34">
        <f>IF(Clima!$F143&gt;0.05*Constantes!$F$19,((Clima!$F143-0.05*Constantes!$F$19)^2)/(Clima!$F143+0.95*Constantes!$F$19),0)</f>
        <v>0</v>
      </c>
      <c r="X145" s="34">
        <f>MAX(0,Y144+Clima!$F143-W145-Constantes!$D$11)</f>
        <v>0</v>
      </c>
      <c r="Y145" s="34">
        <f>Y144+Clima!$F143-W145-V145-X145</f>
        <v>26.250000000825057</v>
      </c>
      <c r="Z145" s="7"/>
      <c r="AA145" s="8"/>
    </row>
    <row r="146" spans="2:27" x14ac:dyDescent="0.25">
      <c r="B146" s="6"/>
      <c r="C146" s="34">
        <v>141</v>
      </c>
      <c r="D146" s="34">
        <f>ET_Calcs!$I144*((1-Constantes!$D$20)*ET_Calcs!$K144+ET_Calcs!$L144)</f>
        <v>1.5995409595232912</v>
      </c>
      <c r="E146" s="34">
        <f>EXP(2.5*(Cálculos!I145-Constantes!$D$11)/(Constantes!$D$13))*Constantes!$D$18+Constantes!$D$17</f>
        <v>0.36840838291890932</v>
      </c>
      <c r="F146" s="34">
        <f>MIN(D146*E146,0.8*(I145+Clima!$F144-G146-H146-Constantes!$D$12))</f>
        <v>2.6618680291790045E-5</v>
      </c>
      <c r="G146" s="34">
        <f>IF(Clima!$F144&gt;0.05*Constantes!$D$19,((Clima!$F144-0.05*Constantes!$D$19)^2)/(Clima!$F144+0.95*Constantes!$D$19),0)</f>
        <v>0</v>
      </c>
      <c r="H146" s="34">
        <f>MAX(0,I145+Clima!$F144-G146-Constantes!$D$11)</f>
        <v>0</v>
      </c>
      <c r="I146" s="34">
        <f>I145+Clima!$F144-G146-F146-H146</f>
        <v>26.250006654670074</v>
      </c>
      <c r="J146" s="7"/>
      <c r="K146" s="34">
        <v>141</v>
      </c>
      <c r="L146" s="34">
        <f>ET_Calcs!$I144*((1-Constantes!$E$20)*ET_Calcs!$K144+ET_Calcs!$L144)</f>
        <v>1.5995409595232912</v>
      </c>
      <c r="M146" s="34">
        <f>EXP(2.5*(Cálculos!Q145-Constantes!$D$11)/(Constantes!$D$13))*Constantes!$E$18+Constantes!$E$17</f>
        <v>0.52046379015916777</v>
      </c>
      <c r="N146" s="34">
        <f>MIN(L146*M146,0.8*(Q145+Clima!$F144-O146-P146-Constantes!$D$12))</f>
        <v>7.8455286711687222E-10</v>
      </c>
      <c r="O146" s="34">
        <f>IF(Clima!$F144&gt;0.05*Constantes!$E$19,((Clima!$F144-0.05*Constantes!$E$19)^2)/(Clima!$F144+0.95*Constantes!$E$19),0)</f>
        <v>0</v>
      </c>
      <c r="P146" s="34">
        <f>MAX(0,Q145+Clima!$F144-O146-Constantes!$D$11)</f>
        <v>0</v>
      </c>
      <c r="Q146" s="34">
        <f>Q145+Clima!$F144-O146-N146-P146</f>
        <v>26.250000000196138</v>
      </c>
      <c r="R146" s="7"/>
      <c r="S146" s="34">
        <v>141</v>
      </c>
      <c r="T146" s="34">
        <f>ET_Calcs!$I144*((1-Constantes!$F$20)*ET_Calcs!$K144+ET_Calcs!$L144)</f>
        <v>1.5995409595232912</v>
      </c>
      <c r="U146" s="34">
        <f>EXP(2.5*(Cálculos!Y145-Constantes!$D$11)/(Constantes!$D$13))*Constantes!$F$18+Constantes!$F$17</f>
        <v>0.67661536850079518</v>
      </c>
      <c r="V146" s="34">
        <f>MIN(T146*U146,0.8*(Y145+Clima!$F144-W146-X146-Constantes!$D$12))</f>
        <v>6.6004588461510147E-10</v>
      </c>
      <c r="W146" s="34">
        <f>IF(Clima!$F144&gt;0.05*Constantes!$F$19,((Clima!$F144-0.05*Constantes!$F$19)^2)/(Clima!$F144+0.95*Constantes!$F$19),0)</f>
        <v>0</v>
      </c>
      <c r="X146" s="34">
        <f>MAX(0,Y145+Clima!$F144-W146-Constantes!$D$11)</f>
        <v>0</v>
      </c>
      <c r="Y146" s="34">
        <f>Y145+Clima!$F144-W146-V146-X146</f>
        <v>26.250000000165013</v>
      </c>
      <c r="Z146" s="7"/>
      <c r="AA146" s="8"/>
    </row>
    <row r="147" spans="2:27" x14ac:dyDescent="0.25">
      <c r="B147" s="6"/>
      <c r="C147" s="34">
        <v>142</v>
      </c>
      <c r="D147" s="34">
        <f>ET_Calcs!$I145*((1-Constantes!$D$20)*ET_Calcs!$K145+ET_Calcs!$L145)</f>
        <v>1.5593274676290125</v>
      </c>
      <c r="E147" s="34">
        <f>EXP(2.5*(Cálculos!I146-Constantes!$D$11)/(Constantes!$D$13))*Constantes!$D$18+Constantes!$D$17</f>
        <v>0.36840827918000374</v>
      </c>
      <c r="F147" s="34">
        <f>MIN(D147*E147,0.8*(I146+Clima!$F145-G147-H147-Constantes!$D$12))</f>
        <v>5.3237360589264428E-6</v>
      </c>
      <c r="G147" s="34">
        <f>IF(Clima!$F145&gt;0.05*Constantes!$D$19,((Clima!$F145-0.05*Constantes!$D$19)^2)/(Clima!$F145+0.95*Constantes!$D$19),0)</f>
        <v>0</v>
      </c>
      <c r="H147" s="34">
        <f>MAX(0,I146+Clima!$F145-G147-Constantes!$D$11)</f>
        <v>0</v>
      </c>
      <c r="I147" s="34">
        <f>I146+Clima!$F145-G147-F147-H147</f>
        <v>26.250001330934015</v>
      </c>
      <c r="J147" s="7"/>
      <c r="K147" s="34">
        <v>142</v>
      </c>
      <c r="L147" s="34">
        <f>ET_Calcs!$I145*((1-Constantes!$E$20)*ET_Calcs!$K145+ET_Calcs!$L145)</f>
        <v>1.5593274676290125</v>
      </c>
      <c r="M147" s="34">
        <f>EXP(2.5*(Cálculos!Q146-Constantes!$D$11)/(Constantes!$D$13))*Constantes!$E$18+Constantes!$E$17</f>
        <v>0.52046379015738398</v>
      </c>
      <c r="N147" s="34">
        <f>MIN(L147*M147,0.8*(Q146+Clima!$F145-O147-P147-Constantes!$D$12))</f>
        <v>1.5691057342337445E-10</v>
      </c>
      <c r="O147" s="34">
        <f>IF(Clima!$F145&gt;0.05*Constantes!$E$19,((Clima!$F145-0.05*Constantes!$E$19)^2)/(Clima!$F145+0.95*Constantes!$E$19),0)</f>
        <v>0</v>
      </c>
      <c r="P147" s="34">
        <f>MAX(0,Q146+Clima!$F145-O147-Constantes!$D$11)</f>
        <v>0</v>
      </c>
      <c r="Q147" s="34">
        <f>Q146+Clima!$F145-O147-N147-P147</f>
        <v>26.250000000039229</v>
      </c>
      <c r="R147" s="7"/>
      <c r="S147" s="34">
        <v>142</v>
      </c>
      <c r="T147" s="34">
        <f>ET_Calcs!$I145*((1-Constantes!$F$20)*ET_Calcs!$K145+ET_Calcs!$L145)</f>
        <v>1.5593274676290125</v>
      </c>
      <c r="U147" s="34">
        <f>EXP(2.5*(Cálculos!Y146-Constantes!$D$11)/(Constantes!$D$13))*Constantes!$F$18+Constantes!$F$17</f>
        <v>0.67661536850006554</v>
      </c>
      <c r="V147" s="34">
        <f>MIN(T147*U147,0.8*(Y146+Clima!$F145-W147-X147-Constantes!$D$12))</f>
        <v>1.3201031379139749E-10</v>
      </c>
      <c r="W147" s="34">
        <f>IF(Clima!$F145&gt;0.05*Constantes!$F$19,((Clima!$F145-0.05*Constantes!$F$19)^2)/(Clima!$F145+0.95*Constantes!$F$19),0)</f>
        <v>0</v>
      </c>
      <c r="X147" s="34">
        <f>MAX(0,Y146+Clima!$F145-W147-Constantes!$D$11)</f>
        <v>0</v>
      </c>
      <c r="Y147" s="34">
        <f>Y146+Clima!$F145-W147-V147-X147</f>
        <v>26.250000000033001</v>
      </c>
      <c r="Z147" s="7"/>
      <c r="AA147" s="8"/>
    </row>
    <row r="148" spans="2:27" x14ac:dyDescent="0.25">
      <c r="B148" s="6"/>
      <c r="C148" s="34">
        <v>143</v>
      </c>
      <c r="D148" s="34">
        <f>ET_Calcs!$I146*((1-Constantes!$D$20)*ET_Calcs!$K146+ET_Calcs!$L146)</f>
        <v>1.5216254447587794</v>
      </c>
      <c r="E148" s="34">
        <f>EXP(2.5*(Cálculos!I147-Constantes!$D$11)/(Constantes!$D$13))*Constantes!$D$18+Constantes!$D$17</f>
        <v>0.36840825843225944</v>
      </c>
      <c r="F148" s="34">
        <f>MIN(D148*E148,0.8*(I147+Clima!$F146-G148-H148-Constantes!$D$12))</f>
        <v>1.0647472123537228E-6</v>
      </c>
      <c r="G148" s="34">
        <f>IF(Clima!$F146&gt;0.05*Constantes!$D$19,((Clima!$F146-0.05*Constantes!$D$19)^2)/(Clima!$F146+0.95*Constantes!$D$19),0)</f>
        <v>0</v>
      </c>
      <c r="H148" s="34">
        <f>MAX(0,I147+Clima!$F146-G148-Constantes!$D$11)</f>
        <v>0</v>
      </c>
      <c r="I148" s="34">
        <f>I147+Clima!$F146-G148-F148-H148</f>
        <v>26.250000266186802</v>
      </c>
      <c r="J148" s="7"/>
      <c r="K148" s="34">
        <v>143</v>
      </c>
      <c r="L148" s="34">
        <f>ET_Calcs!$I146*((1-Constantes!$E$20)*ET_Calcs!$K146+ET_Calcs!$L146)</f>
        <v>1.5216254447587794</v>
      </c>
      <c r="M148" s="34">
        <f>EXP(2.5*(Cálculos!Q147-Constantes!$D$11)/(Constantes!$D$13))*Constantes!$E$18+Constantes!$E$17</f>
        <v>0.52046379015702715</v>
      </c>
      <c r="N148" s="34">
        <f>MIN(L148*M148,0.8*(Q147+Clima!$F146-O148-P148-Constantes!$D$12))</f>
        <v>3.1383251553052106E-11</v>
      </c>
      <c r="O148" s="34">
        <f>IF(Clima!$F146&gt;0.05*Constantes!$E$19,((Clima!$F146-0.05*Constantes!$E$19)^2)/(Clima!$F146+0.95*Constantes!$E$19),0)</f>
        <v>0</v>
      </c>
      <c r="P148" s="34">
        <f>MAX(0,Q147+Clima!$F146-O148-Constantes!$D$11)</f>
        <v>0</v>
      </c>
      <c r="Q148" s="34">
        <f>Q147+Clima!$F146-O148-N148-P148</f>
        <v>26.250000000007844</v>
      </c>
      <c r="R148" s="7"/>
      <c r="S148" s="34">
        <v>143</v>
      </c>
      <c r="T148" s="34">
        <f>ET_Calcs!$I146*((1-Constantes!$F$20)*ET_Calcs!$K146+ET_Calcs!$L146)</f>
        <v>1.5216254447587794</v>
      </c>
      <c r="U148" s="34">
        <f>EXP(2.5*(Cálculos!Y147-Constantes!$D$11)/(Constantes!$D$13))*Constantes!$F$18+Constantes!$F$17</f>
        <v>0.67661536849991966</v>
      </c>
      <c r="V148" s="34">
        <f>MIN(T148*U148,0.8*(Y147+Clima!$F146-W148-X148-Constantes!$D$12))</f>
        <v>2.6400925889902285E-11</v>
      </c>
      <c r="W148" s="34">
        <f>IF(Clima!$F146&gt;0.05*Constantes!$F$19,((Clima!$F146-0.05*Constantes!$F$19)^2)/(Clima!$F146+0.95*Constantes!$F$19),0)</f>
        <v>0</v>
      </c>
      <c r="X148" s="34">
        <f>MAX(0,Y147+Clima!$F146-W148-Constantes!$D$11)</f>
        <v>0</v>
      </c>
      <c r="Y148" s="34">
        <f>Y147+Clima!$F146-W148-V148-X148</f>
        <v>26.250000000006601</v>
      </c>
      <c r="Z148" s="7"/>
      <c r="AA148" s="8"/>
    </row>
    <row r="149" spans="2:27" x14ac:dyDescent="0.25">
      <c r="B149" s="6"/>
      <c r="C149" s="34">
        <v>144</v>
      </c>
      <c r="D149" s="34">
        <f>ET_Calcs!$I147*((1-Constantes!$D$20)*ET_Calcs!$K147+ET_Calcs!$L147)</f>
        <v>1.5056600483722031</v>
      </c>
      <c r="E149" s="34">
        <f>EXP(2.5*(Cálculos!I148-Constantes!$D$11)/(Constantes!$D$13))*Constantes!$D$18+Constantes!$D$17</f>
        <v>0.36840825428271201</v>
      </c>
      <c r="F149" s="34">
        <f>MIN(D149*E149,0.8*(I148+Clima!$F147-G149-H149-Constantes!$D$12))</f>
        <v>2.1294944190231037E-7</v>
      </c>
      <c r="G149" s="34">
        <f>IF(Clima!$F147&gt;0.05*Constantes!$D$19,((Clima!$F147-0.05*Constantes!$D$19)^2)/(Clima!$F147+0.95*Constantes!$D$19),0)</f>
        <v>0</v>
      </c>
      <c r="H149" s="34">
        <f>MAX(0,I148+Clima!$F147-G149-Constantes!$D$11)</f>
        <v>0</v>
      </c>
      <c r="I149" s="34">
        <f>I148+Clima!$F147-G149-F149-H149</f>
        <v>26.250000053237361</v>
      </c>
      <c r="J149" s="7"/>
      <c r="K149" s="34">
        <v>144</v>
      </c>
      <c r="L149" s="34">
        <f>ET_Calcs!$I147*((1-Constantes!$E$20)*ET_Calcs!$K147+ET_Calcs!$L147)</f>
        <v>1.5056600483722031</v>
      </c>
      <c r="M149" s="34">
        <f>EXP(2.5*(Cálculos!Q148-Constantes!$D$11)/(Constantes!$D$13))*Constantes!$E$18+Constantes!$E$17</f>
        <v>0.52046379015695576</v>
      </c>
      <c r="N149" s="34">
        <f>MIN(L149*M149,0.8*(Q148+Clima!$F147-O149-P149-Constantes!$D$12))</f>
        <v>6.2755134422332052E-12</v>
      </c>
      <c r="O149" s="34">
        <f>IF(Clima!$F147&gt;0.05*Constantes!$E$19,((Clima!$F147-0.05*Constantes!$E$19)^2)/(Clima!$F147+0.95*Constantes!$E$19),0)</f>
        <v>0</v>
      </c>
      <c r="P149" s="34">
        <f>MAX(0,Q148+Clima!$F147-O149-Constantes!$D$11)</f>
        <v>0</v>
      </c>
      <c r="Q149" s="34">
        <f>Q148+Clima!$F147-O149-N149-P149</f>
        <v>26.25000000000157</v>
      </c>
      <c r="R149" s="7"/>
      <c r="S149" s="34">
        <v>144</v>
      </c>
      <c r="T149" s="34">
        <f>ET_Calcs!$I147*((1-Constantes!$F$20)*ET_Calcs!$K147+ET_Calcs!$L147)</f>
        <v>1.5056600483722031</v>
      </c>
      <c r="U149" s="34">
        <f>EXP(2.5*(Cálculos!Y148-Constantes!$D$11)/(Constantes!$D$13))*Constantes!$F$18+Constantes!$F$17</f>
        <v>0.67661536849989046</v>
      </c>
      <c r="V149" s="34">
        <f>MIN(T149*U149,0.8*(Y148+Clima!$F147-W149-X149-Constantes!$D$12))</f>
        <v>5.2807536121690649E-12</v>
      </c>
      <c r="W149" s="34">
        <f>IF(Clima!$F147&gt;0.05*Constantes!$F$19,((Clima!$F147-0.05*Constantes!$F$19)^2)/(Clima!$F147+0.95*Constantes!$F$19),0)</f>
        <v>0</v>
      </c>
      <c r="X149" s="34">
        <f>MAX(0,Y148+Clima!$F147-W149-Constantes!$D$11)</f>
        <v>0</v>
      </c>
      <c r="Y149" s="34">
        <f>Y148+Clima!$F147-W149-V149-X149</f>
        <v>26.250000000001322</v>
      </c>
      <c r="Z149" s="7"/>
      <c r="AA149" s="8"/>
    </row>
    <row r="150" spans="2:27" x14ac:dyDescent="0.25">
      <c r="B150" s="6"/>
      <c r="C150" s="34">
        <v>145</v>
      </c>
      <c r="D150" s="34">
        <f>ET_Calcs!$I148*((1-Constantes!$D$20)*ET_Calcs!$K148+ET_Calcs!$L148)</f>
        <v>1.4812467972705823</v>
      </c>
      <c r="E150" s="34">
        <f>EXP(2.5*(Cálculos!I149-Constantes!$D$11)/(Constantes!$D$13))*Constantes!$D$18+Constantes!$D$17</f>
        <v>0.36840825345280259</v>
      </c>
      <c r="F150" s="34">
        <f>MIN(D150*E150,0.8*(I149+Clima!$F148-G150-H150-Constantes!$D$12))</f>
        <v>4.258988894889626E-8</v>
      </c>
      <c r="G150" s="34">
        <f>IF(Clima!$F148&gt;0.05*Constantes!$D$19,((Clima!$F148-0.05*Constantes!$D$19)^2)/(Clima!$F148+0.95*Constantes!$D$19),0)</f>
        <v>0</v>
      </c>
      <c r="H150" s="34">
        <f>MAX(0,I149+Clima!$F148-G150-Constantes!$D$11)</f>
        <v>0</v>
      </c>
      <c r="I150" s="34">
        <f>I149+Clima!$F148-G150-F150-H150</f>
        <v>26.250000010647472</v>
      </c>
      <c r="J150" s="7"/>
      <c r="K150" s="34">
        <v>145</v>
      </c>
      <c r="L150" s="34">
        <f>ET_Calcs!$I148*((1-Constantes!$E$20)*ET_Calcs!$K148+ET_Calcs!$L148)</f>
        <v>1.4812467972705823</v>
      </c>
      <c r="M150" s="34">
        <f>EXP(2.5*(Cálculos!Q149-Constantes!$D$11)/(Constantes!$D$13))*Constantes!$E$18+Constantes!$E$17</f>
        <v>0.52046379015694155</v>
      </c>
      <c r="N150" s="34">
        <f>MIN(L150*M150,0.8*(Q149+Clima!$F148-O150-P150-Constantes!$D$12))</f>
        <v>1.2562395568238572E-12</v>
      </c>
      <c r="O150" s="34">
        <f>IF(Clima!$F148&gt;0.05*Constantes!$E$19,((Clima!$F148-0.05*Constantes!$E$19)^2)/(Clima!$F148+0.95*Constantes!$E$19),0)</f>
        <v>0</v>
      </c>
      <c r="P150" s="34">
        <f>MAX(0,Q149+Clima!$F148-O150-Constantes!$D$11)</f>
        <v>0</v>
      </c>
      <c r="Q150" s="34">
        <f>Q149+Clima!$F148-O150-N150-P150</f>
        <v>26.250000000000313</v>
      </c>
      <c r="R150" s="7"/>
      <c r="S150" s="34">
        <v>145</v>
      </c>
      <c r="T150" s="34">
        <f>ET_Calcs!$I148*((1-Constantes!$F$20)*ET_Calcs!$K148+ET_Calcs!$L148)</f>
        <v>1.4812467972705823</v>
      </c>
      <c r="U150" s="34">
        <f>EXP(2.5*(Cálculos!Y149-Constantes!$D$11)/(Constantes!$D$13))*Constantes!$F$18+Constantes!$F$17</f>
        <v>0.67661536849988457</v>
      </c>
      <c r="V150" s="34">
        <f>MIN(T150*U150,0.8*(Y149+Clima!$F148-W150-X150-Constantes!$D$12))</f>
        <v>1.0572875908110292E-12</v>
      </c>
      <c r="W150" s="34">
        <f>IF(Clima!$F148&gt;0.05*Constantes!$F$19,((Clima!$F148-0.05*Constantes!$F$19)^2)/(Clima!$F148+0.95*Constantes!$F$19),0)</f>
        <v>0</v>
      </c>
      <c r="X150" s="34">
        <f>MAX(0,Y149+Clima!$F148-W150-Constantes!$D$11)</f>
        <v>0</v>
      </c>
      <c r="Y150" s="34">
        <f>Y149+Clima!$F148-W150-V150-X150</f>
        <v>26.250000000000263</v>
      </c>
      <c r="Z150" s="7"/>
      <c r="AA150" s="8"/>
    </row>
    <row r="151" spans="2:27" x14ac:dyDescent="0.25">
      <c r="B151" s="6"/>
      <c r="C151" s="34">
        <v>146</v>
      </c>
      <c r="D151" s="34">
        <f>ET_Calcs!$I149*((1-Constantes!$D$20)*ET_Calcs!$K149+ET_Calcs!$L149)</f>
        <v>1.5094800511770579</v>
      </c>
      <c r="E151" s="34">
        <f>EXP(2.5*(Cálculos!I150-Constantes!$D$11)/(Constantes!$D$13))*Constantes!$D$18+Constantes!$D$17</f>
        <v>0.36840825328682075</v>
      </c>
      <c r="F151" s="34">
        <f>MIN(D151*E151,0.8*(I150+Clima!$F149-G151-H151-Constantes!$D$12))</f>
        <v>8.5179777897792522E-9</v>
      </c>
      <c r="G151" s="34">
        <f>IF(Clima!$F149&gt;0.05*Constantes!$D$19,((Clima!$F149-0.05*Constantes!$D$19)^2)/(Clima!$F149+0.95*Constantes!$D$19),0)</f>
        <v>0</v>
      </c>
      <c r="H151" s="34">
        <f>MAX(0,I150+Clima!$F149-G151-Constantes!$D$11)</f>
        <v>0</v>
      </c>
      <c r="I151" s="34">
        <f>I150+Clima!$F149-G151-F151-H151</f>
        <v>26.250000002129493</v>
      </c>
      <c r="J151" s="7"/>
      <c r="K151" s="34">
        <v>146</v>
      </c>
      <c r="L151" s="34">
        <f>ET_Calcs!$I149*((1-Constantes!$E$20)*ET_Calcs!$K149+ET_Calcs!$L149)</f>
        <v>1.5094800511770579</v>
      </c>
      <c r="M151" s="34">
        <f>EXP(2.5*(Cálculos!Q150-Constantes!$D$11)/(Constantes!$D$13))*Constantes!$E$18+Constantes!$E$17</f>
        <v>0.52046379015693867</v>
      </c>
      <c r="N151" s="34">
        <f>MIN(L151*M151,0.8*(Q150+Clima!$F149-O151-P151-Constantes!$D$12))</f>
        <v>2.5011104298755529E-13</v>
      </c>
      <c r="O151" s="34">
        <f>IF(Clima!$F149&gt;0.05*Constantes!$E$19,((Clima!$F149-0.05*Constantes!$E$19)^2)/(Clima!$F149+0.95*Constantes!$E$19),0)</f>
        <v>0</v>
      </c>
      <c r="P151" s="34">
        <f>MAX(0,Q150+Clima!$F149-O151-Constantes!$D$11)</f>
        <v>0</v>
      </c>
      <c r="Q151" s="34">
        <f>Q150+Clima!$F149-O151-N151-P151</f>
        <v>26.250000000000064</v>
      </c>
      <c r="R151" s="7"/>
      <c r="S151" s="34">
        <v>146</v>
      </c>
      <c r="T151" s="34">
        <f>ET_Calcs!$I149*((1-Constantes!$F$20)*ET_Calcs!$K149+ET_Calcs!$L149)</f>
        <v>1.5094800511770579</v>
      </c>
      <c r="U151" s="34">
        <f>EXP(2.5*(Cálculos!Y150-Constantes!$D$11)/(Constantes!$D$13))*Constantes!$F$18+Constantes!$F$17</f>
        <v>0.67661536849988346</v>
      </c>
      <c r="V151" s="34">
        <f>MIN(T151*U151,0.8*(Y150+Clima!$F149-W151-X151-Constantes!$D$12))</f>
        <v>2.1032064978498967E-13</v>
      </c>
      <c r="W151" s="34">
        <f>IF(Clima!$F149&gt;0.05*Constantes!$F$19,((Clima!$F149-0.05*Constantes!$F$19)^2)/(Clima!$F149+0.95*Constantes!$F$19),0)</f>
        <v>0</v>
      </c>
      <c r="X151" s="34">
        <f>MAX(0,Y150+Clima!$F149-W151-Constantes!$D$11)</f>
        <v>0</v>
      </c>
      <c r="Y151" s="34">
        <f>Y150+Clima!$F149-W151-V151-X151</f>
        <v>26.250000000000053</v>
      </c>
      <c r="Z151" s="7"/>
      <c r="AA151" s="8"/>
    </row>
    <row r="152" spans="2:27" x14ac:dyDescent="0.25">
      <c r="B152" s="6"/>
      <c r="C152" s="34">
        <v>147</v>
      </c>
      <c r="D152" s="34">
        <f>ET_Calcs!$I150*((1-Constantes!$D$20)*ET_Calcs!$K150+ET_Calcs!$L150)</f>
        <v>1.51511485586534</v>
      </c>
      <c r="E152" s="34">
        <f>EXP(2.5*(Cálculos!I151-Constantes!$D$11)/(Constantes!$D$13))*Constantes!$D$18+Constantes!$D$17</f>
        <v>0.36840825325362436</v>
      </c>
      <c r="F152" s="34">
        <f>MIN(D152*E152,0.8*(I151+Clima!$F150-G152-H152-Constantes!$D$12))</f>
        <v>1.7035944210874732E-9</v>
      </c>
      <c r="G152" s="34">
        <f>IF(Clima!$F150&gt;0.05*Constantes!$D$19,((Clima!$F150-0.05*Constantes!$D$19)^2)/(Clima!$F150+0.95*Constantes!$D$19),0)</f>
        <v>0</v>
      </c>
      <c r="H152" s="34">
        <f>MAX(0,I151+Clima!$F150-G152-Constantes!$D$11)</f>
        <v>0</v>
      </c>
      <c r="I152" s="34">
        <f>I151+Clima!$F150-G152-F152-H152</f>
        <v>26.250000000425899</v>
      </c>
      <c r="J152" s="7"/>
      <c r="K152" s="34">
        <v>147</v>
      </c>
      <c r="L152" s="34">
        <f>ET_Calcs!$I150*((1-Constantes!$E$20)*ET_Calcs!$K150+ET_Calcs!$L150)</f>
        <v>1.51511485586534</v>
      </c>
      <c r="M152" s="34">
        <f>EXP(2.5*(Cálculos!Q151-Constantes!$D$11)/(Constantes!$D$13))*Constantes!$E$18+Constantes!$E$17</f>
        <v>0.52046379015693811</v>
      </c>
      <c r="N152" s="34">
        <f>MIN(L152*M152,0.8*(Q151+Clima!$F150-O152-P152-Constantes!$D$12))</f>
        <v>5.1159076974727215E-14</v>
      </c>
      <c r="O152" s="34">
        <f>IF(Clima!$F150&gt;0.05*Constantes!$E$19,((Clima!$F150-0.05*Constantes!$E$19)^2)/(Clima!$F150+0.95*Constantes!$E$19),0)</f>
        <v>0</v>
      </c>
      <c r="P152" s="34">
        <f>MAX(0,Q151+Clima!$F150-O152-Constantes!$D$11)</f>
        <v>0</v>
      </c>
      <c r="Q152" s="34">
        <f>Q151+Clima!$F150-O152-N152-P152</f>
        <v>26.250000000000014</v>
      </c>
      <c r="R152" s="7"/>
      <c r="S152" s="34">
        <v>147</v>
      </c>
      <c r="T152" s="34">
        <f>ET_Calcs!$I150*((1-Constantes!$F$20)*ET_Calcs!$K150+ET_Calcs!$L150)</f>
        <v>1.51511485586534</v>
      </c>
      <c r="U152" s="34">
        <f>EXP(2.5*(Cálculos!Y151-Constantes!$D$11)/(Constantes!$D$13))*Constantes!$F$18+Constantes!$F$17</f>
        <v>0.67661536849988324</v>
      </c>
      <c r="V152" s="34">
        <f>MIN(T152*U152,0.8*(Y151+Clima!$F150-W152-X152-Constantes!$D$12))</f>
        <v>4.2632564145606011E-14</v>
      </c>
      <c r="W152" s="34">
        <f>IF(Clima!$F150&gt;0.05*Constantes!$F$19,((Clima!$F150-0.05*Constantes!$F$19)^2)/(Clima!$F150+0.95*Constantes!$F$19),0)</f>
        <v>0</v>
      </c>
      <c r="X152" s="34">
        <f>MAX(0,Y151+Clima!$F150-W152-Constantes!$D$11)</f>
        <v>0</v>
      </c>
      <c r="Y152" s="34">
        <f>Y151+Clima!$F150-W152-V152-X152</f>
        <v>26.250000000000011</v>
      </c>
      <c r="Z152" s="7"/>
      <c r="AA152" s="8"/>
    </row>
    <row r="153" spans="2:27" x14ac:dyDescent="0.25">
      <c r="B153" s="6"/>
      <c r="C153" s="34">
        <v>148</v>
      </c>
      <c r="D153" s="34">
        <f>ET_Calcs!$I151*((1-Constantes!$D$20)*ET_Calcs!$K151+ET_Calcs!$L151)</f>
        <v>1.4825748733533999</v>
      </c>
      <c r="E153" s="34">
        <f>EXP(2.5*(Cálculos!I152-Constantes!$D$11)/(Constantes!$D$13))*Constantes!$D$18+Constantes!$D$17</f>
        <v>0.36840825324698512</v>
      </c>
      <c r="F153" s="34">
        <f>MIN(D153*E153,0.8*(I152+Clima!$F151-G153-H153-Constantes!$D$12))</f>
        <v>3.4071945265168324E-10</v>
      </c>
      <c r="G153" s="34">
        <f>IF(Clima!$F151&gt;0.05*Constantes!$D$19,((Clima!$F151-0.05*Constantes!$D$19)^2)/(Clima!$F151+0.95*Constantes!$D$19),0)</f>
        <v>0</v>
      </c>
      <c r="H153" s="34">
        <f>MAX(0,I152+Clima!$F151-G153-Constantes!$D$11)</f>
        <v>0</v>
      </c>
      <c r="I153" s="34">
        <f>I152+Clima!$F151-G153-F153-H153</f>
        <v>26.25000000008518</v>
      </c>
      <c r="J153" s="7"/>
      <c r="K153" s="34">
        <v>148</v>
      </c>
      <c r="L153" s="34">
        <f>ET_Calcs!$I151*((1-Constantes!$E$20)*ET_Calcs!$K151+ET_Calcs!$L151)</f>
        <v>1.4825748733533999</v>
      </c>
      <c r="M153" s="34">
        <f>EXP(2.5*(Cálculos!Q152-Constantes!$D$11)/(Constantes!$D$13))*Constantes!$E$18+Constantes!$E$17</f>
        <v>0.520463790156938</v>
      </c>
      <c r="N153" s="34">
        <f>MIN(L153*M153,0.8*(Q152+Clima!$F151-O153-P153-Constantes!$D$12))</f>
        <v>1.1368683772161604E-14</v>
      </c>
      <c r="O153" s="34">
        <f>IF(Clima!$F151&gt;0.05*Constantes!$E$19,((Clima!$F151-0.05*Constantes!$E$19)^2)/(Clima!$F151+0.95*Constantes!$E$19),0)</f>
        <v>0</v>
      </c>
      <c r="P153" s="34">
        <f>MAX(0,Q152+Clima!$F151-O153-Constantes!$D$11)</f>
        <v>0</v>
      </c>
      <c r="Q153" s="34">
        <f>Q152+Clima!$F151-O153-N153-P153</f>
        <v>26.250000000000004</v>
      </c>
      <c r="R153" s="7"/>
      <c r="S153" s="34">
        <v>148</v>
      </c>
      <c r="T153" s="34">
        <f>ET_Calcs!$I151*((1-Constantes!$F$20)*ET_Calcs!$K151+ET_Calcs!$L151)</f>
        <v>1.4825748733533999</v>
      </c>
      <c r="U153" s="34">
        <f>EXP(2.5*(Cálculos!Y152-Constantes!$D$11)/(Constantes!$D$13))*Constantes!$F$18+Constantes!$F$17</f>
        <v>0.67661536849988313</v>
      </c>
      <c r="V153" s="34">
        <f>MIN(T153*U153,0.8*(Y152+Clima!$F151-W153-X153-Constantes!$D$12))</f>
        <v>8.5265128291212035E-15</v>
      </c>
      <c r="W153" s="34">
        <f>IF(Clima!$F151&gt;0.05*Constantes!$F$19,((Clima!$F151-0.05*Constantes!$F$19)^2)/(Clima!$F151+0.95*Constantes!$F$19),0)</f>
        <v>0</v>
      </c>
      <c r="X153" s="34">
        <f>MAX(0,Y152+Clima!$F151-W153-Constantes!$D$11)</f>
        <v>0</v>
      </c>
      <c r="Y153" s="34">
        <f>Y152+Clima!$F151-W153-V153-X153</f>
        <v>26.250000000000004</v>
      </c>
      <c r="Z153" s="7"/>
      <c r="AA153" s="8"/>
    </row>
    <row r="154" spans="2:27" x14ac:dyDescent="0.25">
      <c r="B154" s="6"/>
      <c r="C154" s="34">
        <v>149</v>
      </c>
      <c r="D154" s="34">
        <f>ET_Calcs!$I152*((1-Constantes!$D$20)*ET_Calcs!$K152+ET_Calcs!$L152)</f>
        <v>1.4747049974108628</v>
      </c>
      <c r="E154" s="34">
        <f>EXP(2.5*(Cálculos!I153-Constantes!$D$11)/(Constantes!$D$13))*Constantes!$D$18+Constantes!$D$17</f>
        <v>0.36840825324565724</v>
      </c>
      <c r="F154" s="34">
        <f>MIN(D154*E154,0.8*(I153+Clima!$F152-G154-H154-Constantes!$D$12))</f>
        <v>6.8143890530336646E-11</v>
      </c>
      <c r="G154" s="34">
        <f>IF(Clima!$F152&gt;0.05*Constantes!$D$19,((Clima!$F152-0.05*Constantes!$D$19)^2)/(Clima!$F152+0.95*Constantes!$D$19),0)</f>
        <v>0</v>
      </c>
      <c r="H154" s="34">
        <f>MAX(0,I153+Clima!$F152-G154-Constantes!$D$11)</f>
        <v>0</v>
      </c>
      <c r="I154" s="34">
        <f>I153+Clima!$F152-G154-F154-H154</f>
        <v>26.250000000017035</v>
      </c>
      <c r="J154" s="7"/>
      <c r="K154" s="34">
        <v>149</v>
      </c>
      <c r="L154" s="34">
        <f>ET_Calcs!$I152*((1-Constantes!$E$20)*ET_Calcs!$K152+ET_Calcs!$L152)</f>
        <v>1.4747049974108628</v>
      </c>
      <c r="M154" s="34">
        <f>EXP(2.5*(Cálculos!Q153-Constantes!$D$11)/(Constantes!$D$13))*Constantes!$E$18+Constantes!$E$17</f>
        <v>0.520463790156938</v>
      </c>
      <c r="N154" s="34">
        <f>MIN(L154*M154,0.8*(Q153+Clima!$F152-O154-P154-Constantes!$D$12))</f>
        <v>2.8421709430404009E-15</v>
      </c>
      <c r="O154" s="34">
        <f>IF(Clima!$F152&gt;0.05*Constantes!$E$19,((Clima!$F152-0.05*Constantes!$E$19)^2)/(Clima!$F152+0.95*Constantes!$E$19),0)</f>
        <v>0</v>
      </c>
      <c r="P154" s="34">
        <f>MAX(0,Q153+Clima!$F152-O154-Constantes!$D$11)</f>
        <v>0</v>
      </c>
      <c r="Q154" s="34">
        <f>Q153+Clima!$F152-O154-N154-P154</f>
        <v>26.25</v>
      </c>
      <c r="R154" s="7"/>
      <c r="S154" s="34">
        <v>149</v>
      </c>
      <c r="T154" s="34">
        <f>ET_Calcs!$I152*((1-Constantes!$F$20)*ET_Calcs!$K152+ET_Calcs!$L152)</f>
        <v>1.4747049974108628</v>
      </c>
      <c r="U154" s="34">
        <f>EXP(2.5*(Cálculos!Y153-Constantes!$D$11)/(Constantes!$D$13))*Constantes!$F$18+Constantes!$F$17</f>
        <v>0.67661536849988313</v>
      </c>
      <c r="V154" s="34">
        <f>MIN(T154*U154,0.8*(Y153+Clima!$F152-W154-X154-Constantes!$D$12))</f>
        <v>2.8421709430404009E-15</v>
      </c>
      <c r="W154" s="34">
        <f>IF(Clima!$F152&gt;0.05*Constantes!$F$19,((Clima!$F152-0.05*Constantes!$F$19)^2)/(Clima!$F152+0.95*Constantes!$F$19),0)</f>
        <v>0</v>
      </c>
      <c r="X154" s="34">
        <f>MAX(0,Y153+Clima!$F152-W154-Constantes!$D$11)</f>
        <v>0</v>
      </c>
      <c r="Y154" s="34">
        <f>Y153+Clima!$F152-W154-V154-X154</f>
        <v>26.25</v>
      </c>
      <c r="Z154" s="7"/>
      <c r="AA154" s="8"/>
    </row>
    <row r="155" spans="2:27" x14ac:dyDescent="0.25">
      <c r="B155" s="6"/>
      <c r="C155" s="34">
        <v>150</v>
      </c>
      <c r="D155" s="34">
        <f>ET_Calcs!$I153*((1-Constantes!$D$20)*ET_Calcs!$K153+ET_Calcs!$L153)</f>
        <v>1.4447941333665171</v>
      </c>
      <c r="E155" s="34">
        <f>EXP(2.5*(Cálculos!I154-Constantes!$D$11)/(Constantes!$D$13))*Constantes!$D$18+Constantes!$D$17</f>
        <v>0.36840825324539167</v>
      </c>
      <c r="F155" s="34">
        <f>MIN(D155*E155,0.8*(I154+Clima!$F153-G155-H155-Constantes!$D$12))</f>
        <v>1.3628209671878722E-11</v>
      </c>
      <c r="G155" s="34">
        <f>IF(Clima!$F153&gt;0.05*Constantes!$D$19,((Clima!$F153-0.05*Constantes!$D$19)^2)/(Clima!$F153+0.95*Constantes!$D$19),0)</f>
        <v>0</v>
      </c>
      <c r="H155" s="34">
        <f>MAX(0,I154+Clima!$F153-G155-Constantes!$D$11)</f>
        <v>0</v>
      </c>
      <c r="I155" s="34">
        <f>I154+Clima!$F153-G155-F155-H155</f>
        <v>26.250000000003407</v>
      </c>
      <c r="J155" s="7"/>
      <c r="K155" s="34">
        <v>150</v>
      </c>
      <c r="L155" s="34">
        <f>ET_Calcs!$I153*((1-Constantes!$E$20)*ET_Calcs!$K153+ET_Calcs!$L153)</f>
        <v>1.4447941333665171</v>
      </c>
      <c r="M155" s="34">
        <f>EXP(2.5*(Cálculos!Q154-Constantes!$D$11)/(Constantes!$D$13))*Constantes!$E$18+Constantes!$E$17</f>
        <v>0.520463790156938</v>
      </c>
      <c r="N155" s="34">
        <f>MIN(L155*M155,0.8*(Q154+Clima!$F153-O155-P155-Constantes!$D$12))</f>
        <v>0</v>
      </c>
      <c r="O155" s="34">
        <f>IF(Clima!$F153&gt;0.05*Constantes!$E$19,((Clima!$F153-0.05*Constantes!$E$19)^2)/(Clima!$F153+0.95*Constantes!$E$19),0)</f>
        <v>0</v>
      </c>
      <c r="P155" s="34">
        <f>MAX(0,Q154+Clima!$F153-O155-Constantes!$D$11)</f>
        <v>0</v>
      </c>
      <c r="Q155" s="34">
        <f>Q154+Clima!$F153-O155-N155-P155</f>
        <v>26.25</v>
      </c>
      <c r="R155" s="7"/>
      <c r="S155" s="34">
        <v>150</v>
      </c>
      <c r="T155" s="34">
        <f>ET_Calcs!$I153*((1-Constantes!$F$20)*ET_Calcs!$K153+ET_Calcs!$L153)</f>
        <v>1.4447941333665171</v>
      </c>
      <c r="U155" s="34">
        <f>EXP(2.5*(Cálculos!Y154-Constantes!$D$11)/(Constantes!$D$13))*Constantes!$F$18+Constantes!$F$17</f>
        <v>0.67661536849988313</v>
      </c>
      <c r="V155" s="34">
        <f>MIN(T155*U155,0.8*(Y154+Clima!$F153-W155-X155-Constantes!$D$12))</f>
        <v>0</v>
      </c>
      <c r="W155" s="34">
        <f>IF(Clima!$F153&gt;0.05*Constantes!$F$19,((Clima!$F153-0.05*Constantes!$F$19)^2)/(Clima!$F153+0.95*Constantes!$F$19),0)</f>
        <v>0</v>
      </c>
      <c r="X155" s="34">
        <f>MAX(0,Y154+Clima!$F153-W155-Constantes!$D$11)</f>
        <v>0</v>
      </c>
      <c r="Y155" s="34">
        <f>Y154+Clima!$F153-W155-V155-X155</f>
        <v>26.25</v>
      </c>
      <c r="Z155" s="7"/>
      <c r="AA155" s="8"/>
    </row>
    <row r="156" spans="2:27" x14ac:dyDescent="0.25">
      <c r="B156" s="6"/>
      <c r="C156" s="34">
        <v>151</v>
      </c>
      <c r="D156" s="34">
        <f>ET_Calcs!$I154*((1-Constantes!$D$20)*ET_Calcs!$K154+ET_Calcs!$L154)</f>
        <v>1.4528075026796698</v>
      </c>
      <c r="E156" s="34">
        <f>EXP(2.5*(Cálculos!I155-Constantes!$D$11)/(Constantes!$D$13))*Constantes!$D$18+Constantes!$D$17</f>
        <v>0.36840825324533855</v>
      </c>
      <c r="F156" s="34">
        <f>MIN(D156*E156,0.8*(I155+Clima!$F154-G156-H156-Constantes!$D$12))</f>
        <v>2.7256419343757445E-12</v>
      </c>
      <c r="G156" s="34">
        <f>IF(Clima!$F154&gt;0.05*Constantes!$D$19,((Clima!$F154-0.05*Constantes!$D$19)^2)/(Clima!$F154+0.95*Constantes!$D$19),0)</f>
        <v>0</v>
      </c>
      <c r="H156" s="34">
        <f>MAX(0,I155+Clima!$F154-G156-Constantes!$D$11)</f>
        <v>0</v>
      </c>
      <c r="I156" s="34">
        <f>I155+Clima!$F154-G156-F156-H156</f>
        <v>26.250000000000682</v>
      </c>
      <c r="J156" s="7"/>
      <c r="K156" s="34">
        <v>151</v>
      </c>
      <c r="L156" s="34">
        <f>ET_Calcs!$I154*((1-Constantes!$E$20)*ET_Calcs!$K154+ET_Calcs!$L154)</f>
        <v>1.4528075026796698</v>
      </c>
      <c r="M156" s="34">
        <f>EXP(2.5*(Cálculos!Q155-Constantes!$D$11)/(Constantes!$D$13))*Constantes!$E$18+Constantes!$E$17</f>
        <v>0.520463790156938</v>
      </c>
      <c r="N156" s="34">
        <f>MIN(L156*M156,0.8*(Q155+Clima!$F154-O156-P156-Constantes!$D$12))</f>
        <v>0</v>
      </c>
      <c r="O156" s="34">
        <f>IF(Clima!$F154&gt;0.05*Constantes!$E$19,((Clima!$F154-0.05*Constantes!$E$19)^2)/(Clima!$F154+0.95*Constantes!$E$19),0)</f>
        <v>0</v>
      </c>
      <c r="P156" s="34">
        <f>MAX(0,Q155+Clima!$F154-O156-Constantes!$D$11)</f>
        <v>0</v>
      </c>
      <c r="Q156" s="34">
        <f>Q155+Clima!$F154-O156-N156-P156</f>
        <v>26.25</v>
      </c>
      <c r="R156" s="7"/>
      <c r="S156" s="34">
        <v>151</v>
      </c>
      <c r="T156" s="34">
        <f>ET_Calcs!$I154*((1-Constantes!$F$20)*ET_Calcs!$K154+ET_Calcs!$L154)</f>
        <v>1.4528075026796698</v>
      </c>
      <c r="U156" s="34">
        <f>EXP(2.5*(Cálculos!Y155-Constantes!$D$11)/(Constantes!$D$13))*Constantes!$F$18+Constantes!$F$17</f>
        <v>0.67661536849988313</v>
      </c>
      <c r="V156" s="34">
        <f>MIN(T156*U156,0.8*(Y155+Clima!$F154-W156-X156-Constantes!$D$12))</f>
        <v>0</v>
      </c>
      <c r="W156" s="34">
        <f>IF(Clima!$F154&gt;0.05*Constantes!$F$19,((Clima!$F154-0.05*Constantes!$F$19)^2)/(Clima!$F154+0.95*Constantes!$F$19),0)</f>
        <v>0</v>
      </c>
      <c r="X156" s="34">
        <f>MAX(0,Y155+Clima!$F154-W156-Constantes!$D$11)</f>
        <v>0</v>
      </c>
      <c r="Y156" s="34">
        <f>Y155+Clima!$F154-W156-V156-X156</f>
        <v>26.25</v>
      </c>
      <c r="Z156" s="7"/>
      <c r="AA156" s="8"/>
    </row>
    <row r="157" spans="2:27" x14ac:dyDescent="0.25">
      <c r="B157" s="6"/>
      <c r="C157" s="34">
        <v>152</v>
      </c>
      <c r="D157" s="34">
        <f>ET_Calcs!$I155*((1-Constantes!$D$20)*ET_Calcs!$K155+ET_Calcs!$L155)</f>
        <v>1.4524632368504919</v>
      </c>
      <c r="E157" s="34">
        <f>EXP(2.5*(Cálculos!I156-Constantes!$D$11)/(Constantes!$D$13))*Constantes!$D$18+Constantes!$D$17</f>
        <v>0.36840825324532794</v>
      </c>
      <c r="F157" s="34">
        <f>MIN(D157*E157,0.8*(I156+Clima!$F155-G157-H157-Constantes!$D$12))</f>
        <v>5.4569682106375702E-13</v>
      </c>
      <c r="G157" s="34">
        <f>IF(Clima!$F155&gt;0.05*Constantes!$D$19,((Clima!$F155-0.05*Constantes!$D$19)^2)/(Clima!$F155+0.95*Constantes!$D$19),0)</f>
        <v>0</v>
      </c>
      <c r="H157" s="34">
        <f>MAX(0,I156+Clima!$F155-G157-Constantes!$D$11)</f>
        <v>0</v>
      </c>
      <c r="I157" s="34">
        <f>I156+Clima!$F155-G157-F157-H157</f>
        <v>26.250000000000135</v>
      </c>
      <c r="J157" s="7"/>
      <c r="K157" s="34">
        <v>152</v>
      </c>
      <c r="L157" s="34">
        <f>ET_Calcs!$I155*((1-Constantes!$E$20)*ET_Calcs!$K155+ET_Calcs!$L155)</f>
        <v>1.4524632368504919</v>
      </c>
      <c r="M157" s="34">
        <f>EXP(2.5*(Cálculos!Q156-Constantes!$D$11)/(Constantes!$D$13))*Constantes!$E$18+Constantes!$E$17</f>
        <v>0.520463790156938</v>
      </c>
      <c r="N157" s="34">
        <f>MIN(L157*M157,0.8*(Q156+Clima!$F155-O157-P157-Constantes!$D$12))</f>
        <v>0</v>
      </c>
      <c r="O157" s="34">
        <f>IF(Clima!$F155&gt;0.05*Constantes!$E$19,((Clima!$F155-0.05*Constantes!$E$19)^2)/(Clima!$F155+0.95*Constantes!$E$19),0)</f>
        <v>0</v>
      </c>
      <c r="P157" s="34">
        <f>MAX(0,Q156+Clima!$F155-O157-Constantes!$D$11)</f>
        <v>0</v>
      </c>
      <c r="Q157" s="34">
        <f>Q156+Clima!$F155-O157-N157-P157</f>
        <v>26.25</v>
      </c>
      <c r="R157" s="7"/>
      <c r="S157" s="34">
        <v>152</v>
      </c>
      <c r="T157" s="34">
        <f>ET_Calcs!$I155*((1-Constantes!$F$20)*ET_Calcs!$K155+ET_Calcs!$L155)</f>
        <v>1.4524632368504919</v>
      </c>
      <c r="U157" s="34">
        <f>EXP(2.5*(Cálculos!Y156-Constantes!$D$11)/(Constantes!$D$13))*Constantes!$F$18+Constantes!$F$17</f>
        <v>0.67661536849988313</v>
      </c>
      <c r="V157" s="34">
        <f>MIN(T157*U157,0.8*(Y156+Clima!$F155-W157-X157-Constantes!$D$12))</f>
        <v>0</v>
      </c>
      <c r="W157" s="34">
        <f>IF(Clima!$F155&gt;0.05*Constantes!$F$19,((Clima!$F155-0.05*Constantes!$F$19)^2)/(Clima!$F155+0.95*Constantes!$F$19),0)</f>
        <v>0</v>
      </c>
      <c r="X157" s="34">
        <f>MAX(0,Y156+Clima!$F155-W157-Constantes!$D$11)</f>
        <v>0</v>
      </c>
      <c r="Y157" s="34">
        <f>Y156+Clima!$F155-W157-V157-X157</f>
        <v>26.25</v>
      </c>
      <c r="Z157" s="7"/>
      <c r="AA157" s="8"/>
    </row>
    <row r="158" spans="2:27" x14ac:dyDescent="0.25">
      <c r="B158" s="6"/>
      <c r="C158" s="34">
        <v>153</v>
      </c>
      <c r="D158" s="34">
        <f>ET_Calcs!$I156*((1-Constantes!$D$20)*ET_Calcs!$K156+ET_Calcs!$L156)</f>
        <v>1.4336516004277489</v>
      </c>
      <c r="E158" s="34">
        <f>EXP(2.5*(Cálculos!I157-Constantes!$D$11)/(Constantes!$D$13))*Constantes!$D$18+Constantes!$D$17</f>
        <v>0.36840825324532578</v>
      </c>
      <c r="F158" s="34">
        <f>MIN(D158*E158,0.8*(I157+Clima!$F156-G158-H158-Constantes!$D$12))</f>
        <v>0.52816908187595268</v>
      </c>
      <c r="G158" s="34">
        <f>IF(Clima!$F156&gt;0.05*Constantes!$D$19,((Clima!$F156-0.05*Constantes!$D$19)^2)/(Clima!$F156+0.95*Constantes!$D$19),0)</f>
        <v>1.6165333009764546</v>
      </c>
      <c r="H158" s="34">
        <f>MAX(0,I157+Clima!$F156-G158-Constantes!$D$11)</f>
        <v>0</v>
      </c>
      <c r="I158" s="34">
        <f>I157+Clima!$F156-G158-F158-H158</f>
        <v>35.705297617147728</v>
      </c>
      <c r="J158" s="7"/>
      <c r="K158" s="34">
        <v>153</v>
      </c>
      <c r="L158" s="34">
        <f>ET_Calcs!$I156*((1-Constantes!$E$20)*ET_Calcs!$K156+ET_Calcs!$L156)</f>
        <v>1.4336516004277489</v>
      </c>
      <c r="M158" s="34">
        <f>EXP(2.5*(Cálculos!Q157-Constantes!$D$11)/(Constantes!$D$13))*Constantes!$E$18+Constantes!$E$17</f>
        <v>0.520463790156938</v>
      </c>
      <c r="N158" s="34">
        <f>MIN(L158*M158,0.8*(Q157+Clima!$F156-O158-P158-Constantes!$D$12))</f>
        <v>0.74616374572318622</v>
      </c>
      <c r="O158" s="34">
        <f>IF(Clima!$F156&gt;0.05*Constantes!$E$19,((Clima!$F156-0.05*Constantes!$E$19)^2)/(Clima!$F156+0.95*Constantes!$E$19),0)</f>
        <v>0.58965350718338738</v>
      </c>
      <c r="P158" s="34">
        <f>MAX(0,Q157+Clima!$F156-O158-Constantes!$D$11)</f>
        <v>0</v>
      </c>
      <c r="Q158" s="34">
        <f>Q157+Clima!$F156-O158-N158-P158</f>
        <v>36.514182747093429</v>
      </c>
      <c r="R158" s="7"/>
      <c r="S158" s="34">
        <v>153</v>
      </c>
      <c r="T158" s="34">
        <f>ET_Calcs!$I156*((1-Constantes!$F$20)*ET_Calcs!$K156+ET_Calcs!$L156)</f>
        <v>1.4336516004277489</v>
      </c>
      <c r="U158" s="34">
        <f>EXP(2.5*(Cálculos!Y157-Constantes!$D$11)/(Constantes!$D$13))*Constantes!$F$18+Constantes!$F$17</f>
        <v>0.67661536849988313</v>
      </c>
      <c r="V158" s="34">
        <f>MIN(T158*U158,0.8*(Y157+Clima!$F156-W158-X158-Constantes!$D$12))</f>
        <v>0.97003070592386853</v>
      </c>
      <c r="W158" s="34">
        <f>IF(Clima!$F156&gt;0.05*Constantes!$F$19,((Clima!$F156-0.05*Constantes!$F$19)^2)/(Clima!$F156+0.95*Constantes!$F$19),0)</f>
        <v>0.21898654802098474</v>
      </c>
      <c r="X158" s="34">
        <f>MAX(0,Y157+Clima!$F156-W158-Constantes!$D$11)</f>
        <v>0</v>
      </c>
      <c r="Y158" s="34">
        <f>Y157+Clima!$F156-W158-V158-X158</f>
        <v>36.660982746055147</v>
      </c>
      <c r="Z158" s="7"/>
      <c r="AA158" s="8"/>
    </row>
    <row r="159" spans="2:27" x14ac:dyDescent="0.25">
      <c r="B159" s="6"/>
      <c r="C159" s="34">
        <v>154</v>
      </c>
      <c r="D159" s="34">
        <f>ET_Calcs!$I157*((1-Constantes!$D$20)*ET_Calcs!$K157+ET_Calcs!$L157)</f>
        <v>1.3634844597564386</v>
      </c>
      <c r="E159" s="34">
        <f>EXP(2.5*(Cálculos!I158-Constantes!$D$11)/(Constantes!$D$13))*Constantes!$D$18+Constantes!$D$17</f>
        <v>0.43362423370864017</v>
      </c>
      <c r="F159" s="34">
        <f>MIN(D159*E159,0.8*(I158+Clima!$F157-G159-H159-Constantes!$D$12))</f>
        <v>0.59123990403552495</v>
      </c>
      <c r="G159" s="34">
        <f>IF(Clima!$F157&gt;0.05*Constantes!$D$19,((Clima!$F157-0.05*Constantes!$D$19)^2)/(Clima!$F157+0.95*Constantes!$D$19),0)</f>
        <v>0</v>
      </c>
      <c r="H159" s="34">
        <f>MAX(0,I158+Clima!$F157-G159-Constantes!$D$11)</f>
        <v>0</v>
      </c>
      <c r="I159" s="34">
        <f>I158+Clima!$F157-G159-F159-H159</f>
        <v>36.4140577131122</v>
      </c>
      <c r="J159" s="7"/>
      <c r="K159" s="34">
        <v>154</v>
      </c>
      <c r="L159" s="34">
        <f>ET_Calcs!$I157*((1-Constantes!$E$20)*ET_Calcs!$K157+ET_Calcs!$L157)</f>
        <v>1.3634844597564386</v>
      </c>
      <c r="M159" s="34">
        <f>EXP(2.5*(Cálculos!Q158-Constantes!$D$11)/(Constantes!$D$13))*Constantes!$E$18+Constantes!$E$17</f>
        <v>0.56401527586097278</v>
      </c>
      <c r="N159" s="34">
        <f>MIN(L159*M159,0.8*(Q158+Clima!$F157-O159-P159-Constantes!$D$12))</f>
        <v>0.76902606370167714</v>
      </c>
      <c r="O159" s="34">
        <f>IF(Clima!$F157&gt;0.05*Constantes!$E$19,((Clima!$F157-0.05*Constantes!$E$19)^2)/(Clima!$F157+0.95*Constantes!$E$19),0)</f>
        <v>0</v>
      </c>
      <c r="P159" s="34">
        <f>MAX(0,Q158+Clima!$F157-O159-Constantes!$D$11)</f>
        <v>0</v>
      </c>
      <c r="Q159" s="34">
        <f>Q158+Clima!$F157-O159-N159-P159</f>
        <v>37.045156683391745</v>
      </c>
      <c r="R159" s="7"/>
      <c r="S159" s="34">
        <v>154</v>
      </c>
      <c r="T159" s="34">
        <f>ET_Calcs!$I157*((1-Constantes!$F$20)*ET_Calcs!$K157+ET_Calcs!$L157)</f>
        <v>1.3634844597564386</v>
      </c>
      <c r="U159" s="34">
        <f>EXP(2.5*(Cálculos!Y158-Constantes!$D$11)/(Constantes!$D$13))*Constantes!$F$18+Constantes!$F$17</f>
        <v>0.69830020616650057</v>
      </c>
      <c r="V159" s="34">
        <f>MIN(T159*U159,0.8*(Y158+Clima!$F157-W159-X159-Constantes!$D$12))</f>
        <v>0.95212147935274072</v>
      </c>
      <c r="W159" s="34">
        <f>IF(Clima!$F157&gt;0.05*Constantes!$F$19,((Clima!$F157-0.05*Constantes!$F$19)^2)/(Clima!$F157+0.95*Constantes!$F$19),0)</f>
        <v>0</v>
      </c>
      <c r="X159" s="34">
        <f>MAX(0,Y158+Clima!$F157-W159-Constantes!$D$11)</f>
        <v>0</v>
      </c>
      <c r="Y159" s="34">
        <f>Y158+Clima!$F157-W159-V159-X159</f>
        <v>37.008861266702404</v>
      </c>
      <c r="Z159" s="7"/>
      <c r="AA159" s="8"/>
    </row>
    <row r="160" spans="2:27" x14ac:dyDescent="0.25">
      <c r="B160" s="6"/>
      <c r="C160" s="34">
        <v>155</v>
      </c>
      <c r="D160" s="34">
        <f>ET_Calcs!$I158*((1-Constantes!$D$20)*ET_Calcs!$K158+ET_Calcs!$L158)</f>
        <v>1.5316857474653931</v>
      </c>
      <c r="E160" s="34">
        <f>EXP(2.5*(Cálculos!I159-Constantes!$D$11)/(Constantes!$D$13))*Constantes!$D$18+Constantes!$D$17</f>
        <v>0.44184157048542749</v>
      </c>
      <c r="F160" s="34">
        <f>MIN(D160*E160,0.8*(I159+Clima!$F158-G160-H160-Constantes!$D$12))</f>
        <v>0.67676243615025522</v>
      </c>
      <c r="G160" s="34">
        <f>IF(Clima!$F158&gt;0.05*Constantes!$D$19,((Clima!$F158-0.05*Constantes!$D$19)^2)/(Clima!$F158+0.95*Constantes!$D$19),0)</f>
        <v>0</v>
      </c>
      <c r="H160" s="34">
        <f>MAX(0,I159+Clima!$F158-G160-Constantes!$D$11)</f>
        <v>0</v>
      </c>
      <c r="I160" s="34">
        <f>I159+Clima!$F158-G160-F160-H160</f>
        <v>35.737295276961945</v>
      </c>
      <c r="J160" s="7"/>
      <c r="K160" s="34">
        <v>155</v>
      </c>
      <c r="L160" s="34">
        <f>ET_Calcs!$I158*((1-Constantes!$E$20)*ET_Calcs!$K158+ET_Calcs!$L158)</f>
        <v>1.5316857474653931</v>
      </c>
      <c r="M160" s="34">
        <f>EXP(2.5*(Cálculos!Q159-Constantes!$D$11)/(Constantes!$D$13))*Constantes!$E$18+Constantes!$E$17</f>
        <v>0.56790562300975289</v>
      </c>
      <c r="N160" s="34">
        <f>MIN(L160*M160,0.8*(Q159+Clima!$F158-O160-P160-Constantes!$D$12))</f>
        <v>0.86985294866949314</v>
      </c>
      <c r="O160" s="34">
        <f>IF(Clima!$F158&gt;0.05*Constantes!$E$19,((Clima!$F158-0.05*Constantes!$E$19)^2)/(Clima!$F158+0.95*Constantes!$E$19),0)</f>
        <v>0</v>
      </c>
      <c r="P160" s="34">
        <f>MAX(0,Q159+Clima!$F158-O160-Constantes!$D$11)</f>
        <v>0</v>
      </c>
      <c r="Q160" s="34">
        <f>Q159+Clima!$F158-O160-N160-P160</f>
        <v>36.175303734722249</v>
      </c>
      <c r="R160" s="7"/>
      <c r="S160" s="34">
        <v>155</v>
      </c>
      <c r="T160" s="34">
        <f>ET_Calcs!$I158*((1-Constantes!$F$20)*ET_Calcs!$K158+ET_Calcs!$L158)</f>
        <v>1.5316857474653931</v>
      </c>
      <c r="U160" s="34">
        <f>EXP(2.5*(Cálculos!Y159-Constantes!$D$11)/(Constantes!$D$13))*Constantes!$F$18+Constantes!$F$17</f>
        <v>0.69954688147506616</v>
      </c>
      <c r="V160" s="34">
        <f>MIN(T160*U160,0.8*(Y159+Clima!$F158-W160-X160-Constantes!$D$12))</f>
        <v>1.0714859880392216</v>
      </c>
      <c r="W160" s="34">
        <f>IF(Clima!$F158&gt;0.05*Constantes!$F$19,((Clima!$F158-0.05*Constantes!$F$19)^2)/(Clima!$F158+0.95*Constantes!$F$19),0)</f>
        <v>0</v>
      </c>
      <c r="X160" s="34">
        <f>MAX(0,Y159+Clima!$F158-W160-Constantes!$D$11)</f>
        <v>0</v>
      </c>
      <c r="Y160" s="34">
        <f>Y159+Clima!$F158-W160-V160-X160</f>
        <v>35.937375278663183</v>
      </c>
      <c r="Z160" s="7"/>
      <c r="AA160" s="8"/>
    </row>
    <row r="161" spans="2:27" x14ac:dyDescent="0.25">
      <c r="B161" s="6"/>
      <c r="C161" s="34">
        <v>156</v>
      </c>
      <c r="D161" s="34">
        <f>ET_Calcs!$I159*((1-Constantes!$D$20)*ET_Calcs!$K159+ET_Calcs!$L159)</f>
        <v>1.4278042586504367</v>
      </c>
      <c r="E161" s="34">
        <f>EXP(2.5*(Cálculos!I160-Constantes!$D$11)/(Constantes!$D$13))*Constantes!$D$18+Constantes!$D$17</f>
        <v>0.43398143209559936</v>
      </c>
      <c r="F161" s="34">
        <f>MIN(D161*E161,0.8*(I160+Clima!$F159-G161-H161-Constantes!$D$12))</f>
        <v>0.61964053692131205</v>
      </c>
      <c r="G161" s="34">
        <f>IF(Clima!$F159&gt;0.05*Constantes!$D$19,((Clima!$F159-0.05*Constantes!$D$19)^2)/(Clima!$F159+0.95*Constantes!$D$19),0)</f>
        <v>0</v>
      </c>
      <c r="H161" s="34">
        <f>MAX(0,I160+Clima!$F159-G161-Constantes!$D$11)</f>
        <v>0</v>
      </c>
      <c r="I161" s="34">
        <f>I160+Clima!$F159-G161-F161-H161</f>
        <v>35.117654740040635</v>
      </c>
      <c r="J161" s="7"/>
      <c r="K161" s="34">
        <v>156</v>
      </c>
      <c r="L161" s="34">
        <f>ET_Calcs!$I159*((1-Constantes!$E$20)*ET_Calcs!$K159+ET_Calcs!$L159)</f>
        <v>1.4278042586504367</v>
      </c>
      <c r="M161" s="34">
        <f>EXP(2.5*(Cálculos!Q160-Constantes!$D$11)/(Constantes!$D$13))*Constantes!$E$18+Constantes!$E$17</f>
        <v>0.56164970944419823</v>
      </c>
      <c r="N161" s="34">
        <f>MIN(L161*M161,0.8*(Q160+Clima!$F159-O161-P161-Constantes!$D$12))</f>
        <v>0.80192584701420666</v>
      </c>
      <c r="O161" s="34">
        <f>IF(Clima!$F159&gt;0.05*Constantes!$E$19,((Clima!$F159-0.05*Constantes!$E$19)^2)/(Clima!$F159+0.95*Constantes!$E$19),0)</f>
        <v>0</v>
      </c>
      <c r="P161" s="34">
        <f>MAX(0,Q160+Clima!$F159-O161-Constantes!$D$11)</f>
        <v>0</v>
      </c>
      <c r="Q161" s="34">
        <f>Q160+Clima!$F159-O161-N161-P161</f>
        <v>35.373377887708045</v>
      </c>
      <c r="R161" s="7"/>
      <c r="S161" s="34">
        <v>156</v>
      </c>
      <c r="T161" s="34">
        <f>ET_Calcs!$I159*((1-Constantes!$F$20)*ET_Calcs!$K159+ET_Calcs!$L159)</f>
        <v>1.4278042586504367</v>
      </c>
      <c r="U161" s="34">
        <f>EXP(2.5*(Cálculos!Y160-Constantes!$D$11)/(Constantes!$D$13))*Constantes!$F$18+Constantes!$F$17</f>
        <v>0.6958564016148403</v>
      </c>
      <c r="V161" s="34">
        <f>MIN(T161*U161,0.8*(Y160+Clima!$F159-W161-X161-Constantes!$D$12))</f>
        <v>0.99354673363483759</v>
      </c>
      <c r="W161" s="34">
        <f>IF(Clima!$F159&gt;0.05*Constantes!$F$19,((Clima!$F159-0.05*Constantes!$F$19)^2)/(Clima!$F159+0.95*Constantes!$F$19),0)</f>
        <v>0</v>
      </c>
      <c r="X161" s="34">
        <f>MAX(0,Y160+Clima!$F159-W161-Constantes!$D$11)</f>
        <v>0</v>
      </c>
      <c r="Y161" s="34">
        <f>Y160+Clima!$F159-W161-V161-X161</f>
        <v>34.943828545028346</v>
      </c>
      <c r="Z161" s="7"/>
      <c r="AA161" s="8"/>
    </row>
    <row r="162" spans="2:27" x14ac:dyDescent="0.25">
      <c r="B162" s="6"/>
      <c r="C162" s="34">
        <v>157</v>
      </c>
      <c r="D162" s="34">
        <f>ET_Calcs!$I160*((1-Constantes!$D$20)*ET_Calcs!$K160+ET_Calcs!$L160)</f>
        <v>1.4673841576594175</v>
      </c>
      <c r="E162" s="34">
        <f>EXP(2.5*(Cálculos!I161-Constantes!$D$11)/(Constantes!$D$13))*Constantes!$D$18+Constantes!$D$17</f>
        <v>0.42728507968334478</v>
      </c>
      <c r="F162" s="34">
        <f>MIN(D162*E162,0.8*(I161+Clima!$F160-G162-H162-Constantes!$D$12))</f>
        <v>0.62699135673158202</v>
      </c>
      <c r="G162" s="34">
        <f>IF(Clima!$F160&gt;0.05*Constantes!$D$19,((Clima!$F160-0.05*Constantes!$D$19)^2)/(Clima!$F160+0.95*Constantes!$D$19),0)</f>
        <v>0</v>
      </c>
      <c r="H162" s="34">
        <f>MAX(0,I161+Clima!$F160-G162-Constantes!$D$11)</f>
        <v>0</v>
      </c>
      <c r="I162" s="34">
        <f>I161+Clima!$F160-G162-F162-H162</f>
        <v>34.490663383309055</v>
      </c>
      <c r="J162" s="7"/>
      <c r="K162" s="34">
        <v>157</v>
      </c>
      <c r="L162" s="34">
        <f>ET_Calcs!$I160*((1-Constantes!$E$20)*ET_Calcs!$K160+ET_Calcs!$L160)</f>
        <v>1.4673841576594175</v>
      </c>
      <c r="M162" s="34">
        <f>EXP(2.5*(Cálculos!Q161-Constantes!$D$11)/(Constantes!$D$13))*Constantes!$E$18+Constantes!$E$17</f>
        <v>0.55639416212469739</v>
      </c>
      <c r="N162" s="34">
        <f>MIN(L162*M162,0.8*(Q161+Clima!$F160-O162-P162-Constantes!$D$12))</f>
        <v>0.81644397891596643</v>
      </c>
      <c r="O162" s="34">
        <f>IF(Clima!$F160&gt;0.05*Constantes!$E$19,((Clima!$F160-0.05*Constantes!$E$19)^2)/(Clima!$F160+0.95*Constantes!$E$19),0)</f>
        <v>0</v>
      </c>
      <c r="P162" s="34">
        <f>MAX(0,Q161+Clima!$F160-O162-Constantes!$D$11)</f>
        <v>0</v>
      </c>
      <c r="Q162" s="34">
        <f>Q161+Clima!$F160-O162-N162-P162</f>
        <v>34.556933908792082</v>
      </c>
      <c r="R162" s="7"/>
      <c r="S162" s="34">
        <v>157</v>
      </c>
      <c r="T162" s="34">
        <f>ET_Calcs!$I160*((1-Constantes!$F$20)*ET_Calcs!$K160+ET_Calcs!$L160)</f>
        <v>1.4673841576594175</v>
      </c>
      <c r="U162" s="34">
        <f>EXP(2.5*(Cálculos!Y161-Constantes!$D$11)/(Constantes!$D$13))*Constantes!$F$18+Constantes!$F$17</f>
        <v>0.69280552476274804</v>
      </c>
      <c r="V162" s="34">
        <f>MIN(T162*U162,0.8*(Y161+Clima!$F160-W162-X162-Constantes!$D$12))</f>
        <v>1.0166118513757758</v>
      </c>
      <c r="W162" s="34">
        <f>IF(Clima!$F160&gt;0.05*Constantes!$F$19,((Clima!$F160-0.05*Constantes!$F$19)^2)/(Clima!$F160+0.95*Constantes!$F$19),0)</f>
        <v>0</v>
      </c>
      <c r="X162" s="34">
        <f>MAX(0,Y161+Clima!$F160-W162-Constantes!$D$11)</f>
        <v>0</v>
      </c>
      <c r="Y162" s="34">
        <f>Y161+Clima!$F160-W162-V162-X162</f>
        <v>33.927216693652568</v>
      </c>
      <c r="Z162" s="7"/>
      <c r="AA162" s="8"/>
    </row>
    <row r="163" spans="2:27" x14ac:dyDescent="0.25">
      <c r="B163" s="6"/>
      <c r="C163" s="34">
        <v>158</v>
      </c>
      <c r="D163" s="34">
        <f>ET_Calcs!$I161*((1-Constantes!$D$20)*ET_Calcs!$K161+ET_Calcs!$L161)</f>
        <v>1.4278083954174401</v>
      </c>
      <c r="E163" s="34">
        <f>EXP(2.5*(Cálculos!I162-Constantes!$D$11)/(Constantes!$D$13))*Constantes!$D$18+Constantes!$D$17</f>
        <v>0.42096265003181316</v>
      </c>
      <c r="F163" s="34">
        <f>MIN(D163*E163,0.8*(I162+Clima!$F161-G163-H163-Constantes!$D$12))</f>
        <v>0.6010540058725965</v>
      </c>
      <c r="G163" s="34">
        <f>IF(Clima!$F161&gt;0.05*Constantes!$D$19,((Clima!$F161-0.05*Constantes!$D$19)^2)/(Clima!$F161+0.95*Constantes!$D$19),0)</f>
        <v>0</v>
      </c>
      <c r="H163" s="34">
        <f>MAX(0,I162+Clima!$F161-G163-Constantes!$D$11)</f>
        <v>0</v>
      </c>
      <c r="I163" s="34">
        <f>I162+Clima!$F161-G163-F163-H163</f>
        <v>33.889609377436457</v>
      </c>
      <c r="J163" s="7"/>
      <c r="K163" s="34">
        <v>158</v>
      </c>
      <c r="L163" s="34">
        <f>ET_Calcs!$I161*((1-Constantes!$E$20)*ET_Calcs!$K161+ET_Calcs!$L161)</f>
        <v>1.4278083954174401</v>
      </c>
      <c r="M163" s="34">
        <f>EXP(2.5*(Cálculos!Q162-Constantes!$D$11)/(Constantes!$D$13))*Constantes!$E$18+Constantes!$E$17</f>
        <v>0.55150349384721109</v>
      </c>
      <c r="N163" s="34">
        <f>MIN(L163*M163,0.8*(Q162+Clima!$F161-O163-P163-Constantes!$D$12))</f>
        <v>0.78744131861709854</v>
      </c>
      <c r="O163" s="34">
        <f>IF(Clima!$F161&gt;0.05*Constantes!$E$19,((Clima!$F161-0.05*Constantes!$E$19)^2)/(Clima!$F161+0.95*Constantes!$E$19),0)</f>
        <v>0</v>
      </c>
      <c r="P163" s="34">
        <f>MAX(0,Q162+Clima!$F161-O163-Constantes!$D$11)</f>
        <v>0</v>
      </c>
      <c r="Q163" s="34">
        <f>Q162+Clima!$F161-O163-N163-P163</f>
        <v>33.769492590174984</v>
      </c>
      <c r="R163" s="7"/>
      <c r="S163" s="34">
        <v>158</v>
      </c>
      <c r="T163" s="34">
        <f>ET_Calcs!$I161*((1-Constantes!$F$20)*ET_Calcs!$K161+ET_Calcs!$L161)</f>
        <v>1.4278083954174401</v>
      </c>
      <c r="U163" s="34">
        <f>EXP(2.5*(Cálculos!Y162-Constantes!$D$11)/(Constantes!$D$13))*Constantes!$F$18+Constantes!$F$17</f>
        <v>0.69001361190644561</v>
      </c>
      <c r="V163" s="34">
        <f>MIN(T163*U163,0.8*(Y162+Clima!$F161-W163-X163-Constantes!$D$12))</f>
        <v>0.98520722803233429</v>
      </c>
      <c r="W163" s="34">
        <f>IF(Clima!$F161&gt;0.05*Constantes!$F$19,((Clima!$F161-0.05*Constantes!$F$19)^2)/(Clima!$F161+0.95*Constantes!$F$19),0)</f>
        <v>0</v>
      </c>
      <c r="X163" s="34">
        <f>MAX(0,Y162+Clima!$F161-W163-Constantes!$D$11)</f>
        <v>0</v>
      </c>
      <c r="Y163" s="34">
        <f>Y162+Clima!$F161-W163-V163-X163</f>
        <v>32.942009465620231</v>
      </c>
      <c r="Z163" s="7"/>
      <c r="AA163" s="8"/>
    </row>
    <row r="164" spans="2:27" x14ac:dyDescent="0.25">
      <c r="B164" s="6"/>
      <c r="C164" s="34">
        <v>159</v>
      </c>
      <c r="D164" s="34">
        <f>ET_Calcs!$I162*((1-Constantes!$D$20)*ET_Calcs!$K162+ET_Calcs!$L162)</f>
        <v>1.4407338579120454</v>
      </c>
      <c r="E164" s="34">
        <f>EXP(2.5*(Cálculos!I163-Constantes!$D$11)/(Constantes!$D$13))*Constantes!$D$18+Constantes!$D$17</f>
        <v>0.41530157119128652</v>
      </c>
      <c r="F164" s="34">
        <f>MIN(D164*E164,0.8*(I163+Clima!$F162-G164-H164-Constantes!$D$12))</f>
        <v>0.59833903485935624</v>
      </c>
      <c r="G164" s="34">
        <f>IF(Clima!$F162&gt;0.05*Constantes!$D$19,((Clima!$F162-0.05*Constantes!$D$19)^2)/(Clima!$F162+0.95*Constantes!$D$19),0)</f>
        <v>0</v>
      </c>
      <c r="H164" s="34">
        <f>MAX(0,I163+Clima!$F162-G164-Constantes!$D$11)</f>
        <v>0</v>
      </c>
      <c r="I164" s="34">
        <f>I163+Clima!$F162-G164-F164-H164</f>
        <v>33.2912703425771</v>
      </c>
      <c r="J164" s="7"/>
      <c r="K164" s="34">
        <v>159</v>
      </c>
      <c r="L164" s="34">
        <f>ET_Calcs!$I162*((1-Constantes!$E$20)*ET_Calcs!$K162+ET_Calcs!$L162)</f>
        <v>1.4407338579120454</v>
      </c>
      <c r="M164" s="34">
        <f>EXP(2.5*(Cálculos!Q163-Constantes!$D$11)/(Constantes!$D$13))*Constantes!$E$18+Constantes!$E$17</f>
        <v>0.54718878069586763</v>
      </c>
      <c r="N164" s="34">
        <f>MIN(L164*M164,0.8*(Q163+Clima!$F162-O164-P164-Constantes!$D$12))</f>
        <v>0.78835340301814549</v>
      </c>
      <c r="O164" s="34">
        <f>IF(Clima!$F162&gt;0.05*Constantes!$E$19,((Clima!$F162-0.05*Constantes!$E$19)^2)/(Clima!$F162+0.95*Constantes!$E$19),0)</f>
        <v>0</v>
      </c>
      <c r="P164" s="34">
        <f>MAX(0,Q163+Clima!$F162-O164-Constantes!$D$11)</f>
        <v>0</v>
      </c>
      <c r="Q164" s="34">
        <f>Q163+Clima!$F162-O164-N164-P164</f>
        <v>32.981139187156842</v>
      </c>
      <c r="R164" s="7"/>
      <c r="S164" s="34">
        <v>159</v>
      </c>
      <c r="T164" s="34">
        <f>ET_Calcs!$I162*((1-Constantes!$F$20)*ET_Calcs!$K162+ET_Calcs!$L162)</f>
        <v>1.4407338579120454</v>
      </c>
      <c r="U164" s="34">
        <f>EXP(2.5*(Cálculos!Y163-Constantes!$D$11)/(Constantes!$D$13))*Constantes!$F$18+Constantes!$F$17</f>
        <v>0.68759279799797457</v>
      </c>
      <c r="V164" s="34">
        <f>MIN(T164*U164,0.8*(Y163+Clima!$F162-W164-X164-Constantes!$D$12))</f>
        <v>0.99063822453215966</v>
      </c>
      <c r="W164" s="34">
        <f>IF(Clima!$F162&gt;0.05*Constantes!$F$19,((Clima!$F162-0.05*Constantes!$F$19)^2)/(Clima!$F162+0.95*Constantes!$F$19),0)</f>
        <v>0</v>
      </c>
      <c r="X164" s="34">
        <f>MAX(0,Y163+Clima!$F162-W164-Constantes!$D$11)</f>
        <v>0</v>
      </c>
      <c r="Y164" s="34">
        <f>Y163+Clima!$F162-W164-V164-X164</f>
        <v>31.951371241088072</v>
      </c>
      <c r="Z164" s="7"/>
      <c r="AA164" s="8"/>
    </row>
    <row r="165" spans="2:27" x14ac:dyDescent="0.25">
      <c r="B165" s="6"/>
      <c r="C165" s="34">
        <v>160</v>
      </c>
      <c r="D165" s="34">
        <f>ET_Calcs!$I163*((1-Constantes!$D$20)*ET_Calcs!$K163+ET_Calcs!$L163)</f>
        <v>1.3641528120234678</v>
      </c>
      <c r="E165" s="34">
        <f>EXP(2.5*(Cálculos!I164-Constantes!$D$11)/(Constantes!$D$13))*Constantes!$D$18+Constantes!$D$17</f>
        <v>0.41002934547222025</v>
      </c>
      <c r="F165" s="34">
        <f>MIN(D165*E165,0.8*(I164+Clima!$F163-G165-H165-Constantes!$D$12))</f>
        <v>0.55934268463807124</v>
      </c>
      <c r="G165" s="34">
        <f>IF(Clima!$F163&gt;0.05*Constantes!$D$19,((Clima!$F163-0.05*Constantes!$D$19)^2)/(Clima!$F163+0.95*Constantes!$D$19),0)</f>
        <v>0</v>
      </c>
      <c r="H165" s="34">
        <f>MAX(0,I164+Clima!$F163-G165-Constantes!$D$11)</f>
        <v>0</v>
      </c>
      <c r="I165" s="34">
        <f>I164+Clima!$F163-G165-F165-H165</f>
        <v>34.431927657939035</v>
      </c>
      <c r="J165" s="7"/>
      <c r="K165" s="34">
        <v>160</v>
      </c>
      <c r="L165" s="34">
        <f>ET_Calcs!$I163*((1-Constantes!$E$20)*ET_Calcs!$K163+ET_Calcs!$L163)</f>
        <v>1.3641528120234678</v>
      </c>
      <c r="M165" s="34">
        <f>EXP(2.5*(Cálculos!Q164-Constantes!$D$11)/(Constantes!$D$13))*Constantes!$E$18+Constantes!$E$17</f>
        <v>0.54323115192099791</v>
      </c>
      <c r="N165" s="34">
        <f>MIN(L165*M165,0.8*(Q164+Clima!$F163-O165-P165-Constantes!$D$12))</f>
        <v>0.74105030347177692</v>
      </c>
      <c r="O165" s="34">
        <f>IF(Clima!$F163&gt;0.05*Constantes!$E$19,((Clima!$F163-0.05*Constantes!$E$19)^2)/(Clima!$F163+0.95*Constantes!$E$19),0)</f>
        <v>0</v>
      </c>
      <c r="P165" s="34">
        <f>MAX(0,Q164+Clima!$F163-O165-Constantes!$D$11)</f>
        <v>0</v>
      </c>
      <c r="Q165" s="34">
        <f>Q164+Clima!$F163-O165-N165-P165</f>
        <v>33.940088883685071</v>
      </c>
      <c r="R165" s="7"/>
      <c r="S165" s="34">
        <v>160</v>
      </c>
      <c r="T165" s="34">
        <f>ET_Calcs!$I163*((1-Constantes!$F$20)*ET_Calcs!$K163+ET_Calcs!$L163)</f>
        <v>1.3641528120234678</v>
      </c>
      <c r="U165" s="34">
        <f>EXP(2.5*(Cálculos!Y164-Constantes!$D$11)/(Constantes!$D$13))*Constantes!$F$18+Constantes!$F$17</f>
        <v>0.68541168010499132</v>
      </c>
      <c r="V165" s="34">
        <f>MIN(T165*U165,0.8*(Y164+Clima!$F163-W165-X165-Constantes!$D$12))</f>
        <v>0.93500627080895349</v>
      </c>
      <c r="W165" s="34">
        <f>IF(Clima!$F163&gt;0.05*Constantes!$F$19,((Clima!$F163-0.05*Constantes!$F$19)^2)/(Clima!$F163+0.95*Constantes!$F$19),0)</f>
        <v>0</v>
      </c>
      <c r="X165" s="34">
        <f>MAX(0,Y164+Clima!$F163-W165-Constantes!$D$11)</f>
        <v>0</v>
      </c>
      <c r="Y165" s="34">
        <f>Y164+Clima!$F163-W165-V165-X165</f>
        <v>32.716364970279116</v>
      </c>
      <c r="Z165" s="7"/>
      <c r="AA165" s="8"/>
    </row>
    <row r="166" spans="2:27" x14ac:dyDescent="0.25">
      <c r="B166" s="6"/>
      <c r="C166" s="34">
        <v>161</v>
      </c>
      <c r="D166" s="34">
        <f>ET_Calcs!$I164*((1-Constantes!$D$20)*ET_Calcs!$K164+ET_Calcs!$L164)</f>
        <v>1.3348511689374474</v>
      </c>
      <c r="E166" s="34">
        <f>EXP(2.5*(Cálculos!I165-Constantes!$D$11)/(Constantes!$D$13))*Constantes!$D$18+Constantes!$D$17</f>
        <v>0.42039262637680586</v>
      </c>
      <c r="F166" s="34">
        <f>MIN(D166*E166,0.8*(I165+Clima!$F164-G166-H166-Constantes!$D$12))</f>
        <v>0.56116158873176292</v>
      </c>
      <c r="G166" s="34">
        <f>IF(Clima!$F164&gt;0.05*Constantes!$D$19,((Clima!$F164-0.05*Constantes!$D$19)^2)/(Clima!$F164+0.95*Constantes!$D$19),0)</f>
        <v>0</v>
      </c>
      <c r="H166" s="34">
        <f>MAX(0,I165+Clima!$F164-G166-Constantes!$D$11)</f>
        <v>0</v>
      </c>
      <c r="I166" s="34">
        <f>I165+Clima!$F164-G166-F166-H166</f>
        <v>35.170766069207268</v>
      </c>
      <c r="J166" s="7"/>
      <c r="K166" s="34">
        <v>161</v>
      </c>
      <c r="L166" s="34">
        <f>ET_Calcs!$I164*((1-Constantes!$E$20)*ET_Calcs!$K164+ET_Calcs!$L164)</f>
        <v>1.3348511689374474</v>
      </c>
      <c r="M166" s="34">
        <f>EXP(2.5*(Cálculos!Q165-Constantes!$D$11)/(Constantes!$D$13))*Constantes!$E$18+Constantes!$E$17</f>
        <v>0.5480917820391964</v>
      </c>
      <c r="N166" s="34">
        <f>MIN(L166*M166,0.8*(Q165+Clima!$F164-O166-P166-Constantes!$D$12))</f>
        <v>0.73162095594002996</v>
      </c>
      <c r="O166" s="34">
        <f>IF(Clima!$F164&gt;0.05*Constantes!$E$19,((Clima!$F164-0.05*Constantes!$E$19)^2)/(Clima!$F164+0.95*Constantes!$E$19),0)</f>
        <v>0</v>
      </c>
      <c r="P166" s="34">
        <f>MAX(0,Q165+Clima!$F164-O166-Constantes!$D$11)</f>
        <v>0</v>
      </c>
      <c r="Q166" s="34">
        <f>Q165+Clima!$F164-O166-N166-P166</f>
        <v>34.508467927745038</v>
      </c>
      <c r="R166" s="7"/>
      <c r="S166" s="34">
        <v>161</v>
      </c>
      <c r="T166" s="34">
        <f>ET_Calcs!$I164*((1-Constantes!$F$20)*ET_Calcs!$K164+ET_Calcs!$L164)</f>
        <v>1.3348511689374474</v>
      </c>
      <c r="U166" s="34">
        <f>EXP(2.5*(Cálculos!Y165-Constantes!$D$11)/(Constantes!$D$13))*Constantes!$F$18+Constantes!$F$17</f>
        <v>0.68707466849304766</v>
      </c>
      <c r="V166" s="34">
        <f>MIN(T166*U166,0.8*(Y165+Clima!$F164-W166-X166-Constantes!$D$12))</f>
        <v>0.91714242438525384</v>
      </c>
      <c r="W166" s="34">
        <f>IF(Clima!$F164&gt;0.05*Constantes!$F$19,((Clima!$F164-0.05*Constantes!$F$19)^2)/(Clima!$F164+0.95*Constantes!$F$19),0)</f>
        <v>0</v>
      </c>
      <c r="X166" s="34">
        <f>MAX(0,Y165+Clima!$F164-W166-Constantes!$D$11)</f>
        <v>0</v>
      </c>
      <c r="Y166" s="34">
        <f>Y165+Clima!$F164-W166-V166-X166</f>
        <v>33.099222545893859</v>
      </c>
      <c r="Z166" s="7"/>
      <c r="AA166" s="8"/>
    </row>
    <row r="167" spans="2:27" x14ac:dyDescent="0.25">
      <c r="B167" s="6"/>
      <c r="C167" s="34">
        <v>162</v>
      </c>
      <c r="D167" s="34">
        <f>ET_Calcs!$I165*((1-Constantes!$D$20)*ET_Calcs!$K165+ET_Calcs!$L165)</f>
        <v>1.3841859579598064</v>
      </c>
      <c r="E167" s="34">
        <f>EXP(2.5*(Cálculos!I166-Constantes!$D$11)/(Constantes!$D$13))*Constantes!$D$18+Constantes!$D$17</f>
        <v>0.42784115240367421</v>
      </c>
      <c r="F167" s="34">
        <f>MIN(D167*E167,0.8*(I166+Clima!$F165-G167-H167-Constantes!$D$12))</f>
        <v>0.59221171539450734</v>
      </c>
      <c r="G167" s="34">
        <f>IF(Clima!$F165&gt;0.05*Constantes!$D$19,((Clima!$F165-0.05*Constantes!$D$19)^2)/(Clima!$F165+0.95*Constantes!$D$19),0)</f>
        <v>0</v>
      </c>
      <c r="H167" s="34">
        <f>MAX(0,I166+Clima!$F165-G167-Constantes!$D$11)</f>
        <v>0</v>
      </c>
      <c r="I167" s="34">
        <f>I166+Clima!$F165-G167-F167-H167</f>
        <v>34.87855435381276</v>
      </c>
      <c r="J167" s="7"/>
      <c r="K167" s="34">
        <v>162</v>
      </c>
      <c r="L167" s="34">
        <f>ET_Calcs!$I165*((1-Constantes!$E$20)*ET_Calcs!$K165+ET_Calcs!$L165)</f>
        <v>1.3841859579598064</v>
      </c>
      <c r="M167" s="34">
        <f>EXP(2.5*(Cálculos!Q166-Constantes!$D$11)/(Constantes!$D$13))*Constantes!$E$18+Constantes!$E$17</f>
        <v>0.551226887365174</v>
      </c>
      <c r="N167" s="34">
        <f>MIN(L167*M167,0.8*(Q166+Clima!$F165-O167-P167-Constantes!$D$12))</f>
        <v>0.76300051714076567</v>
      </c>
      <c r="O167" s="34">
        <f>IF(Clima!$F165&gt;0.05*Constantes!$E$19,((Clima!$F165-0.05*Constantes!$E$19)^2)/(Clima!$F165+0.95*Constantes!$E$19),0)</f>
        <v>0</v>
      </c>
      <c r="P167" s="34">
        <f>MAX(0,Q166+Clima!$F165-O167-Constantes!$D$11)</f>
        <v>0</v>
      </c>
      <c r="Q167" s="34">
        <f>Q166+Clima!$F165-O167-N167-P167</f>
        <v>34.045467410604267</v>
      </c>
      <c r="R167" s="7"/>
      <c r="S167" s="34">
        <v>162</v>
      </c>
      <c r="T167" s="34">
        <f>ET_Calcs!$I165*((1-Constantes!$F$20)*ET_Calcs!$K165+ET_Calcs!$L165)</f>
        <v>1.3841859579598064</v>
      </c>
      <c r="U167" s="34">
        <f>EXP(2.5*(Cálculos!Y166-Constantes!$D$11)/(Constantes!$D$13))*Constantes!$F$18+Constantes!$F$17</f>
        <v>0.68796154949298871</v>
      </c>
      <c r="V167" s="34">
        <f>MIN(T167*U167,0.8*(Y166+Clima!$F165-W167-X167-Constantes!$D$12))</f>
        <v>0.95226671642446536</v>
      </c>
      <c r="W167" s="34">
        <f>IF(Clima!$F165&gt;0.05*Constantes!$F$19,((Clima!$F165-0.05*Constantes!$F$19)^2)/(Clima!$F165+0.95*Constantes!$F$19),0)</f>
        <v>0</v>
      </c>
      <c r="X167" s="34">
        <f>MAX(0,Y166+Clima!$F165-W167-Constantes!$D$11)</f>
        <v>0</v>
      </c>
      <c r="Y167" s="34">
        <f>Y166+Clima!$F165-W167-V167-X167</f>
        <v>32.446955829469388</v>
      </c>
      <c r="Z167" s="7"/>
      <c r="AA167" s="8"/>
    </row>
    <row r="168" spans="2:27" x14ac:dyDescent="0.25">
      <c r="B168" s="6"/>
      <c r="C168" s="34">
        <v>163</v>
      </c>
      <c r="D168" s="34">
        <f>ET_Calcs!$I166*((1-Constantes!$D$20)*ET_Calcs!$K166+ET_Calcs!$L166)</f>
        <v>1.4394352227569718</v>
      </c>
      <c r="E168" s="34">
        <f>EXP(2.5*(Cálculos!I167-Constantes!$D$11)/(Constantes!$D$13))*Constantes!$D$18+Constantes!$D$17</f>
        <v>0.42482195436008641</v>
      </c>
      <c r="F168" s="34">
        <f>MIN(D168*E168,0.8*(I167+Clima!$F166-G168-H168-Constantes!$D$12))</f>
        <v>0.61150368450636305</v>
      </c>
      <c r="G168" s="34">
        <f>IF(Clima!$F166&gt;0.05*Constantes!$D$19,((Clima!$F166-0.05*Constantes!$D$19)^2)/(Clima!$F166+0.95*Constantes!$D$19),0)</f>
        <v>0</v>
      </c>
      <c r="H168" s="34">
        <f>MAX(0,I167+Clima!$F166-G168-Constantes!$D$11)</f>
        <v>0</v>
      </c>
      <c r="I168" s="34">
        <f>I167+Clima!$F166-G168-F168-H168</f>
        <v>34.2670506693064</v>
      </c>
      <c r="J168" s="7"/>
      <c r="K168" s="34">
        <v>163</v>
      </c>
      <c r="L168" s="34">
        <f>ET_Calcs!$I166*((1-Constantes!$E$20)*ET_Calcs!$K166+ET_Calcs!$L166)</f>
        <v>1.4394352227569718</v>
      </c>
      <c r="M168" s="34">
        <f>EXP(2.5*(Cálculos!Q167-Constantes!$D$11)/(Constantes!$D$13))*Constantes!$E$18+Constantes!$E$17</f>
        <v>0.54865818495730567</v>
      </c>
      <c r="N168" s="34">
        <f>MIN(L168*M168,0.8*(Q167+Clima!$F166-O168-P168-Constantes!$D$12))</f>
        <v>0.78975791668145512</v>
      </c>
      <c r="O168" s="34">
        <f>IF(Clima!$F166&gt;0.05*Constantes!$E$19,((Clima!$F166-0.05*Constantes!$E$19)^2)/(Clima!$F166+0.95*Constantes!$E$19),0)</f>
        <v>0</v>
      </c>
      <c r="P168" s="34">
        <f>MAX(0,Q167+Clima!$F166-O168-Constantes!$D$11)</f>
        <v>0</v>
      </c>
      <c r="Q168" s="34">
        <f>Q167+Clima!$F166-O168-N168-P168</f>
        <v>33.255709493922815</v>
      </c>
      <c r="R168" s="7"/>
      <c r="S168" s="34">
        <v>163</v>
      </c>
      <c r="T168" s="34">
        <f>ET_Calcs!$I166*((1-Constantes!$F$20)*ET_Calcs!$K166+ET_Calcs!$L166)</f>
        <v>1.4394352227569718</v>
      </c>
      <c r="U168" s="34">
        <f>EXP(2.5*(Cálculos!Y167-Constantes!$D$11)/(Constantes!$D$13))*Constantes!$F$18+Constantes!$F$17</f>
        <v>0.68647282113931207</v>
      </c>
      <c r="V168" s="34">
        <f>MIN(T168*U168,0.8*(Y167+Clima!$F166-W168-X168-Constantes!$D$12))</f>
        <v>0.98813315821327252</v>
      </c>
      <c r="W168" s="34">
        <f>IF(Clima!$F166&gt;0.05*Constantes!$F$19,((Clima!$F166-0.05*Constantes!$F$19)^2)/(Clima!$F166+0.95*Constantes!$F$19),0)</f>
        <v>0</v>
      </c>
      <c r="X168" s="34">
        <f>MAX(0,Y167+Clima!$F166-W168-Constantes!$D$11)</f>
        <v>0</v>
      </c>
      <c r="Y168" s="34">
        <f>Y167+Clima!$F166-W168-V168-X168</f>
        <v>31.458822671256115</v>
      </c>
      <c r="Z168" s="7"/>
      <c r="AA168" s="8"/>
    </row>
    <row r="169" spans="2:27" x14ac:dyDescent="0.25">
      <c r="B169" s="6"/>
      <c r="C169" s="34">
        <v>164</v>
      </c>
      <c r="D169" s="34">
        <f>ET_Calcs!$I167*((1-Constantes!$D$20)*ET_Calcs!$K167+ET_Calcs!$L167)</f>
        <v>1.3608934253206806</v>
      </c>
      <c r="E169" s="34">
        <f>EXP(2.5*(Cálculos!I168-Constantes!$D$11)/(Constantes!$D$13))*Constantes!$D$18+Constantes!$D$17</f>
        <v>0.41881224944523532</v>
      </c>
      <c r="F169" s="34">
        <f>MIN(D169*E169,0.8*(I168+Clima!$F167-G169-H169-Constantes!$D$12))</f>
        <v>0.56995883671378555</v>
      </c>
      <c r="G169" s="34">
        <f>IF(Clima!$F167&gt;0.05*Constantes!$D$19,((Clima!$F167-0.05*Constantes!$D$19)^2)/(Clima!$F167+0.95*Constantes!$D$19),0)</f>
        <v>0</v>
      </c>
      <c r="H169" s="34">
        <f>MAX(0,I168+Clima!$F167-G169-Constantes!$D$11)</f>
        <v>0</v>
      </c>
      <c r="I169" s="34">
        <f>I168+Clima!$F167-G169-F169-H169</f>
        <v>33.697091832592612</v>
      </c>
      <c r="J169" s="7"/>
      <c r="K169" s="34">
        <v>164</v>
      </c>
      <c r="L169" s="34">
        <f>ET_Calcs!$I167*((1-Constantes!$E$20)*ET_Calcs!$K167+ET_Calcs!$L167)</f>
        <v>1.3608934253206806</v>
      </c>
      <c r="M169" s="34">
        <f>EXP(2.5*(Cálculos!Q168-Constantes!$D$11)/(Constantes!$D$13))*Constantes!$E$18+Constantes!$E$17</f>
        <v>0.54457036411888671</v>
      </c>
      <c r="N169" s="34">
        <f>MIN(L169*M169,0.8*(Q168+Clima!$F167-O169-P169-Constantes!$D$12))</f>
        <v>0.74110222815388194</v>
      </c>
      <c r="O169" s="34">
        <f>IF(Clima!$F167&gt;0.05*Constantes!$E$19,((Clima!$F167-0.05*Constantes!$E$19)^2)/(Clima!$F167+0.95*Constantes!$E$19),0)</f>
        <v>0</v>
      </c>
      <c r="P169" s="34">
        <f>MAX(0,Q168+Clima!$F167-O169-Constantes!$D$11)</f>
        <v>0</v>
      </c>
      <c r="Q169" s="34">
        <f>Q168+Clima!$F167-O169-N169-P169</f>
        <v>32.51460726576893</v>
      </c>
      <c r="R169" s="7"/>
      <c r="S169" s="34">
        <v>164</v>
      </c>
      <c r="T169" s="34">
        <f>ET_Calcs!$I167*((1-Constantes!$F$20)*ET_Calcs!$K167+ET_Calcs!$L167)</f>
        <v>1.3608934253206806</v>
      </c>
      <c r="U169" s="34">
        <f>EXP(2.5*(Cálculos!Y168-Constantes!$D$11)/(Constantes!$D$13))*Constantes!$F$18+Constantes!$F$17</f>
        <v>0.68441337669488933</v>
      </c>
      <c r="V169" s="34">
        <f>MIN(T169*U169,0.8*(Y168+Clima!$F167-W169-X169-Constantes!$D$12))</f>
        <v>0.93141366454560115</v>
      </c>
      <c r="W169" s="34">
        <f>IF(Clima!$F167&gt;0.05*Constantes!$F$19,((Clima!$F167-0.05*Constantes!$F$19)^2)/(Clima!$F167+0.95*Constantes!$F$19),0)</f>
        <v>0</v>
      </c>
      <c r="X169" s="34">
        <f>MAX(0,Y168+Clima!$F167-W169-Constantes!$D$11)</f>
        <v>0</v>
      </c>
      <c r="Y169" s="34">
        <f>Y168+Clima!$F167-W169-V169-X169</f>
        <v>30.527409006710513</v>
      </c>
      <c r="Z169" s="7"/>
      <c r="AA169" s="8"/>
    </row>
    <row r="170" spans="2:27" x14ac:dyDescent="0.25">
      <c r="B170" s="6"/>
      <c r="C170" s="34">
        <v>165</v>
      </c>
      <c r="D170" s="34">
        <f>ET_Calcs!$I168*((1-Constantes!$D$20)*ET_Calcs!$K168+ET_Calcs!$L168)</f>
        <v>1.3979622000564722</v>
      </c>
      <c r="E170" s="34">
        <f>EXP(2.5*(Cálculos!I169-Constantes!$D$11)/(Constantes!$D$13))*Constantes!$D$18+Constantes!$D$17</f>
        <v>0.41356682188581495</v>
      </c>
      <c r="F170" s="34">
        <f>MIN(D170*E170,0.8*(I169+Clima!$F168-G170-H170-Constantes!$D$12))</f>
        <v>0.57815078419385701</v>
      </c>
      <c r="G170" s="34">
        <f>IF(Clima!$F168&gt;0.05*Constantes!$D$19,((Clima!$F168-0.05*Constantes!$D$19)^2)/(Clima!$F168+0.95*Constantes!$D$19),0)</f>
        <v>0</v>
      </c>
      <c r="H170" s="34">
        <f>MAX(0,I169+Clima!$F168-G170-Constantes!$D$11)</f>
        <v>0</v>
      </c>
      <c r="I170" s="34">
        <f>I169+Clima!$F168-G170-F170-H170</f>
        <v>33.118941048398753</v>
      </c>
      <c r="J170" s="7"/>
      <c r="K170" s="34">
        <v>165</v>
      </c>
      <c r="L170" s="34">
        <f>ET_Calcs!$I168*((1-Constantes!$E$20)*ET_Calcs!$K168+ET_Calcs!$L168)</f>
        <v>1.3979622000564722</v>
      </c>
      <c r="M170" s="34">
        <f>EXP(2.5*(Cálculos!Q169-Constantes!$D$11)/(Constantes!$D$13))*Constantes!$E$18+Constantes!$E$17</f>
        <v>0.5410472755446657</v>
      </c>
      <c r="N170" s="34">
        <f>MIN(L170*M170,0.8*(Q169+Clima!$F168-O170-P170-Constantes!$D$12))</f>
        <v>0.75636363965498121</v>
      </c>
      <c r="O170" s="34">
        <f>IF(Clima!$F168&gt;0.05*Constantes!$E$19,((Clima!$F168-0.05*Constantes!$E$19)^2)/(Clima!$F168+0.95*Constantes!$E$19),0)</f>
        <v>0</v>
      </c>
      <c r="P170" s="34">
        <f>MAX(0,Q169+Clima!$F168-O170-Constantes!$D$11)</f>
        <v>0</v>
      </c>
      <c r="Q170" s="34">
        <f>Q169+Clima!$F168-O170-N170-P170</f>
        <v>31.758243626113948</v>
      </c>
      <c r="R170" s="7"/>
      <c r="S170" s="34">
        <v>165</v>
      </c>
      <c r="T170" s="34">
        <f>ET_Calcs!$I168*((1-Constantes!$F$20)*ET_Calcs!$K168+ET_Calcs!$L168)</f>
        <v>1.3979622000564722</v>
      </c>
      <c r="U170" s="34">
        <f>EXP(2.5*(Cálculos!Y169-Constantes!$D$11)/(Constantes!$D$13))*Constantes!$F$18+Constantes!$F$17</f>
        <v>0.68266860308475918</v>
      </c>
      <c r="V170" s="34">
        <f>MIN(T170*U170,0.8*(Y169+Clima!$F168-W170-X170-Constantes!$D$12))</f>
        <v>0.95434490227784852</v>
      </c>
      <c r="W170" s="34">
        <f>IF(Clima!$F168&gt;0.05*Constantes!$F$19,((Clima!$F168-0.05*Constantes!$F$19)^2)/(Clima!$F168+0.95*Constantes!$F$19),0)</f>
        <v>0</v>
      </c>
      <c r="X170" s="34">
        <f>MAX(0,Y169+Clima!$F168-W170-Constantes!$D$11)</f>
        <v>0</v>
      </c>
      <c r="Y170" s="34">
        <f>Y169+Clima!$F168-W170-V170-X170</f>
        <v>29.573064104432664</v>
      </c>
      <c r="Z170" s="7"/>
      <c r="AA170" s="8"/>
    </row>
    <row r="171" spans="2:27" x14ac:dyDescent="0.25">
      <c r="B171" s="6"/>
      <c r="C171" s="34">
        <v>166</v>
      </c>
      <c r="D171" s="34">
        <f>ET_Calcs!$I169*((1-Constantes!$D$20)*ET_Calcs!$K169+ET_Calcs!$L169)</f>
        <v>1.3436744727402237</v>
      </c>
      <c r="E171" s="34">
        <f>EXP(2.5*(Cálculos!I170-Constantes!$D$11)/(Constantes!$D$13))*Constantes!$D$18+Constantes!$D$17</f>
        <v>0.40857476367900081</v>
      </c>
      <c r="F171" s="34">
        <f>MIN(D171*E171,0.8*(I170+Clima!$F169-G171-H171-Constantes!$D$12))</f>
        <v>0.54899148016134292</v>
      </c>
      <c r="G171" s="34">
        <f>IF(Clima!$F169&gt;0.05*Constantes!$D$19,((Clima!$F169-0.05*Constantes!$D$19)^2)/(Clima!$F169+0.95*Constantes!$D$19),0)</f>
        <v>0</v>
      </c>
      <c r="H171" s="34">
        <f>MAX(0,I170+Clima!$F169-G171-Constantes!$D$11)</f>
        <v>0</v>
      </c>
      <c r="I171" s="34">
        <f>I170+Clima!$F169-G171-F171-H171</f>
        <v>32.569949568237412</v>
      </c>
      <c r="J171" s="7"/>
      <c r="K171" s="34">
        <v>166</v>
      </c>
      <c r="L171" s="34">
        <f>ET_Calcs!$I169*((1-Constantes!$E$20)*ET_Calcs!$K169+ET_Calcs!$L169)</f>
        <v>1.3436744727402237</v>
      </c>
      <c r="M171" s="34">
        <f>EXP(2.5*(Cálculos!Q170-Constantes!$D$11)/(Constantes!$D$13))*Constantes!$E$18+Constantes!$E$17</f>
        <v>0.53773862327584898</v>
      </c>
      <c r="N171" s="34">
        <f>MIN(L171*M171,0.8*(Q170+Clima!$F169-O171-P171-Constantes!$D$12))</f>
        <v>0.72254566110223017</v>
      </c>
      <c r="O171" s="34">
        <f>IF(Clima!$F169&gt;0.05*Constantes!$E$19,((Clima!$F169-0.05*Constantes!$E$19)^2)/(Clima!$F169+0.95*Constantes!$E$19),0)</f>
        <v>0</v>
      </c>
      <c r="P171" s="34">
        <f>MAX(0,Q170+Clima!$F169-O171-Constantes!$D$11)</f>
        <v>0</v>
      </c>
      <c r="Q171" s="34">
        <f>Q170+Clima!$F169-O171-N171-P171</f>
        <v>31.035697965011718</v>
      </c>
      <c r="R171" s="7"/>
      <c r="S171" s="34">
        <v>166</v>
      </c>
      <c r="T171" s="34">
        <f>ET_Calcs!$I169*((1-Constantes!$F$20)*ET_Calcs!$K169+ET_Calcs!$L169)</f>
        <v>1.3436744727402237</v>
      </c>
      <c r="U171" s="34">
        <f>EXP(2.5*(Cálculos!Y170-Constantes!$D$11)/(Constantes!$D$13))*Constantes!$F$18+Constantes!$F$17</f>
        <v>0.68105865115100439</v>
      </c>
      <c r="V171" s="34">
        <f>MIN(T171*U171,0.8*(Y170+Clima!$F169-W171-X171-Constantes!$D$12))</f>
        <v>0.91512112399049372</v>
      </c>
      <c r="W171" s="34">
        <f>IF(Clima!$F169&gt;0.05*Constantes!$F$19,((Clima!$F169-0.05*Constantes!$F$19)^2)/(Clima!$F169+0.95*Constantes!$F$19),0)</f>
        <v>0</v>
      </c>
      <c r="X171" s="34">
        <f>MAX(0,Y170+Clima!$F169-W171-Constantes!$D$11)</f>
        <v>0</v>
      </c>
      <c r="Y171" s="34">
        <f>Y170+Clima!$F169-W171-V171-X171</f>
        <v>28.657942980442169</v>
      </c>
      <c r="Z171" s="7"/>
      <c r="AA171" s="8"/>
    </row>
    <row r="172" spans="2:27" x14ac:dyDescent="0.25">
      <c r="B172" s="6"/>
      <c r="C172" s="34">
        <v>167</v>
      </c>
      <c r="D172" s="34">
        <f>ET_Calcs!$I170*((1-Constantes!$D$20)*ET_Calcs!$K170+ET_Calcs!$L170)</f>
        <v>1.3974204536509311</v>
      </c>
      <c r="E172" s="34">
        <f>EXP(2.5*(Cálculos!I171-Constantes!$D$11)/(Constantes!$D$13))*Constantes!$D$18+Constantes!$D$17</f>
        <v>0.40412228660876687</v>
      </c>
      <c r="F172" s="34">
        <f>MIN(D172*E172,0.8*(I171+Clima!$F170-G172-H172-Constantes!$D$12))</f>
        <v>0.56472874908327464</v>
      </c>
      <c r="G172" s="34">
        <f>IF(Clima!$F170&gt;0.05*Constantes!$D$19,((Clima!$F170-0.05*Constantes!$D$19)^2)/(Clima!$F170+0.95*Constantes!$D$19),0)</f>
        <v>0</v>
      </c>
      <c r="H172" s="34">
        <f>MAX(0,I171+Clima!$F170-G172-Constantes!$D$11)</f>
        <v>0</v>
      </c>
      <c r="I172" s="34">
        <f>I171+Clima!$F170-G172-F172-H172</f>
        <v>32.00522081915414</v>
      </c>
      <c r="J172" s="7"/>
      <c r="K172" s="34">
        <v>167</v>
      </c>
      <c r="L172" s="34">
        <f>ET_Calcs!$I170*((1-Constantes!$E$20)*ET_Calcs!$K170+ET_Calcs!$L170)</f>
        <v>1.3974204536509311</v>
      </c>
      <c r="M172" s="34">
        <f>EXP(2.5*(Cálculos!Q171-Constantes!$D$11)/(Constantes!$D$13))*Constantes!$E$18+Constantes!$E$17</f>
        <v>0.53482728770146781</v>
      </c>
      <c r="N172" s="34">
        <f>MIN(L172*M172,0.8*(Q171+Clima!$F170-O172-P172-Constantes!$D$12))</f>
        <v>0.74737859100468218</v>
      </c>
      <c r="O172" s="34">
        <f>IF(Clima!$F170&gt;0.05*Constantes!$E$19,((Clima!$F170-0.05*Constantes!$E$19)^2)/(Clima!$F170+0.95*Constantes!$E$19),0)</f>
        <v>0</v>
      </c>
      <c r="P172" s="34">
        <f>MAX(0,Q171+Clima!$F170-O172-Constantes!$D$11)</f>
        <v>0</v>
      </c>
      <c r="Q172" s="34">
        <f>Q171+Clima!$F170-O172-N172-P172</f>
        <v>30.288319374007035</v>
      </c>
      <c r="R172" s="7"/>
      <c r="S172" s="34">
        <v>167</v>
      </c>
      <c r="T172" s="34">
        <f>ET_Calcs!$I170*((1-Constantes!$F$20)*ET_Calcs!$K170+ET_Calcs!$L170)</f>
        <v>1.3974204536509311</v>
      </c>
      <c r="U172" s="34">
        <f>EXP(2.5*(Cálculos!Y171-Constantes!$D$11)/(Constantes!$D$13))*Constantes!$F$18+Constantes!$F$17</f>
        <v>0.67966721184899448</v>
      </c>
      <c r="V172" s="34">
        <f>MIN(T172*U172,0.8*(Y171+Clima!$F170-W172-X172-Constantes!$D$12))</f>
        <v>0.9497808635136854</v>
      </c>
      <c r="W172" s="34">
        <f>IF(Clima!$F170&gt;0.05*Constantes!$F$19,((Clima!$F170-0.05*Constantes!$F$19)^2)/(Clima!$F170+0.95*Constantes!$F$19),0)</f>
        <v>0</v>
      </c>
      <c r="X172" s="34">
        <f>MAX(0,Y171+Clima!$F170-W172-Constantes!$D$11)</f>
        <v>0</v>
      </c>
      <c r="Y172" s="34">
        <f>Y171+Clima!$F170-W172-V172-X172</f>
        <v>27.708162116928484</v>
      </c>
      <c r="Z172" s="7"/>
      <c r="AA172" s="8"/>
    </row>
    <row r="173" spans="2:27" x14ac:dyDescent="0.25">
      <c r="B173" s="6"/>
      <c r="C173" s="34">
        <v>168</v>
      </c>
      <c r="D173" s="34">
        <f>ET_Calcs!$I171*((1-Constantes!$D$20)*ET_Calcs!$K171+ET_Calcs!$L171)</f>
        <v>1.3615549793077182</v>
      </c>
      <c r="E173" s="34">
        <f>EXP(2.5*(Cálculos!I172-Constantes!$D$11)/(Constantes!$D$13))*Constantes!$D$18+Constantes!$D$17</f>
        <v>0.39981693478602653</v>
      </c>
      <c r="F173" s="34">
        <f>MIN(D173*E173,0.8*(I172+Clima!$F171-G173-H173-Constantes!$D$12))</f>
        <v>0.54437273836946365</v>
      </c>
      <c r="G173" s="34">
        <f>IF(Clima!$F171&gt;0.05*Constantes!$D$19,((Clima!$F171-0.05*Constantes!$D$19)^2)/(Clima!$F171+0.95*Constantes!$D$19),0)</f>
        <v>0</v>
      </c>
      <c r="H173" s="34">
        <f>MAX(0,I172+Clima!$F171-G173-Constantes!$D$11)</f>
        <v>0</v>
      </c>
      <c r="I173" s="34">
        <f>I172+Clima!$F171-G173-F173-H173</f>
        <v>31.460848080784675</v>
      </c>
      <c r="J173" s="7"/>
      <c r="K173" s="34">
        <v>168</v>
      </c>
      <c r="L173" s="34">
        <f>ET_Calcs!$I171*((1-Constantes!$E$20)*ET_Calcs!$K171+ET_Calcs!$L171)</f>
        <v>1.3615549793077182</v>
      </c>
      <c r="M173" s="34">
        <f>EXP(2.5*(Cálculos!Q172-Constantes!$D$11)/(Constantes!$D$13))*Constantes!$E$18+Constantes!$E$17</f>
        <v>0.53205198587408209</v>
      </c>
      <c r="N173" s="34">
        <f>MIN(L173*M173,0.8*(Q172+Clima!$F171-O173-P173-Constantes!$D$12))</f>
        <v>0.72441803061741616</v>
      </c>
      <c r="O173" s="34">
        <f>IF(Clima!$F171&gt;0.05*Constantes!$E$19,((Clima!$F171-0.05*Constantes!$E$19)^2)/(Clima!$F171+0.95*Constantes!$E$19),0)</f>
        <v>0</v>
      </c>
      <c r="P173" s="34">
        <f>MAX(0,Q172+Clima!$F171-O173-Constantes!$D$11)</f>
        <v>0</v>
      </c>
      <c r="Q173" s="34">
        <f>Q172+Clima!$F171-O173-N173-P173</f>
        <v>29.563901343389617</v>
      </c>
      <c r="R173" s="7"/>
      <c r="S173" s="34">
        <v>168</v>
      </c>
      <c r="T173" s="34">
        <f>ET_Calcs!$I171*((1-Constantes!$F$20)*ET_Calcs!$K171+ET_Calcs!$L171)</f>
        <v>1.3615549793077182</v>
      </c>
      <c r="U173" s="34">
        <f>EXP(2.5*(Cálculos!Y172-Constantes!$D$11)/(Constantes!$D$13))*Constantes!$F$18+Constantes!$F$17</f>
        <v>0.67836516032807881</v>
      </c>
      <c r="V173" s="34">
        <f>MIN(T173*U173,0.8*(Y172+Clima!$F171-W173-X173-Constantes!$D$12))</f>
        <v>0.92363146183357425</v>
      </c>
      <c r="W173" s="34">
        <f>IF(Clima!$F171&gt;0.05*Constantes!$F$19,((Clima!$F171-0.05*Constantes!$F$19)^2)/(Clima!$F171+0.95*Constantes!$F$19),0)</f>
        <v>0</v>
      </c>
      <c r="X173" s="34">
        <f>MAX(0,Y172+Clima!$F171-W173-Constantes!$D$11)</f>
        <v>0</v>
      </c>
      <c r="Y173" s="34">
        <f>Y172+Clima!$F171-W173-V173-X173</f>
        <v>26.784530655094912</v>
      </c>
      <c r="Z173" s="7"/>
      <c r="AA173" s="8"/>
    </row>
    <row r="174" spans="2:27" x14ac:dyDescent="0.25">
      <c r="B174" s="6"/>
      <c r="C174" s="34">
        <v>169</v>
      </c>
      <c r="D174" s="34">
        <f>ET_Calcs!$I172*((1-Constantes!$D$20)*ET_Calcs!$K172+ET_Calcs!$L172)</f>
        <v>1.3522071139076068</v>
      </c>
      <c r="E174" s="34">
        <f>EXP(2.5*(Cálculos!I173-Constantes!$D$11)/(Constantes!$D$13))*Constantes!$D$18+Constantes!$D$17</f>
        <v>0.39591481802993161</v>
      </c>
      <c r="F174" s="34">
        <f>MIN(D174*E174,0.8*(I173+Clima!$F172-G174-H174-Constantes!$D$12))</f>
        <v>0.53535883344150914</v>
      </c>
      <c r="G174" s="34">
        <f>IF(Clima!$F172&gt;0.05*Constantes!$D$19,((Clima!$F172-0.05*Constantes!$D$19)^2)/(Clima!$F172+0.95*Constantes!$D$19),0)</f>
        <v>0</v>
      </c>
      <c r="H174" s="34">
        <f>MAX(0,I173+Clima!$F172-G174-Constantes!$D$11)</f>
        <v>0</v>
      </c>
      <c r="I174" s="34">
        <f>I173+Clima!$F172-G174-F174-H174</f>
        <v>30.925489247343165</v>
      </c>
      <c r="J174" s="7"/>
      <c r="K174" s="34">
        <v>169</v>
      </c>
      <c r="L174" s="34">
        <f>ET_Calcs!$I172*((1-Constantes!$E$20)*ET_Calcs!$K172+ET_Calcs!$L172)</f>
        <v>1.3522071139076068</v>
      </c>
      <c r="M174" s="34">
        <f>EXP(2.5*(Cálculos!Q173-Constantes!$D$11)/(Constantes!$D$13))*Constantes!$E$18+Constantes!$E$17</f>
        <v>0.52957319127911817</v>
      </c>
      <c r="N174" s="34">
        <f>MIN(L174*M174,0.8*(Q173+Clima!$F172-O174-P174-Constantes!$D$12))</f>
        <v>0.71609263658237743</v>
      </c>
      <c r="O174" s="34">
        <f>IF(Clima!$F172&gt;0.05*Constantes!$E$19,((Clima!$F172-0.05*Constantes!$E$19)^2)/(Clima!$F172+0.95*Constantes!$E$19),0)</f>
        <v>0</v>
      </c>
      <c r="P174" s="34">
        <f>MAX(0,Q173+Clima!$F172-O174-Constantes!$D$11)</f>
        <v>0</v>
      </c>
      <c r="Q174" s="34">
        <f>Q173+Clima!$F172-O174-N174-P174</f>
        <v>28.847808706807239</v>
      </c>
      <c r="R174" s="7"/>
      <c r="S174" s="34">
        <v>169</v>
      </c>
      <c r="T174" s="34">
        <f>ET_Calcs!$I172*((1-Constantes!$F$20)*ET_Calcs!$K172+ET_Calcs!$L172)</f>
        <v>1.3522071139076068</v>
      </c>
      <c r="U174" s="34">
        <f>EXP(2.5*(Cálculos!Y173-Constantes!$D$11)/(Constantes!$D$13))*Constantes!$F$18+Constantes!$F$17</f>
        <v>0.67722414408229581</v>
      </c>
      <c r="V174" s="34">
        <f>MIN(T174*U174,0.8*(Y173+Clima!$F172-W174-X174-Constantes!$D$12))</f>
        <v>0.42762452407592949</v>
      </c>
      <c r="W174" s="34">
        <f>IF(Clima!$F172&gt;0.05*Constantes!$F$19,((Clima!$F172-0.05*Constantes!$F$19)^2)/(Clima!$F172+0.95*Constantes!$F$19),0)</f>
        <v>0</v>
      </c>
      <c r="X174" s="34">
        <f>MAX(0,Y173+Clima!$F172-W174-Constantes!$D$11)</f>
        <v>0</v>
      </c>
      <c r="Y174" s="34">
        <f>Y173+Clima!$F172-W174-V174-X174</f>
        <v>26.356906131018981</v>
      </c>
      <c r="Z174" s="7"/>
      <c r="AA174" s="8"/>
    </row>
    <row r="175" spans="2:27" x14ac:dyDescent="0.25">
      <c r="B175" s="6"/>
      <c r="C175" s="34">
        <v>170</v>
      </c>
      <c r="D175" s="34">
        <f>ET_Calcs!$I173*((1-Constantes!$D$20)*ET_Calcs!$K173+ET_Calcs!$L173)</f>
        <v>1.3544783705818639</v>
      </c>
      <c r="E175" s="34">
        <f>EXP(2.5*(Cálculos!I174-Constantes!$D$11)/(Constantes!$D$13))*Constantes!$D$18+Constantes!$D$17</f>
        <v>0.39230075686635957</v>
      </c>
      <c r="F175" s="34">
        <f>MIN(D175*E175,0.8*(I174+Clima!$F173-G175-H175-Constantes!$D$12))</f>
        <v>0.53136288993837866</v>
      </c>
      <c r="G175" s="34">
        <f>IF(Clima!$F173&gt;0.05*Constantes!$D$19,((Clima!$F173-0.05*Constantes!$D$19)^2)/(Clima!$F173+0.95*Constantes!$D$19),0)</f>
        <v>0</v>
      </c>
      <c r="H175" s="34">
        <f>MAX(0,I174+Clima!$F173-G175-Constantes!$D$11)</f>
        <v>0</v>
      </c>
      <c r="I175" s="34">
        <f>I174+Clima!$F173-G175-F175-H175</f>
        <v>30.394126357404787</v>
      </c>
      <c r="J175" s="7"/>
      <c r="K175" s="34">
        <v>170</v>
      </c>
      <c r="L175" s="34">
        <f>ET_Calcs!$I173*((1-Constantes!$E$20)*ET_Calcs!$K173+ET_Calcs!$L173)</f>
        <v>1.3544783705818639</v>
      </c>
      <c r="M175" s="34">
        <f>EXP(2.5*(Cálculos!Q174-Constantes!$D$11)/(Constantes!$D$13))*Constantes!$E$18+Constantes!$E$17</f>
        <v>0.52731135097476356</v>
      </c>
      <c r="N175" s="34">
        <f>MIN(L175*M175,0.8*(Q174+Clima!$F173-O175-P175-Constantes!$D$12))</f>
        <v>0.71423181945761915</v>
      </c>
      <c r="O175" s="34">
        <f>IF(Clima!$F173&gt;0.05*Constantes!$E$19,((Clima!$F173-0.05*Constantes!$E$19)^2)/(Clima!$F173+0.95*Constantes!$E$19),0)</f>
        <v>0</v>
      </c>
      <c r="P175" s="34">
        <f>MAX(0,Q174+Clima!$F173-O175-Constantes!$D$11)</f>
        <v>0</v>
      </c>
      <c r="Q175" s="34">
        <f>Q174+Clima!$F173-O175-N175-P175</f>
        <v>28.133576887349619</v>
      </c>
      <c r="R175" s="7"/>
      <c r="S175" s="34">
        <v>170</v>
      </c>
      <c r="T175" s="34">
        <f>ET_Calcs!$I173*((1-Constantes!$F$20)*ET_Calcs!$K173+ET_Calcs!$L173)</f>
        <v>1.3544783705818639</v>
      </c>
      <c r="U175" s="34">
        <f>EXP(2.5*(Cálculos!Y174-Constantes!$D$11)/(Constantes!$D$13))*Constantes!$F$18+Constantes!$F$17</f>
        <v>0.67673424840396224</v>
      </c>
      <c r="V175" s="34">
        <f>MIN(T175*U175,0.8*(Y174+Clima!$F173-W175-X175-Constantes!$D$12))</f>
        <v>8.5524904815184766E-2</v>
      </c>
      <c r="W175" s="34">
        <f>IF(Clima!$F173&gt;0.05*Constantes!$F$19,((Clima!$F173-0.05*Constantes!$F$19)^2)/(Clima!$F173+0.95*Constantes!$F$19),0)</f>
        <v>0</v>
      </c>
      <c r="X175" s="34">
        <f>MAX(0,Y174+Clima!$F173-W175-Constantes!$D$11)</f>
        <v>0</v>
      </c>
      <c r="Y175" s="34">
        <f>Y174+Clima!$F173-W175-V175-X175</f>
        <v>26.271381226203797</v>
      </c>
      <c r="Z175" s="7"/>
      <c r="AA175" s="8"/>
    </row>
    <row r="176" spans="2:27" x14ac:dyDescent="0.25">
      <c r="B176" s="6"/>
      <c r="C176" s="34">
        <v>171</v>
      </c>
      <c r="D176" s="34">
        <f>ET_Calcs!$I174*((1-Constantes!$D$20)*ET_Calcs!$K174+ET_Calcs!$L174)</f>
        <v>1.3700111206785712</v>
      </c>
      <c r="E176" s="34">
        <f>EXP(2.5*(Cálculos!I175-Constantes!$D$11)/(Constantes!$D$13))*Constantes!$D$18+Constantes!$D$17</f>
        <v>0.38892008129342381</v>
      </c>
      <c r="F176" s="34">
        <f>MIN(D176*E176,0.8*(I175+Clima!$F174-G176-H176-Constantes!$D$12))</f>
        <v>0.53282483642720457</v>
      </c>
      <c r="G176" s="34">
        <f>IF(Clima!$F174&gt;0.05*Constantes!$D$19,((Clima!$F174-0.05*Constantes!$D$19)^2)/(Clima!$F174+0.95*Constantes!$D$19),0)</f>
        <v>0</v>
      </c>
      <c r="H176" s="34">
        <f>MAX(0,I175+Clima!$F174-G176-Constantes!$D$11)</f>
        <v>0</v>
      </c>
      <c r="I176" s="34">
        <f>I175+Clima!$F174-G176-F176-H176</f>
        <v>29.861301520977584</v>
      </c>
      <c r="J176" s="7"/>
      <c r="K176" s="34">
        <v>171</v>
      </c>
      <c r="L176" s="34">
        <f>ET_Calcs!$I174*((1-Constantes!$E$20)*ET_Calcs!$K174+ET_Calcs!$L174)</f>
        <v>1.3700111206785712</v>
      </c>
      <c r="M176" s="34">
        <f>EXP(2.5*(Cálculos!Q175-Constantes!$D$11)/(Constantes!$D$13))*Constantes!$E$18+Constantes!$E$17</f>
        <v>0.5252277180167344</v>
      </c>
      <c r="N176" s="34">
        <f>MIN(L176*M176,0.8*(Q175+Clima!$F174-O176-P176-Constantes!$D$12))</f>
        <v>0.71956781457155494</v>
      </c>
      <c r="O176" s="34">
        <f>IF(Clima!$F174&gt;0.05*Constantes!$E$19,((Clima!$F174-0.05*Constantes!$E$19)^2)/(Clima!$F174+0.95*Constantes!$E$19),0)</f>
        <v>0</v>
      </c>
      <c r="P176" s="34">
        <f>MAX(0,Q175+Clima!$F174-O176-Constantes!$D$11)</f>
        <v>0</v>
      </c>
      <c r="Q176" s="34">
        <f>Q175+Clima!$F174-O176-N176-P176</f>
        <v>27.414009072778065</v>
      </c>
      <c r="R176" s="7"/>
      <c r="S176" s="34">
        <v>171</v>
      </c>
      <c r="T176" s="34">
        <f>ET_Calcs!$I174*((1-Constantes!$F$20)*ET_Calcs!$K174+ET_Calcs!$L174)</f>
        <v>1.3700111206785712</v>
      </c>
      <c r="U176" s="34">
        <f>EXP(2.5*(Cálculos!Y175-Constantes!$D$11)/(Constantes!$D$13))*Constantes!$F$18+Constantes!$F$17</f>
        <v>0.67663903164629524</v>
      </c>
      <c r="V176" s="34">
        <f>MIN(T176*U176,0.8*(Y175+Clima!$F174-W176-X176-Constantes!$D$12))</f>
        <v>1.710498096303752E-2</v>
      </c>
      <c r="W176" s="34">
        <f>IF(Clima!$F174&gt;0.05*Constantes!$F$19,((Clima!$F174-0.05*Constantes!$F$19)^2)/(Clima!$F174+0.95*Constantes!$F$19),0)</f>
        <v>0</v>
      </c>
      <c r="X176" s="34">
        <f>MAX(0,Y175+Clima!$F174-W176-Constantes!$D$11)</f>
        <v>0</v>
      </c>
      <c r="Y176" s="34">
        <f>Y175+Clima!$F174-W176-V176-X176</f>
        <v>26.25427624524076</v>
      </c>
      <c r="Z176" s="7"/>
      <c r="AA176" s="8"/>
    </row>
    <row r="177" spans="2:27" x14ac:dyDescent="0.25">
      <c r="B177" s="6"/>
      <c r="C177" s="34">
        <v>172</v>
      </c>
      <c r="D177" s="34">
        <f>ET_Calcs!$I175*((1-Constantes!$D$20)*ET_Calcs!$K175+ET_Calcs!$L175)</f>
        <v>1.359797265842096</v>
      </c>
      <c r="E177" s="34">
        <f>EXP(2.5*(Cálculos!I176-Constantes!$D$11)/(Constantes!$D$13))*Constantes!$D$18+Constantes!$D$17</f>
        <v>0.38572471297838584</v>
      </c>
      <c r="F177" s="34">
        <f>MIN(D177*E177,0.8*(I176+Clima!$F175-G177-H177-Constantes!$D$12))</f>
        <v>0.52450741007573631</v>
      </c>
      <c r="G177" s="34">
        <f>IF(Clima!$F175&gt;0.05*Constantes!$D$19,((Clima!$F175-0.05*Constantes!$D$19)^2)/(Clima!$F175+0.95*Constantes!$D$19),0)</f>
        <v>0</v>
      </c>
      <c r="H177" s="34">
        <f>MAX(0,I176+Clima!$F175-G177-Constantes!$D$11)</f>
        <v>0</v>
      </c>
      <c r="I177" s="34">
        <f>I176+Clima!$F175-G177-F177-H177</f>
        <v>29.336794110901849</v>
      </c>
      <c r="J177" s="7"/>
      <c r="K177" s="34">
        <v>172</v>
      </c>
      <c r="L177" s="34">
        <f>ET_Calcs!$I175*((1-Constantes!$E$20)*ET_Calcs!$K175+ET_Calcs!$L175)</f>
        <v>1.359797265842096</v>
      </c>
      <c r="M177" s="34">
        <f>EXP(2.5*(Cálculos!Q176-Constantes!$D$11)/(Constantes!$D$13))*Constantes!$E$18+Constantes!$E$17</f>
        <v>0.52328923721964682</v>
      </c>
      <c r="N177" s="34">
        <f>MIN(L177*M177,0.8*(Q176+Clima!$F175-O177-P177-Constantes!$D$12))</f>
        <v>0.71156727401587172</v>
      </c>
      <c r="O177" s="34">
        <f>IF(Clima!$F175&gt;0.05*Constantes!$E$19,((Clima!$F175-0.05*Constantes!$E$19)^2)/(Clima!$F175+0.95*Constantes!$E$19),0)</f>
        <v>0</v>
      </c>
      <c r="P177" s="34">
        <f>MAX(0,Q176+Clima!$F175-O177-Constantes!$D$11)</f>
        <v>0</v>
      </c>
      <c r="Q177" s="34">
        <f>Q176+Clima!$F175-O177-N177-P177</f>
        <v>26.702441798762194</v>
      </c>
      <c r="R177" s="7"/>
      <c r="S177" s="34">
        <v>172</v>
      </c>
      <c r="T177" s="34">
        <f>ET_Calcs!$I175*((1-Constantes!$F$20)*ET_Calcs!$K175+ET_Calcs!$L175)</f>
        <v>1.359797265842096</v>
      </c>
      <c r="U177" s="34">
        <f>EXP(2.5*(Cálculos!Y176-Constantes!$D$11)/(Constantes!$D$13))*Constantes!$F$18+Constantes!$F$17</f>
        <v>0.67662009663292688</v>
      </c>
      <c r="V177" s="34">
        <f>MIN(T177*U177,0.8*(Y176+Clima!$F175-W177-X177-Constantes!$D$12))</f>
        <v>3.4209961926080727E-3</v>
      </c>
      <c r="W177" s="34">
        <f>IF(Clima!$F175&gt;0.05*Constantes!$F$19,((Clima!$F175-0.05*Constantes!$F$19)^2)/(Clima!$F175+0.95*Constantes!$F$19),0)</f>
        <v>0</v>
      </c>
      <c r="X177" s="34">
        <f>MAX(0,Y176+Clima!$F175-W177-Constantes!$D$11)</f>
        <v>0</v>
      </c>
      <c r="Y177" s="34">
        <f>Y176+Clima!$F175-W177-V177-X177</f>
        <v>26.250855249048151</v>
      </c>
      <c r="Z177" s="7"/>
      <c r="AA177" s="8"/>
    </row>
    <row r="178" spans="2:27" x14ac:dyDescent="0.25">
      <c r="B178" s="6"/>
      <c r="C178" s="34">
        <v>173</v>
      </c>
      <c r="D178" s="34">
        <f>ET_Calcs!$I176*((1-Constantes!$D$20)*ET_Calcs!$K176+ET_Calcs!$L176)</f>
        <v>1.3612251153520776</v>
      </c>
      <c r="E178" s="34">
        <f>EXP(2.5*(Cálculos!I177-Constantes!$D$11)/(Constantes!$D$13))*Constantes!$D$18+Constantes!$D$17</f>
        <v>0.38275868410512948</v>
      </c>
      <c r="F178" s="34">
        <f>MIN(D178*E178,0.8*(I177+Clima!$F176-G178-H178-Constantes!$D$12))</f>
        <v>0.52102073392301429</v>
      </c>
      <c r="G178" s="34">
        <f>IF(Clima!$F176&gt;0.05*Constantes!$D$19,((Clima!$F176-0.05*Constantes!$D$19)^2)/(Clima!$F176+0.95*Constantes!$D$19),0)</f>
        <v>0</v>
      </c>
      <c r="H178" s="34">
        <f>MAX(0,I177+Clima!$F176-G178-Constantes!$D$11)</f>
        <v>0</v>
      </c>
      <c r="I178" s="34">
        <f>I177+Clima!$F176-G178-F178-H178</f>
        <v>28.815773376978836</v>
      </c>
      <c r="J178" s="7"/>
      <c r="K178" s="34">
        <v>173</v>
      </c>
      <c r="L178" s="34">
        <f>ET_Calcs!$I176*((1-Constantes!$E$20)*ET_Calcs!$K176+ET_Calcs!$L176)</f>
        <v>1.3612251153520776</v>
      </c>
      <c r="M178" s="34">
        <f>EXP(2.5*(Cálculos!Q177-Constantes!$D$11)/(Constantes!$D$13))*Constantes!$E$18+Constantes!$E$17</f>
        <v>0.52151882861671028</v>
      </c>
      <c r="N178" s="34">
        <f>MIN(L178*M178,0.8*(Q177+Clima!$F176-O178-P178-Constantes!$D$12))</f>
        <v>0.36195343900975563</v>
      </c>
      <c r="O178" s="34">
        <f>IF(Clima!$F176&gt;0.05*Constantes!$E$19,((Clima!$F176-0.05*Constantes!$E$19)^2)/(Clima!$F176+0.95*Constantes!$E$19),0)</f>
        <v>0</v>
      </c>
      <c r="P178" s="34">
        <f>MAX(0,Q177+Clima!$F176-O178-Constantes!$D$11)</f>
        <v>0</v>
      </c>
      <c r="Q178" s="34">
        <f>Q177+Clima!$F176-O178-N178-P178</f>
        <v>26.340488359752438</v>
      </c>
      <c r="R178" s="7"/>
      <c r="S178" s="34">
        <v>173</v>
      </c>
      <c r="T178" s="34">
        <f>ET_Calcs!$I176*((1-Constantes!$F$20)*ET_Calcs!$K176+ET_Calcs!$L176)</f>
        <v>1.3612251153520776</v>
      </c>
      <c r="U178" s="34">
        <f>EXP(2.5*(Cálculos!Y177-Constantes!$D$11)/(Constantes!$D$13))*Constantes!$F$18+Constantes!$F$17</f>
        <v>0.67661631394677901</v>
      </c>
      <c r="V178" s="34">
        <f>MIN(T178*U178,0.8*(Y177+Clima!$F176-W178-X178-Constantes!$D$12))</f>
        <v>6.8419923852047759E-4</v>
      </c>
      <c r="W178" s="34">
        <f>IF(Clima!$F176&gt;0.05*Constantes!$F$19,((Clima!$F176-0.05*Constantes!$F$19)^2)/(Clima!$F176+0.95*Constantes!$F$19),0)</f>
        <v>0</v>
      </c>
      <c r="X178" s="34">
        <f>MAX(0,Y177+Clima!$F176-W178-Constantes!$D$11)</f>
        <v>0</v>
      </c>
      <c r="Y178" s="34">
        <f>Y177+Clima!$F176-W178-V178-X178</f>
        <v>26.25017104980963</v>
      </c>
      <c r="Z178" s="7"/>
      <c r="AA178" s="8"/>
    </row>
    <row r="179" spans="2:27" x14ac:dyDescent="0.25">
      <c r="B179" s="6"/>
      <c r="C179" s="34">
        <v>174</v>
      </c>
      <c r="D179" s="34">
        <f>ET_Calcs!$I177*((1-Constantes!$D$20)*ET_Calcs!$K177+ET_Calcs!$L177)</f>
        <v>1.3972263229192534</v>
      </c>
      <c r="E179" s="34">
        <f>EXP(2.5*(Cálculos!I178-Constantes!$D$11)/(Constantes!$D$13))*Constantes!$D$18+Constantes!$D$17</f>
        <v>0.37997863806669591</v>
      </c>
      <c r="F179" s="34">
        <f>MIN(D179*E179,0.8*(I178+Clima!$F177-G179-H179-Constantes!$D$12))</f>
        <v>0.53091615525379532</v>
      </c>
      <c r="G179" s="34">
        <f>IF(Clima!$F177&gt;0.05*Constantes!$D$19,((Clima!$F177-0.05*Constantes!$D$19)^2)/(Clima!$F177+0.95*Constantes!$D$19),0)</f>
        <v>0</v>
      </c>
      <c r="H179" s="34">
        <f>MAX(0,I178+Clima!$F177-G179-Constantes!$D$11)</f>
        <v>0</v>
      </c>
      <c r="I179" s="34">
        <f>I178+Clima!$F177-G179-F179-H179</f>
        <v>28.284857221725041</v>
      </c>
      <c r="J179" s="7"/>
      <c r="K179" s="34">
        <v>174</v>
      </c>
      <c r="L179" s="34">
        <f>ET_Calcs!$I177*((1-Constantes!$E$20)*ET_Calcs!$K177+ET_Calcs!$L177)</f>
        <v>1.3972263229192534</v>
      </c>
      <c r="M179" s="34">
        <f>EXP(2.5*(Cálculos!Q178-Constantes!$D$11)/(Constantes!$D$13))*Constantes!$E$18+Constantes!$E$17</f>
        <v>0.52067057626759439</v>
      </c>
      <c r="N179" s="34">
        <f>MIN(L179*M179,0.8*(Q178+Clima!$F177-O179-P179-Constantes!$D$12))</f>
        <v>7.2390687801950557E-2</v>
      </c>
      <c r="O179" s="34">
        <f>IF(Clima!$F177&gt;0.05*Constantes!$E$19,((Clima!$F177-0.05*Constantes!$E$19)^2)/(Clima!$F177+0.95*Constantes!$E$19),0)</f>
        <v>0</v>
      </c>
      <c r="P179" s="34">
        <f>MAX(0,Q178+Clima!$F177-O179-Constantes!$D$11)</f>
        <v>0</v>
      </c>
      <c r="Q179" s="34">
        <f>Q178+Clima!$F177-O179-N179-P179</f>
        <v>26.268097671950489</v>
      </c>
      <c r="R179" s="7"/>
      <c r="S179" s="34">
        <v>174</v>
      </c>
      <c r="T179" s="34">
        <f>ET_Calcs!$I177*((1-Constantes!$F$20)*ET_Calcs!$K177+ET_Calcs!$L177)</f>
        <v>1.3972263229192534</v>
      </c>
      <c r="U179" s="34">
        <f>EXP(2.5*(Cálculos!Y178-Constantes!$D$11)/(Constantes!$D$13))*Constantes!$F$18+Constantes!$F$17</f>
        <v>0.67661555758207492</v>
      </c>
      <c r="V179" s="34">
        <f>MIN(T179*U179,0.8*(Y178+Clima!$F177-W179-X179-Constantes!$D$12))</f>
        <v>1.3683984770409551E-4</v>
      </c>
      <c r="W179" s="34">
        <f>IF(Clima!$F177&gt;0.05*Constantes!$F$19,((Clima!$F177-0.05*Constantes!$F$19)^2)/(Clima!$F177+0.95*Constantes!$F$19),0)</f>
        <v>0</v>
      </c>
      <c r="X179" s="34">
        <f>MAX(0,Y178+Clima!$F177-W179-Constantes!$D$11)</f>
        <v>0</v>
      </c>
      <c r="Y179" s="34">
        <f>Y178+Clima!$F177-W179-V179-X179</f>
        <v>26.250034209961925</v>
      </c>
      <c r="Z179" s="7"/>
      <c r="AA179" s="8"/>
    </row>
    <row r="180" spans="2:27" x14ac:dyDescent="0.25">
      <c r="B180" s="6"/>
      <c r="C180" s="34">
        <v>175</v>
      </c>
      <c r="D180" s="34">
        <f>ET_Calcs!$I178*((1-Constantes!$D$20)*ET_Calcs!$K178+ET_Calcs!$L178)</f>
        <v>1.3648669538719591</v>
      </c>
      <c r="E180" s="34">
        <f>EXP(2.5*(Cálculos!I179-Constantes!$D$11)/(Constantes!$D$13))*Constantes!$D$18+Constantes!$D$17</f>
        <v>0.37730658751144358</v>
      </c>
      <c r="F180" s="34">
        <f>MIN(D180*E180,0.8*(I179+Clima!$F178-G180-H180-Constantes!$D$12))</f>
        <v>0.51497329277256776</v>
      </c>
      <c r="G180" s="34">
        <f>IF(Clima!$F178&gt;0.05*Constantes!$D$19,((Clima!$F178-0.05*Constantes!$D$19)^2)/(Clima!$F178+0.95*Constantes!$D$19),0)</f>
        <v>0</v>
      </c>
      <c r="H180" s="34">
        <f>MAX(0,I179+Clima!$F178-G180-Constantes!$D$11)</f>
        <v>0</v>
      </c>
      <c r="I180" s="34">
        <f>I179+Clima!$F178-G180-F180-H180</f>
        <v>27.769883928952474</v>
      </c>
      <c r="J180" s="7"/>
      <c r="K180" s="34">
        <v>175</v>
      </c>
      <c r="L180" s="34">
        <f>ET_Calcs!$I178*((1-Constantes!$E$20)*ET_Calcs!$K178+ET_Calcs!$L178)</f>
        <v>1.3648669538719591</v>
      </c>
      <c r="M180" s="34">
        <f>EXP(2.5*(Cálculos!Q179-Constantes!$D$11)/(Constantes!$D$13))*Constantes!$E$18+Constantes!$E$17</f>
        <v>0.52050498121998012</v>
      </c>
      <c r="N180" s="34">
        <f>MIN(L180*M180,0.8*(Q179+Clima!$F178-O180-P180-Constantes!$D$12))</f>
        <v>1.4478137560391248E-2</v>
      </c>
      <c r="O180" s="34">
        <f>IF(Clima!$F178&gt;0.05*Constantes!$E$19,((Clima!$F178-0.05*Constantes!$E$19)^2)/(Clima!$F178+0.95*Constantes!$E$19),0)</f>
        <v>0</v>
      </c>
      <c r="P180" s="34">
        <f>MAX(0,Q179+Clima!$F178-O180-Constantes!$D$11)</f>
        <v>0</v>
      </c>
      <c r="Q180" s="34">
        <f>Q179+Clima!$F178-O180-N180-P180</f>
        <v>26.253619534390097</v>
      </c>
      <c r="R180" s="7"/>
      <c r="S180" s="34">
        <v>175</v>
      </c>
      <c r="T180" s="34">
        <f>ET_Calcs!$I178*((1-Constantes!$F$20)*ET_Calcs!$K178+ET_Calcs!$L178)</f>
        <v>1.3648669538719591</v>
      </c>
      <c r="U180" s="34">
        <f>EXP(2.5*(Cálculos!Y179-Constantes!$D$11)/(Constantes!$D$13))*Constantes!$F$18+Constantes!$F$17</f>
        <v>0.67661540631603401</v>
      </c>
      <c r="V180" s="34">
        <f>MIN(T180*U180,0.8*(Y179+Clima!$F178-W180-X180-Constantes!$D$12))</f>
        <v>2.7367969539682236E-5</v>
      </c>
      <c r="W180" s="34">
        <f>IF(Clima!$F178&gt;0.05*Constantes!$F$19,((Clima!$F178-0.05*Constantes!$F$19)^2)/(Clima!$F178+0.95*Constantes!$F$19),0)</f>
        <v>0</v>
      </c>
      <c r="X180" s="34">
        <f>MAX(0,Y179+Clima!$F178-W180-Constantes!$D$11)</f>
        <v>0</v>
      </c>
      <c r="Y180" s="34">
        <f>Y179+Clima!$F178-W180-V180-X180</f>
        <v>26.250006841992384</v>
      </c>
      <c r="Z180" s="7"/>
      <c r="AA180" s="8"/>
    </row>
    <row r="181" spans="2:27" x14ac:dyDescent="0.25">
      <c r="B181" s="6"/>
      <c r="C181" s="34">
        <v>176</v>
      </c>
      <c r="D181" s="34">
        <f>ET_Calcs!$I179*((1-Constantes!$D$20)*ET_Calcs!$K179+ET_Calcs!$L179)</f>
        <v>1.3654553626964812</v>
      </c>
      <c r="E181" s="34">
        <f>EXP(2.5*(Cálculos!I180-Constantes!$D$11)/(Constantes!$D$13))*Constantes!$D$18+Constantes!$D$17</f>
        <v>0.37486110228177216</v>
      </c>
      <c r="F181" s="34">
        <f>MIN(D181*E181,0.8*(I180+Clima!$F179-G181-H181-Constantes!$D$12))</f>
        <v>0.51185610237695989</v>
      </c>
      <c r="G181" s="34">
        <f>IF(Clima!$F179&gt;0.05*Constantes!$D$19,((Clima!$F179-0.05*Constantes!$D$19)^2)/(Clima!$F179+0.95*Constantes!$D$19),0)</f>
        <v>0</v>
      </c>
      <c r="H181" s="34">
        <f>MAX(0,I180+Clima!$F179-G181-Constantes!$D$11)</f>
        <v>0</v>
      </c>
      <c r="I181" s="34">
        <f>I180+Clima!$F179-G181-F181-H181</f>
        <v>27.258027826575514</v>
      </c>
      <c r="J181" s="7"/>
      <c r="K181" s="34">
        <v>176</v>
      </c>
      <c r="L181" s="34">
        <f>ET_Calcs!$I179*((1-Constantes!$E$20)*ET_Calcs!$K179+ET_Calcs!$L179)</f>
        <v>1.3654553626964812</v>
      </c>
      <c r="M181" s="34">
        <f>EXP(2.5*(Cálculos!Q180-Constantes!$D$11)/(Constantes!$D$13))*Constantes!$E$18+Constantes!$E$17</f>
        <v>0.52047202174454721</v>
      </c>
      <c r="N181" s="34">
        <f>MIN(L181*M181,0.8*(Q180+Clima!$F179-O181-P181-Constantes!$D$12))</f>
        <v>2.895627512077681E-3</v>
      </c>
      <c r="O181" s="34">
        <f>IF(Clima!$F179&gt;0.05*Constantes!$E$19,((Clima!$F179-0.05*Constantes!$E$19)^2)/(Clima!$F179+0.95*Constantes!$E$19),0)</f>
        <v>0</v>
      </c>
      <c r="P181" s="34">
        <f>MAX(0,Q180+Clima!$F179-O181-Constantes!$D$11)</f>
        <v>0</v>
      </c>
      <c r="Q181" s="34">
        <f>Q180+Clima!$F179-O181-N181-P181</f>
        <v>26.250723906878019</v>
      </c>
      <c r="R181" s="7"/>
      <c r="S181" s="34">
        <v>176</v>
      </c>
      <c r="T181" s="34">
        <f>ET_Calcs!$I179*((1-Constantes!$F$20)*ET_Calcs!$K179+ET_Calcs!$L179)</f>
        <v>1.3654553626964812</v>
      </c>
      <c r="U181" s="34">
        <f>EXP(2.5*(Cálculos!Y180-Constantes!$D$11)/(Constantes!$D$13))*Constantes!$F$18+Constantes!$F$17</f>
        <v>0.67661537606310185</v>
      </c>
      <c r="V181" s="34">
        <f>MIN(T181*U181,0.8*(Y180+Clima!$F179-W181-X181-Constantes!$D$12))</f>
        <v>5.4735939073680134E-6</v>
      </c>
      <c r="W181" s="34">
        <f>IF(Clima!$F179&gt;0.05*Constantes!$F$19,((Clima!$F179-0.05*Constantes!$F$19)^2)/(Clima!$F179+0.95*Constantes!$F$19),0)</f>
        <v>0</v>
      </c>
      <c r="X181" s="34">
        <f>MAX(0,Y180+Clima!$F179-W181-Constantes!$D$11)</f>
        <v>0</v>
      </c>
      <c r="Y181" s="34">
        <f>Y180+Clima!$F179-W181-V181-X181</f>
        <v>26.250001368398475</v>
      </c>
      <c r="Z181" s="7"/>
      <c r="AA181" s="8"/>
    </row>
    <row r="182" spans="2:27" x14ac:dyDescent="0.25">
      <c r="B182" s="6"/>
      <c r="C182" s="34">
        <v>177</v>
      </c>
      <c r="D182" s="34">
        <f>ET_Calcs!$I180*((1-Constantes!$D$20)*ET_Calcs!$K180+ET_Calcs!$L180)</f>
        <v>1.4221561570141492</v>
      </c>
      <c r="E182" s="34">
        <f>EXP(2.5*(Cálculos!I181-Constantes!$D$11)/(Constantes!$D$13))*Constantes!$D$18+Constantes!$D$17</f>
        <v>0.37256520363953727</v>
      </c>
      <c r="F182" s="34">
        <f>MIN(D182*E182,0.8*(I181+Clima!$F180-G182-H182-Constantes!$D$12))</f>
        <v>0.52984589824519823</v>
      </c>
      <c r="G182" s="34">
        <f>IF(Clima!$F180&gt;0.05*Constantes!$D$19,((Clima!$F180-0.05*Constantes!$D$19)^2)/(Clima!$F180+0.95*Constantes!$D$19),0)</f>
        <v>0</v>
      </c>
      <c r="H182" s="34">
        <f>MAX(0,I181+Clima!$F180-G182-Constantes!$D$11)</f>
        <v>0</v>
      </c>
      <c r="I182" s="34">
        <f>I181+Clima!$F180-G182-F182-H182</f>
        <v>26.728181928330315</v>
      </c>
      <c r="J182" s="7"/>
      <c r="K182" s="34">
        <v>177</v>
      </c>
      <c r="L182" s="34">
        <f>ET_Calcs!$I180*((1-Constantes!$E$20)*ET_Calcs!$K180+ET_Calcs!$L180)</f>
        <v>1.4221561570141492</v>
      </c>
      <c r="M182" s="34">
        <f>EXP(2.5*(Cálculos!Q181-Constantes!$D$11)/(Constantes!$D$13))*Constantes!$E$18+Constantes!$E$17</f>
        <v>0.52046543620963037</v>
      </c>
      <c r="N182" s="34">
        <f>MIN(L182*M182,0.8*(Q181+Clima!$F180-O182-P182-Constantes!$D$12))</f>
        <v>5.7912550241496781E-4</v>
      </c>
      <c r="O182" s="34">
        <f>IF(Clima!$F180&gt;0.05*Constantes!$E$19,((Clima!$F180-0.05*Constantes!$E$19)^2)/(Clima!$F180+0.95*Constantes!$E$19),0)</f>
        <v>0</v>
      </c>
      <c r="P182" s="34">
        <f>MAX(0,Q181+Clima!$F180-O182-Constantes!$D$11)</f>
        <v>0</v>
      </c>
      <c r="Q182" s="34">
        <f>Q181+Clima!$F180-O182-N182-P182</f>
        <v>26.250144781375603</v>
      </c>
      <c r="R182" s="7"/>
      <c r="S182" s="34">
        <v>177</v>
      </c>
      <c r="T182" s="34">
        <f>ET_Calcs!$I180*((1-Constantes!$F$20)*ET_Calcs!$K180+ET_Calcs!$L180)</f>
        <v>1.4221561570141492</v>
      </c>
      <c r="U182" s="34">
        <f>EXP(2.5*(Cálculos!Y181-Constantes!$D$11)/(Constantes!$D$13))*Constantes!$F$18+Constantes!$F$17</f>
        <v>0.67661537001252647</v>
      </c>
      <c r="V182" s="34">
        <f>MIN(T182*U182,0.8*(Y181+Clima!$F180-W182-X182-Constantes!$D$12))</f>
        <v>1.0947187803367342E-6</v>
      </c>
      <c r="W182" s="34">
        <f>IF(Clima!$F180&gt;0.05*Constantes!$F$19,((Clima!$F180-0.05*Constantes!$F$19)^2)/(Clima!$F180+0.95*Constantes!$F$19),0)</f>
        <v>0</v>
      </c>
      <c r="X182" s="34">
        <f>MAX(0,Y181+Clima!$F180-W182-Constantes!$D$11)</f>
        <v>0</v>
      </c>
      <c r="Y182" s="34">
        <f>Y181+Clima!$F180-W182-V182-X182</f>
        <v>26.250000273679696</v>
      </c>
      <c r="Z182" s="7"/>
      <c r="AA182" s="8"/>
    </row>
    <row r="183" spans="2:27" x14ac:dyDescent="0.25">
      <c r="B183" s="6"/>
      <c r="C183" s="34">
        <v>178</v>
      </c>
      <c r="D183" s="34">
        <f>ET_Calcs!$I181*((1-Constantes!$D$20)*ET_Calcs!$K181+ET_Calcs!$L181)</f>
        <v>1.3690435948896071</v>
      </c>
      <c r="E183" s="34">
        <f>EXP(2.5*(Cálculos!I182-Constantes!$D$11)/(Constantes!$D$13))*Constantes!$D$18+Constantes!$D$17</f>
        <v>0.37032222594978709</v>
      </c>
      <c r="F183" s="34">
        <f>MIN(D183*E183,0.8*(I182+Clima!$F181-G183-H183-Constantes!$D$12))</f>
        <v>0.38254554266425206</v>
      </c>
      <c r="G183" s="34">
        <f>IF(Clima!$F181&gt;0.05*Constantes!$D$19,((Clima!$F181-0.05*Constantes!$D$19)^2)/(Clima!$F181+0.95*Constantes!$D$19),0)</f>
        <v>0</v>
      </c>
      <c r="H183" s="34">
        <f>MAX(0,I182+Clima!$F181-G183-Constantes!$D$11)</f>
        <v>0</v>
      </c>
      <c r="I183" s="34">
        <f>I182+Clima!$F181-G183-F183-H183</f>
        <v>26.345636385666062</v>
      </c>
      <c r="J183" s="7"/>
      <c r="K183" s="34">
        <v>178</v>
      </c>
      <c r="L183" s="34">
        <f>ET_Calcs!$I181*((1-Constantes!$E$20)*ET_Calcs!$K181+ET_Calcs!$L181)</f>
        <v>1.3690435948896071</v>
      </c>
      <c r="M183" s="34">
        <f>EXP(2.5*(Cálculos!Q182-Constantes!$D$11)/(Constantes!$D$13))*Constantes!$E$18+Constantes!$E$17</f>
        <v>0.52046411935688464</v>
      </c>
      <c r="N183" s="34">
        <f>MIN(L183*M183,0.8*(Q182+Clima!$F181-O183-P183-Constantes!$D$12))</f>
        <v>1.1582510048242512E-4</v>
      </c>
      <c r="O183" s="34">
        <f>IF(Clima!$F181&gt;0.05*Constantes!$E$19,((Clima!$F181-0.05*Constantes!$E$19)^2)/(Clima!$F181+0.95*Constantes!$E$19),0)</f>
        <v>0</v>
      </c>
      <c r="P183" s="34">
        <f>MAX(0,Q182+Clima!$F181-O183-Constantes!$D$11)</f>
        <v>0</v>
      </c>
      <c r="Q183" s="34">
        <f>Q182+Clima!$F181-O183-N183-P183</f>
        <v>26.25002895627512</v>
      </c>
      <c r="R183" s="7"/>
      <c r="S183" s="34">
        <v>178</v>
      </c>
      <c r="T183" s="34">
        <f>ET_Calcs!$I181*((1-Constantes!$F$20)*ET_Calcs!$K181+ET_Calcs!$L181)</f>
        <v>1.3690435948896071</v>
      </c>
      <c r="U183" s="34">
        <f>EXP(2.5*(Cálculos!Y182-Constantes!$D$11)/(Constantes!$D$13))*Constantes!$F$18+Constantes!$F$17</f>
        <v>0.6766153688024118</v>
      </c>
      <c r="V183" s="34">
        <f>MIN(T183*U183,0.8*(Y182+Clima!$F181-W183-X183-Constantes!$D$12))</f>
        <v>2.1894375663578104E-7</v>
      </c>
      <c r="W183" s="34">
        <f>IF(Clima!$F181&gt;0.05*Constantes!$F$19,((Clima!$F181-0.05*Constantes!$F$19)^2)/(Clima!$F181+0.95*Constantes!$F$19),0)</f>
        <v>0</v>
      </c>
      <c r="X183" s="34">
        <f>MAX(0,Y182+Clima!$F181-W183-Constantes!$D$11)</f>
        <v>0</v>
      </c>
      <c r="Y183" s="34">
        <f>Y182+Clima!$F181-W183-V183-X183</f>
        <v>26.250000054735938</v>
      </c>
      <c r="Z183" s="7"/>
      <c r="AA183" s="8"/>
    </row>
    <row r="184" spans="2:27" x14ac:dyDescent="0.25">
      <c r="B184" s="6"/>
      <c r="C184" s="34">
        <v>179</v>
      </c>
      <c r="D184" s="34">
        <f>ET_Calcs!$I182*((1-Constantes!$D$20)*ET_Calcs!$K182+ET_Calcs!$L182)</f>
        <v>1.4330462905054349</v>
      </c>
      <c r="E184" s="34">
        <f>EXP(2.5*(Cálculos!I183-Constantes!$D$11)/(Constantes!$D$13))*Constantes!$D$18+Constantes!$D$17</f>
        <v>0.36878295596108229</v>
      </c>
      <c r="F184" s="34">
        <f>MIN(D184*E184,0.8*(I183+Clima!$F182-G184-H184-Constantes!$D$12))</f>
        <v>7.6509108532849271E-2</v>
      </c>
      <c r="G184" s="34">
        <f>IF(Clima!$F182&gt;0.05*Constantes!$D$19,((Clima!$F182-0.05*Constantes!$D$19)^2)/(Clima!$F182+0.95*Constantes!$D$19),0)</f>
        <v>0</v>
      </c>
      <c r="H184" s="34">
        <f>MAX(0,I183+Clima!$F182-G184-Constantes!$D$11)</f>
        <v>0</v>
      </c>
      <c r="I184" s="34">
        <f>I183+Clima!$F182-G184-F184-H184</f>
        <v>26.269127277133212</v>
      </c>
      <c r="J184" s="7"/>
      <c r="K184" s="34">
        <v>179</v>
      </c>
      <c r="L184" s="34">
        <f>ET_Calcs!$I182*((1-Constantes!$E$20)*ET_Calcs!$K182+ET_Calcs!$L182)</f>
        <v>1.4330462905054349</v>
      </c>
      <c r="M184" s="34">
        <f>EXP(2.5*(Cálculos!Q183-Constantes!$D$11)/(Constantes!$D$13))*Constantes!$E$18+Constantes!$E$17</f>
        <v>0.52046385599650369</v>
      </c>
      <c r="N184" s="34">
        <f>MIN(L184*M184,0.8*(Q183+Clima!$F182-O184-P184-Constantes!$D$12))</f>
        <v>2.3165020095916589E-5</v>
      </c>
      <c r="O184" s="34">
        <f>IF(Clima!$F182&gt;0.05*Constantes!$E$19,((Clima!$F182-0.05*Constantes!$E$19)^2)/(Clima!$F182+0.95*Constantes!$E$19),0)</f>
        <v>0</v>
      </c>
      <c r="P184" s="34">
        <f>MAX(0,Q183+Clima!$F182-O184-Constantes!$D$11)</f>
        <v>0</v>
      </c>
      <c r="Q184" s="34">
        <f>Q183+Clima!$F182-O184-N184-P184</f>
        <v>26.250005791255024</v>
      </c>
      <c r="R184" s="7"/>
      <c r="S184" s="34">
        <v>179</v>
      </c>
      <c r="T184" s="34">
        <f>ET_Calcs!$I182*((1-Constantes!$F$20)*ET_Calcs!$K182+ET_Calcs!$L182)</f>
        <v>1.4330462905054349</v>
      </c>
      <c r="U184" s="34">
        <f>EXP(2.5*(Cálculos!Y183-Constantes!$D$11)/(Constantes!$D$13))*Constantes!$F$18+Constantes!$F$17</f>
        <v>0.67661536856038884</v>
      </c>
      <c r="V184" s="34">
        <f>MIN(T184*U184,0.8*(Y183+Clima!$F182-W184-X184-Constantes!$D$12))</f>
        <v>4.3788750758722022E-8</v>
      </c>
      <c r="W184" s="34">
        <f>IF(Clima!$F182&gt;0.05*Constantes!$F$19,((Clima!$F182-0.05*Constantes!$F$19)^2)/(Clima!$F182+0.95*Constantes!$F$19),0)</f>
        <v>0</v>
      </c>
      <c r="X184" s="34">
        <f>MAX(0,Y183+Clima!$F182-W184-Constantes!$D$11)</f>
        <v>0</v>
      </c>
      <c r="Y184" s="34">
        <f>Y183+Clima!$F182-W184-V184-X184</f>
        <v>26.250000010947186</v>
      </c>
      <c r="Z184" s="7"/>
      <c r="AA184" s="8"/>
    </row>
    <row r="185" spans="2:27" x14ac:dyDescent="0.25">
      <c r="B185" s="6"/>
      <c r="C185" s="34">
        <v>180</v>
      </c>
      <c r="D185" s="34">
        <f>ET_Calcs!$I183*((1-Constantes!$D$20)*ET_Calcs!$K183+ET_Calcs!$L183)</f>
        <v>1.4481196607797839</v>
      </c>
      <c r="E185" s="34">
        <f>EXP(2.5*(Cálculos!I184-Constantes!$D$11)/(Constantes!$D$13))*Constantes!$D$18+Constantes!$D$17</f>
        <v>0.36848287559220877</v>
      </c>
      <c r="F185" s="34">
        <f>MIN(D185*E185,0.8*(I184+Clima!$F183-G185-H185-Constantes!$D$12))</f>
        <v>1.5301821706569286E-2</v>
      </c>
      <c r="G185" s="34">
        <f>IF(Clima!$F183&gt;0.05*Constantes!$D$19,((Clima!$F183-0.05*Constantes!$D$19)^2)/(Clima!$F183+0.95*Constantes!$D$19),0)</f>
        <v>0</v>
      </c>
      <c r="H185" s="34">
        <f>MAX(0,I184+Clima!$F183-G185-Constantes!$D$11)</f>
        <v>0</v>
      </c>
      <c r="I185" s="34">
        <f>I184+Clima!$F183-G185-F185-H185</f>
        <v>26.253825455426643</v>
      </c>
      <c r="J185" s="7"/>
      <c r="K185" s="34">
        <v>180</v>
      </c>
      <c r="L185" s="34">
        <f>ET_Calcs!$I183*((1-Constantes!$E$20)*ET_Calcs!$K183+ET_Calcs!$L183)</f>
        <v>1.4481196607797839</v>
      </c>
      <c r="M185" s="34">
        <f>EXP(2.5*(Cálculos!Q184-Constantes!$D$11)/(Constantes!$D$13))*Constantes!$E$18+Constantes!$E$17</f>
        <v>0.52046380332483411</v>
      </c>
      <c r="N185" s="34">
        <f>MIN(L185*M185,0.8*(Q184+Clima!$F183-O185-P185-Constantes!$D$12))</f>
        <v>4.6330040191833181E-6</v>
      </c>
      <c r="O185" s="34">
        <f>IF(Clima!$F183&gt;0.05*Constantes!$E$19,((Clima!$F183-0.05*Constantes!$E$19)^2)/(Clima!$F183+0.95*Constantes!$E$19),0)</f>
        <v>0</v>
      </c>
      <c r="P185" s="34">
        <f>MAX(0,Q184+Clima!$F183-O185-Constantes!$D$11)</f>
        <v>0</v>
      </c>
      <c r="Q185" s="34">
        <f>Q184+Clima!$F183-O185-N185-P185</f>
        <v>26.250001158251006</v>
      </c>
      <c r="R185" s="7"/>
      <c r="S185" s="34">
        <v>180</v>
      </c>
      <c r="T185" s="34">
        <f>ET_Calcs!$I183*((1-Constantes!$F$20)*ET_Calcs!$K183+ET_Calcs!$L183)</f>
        <v>1.4481196607797839</v>
      </c>
      <c r="U185" s="34">
        <f>EXP(2.5*(Cálculos!Y184-Constantes!$D$11)/(Constantes!$D$13))*Constantes!$F$18+Constantes!$F$17</f>
        <v>0.67661536851198434</v>
      </c>
      <c r="V185" s="34">
        <f>MIN(T185*U185,0.8*(Y184+Clima!$F183-W185-X185-Constantes!$D$12))</f>
        <v>8.7577490148760269E-9</v>
      </c>
      <c r="W185" s="34">
        <f>IF(Clima!$F183&gt;0.05*Constantes!$F$19,((Clima!$F183-0.05*Constantes!$F$19)^2)/(Clima!$F183+0.95*Constantes!$F$19),0)</f>
        <v>0</v>
      </c>
      <c r="X185" s="34">
        <f>MAX(0,Y184+Clima!$F183-W185-Constantes!$D$11)</f>
        <v>0</v>
      </c>
      <c r="Y185" s="34">
        <f>Y184+Clima!$F183-W185-V185-X185</f>
        <v>26.250000002189438</v>
      </c>
      <c r="Z185" s="7"/>
      <c r="AA185" s="8"/>
    </row>
    <row r="186" spans="2:27" x14ac:dyDescent="0.25">
      <c r="B186" s="6"/>
      <c r="C186" s="34">
        <v>181</v>
      </c>
      <c r="D186" s="34">
        <f>ET_Calcs!$I184*((1-Constantes!$D$20)*ET_Calcs!$K184+ET_Calcs!$L184)</f>
        <v>1.3969064563474158</v>
      </c>
      <c r="E186" s="34">
        <f>EXP(2.5*(Cálculos!I185-Constantes!$D$11)/(Constantes!$D$13))*Constantes!$D$18+Constantes!$D$17</f>
        <v>0.36842316503008971</v>
      </c>
      <c r="F186" s="34">
        <f>MIN(D186*E186,0.8*(I185+Clima!$F184-G186-H186-Constantes!$D$12))</f>
        <v>3.0603643413144258E-3</v>
      </c>
      <c r="G186" s="34">
        <f>IF(Clima!$F184&gt;0.05*Constantes!$D$19,((Clima!$F184-0.05*Constantes!$D$19)^2)/(Clima!$F184+0.95*Constantes!$D$19),0)</f>
        <v>0</v>
      </c>
      <c r="H186" s="34">
        <f>MAX(0,I185+Clima!$F184-G186-Constantes!$D$11)</f>
        <v>0</v>
      </c>
      <c r="I186" s="34">
        <f>I185+Clima!$F184-G186-F186-H186</f>
        <v>26.250765091085327</v>
      </c>
      <c r="J186" s="7"/>
      <c r="K186" s="34">
        <v>181</v>
      </c>
      <c r="L186" s="34">
        <f>ET_Calcs!$I184*((1-Constantes!$E$20)*ET_Calcs!$K184+ET_Calcs!$L184)</f>
        <v>1.3969064563474158</v>
      </c>
      <c r="M186" s="34">
        <f>EXP(2.5*(Cálculos!Q185-Constantes!$D$11)/(Constantes!$D$13))*Constantes!$E$18+Constantes!$E$17</f>
        <v>0.52046379279051658</v>
      </c>
      <c r="N186" s="34">
        <f>MIN(L186*M186,0.8*(Q185+Clima!$F184-O186-P186-Constantes!$D$12))</f>
        <v>9.2660080497353192E-7</v>
      </c>
      <c r="O186" s="34">
        <f>IF(Clima!$F184&gt;0.05*Constantes!$E$19,((Clima!$F184-0.05*Constantes!$E$19)^2)/(Clima!$F184+0.95*Constantes!$E$19),0)</f>
        <v>0</v>
      </c>
      <c r="P186" s="34">
        <f>MAX(0,Q185+Clima!$F184-O186-Constantes!$D$11)</f>
        <v>0</v>
      </c>
      <c r="Q186" s="34">
        <f>Q185+Clima!$F184-O186-N186-P186</f>
        <v>26.250000231650201</v>
      </c>
      <c r="R186" s="7"/>
      <c r="S186" s="34">
        <v>181</v>
      </c>
      <c r="T186" s="34">
        <f>ET_Calcs!$I184*((1-Constantes!$F$20)*ET_Calcs!$K184+ET_Calcs!$L184)</f>
        <v>1.3969064563474158</v>
      </c>
      <c r="U186" s="34">
        <f>EXP(2.5*(Cálculos!Y185-Constantes!$D$11)/(Constantes!$D$13))*Constantes!$F$18+Constantes!$F$17</f>
        <v>0.67661536850230342</v>
      </c>
      <c r="V186" s="34">
        <f>MIN(T186*U186,0.8*(Y185+Clima!$F184-W186-X186-Constantes!$D$12))</f>
        <v>1.751550371409394E-9</v>
      </c>
      <c r="W186" s="34">
        <f>IF(Clima!$F184&gt;0.05*Constantes!$F$19,((Clima!$F184-0.05*Constantes!$F$19)^2)/(Clima!$F184+0.95*Constantes!$F$19),0)</f>
        <v>0</v>
      </c>
      <c r="X186" s="34">
        <f>MAX(0,Y185+Clima!$F184-W186-Constantes!$D$11)</f>
        <v>0</v>
      </c>
      <c r="Y186" s="34">
        <f>Y185+Clima!$F184-W186-V186-X186</f>
        <v>26.250000000437886</v>
      </c>
      <c r="Z186" s="7"/>
      <c r="AA186" s="8"/>
    </row>
    <row r="187" spans="2:27" x14ac:dyDescent="0.25">
      <c r="B187" s="6"/>
      <c r="C187" s="34">
        <v>182</v>
      </c>
      <c r="D187" s="34">
        <f>ET_Calcs!$I185*((1-Constantes!$D$20)*ET_Calcs!$K185+ET_Calcs!$L185)</f>
        <v>1.4322597325116713</v>
      </c>
      <c r="E187" s="34">
        <f>EXP(2.5*(Cálculos!I186-Constantes!$D$11)/(Constantes!$D$13))*Constantes!$D$18+Constantes!$D$17</f>
        <v>0.36841123509523865</v>
      </c>
      <c r="F187" s="34">
        <f>MIN(D187*E187,0.8*(I186+Clima!$F185-G187-H187-Constantes!$D$12))</f>
        <v>6.1207286826174827E-4</v>
      </c>
      <c r="G187" s="34">
        <f>IF(Clima!$F185&gt;0.05*Constantes!$D$19,((Clima!$F185-0.05*Constantes!$D$19)^2)/(Clima!$F185+0.95*Constantes!$D$19),0)</f>
        <v>0</v>
      </c>
      <c r="H187" s="34">
        <f>MAX(0,I186+Clima!$F185-G187-Constantes!$D$11)</f>
        <v>0</v>
      </c>
      <c r="I187" s="34">
        <f>I186+Clima!$F185-G187-F187-H187</f>
        <v>26.250153018217066</v>
      </c>
      <c r="J187" s="7"/>
      <c r="K187" s="34">
        <v>182</v>
      </c>
      <c r="L187" s="34">
        <f>ET_Calcs!$I185*((1-Constantes!$E$20)*ET_Calcs!$K185+ET_Calcs!$L185)</f>
        <v>1.4322597325116713</v>
      </c>
      <c r="M187" s="34">
        <f>EXP(2.5*(Cálculos!Q186-Constantes!$D$11)/(Constantes!$D$13))*Constantes!$E$18+Constantes!$E$17</f>
        <v>0.52046379068365367</v>
      </c>
      <c r="N187" s="34">
        <f>MIN(L187*M187,0.8*(Q186+Clima!$F185-O187-P187-Constantes!$D$12))</f>
        <v>1.8532016099470638E-7</v>
      </c>
      <c r="O187" s="34">
        <f>IF(Clima!$F185&gt;0.05*Constantes!$E$19,((Clima!$F185-0.05*Constantes!$E$19)^2)/(Clima!$F185+0.95*Constantes!$E$19),0)</f>
        <v>0</v>
      </c>
      <c r="P187" s="34">
        <f>MAX(0,Q186+Clima!$F185-O187-Constantes!$D$11)</f>
        <v>0</v>
      </c>
      <c r="Q187" s="34">
        <f>Q186+Clima!$F185-O187-N187-P187</f>
        <v>26.25000004633004</v>
      </c>
      <c r="R187" s="7"/>
      <c r="S187" s="34">
        <v>182</v>
      </c>
      <c r="T187" s="34">
        <f>ET_Calcs!$I185*((1-Constantes!$F$20)*ET_Calcs!$K185+ET_Calcs!$L185)</f>
        <v>1.4322597325116713</v>
      </c>
      <c r="U187" s="34">
        <f>EXP(2.5*(Cálculos!Y186-Constantes!$D$11)/(Constantes!$D$13))*Constantes!$F$18+Constantes!$F$17</f>
        <v>0.67661536850036719</v>
      </c>
      <c r="V187" s="34">
        <f>MIN(T187*U187,0.8*(Y186+Clima!$F185-W187-X187-Constantes!$D$12))</f>
        <v>3.5030893741350159E-10</v>
      </c>
      <c r="W187" s="34">
        <f>IF(Clima!$F185&gt;0.05*Constantes!$F$19,((Clima!$F185-0.05*Constantes!$F$19)^2)/(Clima!$F185+0.95*Constantes!$F$19),0)</f>
        <v>0</v>
      </c>
      <c r="X187" s="34">
        <f>MAX(0,Y186+Clima!$F185-W187-Constantes!$D$11)</f>
        <v>0</v>
      </c>
      <c r="Y187" s="34">
        <f>Y186+Clima!$F185-W187-V187-X187</f>
        <v>26.250000000087578</v>
      </c>
      <c r="Z187" s="7"/>
      <c r="AA187" s="8"/>
    </row>
    <row r="188" spans="2:27" x14ac:dyDescent="0.25">
      <c r="B188" s="6"/>
      <c r="C188" s="34">
        <v>183</v>
      </c>
      <c r="D188" s="34">
        <f>ET_Calcs!$I186*((1-Constantes!$D$20)*ET_Calcs!$K186+ET_Calcs!$L186)</f>
        <v>1.4397638911722772</v>
      </c>
      <c r="E188" s="34">
        <f>EXP(2.5*(Cálculos!I187-Constantes!$D$11)/(Constantes!$D$13))*Constantes!$D$18+Constantes!$D$17</f>
        <v>0.36840884959502912</v>
      </c>
      <c r="F188" s="34">
        <f>MIN(D188*E188,0.8*(I187+Clima!$F186-G188-H188-Constantes!$D$12))</f>
        <v>1.2241457365291808E-4</v>
      </c>
      <c r="G188" s="34">
        <f>IF(Clima!$F186&gt;0.05*Constantes!$D$19,((Clima!$F186-0.05*Constantes!$D$19)^2)/(Clima!$F186+0.95*Constantes!$D$19),0)</f>
        <v>0</v>
      </c>
      <c r="H188" s="34">
        <f>MAX(0,I187+Clima!$F186-G188-Constantes!$D$11)</f>
        <v>0</v>
      </c>
      <c r="I188" s="34">
        <f>I187+Clima!$F186-G188-F188-H188</f>
        <v>26.250030603643413</v>
      </c>
      <c r="J188" s="7"/>
      <c r="K188" s="34">
        <v>183</v>
      </c>
      <c r="L188" s="34">
        <f>ET_Calcs!$I186*((1-Constantes!$E$20)*ET_Calcs!$K186+ET_Calcs!$L186)</f>
        <v>1.4397638911722772</v>
      </c>
      <c r="M188" s="34">
        <f>EXP(2.5*(Cálculos!Q187-Constantes!$D$11)/(Constantes!$D$13))*Constantes!$E$18+Constantes!$E$17</f>
        <v>0.52046379026228107</v>
      </c>
      <c r="N188" s="34">
        <f>MIN(L188*M188,0.8*(Q187+Clima!$F186-O188-P188-Constantes!$D$12))</f>
        <v>3.7064032198941282E-8</v>
      </c>
      <c r="O188" s="34">
        <f>IF(Clima!$F186&gt;0.05*Constantes!$E$19,((Clima!$F186-0.05*Constantes!$E$19)^2)/(Clima!$F186+0.95*Constantes!$E$19),0)</f>
        <v>0</v>
      </c>
      <c r="P188" s="34">
        <f>MAX(0,Q187+Clima!$F186-O188-Constantes!$D$11)</f>
        <v>0</v>
      </c>
      <c r="Q188" s="34">
        <f>Q187+Clima!$F186-O188-N188-P188</f>
        <v>26.250000009266007</v>
      </c>
      <c r="R188" s="7"/>
      <c r="S188" s="34">
        <v>183</v>
      </c>
      <c r="T188" s="34">
        <f>ET_Calcs!$I186*((1-Constantes!$F$20)*ET_Calcs!$K186+ET_Calcs!$L186)</f>
        <v>1.4397638911722772</v>
      </c>
      <c r="U188" s="34">
        <f>EXP(2.5*(Cálculos!Y187-Constantes!$D$11)/(Constantes!$D$13))*Constantes!$F$18+Constantes!$F$17</f>
        <v>0.67661536849997994</v>
      </c>
      <c r="V188" s="34">
        <f>MIN(T188*U188,0.8*(Y187+Clima!$F186-W188-X188-Constantes!$D$12))</f>
        <v>7.0062355916888929E-11</v>
      </c>
      <c r="W188" s="34">
        <f>IF(Clima!$F186&gt;0.05*Constantes!$F$19,((Clima!$F186-0.05*Constantes!$F$19)^2)/(Clima!$F186+0.95*Constantes!$F$19),0)</f>
        <v>0</v>
      </c>
      <c r="X188" s="34">
        <f>MAX(0,Y187+Clima!$F186-W188-Constantes!$D$11)</f>
        <v>0</v>
      </c>
      <c r="Y188" s="34">
        <f>Y187+Clima!$F186-W188-V188-X188</f>
        <v>26.250000000017515</v>
      </c>
      <c r="Z188" s="7"/>
      <c r="AA188" s="8"/>
    </row>
    <row r="189" spans="2:27" x14ac:dyDescent="0.25">
      <c r="B189" s="6"/>
      <c r="C189" s="34">
        <v>184</v>
      </c>
      <c r="D189" s="34">
        <f>ET_Calcs!$I187*((1-Constantes!$D$20)*ET_Calcs!$K187+ET_Calcs!$L187)</f>
        <v>1.4124961679701296</v>
      </c>
      <c r="E189" s="34">
        <f>EXP(2.5*(Cálculos!I188-Constantes!$D$11)/(Constantes!$D$13))*Constantes!$D$18+Constantes!$D$17</f>
        <v>0.36840837251445491</v>
      </c>
      <c r="F189" s="34">
        <f>MIN(D189*E189,0.8*(I188+Clima!$F187-G189-H189-Constantes!$D$12))</f>
        <v>2.4482914730583617E-5</v>
      </c>
      <c r="G189" s="34">
        <f>IF(Clima!$F187&gt;0.05*Constantes!$D$19,((Clima!$F187-0.05*Constantes!$D$19)^2)/(Clima!$F187+0.95*Constantes!$D$19),0)</f>
        <v>0</v>
      </c>
      <c r="H189" s="34">
        <f>MAX(0,I188+Clima!$F187-G189-Constantes!$D$11)</f>
        <v>0</v>
      </c>
      <c r="I189" s="34">
        <f>I188+Clima!$F187-G189-F189-H189</f>
        <v>26.250006120728681</v>
      </c>
      <c r="J189" s="7"/>
      <c r="K189" s="34">
        <v>184</v>
      </c>
      <c r="L189" s="34">
        <f>ET_Calcs!$I187*((1-Constantes!$E$20)*ET_Calcs!$K187+ET_Calcs!$L187)</f>
        <v>1.4124961679701296</v>
      </c>
      <c r="M189" s="34">
        <f>EXP(2.5*(Cálculos!Q188-Constantes!$D$11)/(Constantes!$D$13))*Constantes!$E$18+Constantes!$E$17</f>
        <v>0.52046379017800659</v>
      </c>
      <c r="N189" s="34">
        <f>MIN(L189*M189,0.8*(Q188+Clima!$F187-O189-P189-Constantes!$D$12))</f>
        <v>7.4128053029198788E-9</v>
      </c>
      <c r="O189" s="34">
        <f>IF(Clima!$F187&gt;0.05*Constantes!$E$19,((Clima!$F187-0.05*Constantes!$E$19)^2)/(Clima!$F187+0.95*Constantes!$E$19),0)</f>
        <v>0</v>
      </c>
      <c r="P189" s="34">
        <f>MAX(0,Q188+Clima!$F187-O189-Constantes!$D$11)</f>
        <v>0</v>
      </c>
      <c r="Q189" s="34">
        <f>Q188+Clima!$F187-O189-N189-P189</f>
        <v>26.250000001853202</v>
      </c>
      <c r="R189" s="7"/>
      <c r="S189" s="34">
        <v>184</v>
      </c>
      <c r="T189" s="34">
        <f>ET_Calcs!$I187*((1-Constantes!$F$20)*ET_Calcs!$K187+ET_Calcs!$L187)</f>
        <v>1.4124961679701296</v>
      </c>
      <c r="U189" s="34">
        <f>EXP(2.5*(Cálculos!Y188-Constantes!$D$11)/(Constantes!$D$13))*Constantes!$F$18+Constantes!$F$17</f>
        <v>0.67661536849990256</v>
      </c>
      <c r="V189" s="34">
        <f>MIN(T189*U189,0.8*(Y188+Clima!$F187-W189-X189-Constantes!$D$12))</f>
        <v>1.4011902749189176E-11</v>
      </c>
      <c r="W189" s="34">
        <f>IF(Clima!$F187&gt;0.05*Constantes!$F$19,((Clima!$F187-0.05*Constantes!$F$19)^2)/(Clima!$F187+0.95*Constantes!$F$19),0)</f>
        <v>0</v>
      </c>
      <c r="X189" s="34">
        <f>MAX(0,Y188+Clima!$F187-W189-Constantes!$D$11)</f>
        <v>0</v>
      </c>
      <c r="Y189" s="34">
        <f>Y188+Clima!$F187-W189-V189-X189</f>
        <v>26.250000000003503</v>
      </c>
      <c r="Z189" s="7"/>
      <c r="AA189" s="8"/>
    </row>
    <row r="190" spans="2:27" x14ac:dyDescent="0.25">
      <c r="B190" s="6"/>
      <c r="C190" s="34">
        <v>185</v>
      </c>
      <c r="D190" s="34">
        <f>ET_Calcs!$I188*((1-Constantes!$D$20)*ET_Calcs!$K188+ET_Calcs!$L188)</f>
        <v>1.4708502963266994</v>
      </c>
      <c r="E190" s="34">
        <f>EXP(2.5*(Cálculos!I189-Constantes!$D$11)/(Constantes!$D$13))*Constantes!$D$18+Constantes!$D$17</f>
        <v>0.36840827709911877</v>
      </c>
      <c r="F190" s="34">
        <f>MIN(D190*E190,0.8*(I189+Clima!$F188-G190-H190-Constantes!$D$12))</f>
        <v>4.8965829449798551E-6</v>
      </c>
      <c r="G190" s="34">
        <f>IF(Clima!$F188&gt;0.05*Constantes!$D$19,((Clima!$F188-0.05*Constantes!$D$19)^2)/(Clima!$F188+0.95*Constantes!$D$19),0)</f>
        <v>0</v>
      </c>
      <c r="H190" s="34">
        <f>MAX(0,I189+Clima!$F188-G190-Constantes!$D$11)</f>
        <v>0</v>
      </c>
      <c r="I190" s="34">
        <f>I189+Clima!$F188-G190-F190-H190</f>
        <v>26.250001224145738</v>
      </c>
      <c r="J190" s="7"/>
      <c r="K190" s="34">
        <v>185</v>
      </c>
      <c r="L190" s="34">
        <f>ET_Calcs!$I188*((1-Constantes!$E$20)*ET_Calcs!$K188+ET_Calcs!$L188)</f>
        <v>1.4708502963266994</v>
      </c>
      <c r="M190" s="34">
        <f>EXP(2.5*(Cálculos!Q189-Constantes!$D$11)/(Constantes!$D$13))*Constantes!$E$18+Constantes!$E$17</f>
        <v>0.52046379016115174</v>
      </c>
      <c r="N190" s="34">
        <f>MIN(L190*M190,0.8*(Q189+Clima!$F188-O190-P190-Constantes!$D$12))</f>
        <v>1.4825616290181642E-9</v>
      </c>
      <c r="O190" s="34">
        <f>IF(Clima!$F188&gt;0.05*Constantes!$E$19,((Clima!$F188-0.05*Constantes!$E$19)^2)/(Clima!$F188+0.95*Constantes!$E$19),0)</f>
        <v>0</v>
      </c>
      <c r="P190" s="34">
        <f>MAX(0,Q189+Clima!$F188-O190-Constantes!$D$11)</f>
        <v>0</v>
      </c>
      <c r="Q190" s="34">
        <f>Q189+Clima!$F188-O190-N190-P190</f>
        <v>26.25000000037064</v>
      </c>
      <c r="R190" s="7"/>
      <c r="S190" s="34">
        <v>185</v>
      </c>
      <c r="T190" s="34">
        <f>ET_Calcs!$I188*((1-Constantes!$F$20)*ET_Calcs!$K188+ET_Calcs!$L188)</f>
        <v>1.4708502963266994</v>
      </c>
      <c r="U190" s="34">
        <f>EXP(2.5*(Cálculos!Y189-Constantes!$D$11)/(Constantes!$D$13))*Constantes!$F$18+Constantes!$F$17</f>
        <v>0.67661536849988702</v>
      </c>
      <c r="V190" s="34">
        <f>MIN(T190*U190,0.8*(Y189+Clima!$F188-W190-X190-Constantes!$D$12))</f>
        <v>2.8023805498378354E-12</v>
      </c>
      <c r="W190" s="34">
        <f>IF(Clima!$F188&gt;0.05*Constantes!$F$19,((Clima!$F188-0.05*Constantes!$F$19)^2)/(Clima!$F188+0.95*Constantes!$F$19),0)</f>
        <v>0</v>
      </c>
      <c r="X190" s="34">
        <f>MAX(0,Y189+Clima!$F188-W190-Constantes!$D$11)</f>
        <v>0</v>
      </c>
      <c r="Y190" s="34">
        <f>Y189+Clima!$F188-W190-V190-X190</f>
        <v>26.2500000000007</v>
      </c>
      <c r="Z190" s="7"/>
      <c r="AA190" s="8"/>
    </row>
    <row r="191" spans="2:27" x14ac:dyDescent="0.25">
      <c r="B191" s="6"/>
      <c r="C191" s="34">
        <v>186</v>
      </c>
      <c r="D191" s="34">
        <f>ET_Calcs!$I189*((1-Constantes!$D$20)*ET_Calcs!$K189+ET_Calcs!$L189)</f>
        <v>1.467392730928609</v>
      </c>
      <c r="E191" s="34">
        <f>EXP(2.5*(Cálculos!I190-Constantes!$D$11)/(Constantes!$D$13))*Constantes!$D$18+Constantes!$D$17</f>
        <v>0.36840825801608268</v>
      </c>
      <c r="F191" s="34">
        <f>MIN(D191*E191,0.8*(I190+Clima!$F189-G191-H191-Constantes!$D$12))</f>
        <v>9.7931659013283946E-7</v>
      </c>
      <c r="G191" s="34">
        <f>IF(Clima!$F189&gt;0.05*Constantes!$D$19,((Clima!$F189-0.05*Constantes!$D$19)^2)/(Clima!$F189+0.95*Constantes!$D$19),0)</f>
        <v>0</v>
      </c>
      <c r="H191" s="34">
        <f>MAX(0,I190+Clima!$F189-G191-Constantes!$D$11)</f>
        <v>0</v>
      </c>
      <c r="I191" s="34">
        <f>I190+Clima!$F189-G191-F191-H191</f>
        <v>26.250000244829149</v>
      </c>
      <c r="J191" s="7"/>
      <c r="K191" s="34">
        <v>186</v>
      </c>
      <c r="L191" s="34">
        <f>ET_Calcs!$I189*((1-Constantes!$E$20)*ET_Calcs!$K189+ET_Calcs!$L189)</f>
        <v>1.467392730928609</v>
      </c>
      <c r="M191" s="34">
        <f>EXP(2.5*(Cálculos!Q190-Constantes!$D$11)/(Constantes!$D$13))*Constantes!$E$18+Constantes!$E$17</f>
        <v>0.52046379015778077</v>
      </c>
      <c r="N191" s="34">
        <f>MIN(L191*M191,0.8*(Q190+Clima!$F189-O191-P191-Constantes!$D$12))</f>
        <v>2.9651232580363286E-10</v>
      </c>
      <c r="O191" s="34">
        <f>IF(Clima!$F189&gt;0.05*Constantes!$E$19,((Clima!$F189-0.05*Constantes!$E$19)^2)/(Clima!$F189+0.95*Constantes!$E$19),0)</f>
        <v>0</v>
      </c>
      <c r="P191" s="34">
        <f>MAX(0,Q190+Clima!$F189-O191-Constantes!$D$11)</f>
        <v>0</v>
      </c>
      <c r="Q191" s="34">
        <f>Q190+Clima!$F189-O191-N191-P191</f>
        <v>26.250000000074127</v>
      </c>
      <c r="R191" s="7"/>
      <c r="S191" s="34">
        <v>186</v>
      </c>
      <c r="T191" s="34">
        <f>ET_Calcs!$I189*((1-Constantes!$F$20)*ET_Calcs!$K189+ET_Calcs!$L189)</f>
        <v>1.467392730928609</v>
      </c>
      <c r="U191" s="34">
        <f>EXP(2.5*(Cálculos!Y190-Constantes!$D$11)/(Constantes!$D$13))*Constantes!$F$18+Constantes!$F$17</f>
        <v>0.67661536849988391</v>
      </c>
      <c r="V191" s="34">
        <f>MIN(T191*U191,0.8*(Y190+Clima!$F189-W191-X191-Constantes!$D$12))</f>
        <v>5.5990767577895903E-13</v>
      </c>
      <c r="W191" s="34">
        <f>IF(Clima!$F189&gt;0.05*Constantes!$F$19,((Clima!$F189-0.05*Constantes!$F$19)^2)/(Clima!$F189+0.95*Constantes!$F$19),0)</f>
        <v>0</v>
      </c>
      <c r="X191" s="34">
        <f>MAX(0,Y190+Clima!$F189-W191-Constantes!$D$11)</f>
        <v>0</v>
      </c>
      <c r="Y191" s="34">
        <f>Y190+Clima!$F189-W191-V191-X191</f>
        <v>26.250000000000139</v>
      </c>
      <c r="Z191" s="7"/>
      <c r="AA191" s="8"/>
    </row>
    <row r="192" spans="2:27" x14ac:dyDescent="0.25">
      <c r="B192" s="6"/>
      <c r="C192" s="34">
        <v>187</v>
      </c>
      <c r="D192" s="34">
        <f>ET_Calcs!$I190*((1-Constantes!$D$20)*ET_Calcs!$K190+ET_Calcs!$L190)</f>
        <v>1.4794679204505203</v>
      </c>
      <c r="E192" s="34">
        <f>EXP(2.5*(Cálculos!I191-Constantes!$D$11)/(Constantes!$D$13))*Constantes!$D$18+Constantes!$D$17</f>
        <v>0.3684082541994767</v>
      </c>
      <c r="F192" s="34">
        <f>MIN(D192*E192,0.8*(I191+Clima!$F190-G192-H192-Constantes!$D$12))</f>
        <v>1.9586331916343626E-7</v>
      </c>
      <c r="G192" s="34">
        <f>IF(Clima!$F190&gt;0.05*Constantes!$D$19,((Clima!$F190-0.05*Constantes!$D$19)^2)/(Clima!$F190+0.95*Constantes!$D$19),0)</f>
        <v>0</v>
      </c>
      <c r="H192" s="34">
        <f>MAX(0,I191+Clima!$F190-G192-Constantes!$D$11)</f>
        <v>0</v>
      </c>
      <c r="I192" s="34">
        <f>I191+Clima!$F190-G192-F192-H192</f>
        <v>26.250000048965831</v>
      </c>
      <c r="J192" s="7"/>
      <c r="K192" s="34">
        <v>187</v>
      </c>
      <c r="L192" s="34">
        <f>ET_Calcs!$I190*((1-Constantes!$E$20)*ET_Calcs!$K190+ET_Calcs!$L190)</f>
        <v>1.4794679204505203</v>
      </c>
      <c r="M192" s="34">
        <f>EXP(2.5*(Cálculos!Q191-Constantes!$D$11)/(Constantes!$D$13))*Constantes!$E$18+Constantes!$E$17</f>
        <v>0.52046379015710653</v>
      </c>
      <c r="N192" s="34">
        <f>MIN(L192*M192,0.8*(Q191+Clima!$F190-O192-P192-Constantes!$D$12))</f>
        <v>5.9301896726537962E-11</v>
      </c>
      <c r="O192" s="34">
        <f>IF(Clima!$F190&gt;0.05*Constantes!$E$19,((Clima!$F190-0.05*Constantes!$E$19)^2)/(Clima!$F190+0.95*Constantes!$E$19),0)</f>
        <v>0</v>
      </c>
      <c r="P192" s="34">
        <f>MAX(0,Q191+Clima!$F190-O192-Constantes!$D$11)</f>
        <v>0</v>
      </c>
      <c r="Q192" s="34">
        <f>Q191+Clima!$F190-O192-N192-P192</f>
        <v>26.250000000014825</v>
      </c>
      <c r="R192" s="7"/>
      <c r="S192" s="34">
        <v>187</v>
      </c>
      <c r="T192" s="34">
        <f>ET_Calcs!$I190*((1-Constantes!$F$20)*ET_Calcs!$K190+ET_Calcs!$L190)</f>
        <v>1.4794679204505203</v>
      </c>
      <c r="U192" s="34">
        <f>EXP(2.5*(Cálculos!Y191-Constantes!$D$11)/(Constantes!$D$13))*Constantes!$F$18+Constantes!$F$17</f>
        <v>0.67661536849988335</v>
      </c>
      <c r="V192" s="34">
        <f>MIN(T192*U192,0.8*(Y191+Clima!$F190-W192-X192-Constantes!$D$12))</f>
        <v>1.1084466677857564E-13</v>
      </c>
      <c r="W192" s="34">
        <f>IF(Clima!$F190&gt;0.05*Constantes!$F$19,((Clima!$F190-0.05*Constantes!$F$19)^2)/(Clima!$F190+0.95*Constantes!$F$19),0)</f>
        <v>0</v>
      </c>
      <c r="X192" s="34">
        <f>MAX(0,Y191+Clima!$F190-W192-Constantes!$D$11)</f>
        <v>0</v>
      </c>
      <c r="Y192" s="34">
        <f>Y191+Clima!$F190-W192-V192-X192</f>
        <v>26.250000000000028</v>
      </c>
      <c r="Z192" s="7"/>
      <c r="AA192" s="8"/>
    </row>
    <row r="193" spans="2:27" x14ac:dyDescent="0.25">
      <c r="B193" s="6"/>
      <c r="C193" s="34">
        <v>188</v>
      </c>
      <c r="D193" s="34">
        <f>ET_Calcs!$I191*((1-Constantes!$D$20)*ET_Calcs!$K191+ET_Calcs!$L191)</f>
        <v>1.4174988332995875</v>
      </c>
      <c r="E193" s="34">
        <f>EXP(2.5*(Cálculos!I192-Constantes!$D$11)/(Constantes!$D$13))*Constantes!$D$18+Constantes!$D$17</f>
        <v>0.36840825343615557</v>
      </c>
      <c r="F193" s="34">
        <f>MIN(D193*E193,0.8*(I192+Clima!$F191-G193-H193-Constantes!$D$12))</f>
        <v>3.917266440112144E-8</v>
      </c>
      <c r="G193" s="34">
        <f>IF(Clima!$F191&gt;0.05*Constantes!$D$19,((Clima!$F191-0.05*Constantes!$D$19)^2)/(Clima!$F191+0.95*Constantes!$D$19),0)</f>
        <v>0</v>
      </c>
      <c r="H193" s="34">
        <f>MAX(0,I192+Clima!$F191-G193-Constantes!$D$11)</f>
        <v>0</v>
      </c>
      <c r="I193" s="34">
        <f>I192+Clima!$F191-G193-F193-H193</f>
        <v>26.250000009793165</v>
      </c>
      <c r="J193" s="7"/>
      <c r="K193" s="34">
        <v>188</v>
      </c>
      <c r="L193" s="34">
        <f>ET_Calcs!$I191*((1-Constantes!$E$20)*ET_Calcs!$K191+ET_Calcs!$L191)</f>
        <v>1.4174988332995875</v>
      </c>
      <c r="M193" s="34">
        <f>EXP(2.5*(Cálculos!Q192-Constantes!$D$11)/(Constantes!$D$13))*Constantes!$E$18+Constantes!$E$17</f>
        <v>0.52046379015697164</v>
      </c>
      <c r="N193" s="34">
        <f>MIN(L193*M193,0.8*(Q192+Clima!$F191-O193-P193-Constantes!$D$12))</f>
        <v>1.1860379345307593E-11</v>
      </c>
      <c r="O193" s="34">
        <f>IF(Clima!$F191&gt;0.05*Constantes!$E$19,((Clima!$F191-0.05*Constantes!$E$19)^2)/(Clima!$F191+0.95*Constantes!$E$19),0)</f>
        <v>0</v>
      </c>
      <c r="P193" s="34">
        <f>MAX(0,Q192+Clima!$F191-O193-Constantes!$D$11)</f>
        <v>0</v>
      </c>
      <c r="Q193" s="34">
        <f>Q192+Clima!$F191-O193-N193-P193</f>
        <v>26.250000000002967</v>
      </c>
      <c r="R193" s="7"/>
      <c r="S193" s="34">
        <v>188</v>
      </c>
      <c r="T193" s="34">
        <f>ET_Calcs!$I191*((1-Constantes!$F$20)*ET_Calcs!$K191+ET_Calcs!$L191)</f>
        <v>1.4174988332995875</v>
      </c>
      <c r="U193" s="34">
        <f>EXP(2.5*(Cálculos!Y192-Constantes!$D$11)/(Constantes!$D$13))*Constantes!$F$18+Constantes!$F$17</f>
        <v>0.67661536849988324</v>
      </c>
      <c r="V193" s="34">
        <f>MIN(T193*U193,0.8*(Y192+Clima!$F191-W193-X193-Constantes!$D$12))</f>
        <v>2.2737367544323207E-14</v>
      </c>
      <c r="W193" s="34">
        <f>IF(Clima!$F191&gt;0.05*Constantes!$F$19,((Clima!$F191-0.05*Constantes!$F$19)^2)/(Clima!$F191+0.95*Constantes!$F$19),0)</f>
        <v>0</v>
      </c>
      <c r="X193" s="34">
        <f>MAX(0,Y192+Clima!$F191-W193-Constantes!$D$11)</f>
        <v>0</v>
      </c>
      <c r="Y193" s="34">
        <f>Y192+Clima!$F191-W193-V193-X193</f>
        <v>26.250000000000007</v>
      </c>
      <c r="Z193" s="7"/>
      <c r="AA193" s="8"/>
    </row>
    <row r="194" spans="2:27" x14ac:dyDescent="0.25">
      <c r="B194" s="6"/>
      <c r="C194" s="34">
        <v>189</v>
      </c>
      <c r="D194" s="34">
        <f>ET_Calcs!$I192*((1-Constantes!$D$20)*ET_Calcs!$K192+ET_Calcs!$L192)</f>
        <v>1.3732457427054601</v>
      </c>
      <c r="E194" s="34">
        <f>EXP(2.5*(Cálculos!I193-Constantes!$D$11)/(Constantes!$D$13))*Constantes!$D$18+Constantes!$D$17</f>
        <v>0.3684082532834913</v>
      </c>
      <c r="F194" s="34">
        <f>MIN(D194*E194,0.8*(I193+Clima!$F192-G194-H194-Constantes!$D$12))</f>
        <v>7.8345323117900999E-9</v>
      </c>
      <c r="G194" s="34">
        <f>IF(Clima!$F192&gt;0.05*Constantes!$D$19,((Clima!$F192-0.05*Constantes!$D$19)^2)/(Clima!$F192+0.95*Constantes!$D$19),0)</f>
        <v>0</v>
      </c>
      <c r="H194" s="34">
        <f>MAX(0,I193+Clima!$F192-G194-Constantes!$D$11)</f>
        <v>0</v>
      </c>
      <c r="I194" s="34">
        <f>I193+Clima!$F192-G194-F194-H194</f>
        <v>26.250000001958632</v>
      </c>
      <c r="J194" s="7"/>
      <c r="K194" s="34">
        <v>189</v>
      </c>
      <c r="L194" s="34">
        <f>ET_Calcs!$I192*((1-Constantes!$E$20)*ET_Calcs!$K192+ET_Calcs!$L192)</f>
        <v>1.3732457427054601</v>
      </c>
      <c r="M194" s="34">
        <f>EXP(2.5*(Cálculos!Q193-Constantes!$D$11)/(Constantes!$D$13))*Constantes!$E$18+Constantes!$E$17</f>
        <v>0.52046379015694477</v>
      </c>
      <c r="N194" s="34">
        <f>MIN(L194*M194,0.8*(Q193+Clima!$F192-O194-P194-Constantes!$D$12))</f>
        <v>2.3732127374387346E-12</v>
      </c>
      <c r="O194" s="34">
        <f>IF(Clima!$F192&gt;0.05*Constantes!$E$19,((Clima!$F192-0.05*Constantes!$E$19)^2)/(Clima!$F192+0.95*Constantes!$E$19),0)</f>
        <v>0</v>
      </c>
      <c r="P194" s="34">
        <f>MAX(0,Q193+Clima!$F192-O194-Constantes!$D$11)</f>
        <v>0</v>
      </c>
      <c r="Q194" s="34">
        <f>Q193+Clima!$F192-O194-N194-P194</f>
        <v>26.250000000000593</v>
      </c>
      <c r="R194" s="7"/>
      <c r="S194" s="34">
        <v>189</v>
      </c>
      <c r="T194" s="34">
        <f>ET_Calcs!$I192*((1-Constantes!$F$20)*ET_Calcs!$K192+ET_Calcs!$L192)</f>
        <v>1.3732457427054601</v>
      </c>
      <c r="U194" s="34">
        <f>EXP(2.5*(Cálculos!Y193-Constantes!$D$11)/(Constantes!$D$13))*Constantes!$F$18+Constantes!$F$17</f>
        <v>0.67661536849988313</v>
      </c>
      <c r="V194" s="34">
        <f>MIN(T194*U194,0.8*(Y193+Clima!$F192-W194-X194-Constantes!$D$12))</f>
        <v>5.6843418860808018E-15</v>
      </c>
      <c r="W194" s="34">
        <f>IF(Clima!$F192&gt;0.05*Constantes!$F$19,((Clima!$F192-0.05*Constantes!$F$19)^2)/(Clima!$F192+0.95*Constantes!$F$19),0)</f>
        <v>0</v>
      </c>
      <c r="X194" s="34">
        <f>MAX(0,Y193+Clima!$F192-W194-Constantes!$D$11)</f>
        <v>0</v>
      </c>
      <c r="Y194" s="34">
        <f>Y193+Clima!$F192-W194-V194-X194</f>
        <v>26.25</v>
      </c>
      <c r="Z194" s="7"/>
      <c r="AA194" s="8"/>
    </row>
    <row r="195" spans="2:27" x14ac:dyDescent="0.25">
      <c r="B195" s="6"/>
      <c r="C195" s="34">
        <v>190</v>
      </c>
      <c r="D195" s="34">
        <f>ET_Calcs!$I193*((1-Constantes!$D$20)*ET_Calcs!$K193+ET_Calcs!$L193)</f>
        <v>1.3410570571022584</v>
      </c>
      <c r="E195" s="34">
        <f>EXP(2.5*(Cálculos!I194-Constantes!$D$11)/(Constantes!$D$13))*Constantes!$D$18+Constantes!$D$17</f>
        <v>0.36840825325295845</v>
      </c>
      <c r="F195" s="34">
        <f>MIN(D195*E195,0.8*(I194+Clima!$F193-G195-H195-Constantes!$D$12))</f>
        <v>0.494056487919596</v>
      </c>
      <c r="G195" s="34">
        <f>IF(Clima!$F193&gt;0.05*Constantes!$D$19,((Clima!$F193-0.05*Constantes!$D$19)^2)/(Clima!$F193+0.95*Constantes!$D$19),0)</f>
        <v>0</v>
      </c>
      <c r="H195" s="34">
        <f>MAX(0,I194+Clima!$F193-G195-Constantes!$D$11)</f>
        <v>0</v>
      </c>
      <c r="I195" s="34">
        <f>I194+Clima!$F193-G195-F195-H195</f>
        <v>27.955943514039035</v>
      </c>
      <c r="J195" s="7"/>
      <c r="K195" s="34">
        <v>190</v>
      </c>
      <c r="L195" s="34">
        <f>ET_Calcs!$I193*((1-Constantes!$E$20)*ET_Calcs!$K193+ET_Calcs!$L193)</f>
        <v>1.3410570571022584</v>
      </c>
      <c r="M195" s="34">
        <f>EXP(2.5*(Cálculos!Q194-Constantes!$D$11)/(Constantes!$D$13))*Constantes!$E$18+Constantes!$E$17</f>
        <v>0.52046379015693933</v>
      </c>
      <c r="N195" s="34">
        <f>MIN(L195*M195,0.8*(Q194+Clima!$F193-O195-P195-Constantes!$D$12))</f>
        <v>0.69797163875615242</v>
      </c>
      <c r="O195" s="34">
        <f>IF(Clima!$F193&gt;0.05*Constantes!$E$19,((Clima!$F193-0.05*Constantes!$E$19)^2)/(Clima!$F193+0.95*Constantes!$E$19),0)</f>
        <v>0</v>
      </c>
      <c r="P195" s="34">
        <f>MAX(0,Q194+Clima!$F193-O195-Constantes!$D$11)</f>
        <v>0</v>
      </c>
      <c r="Q195" s="34">
        <f>Q194+Clima!$F193-O195-N195-P195</f>
        <v>27.752028361244442</v>
      </c>
      <c r="R195" s="7"/>
      <c r="S195" s="34">
        <v>190</v>
      </c>
      <c r="T195" s="34">
        <f>ET_Calcs!$I193*((1-Constantes!$F$20)*ET_Calcs!$K193+ET_Calcs!$L193)</f>
        <v>1.3410570571022584</v>
      </c>
      <c r="U195" s="34">
        <f>EXP(2.5*(Cálculos!Y194-Constantes!$D$11)/(Constantes!$D$13))*Constantes!$F$18+Constantes!$F$17</f>
        <v>0.67661536849988313</v>
      </c>
      <c r="V195" s="34">
        <f>MIN(T195*U195,0.8*(Y194+Clima!$F193-W195-X195-Constantes!$D$12))</f>
        <v>0.90737981487061337</v>
      </c>
      <c r="W195" s="34">
        <f>IF(Clima!$F193&gt;0.05*Constantes!$F$19,((Clima!$F193-0.05*Constantes!$F$19)^2)/(Clima!$F193+0.95*Constantes!$F$19),0)</f>
        <v>0</v>
      </c>
      <c r="X195" s="34">
        <f>MAX(0,Y194+Clima!$F193-W195-Constantes!$D$11)</f>
        <v>0</v>
      </c>
      <c r="Y195" s="34">
        <f>Y194+Clima!$F193-W195-V195-X195</f>
        <v>27.542620185129387</v>
      </c>
      <c r="Z195" s="7"/>
      <c r="AA195" s="8"/>
    </row>
    <row r="196" spans="2:27" x14ac:dyDescent="0.25">
      <c r="B196" s="6"/>
      <c r="C196" s="34">
        <v>191</v>
      </c>
      <c r="D196" s="34">
        <f>ET_Calcs!$I194*((1-Constantes!$D$20)*ET_Calcs!$K194+ET_Calcs!$L194)</f>
        <v>1.4233188776462791</v>
      </c>
      <c r="E196" s="34">
        <f>EXP(2.5*(Cálculos!I195-Constantes!$D$11)/(Constantes!$D$13))*Constantes!$D$18+Constantes!$D$17</f>
        <v>0.37572855341617178</v>
      </c>
      <c r="F196" s="34">
        <f>MIN(D196*E196,0.8*(I195+Clima!$F194-G196-H196-Constantes!$D$12))</f>
        <v>0.53478154294796565</v>
      </c>
      <c r="G196" s="34">
        <f>IF(Clima!$F194&gt;0.05*Constantes!$D$19,((Clima!$F194-0.05*Constantes!$D$19)^2)/(Clima!$F194+0.95*Constantes!$D$19),0)</f>
        <v>0</v>
      </c>
      <c r="H196" s="34">
        <f>MAX(0,I195+Clima!$F194-G196-Constantes!$D$11)</f>
        <v>0</v>
      </c>
      <c r="I196" s="34">
        <f>I195+Clima!$F194-G196-F196-H196</f>
        <v>27.42116197109107</v>
      </c>
      <c r="J196" s="7"/>
      <c r="K196" s="34">
        <v>191</v>
      </c>
      <c r="L196" s="34">
        <f>ET_Calcs!$I194*((1-Constantes!$E$20)*ET_Calcs!$K194+ET_Calcs!$L194)</f>
        <v>1.4233188776462791</v>
      </c>
      <c r="M196" s="34">
        <f>EXP(2.5*(Cálculos!Q195-Constantes!$D$11)/(Constantes!$D$13))*Constantes!$E$18+Constantes!$E$17</f>
        <v>0.52418056063143315</v>
      </c>
      <c r="N196" s="34">
        <f>MIN(L196*M196,0.8*(Q195+Clima!$F194-O196-P196-Constantes!$D$12))</f>
        <v>0.74607608724192875</v>
      </c>
      <c r="O196" s="34">
        <f>IF(Clima!$F194&gt;0.05*Constantes!$E$19,((Clima!$F194-0.05*Constantes!$E$19)^2)/(Clima!$F194+0.95*Constantes!$E$19),0)</f>
        <v>0</v>
      </c>
      <c r="P196" s="34">
        <f>MAX(0,Q195+Clima!$F194-O196-Constantes!$D$11)</f>
        <v>0</v>
      </c>
      <c r="Q196" s="34">
        <f>Q195+Clima!$F194-O196-N196-P196</f>
        <v>27.005952274002514</v>
      </c>
      <c r="R196" s="7"/>
      <c r="S196" s="34">
        <v>191</v>
      </c>
      <c r="T196" s="34">
        <f>ET_Calcs!$I194*((1-Constantes!$F$20)*ET_Calcs!$K194+ET_Calcs!$L194)</f>
        <v>1.4233188776462791</v>
      </c>
      <c r="U196" s="34">
        <f>EXP(2.5*(Cálculos!Y195-Constantes!$D$11)/(Constantes!$D$13))*Constantes!$F$18+Constantes!$F$17</f>
        <v>0.67815195037848131</v>
      </c>
      <c r="V196" s="34">
        <f>MIN(T196*U196,0.8*(Y195+Clima!$F194-W196-X196-Constantes!$D$12))</f>
        <v>0.96522647288633512</v>
      </c>
      <c r="W196" s="34">
        <f>IF(Clima!$F194&gt;0.05*Constantes!$F$19,((Clima!$F194-0.05*Constantes!$F$19)^2)/(Clima!$F194+0.95*Constantes!$F$19),0)</f>
        <v>0</v>
      </c>
      <c r="X196" s="34">
        <f>MAX(0,Y195+Clima!$F194-W196-Constantes!$D$11)</f>
        <v>0</v>
      </c>
      <c r="Y196" s="34">
        <f>Y195+Clima!$F194-W196-V196-X196</f>
        <v>26.577393712243051</v>
      </c>
      <c r="Z196" s="7"/>
      <c r="AA196" s="8"/>
    </row>
    <row r="197" spans="2:27" x14ac:dyDescent="0.25">
      <c r="B197" s="6"/>
      <c r="C197" s="34">
        <v>192</v>
      </c>
      <c r="D197" s="34">
        <f>ET_Calcs!$I195*((1-Constantes!$D$20)*ET_Calcs!$K195+ET_Calcs!$L195)</f>
        <v>1.4754744055936331</v>
      </c>
      <c r="E197" s="34">
        <f>EXP(2.5*(Cálculos!I196-Constantes!$D$11)/(Constantes!$D$13))*Constantes!$D$18+Constantes!$D$17</f>
        <v>0.37328280513137646</v>
      </c>
      <c r="F197" s="34">
        <f>MIN(D197*E197,0.8*(I196+Clima!$F195-G197-H197-Constantes!$D$12))</f>
        <v>0.55076922501954162</v>
      </c>
      <c r="G197" s="34">
        <f>IF(Clima!$F195&gt;0.05*Constantes!$D$19,((Clima!$F195-0.05*Constantes!$D$19)^2)/(Clima!$F195+0.95*Constantes!$D$19),0)</f>
        <v>0</v>
      </c>
      <c r="H197" s="34">
        <f>MAX(0,I196+Clima!$F195-G197-Constantes!$D$11)</f>
        <v>0</v>
      </c>
      <c r="I197" s="34">
        <f>I196+Clima!$F195-G197-F197-H197</f>
        <v>26.870392746071527</v>
      </c>
      <c r="J197" s="7"/>
      <c r="K197" s="34">
        <v>192</v>
      </c>
      <c r="L197" s="34">
        <f>ET_Calcs!$I195*((1-Constantes!$E$20)*ET_Calcs!$K195+ET_Calcs!$L195)</f>
        <v>1.4754744055936331</v>
      </c>
      <c r="M197" s="34">
        <f>EXP(2.5*(Cálculos!Q196-Constantes!$D$11)/(Constantes!$D$13))*Constantes!$E$18+Constantes!$E$17</f>
        <v>0.52225689142539744</v>
      </c>
      <c r="N197" s="34">
        <f>MIN(L197*M197,0.8*(Q196+Clima!$F195-O197-P197-Constantes!$D$12))</f>
        <v>0.604761819202011</v>
      </c>
      <c r="O197" s="34">
        <f>IF(Clima!$F195&gt;0.05*Constantes!$E$19,((Clima!$F195-0.05*Constantes!$E$19)^2)/(Clima!$F195+0.95*Constantes!$E$19),0)</f>
        <v>0</v>
      </c>
      <c r="P197" s="34">
        <f>MAX(0,Q196+Clima!$F195-O197-Constantes!$D$11)</f>
        <v>0</v>
      </c>
      <c r="Q197" s="34">
        <f>Q196+Clima!$F195-O197-N197-P197</f>
        <v>26.401190454800503</v>
      </c>
      <c r="R197" s="7"/>
      <c r="S197" s="34">
        <v>192</v>
      </c>
      <c r="T197" s="34">
        <f>ET_Calcs!$I195*((1-Constantes!$F$20)*ET_Calcs!$K195+ET_Calcs!$L195)</f>
        <v>1.4754744055936331</v>
      </c>
      <c r="U197" s="34">
        <f>EXP(2.5*(Cálculos!Y196-Constantes!$D$11)/(Constantes!$D$13))*Constantes!$F$18+Constantes!$F$17</f>
        <v>0.67698393628079201</v>
      </c>
      <c r="V197" s="34">
        <f>MIN(T197*U197,0.8*(Y196+Clima!$F195-W197-X197-Constantes!$D$12))</f>
        <v>0.26191496979444084</v>
      </c>
      <c r="W197" s="34">
        <f>IF(Clima!$F195&gt;0.05*Constantes!$F$19,((Clima!$F195-0.05*Constantes!$F$19)^2)/(Clima!$F195+0.95*Constantes!$F$19),0)</f>
        <v>0</v>
      </c>
      <c r="X197" s="34">
        <f>MAX(0,Y196+Clima!$F195-W197-Constantes!$D$11)</f>
        <v>0</v>
      </c>
      <c r="Y197" s="34">
        <f>Y196+Clima!$F195-W197-V197-X197</f>
        <v>26.315478742448612</v>
      </c>
      <c r="Z197" s="7"/>
      <c r="AA197" s="8"/>
    </row>
    <row r="198" spans="2:27" x14ac:dyDescent="0.25">
      <c r="B198" s="6"/>
      <c r="C198" s="34">
        <v>193</v>
      </c>
      <c r="D198" s="34">
        <f>ET_Calcs!$I196*((1-Constantes!$D$20)*ET_Calcs!$K196+ET_Calcs!$L196)</f>
        <v>1.4753486905631126</v>
      </c>
      <c r="E198" s="34">
        <f>EXP(2.5*(Cálculos!I197-Constantes!$D$11)/(Constantes!$D$13))*Constantes!$D$18+Constantes!$D$17</f>
        <v>0.37091133698666401</v>
      </c>
      <c r="F198" s="34">
        <f>MIN(D198*E198,0.8*(I197+Clima!$F196-G198-H198-Constantes!$D$12))</f>
        <v>0.49631419685722167</v>
      </c>
      <c r="G198" s="34">
        <f>IF(Clima!$F196&gt;0.05*Constantes!$D$19,((Clima!$F196-0.05*Constantes!$D$19)^2)/(Clima!$F196+0.95*Constantes!$D$19),0)</f>
        <v>0</v>
      </c>
      <c r="H198" s="34">
        <f>MAX(0,I197+Clima!$F196-G198-Constantes!$D$11)</f>
        <v>0</v>
      </c>
      <c r="I198" s="34">
        <f>I197+Clima!$F196-G198-F198-H198</f>
        <v>26.374078549214307</v>
      </c>
      <c r="J198" s="7"/>
      <c r="K198" s="34">
        <v>193</v>
      </c>
      <c r="L198" s="34">
        <f>ET_Calcs!$I196*((1-Constantes!$E$20)*ET_Calcs!$K196+ET_Calcs!$L196)</f>
        <v>1.4753486905631126</v>
      </c>
      <c r="M198" s="34">
        <f>EXP(2.5*(Cálculos!Q197-Constantes!$D$11)/(Constantes!$D$13))*Constantes!$E$18+Constantes!$E$17</f>
        <v>0.5208104638506269</v>
      </c>
      <c r="N198" s="34">
        <f>MIN(L198*M198,0.8*(Q197+Clima!$F196-O198-P198-Constantes!$D$12))</f>
        <v>0.1209523638404022</v>
      </c>
      <c r="O198" s="34">
        <f>IF(Clima!$F196&gt;0.05*Constantes!$E$19,((Clima!$F196-0.05*Constantes!$E$19)^2)/(Clima!$F196+0.95*Constantes!$E$19),0)</f>
        <v>0</v>
      </c>
      <c r="P198" s="34">
        <f>MAX(0,Q197+Clima!$F196-O198-Constantes!$D$11)</f>
        <v>0</v>
      </c>
      <c r="Q198" s="34">
        <f>Q197+Clima!$F196-O198-N198-P198</f>
        <v>26.280238090960101</v>
      </c>
      <c r="R198" s="7"/>
      <c r="S198" s="34">
        <v>193</v>
      </c>
      <c r="T198" s="34">
        <f>ET_Calcs!$I196*((1-Constantes!$F$20)*ET_Calcs!$K196+ET_Calcs!$L196)</f>
        <v>1.4753486905631126</v>
      </c>
      <c r="U198" s="34">
        <f>EXP(2.5*(Cálculos!Y197-Constantes!$D$11)/(Constantes!$D$13))*Constantes!$F$18+Constantes!$F$17</f>
        <v>0.67668801338309714</v>
      </c>
      <c r="V198" s="34">
        <f>MIN(T198*U198,0.8*(Y197+Clima!$F196-W198-X198-Constantes!$D$12))</f>
        <v>5.2382993958889304E-2</v>
      </c>
      <c r="W198" s="34">
        <f>IF(Clima!$F196&gt;0.05*Constantes!$F$19,((Clima!$F196-0.05*Constantes!$F$19)^2)/(Clima!$F196+0.95*Constantes!$F$19),0)</f>
        <v>0</v>
      </c>
      <c r="X198" s="34">
        <f>MAX(0,Y197+Clima!$F196-W198-Constantes!$D$11)</f>
        <v>0</v>
      </c>
      <c r="Y198" s="34">
        <f>Y197+Clima!$F196-W198-V198-X198</f>
        <v>26.263095748489722</v>
      </c>
      <c r="Z198" s="7"/>
      <c r="AA198" s="8"/>
    </row>
    <row r="199" spans="2:27" x14ac:dyDescent="0.25">
      <c r="B199" s="6"/>
      <c r="C199" s="34">
        <v>194</v>
      </c>
      <c r="D199" s="34">
        <f>ET_Calcs!$I197*((1-Constantes!$D$20)*ET_Calcs!$K197+ET_Calcs!$L197)</f>
        <v>1.419315700989765</v>
      </c>
      <c r="E199" s="34">
        <f>EXP(2.5*(Cálculos!I198-Constantes!$D$11)/(Constantes!$D$13))*Constantes!$D$18+Constantes!$D$17</f>
        <v>0.36889516249689991</v>
      </c>
      <c r="F199" s="34">
        <f>MIN(D199*E199,0.8*(I198+Clima!$F197-G199-H199-Constantes!$D$12))</f>
        <v>9.9262839371445477E-2</v>
      </c>
      <c r="G199" s="34">
        <f>IF(Clima!$F197&gt;0.05*Constantes!$D$19,((Clima!$F197-0.05*Constantes!$D$19)^2)/(Clima!$F197+0.95*Constantes!$D$19),0)</f>
        <v>0</v>
      </c>
      <c r="H199" s="34">
        <f>MAX(0,I198+Clima!$F197-G199-Constantes!$D$11)</f>
        <v>0</v>
      </c>
      <c r="I199" s="34">
        <f>I198+Clima!$F197-G199-F199-H199</f>
        <v>26.274815709842862</v>
      </c>
      <c r="J199" s="7"/>
      <c r="K199" s="34">
        <v>194</v>
      </c>
      <c r="L199" s="34">
        <f>ET_Calcs!$I197*((1-Constantes!$E$20)*ET_Calcs!$K197+ET_Calcs!$L197)</f>
        <v>1.419315700989765</v>
      </c>
      <c r="M199" s="34">
        <f>EXP(2.5*(Cálculos!Q198-Constantes!$D$11)/(Constantes!$D$13))*Constantes!$E$18+Constantes!$E$17</f>
        <v>0.52053265978005558</v>
      </c>
      <c r="N199" s="34">
        <f>MIN(L199*M199,0.8*(Q198+Clima!$F197-O199-P199-Constantes!$D$12))</f>
        <v>2.4190472768080441E-2</v>
      </c>
      <c r="O199" s="34">
        <f>IF(Clima!$F197&gt;0.05*Constantes!$E$19,((Clima!$F197-0.05*Constantes!$E$19)^2)/(Clima!$F197+0.95*Constantes!$E$19),0)</f>
        <v>0</v>
      </c>
      <c r="P199" s="34">
        <f>MAX(0,Q198+Clima!$F197-O199-Constantes!$D$11)</f>
        <v>0</v>
      </c>
      <c r="Q199" s="34">
        <f>Q198+Clima!$F197-O199-N199-P199</f>
        <v>26.256047618192021</v>
      </c>
      <c r="R199" s="7"/>
      <c r="S199" s="34">
        <v>194</v>
      </c>
      <c r="T199" s="34">
        <f>ET_Calcs!$I197*((1-Constantes!$F$20)*ET_Calcs!$K197+ET_Calcs!$L197)</f>
        <v>1.419315700989765</v>
      </c>
      <c r="U199" s="34">
        <f>EXP(2.5*(Cálculos!Y198-Constantes!$D$11)/(Constantes!$D$13))*Constantes!$F$18+Constantes!$F$17</f>
        <v>0.67662985522557884</v>
      </c>
      <c r="V199" s="34">
        <f>MIN(T199*U199,0.8*(Y198+Clima!$F197-W199-X199-Constantes!$D$12))</f>
        <v>1.0476598791777293E-2</v>
      </c>
      <c r="W199" s="34">
        <f>IF(Clima!$F197&gt;0.05*Constantes!$F$19,((Clima!$F197-0.05*Constantes!$F$19)^2)/(Clima!$F197+0.95*Constantes!$F$19),0)</f>
        <v>0</v>
      </c>
      <c r="X199" s="34">
        <f>MAX(0,Y198+Clima!$F197-W199-Constantes!$D$11)</f>
        <v>0</v>
      </c>
      <c r="Y199" s="34">
        <f>Y198+Clima!$F197-W199-V199-X199</f>
        <v>26.252619149697946</v>
      </c>
      <c r="Z199" s="7"/>
      <c r="AA199" s="8"/>
    </row>
    <row r="200" spans="2:27" x14ac:dyDescent="0.25">
      <c r="B200" s="6"/>
      <c r="C200" s="34">
        <v>195</v>
      </c>
      <c r="D200" s="34">
        <f>ET_Calcs!$I198*((1-Constantes!$D$20)*ET_Calcs!$K198+ET_Calcs!$L198)</f>
        <v>1.3959009430177631</v>
      </c>
      <c r="E200" s="34">
        <f>EXP(2.5*(Cálculos!I199-Constantes!$D$11)/(Constantes!$D$13))*Constantes!$D$18+Constantes!$D$17</f>
        <v>0.36850509881519883</v>
      </c>
      <c r="F200" s="34">
        <f>MIN(D200*E200,0.8*(I199+Clima!$F198-G200-H200-Constantes!$D$12))</f>
        <v>1.9852567874289663E-2</v>
      </c>
      <c r="G200" s="34">
        <f>IF(Clima!$F198&gt;0.05*Constantes!$D$19,((Clima!$F198-0.05*Constantes!$D$19)^2)/(Clima!$F198+0.95*Constantes!$D$19),0)</f>
        <v>0</v>
      </c>
      <c r="H200" s="34">
        <f>MAX(0,I199+Clima!$F198-G200-Constantes!$D$11)</f>
        <v>0</v>
      </c>
      <c r="I200" s="34">
        <f>I199+Clima!$F198-G200-F200-H200</f>
        <v>26.254963141968574</v>
      </c>
      <c r="J200" s="7"/>
      <c r="K200" s="34">
        <v>195</v>
      </c>
      <c r="L200" s="34">
        <f>ET_Calcs!$I198*((1-Constantes!$E$20)*ET_Calcs!$K198+ET_Calcs!$L198)</f>
        <v>1.3959009430177631</v>
      </c>
      <c r="M200" s="34">
        <f>EXP(2.5*(Cálculos!Q199-Constantes!$D$11)/(Constantes!$D$13))*Constantes!$E$18+Constantes!$E$17</f>
        <v>0.5204775455767976</v>
      </c>
      <c r="N200" s="34">
        <f>MIN(L200*M200,0.8*(Q199+Clima!$F198-O200-P200-Constantes!$D$12))</f>
        <v>4.8380945536166571E-3</v>
      </c>
      <c r="O200" s="34">
        <f>IF(Clima!$F198&gt;0.05*Constantes!$E$19,((Clima!$F198-0.05*Constantes!$E$19)^2)/(Clima!$F198+0.95*Constantes!$E$19),0)</f>
        <v>0</v>
      </c>
      <c r="P200" s="34">
        <f>MAX(0,Q199+Clima!$F198-O200-Constantes!$D$11)</f>
        <v>0</v>
      </c>
      <c r="Q200" s="34">
        <f>Q199+Clima!$F198-O200-N200-P200</f>
        <v>26.251209523638405</v>
      </c>
      <c r="R200" s="7"/>
      <c r="S200" s="34">
        <v>195</v>
      </c>
      <c r="T200" s="34">
        <f>ET_Calcs!$I198*((1-Constantes!$F$20)*ET_Calcs!$K198+ET_Calcs!$L198)</f>
        <v>1.3959009430177631</v>
      </c>
      <c r="U200" s="34">
        <f>EXP(2.5*(Cálculos!Y199-Constantes!$D$11)/(Constantes!$D$13))*Constantes!$F$18+Constantes!$F$17</f>
        <v>0.67661826415891646</v>
      </c>
      <c r="V200" s="34">
        <f>MIN(T200*U200,0.8*(Y199+Clima!$F198-W200-X200-Constantes!$D$12))</f>
        <v>2.0953197583565954E-3</v>
      </c>
      <c r="W200" s="34">
        <f>IF(Clima!$F198&gt;0.05*Constantes!$F$19,((Clima!$F198-0.05*Constantes!$F$19)^2)/(Clima!$F198+0.95*Constantes!$F$19),0)</f>
        <v>0</v>
      </c>
      <c r="X200" s="34">
        <f>MAX(0,Y199+Clima!$F198-W200-Constantes!$D$11)</f>
        <v>0</v>
      </c>
      <c r="Y200" s="34">
        <f>Y199+Clima!$F198-W200-V200-X200</f>
        <v>26.250523829939588</v>
      </c>
      <c r="Z200" s="7"/>
      <c r="AA200" s="8"/>
    </row>
    <row r="201" spans="2:27" x14ac:dyDescent="0.25">
      <c r="B201" s="6"/>
      <c r="C201" s="34">
        <v>196</v>
      </c>
      <c r="D201" s="34">
        <f>ET_Calcs!$I199*((1-Constantes!$D$20)*ET_Calcs!$K199+ET_Calcs!$L199)</f>
        <v>1.4539062940909093</v>
      </c>
      <c r="E201" s="34">
        <f>EXP(2.5*(Cálculos!I200-Constantes!$D$11)/(Constantes!$D$13))*Constantes!$D$18+Constantes!$D$17</f>
        <v>0.3684276010026008</v>
      </c>
      <c r="F201" s="34">
        <f>MIN(D201*E201,0.8*(I200+Clima!$F199-G201-H201-Constantes!$D$12))</f>
        <v>3.9705135748590694E-3</v>
      </c>
      <c r="G201" s="34">
        <f>IF(Clima!$F199&gt;0.05*Constantes!$D$19,((Clima!$F199-0.05*Constantes!$D$19)^2)/(Clima!$F199+0.95*Constantes!$D$19),0)</f>
        <v>0</v>
      </c>
      <c r="H201" s="34">
        <f>MAX(0,I200+Clima!$F199-G201-Constantes!$D$11)</f>
        <v>0</v>
      </c>
      <c r="I201" s="34">
        <f>I200+Clima!$F199-G201-F201-H201</f>
        <v>26.250992628393714</v>
      </c>
      <c r="J201" s="7"/>
      <c r="K201" s="34">
        <v>196</v>
      </c>
      <c r="L201" s="34">
        <f>ET_Calcs!$I199*((1-Constantes!$E$20)*ET_Calcs!$K199+ET_Calcs!$L199)</f>
        <v>1.4539062940909093</v>
      </c>
      <c r="M201" s="34">
        <f>EXP(2.5*(Cálculos!Q200-Constantes!$D$11)/(Constantes!$D$13))*Constantes!$E$18+Constantes!$E$17</f>
        <v>0.52046654050151486</v>
      </c>
      <c r="N201" s="34">
        <f>MIN(L201*M201,0.8*(Q200+Clima!$F199-O201-P201-Constantes!$D$12))</f>
        <v>9.6761891072389978E-4</v>
      </c>
      <c r="O201" s="34">
        <f>IF(Clima!$F199&gt;0.05*Constantes!$E$19,((Clima!$F199-0.05*Constantes!$E$19)^2)/(Clima!$F199+0.95*Constantes!$E$19),0)</f>
        <v>0</v>
      </c>
      <c r="P201" s="34">
        <f>MAX(0,Q200+Clima!$F199-O201-Constantes!$D$11)</f>
        <v>0</v>
      </c>
      <c r="Q201" s="34">
        <f>Q200+Clima!$F199-O201-N201-P201</f>
        <v>26.25024190472768</v>
      </c>
      <c r="R201" s="7"/>
      <c r="S201" s="34">
        <v>196</v>
      </c>
      <c r="T201" s="34">
        <f>ET_Calcs!$I199*((1-Constantes!$F$20)*ET_Calcs!$K199+ET_Calcs!$L199)</f>
        <v>1.4539062940909093</v>
      </c>
      <c r="U201" s="34">
        <f>EXP(2.5*(Cálculos!Y200-Constantes!$D$11)/(Constantes!$D$13))*Constantes!$F$18+Constantes!$F$17</f>
        <v>0.67661594756427701</v>
      </c>
      <c r="V201" s="34">
        <f>MIN(T201*U201,0.8*(Y200+Clima!$F199-W201-X201-Constantes!$D$12))</f>
        <v>4.1906395167075062E-4</v>
      </c>
      <c r="W201" s="34">
        <f>IF(Clima!$F199&gt;0.05*Constantes!$F$19,((Clima!$F199-0.05*Constantes!$F$19)^2)/(Clima!$F199+0.95*Constantes!$F$19),0)</f>
        <v>0</v>
      </c>
      <c r="X201" s="34">
        <f>MAX(0,Y200+Clima!$F199-W201-Constantes!$D$11)</f>
        <v>0</v>
      </c>
      <c r="Y201" s="34">
        <f>Y200+Clima!$F199-W201-V201-X201</f>
        <v>26.250104765987917</v>
      </c>
      <c r="Z201" s="7"/>
      <c r="AA201" s="8"/>
    </row>
    <row r="202" spans="2:27" x14ac:dyDescent="0.25">
      <c r="B202" s="6"/>
      <c r="C202" s="34">
        <v>197</v>
      </c>
      <c r="D202" s="34">
        <f>ET_Calcs!$I200*((1-Constantes!$D$20)*ET_Calcs!$K200+ET_Calcs!$L200)</f>
        <v>1.4357296269676765</v>
      </c>
      <c r="E202" s="34">
        <f>EXP(2.5*(Cálculos!I201-Constantes!$D$11)/(Constantes!$D$13))*Constantes!$D$18+Constantes!$D$17</f>
        <v>0.36841212194326595</v>
      </c>
      <c r="F202" s="34">
        <f>MIN(D202*E202,0.8*(I201+Clima!$F200-G202-H202-Constantes!$D$12))</f>
        <v>7.9410271497124549E-4</v>
      </c>
      <c r="G202" s="34">
        <f>IF(Clima!$F200&gt;0.05*Constantes!$D$19,((Clima!$F200-0.05*Constantes!$D$19)^2)/(Clima!$F200+0.95*Constantes!$D$19),0)</f>
        <v>0</v>
      </c>
      <c r="H202" s="34">
        <f>MAX(0,I201+Clima!$F200-G202-Constantes!$D$11)</f>
        <v>0</v>
      </c>
      <c r="I202" s="34">
        <f>I201+Clima!$F200-G202-F202-H202</f>
        <v>26.250198525678744</v>
      </c>
      <c r="J202" s="7"/>
      <c r="K202" s="34">
        <v>197</v>
      </c>
      <c r="L202" s="34">
        <f>ET_Calcs!$I200*((1-Constantes!$E$20)*ET_Calcs!$K200+ET_Calcs!$L200)</f>
        <v>1.4357296269676765</v>
      </c>
      <c r="M202" s="34">
        <f>EXP(2.5*(Cálculos!Q201-Constantes!$D$11)/(Constantes!$D$13))*Constantes!$E$18+Constantes!$E$17</f>
        <v>0.52046434019628396</v>
      </c>
      <c r="N202" s="34">
        <f>MIN(L202*M202,0.8*(Q201+Clima!$F200-O202-P202-Constantes!$D$12))</f>
        <v>1.9352378214421151E-4</v>
      </c>
      <c r="O202" s="34">
        <f>IF(Clima!$F200&gt;0.05*Constantes!$E$19,((Clima!$F200-0.05*Constantes!$E$19)^2)/(Clima!$F200+0.95*Constantes!$E$19),0)</f>
        <v>0</v>
      </c>
      <c r="P202" s="34">
        <f>MAX(0,Q201+Clima!$F200-O202-Constantes!$D$11)</f>
        <v>0</v>
      </c>
      <c r="Q202" s="34">
        <f>Q201+Clima!$F200-O202-N202-P202</f>
        <v>26.250048380945536</v>
      </c>
      <c r="R202" s="7"/>
      <c r="S202" s="34">
        <v>197</v>
      </c>
      <c r="T202" s="34">
        <f>ET_Calcs!$I200*((1-Constantes!$F$20)*ET_Calcs!$K200+ET_Calcs!$L200)</f>
        <v>1.4357296269676765</v>
      </c>
      <c r="U202" s="34">
        <f>EXP(2.5*(Cálculos!Y201-Constantes!$D$11)/(Constantes!$D$13))*Constantes!$F$18+Constantes!$F$17</f>
        <v>0.67661548431006568</v>
      </c>
      <c r="V202" s="34">
        <f>MIN(T202*U202,0.8*(Y201+Clima!$F200-W202-X202-Constantes!$D$12))</f>
        <v>8.3812790333581691E-5</v>
      </c>
      <c r="W202" s="34">
        <f>IF(Clima!$F200&gt;0.05*Constantes!$F$19,((Clima!$F200-0.05*Constantes!$F$19)^2)/(Clima!$F200+0.95*Constantes!$F$19),0)</f>
        <v>0</v>
      </c>
      <c r="X202" s="34">
        <f>MAX(0,Y201+Clima!$F200-W202-Constantes!$D$11)</f>
        <v>0</v>
      </c>
      <c r="Y202" s="34">
        <f>Y201+Clima!$F200-W202-V202-X202</f>
        <v>26.250020953197584</v>
      </c>
      <c r="Z202" s="7"/>
      <c r="AA202" s="8"/>
    </row>
    <row r="203" spans="2:27" x14ac:dyDescent="0.25">
      <c r="B203" s="6"/>
      <c r="C203" s="34">
        <v>198</v>
      </c>
      <c r="D203" s="34">
        <f>ET_Calcs!$I201*((1-Constantes!$D$20)*ET_Calcs!$K201+ET_Calcs!$L201)</f>
        <v>1.4262470462354919</v>
      </c>
      <c r="E203" s="34">
        <f>EXP(2.5*(Cálculos!I202-Constantes!$D$11)/(Constantes!$D$13))*Constantes!$D$18+Constantes!$D$17</f>
        <v>0.36840902695077887</v>
      </c>
      <c r="F203" s="34">
        <f>MIN(D203*E203,0.8*(I202+Clima!$F201-G203-H203-Constantes!$D$12))</f>
        <v>1.5882054299538596E-4</v>
      </c>
      <c r="G203" s="34">
        <f>IF(Clima!$F201&gt;0.05*Constantes!$D$19,((Clima!$F201-0.05*Constantes!$D$19)^2)/(Clima!$F201+0.95*Constantes!$D$19),0)</f>
        <v>0</v>
      </c>
      <c r="H203" s="34">
        <f>MAX(0,I202+Clima!$F201-G203-Constantes!$D$11)</f>
        <v>0</v>
      </c>
      <c r="I203" s="34">
        <f>I202+Clima!$F201-G203-F203-H203</f>
        <v>26.250039705135748</v>
      </c>
      <c r="J203" s="7"/>
      <c r="K203" s="34">
        <v>198</v>
      </c>
      <c r="L203" s="34">
        <f>ET_Calcs!$I201*((1-Constantes!$E$20)*ET_Calcs!$K201+ET_Calcs!$L201)</f>
        <v>1.4262470462354919</v>
      </c>
      <c r="M203" s="34">
        <f>EXP(2.5*(Cálculos!Q202-Constantes!$D$11)/(Constantes!$D$13))*Constantes!$E$18+Constantes!$E$17</f>
        <v>0.52046390016362443</v>
      </c>
      <c r="N203" s="34">
        <f>MIN(L203*M203,0.8*(Q202+Clima!$F201-O203-P203-Constantes!$D$12))</f>
        <v>3.8704756428842307E-5</v>
      </c>
      <c r="O203" s="34">
        <f>IF(Clima!$F201&gt;0.05*Constantes!$E$19,((Clima!$F201-0.05*Constantes!$E$19)^2)/(Clima!$F201+0.95*Constantes!$E$19),0)</f>
        <v>0</v>
      </c>
      <c r="P203" s="34">
        <f>MAX(0,Q202+Clima!$F201-O203-Constantes!$D$11)</f>
        <v>0</v>
      </c>
      <c r="Q203" s="34">
        <f>Q202+Clima!$F201-O203-N203-P203</f>
        <v>26.250009676189109</v>
      </c>
      <c r="R203" s="7"/>
      <c r="S203" s="34">
        <v>198</v>
      </c>
      <c r="T203" s="34">
        <f>ET_Calcs!$I201*((1-Constantes!$F$20)*ET_Calcs!$K201+ET_Calcs!$L201)</f>
        <v>1.4262470462354919</v>
      </c>
      <c r="U203" s="34">
        <f>EXP(2.5*(Cálculos!Y202-Constantes!$D$11)/(Constantes!$D$13))*Constantes!$F$18+Constantes!$F$17</f>
        <v>0.67661539166181184</v>
      </c>
      <c r="V203" s="34">
        <f>MIN(T203*U203,0.8*(Y202+Clima!$F201-W203-X203-Constantes!$D$12))</f>
        <v>1.6762558067284773E-5</v>
      </c>
      <c r="W203" s="34">
        <f>IF(Clima!$F201&gt;0.05*Constantes!$F$19,((Clima!$F201-0.05*Constantes!$F$19)^2)/(Clima!$F201+0.95*Constantes!$F$19),0)</f>
        <v>0</v>
      </c>
      <c r="X203" s="34">
        <f>MAX(0,Y202+Clima!$F201-W203-Constantes!$D$11)</f>
        <v>0</v>
      </c>
      <c r="Y203" s="34">
        <f>Y202+Clima!$F201-W203-V203-X203</f>
        <v>26.250004190639515</v>
      </c>
      <c r="Z203" s="7"/>
      <c r="AA203" s="8"/>
    </row>
    <row r="204" spans="2:27" x14ac:dyDescent="0.25">
      <c r="B204" s="6"/>
      <c r="C204" s="34">
        <v>199</v>
      </c>
      <c r="D204" s="34">
        <f>ET_Calcs!$I202*((1-Constantes!$D$20)*ET_Calcs!$K202+ET_Calcs!$L202)</f>
        <v>1.4563279894206378</v>
      </c>
      <c r="E204" s="34">
        <f>EXP(2.5*(Cálculos!I203-Constantes!$D$11)/(Constantes!$D$13))*Constantes!$D$18+Constantes!$D$17</f>
        <v>0.36840840798505065</v>
      </c>
      <c r="F204" s="34">
        <f>MIN(D204*E204,0.8*(I203+Clima!$F202-G204-H204-Constantes!$D$12))</f>
        <v>0.16003176410859796</v>
      </c>
      <c r="G204" s="34">
        <f>IF(Clima!$F202&gt;0.05*Constantes!$D$19,((Clima!$F202-0.05*Constantes!$D$19)^2)/(Clima!$F202+0.95*Constantes!$D$19),0)</f>
        <v>0</v>
      </c>
      <c r="H204" s="34">
        <f>MAX(0,I203+Clima!$F202-G204-Constantes!$D$11)</f>
        <v>0</v>
      </c>
      <c r="I204" s="34">
        <f>I203+Clima!$F202-G204-F204-H204</f>
        <v>26.290007941027149</v>
      </c>
      <c r="J204" s="7"/>
      <c r="K204" s="34">
        <v>199</v>
      </c>
      <c r="L204" s="34">
        <f>ET_Calcs!$I202*((1-Constantes!$E$20)*ET_Calcs!$K202+ET_Calcs!$L202)</f>
        <v>1.4563279894206378</v>
      </c>
      <c r="M204" s="34">
        <f>EXP(2.5*(Cálculos!Q203-Constantes!$D$11)/(Constantes!$D$13))*Constantes!$E$18+Constantes!$E$17</f>
        <v>0.52046381215822801</v>
      </c>
      <c r="N204" s="34">
        <f>MIN(L204*M204,0.8*(Q203+Clima!$F202-O204-P204-Constantes!$D$12))</f>
        <v>0.16000774095128634</v>
      </c>
      <c r="O204" s="34">
        <f>IF(Clima!$F202&gt;0.05*Constantes!$E$19,((Clima!$F202-0.05*Constantes!$E$19)^2)/(Clima!$F202+0.95*Constantes!$E$19),0)</f>
        <v>0</v>
      </c>
      <c r="P204" s="34">
        <f>MAX(0,Q203+Clima!$F202-O204-Constantes!$D$11)</f>
        <v>0</v>
      </c>
      <c r="Q204" s="34">
        <f>Q203+Clima!$F202-O204-N204-P204</f>
        <v>26.290001935237822</v>
      </c>
      <c r="R204" s="7"/>
      <c r="S204" s="34">
        <v>199</v>
      </c>
      <c r="T204" s="34">
        <f>ET_Calcs!$I202*((1-Constantes!$F$20)*ET_Calcs!$K202+ET_Calcs!$L202)</f>
        <v>1.4563279894206378</v>
      </c>
      <c r="U204" s="34">
        <f>EXP(2.5*(Cálculos!Y203-Constantes!$D$11)/(Constantes!$D$13))*Constantes!$F$18+Constantes!$F$17</f>
        <v>0.67661537313226461</v>
      </c>
      <c r="V204" s="34">
        <f>MIN(T204*U204,0.8*(Y203+Clima!$F202-W204-X204-Constantes!$D$12))</f>
        <v>0.16000335251161177</v>
      </c>
      <c r="W204" s="34">
        <f>IF(Clima!$F202&gt;0.05*Constantes!$F$19,((Clima!$F202-0.05*Constantes!$F$19)^2)/(Clima!$F202+0.95*Constantes!$F$19),0)</f>
        <v>0</v>
      </c>
      <c r="X204" s="34">
        <f>MAX(0,Y203+Clima!$F202-W204-Constantes!$D$11)</f>
        <v>0</v>
      </c>
      <c r="Y204" s="34">
        <f>Y203+Clima!$F202-W204-V204-X204</f>
        <v>26.290000838127902</v>
      </c>
      <c r="Z204" s="7"/>
      <c r="AA204" s="8"/>
    </row>
    <row r="205" spans="2:27" x14ac:dyDescent="0.25">
      <c r="B205" s="6"/>
      <c r="C205" s="34">
        <v>200</v>
      </c>
      <c r="D205" s="34">
        <f>ET_Calcs!$I203*((1-Constantes!$D$20)*ET_Calcs!$K203+ET_Calcs!$L203)</f>
        <v>1.4592059174971217</v>
      </c>
      <c r="E205" s="34">
        <f>EXP(2.5*(Cálculos!I204-Constantes!$D$11)/(Constantes!$D$13))*Constantes!$D$18+Constantes!$D$17</f>
        <v>0.36856451979675631</v>
      </c>
      <c r="F205" s="34">
        <f>MIN(D205*E205,0.8*(I204+Clima!$F203-G205-H205-Constantes!$D$12))</f>
        <v>0.53781152826691181</v>
      </c>
      <c r="G205" s="34">
        <f>IF(Clima!$F203&gt;0.05*Constantes!$D$19,((Clima!$F203-0.05*Constantes!$D$19)^2)/(Clima!$F203+0.95*Constantes!$D$19),0)</f>
        <v>0</v>
      </c>
      <c r="H205" s="34">
        <f>MAX(0,I204+Clima!$F203-G205-Constantes!$D$11)</f>
        <v>0</v>
      </c>
      <c r="I205" s="34">
        <f>I204+Clima!$F203-G205-F205-H205</f>
        <v>27.352196412760239</v>
      </c>
      <c r="J205" s="7"/>
      <c r="K205" s="34">
        <v>200</v>
      </c>
      <c r="L205" s="34">
        <f>ET_Calcs!$I203*((1-Constantes!$E$20)*ET_Calcs!$K203+ET_Calcs!$L203)</f>
        <v>1.4592059174971217</v>
      </c>
      <c r="M205" s="34">
        <f>EXP(2.5*(Cálculos!Q204-Constantes!$D$11)/(Constantes!$D$13))*Constantes!$E$18+Constantes!$E$17</f>
        <v>0.52055494716653472</v>
      </c>
      <c r="N205" s="34">
        <f>MIN(L205*M205,0.8*(Q204+Clima!$F203-O205-P205-Constantes!$D$12))</f>
        <v>0.75959685928780896</v>
      </c>
      <c r="O205" s="34">
        <f>IF(Clima!$F203&gt;0.05*Constantes!$E$19,((Clima!$F203-0.05*Constantes!$E$19)^2)/(Clima!$F203+0.95*Constantes!$E$19),0)</f>
        <v>0</v>
      </c>
      <c r="P205" s="34">
        <f>MAX(0,Q204+Clima!$F203-O205-Constantes!$D$11)</f>
        <v>0</v>
      </c>
      <c r="Q205" s="34">
        <f>Q204+Clima!$F203-O205-N205-P205</f>
        <v>27.130405075950016</v>
      </c>
      <c r="R205" s="7"/>
      <c r="S205" s="34">
        <v>200</v>
      </c>
      <c r="T205" s="34">
        <f>ET_Calcs!$I203*((1-Constantes!$F$20)*ET_Calcs!$K203+ET_Calcs!$L203)</f>
        <v>1.4592059174971217</v>
      </c>
      <c r="U205" s="34">
        <f>EXP(2.5*(Cálculos!Y204-Constantes!$D$11)/(Constantes!$D$13))*Constantes!$F$18+Constantes!$F$17</f>
        <v>0.67665968428759216</v>
      </c>
      <c r="V205" s="34">
        <f>MIN(T205*U205,0.8*(Y204+Clima!$F203-W205-X205-Constantes!$D$12))</f>
        <v>0.98738581544418857</v>
      </c>
      <c r="W205" s="34">
        <f>IF(Clima!$F203&gt;0.05*Constantes!$F$19,((Clima!$F203-0.05*Constantes!$F$19)^2)/(Clima!$F203+0.95*Constantes!$F$19),0)</f>
        <v>0</v>
      </c>
      <c r="X205" s="34">
        <f>MAX(0,Y204+Clima!$F203-W205-Constantes!$D$11)</f>
        <v>0</v>
      </c>
      <c r="Y205" s="34">
        <f>Y204+Clima!$F203-W205-V205-X205</f>
        <v>26.902615022683715</v>
      </c>
      <c r="Z205" s="7"/>
      <c r="AA205" s="8"/>
    </row>
    <row r="206" spans="2:27" x14ac:dyDescent="0.25">
      <c r="B206" s="6"/>
      <c r="C206" s="34">
        <v>201</v>
      </c>
      <c r="D206" s="34">
        <f>ET_Calcs!$I204*((1-Constantes!$D$20)*ET_Calcs!$K204+ET_Calcs!$L204)</f>
        <v>1.4294394471854375</v>
      </c>
      <c r="E206" s="34">
        <f>EXP(2.5*(Cálculos!I205-Constantes!$D$11)/(Constantes!$D$13))*Constantes!$D$18+Constantes!$D$17</f>
        <v>0.37297784863692618</v>
      </c>
      <c r="F206" s="34">
        <f>MIN(D206*E206,0.8*(I205+Clima!$F204-G206-H206-Constantes!$D$12))</f>
        <v>0.5331492497679815</v>
      </c>
      <c r="G206" s="34">
        <f>IF(Clima!$F204&gt;0.05*Constantes!$D$19,((Clima!$F204-0.05*Constantes!$D$19)^2)/(Clima!$F204+0.95*Constantes!$D$19),0)</f>
        <v>0.17140244698915841</v>
      </c>
      <c r="H206" s="34">
        <f>MAX(0,I205+Clima!$F204-G206-Constantes!$D$11)</f>
        <v>0</v>
      </c>
      <c r="I206" s="34">
        <f>I205+Clima!$F204-G206-F206-H206</f>
        <v>31.747644716003101</v>
      </c>
      <c r="J206" s="7"/>
      <c r="K206" s="34">
        <v>201</v>
      </c>
      <c r="L206" s="34">
        <f>ET_Calcs!$I204*((1-Constantes!$E$20)*ET_Calcs!$K204+ET_Calcs!$L204)</f>
        <v>1.4294394471854375</v>
      </c>
      <c r="M206" s="34">
        <f>EXP(2.5*(Cálculos!Q205-Constantes!$D$11)/(Constantes!$D$13))*Constantes!$E$18+Constantes!$E$17</f>
        <v>0.52256679948308526</v>
      </c>
      <c r="N206" s="34">
        <f>MIN(L206*M206,0.8*(Q205+Clima!$F204-O206-P206-Constantes!$D$12))</f>
        <v>0.74697759697056476</v>
      </c>
      <c r="O206" s="34">
        <f>IF(Clima!$F204&gt;0.05*Constantes!$E$19,((Clima!$F204-0.05*Constantes!$E$19)^2)/(Clima!$F204+0.95*Constantes!$E$19),0)</f>
        <v>8.781501688750297E-3</v>
      </c>
      <c r="P206" s="34">
        <f>MAX(0,Q205+Clima!$F204-O206-Constantes!$D$11)</f>
        <v>0</v>
      </c>
      <c r="Q206" s="34">
        <f>Q205+Clima!$F204-O206-N206-P206</f>
        <v>31.474645977290699</v>
      </c>
      <c r="R206" s="7"/>
      <c r="S206" s="34">
        <v>201</v>
      </c>
      <c r="T206" s="34">
        <f>ET_Calcs!$I204*((1-Constantes!$F$20)*ET_Calcs!$K204+ET_Calcs!$L204)</f>
        <v>1.4294394471854375</v>
      </c>
      <c r="U206" s="34">
        <f>EXP(2.5*(Cálculos!Y205-Constantes!$D$11)/(Constantes!$D$13))*Constantes!$F$18+Constantes!$F$17</f>
        <v>0.67736357601649455</v>
      </c>
      <c r="V206" s="34">
        <f>MIN(T206*U206,0.8*(Y205+Clima!$F204-W206-X206-Constantes!$D$12))</f>
        <v>0.96825021564456903</v>
      </c>
      <c r="W206" s="34">
        <f>IF(Clima!$F204&gt;0.05*Constantes!$F$19,((Clima!$F204-0.05*Constantes!$F$19)^2)/(Clima!$F204+0.95*Constantes!$F$19),0)</f>
        <v>0</v>
      </c>
      <c r="X206" s="34">
        <f>MAX(0,Y205+Clima!$F204-W206-Constantes!$D$11)</f>
        <v>0</v>
      </c>
      <c r="Y206" s="34">
        <f>Y205+Clima!$F204-W206-V206-X206</f>
        <v>31.034364807039143</v>
      </c>
      <c r="Z206" s="7"/>
      <c r="AA206" s="8"/>
    </row>
    <row r="207" spans="2:27" x14ac:dyDescent="0.25">
      <c r="B207" s="6"/>
      <c r="C207" s="34">
        <v>202</v>
      </c>
      <c r="D207" s="34">
        <f>ET_Calcs!$I205*((1-Constantes!$D$20)*ET_Calcs!$K205+ET_Calcs!$L205)</f>
        <v>1.3964073025366326</v>
      </c>
      <c r="E207" s="34">
        <f>EXP(2.5*(Cálculos!I206-Constantes!$D$11)/(Constantes!$D$13))*Constantes!$D$18+Constantes!$D$17</f>
        <v>0.39794117267984785</v>
      </c>
      <c r="F207" s="34">
        <f>MIN(D207*E207,0.8*(I206+Clima!$F205-G207-H207-Constantes!$D$12))</f>
        <v>0.55568795951013061</v>
      </c>
      <c r="G207" s="34">
        <f>IF(Clima!$F205&gt;0.05*Constantes!$D$19,((Clima!$F205-0.05*Constantes!$D$19)^2)/(Clima!$F205+0.95*Constantes!$D$19),0)</f>
        <v>0.4034122983163187</v>
      </c>
      <c r="H207" s="34">
        <f>MAX(0,I206+Clima!$F205-G207-Constantes!$D$11)</f>
        <v>0</v>
      </c>
      <c r="I207" s="34">
        <f>I206+Clima!$F205-G207-F207-H207</f>
        <v>37.488544458176655</v>
      </c>
      <c r="J207" s="7"/>
      <c r="K207" s="34">
        <v>202</v>
      </c>
      <c r="L207" s="34">
        <f>ET_Calcs!$I205*((1-Constantes!$E$20)*ET_Calcs!$K205+ET_Calcs!$L205)</f>
        <v>1.3964073025366326</v>
      </c>
      <c r="M207" s="34">
        <f>EXP(2.5*(Cálculos!Q206-Constantes!$D$11)/(Constantes!$D$13))*Constantes!$E$18+Constantes!$E$17</f>
        <v>0.53656798790327231</v>
      </c>
      <c r="N207" s="34">
        <f>MIN(L207*M207,0.8*(Q206+Clima!$F205-O207-P207-Constantes!$D$12))</f>
        <v>0.74926745661551697</v>
      </c>
      <c r="O207" s="34">
        <f>IF(Clima!$F205&gt;0.05*Constantes!$E$19,((Clima!$F205-0.05*Constantes!$E$19)^2)/(Clima!$F205+0.95*Constantes!$E$19),0)</f>
        <v>6.9829125223157304E-2</v>
      </c>
      <c r="P207" s="34">
        <f>MAX(0,Q206+Clima!$F205-O207-Constantes!$D$11)</f>
        <v>0</v>
      </c>
      <c r="Q207" s="34">
        <f>Q206+Clima!$F205-O207-N207-P207</f>
        <v>37.355549395452023</v>
      </c>
      <c r="R207" s="7"/>
      <c r="S207" s="34">
        <v>202</v>
      </c>
      <c r="T207" s="34">
        <f>ET_Calcs!$I205*((1-Constantes!$F$20)*ET_Calcs!$K205+ET_Calcs!$L205)</f>
        <v>1.3964073025366326</v>
      </c>
      <c r="U207" s="34">
        <f>EXP(2.5*(Cálculos!Y206-Constantes!$D$11)/(Constantes!$D$13))*Constantes!$F$18+Constantes!$F$17</f>
        <v>0.68359583656105694</v>
      </c>
      <c r="V207" s="34">
        <f>MIN(T207*U207,0.8*(Y206+Clima!$F205-W207-X207-Constantes!$D$12))</f>
        <v>0.95457821815749833</v>
      </c>
      <c r="W207" s="34">
        <f>IF(Clima!$F205&gt;0.05*Constantes!$F$19,((Clima!$F205-0.05*Constantes!$F$19)^2)/(Clima!$F205+0.95*Constantes!$F$19),0)</f>
        <v>1.5756827739852315E-3</v>
      </c>
      <c r="X207" s="34">
        <f>MAX(0,Y206+Clima!$F205-W207-Constantes!$D$11)</f>
        <v>0</v>
      </c>
      <c r="Y207" s="34">
        <f>Y206+Clima!$F205-W207-V207-X207</f>
        <v>36.77821090610766</v>
      </c>
      <c r="Z207" s="7"/>
      <c r="AA207" s="8"/>
    </row>
    <row r="208" spans="2:27" x14ac:dyDescent="0.25">
      <c r="B208" s="6"/>
      <c r="C208" s="34">
        <v>203</v>
      </c>
      <c r="D208" s="34">
        <f>ET_Calcs!$I206*((1-Constantes!$D$20)*ET_Calcs!$K206+ET_Calcs!$L206)</f>
        <v>1.4951149109481676</v>
      </c>
      <c r="E208" s="34">
        <f>EXP(2.5*(Cálculos!I207-Constantes!$D$11)/(Constantes!$D$13))*Constantes!$D$18+Constantes!$D$17</f>
        <v>0.45560110687969141</v>
      </c>
      <c r="F208" s="34">
        <f>MIN(D208*E208,0.8*(I207+Clima!$F206-G208-H208-Constantes!$D$12))</f>
        <v>0.68117600834031644</v>
      </c>
      <c r="G208" s="34">
        <f>IF(Clima!$F206&gt;0.05*Constantes!$D$19,((Clima!$F206-0.05*Constantes!$D$19)^2)/(Clima!$F206+0.95*Constantes!$D$19),0)</f>
        <v>0</v>
      </c>
      <c r="H208" s="34">
        <f>MAX(0,I207+Clima!$F206-G208-Constantes!$D$11)</f>
        <v>0</v>
      </c>
      <c r="I208" s="34">
        <f>I207+Clima!$F206-G208-F208-H208</f>
        <v>36.807368449836339</v>
      </c>
      <c r="J208" s="7"/>
      <c r="K208" s="34">
        <v>203</v>
      </c>
      <c r="L208" s="34">
        <f>ET_Calcs!$I206*((1-Constantes!$E$20)*ET_Calcs!$K206+ET_Calcs!$L206)</f>
        <v>1.4951149109481676</v>
      </c>
      <c r="M208" s="34">
        <f>EXP(2.5*(Cálculos!Q207-Constantes!$D$11)/(Constantes!$D$13))*Constantes!$E$18+Constantes!$E$17</f>
        <v>0.5702884102106871</v>
      </c>
      <c r="N208" s="34">
        <f>MIN(L208*M208,0.8*(Q207+Clima!$F206-O208-P208-Constantes!$D$12))</f>
        <v>0.85264670564692358</v>
      </c>
      <c r="O208" s="34">
        <f>IF(Clima!$F206&gt;0.05*Constantes!$E$19,((Clima!$F206-0.05*Constantes!$E$19)^2)/(Clima!$F206+0.95*Constantes!$E$19),0)</f>
        <v>0</v>
      </c>
      <c r="P208" s="34">
        <f>MAX(0,Q207+Clima!$F206-O208-Constantes!$D$11)</f>
        <v>0</v>
      </c>
      <c r="Q208" s="34">
        <f>Q207+Clima!$F206-O208-N208-P208</f>
        <v>36.502902689805097</v>
      </c>
      <c r="R208" s="7"/>
      <c r="S208" s="34">
        <v>203</v>
      </c>
      <c r="T208" s="34">
        <f>ET_Calcs!$I206*((1-Constantes!$F$20)*ET_Calcs!$K206+ET_Calcs!$L206)</f>
        <v>1.4951149109481676</v>
      </c>
      <c r="U208" s="34">
        <f>EXP(2.5*(Cálculos!Y207-Constantes!$D$11)/(Constantes!$D$13))*Constantes!$F$18+Constantes!$F$17</f>
        <v>0.69871493928418593</v>
      </c>
      <c r="V208" s="34">
        <f>MIN(T208*U208,0.8*(Y207+Clima!$F206-W208-X208-Constantes!$D$12))</f>
        <v>1.0446591242260299</v>
      </c>
      <c r="W208" s="34">
        <f>IF(Clima!$F206&gt;0.05*Constantes!$F$19,((Clima!$F206-0.05*Constantes!$F$19)^2)/(Clima!$F206+0.95*Constantes!$F$19),0)</f>
        <v>0</v>
      </c>
      <c r="X208" s="34">
        <f>MAX(0,Y207+Clima!$F206-W208-Constantes!$D$11)</f>
        <v>0</v>
      </c>
      <c r="Y208" s="34">
        <f>Y207+Clima!$F206-W208-V208-X208</f>
        <v>35.73355178188163</v>
      </c>
      <c r="Z208" s="7"/>
      <c r="AA208" s="8"/>
    </row>
    <row r="209" spans="2:27" x14ac:dyDescent="0.25">
      <c r="B209" s="6"/>
      <c r="C209" s="34">
        <v>204</v>
      </c>
      <c r="D209" s="34">
        <f>ET_Calcs!$I207*((1-Constantes!$D$20)*ET_Calcs!$K207+ET_Calcs!$L207)</f>
        <v>1.4811380494263171</v>
      </c>
      <c r="E209" s="34">
        <f>EXP(2.5*(Cálculos!I208-Constantes!$D$11)/(Constantes!$D$13))*Constantes!$D$18+Constantes!$D$17</f>
        <v>0.44668865009070841</v>
      </c>
      <c r="F209" s="34">
        <f>MIN(D209*E209,0.8*(I208+Clima!$F207-G209-H209-Constantes!$D$12))</f>
        <v>0.66160755589622655</v>
      </c>
      <c r="G209" s="34">
        <f>IF(Clima!$F207&gt;0.05*Constantes!$D$19,((Clima!$F207-0.05*Constantes!$D$19)^2)/(Clima!$F207+0.95*Constantes!$D$19),0)</f>
        <v>0</v>
      </c>
      <c r="H209" s="34">
        <f>MAX(0,I208+Clima!$F207-G209-Constantes!$D$11)</f>
        <v>0</v>
      </c>
      <c r="I209" s="34">
        <f>I208+Clima!$F207-G209-F209-H209</f>
        <v>36.145760893940114</v>
      </c>
      <c r="J209" s="7"/>
      <c r="K209" s="34">
        <v>204</v>
      </c>
      <c r="L209" s="34">
        <f>ET_Calcs!$I207*((1-Constantes!$E$20)*ET_Calcs!$K207+ET_Calcs!$L207)</f>
        <v>1.4811380494263171</v>
      </c>
      <c r="M209" s="34">
        <f>EXP(2.5*(Cálculos!Q208-Constantes!$D$11)/(Constantes!$D$13))*Constantes!$E$18+Constantes!$E$17</f>
        <v>0.56393509323294444</v>
      </c>
      <c r="N209" s="34">
        <f>MIN(L209*M209,0.8*(Q208+Clima!$F207-O209-P209-Constantes!$D$12))</f>
        <v>0.8352657239940916</v>
      </c>
      <c r="O209" s="34">
        <f>IF(Clima!$F207&gt;0.05*Constantes!$E$19,((Clima!$F207-0.05*Constantes!$E$19)^2)/(Clima!$F207+0.95*Constantes!$E$19),0)</f>
        <v>0</v>
      </c>
      <c r="P209" s="34">
        <f>MAX(0,Q208+Clima!$F207-O209-Constantes!$D$11)</f>
        <v>0</v>
      </c>
      <c r="Q209" s="34">
        <f>Q208+Clima!$F207-O209-N209-P209</f>
        <v>35.667636965811006</v>
      </c>
      <c r="R209" s="7"/>
      <c r="S209" s="34">
        <v>204</v>
      </c>
      <c r="T209" s="34">
        <f>ET_Calcs!$I207*((1-Constantes!$F$20)*ET_Calcs!$K207+ET_Calcs!$L207)</f>
        <v>1.4811380494263171</v>
      </c>
      <c r="U209" s="34">
        <f>EXP(2.5*(Cálculos!Y208-Constantes!$D$11)/(Constantes!$D$13))*Constantes!$F$18+Constantes!$F$17</f>
        <v>0.69520276943478265</v>
      </c>
      <c r="V209" s="34">
        <f>MIN(T209*U209,0.8*(Y208+Clima!$F207-W209-X209-Constantes!$D$12))</f>
        <v>1.0296912738764077</v>
      </c>
      <c r="W209" s="34">
        <f>IF(Clima!$F207&gt;0.05*Constantes!$F$19,((Clima!$F207-0.05*Constantes!$F$19)^2)/(Clima!$F207+0.95*Constantes!$F$19),0)</f>
        <v>0</v>
      </c>
      <c r="X209" s="34">
        <f>MAX(0,Y208+Clima!$F207-W209-Constantes!$D$11)</f>
        <v>0</v>
      </c>
      <c r="Y209" s="34">
        <f>Y208+Clima!$F207-W209-V209-X209</f>
        <v>34.703860508005221</v>
      </c>
      <c r="Z209" s="7"/>
      <c r="AA209" s="8"/>
    </row>
    <row r="210" spans="2:27" x14ac:dyDescent="0.25">
      <c r="B210" s="6"/>
      <c r="C210" s="34">
        <v>205</v>
      </c>
      <c r="D210" s="34">
        <f>ET_Calcs!$I208*((1-Constantes!$D$20)*ET_Calcs!$K208+ET_Calcs!$L208)</f>
        <v>1.5184669050894477</v>
      </c>
      <c r="E210" s="34">
        <f>EXP(2.5*(Cálculos!I209-Constantes!$D$11)/(Constantes!$D$13))*Constantes!$D$18+Constantes!$D$17</f>
        <v>0.4386545967846387</v>
      </c>
      <c r="F210" s="34">
        <f>MIN(D210*E210,0.8*(I209+Clima!$F208-G210-H210-Constantes!$D$12))</f>
        <v>0.66608248798282987</v>
      </c>
      <c r="G210" s="34">
        <f>IF(Clima!$F208&gt;0.05*Constantes!$D$19,((Clima!$F208-0.05*Constantes!$D$19)^2)/(Clima!$F208+0.95*Constantes!$D$19),0)</f>
        <v>0</v>
      </c>
      <c r="H210" s="34">
        <f>MAX(0,I209+Clima!$F208-G210-Constantes!$D$11)</f>
        <v>0</v>
      </c>
      <c r="I210" s="34">
        <f>I209+Clima!$F208-G210-F210-H210</f>
        <v>35.479678405957287</v>
      </c>
      <c r="J210" s="7"/>
      <c r="K210" s="34">
        <v>205</v>
      </c>
      <c r="L210" s="34">
        <f>ET_Calcs!$I208*((1-Constantes!$E$20)*ET_Calcs!$K208+ET_Calcs!$L208)</f>
        <v>1.5184669050894477</v>
      </c>
      <c r="M210" s="34">
        <f>EXP(2.5*(Cálculos!Q209-Constantes!$D$11)/(Constantes!$D$13))*Constantes!$E$18+Constantes!$E$17</f>
        <v>0.55826846849147016</v>
      </c>
      <c r="N210" s="34">
        <f>MIN(L210*M210,0.8*(Q209+Clima!$F208-O210-P210-Constantes!$D$12))</f>
        <v>0.84771219355926852</v>
      </c>
      <c r="O210" s="34">
        <f>IF(Clima!$F208&gt;0.05*Constantes!$E$19,((Clima!$F208-0.05*Constantes!$E$19)^2)/(Clima!$F208+0.95*Constantes!$E$19),0)</f>
        <v>0</v>
      </c>
      <c r="P210" s="34">
        <f>MAX(0,Q209+Clima!$F208-O210-Constantes!$D$11)</f>
        <v>0</v>
      </c>
      <c r="Q210" s="34">
        <f>Q209+Clima!$F208-O210-N210-P210</f>
        <v>34.819924772251738</v>
      </c>
      <c r="R210" s="7"/>
      <c r="S210" s="34">
        <v>205</v>
      </c>
      <c r="T210" s="34">
        <f>ET_Calcs!$I208*((1-Constantes!$F$20)*ET_Calcs!$K208+ET_Calcs!$L208)</f>
        <v>1.5184669050894477</v>
      </c>
      <c r="U210" s="34">
        <f>EXP(2.5*(Cálculos!Y209-Constantes!$D$11)/(Constantes!$D$13))*Constantes!$F$18+Constantes!$F$17</f>
        <v>0.69211779068721235</v>
      </c>
      <c r="V210" s="34">
        <f>MIN(T210*U210,0.8*(Y209+Clima!$F208-W210-X210-Constantes!$D$12))</f>
        <v>1.0509579595821574</v>
      </c>
      <c r="W210" s="34">
        <f>IF(Clima!$F208&gt;0.05*Constantes!$F$19,((Clima!$F208-0.05*Constantes!$F$19)^2)/(Clima!$F208+0.95*Constantes!$F$19),0)</f>
        <v>0</v>
      </c>
      <c r="X210" s="34">
        <f>MAX(0,Y209+Clima!$F208-W210-Constantes!$D$11)</f>
        <v>0</v>
      </c>
      <c r="Y210" s="34">
        <f>Y209+Clima!$F208-W210-V210-X210</f>
        <v>33.652902548423064</v>
      </c>
      <c r="Z210" s="7"/>
      <c r="AA210" s="8"/>
    </row>
    <row r="211" spans="2:27" x14ac:dyDescent="0.25">
      <c r="B211" s="6"/>
      <c r="C211" s="34">
        <v>206</v>
      </c>
      <c r="D211" s="34">
        <f>ET_Calcs!$I209*((1-Constantes!$D$20)*ET_Calcs!$K209+ET_Calcs!$L209)</f>
        <v>1.5260096480638312</v>
      </c>
      <c r="E211" s="34">
        <f>EXP(2.5*(Cálculos!I210-Constantes!$D$11)/(Constantes!$D$13))*Constantes!$D$18+Constantes!$D$17</f>
        <v>0.43114131301350367</v>
      </c>
      <c r="F211" s="34">
        <f>MIN(D211*E211,0.8*(I210+Clima!$F209-G211-H211-Constantes!$D$12))</f>
        <v>0.65792580333751483</v>
      </c>
      <c r="G211" s="34">
        <f>IF(Clima!$F209&gt;0.05*Constantes!$D$19,((Clima!$F209-0.05*Constantes!$D$19)^2)/(Clima!$F209+0.95*Constantes!$D$19),0)</f>
        <v>0</v>
      </c>
      <c r="H211" s="34">
        <f>MAX(0,I210+Clima!$F209-G211-Constantes!$D$11)</f>
        <v>0</v>
      </c>
      <c r="I211" s="34">
        <f>I210+Clima!$F209-G211-F211-H211</f>
        <v>34.821752602619775</v>
      </c>
      <c r="J211" s="7"/>
      <c r="K211" s="34">
        <v>206</v>
      </c>
      <c r="L211" s="34">
        <f>ET_Calcs!$I209*((1-Constantes!$E$20)*ET_Calcs!$K209+ET_Calcs!$L209)</f>
        <v>1.5260096480638312</v>
      </c>
      <c r="M211" s="34">
        <f>EXP(2.5*(Cálculos!Q210-Constantes!$D$11)/(Constantes!$D$13))*Constantes!$E$18+Constantes!$E$17</f>
        <v>0.55303069273350547</v>
      </c>
      <c r="N211" s="34">
        <f>MIN(L211*M211,0.8*(Q210+Clima!$F209-O211-P211-Constantes!$D$12))</f>
        <v>0.84393017278675342</v>
      </c>
      <c r="O211" s="34">
        <f>IF(Clima!$F209&gt;0.05*Constantes!$E$19,((Clima!$F209-0.05*Constantes!$E$19)^2)/(Clima!$F209+0.95*Constantes!$E$19),0)</f>
        <v>0</v>
      </c>
      <c r="P211" s="34">
        <f>MAX(0,Q210+Clima!$F209-O211-Constantes!$D$11)</f>
        <v>0</v>
      </c>
      <c r="Q211" s="34">
        <f>Q210+Clima!$F209-O211-N211-P211</f>
        <v>33.975994599464983</v>
      </c>
      <c r="R211" s="7"/>
      <c r="S211" s="34">
        <v>206</v>
      </c>
      <c r="T211" s="34">
        <f>ET_Calcs!$I209*((1-Constantes!$F$20)*ET_Calcs!$K209+ET_Calcs!$L209)</f>
        <v>1.5260096480638312</v>
      </c>
      <c r="U211" s="34">
        <f>EXP(2.5*(Cálculos!Y210-Constantes!$D$11)/(Constantes!$D$13))*Constantes!$F$18+Constantes!$F$17</f>
        <v>0.68931274740763449</v>
      </c>
      <c r="V211" s="34">
        <f>MIN(T211*U211,0.8*(Y210+Clima!$F209-W211-X211-Constantes!$D$12))</f>
        <v>1.0518979030774369</v>
      </c>
      <c r="W211" s="34">
        <f>IF(Clima!$F209&gt;0.05*Constantes!$F$19,((Clima!$F209-0.05*Constantes!$F$19)^2)/(Clima!$F209+0.95*Constantes!$F$19),0)</f>
        <v>0</v>
      </c>
      <c r="X211" s="34">
        <f>MAX(0,Y210+Clima!$F209-W211-Constantes!$D$11)</f>
        <v>0</v>
      </c>
      <c r="Y211" s="34">
        <f>Y210+Clima!$F209-W211-V211-X211</f>
        <v>32.601004645345625</v>
      </c>
      <c r="Z211" s="7"/>
      <c r="AA211" s="8"/>
    </row>
    <row r="212" spans="2:27" x14ac:dyDescent="0.25">
      <c r="B212" s="6"/>
      <c r="C212" s="34">
        <v>207</v>
      </c>
      <c r="D212" s="34">
        <f>ET_Calcs!$I210*((1-Constantes!$D$20)*ET_Calcs!$K210+ET_Calcs!$L210)</f>
        <v>1.490890683727524</v>
      </c>
      <c r="E212" s="34">
        <f>EXP(2.5*(Cálculos!I211-Constantes!$D$11)/(Constantes!$D$13))*Constantes!$D$18+Constantes!$D$17</f>
        <v>0.42424635999242244</v>
      </c>
      <c r="F212" s="34">
        <f>MIN(D212*E212,0.8*(I211+Clima!$F210-G212-H212-Constantes!$D$12))</f>
        <v>0.63250494571801597</v>
      </c>
      <c r="G212" s="34">
        <f>IF(Clima!$F210&gt;0.05*Constantes!$D$19,((Clima!$F210-0.05*Constantes!$D$19)^2)/(Clima!$F210+0.95*Constantes!$D$19),0)</f>
        <v>0</v>
      </c>
      <c r="H212" s="34">
        <f>MAX(0,I211+Clima!$F210-G212-Constantes!$D$11)</f>
        <v>0</v>
      </c>
      <c r="I212" s="34">
        <f>I211+Clima!$F210-G212-F212-H212</f>
        <v>34.189247656901756</v>
      </c>
      <c r="J212" s="7"/>
      <c r="K212" s="34">
        <v>207</v>
      </c>
      <c r="L212" s="34">
        <f>ET_Calcs!$I210*((1-Constantes!$E$20)*ET_Calcs!$K210+ET_Calcs!$L210)</f>
        <v>1.490890683727524</v>
      </c>
      <c r="M212" s="34">
        <f>EXP(2.5*(Cálculos!Q211-Constantes!$D$11)/(Constantes!$D$13))*Constantes!$E$18+Constantes!$E$17</f>
        <v>0.54828402858778813</v>
      </c>
      <c r="N212" s="34">
        <f>MIN(L212*M212,0.8*(Q211+Clima!$F210-O212-P212-Constantes!$D$12))</f>
        <v>0.81743155025812875</v>
      </c>
      <c r="O212" s="34">
        <f>IF(Clima!$F210&gt;0.05*Constantes!$E$19,((Clima!$F210-0.05*Constantes!$E$19)^2)/(Clima!$F210+0.95*Constantes!$E$19),0)</f>
        <v>0</v>
      </c>
      <c r="P212" s="34">
        <f>MAX(0,Q211+Clima!$F210-O212-Constantes!$D$11)</f>
        <v>0</v>
      </c>
      <c r="Q212" s="34">
        <f>Q211+Clima!$F210-O212-N212-P212</f>
        <v>33.158563049206855</v>
      </c>
      <c r="R212" s="7"/>
      <c r="S212" s="34">
        <v>207</v>
      </c>
      <c r="T212" s="34">
        <f>ET_Calcs!$I210*((1-Constantes!$F$20)*ET_Calcs!$K210+ET_Calcs!$L210)</f>
        <v>1.490890683727524</v>
      </c>
      <c r="U212" s="34">
        <f>EXP(2.5*(Cálculos!Y211-Constantes!$D$11)/(Constantes!$D$13))*Constantes!$F$18+Constantes!$F$17</f>
        <v>0.68681475186403462</v>
      </c>
      <c r="V212" s="34">
        <f>MIN(T212*U212,0.8*(Y211+Clima!$F210-W212-X212-Constantes!$D$12))</f>
        <v>1.0239657150007202</v>
      </c>
      <c r="W212" s="34">
        <f>IF(Clima!$F210&gt;0.05*Constantes!$F$19,((Clima!$F210-0.05*Constantes!$F$19)^2)/(Clima!$F210+0.95*Constantes!$F$19),0)</f>
        <v>0</v>
      </c>
      <c r="X212" s="34">
        <f>MAX(0,Y211+Clima!$F210-W212-Constantes!$D$11)</f>
        <v>0</v>
      </c>
      <c r="Y212" s="34">
        <f>Y211+Clima!$F210-W212-V212-X212</f>
        <v>31.577038930344905</v>
      </c>
      <c r="Z212" s="7"/>
      <c r="AA212" s="8"/>
    </row>
    <row r="213" spans="2:27" x14ac:dyDescent="0.25">
      <c r="B213" s="6"/>
      <c r="C213" s="34">
        <v>208</v>
      </c>
      <c r="D213" s="34">
        <f>ET_Calcs!$I211*((1-Constantes!$D$20)*ET_Calcs!$K211+ET_Calcs!$L211)</f>
        <v>1.4949905225654303</v>
      </c>
      <c r="E213" s="34">
        <f>EXP(2.5*(Cálculos!I212-Constantes!$D$11)/(Constantes!$D$13))*Constantes!$D$18+Constantes!$D$17</f>
        <v>0.41807648792296781</v>
      </c>
      <c r="F213" s="34">
        <f>MIN(D213*E213,0.8*(I212+Clima!$F211-G213-H213-Constantes!$D$12))</f>
        <v>0.62502038715227748</v>
      </c>
      <c r="G213" s="34">
        <f>IF(Clima!$F211&gt;0.05*Constantes!$D$19,((Clima!$F211-0.05*Constantes!$D$19)^2)/(Clima!$F211+0.95*Constantes!$D$19),0)</f>
        <v>0</v>
      </c>
      <c r="H213" s="34">
        <f>MAX(0,I212+Clima!$F211-G213-Constantes!$D$11)</f>
        <v>0</v>
      </c>
      <c r="I213" s="34">
        <f>I212+Clima!$F211-G213-F213-H213</f>
        <v>33.56422726974948</v>
      </c>
      <c r="J213" s="7"/>
      <c r="K213" s="34">
        <v>208</v>
      </c>
      <c r="L213" s="34">
        <f>ET_Calcs!$I211*((1-Constantes!$E$20)*ET_Calcs!$K211+ET_Calcs!$L211)</f>
        <v>1.4949905225654303</v>
      </c>
      <c r="M213" s="34">
        <f>EXP(2.5*(Cálculos!Q212-Constantes!$D$11)/(Constantes!$D$13))*Constantes!$E$18+Constantes!$E$17</f>
        <v>0.54409185656926518</v>
      </c>
      <c r="N213" s="34">
        <f>MIN(L213*M213,0.8*(Q212+Clima!$F211-O213-P213-Constantes!$D$12))</f>
        <v>0.81341216897608093</v>
      </c>
      <c r="O213" s="34">
        <f>IF(Clima!$F211&gt;0.05*Constantes!$E$19,((Clima!$F211-0.05*Constantes!$E$19)^2)/(Clima!$F211+0.95*Constantes!$E$19),0)</f>
        <v>0</v>
      </c>
      <c r="P213" s="34">
        <f>MAX(0,Q212+Clima!$F211-O213-Constantes!$D$11)</f>
        <v>0</v>
      </c>
      <c r="Q213" s="34">
        <f>Q212+Clima!$F211-O213-N213-P213</f>
        <v>32.345150880230776</v>
      </c>
      <c r="R213" s="7"/>
      <c r="S213" s="34">
        <v>208</v>
      </c>
      <c r="T213" s="34">
        <f>ET_Calcs!$I211*((1-Constantes!$F$20)*ET_Calcs!$K211+ET_Calcs!$L211)</f>
        <v>1.4949905225654303</v>
      </c>
      <c r="U213" s="34">
        <f>EXP(2.5*(Cálculos!Y212-Constantes!$D$11)/(Constantes!$D$13))*Constantes!$F$18+Constantes!$F$17</f>
        <v>0.68464801987574631</v>
      </c>
      <c r="V213" s="34">
        <f>MIN(T213*U213,0.8*(Y212+Clima!$F211-W213-X213-Constantes!$D$12))</f>
        <v>1.0235423010074292</v>
      </c>
      <c r="W213" s="34">
        <f>IF(Clima!$F211&gt;0.05*Constantes!$F$19,((Clima!$F211-0.05*Constantes!$F$19)^2)/(Clima!$F211+0.95*Constantes!$F$19),0)</f>
        <v>0</v>
      </c>
      <c r="X213" s="34">
        <f>MAX(0,Y212+Clima!$F211-W213-Constantes!$D$11)</f>
        <v>0</v>
      </c>
      <c r="Y213" s="34">
        <f>Y212+Clima!$F211-W213-V213-X213</f>
        <v>30.553496629337477</v>
      </c>
      <c r="Z213" s="7"/>
      <c r="AA213" s="8"/>
    </row>
    <row r="214" spans="2:27" x14ac:dyDescent="0.25">
      <c r="B214" s="6"/>
      <c r="C214" s="34">
        <v>209</v>
      </c>
      <c r="D214" s="34">
        <f>ET_Calcs!$I212*((1-Constantes!$D$20)*ET_Calcs!$K212+ET_Calcs!$L212)</f>
        <v>1.5225551522016654</v>
      </c>
      <c r="E214" s="34">
        <f>EXP(2.5*(Cálculos!I213-Constantes!$D$11)/(Constantes!$D$13))*Constantes!$D$18+Constantes!$D$17</f>
        <v>0.412391056726088</v>
      </c>
      <c r="F214" s="34">
        <f>MIN(D214*E214,0.8*(I213+Clima!$F212-G214-H214-Constantes!$D$12))</f>
        <v>0.62788812814019457</v>
      </c>
      <c r="G214" s="34">
        <f>IF(Clima!$F212&gt;0.05*Constantes!$D$19,((Clima!$F212-0.05*Constantes!$D$19)^2)/(Clima!$F212+0.95*Constantes!$D$19),0)</f>
        <v>0</v>
      </c>
      <c r="H214" s="34">
        <f>MAX(0,I213+Clima!$F212-G214-Constantes!$D$11)</f>
        <v>0</v>
      </c>
      <c r="I214" s="34">
        <f>I213+Clima!$F212-G214-F214-H214</f>
        <v>32.936339141609288</v>
      </c>
      <c r="J214" s="7"/>
      <c r="K214" s="34">
        <v>209</v>
      </c>
      <c r="L214" s="34">
        <f>ET_Calcs!$I212*((1-Constantes!$E$20)*ET_Calcs!$K212+ET_Calcs!$L212)</f>
        <v>1.5225551522016654</v>
      </c>
      <c r="M214" s="34">
        <f>EXP(2.5*(Cálculos!Q213-Constantes!$D$11)/(Constantes!$D$13))*Constantes!$E$18+Constantes!$E$17</f>
        <v>0.54028164786318866</v>
      </c>
      <c r="N214" s="34">
        <f>MIN(L214*M214,0.8*(Q213+Clima!$F212-O214-P214-Constantes!$D$12))</f>
        <v>0.82260860659410384</v>
      </c>
      <c r="O214" s="34">
        <f>IF(Clima!$F212&gt;0.05*Constantes!$E$19,((Clima!$F212-0.05*Constantes!$E$19)^2)/(Clima!$F212+0.95*Constantes!$E$19),0)</f>
        <v>0</v>
      </c>
      <c r="P214" s="34">
        <f>MAX(0,Q213+Clima!$F212-O214-Constantes!$D$11)</f>
        <v>0</v>
      </c>
      <c r="Q214" s="34">
        <f>Q213+Clima!$F212-O214-N214-P214</f>
        <v>31.52254227363667</v>
      </c>
      <c r="R214" s="7"/>
      <c r="S214" s="34">
        <v>209</v>
      </c>
      <c r="T214" s="34">
        <f>ET_Calcs!$I212*((1-Constantes!$F$20)*ET_Calcs!$K212+ET_Calcs!$L212)</f>
        <v>1.5225551522016654</v>
      </c>
      <c r="U214" s="34">
        <f>EXP(2.5*(Cálculos!Y213-Constantes!$D$11)/(Constantes!$D$13))*Constantes!$F$18+Constantes!$F$17</f>
        <v>0.68271505398282739</v>
      </c>
      <c r="V214" s="34">
        <f>MIN(T214*U214,0.8*(Y213+Clima!$F212-W214-X214-Constantes!$D$12))</f>
        <v>1.0394713229271919</v>
      </c>
      <c r="W214" s="34">
        <f>IF(Clima!$F212&gt;0.05*Constantes!$F$19,((Clima!$F212-0.05*Constantes!$F$19)^2)/(Clima!$F212+0.95*Constantes!$F$19),0)</f>
        <v>0</v>
      </c>
      <c r="X214" s="34">
        <f>MAX(0,Y213+Clima!$F212-W214-Constantes!$D$11)</f>
        <v>0</v>
      </c>
      <c r="Y214" s="34">
        <f>Y213+Clima!$F212-W214-V214-X214</f>
        <v>29.514025306410286</v>
      </c>
      <c r="Z214" s="7"/>
      <c r="AA214" s="8"/>
    </row>
    <row r="215" spans="2:27" x14ac:dyDescent="0.25">
      <c r="B215" s="6"/>
      <c r="C215" s="34">
        <v>210</v>
      </c>
      <c r="D215" s="34">
        <f>ET_Calcs!$I213*((1-Constantes!$D$20)*ET_Calcs!$K213+ET_Calcs!$L213)</f>
        <v>1.539660488582888</v>
      </c>
      <c r="E215" s="34">
        <f>EXP(2.5*(Cálculos!I214-Constantes!$D$11)/(Constantes!$D$13))*Constantes!$D$18+Constantes!$D$17</f>
        <v>0.40706356498881113</v>
      </c>
      <c r="F215" s="34">
        <f>MIN(D215*E215,0.8*(I214+Clima!$F213-G215-H215-Constantes!$D$12))</f>
        <v>0.6267396873549651</v>
      </c>
      <c r="G215" s="34">
        <f>IF(Clima!$F213&gt;0.05*Constantes!$D$19,((Clima!$F213-0.05*Constantes!$D$19)^2)/(Clima!$F213+0.95*Constantes!$D$19),0)</f>
        <v>0</v>
      </c>
      <c r="H215" s="34">
        <f>MAX(0,I214+Clima!$F213-G215-Constantes!$D$11)</f>
        <v>0</v>
      </c>
      <c r="I215" s="34">
        <f>I214+Clima!$F213-G215-F215-H215</f>
        <v>32.309599454254325</v>
      </c>
      <c r="J215" s="7"/>
      <c r="K215" s="34">
        <v>210</v>
      </c>
      <c r="L215" s="34">
        <f>ET_Calcs!$I213*((1-Constantes!$E$20)*ET_Calcs!$K213+ET_Calcs!$L213)</f>
        <v>1.539660488582888</v>
      </c>
      <c r="M215" s="34">
        <f>EXP(2.5*(Cálculos!Q214-Constantes!$D$11)/(Constantes!$D$13))*Constantes!$E$18+Constantes!$E$17</f>
        <v>0.53676311456581516</v>
      </c>
      <c r="N215" s="34">
        <f>MIN(L215*M215,0.8*(Q214+Clima!$F213-O215-P215-Constantes!$D$12))</f>
        <v>0.82643295922567561</v>
      </c>
      <c r="O215" s="34">
        <f>IF(Clima!$F213&gt;0.05*Constantes!$E$19,((Clima!$F213-0.05*Constantes!$E$19)^2)/(Clima!$F213+0.95*Constantes!$E$19),0)</f>
        <v>0</v>
      </c>
      <c r="P215" s="34">
        <f>MAX(0,Q214+Clima!$F213-O215-Constantes!$D$11)</f>
        <v>0</v>
      </c>
      <c r="Q215" s="34">
        <f>Q214+Clima!$F213-O215-N215-P215</f>
        <v>30.696109314410993</v>
      </c>
      <c r="R215" s="7"/>
      <c r="S215" s="34">
        <v>210</v>
      </c>
      <c r="T215" s="34">
        <f>ET_Calcs!$I213*((1-Constantes!$F$20)*ET_Calcs!$K213+ET_Calcs!$L213)</f>
        <v>1.539660488582888</v>
      </c>
      <c r="U215" s="34">
        <f>EXP(2.5*(Cálculos!Y214-Constantes!$D$11)/(Constantes!$D$13))*Constantes!$F$18+Constantes!$F$17</f>
        <v>0.68096455063573025</v>
      </c>
      <c r="V215" s="34">
        <f>MIN(T215*U215,0.8*(Y214+Clima!$F213-W215-X215-Constantes!$D$12))</f>
        <v>1.0484542127394352</v>
      </c>
      <c r="W215" s="34">
        <f>IF(Clima!$F213&gt;0.05*Constantes!$F$19,((Clima!$F213-0.05*Constantes!$F$19)^2)/(Clima!$F213+0.95*Constantes!$F$19),0)</f>
        <v>0</v>
      </c>
      <c r="X215" s="34">
        <f>MAX(0,Y214+Clima!$F213-W215-Constantes!$D$11)</f>
        <v>0</v>
      </c>
      <c r="Y215" s="34">
        <f>Y214+Clima!$F213-W215-V215-X215</f>
        <v>28.465571093670849</v>
      </c>
      <c r="Z215" s="7"/>
      <c r="AA215" s="8"/>
    </row>
    <row r="216" spans="2:27" x14ac:dyDescent="0.25">
      <c r="B216" s="6"/>
      <c r="C216" s="34">
        <v>211</v>
      </c>
      <c r="D216" s="34">
        <f>ET_Calcs!$I214*((1-Constantes!$D$20)*ET_Calcs!$K214+ET_Calcs!$L214)</f>
        <v>1.6361628424689847</v>
      </c>
      <c r="E216" s="34">
        <f>EXP(2.5*(Cálculos!I215-Constantes!$D$11)/(Constantes!$D$13))*Constantes!$D$18+Constantes!$D$17</f>
        <v>0.40210385375700303</v>
      </c>
      <c r="F216" s="34">
        <f>MIN(D216*E216,0.8*(I215+Clima!$F214-G216-H216-Constantes!$D$12))</f>
        <v>0.65790738433079099</v>
      </c>
      <c r="G216" s="34">
        <f>IF(Clima!$F214&gt;0.05*Constantes!$D$19,((Clima!$F214-0.05*Constantes!$D$19)^2)/(Clima!$F214+0.95*Constantes!$D$19),0)</f>
        <v>0</v>
      </c>
      <c r="H216" s="34">
        <f>MAX(0,I215+Clima!$F214-G216-Constantes!$D$11)</f>
        <v>0</v>
      </c>
      <c r="I216" s="34">
        <f>I215+Clima!$F214-G216-F216-H216</f>
        <v>31.651692069923534</v>
      </c>
      <c r="J216" s="7"/>
      <c r="K216" s="34">
        <v>211</v>
      </c>
      <c r="L216" s="34">
        <f>ET_Calcs!$I214*((1-Constantes!$E$20)*ET_Calcs!$K214+ET_Calcs!$L214)</f>
        <v>1.6361628424689847</v>
      </c>
      <c r="M216" s="34">
        <f>EXP(2.5*(Cálculos!Q215-Constantes!$D$11)/(Constantes!$D$13))*Constantes!$E$18+Constantes!$E$17</f>
        <v>0.53353766503252198</v>
      </c>
      <c r="N216" s="34">
        <f>MIN(L216*M216,0.8*(Q215+Clima!$F214-O216-P216-Constantes!$D$12))</f>
        <v>0.87295450258387619</v>
      </c>
      <c r="O216" s="34">
        <f>IF(Clima!$F214&gt;0.05*Constantes!$E$19,((Clima!$F214-0.05*Constantes!$E$19)^2)/(Clima!$F214+0.95*Constantes!$E$19),0)</f>
        <v>0</v>
      </c>
      <c r="P216" s="34">
        <f>MAX(0,Q215+Clima!$F214-O216-Constantes!$D$11)</f>
        <v>0</v>
      </c>
      <c r="Q216" s="34">
        <f>Q215+Clima!$F214-O216-N216-P216</f>
        <v>29.823154811827116</v>
      </c>
      <c r="R216" s="7"/>
      <c r="S216" s="34">
        <v>211</v>
      </c>
      <c r="T216" s="34">
        <f>ET_Calcs!$I214*((1-Constantes!$F$20)*ET_Calcs!$K214+ET_Calcs!$L214)</f>
        <v>1.6361628424689847</v>
      </c>
      <c r="U216" s="34">
        <f>EXP(2.5*(Cálculos!Y215-Constantes!$D$11)/(Constantes!$D$13))*Constantes!$F$18+Constantes!$F$17</f>
        <v>0.67939227846326034</v>
      </c>
      <c r="V216" s="34">
        <f>MIN(T216*U216,0.8*(Y215+Clima!$F214-W216-X216-Constantes!$D$12))</f>
        <v>1.111596401481928</v>
      </c>
      <c r="W216" s="34">
        <f>IF(Clima!$F214&gt;0.05*Constantes!$F$19,((Clima!$F214-0.05*Constantes!$F$19)^2)/(Clima!$F214+0.95*Constantes!$F$19),0)</f>
        <v>0</v>
      </c>
      <c r="X216" s="34">
        <f>MAX(0,Y215+Clima!$F214-W216-Constantes!$D$11)</f>
        <v>0</v>
      </c>
      <c r="Y216" s="34">
        <f>Y215+Clima!$F214-W216-V216-X216</f>
        <v>27.35397469218892</v>
      </c>
      <c r="Z216" s="7"/>
      <c r="AA216" s="8"/>
    </row>
    <row r="217" spans="2:27" x14ac:dyDescent="0.25">
      <c r="B217" s="6"/>
      <c r="C217" s="34">
        <v>212</v>
      </c>
      <c r="D217" s="34">
        <f>ET_Calcs!$I215*((1-Constantes!$D$20)*ET_Calcs!$K215+ET_Calcs!$L215)</f>
        <v>1.5764615626175196</v>
      </c>
      <c r="E217" s="34">
        <f>EXP(2.5*(Cálculos!I216-Constantes!$D$11)/(Constantes!$D$13))*Constantes!$D$18+Constantes!$D$17</f>
        <v>0.39725602115944564</v>
      </c>
      <c r="F217" s="34">
        <f>MIN(D217*E217,0.8*(I216+Clima!$F215-G217-H217-Constantes!$D$12))</f>
        <v>0.62625884787623809</v>
      </c>
      <c r="G217" s="34">
        <f>IF(Clima!$F215&gt;0.05*Constantes!$D$19,((Clima!$F215-0.05*Constantes!$D$19)^2)/(Clima!$F215+0.95*Constantes!$D$19),0)</f>
        <v>0</v>
      </c>
      <c r="H217" s="34">
        <f>MAX(0,I216+Clima!$F215-G217-Constantes!$D$11)</f>
        <v>0</v>
      </c>
      <c r="I217" s="34">
        <f>I216+Clima!$F215-G217-F217-H217</f>
        <v>31.025433222047297</v>
      </c>
      <c r="J217" s="7"/>
      <c r="K217" s="34">
        <v>212</v>
      </c>
      <c r="L217" s="34">
        <f>ET_Calcs!$I215*((1-Constantes!$E$20)*ET_Calcs!$K215+ET_Calcs!$L215)</f>
        <v>1.5764615626175196</v>
      </c>
      <c r="M217" s="34">
        <f>EXP(2.5*(Cálculos!Q216-Constantes!$D$11)/(Constantes!$D$13))*Constantes!$E$18+Constantes!$E$17</f>
        <v>0.53043746320110996</v>
      </c>
      <c r="N217" s="34">
        <f>MIN(L217*M217,0.8*(Q216+Clima!$F215-O217-P217-Constantes!$D$12))</f>
        <v>0.83621427210889487</v>
      </c>
      <c r="O217" s="34">
        <f>IF(Clima!$F215&gt;0.05*Constantes!$E$19,((Clima!$F215-0.05*Constantes!$E$19)^2)/(Clima!$F215+0.95*Constantes!$E$19),0)</f>
        <v>0</v>
      </c>
      <c r="P217" s="34">
        <f>MAX(0,Q216+Clima!$F215-O217-Constantes!$D$11)</f>
        <v>0</v>
      </c>
      <c r="Q217" s="34">
        <f>Q216+Clima!$F215-O217-N217-P217</f>
        <v>28.986940539718223</v>
      </c>
      <c r="R217" s="7"/>
      <c r="S217" s="34">
        <v>212</v>
      </c>
      <c r="T217" s="34">
        <f>ET_Calcs!$I215*((1-Constantes!$F$20)*ET_Calcs!$K215+ET_Calcs!$L215)</f>
        <v>1.5764615626175196</v>
      </c>
      <c r="U217" s="34">
        <f>EXP(2.5*(Cálculos!Y216-Constantes!$D$11)/(Constantes!$D$13))*Constantes!$F$18+Constantes!$F$17</f>
        <v>0.67791371729966099</v>
      </c>
      <c r="V217" s="34">
        <f>MIN(T217*U217,0.8*(Y216+Clima!$F215-W217-X217-Constantes!$D$12))</f>
        <v>0.88317975375113633</v>
      </c>
      <c r="W217" s="34">
        <f>IF(Clima!$F215&gt;0.05*Constantes!$F$19,((Clima!$F215-0.05*Constantes!$F$19)^2)/(Clima!$F215+0.95*Constantes!$F$19),0)</f>
        <v>0</v>
      </c>
      <c r="X217" s="34">
        <f>MAX(0,Y216+Clima!$F215-W217-Constantes!$D$11)</f>
        <v>0</v>
      </c>
      <c r="Y217" s="34">
        <f>Y216+Clima!$F215-W217-V217-X217</f>
        <v>26.470794938437784</v>
      </c>
      <c r="Z217" s="7"/>
      <c r="AA217" s="8"/>
    </row>
    <row r="218" spans="2:27" x14ac:dyDescent="0.25">
      <c r="B218" s="6"/>
      <c r="C218" s="34">
        <v>213</v>
      </c>
      <c r="D218" s="34">
        <f>ET_Calcs!$I216*((1-Constantes!$D$20)*ET_Calcs!$K216+ET_Calcs!$L216)</f>
        <v>1.6614389851717504</v>
      </c>
      <c r="E218" s="34">
        <f>EXP(2.5*(Cálculos!I217-Constantes!$D$11)/(Constantes!$D$13))*Constantes!$D$18+Constantes!$D$17</f>
        <v>0.39295923277012845</v>
      </c>
      <c r="F218" s="34">
        <f>MIN(D218*E218,0.8*(I217+Clima!$F216-G218-H218-Constantes!$D$12))</f>
        <v>0.65287778890747183</v>
      </c>
      <c r="G218" s="34">
        <f>IF(Clima!$F216&gt;0.05*Constantes!$D$19,((Clima!$F216-0.05*Constantes!$D$19)^2)/(Clima!$F216+0.95*Constantes!$D$19),0)</f>
        <v>0</v>
      </c>
      <c r="H218" s="34">
        <f>MAX(0,I217+Clima!$F216-G218-Constantes!$D$11)</f>
        <v>0</v>
      </c>
      <c r="I218" s="34">
        <f>I217+Clima!$F216-G218-F218-H218</f>
        <v>30.372555433139826</v>
      </c>
      <c r="J218" s="7"/>
      <c r="K218" s="34">
        <v>213</v>
      </c>
      <c r="L218" s="34">
        <f>ET_Calcs!$I216*((1-Constantes!$E$20)*ET_Calcs!$K216+ET_Calcs!$L216)</f>
        <v>1.6614389851717504</v>
      </c>
      <c r="M218" s="34">
        <f>EXP(2.5*(Cálculos!Q217-Constantes!$D$11)/(Constantes!$D$13))*Constantes!$E$18+Constantes!$E$17</f>
        <v>0.52773684004074706</v>
      </c>
      <c r="N218" s="34">
        <f>MIN(L218*M218,0.8*(Q217+Clima!$F216-O218-P218-Constantes!$D$12))</f>
        <v>0.87680255995504519</v>
      </c>
      <c r="O218" s="34">
        <f>IF(Clima!$F216&gt;0.05*Constantes!$E$19,((Clima!$F216-0.05*Constantes!$E$19)^2)/(Clima!$F216+0.95*Constantes!$E$19),0)</f>
        <v>0</v>
      </c>
      <c r="P218" s="34">
        <f>MAX(0,Q217+Clima!$F216-O218-Constantes!$D$11)</f>
        <v>0</v>
      </c>
      <c r="Q218" s="34">
        <f>Q217+Clima!$F216-O218-N218-P218</f>
        <v>28.110137979763177</v>
      </c>
      <c r="R218" s="7"/>
      <c r="S218" s="34">
        <v>213</v>
      </c>
      <c r="T218" s="34">
        <f>ET_Calcs!$I216*((1-Constantes!$F$20)*ET_Calcs!$K216+ET_Calcs!$L216)</f>
        <v>1.6614389851717504</v>
      </c>
      <c r="U218" s="34">
        <f>EXP(2.5*(Cálculos!Y217-Constantes!$D$11)/(Constantes!$D$13))*Constantes!$F$18+Constantes!$F$17</f>
        <v>0.67686245620360708</v>
      </c>
      <c r="V218" s="34">
        <f>MIN(T218*U218,0.8*(Y217+Clima!$F216-W218-X218-Constantes!$D$12))</f>
        <v>0.17663595075022728</v>
      </c>
      <c r="W218" s="34">
        <f>IF(Clima!$F216&gt;0.05*Constantes!$F$19,((Clima!$F216-0.05*Constantes!$F$19)^2)/(Clima!$F216+0.95*Constantes!$F$19),0)</f>
        <v>0</v>
      </c>
      <c r="X218" s="34">
        <f>MAX(0,Y217+Clima!$F216-W218-Constantes!$D$11)</f>
        <v>0</v>
      </c>
      <c r="Y218" s="34">
        <f>Y217+Clima!$F216-W218-V218-X218</f>
        <v>26.294158987687556</v>
      </c>
      <c r="Z218" s="7"/>
      <c r="AA218" s="8"/>
    </row>
    <row r="219" spans="2:27" x14ac:dyDescent="0.25">
      <c r="B219" s="6"/>
      <c r="C219" s="34">
        <v>214</v>
      </c>
      <c r="D219" s="34">
        <f>ET_Calcs!$I217*((1-Constantes!$D$20)*ET_Calcs!$K217+ET_Calcs!$L217)</f>
        <v>1.6498489666702025</v>
      </c>
      <c r="E219" s="34">
        <f>EXP(2.5*(Cálculos!I218-Constantes!$D$11)/(Constantes!$D$13))*Constantes!$D$18+Constantes!$D$17</f>
        <v>0.38878701221058859</v>
      </c>
      <c r="F219" s="34">
        <f>MIN(D219*E219,0.8*(I218+Clima!$F217-G219-H219-Constantes!$D$12))</f>
        <v>0.64143985035043505</v>
      </c>
      <c r="G219" s="34">
        <f>IF(Clima!$F217&gt;0.05*Constantes!$D$19,((Clima!$F217-0.05*Constantes!$D$19)^2)/(Clima!$F217+0.95*Constantes!$D$19),0)</f>
        <v>0</v>
      </c>
      <c r="H219" s="34">
        <f>MAX(0,I218+Clima!$F217-G219-Constantes!$D$11)</f>
        <v>0</v>
      </c>
      <c r="I219" s="34">
        <f>I218+Clima!$F217-G219-F219-H219</f>
        <v>30.131115582789391</v>
      </c>
      <c r="J219" s="7"/>
      <c r="K219" s="34">
        <v>214</v>
      </c>
      <c r="L219" s="34">
        <f>ET_Calcs!$I217*((1-Constantes!$E$20)*ET_Calcs!$K217+ET_Calcs!$L217)</f>
        <v>1.6498489666702025</v>
      </c>
      <c r="M219" s="34">
        <f>EXP(2.5*(Cálculos!Q218-Constantes!$D$11)/(Constantes!$D$13))*Constantes!$E$18+Constantes!$E$17</f>
        <v>0.52516210236808225</v>
      </c>
      <c r="N219" s="34">
        <f>MIN(L219*M219,0.8*(Q218+Clima!$F217-O219-P219-Constantes!$D$12))</f>
        <v>0.86643815192633167</v>
      </c>
      <c r="O219" s="34">
        <f>IF(Clima!$F217&gt;0.05*Constantes!$E$19,((Clima!$F217-0.05*Constantes!$E$19)^2)/(Clima!$F217+0.95*Constantes!$E$19),0)</f>
        <v>0</v>
      </c>
      <c r="P219" s="34">
        <f>MAX(0,Q218+Clima!$F217-O219-Constantes!$D$11)</f>
        <v>0</v>
      </c>
      <c r="Q219" s="34">
        <f>Q218+Clima!$F217-O219-N219-P219</f>
        <v>27.643699827836844</v>
      </c>
      <c r="R219" s="7"/>
      <c r="S219" s="34">
        <v>214</v>
      </c>
      <c r="T219" s="34">
        <f>ET_Calcs!$I217*((1-Constantes!$F$20)*ET_Calcs!$K217+ET_Calcs!$L217)</f>
        <v>1.6498489666702025</v>
      </c>
      <c r="U219" s="34">
        <f>EXP(2.5*(Cálculos!Y218-Constantes!$D$11)/(Constantes!$D$13))*Constantes!$F$18+Constantes!$F$17</f>
        <v>0.67666430229451024</v>
      </c>
      <c r="V219" s="34">
        <f>MIN(T219*U219,0.8*(Y218+Clima!$F217-W219-X219-Constantes!$D$12))</f>
        <v>0.35532719015004377</v>
      </c>
      <c r="W219" s="34">
        <f>IF(Clima!$F217&gt;0.05*Constantes!$F$19,((Clima!$F217-0.05*Constantes!$F$19)^2)/(Clima!$F217+0.95*Constantes!$F$19),0)</f>
        <v>0</v>
      </c>
      <c r="X219" s="34">
        <f>MAX(0,Y218+Clima!$F217-W219-Constantes!$D$11)</f>
        <v>0</v>
      </c>
      <c r="Y219" s="34">
        <f>Y218+Clima!$F217-W219-V219-X219</f>
        <v>26.338831797537512</v>
      </c>
      <c r="Z219" s="7"/>
      <c r="AA219" s="8"/>
    </row>
    <row r="220" spans="2:27" x14ac:dyDescent="0.25">
      <c r="B220" s="6"/>
      <c r="C220" s="34">
        <v>215</v>
      </c>
      <c r="D220" s="34">
        <f>ET_Calcs!$I218*((1-Constantes!$D$20)*ET_Calcs!$K218+ET_Calcs!$L218)</f>
        <v>1.6590013051104409</v>
      </c>
      <c r="E220" s="34">
        <f>EXP(2.5*(Cálculos!I219-Constantes!$D$11)/(Constantes!$D$13))*Constantes!$D$18+Constantes!$D$17</f>
        <v>0.38731915268097655</v>
      </c>
      <c r="F220" s="34">
        <f>MIN(D220*E220,0.8*(I219+Clima!$F218-G220-H220-Constantes!$D$12))</f>
        <v>0.64256297979201016</v>
      </c>
      <c r="G220" s="34">
        <f>IF(Clima!$F218&gt;0.05*Constantes!$D$19,((Clima!$F218-0.05*Constantes!$D$19)^2)/(Clima!$F218+0.95*Constantes!$D$19),0)</f>
        <v>0</v>
      </c>
      <c r="H220" s="34">
        <f>MAX(0,I219+Clima!$F218-G220-Constantes!$D$11)</f>
        <v>0</v>
      </c>
      <c r="I220" s="34">
        <f>I219+Clima!$F218-G220-F220-H220</f>
        <v>29.48855260299738</v>
      </c>
      <c r="J220" s="7"/>
      <c r="K220" s="34">
        <v>215</v>
      </c>
      <c r="L220" s="34">
        <f>ET_Calcs!$I218*((1-Constantes!$E$20)*ET_Calcs!$K218+ET_Calcs!$L218)</f>
        <v>1.6590013051104409</v>
      </c>
      <c r="M220" s="34">
        <f>EXP(2.5*(Cálculos!Q219-Constantes!$D$11)/(Constantes!$D$13))*Constantes!$E$18+Constantes!$E$17</f>
        <v>0.52389125582562301</v>
      </c>
      <c r="N220" s="34">
        <f>MIN(L220*M220,0.8*(Q219+Clima!$F218-O220-P220-Constantes!$D$12))</f>
        <v>0.86913627715065644</v>
      </c>
      <c r="O220" s="34">
        <f>IF(Clima!$F218&gt;0.05*Constantes!$E$19,((Clima!$F218-0.05*Constantes!$E$19)^2)/(Clima!$F218+0.95*Constantes!$E$19),0)</f>
        <v>0</v>
      </c>
      <c r="P220" s="34">
        <f>MAX(0,Q219+Clima!$F218-O220-Constantes!$D$11)</f>
        <v>0</v>
      </c>
      <c r="Q220" s="34">
        <f>Q219+Clima!$F218-O220-N220-P220</f>
        <v>26.774563550686189</v>
      </c>
      <c r="R220" s="7"/>
      <c r="S220" s="34">
        <v>215</v>
      </c>
      <c r="T220" s="34">
        <f>ET_Calcs!$I218*((1-Constantes!$F$20)*ET_Calcs!$K218+ET_Calcs!$L218)</f>
        <v>1.6590013051104409</v>
      </c>
      <c r="U220" s="34">
        <f>EXP(2.5*(Cálculos!Y219-Constantes!$D$11)/(Constantes!$D$13))*Constantes!$F$18+Constantes!$F$17</f>
        <v>0.67671405037777943</v>
      </c>
      <c r="V220" s="34">
        <f>MIN(T220*U220,0.8*(Y219+Clima!$F218-W220-X220-Constantes!$D$12))</f>
        <v>7.1065438030009892E-2</v>
      </c>
      <c r="W220" s="34">
        <f>IF(Clima!$F218&gt;0.05*Constantes!$F$19,((Clima!$F218-0.05*Constantes!$F$19)^2)/(Clima!$F218+0.95*Constantes!$F$19),0)</f>
        <v>0</v>
      </c>
      <c r="X220" s="34">
        <f>MAX(0,Y219+Clima!$F218-W220-Constantes!$D$11)</f>
        <v>0</v>
      </c>
      <c r="Y220" s="34">
        <f>Y219+Clima!$F218-W220-V220-X220</f>
        <v>26.267766359507501</v>
      </c>
      <c r="Z220" s="7"/>
      <c r="AA220" s="8"/>
    </row>
    <row r="221" spans="2:27" x14ac:dyDescent="0.25">
      <c r="B221" s="6"/>
      <c r="C221" s="34">
        <v>216</v>
      </c>
      <c r="D221" s="34">
        <f>ET_Calcs!$I219*((1-Constantes!$D$20)*ET_Calcs!$K219+ET_Calcs!$L219)</f>
        <v>1.668274512807598</v>
      </c>
      <c r="E221" s="34">
        <f>EXP(2.5*(Cálculos!I220-Constantes!$D$11)/(Constantes!$D$13))*Constantes!$D$18+Constantes!$D$17</f>
        <v>0.38359916326074495</v>
      </c>
      <c r="F221" s="34">
        <f>MIN(D221*E221,0.8*(I220+Clima!$F219-G221-H221-Constantes!$D$12))</f>
        <v>0.63994870720222152</v>
      </c>
      <c r="G221" s="34">
        <f>IF(Clima!$F219&gt;0.05*Constantes!$D$19,((Clima!$F219-0.05*Constantes!$D$19)^2)/(Clima!$F219+0.95*Constantes!$D$19),0)</f>
        <v>0</v>
      </c>
      <c r="H221" s="34">
        <f>MAX(0,I220+Clima!$F219-G221-Constantes!$D$11)</f>
        <v>0</v>
      </c>
      <c r="I221" s="34">
        <f>I220+Clima!$F219-G221-F221-H221</f>
        <v>28.848603895795158</v>
      </c>
      <c r="J221" s="7"/>
      <c r="K221" s="34">
        <v>216</v>
      </c>
      <c r="L221" s="34">
        <f>ET_Calcs!$I219*((1-Constantes!$E$20)*ET_Calcs!$K219+ET_Calcs!$L219)</f>
        <v>1.668274512807598</v>
      </c>
      <c r="M221" s="34">
        <f>EXP(2.5*(Cálculos!Q220-Constantes!$D$11)/(Constantes!$D$13))*Constantes!$E$18+Constantes!$E$17</f>
        <v>0.52169196313482069</v>
      </c>
      <c r="N221" s="34">
        <f>MIN(L221*M221,0.8*(Q220+Clima!$F219-O221-P221-Constantes!$D$12))</f>
        <v>0.41965084054895102</v>
      </c>
      <c r="O221" s="34">
        <f>IF(Clima!$F219&gt;0.05*Constantes!$E$19,((Clima!$F219-0.05*Constantes!$E$19)^2)/(Clima!$F219+0.95*Constantes!$E$19),0)</f>
        <v>0</v>
      </c>
      <c r="P221" s="34">
        <f>MAX(0,Q220+Clima!$F219-O221-Constantes!$D$11)</f>
        <v>0</v>
      </c>
      <c r="Q221" s="34">
        <f>Q220+Clima!$F219-O221-N221-P221</f>
        <v>26.354912710137238</v>
      </c>
      <c r="R221" s="7"/>
      <c r="S221" s="34">
        <v>216</v>
      </c>
      <c r="T221" s="34">
        <f>ET_Calcs!$I219*((1-Constantes!$F$20)*ET_Calcs!$K219+ET_Calcs!$L219)</f>
        <v>1.668274512807598</v>
      </c>
      <c r="U221" s="34">
        <f>EXP(2.5*(Cálculos!Y220-Constantes!$D$11)/(Constantes!$D$13))*Constantes!$F$18+Constantes!$F$17</f>
        <v>0.67663502703168532</v>
      </c>
      <c r="V221" s="34">
        <f>MIN(T221*U221,0.8*(Y220+Clima!$F219-W221-X221-Constantes!$D$12))</f>
        <v>1.4213087606000841E-2</v>
      </c>
      <c r="W221" s="34">
        <f>IF(Clima!$F219&gt;0.05*Constantes!$F$19,((Clima!$F219-0.05*Constantes!$F$19)^2)/(Clima!$F219+0.95*Constantes!$F$19),0)</f>
        <v>0</v>
      </c>
      <c r="X221" s="34">
        <f>MAX(0,Y220+Clima!$F219-W221-Constantes!$D$11)</f>
        <v>0</v>
      </c>
      <c r="Y221" s="34">
        <f>Y220+Clima!$F219-W221-V221-X221</f>
        <v>26.253553271901499</v>
      </c>
      <c r="Z221" s="7"/>
      <c r="AA221" s="8"/>
    </row>
    <row r="222" spans="2:27" x14ac:dyDescent="0.25">
      <c r="B222" s="6"/>
      <c r="C222" s="34">
        <v>217</v>
      </c>
      <c r="D222" s="34">
        <f>ET_Calcs!$I220*((1-Constantes!$D$20)*ET_Calcs!$K220+ET_Calcs!$L220)</f>
        <v>1.7313632152887606</v>
      </c>
      <c r="E222" s="34">
        <f>EXP(2.5*(Cálculos!I221-Constantes!$D$11)/(Constantes!$D$13))*Constantes!$D$18+Constantes!$D$17</f>
        <v>0.38014910318699202</v>
      </c>
      <c r="F222" s="34">
        <f>MIN(D222*E222,0.8*(I221+Clima!$F220-G222-H222-Constantes!$D$12))</f>
        <v>0.65817617358296931</v>
      </c>
      <c r="G222" s="34">
        <f>IF(Clima!$F220&gt;0.05*Constantes!$D$19,((Clima!$F220-0.05*Constantes!$D$19)^2)/(Clima!$F220+0.95*Constantes!$D$19),0)</f>
        <v>0</v>
      </c>
      <c r="H222" s="34">
        <f>MAX(0,I221+Clima!$F220-G222-Constantes!$D$11)</f>
        <v>0</v>
      </c>
      <c r="I222" s="34">
        <f>I221+Clima!$F220-G222-F222-H222</f>
        <v>28.190427722212188</v>
      </c>
      <c r="J222" s="7"/>
      <c r="K222" s="34">
        <v>217</v>
      </c>
      <c r="L222" s="34">
        <f>ET_Calcs!$I220*((1-Constantes!$E$20)*ET_Calcs!$K220+ET_Calcs!$L220)</f>
        <v>1.7313632152887606</v>
      </c>
      <c r="M222" s="34">
        <f>EXP(2.5*(Cálculos!Q221-Constantes!$D$11)/(Constantes!$D$13))*Constantes!$E$18+Constantes!$E$17</f>
        <v>0.52070373167798256</v>
      </c>
      <c r="N222" s="34">
        <f>MIN(L222*M222,0.8*(Q221+Clima!$F220-O222-P222-Constantes!$D$12))</f>
        <v>8.3930168109790773E-2</v>
      </c>
      <c r="O222" s="34">
        <f>IF(Clima!$F220&gt;0.05*Constantes!$E$19,((Clima!$F220-0.05*Constantes!$E$19)^2)/(Clima!$F220+0.95*Constantes!$E$19),0)</f>
        <v>0</v>
      </c>
      <c r="P222" s="34">
        <f>MAX(0,Q221+Clima!$F220-O222-Constantes!$D$11)</f>
        <v>0</v>
      </c>
      <c r="Q222" s="34">
        <f>Q221+Clima!$F220-O222-N222-P222</f>
        <v>26.270982542027447</v>
      </c>
      <c r="R222" s="7"/>
      <c r="S222" s="34">
        <v>217</v>
      </c>
      <c r="T222" s="34">
        <f>ET_Calcs!$I220*((1-Constantes!$F$20)*ET_Calcs!$K220+ET_Calcs!$L220)</f>
        <v>1.7313632152887606</v>
      </c>
      <c r="U222" s="34">
        <f>EXP(2.5*(Cálculos!Y221-Constantes!$D$11)/(Constantes!$D$13))*Constantes!$F$18+Constantes!$F$17</f>
        <v>0.67661929710231838</v>
      </c>
      <c r="V222" s="34">
        <f>MIN(T222*U222,0.8*(Y221+Clima!$F220-W222-X222-Constantes!$D$12))</f>
        <v>2.8426175211990314E-3</v>
      </c>
      <c r="W222" s="34">
        <f>IF(Clima!$F220&gt;0.05*Constantes!$F$19,((Clima!$F220-0.05*Constantes!$F$19)^2)/(Clima!$F220+0.95*Constantes!$F$19),0)</f>
        <v>0</v>
      </c>
      <c r="X222" s="34">
        <f>MAX(0,Y221+Clima!$F220-W222-Constantes!$D$11)</f>
        <v>0</v>
      </c>
      <c r="Y222" s="34">
        <f>Y221+Clima!$F220-W222-V222-X222</f>
        <v>26.250710654380299</v>
      </c>
      <c r="Z222" s="7"/>
      <c r="AA222" s="8"/>
    </row>
    <row r="223" spans="2:27" x14ac:dyDescent="0.25">
      <c r="B223" s="6"/>
      <c r="C223" s="34">
        <v>218</v>
      </c>
      <c r="D223" s="34">
        <f>ET_Calcs!$I221*((1-Constantes!$D$20)*ET_Calcs!$K221+ET_Calcs!$L221)</f>
        <v>1.4986420119534061</v>
      </c>
      <c r="E223" s="34">
        <f>EXP(2.5*(Cálculos!I222-Constantes!$D$11)/(Constantes!$D$13))*Constantes!$D$18+Constantes!$D$17</f>
        <v>0.3768476247693141</v>
      </c>
      <c r="F223" s="34">
        <f>MIN(D223*E223,0.8*(I222+Clima!$F221-G223-H223-Constantes!$D$12))</f>
        <v>0.5647596825841471</v>
      </c>
      <c r="G223" s="34">
        <f>IF(Clima!$F221&gt;0.05*Constantes!$D$19,((Clima!$F221-0.05*Constantes!$D$19)^2)/(Clima!$F221+0.95*Constantes!$D$19),0)</f>
        <v>2.8496595878294119E-3</v>
      </c>
      <c r="H223" s="34">
        <f>MAX(0,I222+Clima!$F221-G223-Constantes!$D$11)</f>
        <v>0</v>
      </c>
      <c r="I223" s="34">
        <f>I222+Clima!$F221-G223-F223-H223</f>
        <v>30.222818380040213</v>
      </c>
      <c r="J223" s="7"/>
      <c r="K223" s="34">
        <v>218</v>
      </c>
      <c r="L223" s="34">
        <f>ET_Calcs!$I221*((1-Constantes!$E$20)*ET_Calcs!$K221+ET_Calcs!$L221)</f>
        <v>1.4986420119534061</v>
      </c>
      <c r="M223" s="34">
        <f>EXP(2.5*(Cálculos!Q222-Constantes!$D$11)/(Constantes!$D$13))*Constantes!$E$18+Constantes!$E$17</f>
        <v>0.52051155496314017</v>
      </c>
      <c r="N223" s="34">
        <f>MIN(L223*M223,0.8*(Q222+Clima!$F221-O223-P223-Constantes!$D$12))</f>
        <v>0.78006048397495631</v>
      </c>
      <c r="O223" s="34">
        <f>IF(Clima!$F221&gt;0.05*Constantes!$E$19,((Clima!$F221-0.05*Constantes!$E$19)^2)/(Clima!$F221+0.95*Constantes!$E$19),0)</f>
        <v>0</v>
      </c>
      <c r="P223" s="34">
        <f>MAX(0,Q222+Clima!$F221-O223-Constantes!$D$11)</f>
        <v>0</v>
      </c>
      <c r="Q223" s="34">
        <f>Q222+Clima!$F221-O223-N223-P223</f>
        <v>28.090922058052492</v>
      </c>
      <c r="R223" s="7"/>
      <c r="S223" s="34">
        <v>218</v>
      </c>
      <c r="T223" s="34">
        <f>ET_Calcs!$I221*((1-Constantes!$F$20)*ET_Calcs!$K221+ET_Calcs!$L221)</f>
        <v>1.4986420119534061</v>
      </c>
      <c r="U223" s="34">
        <f>EXP(2.5*(Cálculos!Y222-Constantes!$D$11)/(Constantes!$D$13))*Constantes!$F$18+Constantes!$F$17</f>
        <v>0.67661615409629161</v>
      </c>
      <c r="V223" s="34">
        <f>MIN(T223*U223,0.8*(Y222+Clima!$F221-W223-X223-Constantes!$D$12))</f>
        <v>1.0140053944950422</v>
      </c>
      <c r="W223" s="34">
        <f>IF(Clima!$F221&gt;0.05*Constantes!$F$19,((Clima!$F221-0.05*Constantes!$F$19)^2)/(Clima!$F221+0.95*Constantes!$F$19),0)</f>
        <v>0</v>
      </c>
      <c r="X223" s="34">
        <f>MAX(0,Y222+Clima!$F221-W223-Constantes!$D$11)</f>
        <v>0</v>
      </c>
      <c r="Y223" s="34">
        <f>Y222+Clima!$F221-W223-V223-X223</f>
        <v>27.836705259885257</v>
      </c>
      <c r="Z223" s="7"/>
      <c r="AA223" s="8"/>
    </row>
    <row r="224" spans="2:27" x14ac:dyDescent="0.25">
      <c r="B224" s="6"/>
      <c r="C224" s="34">
        <v>219</v>
      </c>
      <c r="D224" s="34">
        <f>ET_Calcs!$I222*((1-Constantes!$D$20)*ET_Calcs!$K222+ET_Calcs!$L222)</f>
        <v>1.6948303185578291</v>
      </c>
      <c r="E224" s="34">
        <f>EXP(2.5*(Cálculos!I223-Constantes!$D$11)/(Constantes!$D$13))*Constantes!$D$18+Constantes!$D$17</f>
        <v>0.38787203691556776</v>
      </c>
      <c r="F224" s="34">
        <f>MIN(D224*E224,0.8*(I223+Clima!$F222-G224-H224-Constantes!$D$12))</f>
        <v>0.65737728788528571</v>
      </c>
      <c r="G224" s="34">
        <f>IF(Clima!$F222&gt;0.05*Constantes!$D$19,((Clima!$F222-0.05*Constantes!$D$19)^2)/(Clima!$F222+0.95*Constantes!$D$19),0)</f>
        <v>0</v>
      </c>
      <c r="H224" s="34">
        <f>MAX(0,I223+Clima!$F222-G224-Constantes!$D$11)</f>
        <v>0</v>
      </c>
      <c r="I224" s="34">
        <f>I223+Clima!$F222-G224-F224-H224</f>
        <v>29.565441092154927</v>
      </c>
      <c r="J224" s="7"/>
      <c r="K224" s="34">
        <v>219</v>
      </c>
      <c r="L224" s="34">
        <f>ET_Calcs!$I222*((1-Constantes!$E$20)*ET_Calcs!$K222+ET_Calcs!$L222)</f>
        <v>1.6948303185578291</v>
      </c>
      <c r="M224" s="34">
        <f>EXP(2.5*(Cálculos!Q223-Constantes!$D$11)/(Constantes!$D$13))*Constantes!$E$18+Constantes!$E$17</f>
        <v>0.52510843601458523</v>
      </c>
      <c r="N224" s="34">
        <f>MIN(L224*M224,0.8*(Q223+Clima!$F222-O224-P224-Constantes!$D$12))</f>
        <v>0.88996969788800284</v>
      </c>
      <c r="O224" s="34">
        <f>IF(Clima!$F222&gt;0.05*Constantes!$E$19,((Clima!$F222-0.05*Constantes!$E$19)^2)/(Clima!$F222+0.95*Constantes!$E$19),0)</f>
        <v>0</v>
      </c>
      <c r="P224" s="34">
        <f>MAX(0,Q223+Clima!$F222-O224-Constantes!$D$11)</f>
        <v>0</v>
      </c>
      <c r="Q224" s="34">
        <f>Q223+Clima!$F222-O224-N224-P224</f>
        <v>27.200952360164489</v>
      </c>
      <c r="R224" s="7"/>
      <c r="S224" s="34">
        <v>219</v>
      </c>
      <c r="T224" s="34">
        <f>ET_Calcs!$I222*((1-Constantes!$F$20)*ET_Calcs!$K222+ET_Calcs!$L222)</f>
        <v>1.6948303185578291</v>
      </c>
      <c r="U224" s="34">
        <f>EXP(2.5*(Cálculos!Y223-Constantes!$D$11)/(Constantes!$D$13))*Constantes!$F$18+Constantes!$F$17</f>
        <v>0.67853344379918823</v>
      </c>
      <c r="V224" s="34">
        <f>MIN(T224*U224,0.8*(Y223+Clima!$F222-W224-X224-Constantes!$D$12))</f>
        <v>1.1499990527063191</v>
      </c>
      <c r="W224" s="34">
        <f>IF(Clima!$F222&gt;0.05*Constantes!$F$19,((Clima!$F222-0.05*Constantes!$F$19)^2)/(Clima!$F222+0.95*Constantes!$F$19),0)</f>
        <v>0</v>
      </c>
      <c r="X224" s="34">
        <f>MAX(0,Y223+Clima!$F222-W224-Constantes!$D$11)</f>
        <v>0</v>
      </c>
      <c r="Y224" s="34">
        <f>Y223+Clima!$F222-W224-V224-X224</f>
        <v>26.686706207178936</v>
      </c>
      <c r="Z224" s="7"/>
      <c r="AA224" s="8"/>
    </row>
    <row r="225" spans="2:27" x14ac:dyDescent="0.25">
      <c r="B225" s="6"/>
      <c r="C225" s="34">
        <v>220</v>
      </c>
      <c r="D225" s="34">
        <f>ET_Calcs!$I223*((1-Constantes!$D$20)*ET_Calcs!$K223+ET_Calcs!$L223)</f>
        <v>1.6582722366870668</v>
      </c>
      <c r="E225" s="34">
        <f>EXP(2.5*(Cálculos!I224-Constantes!$D$11)/(Constantes!$D$13))*Constantes!$D$18+Constantes!$D$17</f>
        <v>0.38403043214056209</v>
      </c>
      <c r="F225" s="34">
        <f>MIN(D225*E225,0.8*(I224+Clima!$F223-G225-H225-Constantes!$D$12))</f>
        <v>0.6368270036616307</v>
      </c>
      <c r="G225" s="34">
        <f>IF(Clima!$F223&gt;0.05*Constantes!$D$19,((Clima!$F223-0.05*Constantes!$D$19)^2)/(Clima!$F223+0.95*Constantes!$D$19),0)</f>
        <v>0</v>
      </c>
      <c r="H225" s="34">
        <f>MAX(0,I224+Clima!$F223-G225-Constantes!$D$11)</f>
        <v>0</v>
      </c>
      <c r="I225" s="34">
        <f>I224+Clima!$F223-G225-F225-H225</f>
        <v>29.528614088493299</v>
      </c>
      <c r="J225" s="7"/>
      <c r="K225" s="34">
        <v>220</v>
      </c>
      <c r="L225" s="34">
        <f>ET_Calcs!$I223*((1-Constantes!$E$20)*ET_Calcs!$K223+ET_Calcs!$L223)</f>
        <v>1.6582722366870668</v>
      </c>
      <c r="M225" s="34">
        <f>EXP(2.5*(Cálculos!Q224-Constantes!$D$11)/(Constantes!$D$13))*Constantes!$E$18+Constantes!$E$17</f>
        <v>0.52274438641320797</v>
      </c>
      <c r="N225" s="34">
        <f>MIN(L225*M225,0.8*(Q224+Clima!$F223-O225-P225-Constantes!$D$12))</f>
        <v>0.86685250287303872</v>
      </c>
      <c r="O225" s="34">
        <f>IF(Clima!$F223&gt;0.05*Constantes!$E$19,((Clima!$F223-0.05*Constantes!$E$19)^2)/(Clima!$F223+0.95*Constantes!$E$19),0)</f>
        <v>0</v>
      </c>
      <c r="P225" s="34">
        <f>MAX(0,Q224+Clima!$F223-O225-Constantes!$D$11)</f>
        <v>0</v>
      </c>
      <c r="Q225" s="34">
        <f>Q224+Clima!$F223-O225-N225-P225</f>
        <v>26.934099857291454</v>
      </c>
      <c r="R225" s="7"/>
      <c r="S225" s="34">
        <v>220</v>
      </c>
      <c r="T225" s="34">
        <f>ET_Calcs!$I223*((1-Constantes!$F$20)*ET_Calcs!$K223+ET_Calcs!$L223)</f>
        <v>1.6582722366870668</v>
      </c>
      <c r="U225" s="34">
        <f>EXP(2.5*(Cálculos!Y224-Constantes!$D$11)/(Constantes!$D$13))*Constantes!$F$18+Constantes!$F$17</f>
        <v>0.67711001221085365</v>
      </c>
      <c r="V225" s="34">
        <f>MIN(T225*U225,0.8*(Y224+Clima!$F223-W225-X225-Constantes!$D$12))</f>
        <v>0.82936496574315022</v>
      </c>
      <c r="W225" s="34">
        <f>IF(Clima!$F223&gt;0.05*Constantes!$F$19,((Clima!$F223-0.05*Constantes!$F$19)^2)/(Clima!$F223+0.95*Constantes!$F$19),0)</f>
        <v>0</v>
      </c>
      <c r="X225" s="34">
        <f>MAX(0,Y224+Clima!$F223-W225-Constantes!$D$11)</f>
        <v>0</v>
      </c>
      <c r="Y225" s="34">
        <f>Y224+Clima!$F223-W225-V225-X225</f>
        <v>26.457341241435788</v>
      </c>
      <c r="Z225" s="7"/>
      <c r="AA225" s="8"/>
    </row>
    <row r="226" spans="2:27" x14ac:dyDescent="0.25">
      <c r="B226" s="6"/>
      <c r="C226" s="34">
        <v>221</v>
      </c>
      <c r="D226" s="34">
        <f>ET_Calcs!$I224*((1-Constantes!$D$20)*ET_Calcs!$K224+ET_Calcs!$L224)</f>
        <v>1.7474537428063954</v>
      </c>
      <c r="E226" s="34">
        <f>EXP(2.5*(Cálculos!I225-Constantes!$D$11)/(Constantes!$D$13))*Constantes!$D$18+Constantes!$D$17</f>
        <v>0.38382340907122708</v>
      </c>
      <c r="F226" s="34">
        <f>MIN(D226*E226,0.8*(I225+Clima!$F224-G226-H226-Constantes!$D$12))</f>
        <v>0.67071365275822592</v>
      </c>
      <c r="G226" s="34">
        <f>IF(Clima!$F224&gt;0.05*Constantes!$D$19,((Clima!$F224-0.05*Constantes!$D$19)^2)/(Clima!$F224+0.95*Constantes!$D$19),0)</f>
        <v>0</v>
      </c>
      <c r="H226" s="34">
        <f>MAX(0,I225+Clima!$F224-G226-Constantes!$D$11)</f>
        <v>0</v>
      </c>
      <c r="I226" s="34">
        <f>I225+Clima!$F224-G226-F226-H226</f>
        <v>28.857900435735072</v>
      </c>
      <c r="J226" s="7"/>
      <c r="K226" s="34">
        <v>221</v>
      </c>
      <c r="L226" s="34">
        <f>ET_Calcs!$I224*((1-Constantes!$E$20)*ET_Calcs!$K224+ET_Calcs!$L224)</f>
        <v>1.7474537428063954</v>
      </c>
      <c r="M226" s="34">
        <f>EXP(2.5*(Cálculos!Q225-Constantes!$D$11)/(Constantes!$D$13))*Constantes!$E$18+Constantes!$E$17</f>
        <v>0.52207990868559373</v>
      </c>
      <c r="N226" s="34">
        <f>MIN(L226*M226,0.8*(Q225+Clima!$F224-O226-P226-Constantes!$D$12))</f>
        <v>0.54727988583316289</v>
      </c>
      <c r="O226" s="34">
        <f>IF(Clima!$F224&gt;0.05*Constantes!$E$19,((Clima!$F224-0.05*Constantes!$E$19)^2)/(Clima!$F224+0.95*Constantes!$E$19),0)</f>
        <v>0</v>
      </c>
      <c r="P226" s="34">
        <f>MAX(0,Q225+Clima!$F224-O226-Constantes!$D$11)</f>
        <v>0</v>
      </c>
      <c r="Q226" s="34">
        <f>Q225+Clima!$F224-O226-N226-P226</f>
        <v>26.386819971458291</v>
      </c>
      <c r="R226" s="7"/>
      <c r="S226" s="34">
        <v>221</v>
      </c>
      <c r="T226" s="34">
        <f>ET_Calcs!$I224*((1-Constantes!$F$20)*ET_Calcs!$K224+ET_Calcs!$L224)</f>
        <v>1.7474537428063954</v>
      </c>
      <c r="U226" s="34">
        <f>EXP(2.5*(Cálculos!Y225-Constantes!$D$11)/(Constantes!$D$13))*Constantes!$F$18+Constantes!$F$17</f>
        <v>0.67684722636041228</v>
      </c>
      <c r="V226" s="34">
        <f>MIN(T226*U226,0.8*(Y225+Clima!$F224-W226-X226-Constantes!$D$12))</f>
        <v>0.1658729931486306</v>
      </c>
      <c r="W226" s="34">
        <f>IF(Clima!$F224&gt;0.05*Constantes!$F$19,((Clima!$F224-0.05*Constantes!$F$19)^2)/(Clima!$F224+0.95*Constantes!$F$19),0)</f>
        <v>0</v>
      </c>
      <c r="X226" s="34">
        <f>MAX(0,Y225+Clima!$F224-W226-Constantes!$D$11)</f>
        <v>0</v>
      </c>
      <c r="Y226" s="34">
        <f>Y225+Clima!$F224-W226-V226-X226</f>
        <v>26.291468248287156</v>
      </c>
      <c r="Z226" s="7"/>
      <c r="AA226" s="8"/>
    </row>
    <row r="227" spans="2:27" x14ac:dyDescent="0.25">
      <c r="B227" s="6"/>
      <c r="C227" s="34">
        <v>222</v>
      </c>
      <c r="D227" s="34">
        <f>ET_Calcs!$I225*((1-Constantes!$D$20)*ET_Calcs!$K225+ET_Calcs!$L225)</f>
        <v>1.7692927052470468</v>
      </c>
      <c r="E227" s="34">
        <f>EXP(2.5*(Cálculos!I226-Constantes!$D$11)/(Constantes!$D$13))*Constantes!$D$18+Constantes!$D$17</f>
        <v>0.38019748646855861</v>
      </c>
      <c r="F227" s="34">
        <f>MIN(D227*E227,0.8*(I226+Clima!$F225-G227-H227-Constantes!$D$12))</f>
        <v>0.67268063936208355</v>
      </c>
      <c r="G227" s="34">
        <f>IF(Clima!$F225&gt;0.05*Constantes!$D$19,((Clima!$F225-0.05*Constantes!$D$19)^2)/(Clima!$F225+0.95*Constantes!$D$19),0)</f>
        <v>0</v>
      </c>
      <c r="H227" s="34">
        <f>MAX(0,I226+Clima!$F225-G227-Constantes!$D$11)</f>
        <v>0</v>
      </c>
      <c r="I227" s="34">
        <f>I226+Clima!$F225-G227-F227-H227</f>
        <v>28.185219796372987</v>
      </c>
      <c r="J227" s="7"/>
      <c r="K227" s="34">
        <v>222</v>
      </c>
      <c r="L227" s="34">
        <f>ET_Calcs!$I225*((1-Constantes!$E$20)*ET_Calcs!$K225+ET_Calcs!$L225)</f>
        <v>1.7692927052470468</v>
      </c>
      <c r="M227" s="34">
        <f>EXP(2.5*(Cálculos!Q226-Constantes!$D$11)/(Constantes!$D$13))*Constantes!$E$18+Constantes!$E$17</f>
        <v>0.52077726187325013</v>
      </c>
      <c r="N227" s="34">
        <f>MIN(L227*M227,0.8*(Q226+Clima!$F225-O227-P227-Constantes!$D$12))</f>
        <v>0.10945597716663258</v>
      </c>
      <c r="O227" s="34">
        <f>IF(Clima!$F225&gt;0.05*Constantes!$E$19,((Clima!$F225-0.05*Constantes!$E$19)^2)/(Clima!$F225+0.95*Constantes!$E$19),0)</f>
        <v>0</v>
      </c>
      <c r="P227" s="34">
        <f>MAX(0,Q226+Clima!$F225-O227-Constantes!$D$11)</f>
        <v>0</v>
      </c>
      <c r="Q227" s="34">
        <f>Q226+Clima!$F225-O227-N227-P227</f>
        <v>26.277363994291658</v>
      </c>
      <c r="R227" s="7"/>
      <c r="S227" s="34">
        <v>222</v>
      </c>
      <c r="T227" s="34">
        <f>ET_Calcs!$I225*((1-Constantes!$F$20)*ET_Calcs!$K225+ET_Calcs!$L225)</f>
        <v>1.7692927052470468</v>
      </c>
      <c r="U227" s="34">
        <f>EXP(2.5*(Cálculos!Y226-Constantes!$D$11)/(Constantes!$D$13))*Constantes!$F$18+Constantes!$F$17</f>
        <v>0.67666131373771243</v>
      </c>
      <c r="V227" s="34">
        <f>MIN(T227*U227,0.8*(Y226+Clima!$F225-W227-X227-Constantes!$D$12))</f>
        <v>3.3174598629724987E-2</v>
      </c>
      <c r="W227" s="34">
        <f>IF(Clima!$F225&gt;0.05*Constantes!$F$19,((Clima!$F225-0.05*Constantes!$F$19)^2)/(Clima!$F225+0.95*Constantes!$F$19),0)</f>
        <v>0</v>
      </c>
      <c r="X227" s="34">
        <f>MAX(0,Y226+Clima!$F225-W227-Constantes!$D$11)</f>
        <v>0</v>
      </c>
      <c r="Y227" s="34">
        <f>Y226+Clima!$F225-W227-V227-X227</f>
        <v>26.258293649657432</v>
      </c>
      <c r="Z227" s="7"/>
      <c r="AA227" s="8"/>
    </row>
    <row r="228" spans="2:27" x14ac:dyDescent="0.25">
      <c r="B228" s="6"/>
      <c r="C228" s="34">
        <v>223</v>
      </c>
      <c r="D228" s="34">
        <f>ET_Calcs!$I226*((1-Constantes!$D$20)*ET_Calcs!$K226+ET_Calcs!$L226)</f>
        <v>1.7144552206029635</v>
      </c>
      <c r="E228" s="34">
        <f>EXP(2.5*(Cálculos!I227-Constantes!$D$11)/(Constantes!$D$13))*Constantes!$D$18+Constantes!$D$17</f>
        <v>0.37682245214177706</v>
      </c>
      <c r="F228" s="34">
        <f>MIN(D228*E228,0.8*(I227+Clima!$F226-G228-H228-Constantes!$D$12))</f>
        <v>0.6460452203148801</v>
      </c>
      <c r="G228" s="34">
        <f>IF(Clima!$F226&gt;0.05*Constantes!$D$19,((Clima!$F226-0.05*Constantes!$D$19)^2)/(Clima!$F226+0.95*Constantes!$D$19),0)</f>
        <v>0</v>
      </c>
      <c r="H228" s="34">
        <f>MAX(0,I227+Clima!$F226-G228-Constantes!$D$11)</f>
        <v>0</v>
      </c>
      <c r="I228" s="34">
        <f>I227+Clima!$F226-G228-F228-H228</f>
        <v>27.539174576058109</v>
      </c>
      <c r="J228" s="7"/>
      <c r="K228" s="34">
        <v>223</v>
      </c>
      <c r="L228" s="34">
        <f>ET_Calcs!$I226*((1-Constantes!$E$20)*ET_Calcs!$K226+ET_Calcs!$L226)</f>
        <v>1.7144552206029635</v>
      </c>
      <c r="M228" s="34">
        <f>EXP(2.5*(Cálculos!Q227-Constantes!$D$11)/(Constantes!$D$13))*Constantes!$E$18+Constantes!$E$17</f>
        <v>0.52052610384368125</v>
      </c>
      <c r="N228" s="34">
        <f>MIN(L228*M228,0.8*(Q227+Clima!$F226-O228-P228-Constantes!$D$12))</f>
        <v>2.1891195433326516E-2</v>
      </c>
      <c r="O228" s="34">
        <f>IF(Clima!$F226&gt;0.05*Constantes!$E$19,((Clima!$F226-0.05*Constantes!$E$19)^2)/(Clima!$F226+0.95*Constantes!$E$19),0)</f>
        <v>0</v>
      </c>
      <c r="P228" s="34">
        <f>MAX(0,Q227+Clima!$F226-O228-Constantes!$D$11)</f>
        <v>0</v>
      </c>
      <c r="Q228" s="34">
        <f>Q227+Clima!$F226-O228-N228-P228</f>
        <v>26.255472798858332</v>
      </c>
      <c r="R228" s="7"/>
      <c r="S228" s="34">
        <v>223</v>
      </c>
      <c r="T228" s="34">
        <f>ET_Calcs!$I226*((1-Constantes!$F$20)*ET_Calcs!$K226+ET_Calcs!$L226)</f>
        <v>1.7144552206029635</v>
      </c>
      <c r="U228" s="34">
        <f>EXP(2.5*(Cálculos!Y227-Constantes!$D$11)/(Constantes!$D$13))*Constantes!$F$18+Constantes!$F$17</f>
        <v>0.67662454061953681</v>
      </c>
      <c r="V228" s="34">
        <f>MIN(T228*U228,0.8*(Y227+Clima!$F226-W228-X228-Constantes!$D$12))</f>
        <v>6.6349197259455654E-3</v>
      </c>
      <c r="W228" s="34">
        <f>IF(Clima!$F226&gt;0.05*Constantes!$F$19,((Clima!$F226-0.05*Constantes!$F$19)^2)/(Clima!$F226+0.95*Constantes!$F$19),0)</f>
        <v>0</v>
      </c>
      <c r="X228" s="34">
        <f>MAX(0,Y227+Clima!$F226-W228-Constantes!$D$11)</f>
        <v>0</v>
      </c>
      <c r="Y228" s="34">
        <f>Y227+Clima!$F226-W228-V228-X228</f>
        <v>26.251658729931485</v>
      </c>
      <c r="Z228" s="7"/>
      <c r="AA228" s="8"/>
    </row>
    <row r="229" spans="2:27" x14ac:dyDescent="0.25">
      <c r="B229" s="6"/>
      <c r="C229" s="34">
        <v>224</v>
      </c>
      <c r="D229" s="34">
        <f>ET_Calcs!$I227*((1-Constantes!$D$20)*ET_Calcs!$K227+ET_Calcs!$L227)</f>
        <v>1.7086256791251806</v>
      </c>
      <c r="E229" s="34">
        <f>EXP(2.5*(Cálculos!I228-Constantes!$D$11)/(Constantes!$D$13))*Constantes!$D$18+Constantes!$D$17</f>
        <v>0.37381009252225217</v>
      </c>
      <c r="F229" s="34">
        <f>MIN(D229*E229,0.8*(I228+Clima!$F227-G229-H229-Constantes!$D$12))</f>
        <v>0.63870152319967965</v>
      </c>
      <c r="G229" s="34">
        <f>IF(Clima!$F227&gt;0.05*Constantes!$D$19,((Clima!$F227-0.05*Constantes!$D$19)^2)/(Clima!$F227+0.95*Constantes!$D$19),0)</f>
        <v>0</v>
      </c>
      <c r="H229" s="34">
        <f>MAX(0,I228+Clima!$F227-G229-Constantes!$D$11)</f>
        <v>0</v>
      </c>
      <c r="I229" s="34">
        <f>I228+Clima!$F227-G229-F229-H229</f>
        <v>26.90047305285843</v>
      </c>
      <c r="J229" s="7"/>
      <c r="K229" s="34">
        <v>224</v>
      </c>
      <c r="L229" s="34">
        <f>ET_Calcs!$I227*((1-Constantes!$E$20)*ET_Calcs!$K227+ET_Calcs!$L227)</f>
        <v>1.7086256791251806</v>
      </c>
      <c r="M229" s="34">
        <f>EXP(2.5*(Cálculos!Q228-Constantes!$D$11)/(Constantes!$D$13))*Constantes!$E$18+Constantes!$E$17</f>
        <v>0.52047623774199581</v>
      </c>
      <c r="N229" s="34">
        <f>MIN(L229*M229,0.8*(Q228+Clima!$F227-O229-P229-Constantes!$D$12))</f>
        <v>4.3782390866653033E-3</v>
      </c>
      <c r="O229" s="34">
        <f>IF(Clima!$F227&gt;0.05*Constantes!$E$19,((Clima!$F227-0.05*Constantes!$E$19)^2)/(Clima!$F227+0.95*Constantes!$E$19),0)</f>
        <v>0</v>
      </c>
      <c r="P229" s="34">
        <f>MAX(0,Q228+Clima!$F227-O229-Constantes!$D$11)</f>
        <v>0</v>
      </c>
      <c r="Q229" s="34">
        <f>Q228+Clima!$F227-O229-N229-P229</f>
        <v>26.251094559771666</v>
      </c>
      <c r="R229" s="7"/>
      <c r="S229" s="34">
        <v>224</v>
      </c>
      <c r="T229" s="34">
        <f>ET_Calcs!$I227*((1-Constantes!$F$20)*ET_Calcs!$K227+ET_Calcs!$L227)</f>
        <v>1.7086256791251806</v>
      </c>
      <c r="U229" s="34">
        <f>EXP(2.5*(Cálculos!Y228-Constantes!$D$11)/(Constantes!$D$13))*Constantes!$F$18+Constantes!$F$17</f>
        <v>0.67661720224769539</v>
      </c>
      <c r="V229" s="34">
        <f>MIN(T229*U229,0.8*(Y228+Clima!$F227-W229-X229-Constantes!$D$12))</f>
        <v>1.3269839451879762E-3</v>
      </c>
      <c r="W229" s="34">
        <f>IF(Clima!$F227&gt;0.05*Constantes!$F$19,((Clima!$F227-0.05*Constantes!$F$19)^2)/(Clima!$F227+0.95*Constantes!$F$19),0)</f>
        <v>0</v>
      </c>
      <c r="X229" s="34">
        <f>MAX(0,Y228+Clima!$F227-W229-Constantes!$D$11)</f>
        <v>0</v>
      </c>
      <c r="Y229" s="34">
        <f>Y228+Clima!$F227-W229-V229-X229</f>
        <v>26.250331745986298</v>
      </c>
      <c r="Z229" s="7"/>
      <c r="AA229" s="8"/>
    </row>
    <row r="230" spans="2:27" x14ac:dyDescent="0.25">
      <c r="B230" s="6"/>
      <c r="C230" s="34">
        <v>225</v>
      </c>
      <c r="D230" s="34">
        <f>ET_Calcs!$I228*((1-Constantes!$D$20)*ET_Calcs!$K228+ET_Calcs!$L228)</f>
        <v>1.706670322397811</v>
      </c>
      <c r="E230" s="34">
        <f>EXP(2.5*(Cálculos!I229-Constantes!$D$11)/(Constantes!$D$13))*Constantes!$D$18+Constantes!$D$17</f>
        <v>0.37103714242637997</v>
      </c>
      <c r="F230" s="34">
        <f>MIN(D230*E230,0.8*(I229+Clima!$F228-G230-H230-Constantes!$D$12))</f>
        <v>0.63323807948639244</v>
      </c>
      <c r="G230" s="34">
        <f>IF(Clima!$F228&gt;0.05*Constantes!$D$19,((Clima!$F228-0.05*Constantes!$D$19)^2)/(Clima!$F228+0.95*Constantes!$D$19),0)</f>
        <v>0</v>
      </c>
      <c r="H230" s="34">
        <f>MAX(0,I229+Clima!$F228-G230-Constantes!$D$11)</f>
        <v>0</v>
      </c>
      <c r="I230" s="34">
        <f>I229+Clima!$F228-G230-F230-H230</f>
        <v>26.467234973372037</v>
      </c>
      <c r="J230" s="7"/>
      <c r="K230" s="34">
        <v>225</v>
      </c>
      <c r="L230" s="34">
        <f>ET_Calcs!$I228*((1-Constantes!$E$20)*ET_Calcs!$K228+ET_Calcs!$L228)</f>
        <v>1.706670322397811</v>
      </c>
      <c r="M230" s="34">
        <f>EXP(2.5*(Cálculos!Q229-Constantes!$D$11)/(Constantes!$D$13))*Constantes!$E$18+Constantes!$E$17</f>
        <v>0.52046627906844745</v>
      </c>
      <c r="N230" s="34">
        <f>MIN(L230*M230,0.8*(Q229+Clima!$F228-O230-P230-Constantes!$D$12))</f>
        <v>0.16087564781733193</v>
      </c>
      <c r="O230" s="34">
        <f>IF(Clima!$F228&gt;0.05*Constantes!$E$19,((Clima!$F228-0.05*Constantes!$E$19)^2)/(Clima!$F228+0.95*Constantes!$E$19),0)</f>
        <v>0</v>
      </c>
      <c r="P230" s="34">
        <f>MAX(0,Q229+Clima!$F228-O230-Constantes!$D$11)</f>
        <v>0</v>
      </c>
      <c r="Q230" s="34">
        <f>Q229+Clima!$F228-O230-N230-P230</f>
        <v>26.290218911954334</v>
      </c>
      <c r="R230" s="7"/>
      <c r="S230" s="34">
        <v>225</v>
      </c>
      <c r="T230" s="34">
        <f>ET_Calcs!$I228*((1-Constantes!$F$20)*ET_Calcs!$K228+ET_Calcs!$L228)</f>
        <v>1.706670322397811</v>
      </c>
      <c r="U230" s="34">
        <f>EXP(2.5*(Cálculos!Y229-Constantes!$D$11)/(Constantes!$D$13))*Constantes!$F$18+Constantes!$F$17</f>
        <v>0.67661573522240881</v>
      </c>
      <c r="V230" s="34">
        <f>MIN(T230*U230,0.8*(Y229+Clima!$F228-W230-X230-Constantes!$D$12))</f>
        <v>0.16026539678903762</v>
      </c>
      <c r="W230" s="34">
        <f>IF(Clima!$F228&gt;0.05*Constantes!$F$19,((Clima!$F228-0.05*Constantes!$F$19)^2)/(Clima!$F228+0.95*Constantes!$F$19),0)</f>
        <v>0</v>
      </c>
      <c r="X230" s="34">
        <f>MAX(0,Y229+Clima!$F228-W230-Constantes!$D$11)</f>
        <v>0</v>
      </c>
      <c r="Y230" s="34">
        <f>Y229+Clima!$F228-W230-V230-X230</f>
        <v>26.290066349197261</v>
      </c>
      <c r="Z230" s="7"/>
      <c r="AA230" s="8"/>
    </row>
    <row r="231" spans="2:27" x14ac:dyDescent="0.25">
      <c r="B231" s="6"/>
      <c r="C231" s="34">
        <v>226</v>
      </c>
      <c r="D231" s="34">
        <f>ET_Calcs!$I229*((1-Constantes!$D$20)*ET_Calcs!$K229+ET_Calcs!$L229)</f>
        <v>1.7105997505215809</v>
      </c>
      <c r="E231" s="34">
        <f>EXP(2.5*(Cálculos!I230-Constantes!$D$11)/(Constantes!$D$13))*Constantes!$D$18+Constantes!$D$17</f>
        <v>0.36926516440110607</v>
      </c>
      <c r="F231" s="34">
        <f>MIN(D231*E231,0.8*(I230+Clima!$F229-G231-H231-Constantes!$D$12))</f>
        <v>0.17378797869762935</v>
      </c>
      <c r="G231" s="34">
        <f>IF(Clima!$F229&gt;0.05*Constantes!$D$19,((Clima!$F229-0.05*Constantes!$D$19)^2)/(Clima!$F229+0.95*Constantes!$D$19),0)</f>
        <v>0</v>
      </c>
      <c r="H231" s="34">
        <f>MAX(0,I230+Clima!$F229-G231-Constantes!$D$11)</f>
        <v>0</v>
      </c>
      <c r="I231" s="34">
        <f>I230+Clima!$F229-G231-F231-H231</f>
        <v>26.293446994674408</v>
      </c>
      <c r="J231" s="7"/>
      <c r="K231" s="34">
        <v>226</v>
      </c>
      <c r="L231" s="34">
        <f>ET_Calcs!$I229*((1-Constantes!$E$20)*ET_Calcs!$K229+ET_Calcs!$L229)</f>
        <v>1.7105997505215809</v>
      </c>
      <c r="M231" s="34">
        <f>EXP(2.5*(Cálculos!Q230-Constantes!$D$11)/(Constantes!$D$13))*Constantes!$E$18+Constantes!$E$17</f>
        <v>0.52055544272194654</v>
      </c>
      <c r="N231" s="34">
        <f>MIN(L231*M231,0.8*(Q230+Clima!$F229-O231-P231-Constantes!$D$12))</f>
        <v>3.2175129563466957E-2</v>
      </c>
      <c r="O231" s="34">
        <f>IF(Clima!$F229&gt;0.05*Constantes!$E$19,((Clima!$F229-0.05*Constantes!$E$19)^2)/(Clima!$F229+0.95*Constantes!$E$19),0)</f>
        <v>0</v>
      </c>
      <c r="P231" s="34">
        <f>MAX(0,Q230+Clima!$F229-O231-Constantes!$D$11)</f>
        <v>0</v>
      </c>
      <c r="Q231" s="34">
        <f>Q230+Clima!$F229-O231-N231-P231</f>
        <v>26.258043782390867</v>
      </c>
      <c r="R231" s="7"/>
      <c r="S231" s="34">
        <v>226</v>
      </c>
      <c r="T231" s="34">
        <f>ET_Calcs!$I229*((1-Constantes!$F$20)*ET_Calcs!$K229+ET_Calcs!$L229)</f>
        <v>1.7105997505215809</v>
      </c>
      <c r="U231" s="34">
        <f>EXP(2.5*(Cálculos!Y230-Constantes!$D$11)/(Constantes!$D$13))*Constantes!$F$18+Constantes!$F$17</f>
        <v>0.67665975702710923</v>
      </c>
      <c r="V231" s="34">
        <f>MIN(T231*U231,0.8*(Y230+Clima!$F229-W231-X231-Constantes!$D$12))</f>
        <v>3.2053079357808656E-2</v>
      </c>
      <c r="W231" s="34">
        <f>IF(Clima!$F229&gt;0.05*Constantes!$F$19,((Clima!$F229-0.05*Constantes!$F$19)^2)/(Clima!$F229+0.95*Constantes!$F$19),0)</f>
        <v>0</v>
      </c>
      <c r="X231" s="34">
        <f>MAX(0,Y230+Clima!$F229-W231-Constantes!$D$11)</f>
        <v>0</v>
      </c>
      <c r="Y231" s="34">
        <f>Y230+Clima!$F229-W231-V231-X231</f>
        <v>26.258013269839452</v>
      </c>
      <c r="Z231" s="7"/>
      <c r="AA231" s="8"/>
    </row>
    <row r="232" spans="2:27" x14ac:dyDescent="0.25">
      <c r="B232" s="6"/>
      <c r="C232" s="34">
        <v>227</v>
      </c>
      <c r="D232" s="34">
        <f>ET_Calcs!$I230*((1-Constantes!$D$20)*ET_Calcs!$K230+ET_Calcs!$L230)</f>
        <v>1.7364221179014334</v>
      </c>
      <c r="E232" s="34">
        <f>EXP(2.5*(Cálculos!I231-Constantes!$D$11)/(Constantes!$D$13))*Constantes!$D$18+Constantes!$D$17</f>
        <v>0.36857798480700921</v>
      </c>
      <c r="F232" s="34">
        <f>MIN(D232*E232,0.8*(I231+Clima!$F230-G232-H232-Constantes!$D$12))</f>
        <v>3.4757595739526435E-2</v>
      </c>
      <c r="G232" s="34">
        <f>IF(Clima!$F230&gt;0.05*Constantes!$D$19,((Clima!$F230-0.05*Constantes!$D$19)^2)/(Clima!$F230+0.95*Constantes!$D$19),0)</f>
        <v>0</v>
      </c>
      <c r="H232" s="34">
        <f>MAX(0,I231+Clima!$F230-G232-Constantes!$D$11)</f>
        <v>0</v>
      </c>
      <c r="I232" s="34">
        <f>I231+Clima!$F230-G232-F232-H232</f>
        <v>26.25868939893488</v>
      </c>
      <c r="J232" s="7"/>
      <c r="K232" s="34">
        <v>227</v>
      </c>
      <c r="L232" s="34">
        <f>ET_Calcs!$I230*((1-Constantes!$E$20)*ET_Calcs!$K230+ET_Calcs!$L230)</f>
        <v>1.7364221179014334</v>
      </c>
      <c r="M232" s="34">
        <f>EXP(2.5*(Cálculos!Q231-Constantes!$D$11)/(Constantes!$D$13))*Constantes!$E$18+Constantes!$E$17</f>
        <v>0.52048208791866679</v>
      </c>
      <c r="N232" s="34">
        <f>MIN(L232*M232,0.8*(Q231+Clima!$F230-O232-P232-Constantes!$D$12))</f>
        <v>6.4350259126939591E-3</v>
      </c>
      <c r="O232" s="34">
        <f>IF(Clima!$F230&gt;0.05*Constantes!$E$19,((Clima!$F230-0.05*Constantes!$E$19)^2)/(Clima!$F230+0.95*Constantes!$E$19),0)</f>
        <v>0</v>
      </c>
      <c r="P232" s="34">
        <f>MAX(0,Q231+Clima!$F230-O232-Constantes!$D$11)</f>
        <v>0</v>
      </c>
      <c r="Q232" s="34">
        <f>Q231+Clima!$F230-O232-N232-P232</f>
        <v>26.251608756478173</v>
      </c>
      <c r="R232" s="7"/>
      <c r="S232" s="34">
        <v>227</v>
      </c>
      <c r="T232" s="34">
        <f>ET_Calcs!$I230*((1-Constantes!$F$20)*ET_Calcs!$K230+ET_Calcs!$L230)</f>
        <v>1.7364221179014334</v>
      </c>
      <c r="U232" s="34">
        <f>EXP(2.5*(Cálculos!Y231-Constantes!$D$11)/(Constantes!$D$13))*Constantes!$F$18+Constantes!$F$17</f>
        <v>0.67662423040360375</v>
      </c>
      <c r="V232" s="34">
        <f>MIN(T232*U232,0.8*(Y231+Clima!$F230-W232-X232-Constantes!$D$12))</f>
        <v>6.4106158715617314E-3</v>
      </c>
      <c r="W232" s="34">
        <f>IF(Clima!$F230&gt;0.05*Constantes!$F$19,((Clima!$F230-0.05*Constantes!$F$19)^2)/(Clima!$F230+0.95*Constantes!$F$19),0)</f>
        <v>0</v>
      </c>
      <c r="X232" s="34">
        <f>MAX(0,Y231+Clima!$F230-W232-Constantes!$D$11)</f>
        <v>0</v>
      </c>
      <c r="Y232" s="34">
        <f>Y231+Clima!$F230-W232-V232-X232</f>
        <v>26.25160265396789</v>
      </c>
      <c r="Z232" s="7"/>
      <c r="AA232" s="8"/>
    </row>
    <row r="233" spans="2:27" x14ac:dyDescent="0.25">
      <c r="B233" s="6"/>
      <c r="C233" s="34">
        <v>228</v>
      </c>
      <c r="D233" s="34">
        <f>ET_Calcs!$I231*((1-Constantes!$D$20)*ET_Calcs!$K231+ET_Calcs!$L231)</f>
        <v>1.7464352987305172</v>
      </c>
      <c r="E233" s="34">
        <f>EXP(2.5*(Cálculos!I232-Constantes!$D$11)/(Constantes!$D$13))*Constantes!$D$18+Constantes!$D$17</f>
        <v>0.36844213403975934</v>
      </c>
      <c r="F233" s="34">
        <f>MIN(D233*E233,0.8*(I232+Clima!$F231-G233-H233-Constantes!$D$12))</f>
        <v>6.9515191479041505E-3</v>
      </c>
      <c r="G233" s="34">
        <f>IF(Clima!$F231&gt;0.05*Constantes!$D$19,((Clima!$F231-0.05*Constantes!$D$19)^2)/(Clima!$F231+0.95*Constantes!$D$19),0)</f>
        <v>0</v>
      </c>
      <c r="H233" s="34">
        <f>MAX(0,I232+Clima!$F231-G233-Constantes!$D$11)</f>
        <v>0</v>
      </c>
      <c r="I233" s="34">
        <f>I232+Clima!$F231-G233-F233-H233</f>
        <v>26.251737879786976</v>
      </c>
      <c r="J233" s="7"/>
      <c r="K233" s="34">
        <v>228</v>
      </c>
      <c r="L233" s="34">
        <f>ET_Calcs!$I231*((1-Constantes!$E$20)*ET_Calcs!$K231+ET_Calcs!$L231)</f>
        <v>1.7464352987305172</v>
      </c>
      <c r="M233" s="34">
        <f>EXP(2.5*(Cálculos!Q232-Constantes!$D$11)/(Constantes!$D$13))*Constantes!$E$18+Constantes!$E$17</f>
        <v>0.52046744840110548</v>
      </c>
      <c r="N233" s="34">
        <f>MIN(L233*M233,0.8*(Q232+Clima!$F231-O233-P233-Constantes!$D$12))</f>
        <v>1.2870051825387919E-3</v>
      </c>
      <c r="O233" s="34">
        <f>IF(Clima!$F231&gt;0.05*Constantes!$E$19,((Clima!$F231-0.05*Constantes!$E$19)^2)/(Clima!$F231+0.95*Constantes!$E$19),0)</f>
        <v>0</v>
      </c>
      <c r="P233" s="34">
        <f>MAX(0,Q232+Clima!$F231-O233-Constantes!$D$11)</f>
        <v>0</v>
      </c>
      <c r="Q233" s="34">
        <f>Q232+Clima!$F231-O233-N233-P233</f>
        <v>26.250321751295633</v>
      </c>
      <c r="R233" s="7"/>
      <c r="S233" s="34">
        <v>228</v>
      </c>
      <c r="T233" s="34">
        <f>ET_Calcs!$I231*((1-Constantes!$F$20)*ET_Calcs!$K231+ET_Calcs!$L231)</f>
        <v>1.7464352987305172</v>
      </c>
      <c r="U233" s="34">
        <f>EXP(2.5*(Cálculos!Y232-Constantes!$D$11)/(Constantes!$D$13))*Constantes!$F$18+Constantes!$F$17</f>
        <v>0.6766171402494584</v>
      </c>
      <c r="V233" s="34">
        <f>MIN(T233*U233,0.8*(Y232+Clima!$F231-W233-X233-Constantes!$D$12))</f>
        <v>1.2821231743117779E-3</v>
      </c>
      <c r="W233" s="34">
        <f>IF(Clima!$F231&gt;0.05*Constantes!$F$19,((Clima!$F231-0.05*Constantes!$F$19)^2)/(Clima!$F231+0.95*Constantes!$F$19),0)</f>
        <v>0</v>
      </c>
      <c r="X233" s="34">
        <f>MAX(0,Y232+Clima!$F231-W233-Constantes!$D$11)</f>
        <v>0</v>
      </c>
      <c r="Y233" s="34">
        <f>Y232+Clima!$F231-W233-V233-X233</f>
        <v>26.250320530793577</v>
      </c>
      <c r="Z233" s="7"/>
      <c r="AA233" s="8"/>
    </row>
    <row r="234" spans="2:27" x14ac:dyDescent="0.25">
      <c r="B234" s="6"/>
      <c r="C234" s="34">
        <v>229</v>
      </c>
      <c r="D234" s="34">
        <f>ET_Calcs!$I232*((1-Constantes!$D$20)*ET_Calcs!$K232+ET_Calcs!$L232)</f>
        <v>1.7908259136660911</v>
      </c>
      <c r="E234" s="34">
        <f>EXP(2.5*(Cálculos!I233-Constantes!$D$11)/(Constantes!$D$13))*Constantes!$D$18+Constantes!$D$17</f>
        <v>0.36841502678754268</v>
      </c>
      <c r="F234" s="34">
        <f>MIN(D234*E234,0.8*(I233+Clima!$F232-G234-H234-Constantes!$D$12))</f>
        <v>0.65976717695511855</v>
      </c>
      <c r="G234" s="34">
        <f>IF(Clima!$F232&gt;0.05*Constantes!$D$19,((Clima!$F232-0.05*Constantes!$D$19)^2)/(Clima!$F232+0.95*Constantes!$D$19),0)</f>
        <v>2.443438914027151E-2</v>
      </c>
      <c r="H234" s="34">
        <f>MAX(0,I233+Clima!$F232-G234-Constantes!$D$11)</f>
        <v>0</v>
      </c>
      <c r="I234" s="34">
        <f>I233+Clima!$F232-G234-F234-H234</f>
        <v>28.867536313691588</v>
      </c>
      <c r="J234" s="7"/>
      <c r="K234" s="34">
        <v>229</v>
      </c>
      <c r="L234" s="34">
        <f>ET_Calcs!$I232*((1-Constantes!$E$20)*ET_Calcs!$K232+ET_Calcs!$L232)</f>
        <v>1.7908259136660911</v>
      </c>
      <c r="M234" s="34">
        <f>EXP(2.5*(Cálculos!Q233-Constantes!$D$11)/(Constantes!$D$13))*Constantes!$E$18+Constantes!$E$17</f>
        <v>0.52046452175345925</v>
      </c>
      <c r="N234" s="34">
        <f>MIN(L234*M234,0.8*(Q233+Clima!$F232-O234-P234-Constantes!$D$12))</f>
        <v>0.93206135269992385</v>
      </c>
      <c r="O234" s="34">
        <f>IF(Clima!$F232&gt;0.05*Constantes!$E$19,((Clima!$F232-0.05*Constantes!$E$19)^2)/(Clima!$F232+0.95*Constantes!$E$19),0)</f>
        <v>0</v>
      </c>
      <c r="P234" s="34">
        <f>MAX(0,Q233+Clima!$F232-O234-Constantes!$D$11)</f>
        <v>0</v>
      </c>
      <c r="Q234" s="34">
        <f>Q233+Clima!$F232-O234-N234-P234</f>
        <v>28.618260398595709</v>
      </c>
      <c r="R234" s="7"/>
      <c r="S234" s="34">
        <v>229</v>
      </c>
      <c r="T234" s="34">
        <f>ET_Calcs!$I232*((1-Constantes!$F$20)*ET_Calcs!$K232+ET_Calcs!$L232)</f>
        <v>1.7908259136660911</v>
      </c>
      <c r="U234" s="34">
        <f>EXP(2.5*(Cálculos!Y233-Constantes!$D$11)/(Constantes!$D$13))*Constantes!$F$18+Constantes!$F$17</f>
        <v>0.67661572282455862</v>
      </c>
      <c r="V234" s="34">
        <f>MIN(T234*U234,0.8*(Y233+Clima!$F232-W234-X234-Constantes!$D$12))</f>
        <v>1.2117009700281329</v>
      </c>
      <c r="W234" s="34">
        <f>IF(Clima!$F232&gt;0.05*Constantes!$F$19,((Clima!$F232-0.05*Constantes!$F$19)^2)/(Clima!$F232+0.95*Constantes!$F$19),0)</f>
        <v>0</v>
      </c>
      <c r="X234" s="34">
        <f>MAX(0,Y233+Clima!$F232-W234-Constantes!$D$11)</f>
        <v>0</v>
      </c>
      <c r="Y234" s="34">
        <f>Y233+Clima!$F232-W234-V234-X234</f>
        <v>28.338619560765444</v>
      </c>
      <c r="Z234" s="7"/>
      <c r="AA234" s="8"/>
    </row>
    <row r="235" spans="2:27" x14ac:dyDescent="0.25">
      <c r="B235" s="6"/>
      <c r="C235" s="34">
        <v>230</v>
      </c>
      <c r="D235" s="34">
        <f>ET_Calcs!$I233*((1-Constantes!$D$20)*ET_Calcs!$K233+ET_Calcs!$L233)</f>
        <v>1.7990484703245604</v>
      </c>
      <c r="E235" s="34">
        <f>EXP(2.5*(Cálculos!I234-Constantes!$D$11)/(Constantes!$D$13))*Constantes!$D$18+Constantes!$D$17</f>
        <v>0.38024768858941876</v>
      </c>
      <c r="F235" s="34">
        <f>MIN(D235*E235,0.8*(I234+Clima!$F233-G235-H235-Constantes!$D$12))</f>
        <v>0.68408402250124367</v>
      </c>
      <c r="G235" s="34">
        <f>IF(Clima!$F233&gt;0.05*Constantes!$D$19,((Clima!$F233-0.05*Constantes!$D$19)^2)/(Clima!$F233+0.95*Constantes!$D$19),0)</f>
        <v>0</v>
      </c>
      <c r="H235" s="34">
        <f>MAX(0,I234+Clima!$F233-G235-Constantes!$D$11)</f>
        <v>0</v>
      </c>
      <c r="I235" s="34">
        <f>I234+Clima!$F233-G235-F235-H235</f>
        <v>28.183452291190346</v>
      </c>
      <c r="J235" s="7"/>
      <c r="K235" s="34">
        <v>230</v>
      </c>
      <c r="L235" s="34">
        <f>ET_Calcs!$I233*((1-Constantes!$E$20)*ET_Calcs!$K233+ET_Calcs!$L233)</f>
        <v>1.7990484703245604</v>
      </c>
      <c r="M235" s="34">
        <f>EXP(2.5*(Cálculos!Q234-Constantes!$D$11)/(Constantes!$D$13))*Constantes!$E$18+Constantes!$E$17</f>
        <v>0.5266235732254696</v>
      </c>
      <c r="N235" s="34">
        <f>MIN(L235*M235,0.8*(Q234+Clima!$F233-O235-P235-Constantes!$D$12))</f>
        <v>0.94742133384813521</v>
      </c>
      <c r="O235" s="34">
        <f>IF(Clima!$F233&gt;0.05*Constantes!$E$19,((Clima!$F233-0.05*Constantes!$E$19)^2)/(Clima!$F233+0.95*Constantes!$E$19),0)</f>
        <v>0</v>
      </c>
      <c r="P235" s="34">
        <f>MAX(0,Q234+Clima!$F233-O235-Constantes!$D$11)</f>
        <v>0</v>
      </c>
      <c r="Q235" s="34">
        <f>Q234+Clima!$F233-O235-N235-P235</f>
        <v>27.670839064747575</v>
      </c>
      <c r="R235" s="7"/>
      <c r="S235" s="34">
        <v>230</v>
      </c>
      <c r="T235" s="34">
        <f>ET_Calcs!$I233*((1-Constantes!$F$20)*ET_Calcs!$K233+ET_Calcs!$L233)</f>
        <v>1.7990484703245604</v>
      </c>
      <c r="U235" s="34">
        <f>EXP(2.5*(Cálculos!Y234-Constantes!$D$11)/(Constantes!$D$13))*Constantes!$F$18+Constantes!$F$17</f>
        <v>0.67921403455690921</v>
      </c>
      <c r="V235" s="34">
        <f>MIN(T235*U235,0.8*(Y234+Clima!$F233-W235-X235-Constantes!$D$12))</f>
        <v>1.2219389698925807</v>
      </c>
      <c r="W235" s="34">
        <f>IF(Clima!$F233&gt;0.05*Constantes!$F$19,((Clima!$F233-0.05*Constantes!$F$19)^2)/(Clima!$F233+0.95*Constantes!$F$19),0)</f>
        <v>0</v>
      </c>
      <c r="X235" s="34">
        <f>MAX(0,Y234+Clima!$F233-W235-Constantes!$D$11)</f>
        <v>0</v>
      </c>
      <c r="Y235" s="34">
        <f>Y234+Clima!$F233-W235-V235-X235</f>
        <v>27.116680590872864</v>
      </c>
      <c r="Z235" s="7"/>
      <c r="AA235" s="8"/>
    </row>
    <row r="236" spans="2:27" x14ac:dyDescent="0.25">
      <c r="B236" s="6"/>
      <c r="C236" s="34">
        <v>231</v>
      </c>
      <c r="D236" s="34">
        <f>ET_Calcs!$I234*((1-Constantes!$D$20)*ET_Calcs!$K234+ET_Calcs!$L234)</f>
        <v>1.8134112823329647</v>
      </c>
      <c r="E236" s="34">
        <f>EXP(2.5*(Cálculos!I235-Constantes!$D$11)/(Constantes!$D$13))*Constantes!$D$18+Constantes!$D$17</f>
        <v>0.37681391217561949</v>
      </c>
      <c r="F236" s="34">
        <f>MIN(D236*E236,0.8*(I235+Clima!$F234-G236-H236-Constantes!$D$12))</f>
        <v>0.68331859967929132</v>
      </c>
      <c r="G236" s="34">
        <f>IF(Clima!$F234&gt;0.05*Constantes!$D$19,((Clima!$F234-0.05*Constantes!$D$19)^2)/(Clima!$F234+0.95*Constantes!$D$19),0)</f>
        <v>0</v>
      </c>
      <c r="H236" s="34">
        <f>MAX(0,I235+Clima!$F234-G236-Constantes!$D$11)</f>
        <v>0</v>
      </c>
      <c r="I236" s="34">
        <f>I235+Clima!$F234-G236-F236-H236</f>
        <v>27.500133691511053</v>
      </c>
      <c r="J236" s="7"/>
      <c r="K236" s="34">
        <v>231</v>
      </c>
      <c r="L236" s="34">
        <f>ET_Calcs!$I234*((1-Constantes!$E$20)*ET_Calcs!$K234+ET_Calcs!$L234)</f>
        <v>1.8134112823329647</v>
      </c>
      <c r="M236" s="34">
        <f>EXP(2.5*(Cálculos!Q235-Constantes!$D$11)/(Constantes!$D$13))*Constantes!$E$18+Constantes!$E$17</f>
        <v>0.52396340794079599</v>
      </c>
      <c r="N236" s="34">
        <f>MIN(L236*M236,0.8*(Q235+Clima!$F234-O236-P236-Constantes!$D$12))</f>
        <v>0.95016115548946911</v>
      </c>
      <c r="O236" s="34">
        <f>IF(Clima!$F234&gt;0.05*Constantes!$E$19,((Clima!$F234-0.05*Constantes!$E$19)^2)/(Clima!$F234+0.95*Constantes!$E$19),0)</f>
        <v>0</v>
      </c>
      <c r="P236" s="34">
        <f>MAX(0,Q235+Clima!$F234-O236-Constantes!$D$11)</f>
        <v>0</v>
      </c>
      <c r="Q236" s="34">
        <f>Q235+Clima!$F234-O236-N236-P236</f>
        <v>26.720677909258107</v>
      </c>
      <c r="R236" s="7"/>
      <c r="S236" s="34">
        <v>231</v>
      </c>
      <c r="T236" s="34">
        <f>ET_Calcs!$I234*((1-Constantes!$F$20)*ET_Calcs!$K234+ET_Calcs!$L234)</f>
        <v>1.8134112823329647</v>
      </c>
      <c r="U236" s="34">
        <f>EXP(2.5*(Cálculos!Y235-Constantes!$D$11)/(Constantes!$D$13))*Constantes!$F$18+Constantes!$F$17</f>
        <v>0.67762105259059646</v>
      </c>
      <c r="V236" s="34">
        <f>MIN(T236*U236,0.8*(Y235+Clima!$F234-W236-X236-Constantes!$D$12))</f>
        <v>0.69334447269829136</v>
      </c>
      <c r="W236" s="34">
        <f>IF(Clima!$F234&gt;0.05*Constantes!$F$19,((Clima!$F234-0.05*Constantes!$F$19)^2)/(Clima!$F234+0.95*Constantes!$F$19),0)</f>
        <v>0</v>
      </c>
      <c r="X236" s="34">
        <f>MAX(0,Y235+Clima!$F234-W236-Constantes!$D$11)</f>
        <v>0</v>
      </c>
      <c r="Y236" s="34">
        <f>Y235+Clima!$F234-W236-V236-X236</f>
        <v>26.423336118174571</v>
      </c>
      <c r="Z236" s="7"/>
      <c r="AA236" s="8"/>
    </row>
    <row r="237" spans="2:27" x14ac:dyDescent="0.25">
      <c r="B237" s="6"/>
      <c r="C237" s="34">
        <v>232</v>
      </c>
      <c r="D237" s="34">
        <f>ET_Calcs!$I235*((1-Constantes!$D$20)*ET_Calcs!$K235+ET_Calcs!$L235)</f>
        <v>1.8856993697460027</v>
      </c>
      <c r="E237" s="34">
        <f>EXP(2.5*(Cálculos!I236-Constantes!$D$11)/(Constantes!$D$13))*Constantes!$D$18+Constantes!$D$17</f>
        <v>0.37363488963648556</v>
      </c>
      <c r="F237" s="34">
        <f>MIN(D237*E237,0.8*(I236+Clima!$F235-G237-H237-Constantes!$D$12))</f>
        <v>0.70456307590263811</v>
      </c>
      <c r="G237" s="34">
        <f>IF(Clima!$F235&gt;0.05*Constantes!$D$19,((Clima!$F235-0.05*Constantes!$D$19)^2)/(Clima!$F235+0.95*Constantes!$D$19),0)</f>
        <v>0</v>
      </c>
      <c r="H237" s="34">
        <f>MAX(0,I236+Clima!$F235-G237-Constantes!$D$11)</f>
        <v>0</v>
      </c>
      <c r="I237" s="34">
        <f>I236+Clima!$F235-G237-F237-H237</f>
        <v>26.795570615608415</v>
      </c>
      <c r="J237" s="7"/>
      <c r="K237" s="34">
        <v>232</v>
      </c>
      <c r="L237" s="34">
        <f>ET_Calcs!$I235*((1-Constantes!$E$20)*ET_Calcs!$K235+ET_Calcs!$L235)</f>
        <v>1.8856993697460027</v>
      </c>
      <c r="M237" s="34">
        <f>EXP(2.5*(Cálculos!Q236-Constantes!$D$11)/(Constantes!$D$13))*Constantes!$E$18+Constantes!$E$17</f>
        <v>0.52156247501362785</v>
      </c>
      <c r="N237" s="34">
        <f>MIN(L237*M237,0.8*(Q236+Clima!$F235-O237-P237-Constantes!$D$12))</f>
        <v>0.37654232740648585</v>
      </c>
      <c r="O237" s="34">
        <f>IF(Clima!$F235&gt;0.05*Constantes!$E$19,((Clima!$F235-0.05*Constantes!$E$19)^2)/(Clima!$F235+0.95*Constantes!$E$19),0)</f>
        <v>0</v>
      </c>
      <c r="P237" s="34">
        <f>MAX(0,Q236+Clima!$F235-O237-Constantes!$D$11)</f>
        <v>0</v>
      </c>
      <c r="Q237" s="34">
        <f>Q236+Clima!$F235-O237-N237-P237</f>
        <v>26.344135581851621</v>
      </c>
      <c r="R237" s="7"/>
      <c r="S237" s="34">
        <v>232</v>
      </c>
      <c r="T237" s="34">
        <f>ET_Calcs!$I235*((1-Constantes!$F$20)*ET_Calcs!$K235+ET_Calcs!$L235)</f>
        <v>1.8856993697460027</v>
      </c>
      <c r="U237" s="34">
        <f>EXP(2.5*(Cálculos!Y236-Constantes!$D$11)/(Constantes!$D$13))*Constantes!$F$18+Constantes!$F$17</f>
        <v>0.67680883324986185</v>
      </c>
      <c r="V237" s="34">
        <f>MIN(T237*U237,0.8*(Y236+Clima!$F235-W237-X237-Constantes!$D$12))</f>
        <v>0.13866889453965711</v>
      </c>
      <c r="W237" s="34">
        <f>IF(Clima!$F235&gt;0.05*Constantes!$F$19,((Clima!$F235-0.05*Constantes!$F$19)^2)/(Clima!$F235+0.95*Constantes!$F$19),0)</f>
        <v>0</v>
      </c>
      <c r="X237" s="34">
        <f>MAX(0,Y236+Clima!$F235-W237-Constantes!$D$11)</f>
        <v>0</v>
      </c>
      <c r="Y237" s="34">
        <f>Y236+Clima!$F235-W237-V237-X237</f>
        <v>26.284667223634916</v>
      </c>
      <c r="Z237" s="7"/>
      <c r="AA237" s="8"/>
    </row>
    <row r="238" spans="2:27" x14ac:dyDescent="0.25">
      <c r="B238" s="6"/>
      <c r="C238" s="34">
        <v>233</v>
      </c>
      <c r="D238" s="34">
        <f>ET_Calcs!$I236*((1-Constantes!$D$20)*ET_Calcs!$K236+ET_Calcs!$L236)</f>
        <v>1.8505980448612736</v>
      </c>
      <c r="E238" s="34">
        <f>EXP(2.5*(Cálculos!I237-Constantes!$D$11)/(Constantes!$D$13))*Constantes!$D$18+Constantes!$D$17</f>
        <v>0.37060022463992937</v>
      </c>
      <c r="F238" s="34">
        <f>MIN(D238*E238,0.8*(I237+Clima!$F236-G238-H238-Constantes!$D$12))</f>
        <v>0.43645649248673241</v>
      </c>
      <c r="G238" s="34">
        <f>IF(Clima!$F236&gt;0.05*Constantes!$D$19,((Clima!$F236-0.05*Constantes!$D$19)^2)/(Clima!$F236+0.95*Constantes!$D$19),0)</f>
        <v>0</v>
      </c>
      <c r="H238" s="34">
        <f>MAX(0,I237+Clima!$F236-G238-Constantes!$D$11)</f>
        <v>0</v>
      </c>
      <c r="I238" s="34">
        <f>I237+Clima!$F236-G238-F238-H238</f>
        <v>26.359114123121682</v>
      </c>
      <c r="J238" s="7"/>
      <c r="K238" s="34">
        <v>233</v>
      </c>
      <c r="L238" s="34">
        <f>ET_Calcs!$I236*((1-Constantes!$E$20)*ET_Calcs!$K236+ET_Calcs!$L236)</f>
        <v>1.8505980448612736</v>
      </c>
      <c r="M238" s="34">
        <f>EXP(2.5*(Cálculos!Q237-Constantes!$D$11)/(Constantes!$D$13))*Constantes!$E$18+Constantes!$E$17</f>
        <v>0.52067895465208858</v>
      </c>
      <c r="N238" s="34">
        <f>MIN(L238*M238,0.8*(Q237+Clima!$F236-O238-P238-Constantes!$D$12))</f>
        <v>7.5308465481296605E-2</v>
      </c>
      <c r="O238" s="34">
        <f>IF(Clima!$F236&gt;0.05*Constantes!$E$19,((Clima!$F236-0.05*Constantes!$E$19)^2)/(Clima!$F236+0.95*Constantes!$E$19),0)</f>
        <v>0</v>
      </c>
      <c r="P238" s="34">
        <f>MAX(0,Q237+Clima!$F236-O238-Constantes!$D$11)</f>
        <v>0</v>
      </c>
      <c r="Q238" s="34">
        <f>Q237+Clima!$F236-O238-N238-P238</f>
        <v>26.268827116370325</v>
      </c>
      <c r="R238" s="7"/>
      <c r="S238" s="34">
        <v>233</v>
      </c>
      <c r="T238" s="34">
        <f>ET_Calcs!$I236*((1-Constantes!$F$20)*ET_Calcs!$K236+ET_Calcs!$L236)</f>
        <v>1.8505980448612736</v>
      </c>
      <c r="U238" s="34">
        <f>EXP(2.5*(Cálculos!Y237-Constantes!$D$11)/(Constantes!$D$13))*Constantes!$F$18+Constantes!$F$17</f>
        <v>0.67665376394163324</v>
      </c>
      <c r="V238" s="34">
        <f>MIN(T238*U238,0.8*(Y237+Clima!$F236-W238-X238-Constantes!$D$12))</f>
        <v>2.7733778907932563E-2</v>
      </c>
      <c r="W238" s="34">
        <f>IF(Clima!$F236&gt;0.05*Constantes!$F$19,((Clima!$F236-0.05*Constantes!$F$19)^2)/(Clima!$F236+0.95*Constantes!$F$19),0)</f>
        <v>0</v>
      </c>
      <c r="X238" s="34">
        <f>MAX(0,Y237+Clima!$F236-W238-Constantes!$D$11)</f>
        <v>0</v>
      </c>
      <c r="Y238" s="34">
        <f>Y237+Clima!$F236-W238-V238-X238</f>
        <v>26.256933444726982</v>
      </c>
      <c r="Z238" s="7"/>
      <c r="AA238" s="8"/>
    </row>
    <row r="239" spans="2:27" x14ac:dyDescent="0.25">
      <c r="B239" s="6"/>
      <c r="C239" s="34">
        <v>234</v>
      </c>
      <c r="D239" s="34">
        <f>ET_Calcs!$I237*((1-Constantes!$D$20)*ET_Calcs!$K237+ET_Calcs!$L237)</f>
        <v>1.9638029138701865</v>
      </c>
      <c r="E239" s="34">
        <f>EXP(2.5*(Cálculos!I238-Constantes!$D$11)/(Constantes!$D$13))*Constantes!$D$18+Constantes!$D$17</f>
        <v>0.36883608247551886</v>
      </c>
      <c r="F239" s="34">
        <f>MIN(D239*E239,0.8*(I238+Clima!$F237-G239-H239-Constantes!$D$12))</f>
        <v>8.7291298497345349E-2</v>
      </c>
      <c r="G239" s="34">
        <f>IF(Clima!$F237&gt;0.05*Constantes!$D$19,((Clima!$F237-0.05*Constantes!$D$19)^2)/(Clima!$F237+0.95*Constantes!$D$19),0)</f>
        <v>0</v>
      </c>
      <c r="H239" s="34">
        <f>MAX(0,I238+Clima!$F237-G239-Constantes!$D$11)</f>
        <v>0</v>
      </c>
      <c r="I239" s="34">
        <f>I238+Clima!$F237-G239-F239-H239</f>
        <v>26.271822824624337</v>
      </c>
      <c r="J239" s="7"/>
      <c r="K239" s="34">
        <v>234</v>
      </c>
      <c r="L239" s="34">
        <f>ET_Calcs!$I237*((1-Constantes!$E$20)*ET_Calcs!$K237+ET_Calcs!$L237)</f>
        <v>1.9638029138701865</v>
      </c>
      <c r="M239" s="34">
        <f>EXP(2.5*(Cálculos!Q238-Constantes!$D$11)/(Constantes!$D$13))*Constantes!$E$18+Constantes!$E$17</f>
        <v>0.52050664320334494</v>
      </c>
      <c r="N239" s="34">
        <f>MIN(L239*M239,0.8*(Q238+Clima!$F237-O239-P239-Constantes!$D$12))</f>
        <v>1.5061693096259888E-2</v>
      </c>
      <c r="O239" s="34">
        <f>IF(Clima!$F237&gt;0.05*Constantes!$E$19,((Clima!$F237-0.05*Constantes!$E$19)^2)/(Clima!$F237+0.95*Constantes!$E$19),0)</f>
        <v>0</v>
      </c>
      <c r="P239" s="34">
        <f>MAX(0,Q238+Clima!$F237-O239-Constantes!$D$11)</f>
        <v>0</v>
      </c>
      <c r="Q239" s="34">
        <f>Q238+Clima!$F237-O239-N239-P239</f>
        <v>26.253765423274064</v>
      </c>
      <c r="R239" s="7"/>
      <c r="S239" s="34">
        <v>234</v>
      </c>
      <c r="T239" s="34">
        <f>ET_Calcs!$I237*((1-Constantes!$F$20)*ET_Calcs!$K237+ET_Calcs!$L237)</f>
        <v>1.9638029138701865</v>
      </c>
      <c r="U239" s="34">
        <f>EXP(2.5*(Cálculos!Y238-Constantes!$D$11)/(Constantes!$D$13))*Constantes!$F$18+Constantes!$F$17</f>
        <v>0.6766230357611186</v>
      </c>
      <c r="V239" s="34">
        <f>MIN(T239*U239,0.8*(Y238+Clima!$F237-W239-X239-Constantes!$D$12))</f>
        <v>5.546755781585944E-3</v>
      </c>
      <c r="W239" s="34">
        <f>IF(Clima!$F237&gt;0.05*Constantes!$F$19,((Clima!$F237-0.05*Constantes!$F$19)^2)/(Clima!$F237+0.95*Constantes!$F$19),0)</f>
        <v>0</v>
      </c>
      <c r="X239" s="34">
        <f>MAX(0,Y238+Clima!$F237-W239-Constantes!$D$11)</f>
        <v>0</v>
      </c>
      <c r="Y239" s="34">
        <f>Y238+Clima!$F237-W239-V239-X239</f>
        <v>26.251386688945395</v>
      </c>
      <c r="Z239" s="7"/>
      <c r="AA239" s="8"/>
    </row>
    <row r="240" spans="2:27" x14ac:dyDescent="0.25">
      <c r="B240" s="6"/>
      <c r="C240" s="34">
        <v>235</v>
      </c>
      <c r="D240" s="34">
        <f>ET_Calcs!$I238*((1-Constantes!$D$20)*ET_Calcs!$K238+ET_Calcs!$L238)</f>
        <v>1.888173380616947</v>
      </c>
      <c r="E240" s="34">
        <f>EXP(2.5*(Cálculos!I239-Constantes!$D$11)/(Constantes!$D$13))*Constantes!$D$18+Constantes!$D$17</f>
        <v>0.36849340464226643</v>
      </c>
      <c r="F240" s="34">
        <f>MIN(D240*E240,0.8*(I239+Clima!$F238-G240-H240-Constantes!$D$12))</f>
        <v>1.7458259699469635E-2</v>
      </c>
      <c r="G240" s="34">
        <f>IF(Clima!$F238&gt;0.05*Constantes!$D$19,((Clima!$F238-0.05*Constantes!$D$19)^2)/(Clima!$F238+0.95*Constantes!$D$19),0)</f>
        <v>0</v>
      </c>
      <c r="H240" s="34">
        <f>MAX(0,I239+Clima!$F238-G240-Constantes!$D$11)</f>
        <v>0</v>
      </c>
      <c r="I240" s="34">
        <f>I239+Clima!$F238-G240-F240-H240</f>
        <v>26.254364564924867</v>
      </c>
      <c r="J240" s="7"/>
      <c r="K240" s="34">
        <v>235</v>
      </c>
      <c r="L240" s="34">
        <f>ET_Calcs!$I238*((1-Constantes!$E$20)*ET_Calcs!$K238+ET_Calcs!$L238)</f>
        <v>1.888173380616947</v>
      </c>
      <c r="M240" s="34">
        <f>EXP(2.5*(Cálculos!Q239-Constantes!$D$11)/(Constantes!$D$13))*Constantes!$E$18+Constantes!$E$17</f>
        <v>0.52047235359617072</v>
      </c>
      <c r="N240" s="34">
        <f>MIN(L240*M240,0.8*(Q239+Clima!$F238-O240-P240-Constantes!$D$12))</f>
        <v>3.0123386192514091E-3</v>
      </c>
      <c r="O240" s="34">
        <f>IF(Clima!$F238&gt;0.05*Constantes!$E$19,((Clima!$F238-0.05*Constantes!$E$19)^2)/(Clima!$F238+0.95*Constantes!$E$19),0)</f>
        <v>0</v>
      </c>
      <c r="P240" s="34">
        <f>MAX(0,Q239+Clima!$F238-O240-Constantes!$D$11)</f>
        <v>0</v>
      </c>
      <c r="Q240" s="34">
        <f>Q239+Clima!$F238-O240-N240-P240</f>
        <v>26.250753084654814</v>
      </c>
      <c r="R240" s="7"/>
      <c r="S240" s="34">
        <v>235</v>
      </c>
      <c r="T240" s="34">
        <f>ET_Calcs!$I238*((1-Constantes!$F$20)*ET_Calcs!$K238+ET_Calcs!$L238)</f>
        <v>1.888173380616947</v>
      </c>
      <c r="U240" s="34">
        <f>EXP(2.5*(Cálculos!Y239-Constantes!$D$11)/(Constantes!$D$13))*Constantes!$F$18+Constantes!$F$17</f>
        <v>0.67661690147962861</v>
      </c>
      <c r="V240" s="34">
        <f>MIN(T240*U240,0.8*(Y239+Clima!$F238-W240-X240-Constantes!$D$12))</f>
        <v>1.1093511563160519E-3</v>
      </c>
      <c r="W240" s="34">
        <f>IF(Clima!$F238&gt;0.05*Constantes!$F$19,((Clima!$F238-0.05*Constantes!$F$19)^2)/(Clima!$F238+0.95*Constantes!$F$19),0)</f>
        <v>0</v>
      </c>
      <c r="X240" s="34">
        <f>MAX(0,Y239+Clima!$F238-W240-Constantes!$D$11)</f>
        <v>0</v>
      </c>
      <c r="Y240" s="34">
        <f>Y239+Clima!$F238-W240-V240-X240</f>
        <v>26.250277337789079</v>
      </c>
      <c r="Z240" s="7"/>
      <c r="AA240" s="8"/>
    </row>
    <row r="241" spans="2:27" x14ac:dyDescent="0.25">
      <c r="B241" s="6"/>
      <c r="C241" s="34">
        <v>236</v>
      </c>
      <c r="D241" s="34">
        <f>ET_Calcs!$I239*((1-Constantes!$D$20)*ET_Calcs!$K239+ET_Calcs!$L239)</f>
        <v>1.9113108936344003</v>
      </c>
      <c r="E241" s="34">
        <f>EXP(2.5*(Cálculos!I240-Constantes!$D$11)/(Constantes!$D$13))*Constantes!$D$18+Constantes!$D$17</f>
        <v>0.36842526701099548</v>
      </c>
      <c r="F241" s="34">
        <f>MIN(D241*E241,0.8*(I240+Clima!$F239-G241-H241-Constantes!$D$12))</f>
        <v>3.491651939893359E-3</v>
      </c>
      <c r="G241" s="34">
        <f>IF(Clima!$F239&gt;0.05*Constantes!$D$19,((Clima!$F239-0.05*Constantes!$D$19)^2)/(Clima!$F239+0.95*Constantes!$D$19),0)</f>
        <v>0</v>
      </c>
      <c r="H241" s="34">
        <f>MAX(0,I240+Clima!$F239-G241-Constantes!$D$11)</f>
        <v>0</v>
      </c>
      <c r="I241" s="34">
        <f>I240+Clima!$F239-G241-F241-H241</f>
        <v>26.250872912984974</v>
      </c>
      <c r="J241" s="7"/>
      <c r="K241" s="34">
        <v>236</v>
      </c>
      <c r="L241" s="34">
        <f>ET_Calcs!$I239*((1-Constantes!$E$20)*ET_Calcs!$K239+ET_Calcs!$L239)</f>
        <v>1.9113108936344003</v>
      </c>
      <c r="M241" s="34">
        <f>EXP(2.5*(Cálculos!Q240-Constantes!$D$11)/(Constantes!$D$13))*Constantes!$E$18+Constantes!$E$17</f>
        <v>0.52046550255817459</v>
      </c>
      <c r="N241" s="34">
        <f>MIN(L241*M241,0.8*(Q240+Clima!$F239-O241-P241-Constantes!$D$12))</f>
        <v>6.0246772385141867E-4</v>
      </c>
      <c r="O241" s="34">
        <f>IF(Clima!$F239&gt;0.05*Constantes!$E$19,((Clima!$F239-0.05*Constantes!$E$19)^2)/(Clima!$F239+0.95*Constantes!$E$19),0)</f>
        <v>0</v>
      </c>
      <c r="P241" s="34">
        <f>MAX(0,Q240+Clima!$F239-O241-Constantes!$D$11)</f>
        <v>0</v>
      </c>
      <c r="Q241" s="34">
        <f>Q240+Clima!$F239-O241-N241-P241</f>
        <v>26.250150616930963</v>
      </c>
      <c r="R241" s="7"/>
      <c r="S241" s="34">
        <v>236</v>
      </c>
      <c r="T241" s="34">
        <f>ET_Calcs!$I239*((1-Constantes!$F$20)*ET_Calcs!$K239+ET_Calcs!$L239)</f>
        <v>1.9113108936344003</v>
      </c>
      <c r="U241" s="34">
        <f>EXP(2.5*(Cálculos!Y240-Constantes!$D$11)/(Constantes!$D$13))*Constantes!$F$18+Constantes!$F$17</f>
        <v>0.67661567507693687</v>
      </c>
      <c r="V241" s="34">
        <f>MIN(T241*U241,0.8*(Y240+Clima!$F239-W241-X241-Constantes!$D$12))</f>
        <v>2.2187023126321039E-4</v>
      </c>
      <c r="W241" s="34">
        <f>IF(Clima!$F239&gt;0.05*Constantes!$F$19,((Clima!$F239-0.05*Constantes!$F$19)^2)/(Clima!$F239+0.95*Constantes!$F$19),0)</f>
        <v>0</v>
      </c>
      <c r="X241" s="34">
        <f>MAX(0,Y240+Clima!$F239-W241-Constantes!$D$11)</f>
        <v>0</v>
      </c>
      <c r="Y241" s="34">
        <f>Y240+Clima!$F239-W241-V241-X241</f>
        <v>26.250055467557814</v>
      </c>
      <c r="Z241" s="7"/>
      <c r="AA241" s="8"/>
    </row>
    <row r="242" spans="2:27" x14ac:dyDescent="0.25">
      <c r="B242" s="6"/>
      <c r="C242" s="34">
        <v>237</v>
      </c>
      <c r="D242" s="34">
        <f>ET_Calcs!$I240*((1-Constantes!$D$20)*ET_Calcs!$K240+ET_Calcs!$L240)</f>
        <v>1.7996852388333862</v>
      </c>
      <c r="E242" s="34">
        <f>EXP(2.5*(Cálculos!I241-Constantes!$D$11)/(Constantes!$D$13))*Constantes!$D$18+Constantes!$D$17</f>
        <v>0.36841165533842302</v>
      </c>
      <c r="F242" s="34">
        <f>MIN(D242*E242,0.8*(I241+Clima!$F240-G242-H242-Constantes!$D$12))</f>
        <v>6.9833038797924025E-4</v>
      </c>
      <c r="G242" s="34">
        <f>IF(Clima!$F240&gt;0.05*Constantes!$D$19,((Clima!$F240-0.05*Constantes!$D$19)^2)/(Clima!$F240+0.95*Constantes!$D$19),0)</f>
        <v>0</v>
      </c>
      <c r="H242" s="34">
        <f>MAX(0,I241+Clima!$F240-G242-Constantes!$D$11)</f>
        <v>0</v>
      </c>
      <c r="I242" s="34">
        <f>I241+Clima!$F240-G242-F242-H242</f>
        <v>26.250174582596994</v>
      </c>
      <c r="J242" s="7"/>
      <c r="K242" s="34">
        <v>237</v>
      </c>
      <c r="L242" s="34">
        <f>ET_Calcs!$I240*((1-Constantes!$E$20)*ET_Calcs!$K240+ET_Calcs!$L240)</f>
        <v>1.7996852388333862</v>
      </c>
      <c r="M242" s="34">
        <f>EXP(2.5*(Cálculos!Q241-Constantes!$D$11)/(Constantes!$D$13))*Constantes!$E$18+Constantes!$E$17</f>
        <v>0.52046413262572244</v>
      </c>
      <c r="N242" s="34">
        <f>MIN(L242*M242,0.8*(Q241+Clima!$F240-O242-P242-Constantes!$D$12))</f>
        <v>1.2049354477028373E-4</v>
      </c>
      <c r="O242" s="34">
        <f>IF(Clima!$F240&gt;0.05*Constantes!$E$19,((Clima!$F240-0.05*Constantes!$E$19)^2)/(Clima!$F240+0.95*Constantes!$E$19),0)</f>
        <v>0</v>
      </c>
      <c r="P242" s="34">
        <f>MAX(0,Q241+Clima!$F240-O242-Constantes!$D$11)</f>
        <v>0</v>
      </c>
      <c r="Q242" s="34">
        <f>Q241+Clima!$F240-O242-N242-P242</f>
        <v>26.250030123386193</v>
      </c>
      <c r="R242" s="7"/>
      <c r="S242" s="34">
        <v>237</v>
      </c>
      <c r="T242" s="34">
        <f>ET_Calcs!$I240*((1-Constantes!$F$20)*ET_Calcs!$K240+ET_Calcs!$L240)</f>
        <v>1.7996852388333862</v>
      </c>
      <c r="U242" s="34">
        <f>EXP(2.5*(Cálculos!Y241-Constantes!$D$11)/(Constantes!$D$13))*Constantes!$F$18+Constantes!$F$17</f>
        <v>0.67661542981453815</v>
      </c>
      <c r="V242" s="34">
        <f>MIN(T242*U242,0.8*(Y241+Clima!$F240-W242-X242-Constantes!$D$12))</f>
        <v>4.4374046251505209E-5</v>
      </c>
      <c r="W242" s="34">
        <f>IF(Clima!$F240&gt;0.05*Constantes!$F$19,((Clima!$F240-0.05*Constantes!$F$19)^2)/(Clima!$F240+0.95*Constantes!$F$19),0)</f>
        <v>0</v>
      </c>
      <c r="X242" s="34">
        <f>MAX(0,Y241+Clima!$F240-W242-Constantes!$D$11)</f>
        <v>0</v>
      </c>
      <c r="Y242" s="34">
        <f>Y241+Clima!$F240-W242-V242-X242</f>
        <v>26.250011093511564</v>
      </c>
      <c r="Z242" s="7"/>
      <c r="AA242" s="8"/>
    </row>
    <row r="243" spans="2:27" x14ac:dyDescent="0.25">
      <c r="B243" s="6"/>
      <c r="C243" s="34">
        <v>238</v>
      </c>
      <c r="D243" s="34">
        <f>ET_Calcs!$I241*((1-Constantes!$D$20)*ET_Calcs!$K241+ET_Calcs!$L241)</f>
        <v>1.8940791581210417</v>
      </c>
      <c r="E243" s="34">
        <f>EXP(2.5*(Cálculos!I242-Constantes!$D$11)/(Constantes!$D$13))*Constantes!$D$18+Constantes!$D$17</f>
        <v>0.36840893363754745</v>
      </c>
      <c r="F243" s="34">
        <f>MIN(D243*E243,0.8*(I242+Clima!$F241-G243-H243-Constantes!$D$12))</f>
        <v>1.3966607759527961E-4</v>
      </c>
      <c r="G243" s="34">
        <f>IF(Clima!$F241&gt;0.05*Constantes!$D$19,((Clima!$F241-0.05*Constantes!$D$19)^2)/(Clima!$F241+0.95*Constantes!$D$19),0)</f>
        <v>0</v>
      </c>
      <c r="H243" s="34">
        <f>MAX(0,I242+Clima!$F241-G243-Constantes!$D$11)</f>
        <v>0</v>
      </c>
      <c r="I243" s="34">
        <f>I242+Clima!$F241-G243-F243-H243</f>
        <v>26.2500349165194</v>
      </c>
      <c r="J243" s="7"/>
      <c r="K243" s="34">
        <v>238</v>
      </c>
      <c r="L243" s="34">
        <f>ET_Calcs!$I241*((1-Constantes!$E$20)*ET_Calcs!$K241+ET_Calcs!$L241)</f>
        <v>1.8940791581210417</v>
      </c>
      <c r="M243" s="34">
        <f>EXP(2.5*(Cálculos!Q242-Constantes!$D$11)/(Constantes!$D$13))*Constantes!$E$18+Constantes!$E$17</f>
        <v>0.52046385865023637</v>
      </c>
      <c r="N243" s="34">
        <f>MIN(L243*M243,0.8*(Q242+Clima!$F241-O243-P243-Constantes!$D$12))</f>
        <v>2.4098708954056748E-5</v>
      </c>
      <c r="O243" s="34">
        <f>IF(Clima!$F241&gt;0.05*Constantes!$E$19,((Clima!$F241-0.05*Constantes!$E$19)^2)/(Clima!$F241+0.95*Constantes!$E$19),0)</f>
        <v>0</v>
      </c>
      <c r="P243" s="34">
        <f>MAX(0,Q242+Clima!$F241-O243-Constantes!$D$11)</f>
        <v>0</v>
      </c>
      <c r="Q243" s="34">
        <f>Q242+Clima!$F241-O243-N243-P243</f>
        <v>26.250006024677237</v>
      </c>
      <c r="R243" s="7"/>
      <c r="S243" s="34">
        <v>238</v>
      </c>
      <c r="T243" s="34">
        <f>ET_Calcs!$I241*((1-Constantes!$F$20)*ET_Calcs!$K241+ET_Calcs!$L241)</f>
        <v>1.8940791581210417</v>
      </c>
      <c r="U243" s="34">
        <f>EXP(2.5*(Cálculos!Y242-Constantes!$D$11)/(Constantes!$D$13))*Constantes!$F$18+Constantes!$F$17</f>
        <v>0.67661538076278394</v>
      </c>
      <c r="V243" s="34">
        <f>MIN(T243*U243,0.8*(Y242+Clima!$F241-W243-X243-Constantes!$D$12))</f>
        <v>8.8748092508694764E-6</v>
      </c>
      <c r="W243" s="34">
        <f>IF(Clima!$F241&gt;0.05*Constantes!$F$19,((Clima!$F241-0.05*Constantes!$F$19)^2)/(Clima!$F241+0.95*Constantes!$F$19),0)</f>
        <v>0</v>
      </c>
      <c r="X243" s="34">
        <f>MAX(0,Y242+Clima!$F241-W243-Constantes!$D$11)</f>
        <v>0</v>
      </c>
      <c r="Y243" s="34">
        <f>Y242+Clima!$F241-W243-V243-X243</f>
        <v>26.250002218702313</v>
      </c>
      <c r="Z243" s="7"/>
      <c r="AA243" s="8"/>
    </row>
    <row r="244" spans="2:27" x14ac:dyDescent="0.25">
      <c r="B244" s="6"/>
      <c r="C244" s="34">
        <v>239</v>
      </c>
      <c r="D244" s="34">
        <f>ET_Calcs!$I242*((1-Constantes!$D$20)*ET_Calcs!$K242+ET_Calcs!$L242)</f>
        <v>1.9364140242100256</v>
      </c>
      <c r="E244" s="34">
        <f>EXP(2.5*(Cálculos!I243-Constantes!$D$11)/(Constantes!$D$13))*Constantes!$D$18+Constantes!$D$17</f>
        <v>0.36840838932271386</v>
      </c>
      <c r="F244" s="34">
        <f>MIN(D244*E244,0.8*(I243+Clima!$F242-G244-H244-Constantes!$D$12))</f>
        <v>2.7933215520192789E-5</v>
      </c>
      <c r="G244" s="34">
        <f>IF(Clima!$F242&gt;0.05*Constantes!$D$19,((Clima!$F242-0.05*Constantes!$D$19)^2)/(Clima!$F242+0.95*Constantes!$D$19),0)</f>
        <v>0</v>
      </c>
      <c r="H244" s="34">
        <f>MAX(0,I243+Clima!$F242-G244-Constantes!$D$11)</f>
        <v>0</v>
      </c>
      <c r="I244" s="34">
        <f>I243+Clima!$F242-G244-F244-H244</f>
        <v>26.25000698330388</v>
      </c>
      <c r="J244" s="7"/>
      <c r="K244" s="34">
        <v>239</v>
      </c>
      <c r="L244" s="34">
        <f>ET_Calcs!$I242*((1-Constantes!$E$20)*ET_Calcs!$K242+ET_Calcs!$L242)</f>
        <v>1.9364140242100256</v>
      </c>
      <c r="M244" s="34">
        <f>EXP(2.5*(Cálculos!Q243-Constantes!$D$11)/(Constantes!$D$13))*Constantes!$E$18+Constantes!$E$17</f>
        <v>0.52046380385557933</v>
      </c>
      <c r="N244" s="34">
        <f>MIN(L244*M244,0.8*(Q243+Clima!$F242-O244-P244-Constantes!$D$12))</f>
        <v>4.819741789674481E-6</v>
      </c>
      <c r="O244" s="34">
        <f>IF(Clima!$F242&gt;0.05*Constantes!$E$19,((Clima!$F242-0.05*Constantes!$E$19)^2)/(Clima!$F242+0.95*Constantes!$E$19),0)</f>
        <v>0</v>
      </c>
      <c r="P244" s="34">
        <f>MAX(0,Q243+Clima!$F242-O244-Constantes!$D$11)</f>
        <v>0</v>
      </c>
      <c r="Q244" s="34">
        <f>Q243+Clima!$F242-O244-N244-P244</f>
        <v>26.250001204935447</v>
      </c>
      <c r="R244" s="7"/>
      <c r="S244" s="34">
        <v>239</v>
      </c>
      <c r="T244" s="34">
        <f>ET_Calcs!$I242*((1-Constantes!$F$20)*ET_Calcs!$K242+ET_Calcs!$L242)</f>
        <v>1.9364140242100256</v>
      </c>
      <c r="U244" s="34">
        <f>EXP(2.5*(Cálculos!Y243-Constantes!$D$11)/(Constantes!$D$13))*Constantes!$F$18+Constantes!$F$17</f>
        <v>0.67661537095246216</v>
      </c>
      <c r="V244" s="34">
        <f>MIN(T244*U244,0.8*(Y243+Clima!$F242-W244-X244-Constantes!$D$12))</f>
        <v>1.7749618507423293E-6</v>
      </c>
      <c r="W244" s="34">
        <f>IF(Clima!$F242&gt;0.05*Constantes!$F$19,((Clima!$F242-0.05*Constantes!$F$19)^2)/(Clima!$F242+0.95*Constantes!$F$19),0)</f>
        <v>0</v>
      </c>
      <c r="X244" s="34">
        <f>MAX(0,Y243+Clima!$F242-W244-Constantes!$D$11)</f>
        <v>0</v>
      </c>
      <c r="Y244" s="34">
        <f>Y243+Clima!$F242-W244-V244-X244</f>
        <v>26.250000443740461</v>
      </c>
      <c r="Z244" s="7"/>
      <c r="AA244" s="8"/>
    </row>
    <row r="245" spans="2:27" x14ac:dyDescent="0.25">
      <c r="B245" s="6"/>
      <c r="C245" s="34">
        <v>240</v>
      </c>
      <c r="D245" s="34">
        <f>ET_Calcs!$I243*((1-Constantes!$D$20)*ET_Calcs!$K243+ET_Calcs!$L243)</f>
        <v>1.8505860295787313</v>
      </c>
      <c r="E245" s="34">
        <f>EXP(2.5*(Cálculos!I244-Constantes!$D$11)/(Constantes!$D$13))*Constantes!$D$18+Constantes!$D$17</f>
        <v>0.36840828046076074</v>
      </c>
      <c r="F245" s="34">
        <f>MIN(D245*E245,0.8*(I244+Clima!$F243-G245-H245-Constantes!$D$12))</f>
        <v>5.5866431040385583E-6</v>
      </c>
      <c r="G245" s="34">
        <f>IF(Clima!$F243&gt;0.05*Constantes!$D$19,((Clima!$F243-0.05*Constantes!$D$19)^2)/(Clima!$F243+0.95*Constantes!$D$19),0)</f>
        <v>0</v>
      </c>
      <c r="H245" s="34">
        <f>MAX(0,I244+Clima!$F243-G245-Constantes!$D$11)</f>
        <v>0</v>
      </c>
      <c r="I245" s="34">
        <f>I244+Clima!$F243-G245-F245-H245</f>
        <v>26.250001396660775</v>
      </c>
      <c r="J245" s="7"/>
      <c r="K245" s="34">
        <v>240</v>
      </c>
      <c r="L245" s="34">
        <f>ET_Calcs!$I243*((1-Constantes!$E$20)*ET_Calcs!$K243+ET_Calcs!$L243)</f>
        <v>1.8505860295787313</v>
      </c>
      <c r="M245" s="34">
        <f>EXP(2.5*(Cálculos!Q244-Constantes!$D$11)/(Constantes!$D$13))*Constantes!$E$18+Constantes!$E$17</f>
        <v>0.52046379289666556</v>
      </c>
      <c r="N245" s="34">
        <f>MIN(L245*M245,0.8*(Q244+Clima!$F243-O245-P245-Constantes!$D$12))</f>
        <v>9.6394835793489628E-7</v>
      </c>
      <c r="O245" s="34">
        <f>IF(Clima!$F243&gt;0.05*Constantes!$E$19,((Clima!$F243-0.05*Constantes!$E$19)^2)/(Clima!$F243+0.95*Constantes!$E$19),0)</f>
        <v>0</v>
      </c>
      <c r="P245" s="34">
        <f>MAX(0,Q244+Clima!$F243-O245-Constantes!$D$11)</f>
        <v>0</v>
      </c>
      <c r="Q245" s="34">
        <f>Q244+Clima!$F243-O245-N245-P245</f>
        <v>26.250000240987088</v>
      </c>
      <c r="R245" s="7"/>
      <c r="S245" s="34">
        <v>240</v>
      </c>
      <c r="T245" s="34">
        <f>ET_Calcs!$I243*((1-Constantes!$F$20)*ET_Calcs!$K243+ET_Calcs!$L243)</f>
        <v>1.8505860295787313</v>
      </c>
      <c r="U245" s="34">
        <f>EXP(2.5*(Cálculos!Y244-Constantes!$D$11)/(Constantes!$D$13))*Constantes!$F$18+Constantes!$F$17</f>
        <v>0.67661536899039887</v>
      </c>
      <c r="V245" s="34">
        <f>MIN(T245*U245,0.8*(Y244+Clima!$F243-W245-X245-Constantes!$D$12))</f>
        <v>3.5499236901159752E-7</v>
      </c>
      <c r="W245" s="34">
        <f>IF(Clima!$F243&gt;0.05*Constantes!$F$19,((Clima!$F243-0.05*Constantes!$F$19)^2)/(Clima!$F243+0.95*Constantes!$F$19),0)</f>
        <v>0</v>
      </c>
      <c r="X245" s="34">
        <f>MAX(0,Y244+Clima!$F243-W245-Constantes!$D$11)</f>
        <v>0</v>
      </c>
      <c r="Y245" s="34">
        <f>Y244+Clima!$F243-W245-V245-X245</f>
        <v>26.250000088748092</v>
      </c>
      <c r="Z245" s="7"/>
      <c r="AA245" s="8"/>
    </row>
    <row r="246" spans="2:27" x14ac:dyDescent="0.25">
      <c r="B246" s="6"/>
      <c r="C246" s="34">
        <v>241</v>
      </c>
      <c r="D246" s="34">
        <f>ET_Calcs!$I244*((1-Constantes!$D$20)*ET_Calcs!$K244+ET_Calcs!$L244)</f>
        <v>1.8391228015531933</v>
      </c>
      <c r="E246" s="34">
        <f>EXP(2.5*(Cálculos!I245-Constantes!$D$11)/(Constantes!$D$13))*Constantes!$D$18+Constantes!$D$17</f>
        <v>0.36840825868841065</v>
      </c>
      <c r="F246" s="34">
        <f>MIN(D246*E246,0.8*(I245+Clima!$F244-G246-H246-Constantes!$D$12))</f>
        <v>1.1173286196708431E-6</v>
      </c>
      <c r="G246" s="34">
        <f>IF(Clima!$F244&gt;0.05*Constantes!$D$19,((Clima!$F244-0.05*Constantes!$D$19)^2)/(Clima!$F244+0.95*Constantes!$D$19),0)</f>
        <v>0</v>
      </c>
      <c r="H246" s="34">
        <f>MAX(0,I245+Clima!$F244-G246-Constantes!$D$11)</f>
        <v>0</v>
      </c>
      <c r="I246" s="34">
        <f>I245+Clima!$F244-G246-F246-H246</f>
        <v>26.250000279332156</v>
      </c>
      <c r="J246" s="7"/>
      <c r="K246" s="34">
        <v>241</v>
      </c>
      <c r="L246" s="34">
        <f>ET_Calcs!$I244*((1-Constantes!$E$20)*ET_Calcs!$K244+ET_Calcs!$L244)</f>
        <v>1.8391228015531933</v>
      </c>
      <c r="M246" s="34">
        <f>EXP(2.5*(Cálculos!Q245-Constantes!$D$11)/(Constantes!$D$13))*Constantes!$E$18+Constantes!$E$17</f>
        <v>0.52046379070488347</v>
      </c>
      <c r="N246" s="34">
        <f>MIN(L246*M246,0.8*(Q245+Clima!$F244-O246-P246-Constantes!$D$12))</f>
        <v>1.9278967045011086E-7</v>
      </c>
      <c r="O246" s="34">
        <f>IF(Clima!$F244&gt;0.05*Constantes!$E$19,((Clima!$F244-0.05*Constantes!$E$19)^2)/(Clima!$F244+0.95*Constantes!$E$19),0)</f>
        <v>0</v>
      </c>
      <c r="P246" s="34">
        <f>MAX(0,Q245+Clima!$F244-O246-Constantes!$D$11)</f>
        <v>0</v>
      </c>
      <c r="Q246" s="34">
        <f>Q245+Clima!$F244-O246-N246-P246</f>
        <v>26.250000048197418</v>
      </c>
      <c r="R246" s="7"/>
      <c r="S246" s="34">
        <v>241</v>
      </c>
      <c r="T246" s="34">
        <f>ET_Calcs!$I244*((1-Constantes!$F$20)*ET_Calcs!$K244+ET_Calcs!$L244)</f>
        <v>1.8391228015531933</v>
      </c>
      <c r="U246" s="34">
        <f>EXP(2.5*(Cálculos!Y245-Constantes!$D$11)/(Constantes!$D$13))*Constantes!$F$18+Constantes!$F$17</f>
        <v>0.67661536859798632</v>
      </c>
      <c r="V246" s="34">
        <f>MIN(T246*U246,0.8*(Y245+Clima!$F244-W246-X246-Constantes!$D$12))</f>
        <v>7.0998473233885312E-8</v>
      </c>
      <c r="W246" s="34">
        <f>IF(Clima!$F244&gt;0.05*Constantes!$F$19,((Clima!$F244-0.05*Constantes!$F$19)^2)/(Clima!$F244+0.95*Constantes!$F$19),0)</f>
        <v>0</v>
      </c>
      <c r="X246" s="34">
        <f>MAX(0,Y245+Clima!$F244-W246-Constantes!$D$11)</f>
        <v>0</v>
      </c>
      <c r="Y246" s="34">
        <f>Y245+Clima!$F244-W246-V246-X246</f>
        <v>26.250000017749617</v>
      </c>
      <c r="Z246" s="7"/>
      <c r="AA246" s="8"/>
    </row>
    <row r="247" spans="2:27" x14ac:dyDescent="0.25">
      <c r="B247" s="6"/>
      <c r="C247" s="34">
        <v>242</v>
      </c>
      <c r="D247" s="34">
        <f>ET_Calcs!$I245*((1-Constantes!$D$20)*ET_Calcs!$K245+ET_Calcs!$L245)</f>
        <v>1.9350696567492227</v>
      </c>
      <c r="E247" s="34">
        <f>EXP(2.5*(Cálculos!I246-Constantes!$D$11)/(Constantes!$D$13))*Constantes!$D$18+Constantes!$D$17</f>
        <v>0.36840825433394231</v>
      </c>
      <c r="F247" s="34">
        <f>MIN(D247*E247,0.8*(I246+Clima!$F245-G247-H247-Constantes!$D$12))</f>
        <v>2.2346572450260283E-7</v>
      </c>
      <c r="G247" s="34">
        <f>IF(Clima!$F245&gt;0.05*Constantes!$D$19,((Clima!$F245-0.05*Constantes!$D$19)^2)/(Clima!$F245+0.95*Constantes!$D$19),0)</f>
        <v>0</v>
      </c>
      <c r="H247" s="34">
        <f>MAX(0,I246+Clima!$F245-G247-Constantes!$D$11)</f>
        <v>0</v>
      </c>
      <c r="I247" s="34">
        <f>I246+Clima!$F245-G247-F247-H247</f>
        <v>26.25000005586643</v>
      </c>
      <c r="J247" s="7"/>
      <c r="K247" s="34">
        <v>242</v>
      </c>
      <c r="L247" s="34">
        <f>ET_Calcs!$I245*((1-Constantes!$E$20)*ET_Calcs!$K245+ET_Calcs!$L245)</f>
        <v>1.9350696567492227</v>
      </c>
      <c r="M247" s="34">
        <f>EXP(2.5*(Cálculos!Q246-Constantes!$D$11)/(Constantes!$D$13))*Constantes!$E$18+Constantes!$E$17</f>
        <v>0.52046379026652712</v>
      </c>
      <c r="N247" s="34">
        <f>MIN(L247*M247,0.8*(Q246+Clima!$F245-O247-P247-Constantes!$D$12))</f>
        <v>3.8557934090022178E-8</v>
      </c>
      <c r="O247" s="34">
        <f>IF(Clima!$F245&gt;0.05*Constantes!$E$19,((Clima!$F245-0.05*Constantes!$E$19)^2)/(Clima!$F245+0.95*Constantes!$E$19),0)</f>
        <v>0</v>
      </c>
      <c r="P247" s="34">
        <f>MAX(0,Q246+Clima!$F245-O247-Constantes!$D$11)</f>
        <v>0</v>
      </c>
      <c r="Q247" s="34">
        <f>Q246+Clima!$F245-O247-N247-P247</f>
        <v>26.250000009639482</v>
      </c>
      <c r="R247" s="7"/>
      <c r="S247" s="34">
        <v>242</v>
      </c>
      <c r="T247" s="34">
        <f>ET_Calcs!$I245*((1-Constantes!$F$20)*ET_Calcs!$K245+ET_Calcs!$L245)</f>
        <v>1.9350696567492227</v>
      </c>
      <c r="U247" s="34">
        <f>EXP(2.5*(Cálculos!Y246-Constantes!$D$11)/(Constantes!$D$13))*Constantes!$F$18+Constantes!$F$17</f>
        <v>0.67661536851950377</v>
      </c>
      <c r="V247" s="34">
        <f>MIN(T247*U247,0.8*(Y246+Clima!$F245-W247-X247-Constantes!$D$12))</f>
        <v>1.4199693509908685E-8</v>
      </c>
      <c r="W247" s="34">
        <f>IF(Clima!$F245&gt;0.05*Constantes!$F$19,((Clima!$F245-0.05*Constantes!$F$19)^2)/(Clima!$F245+0.95*Constantes!$F$19),0)</f>
        <v>0</v>
      </c>
      <c r="X247" s="34">
        <f>MAX(0,Y246+Clima!$F245-W247-Constantes!$D$11)</f>
        <v>0</v>
      </c>
      <c r="Y247" s="34">
        <f>Y246+Clima!$F245-W247-V247-X247</f>
        <v>26.250000003549925</v>
      </c>
      <c r="Z247" s="7"/>
      <c r="AA247" s="8"/>
    </row>
    <row r="248" spans="2:27" x14ac:dyDescent="0.25">
      <c r="B248" s="6"/>
      <c r="C248" s="34">
        <v>243</v>
      </c>
      <c r="D248" s="34">
        <f>ET_Calcs!$I246*((1-Constantes!$D$20)*ET_Calcs!$K246+ET_Calcs!$L246)</f>
        <v>1.9235046361476109</v>
      </c>
      <c r="E248" s="34">
        <f>EXP(2.5*(Cálculos!I247-Constantes!$D$11)/(Constantes!$D$13))*Constantes!$D$18+Constantes!$D$17</f>
        <v>0.36840825346304867</v>
      </c>
      <c r="F248" s="34">
        <f>MIN(D248*E248,0.8*(I247+Clima!$F246-G248-H248-Constantes!$D$12))</f>
        <v>4.4693143763652193E-8</v>
      </c>
      <c r="G248" s="34">
        <f>IF(Clima!$F246&gt;0.05*Constantes!$D$19,((Clima!$F246-0.05*Constantes!$D$19)^2)/(Clima!$F246+0.95*Constantes!$D$19),0)</f>
        <v>0</v>
      </c>
      <c r="H248" s="34">
        <f>MAX(0,I247+Clima!$F246-G248-Constantes!$D$11)</f>
        <v>0</v>
      </c>
      <c r="I248" s="34">
        <f>I247+Clima!$F246-G248-F248-H248</f>
        <v>26.250000011173285</v>
      </c>
      <c r="J248" s="7"/>
      <c r="K248" s="34">
        <v>243</v>
      </c>
      <c r="L248" s="34">
        <f>ET_Calcs!$I246*((1-Constantes!$E$20)*ET_Calcs!$K246+ET_Calcs!$L246)</f>
        <v>1.9235046361476109</v>
      </c>
      <c r="M248" s="34">
        <f>EXP(2.5*(Cálculos!Q247-Constantes!$D$11)/(Constantes!$D$13))*Constantes!$E$18+Constantes!$E$17</f>
        <v>0.5204637901788558</v>
      </c>
      <c r="N248" s="34">
        <f>MIN(L248*M248,0.8*(Q247+Clima!$F246-O248-P248-Constantes!$D$12))</f>
        <v>7.7115856811360569E-9</v>
      </c>
      <c r="O248" s="34">
        <f>IF(Clima!$F246&gt;0.05*Constantes!$E$19,((Clima!$F246-0.05*Constantes!$E$19)^2)/(Clima!$F246+0.95*Constantes!$E$19),0)</f>
        <v>0</v>
      </c>
      <c r="P248" s="34">
        <f>MAX(0,Q247+Clima!$F246-O248-Constantes!$D$11)</f>
        <v>0</v>
      </c>
      <c r="Q248" s="34">
        <f>Q247+Clima!$F246-O248-N248-P248</f>
        <v>26.250000001927898</v>
      </c>
      <c r="R248" s="7"/>
      <c r="S248" s="34">
        <v>243</v>
      </c>
      <c r="T248" s="34">
        <f>ET_Calcs!$I246*((1-Constantes!$F$20)*ET_Calcs!$K246+ET_Calcs!$L246)</f>
        <v>1.9235046361476109</v>
      </c>
      <c r="U248" s="34">
        <f>EXP(2.5*(Cálculos!Y247-Constantes!$D$11)/(Constantes!$D$13))*Constantes!$F$18+Constantes!$F$17</f>
        <v>0.67661536850380732</v>
      </c>
      <c r="V248" s="34">
        <f>MIN(T248*U248,0.8*(Y247+Clima!$F246-W248-X248-Constantes!$D$12))</f>
        <v>2.839939838850114E-9</v>
      </c>
      <c r="W248" s="34">
        <f>IF(Clima!$F246&gt;0.05*Constantes!$F$19,((Clima!$F246-0.05*Constantes!$F$19)^2)/(Clima!$F246+0.95*Constantes!$F$19),0)</f>
        <v>0</v>
      </c>
      <c r="X248" s="34">
        <f>MAX(0,Y247+Clima!$F246-W248-Constantes!$D$11)</f>
        <v>0</v>
      </c>
      <c r="Y248" s="34">
        <f>Y247+Clima!$F246-W248-V248-X248</f>
        <v>26.250000000709985</v>
      </c>
      <c r="Z248" s="7"/>
      <c r="AA248" s="8"/>
    </row>
    <row r="249" spans="2:27" x14ac:dyDescent="0.25">
      <c r="B249" s="6"/>
      <c r="C249" s="34">
        <v>244</v>
      </c>
      <c r="D249" s="34">
        <f>ET_Calcs!$I247*((1-Constantes!$D$20)*ET_Calcs!$K247+ET_Calcs!$L247)</f>
        <v>1.9727741743727112</v>
      </c>
      <c r="E249" s="34">
        <f>EXP(2.5*(Cálculos!I248-Constantes!$D$11)/(Constantes!$D$13))*Constantes!$D$18+Constantes!$D$17</f>
        <v>0.36840825328886995</v>
      </c>
      <c r="F249" s="34">
        <f>MIN(D249*E249,0.8*(I248+Clima!$F247-G249-H249-Constantes!$D$12))</f>
        <v>8.9386276158620603E-9</v>
      </c>
      <c r="G249" s="34">
        <f>IF(Clima!$F247&gt;0.05*Constantes!$D$19,((Clima!$F247-0.05*Constantes!$D$19)^2)/(Clima!$F247+0.95*Constantes!$D$19),0)</f>
        <v>0</v>
      </c>
      <c r="H249" s="34">
        <f>MAX(0,I248+Clima!$F247-G249-Constantes!$D$11)</f>
        <v>0</v>
      </c>
      <c r="I249" s="34">
        <f>I248+Clima!$F247-G249-F249-H249</f>
        <v>26.250000002234657</v>
      </c>
      <c r="J249" s="7"/>
      <c r="K249" s="34">
        <v>244</v>
      </c>
      <c r="L249" s="34">
        <f>ET_Calcs!$I247*((1-Constantes!$E$20)*ET_Calcs!$K247+ET_Calcs!$L247)</f>
        <v>1.9727741743727112</v>
      </c>
      <c r="M249" s="34">
        <f>EXP(2.5*(Cálculos!Q248-Constantes!$D$11)/(Constantes!$D$13))*Constantes!$E$18+Constantes!$E$17</f>
        <v>0.52046379016132149</v>
      </c>
      <c r="N249" s="34">
        <f>MIN(L249*M249,0.8*(Q248+Clima!$F247-O249-P249-Constantes!$D$12))</f>
        <v>1.5423182730955887E-9</v>
      </c>
      <c r="O249" s="34">
        <f>IF(Clima!$F247&gt;0.05*Constantes!$E$19,((Clima!$F247-0.05*Constantes!$E$19)^2)/(Clima!$F247+0.95*Constantes!$E$19),0)</f>
        <v>0</v>
      </c>
      <c r="P249" s="34">
        <f>MAX(0,Q248+Clima!$F247-O249-Constantes!$D$11)</f>
        <v>0</v>
      </c>
      <c r="Q249" s="34">
        <f>Q248+Clima!$F247-O249-N249-P249</f>
        <v>26.25000000038558</v>
      </c>
      <c r="R249" s="7"/>
      <c r="S249" s="34">
        <v>244</v>
      </c>
      <c r="T249" s="34">
        <f>ET_Calcs!$I247*((1-Constantes!$F$20)*ET_Calcs!$K247+ET_Calcs!$L247)</f>
        <v>1.9727741743727112</v>
      </c>
      <c r="U249" s="34">
        <f>EXP(2.5*(Cálculos!Y248-Constantes!$D$11)/(Constantes!$D$13))*Constantes!$F$18+Constantes!$F$17</f>
        <v>0.67661536850066795</v>
      </c>
      <c r="V249" s="34">
        <f>MIN(T249*U249,0.8*(Y248+Clima!$F247-W249-X249-Constantes!$D$12))</f>
        <v>5.6798796777002289E-10</v>
      </c>
      <c r="W249" s="34">
        <f>IF(Clima!$F247&gt;0.05*Constantes!$F$19,((Clima!$F247-0.05*Constantes!$F$19)^2)/(Clima!$F247+0.95*Constantes!$F$19),0)</f>
        <v>0</v>
      </c>
      <c r="X249" s="34">
        <f>MAX(0,Y248+Clima!$F247-W249-Constantes!$D$11)</f>
        <v>0</v>
      </c>
      <c r="Y249" s="34">
        <f>Y248+Clima!$F247-W249-V249-X249</f>
        <v>26.250000000141998</v>
      </c>
      <c r="Z249" s="7"/>
      <c r="AA249" s="8"/>
    </row>
    <row r="250" spans="2:27" x14ac:dyDescent="0.25">
      <c r="B250" s="6"/>
      <c r="C250" s="34">
        <v>245</v>
      </c>
      <c r="D250" s="34">
        <f>ET_Calcs!$I248*((1-Constantes!$D$20)*ET_Calcs!$K248+ET_Calcs!$L248)</f>
        <v>1.9697115472339652</v>
      </c>
      <c r="E250" s="34">
        <f>EXP(2.5*(Cálculos!I249-Constantes!$D$11)/(Constantes!$D$13))*Constantes!$D$18+Constantes!$D$17</f>
        <v>0.3684082532540342</v>
      </c>
      <c r="F250" s="34">
        <f>MIN(D250*E250,0.8*(I249+Clima!$F248-G250-H250-Constantes!$D$12))</f>
        <v>1.7877255231724121E-9</v>
      </c>
      <c r="G250" s="34">
        <f>IF(Clima!$F248&gt;0.05*Constantes!$D$19,((Clima!$F248-0.05*Constantes!$D$19)^2)/(Clima!$F248+0.95*Constantes!$D$19),0)</f>
        <v>0</v>
      </c>
      <c r="H250" s="34">
        <f>MAX(0,I249+Clima!$F248-G250-Constantes!$D$11)</f>
        <v>0</v>
      </c>
      <c r="I250" s="34">
        <f>I249+Clima!$F248-G250-F250-H250</f>
        <v>26.250000000446931</v>
      </c>
      <c r="J250" s="7"/>
      <c r="K250" s="34">
        <v>245</v>
      </c>
      <c r="L250" s="34">
        <f>ET_Calcs!$I248*((1-Constantes!$E$20)*ET_Calcs!$K248+ET_Calcs!$L248)</f>
        <v>1.9697115472339652</v>
      </c>
      <c r="M250" s="34">
        <f>EXP(2.5*(Cálculos!Q249-Constantes!$D$11)/(Constantes!$D$13))*Constantes!$E$18+Constantes!$E$17</f>
        <v>0.52046379015781474</v>
      </c>
      <c r="N250" s="34">
        <f>MIN(L250*M250,0.8*(Q249+Clima!$F248-O250-P250-Constantes!$D$12))</f>
        <v>3.0846365461911774E-10</v>
      </c>
      <c r="O250" s="34">
        <f>IF(Clima!$F248&gt;0.05*Constantes!$E$19,((Clima!$F248-0.05*Constantes!$E$19)^2)/(Clima!$F248+0.95*Constantes!$E$19),0)</f>
        <v>0</v>
      </c>
      <c r="P250" s="34">
        <f>MAX(0,Q249+Clima!$F248-O250-Constantes!$D$11)</f>
        <v>0</v>
      </c>
      <c r="Q250" s="34">
        <f>Q249+Clima!$F248-O250-N250-P250</f>
        <v>26.250000000077115</v>
      </c>
      <c r="R250" s="7"/>
      <c r="S250" s="34">
        <v>245</v>
      </c>
      <c r="T250" s="34">
        <f>ET_Calcs!$I248*((1-Constantes!$F$20)*ET_Calcs!$K248+ET_Calcs!$L248)</f>
        <v>1.9697115472339652</v>
      </c>
      <c r="U250" s="34">
        <f>EXP(2.5*(Cálculos!Y249-Constantes!$D$11)/(Constantes!$D$13))*Constantes!$F$18+Constantes!$F$17</f>
        <v>0.67661536850004012</v>
      </c>
      <c r="V250" s="34">
        <f>MIN(T250*U250,0.8*(Y249+Clima!$F248-W250-X250-Constantes!$D$12))</f>
        <v>1.1359873042238178E-10</v>
      </c>
      <c r="W250" s="34">
        <f>IF(Clima!$F248&gt;0.05*Constantes!$F$19,((Clima!$F248-0.05*Constantes!$F$19)^2)/(Clima!$F248+0.95*Constantes!$F$19),0)</f>
        <v>0</v>
      </c>
      <c r="X250" s="34">
        <f>MAX(0,Y249+Clima!$F248-W250-Constantes!$D$11)</f>
        <v>0</v>
      </c>
      <c r="Y250" s="34">
        <f>Y249+Clima!$F248-W250-V250-X250</f>
        <v>26.2500000000284</v>
      </c>
      <c r="Z250" s="7"/>
      <c r="AA250" s="8"/>
    </row>
    <row r="251" spans="2:27" x14ac:dyDescent="0.25">
      <c r="B251" s="6"/>
      <c r="C251" s="34">
        <v>246</v>
      </c>
      <c r="D251" s="34">
        <f>ET_Calcs!$I249*((1-Constantes!$D$20)*ET_Calcs!$K249+ET_Calcs!$L249)</f>
        <v>1.9885128429372976</v>
      </c>
      <c r="E251" s="34">
        <f>EXP(2.5*(Cálculos!I250-Constantes!$D$11)/(Constantes!$D$13))*Constantes!$D$18+Constantes!$D$17</f>
        <v>0.36840825324706705</v>
      </c>
      <c r="F251" s="34">
        <f>MIN(D251*E251,0.8*(I250+Clima!$F249-G251-H251-Constantes!$D$12))</f>
        <v>3.5754510463448241E-10</v>
      </c>
      <c r="G251" s="34">
        <f>IF(Clima!$F249&gt;0.05*Constantes!$D$19,((Clima!$F249-0.05*Constantes!$D$19)^2)/(Clima!$F249+0.95*Constantes!$D$19),0)</f>
        <v>0</v>
      </c>
      <c r="H251" s="34">
        <f>MAX(0,I250+Clima!$F249-G251-Constantes!$D$11)</f>
        <v>0</v>
      </c>
      <c r="I251" s="34">
        <f>I250+Clima!$F249-G251-F251-H251</f>
        <v>26.250000000089386</v>
      </c>
      <c r="J251" s="7"/>
      <c r="K251" s="34">
        <v>246</v>
      </c>
      <c r="L251" s="34">
        <f>ET_Calcs!$I249*((1-Constantes!$E$20)*ET_Calcs!$K249+ET_Calcs!$L249)</f>
        <v>1.9885128429372976</v>
      </c>
      <c r="M251" s="34">
        <f>EXP(2.5*(Cálculos!Q250-Constantes!$D$11)/(Constantes!$D$13))*Constantes!$E$18+Constantes!$E$17</f>
        <v>0.5204637901571133</v>
      </c>
      <c r="N251" s="34">
        <f>MIN(L251*M251,0.8*(Q250+Clima!$F249-O251-P251-Constantes!$D$12))</f>
        <v>6.1692162489634936E-11</v>
      </c>
      <c r="O251" s="34">
        <f>IF(Clima!$F249&gt;0.05*Constantes!$E$19,((Clima!$F249-0.05*Constantes!$E$19)^2)/(Clima!$F249+0.95*Constantes!$E$19),0)</f>
        <v>0</v>
      </c>
      <c r="P251" s="34">
        <f>MAX(0,Q250+Clima!$F249-O251-Constantes!$D$11)</f>
        <v>0</v>
      </c>
      <c r="Q251" s="34">
        <f>Q250+Clima!$F249-O251-N251-P251</f>
        <v>26.250000000015422</v>
      </c>
      <c r="R251" s="7"/>
      <c r="S251" s="34">
        <v>246</v>
      </c>
      <c r="T251" s="34">
        <f>ET_Calcs!$I249*((1-Constantes!$F$20)*ET_Calcs!$K249+ET_Calcs!$L249)</f>
        <v>1.9885128429372976</v>
      </c>
      <c r="U251" s="34">
        <f>EXP(2.5*(Cálculos!Y250-Constantes!$D$11)/(Constantes!$D$13))*Constantes!$F$18+Constantes!$F$17</f>
        <v>0.67661536849991455</v>
      </c>
      <c r="V251" s="34">
        <f>MIN(T251*U251,0.8*(Y250+Clima!$F249-W251-X251-Constantes!$D$12))</f>
        <v>2.2720314518664966E-11</v>
      </c>
      <c r="W251" s="34">
        <f>IF(Clima!$F249&gt;0.05*Constantes!$F$19,((Clima!$F249-0.05*Constantes!$F$19)^2)/(Clima!$F249+0.95*Constantes!$F$19),0)</f>
        <v>0</v>
      </c>
      <c r="X251" s="34">
        <f>MAX(0,Y250+Clima!$F249-W251-Constantes!$D$11)</f>
        <v>0</v>
      </c>
      <c r="Y251" s="34">
        <f>Y250+Clima!$F249-W251-V251-X251</f>
        <v>26.250000000005681</v>
      </c>
      <c r="Z251" s="7"/>
      <c r="AA251" s="8"/>
    </row>
    <row r="252" spans="2:27" x14ac:dyDescent="0.25">
      <c r="B252" s="6"/>
      <c r="C252" s="34">
        <v>247</v>
      </c>
      <c r="D252" s="34">
        <f>ET_Calcs!$I250*((1-Constantes!$D$20)*ET_Calcs!$K250+ET_Calcs!$L250)</f>
        <v>1.9365884631097467</v>
      </c>
      <c r="E252" s="34">
        <f>EXP(2.5*(Cálculos!I251-Constantes!$D$11)/(Constantes!$D$13))*Constantes!$D$18+Constantes!$D$17</f>
        <v>0.36840825324567361</v>
      </c>
      <c r="F252" s="34">
        <f>MIN(D252*E252,0.8*(I251+Clima!$F250-G252-H252-Constantes!$D$12))</f>
        <v>7.1509020926896483E-11</v>
      </c>
      <c r="G252" s="34">
        <f>IF(Clima!$F250&gt;0.05*Constantes!$D$19,((Clima!$F250-0.05*Constantes!$D$19)^2)/(Clima!$F250+0.95*Constantes!$D$19),0)</f>
        <v>0</v>
      </c>
      <c r="H252" s="34">
        <f>MAX(0,I251+Clima!$F250-G252-Constantes!$D$11)</f>
        <v>0</v>
      </c>
      <c r="I252" s="34">
        <f>I251+Clima!$F250-G252-F252-H252</f>
        <v>26.250000000017877</v>
      </c>
      <c r="J252" s="7"/>
      <c r="K252" s="34">
        <v>247</v>
      </c>
      <c r="L252" s="34">
        <f>ET_Calcs!$I250*((1-Constantes!$E$20)*ET_Calcs!$K250+ET_Calcs!$L250)</f>
        <v>1.9365884631097467</v>
      </c>
      <c r="M252" s="34">
        <f>EXP(2.5*(Cálculos!Q251-Constantes!$D$11)/(Constantes!$D$13))*Constantes!$E$18+Constantes!$E$17</f>
        <v>0.52046379015697308</v>
      </c>
      <c r="N252" s="34">
        <f>MIN(L252*M252,0.8*(Q251+Clima!$F250-O252-P252-Constantes!$D$12))</f>
        <v>1.233786406373838E-11</v>
      </c>
      <c r="O252" s="34">
        <f>IF(Clima!$F250&gt;0.05*Constantes!$E$19,((Clima!$F250-0.05*Constantes!$E$19)^2)/(Clima!$F250+0.95*Constantes!$E$19),0)</f>
        <v>0</v>
      </c>
      <c r="P252" s="34">
        <f>MAX(0,Q251+Clima!$F250-O252-Constantes!$D$11)</f>
        <v>0</v>
      </c>
      <c r="Q252" s="34">
        <f>Q251+Clima!$F250-O252-N252-P252</f>
        <v>26.250000000003084</v>
      </c>
      <c r="R252" s="7"/>
      <c r="S252" s="34">
        <v>247</v>
      </c>
      <c r="T252" s="34">
        <f>ET_Calcs!$I250*((1-Constantes!$F$20)*ET_Calcs!$K250+ET_Calcs!$L250)</f>
        <v>1.9365884631097467</v>
      </c>
      <c r="U252" s="34">
        <f>EXP(2.5*(Cálculos!Y251-Constantes!$D$11)/(Constantes!$D$13))*Constantes!$F$18+Constantes!$F$17</f>
        <v>0.67661536849988946</v>
      </c>
      <c r="V252" s="34">
        <f>MIN(T252*U252,0.8*(Y251+Clima!$F250-W252-X252-Constantes!$D$12))</f>
        <v>4.544631337921601E-12</v>
      </c>
      <c r="W252" s="34">
        <f>IF(Clima!$F250&gt;0.05*Constantes!$F$19,((Clima!$F250-0.05*Constantes!$F$19)^2)/(Clima!$F250+0.95*Constantes!$F$19),0)</f>
        <v>0</v>
      </c>
      <c r="X252" s="34">
        <f>MAX(0,Y251+Clima!$F250-W252-Constantes!$D$11)</f>
        <v>0</v>
      </c>
      <c r="Y252" s="34">
        <f>Y251+Clima!$F250-W252-V252-X252</f>
        <v>26.250000000001137</v>
      </c>
      <c r="Z252" s="7"/>
      <c r="AA252" s="8"/>
    </row>
    <row r="253" spans="2:27" x14ac:dyDescent="0.25">
      <c r="B253" s="6"/>
      <c r="C253" s="34">
        <v>248</v>
      </c>
      <c r="D253" s="34">
        <f>ET_Calcs!$I251*((1-Constantes!$D$20)*ET_Calcs!$K251+ET_Calcs!$L251)</f>
        <v>1.9838916166497944</v>
      </c>
      <c r="E253" s="34">
        <f>EXP(2.5*(Cálculos!I252-Constantes!$D$11)/(Constantes!$D$13))*Constantes!$D$18+Constantes!$D$17</f>
        <v>0.36840825324539495</v>
      </c>
      <c r="F253" s="34">
        <f>MIN(D253*E253,0.8*(I252+Clima!$F251-G253-H253-Constantes!$D$12))</f>
        <v>1.4301804185379298E-11</v>
      </c>
      <c r="G253" s="34">
        <f>IF(Clima!$F251&gt;0.05*Constantes!$D$19,((Clima!$F251-0.05*Constantes!$D$19)^2)/(Clima!$F251+0.95*Constantes!$D$19),0)</f>
        <v>0</v>
      </c>
      <c r="H253" s="34">
        <f>MAX(0,I252+Clima!$F251-G253-Constantes!$D$11)</f>
        <v>0</v>
      </c>
      <c r="I253" s="34">
        <f>I252+Clima!$F251-G253-F253-H253</f>
        <v>26.250000000003574</v>
      </c>
      <c r="J253" s="7"/>
      <c r="K253" s="34">
        <v>248</v>
      </c>
      <c r="L253" s="34">
        <f>ET_Calcs!$I251*((1-Constantes!$E$20)*ET_Calcs!$K251+ET_Calcs!$L251)</f>
        <v>1.9838916166497944</v>
      </c>
      <c r="M253" s="34">
        <f>EXP(2.5*(Cálculos!Q252-Constantes!$D$11)/(Constantes!$D$13))*Constantes!$E$18+Constantes!$E$17</f>
        <v>0.52046379015694499</v>
      </c>
      <c r="N253" s="34">
        <f>MIN(L253*M253,0.8*(Q252+Clima!$F251-O253-P253-Constantes!$D$12))</f>
        <v>2.4670043785590682E-12</v>
      </c>
      <c r="O253" s="34">
        <f>IF(Clima!$F251&gt;0.05*Constantes!$E$19,((Clima!$F251-0.05*Constantes!$E$19)^2)/(Clima!$F251+0.95*Constantes!$E$19),0)</f>
        <v>0</v>
      </c>
      <c r="P253" s="34">
        <f>MAX(0,Q252+Clima!$F251-O253-Constantes!$D$11)</f>
        <v>0</v>
      </c>
      <c r="Q253" s="34">
        <f>Q252+Clima!$F251-O253-N253-P253</f>
        <v>26.250000000000618</v>
      </c>
      <c r="R253" s="7"/>
      <c r="S253" s="34">
        <v>248</v>
      </c>
      <c r="T253" s="34">
        <f>ET_Calcs!$I251*((1-Constantes!$F$20)*ET_Calcs!$K251+ET_Calcs!$L251)</f>
        <v>1.9838916166497944</v>
      </c>
      <c r="U253" s="34">
        <f>EXP(2.5*(Cálculos!Y252-Constantes!$D$11)/(Constantes!$D$13))*Constantes!$F$18+Constantes!$F$17</f>
        <v>0.67661536849988446</v>
      </c>
      <c r="V253" s="34">
        <f>MIN(T253*U253,0.8*(Y252+Clima!$F251-W253-X253-Constantes!$D$12))</f>
        <v>9.0949470177292824E-13</v>
      </c>
      <c r="W253" s="34">
        <f>IF(Clima!$F251&gt;0.05*Constantes!$F$19,((Clima!$F251-0.05*Constantes!$F$19)^2)/(Clima!$F251+0.95*Constantes!$F$19),0)</f>
        <v>0</v>
      </c>
      <c r="X253" s="34">
        <f>MAX(0,Y252+Clima!$F251-W253-Constantes!$D$11)</f>
        <v>0</v>
      </c>
      <c r="Y253" s="34">
        <f>Y252+Clima!$F251-W253-V253-X253</f>
        <v>26.250000000000227</v>
      </c>
      <c r="Z253" s="7"/>
      <c r="AA253" s="8"/>
    </row>
    <row r="254" spans="2:27" x14ac:dyDescent="0.25">
      <c r="B254" s="6"/>
      <c r="C254" s="34">
        <v>249</v>
      </c>
      <c r="D254" s="34">
        <f>ET_Calcs!$I252*((1-Constantes!$D$20)*ET_Calcs!$K252+ET_Calcs!$L252)</f>
        <v>1.9245842840626799</v>
      </c>
      <c r="E254" s="34">
        <f>EXP(2.5*(Cálculos!I253-Constantes!$D$11)/(Constantes!$D$13))*Constantes!$D$18+Constantes!$D$17</f>
        <v>0.36840825324533921</v>
      </c>
      <c r="F254" s="34">
        <f>MIN(D254*E254,0.8*(I253+Clima!$F252-G254-H254-Constantes!$D$12))</f>
        <v>2.8592239686986434E-12</v>
      </c>
      <c r="G254" s="34">
        <f>IF(Clima!$F252&gt;0.05*Constantes!$D$19,((Clima!$F252-0.05*Constantes!$D$19)^2)/(Clima!$F252+0.95*Constantes!$D$19),0)</f>
        <v>0</v>
      </c>
      <c r="H254" s="34">
        <f>MAX(0,I253+Clima!$F252-G254-Constantes!$D$11)</f>
        <v>0</v>
      </c>
      <c r="I254" s="34">
        <f>I253+Clima!$F252-G254-F254-H254</f>
        <v>26.250000000000714</v>
      </c>
      <c r="J254" s="7"/>
      <c r="K254" s="34">
        <v>249</v>
      </c>
      <c r="L254" s="34">
        <f>ET_Calcs!$I252*((1-Constantes!$E$20)*ET_Calcs!$K252+ET_Calcs!$L252)</f>
        <v>1.9245842840626799</v>
      </c>
      <c r="M254" s="34">
        <f>EXP(2.5*(Cálculos!Q253-Constantes!$D$11)/(Constantes!$D$13))*Constantes!$E$18+Constantes!$E$17</f>
        <v>0.52046379015693933</v>
      </c>
      <c r="N254" s="34">
        <f>MIN(L254*M254,0.8*(Q253+Clima!$F252-O254-P254-Constantes!$D$12))</f>
        <v>4.9453774408902979E-13</v>
      </c>
      <c r="O254" s="34">
        <f>IF(Clima!$F252&gt;0.05*Constantes!$E$19,((Clima!$F252-0.05*Constantes!$E$19)^2)/(Clima!$F252+0.95*Constantes!$E$19),0)</f>
        <v>0</v>
      </c>
      <c r="P254" s="34">
        <f>MAX(0,Q253+Clima!$F252-O254-Constantes!$D$11)</f>
        <v>0</v>
      </c>
      <c r="Q254" s="34">
        <f>Q253+Clima!$F252-O254-N254-P254</f>
        <v>26.250000000000124</v>
      </c>
      <c r="R254" s="7"/>
      <c r="S254" s="34">
        <v>249</v>
      </c>
      <c r="T254" s="34">
        <f>ET_Calcs!$I252*((1-Constantes!$F$20)*ET_Calcs!$K252+ET_Calcs!$L252)</f>
        <v>1.9245842840626799</v>
      </c>
      <c r="U254" s="34">
        <f>EXP(2.5*(Cálculos!Y253-Constantes!$D$11)/(Constantes!$D$13))*Constantes!$F$18+Constantes!$F$17</f>
        <v>0.67661536849988346</v>
      </c>
      <c r="V254" s="34">
        <f>MIN(T254*U254,0.8*(Y253+Clima!$F252-W254-X254-Constantes!$D$12))</f>
        <v>1.8189894035458566E-13</v>
      </c>
      <c r="W254" s="34">
        <f>IF(Clima!$F252&gt;0.05*Constantes!$F$19,((Clima!$F252-0.05*Constantes!$F$19)^2)/(Clima!$F252+0.95*Constantes!$F$19),0)</f>
        <v>0</v>
      </c>
      <c r="X254" s="34">
        <f>MAX(0,Y253+Clima!$F252-W254-Constantes!$D$11)</f>
        <v>0</v>
      </c>
      <c r="Y254" s="34">
        <f>Y253+Clima!$F252-W254-V254-X254</f>
        <v>26.250000000000046</v>
      </c>
      <c r="Z254" s="7"/>
      <c r="AA254" s="8"/>
    </row>
    <row r="255" spans="2:27" x14ac:dyDescent="0.25">
      <c r="B255" s="6"/>
      <c r="C255" s="34">
        <v>250</v>
      </c>
      <c r="D255" s="34">
        <f>ET_Calcs!$I253*((1-Constantes!$D$20)*ET_Calcs!$K253+ET_Calcs!$L253)</f>
        <v>2.0683169593811841</v>
      </c>
      <c r="E255" s="34">
        <f>EXP(2.5*(Cálculos!I254-Constantes!$D$11)/(Constantes!$D$13))*Constantes!$D$18+Constantes!$D$17</f>
        <v>0.36840825324532805</v>
      </c>
      <c r="F255" s="34">
        <f>MIN(D255*E255,0.8*(I254+Clima!$F253-G255-H255-Constantes!$D$12))</f>
        <v>5.7127635955112059E-13</v>
      </c>
      <c r="G255" s="34">
        <f>IF(Clima!$F253&gt;0.05*Constantes!$D$19,((Clima!$F253-0.05*Constantes!$D$19)^2)/(Clima!$F253+0.95*Constantes!$D$19),0)</f>
        <v>0</v>
      </c>
      <c r="H255" s="34">
        <f>MAX(0,I254+Clima!$F253-G255-Constantes!$D$11)</f>
        <v>0</v>
      </c>
      <c r="I255" s="34">
        <f>I254+Clima!$F253-G255-F255-H255</f>
        <v>26.250000000000142</v>
      </c>
      <c r="J255" s="7"/>
      <c r="K255" s="34">
        <v>250</v>
      </c>
      <c r="L255" s="34">
        <f>ET_Calcs!$I253*((1-Constantes!$E$20)*ET_Calcs!$K253+ET_Calcs!$L253)</f>
        <v>2.0683169593811841</v>
      </c>
      <c r="M255" s="34">
        <f>EXP(2.5*(Cálculos!Q254-Constantes!$D$11)/(Constantes!$D$13))*Constantes!$E$18+Constantes!$E$17</f>
        <v>0.52046379015693822</v>
      </c>
      <c r="N255" s="34">
        <f>MIN(L255*M255,0.8*(Q254+Clima!$F253-O255-P255-Constantes!$D$12))</f>
        <v>9.9475983006414026E-14</v>
      </c>
      <c r="O255" s="34">
        <f>IF(Clima!$F253&gt;0.05*Constantes!$E$19,((Clima!$F253-0.05*Constantes!$E$19)^2)/(Clima!$F253+0.95*Constantes!$E$19),0)</f>
        <v>0</v>
      </c>
      <c r="P255" s="34">
        <f>MAX(0,Q254+Clima!$F253-O255-Constantes!$D$11)</f>
        <v>0</v>
      </c>
      <c r="Q255" s="34">
        <f>Q254+Clima!$F253-O255-N255-P255</f>
        <v>26.250000000000025</v>
      </c>
      <c r="R255" s="7"/>
      <c r="S255" s="34">
        <v>250</v>
      </c>
      <c r="T255" s="34">
        <f>ET_Calcs!$I253*((1-Constantes!$F$20)*ET_Calcs!$K253+ET_Calcs!$L253)</f>
        <v>2.0683169593811841</v>
      </c>
      <c r="U255" s="34">
        <f>EXP(2.5*(Cálculos!Y254-Constantes!$D$11)/(Constantes!$D$13))*Constantes!$F$18+Constantes!$F$17</f>
        <v>0.67661536849988324</v>
      </c>
      <c r="V255" s="34">
        <f>MIN(T255*U255,0.8*(Y254+Clima!$F253-W255-X255-Constantes!$D$12))</f>
        <v>3.6948222259525211E-14</v>
      </c>
      <c r="W255" s="34">
        <f>IF(Clima!$F253&gt;0.05*Constantes!$F$19,((Clima!$F253-0.05*Constantes!$F$19)^2)/(Clima!$F253+0.95*Constantes!$F$19),0)</f>
        <v>0</v>
      </c>
      <c r="X255" s="34">
        <f>MAX(0,Y254+Clima!$F253-W255-Constantes!$D$11)</f>
        <v>0</v>
      </c>
      <c r="Y255" s="34">
        <f>Y254+Clima!$F253-W255-V255-X255</f>
        <v>26.250000000000011</v>
      </c>
      <c r="Z255" s="7"/>
      <c r="AA255" s="8"/>
    </row>
    <row r="256" spans="2:27" x14ac:dyDescent="0.25">
      <c r="B256" s="6"/>
      <c r="C256" s="34">
        <v>251</v>
      </c>
      <c r="D256" s="34">
        <f>ET_Calcs!$I254*((1-Constantes!$D$20)*ET_Calcs!$K254+ET_Calcs!$L254)</f>
        <v>2.0848949690332415</v>
      </c>
      <c r="E256" s="34">
        <f>EXP(2.5*(Cálculos!I255-Constantes!$D$11)/(Constantes!$D$13))*Constantes!$D$18+Constantes!$D$17</f>
        <v>0.36840825324532583</v>
      </c>
      <c r="F256" s="34">
        <f>MIN(D256*E256,0.8*(I255+Clima!$F254-G256-H256-Constantes!$D$12))</f>
        <v>1.1368683772161603E-13</v>
      </c>
      <c r="G256" s="34">
        <f>IF(Clima!$F254&gt;0.05*Constantes!$D$19,((Clima!$F254-0.05*Constantes!$D$19)^2)/(Clima!$F254+0.95*Constantes!$D$19),0)</f>
        <v>0</v>
      </c>
      <c r="H256" s="34">
        <f>MAX(0,I255+Clima!$F254-G256-Constantes!$D$11)</f>
        <v>0</v>
      </c>
      <c r="I256" s="34">
        <f>I255+Clima!$F254-G256-F256-H256</f>
        <v>26.250000000000028</v>
      </c>
      <c r="J256" s="7"/>
      <c r="K256" s="34">
        <v>251</v>
      </c>
      <c r="L256" s="34">
        <f>ET_Calcs!$I254*((1-Constantes!$E$20)*ET_Calcs!$K254+ET_Calcs!$L254)</f>
        <v>2.0848949690332415</v>
      </c>
      <c r="M256" s="34">
        <f>EXP(2.5*(Cálculos!Q255-Constantes!$D$11)/(Constantes!$D$13))*Constantes!$E$18+Constantes!$E$17</f>
        <v>0.520463790156938</v>
      </c>
      <c r="N256" s="34">
        <f>MIN(L256*M256,0.8*(Q255+Clima!$F254-O256-P256-Constantes!$D$12))</f>
        <v>1.9895196601282807E-14</v>
      </c>
      <c r="O256" s="34">
        <f>IF(Clima!$F254&gt;0.05*Constantes!$E$19,((Clima!$F254-0.05*Constantes!$E$19)^2)/(Clima!$F254+0.95*Constantes!$E$19),0)</f>
        <v>0</v>
      </c>
      <c r="P256" s="34">
        <f>MAX(0,Q255+Clima!$F254-O256-Constantes!$D$11)</f>
        <v>0</v>
      </c>
      <c r="Q256" s="34">
        <f>Q255+Clima!$F254-O256-N256-P256</f>
        <v>26.250000000000004</v>
      </c>
      <c r="R256" s="7"/>
      <c r="S256" s="34">
        <v>251</v>
      </c>
      <c r="T256" s="34">
        <f>ET_Calcs!$I254*((1-Constantes!$F$20)*ET_Calcs!$K254+ET_Calcs!$L254)</f>
        <v>2.0848949690332415</v>
      </c>
      <c r="U256" s="34">
        <f>EXP(2.5*(Cálculos!Y255-Constantes!$D$11)/(Constantes!$D$13))*Constantes!$F$18+Constantes!$F$17</f>
        <v>0.67661536849988313</v>
      </c>
      <c r="V256" s="34">
        <f>MIN(T256*U256,0.8*(Y255+Clima!$F254-W256-X256-Constantes!$D$12))</f>
        <v>8.5265128291212035E-15</v>
      </c>
      <c r="W256" s="34">
        <f>IF(Clima!$F254&gt;0.05*Constantes!$F$19,((Clima!$F254-0.05*Constantes!$F$19)^2)/(Clima!$F254+0.95*Constantes!$F$19),0)</f>
        <v>0</v>
      </c>
      <c r="X256" s="34">
        <f>MAX(0,Y255+Clima!$F254-W256-Constantes!$D$11)</f>
        <v>0</v>
      </c>
      <c r="Y256" s="34">
        <f>Y255+Clima!$F254-W256-V256-X256</f>
        <v>26.250000000000004</v>
      </c>
      <c r="Z256" s="7"/>
      <c r="AA256" s="8"/>
    </row>
    <row r="257" spans="2:27" x14ac:dyDescent="0.25">
      <c r="B257" s="6"/>
      <c r="C257" s="34">
        <v>252</v>
      </c>
      <c r="D257" s="34">
        <f>ET_Calcs!$I255*((1-Constantes!$D$20)*ET_Calcs!$K255+ET_Calcs!$L255)</f>
        <v>2.108257365582014</v>
      </c>
      <c r="E257" s="34">
        <f>EXP(2.5*(Cálculos!I256-Constantes!$D$11)/(Constantes!$D$13))*Constantes!$D$18+Constantes!$D$17</f>
        <v>0.36840825324532539</v>
      </c>
      <c r="F257" s="34">
        <f>MIN(D257*E257,0.8*(I256+Clima!$F255-G257-H257-Constantes!$D$12))</f>
        <v>2.2737367544323207E-14</v>
      </c>
      <c r="G257" s="34">
        <f>IF(Clima!$F255&gt;0.05*Constantes!$D$19,((Clima!$F255-0.05*Constantes!$D$19)^2)/(Clima!$F255+0.95*Constantes!$D$19),0)</f>
        <v>0</v>
      </c>
      <c r="H257" s="34">
        <f>MAX(0,I256+Clima!$F255-G257-Constantes!$D$11)</f>
        <v>0</v>
      </c>
      <c r="I257" s="34">
        <f>I256+Clima!$F255-G257-F257-H257</f>
        <v>26.250000000000007</v>
      </c>
      <c r="J257" s="7"/>
      <c r="K257" s="34">
        <v>252</v>
      </c>
      <c r="L257" s="34">
        <f>ET_Calcs!$I255*((1-Constantes!$E$20)*ET_Calcs!$K255+ET_Calcs!$L255)</f>
        <v>2.108257365582014</v>
      </c>
      <c r="M257" s="34">
        <f>EXP(2.5*(Cálculos!Q256-Constantes!$D$11)/(Constantes!$D$13))*Constantes!$E$18+Constantes!$E$17</f>
        <v>0.520463790156938</v>
      </c>
      <c r="N257" s="34">
        <f>MIN(L257*M257,0.8*(Q256+Clima!$F255-O257-P257-Constantes!$D$12))</f>
        <v>2.8421709430404009E-15</v>
      </c>
      <c r="O257" s="34">
        <f>IF(Clima!$F255&gt;0.05*Constantes!$E$19,((Clima!$F255-0.05*Constantes!$E$19)^2)/(Clima!$F255+0.95*Constantes!$E$19),0)</f>
        <v>0</v>
      </c>
      <c r="P257" s="34">
        <f>MAX(0,Q256+Clima!$F255-O257-Constantes!$D$11)</f>
        <v>0</v>
      </c>
      <c r="Q257" s="34">
        <f>Q256+Clima!$F255-O257-N257-P257</f>
        <v>26.25</v>
      </c>
      <c r="R257" s="7"/>
      <c r="S257" s="34">
        <v>252</v>
      </c>
      <c r="T257" s="34">
        <f>ET_Calcs!$I255*((1-Constantes!$F$20)*ET_Calcs!$K255+ET_Calcs!$L255)</f>
        <v>2.108257365582014</v>
      </c>
      <c r="U257" s="34">
        <f>EXP(2.5*(Cálculos!Y256-Constantes!$D$11)/(Constantes!$D$13))*Constantes!$F$18+Constantes!$F$17</f>
        <v>0.67661536849988313</v>
      </c>
      <c r="V257" s="34">
        <f>MIN(T257*U257,0.8*(Y256+Clima!$F255-W257-X257-Constantes!$D$12))</f>
        <v>2.8421709430404009E-15</v>
      </c>
      <c r="W257" s="34">
        <f>IF(Clima!$F255&gt;0.05*Constantes!$F$19,((Clima!$F255-0.05*Constantes!$F$19)^2)/(Clima!$F255+0.95*Constantes!$F$19),0)</f>
        <v>0</v>
      </c>
      <c r="X257" s="34">
        <f>MAX(0,Y256+Clima!$F255-W257-Constantes!$D$11)</f>
        <v>0</v>
      </c>
      <c r="Y257" s="34">
        <f>Y256+Clima!$F255-W257-V257-X257</f>
        <v>26.25</v>
      </c>
      <c r="Z257" s="7"/>
      <c r="AA257" s="8"/>
    </row>
    <row r="258" spans="2:27" x14ac:dyDescent="0.25">
      <c r="B258" s="6"/>
      <c r="C258" s="34">
        <v>253</v>
      </c>
      <c r="D258" s="34">
        <f>ET_Calcs!$I256*((1-Constantes!$D$20)*ET_Calcs!$K256+ET_Calcs!$L256)</f>
        <v>2.106524476518099</v>
      </c>
      <c r="E258" s="34">
        <f>EXP(2.5*(Cálculos!I257-Constantes!$D$11)/(Constantes!$D$13))*Constantes!$D$18+Constantes!$D$17</f>
        <v>0.36840825324532528</v>
      </c>
      <c r="F258" s="34">
        <f>MIN(D258*E258,0.8*(I257+Clima!$F256-G258-H258-Constantes!$D$12))</f>
        <v>5.6843418860808018E-15</v>
      </c>
      <c r="G258" s="34">
        <f>IF(Clima!$F256&gt;0.05*Constantes!$D$19,((Clima!$F256-0.05*Constantes!$D$19)^2)/(Clima!$F256+0.95*Constantes!$D$19),0)</f>
        <v>0</v>
      </c>
      <c r="H258" s="34">
        <f>MAX(0,I257+Clima!$F256-G258-Constantes!$D$11)</f>
        <v>0</v>
      </c>
      <c r="I258" s="34">
        <f>I257+Clima!$F256-G258-F258-H258</f>
        <v>26.25</v>
      </c>
      <c r="J258" s="7"/>
      <c r="K258" s="34">
        <v>253</v>
      </c>
      <c r="L258" s="34">
        <f>ET_Calcs!$I256*((1-Constantes!$E$20)*ET_Calcs!$K256+ET_Calcs!$L256)</f>
        <v>2.106524476518099</v>
      </c>
      <c r="M258" s="34">
        <f>EXP(2.5*(Cálculos!Q257-Constantes!$D$11)/(Constantes!$D$13))*Constantes!$E$18+Constantes!$E$17</f>
        <v>0.520463790156938</v>
      </c>
      <c r="N258" s="34">
        <f>MIN(L258*M258,0.8*(Q257+Clima!$F256-O258-P258-Constantes!$D$12))</f>
        <v>0</v>
      </c>
      <c r="O258" s="34">
        <f>IF(Clima!$F256&gt;0.05*Constantes!$E$19,((Clima!$F256-0.05*Constantes!$E$19)^2)/(Clima!$F256+0.95*Constantes!$E$19),0)</f>
        <v>0</v>
      </c>
      <c r="P258" s="34">
        <f>MAX(0,Q257+Clima!$F256-O258-Constantes!$D$11)</f>
        <v>0</v>
      </c>
      <c r="Q258" s="34">
        <f>Q257+Clima!$F256-O258-N258-P258</f>
        <v>26.25</v>
      </c>
      <c r="R258" s="7"/>
      <c r="S258" s="34">
        <v>253</v>
      </c>
      <c r="T258" s="34">
        <f>ET_Calcs!$I256*((1-Constantes!$F$20)*ET_Calcs!$K256+ET_Calcs!$L256)</f>
        <v>2.106524476518099</v>
      </c>
      <c r="U258" s="34">
        <f>EXP(2.5*(Cálculos!Y257-Constantes!$D$11)/(Constantes!$D$13))*Constantes!$F$18+Constantes!$F$17</f>
        <v>0.67661536849988313</v>
      </c>
      <c r="V258" s="34">
        <f>MIN(T258*U258,0.8*(Y257+Clima!$F256-W258-X258-Constantes!$D$12))</f>
        <v>0</v>
      </c>
      <c r="W258" s="34">
        <f>IF(Clima!$F256&gt;0.05*Constantes!$F$19,((Clima!$F256-0.05*Constantes!$F$19)^2)/(Clima!$F256+0.95*Constantes!$F$19),0)</f>
        <v>0</v>
      </c>
      <c r="X258" s="34">
        <f>MAX(0,Y257+Clima!$F256-W258-Constantes!$D$11)</f>
        <v>0</v>
      </c>
      <c r="Y258" s="34">
        <f>Y257+Clima!$F256-W258-V258-X258</f>
        <v>26.25</v>
      </c>
      <c r="Z258" s="7"/>
      <c r="AA258" s="8"/>
    </row>
    <row r="259" spans="2:27" x14ac:dyDescent="0.25">
      <c r="B259" s="6"/>
      <c r="C259" s="34">
        <v>254</v>
      </c>
      <c r="D259" s="34">
        <f>ET_Calcs!$I257*((1-Constantes!$D$20)*ET_Calcs!$K257+ET_Calcs!$L257)</f>
        <v>2.0908857855097365</v>
      </c>
      <c r="E259" s="34">
        <f>EXP(2.5*(Cálculos!I258-Constantes!$D$11)/(Constantes!$D$13))*Constantes!$D$18+Constantes!$D$17</f>
        <v>0.36840825324532528</v>
      </c>
      <c r="F259" s="34">
        <f>MIN(D259*E259,0.8*(I258+Clima!$F257-G259-H259-Constantes!$D$12))</f>
        <v>0</v>
      </c>
      <c r="G259" s="34">
        <f>IF(Clima!$F257&gt;0.05*Constantes!$D$19,((Clima!$F257-0.05*Constantes!$D$19)^2)/(Clima!$F257+0.95*Constantes!$D$19),0)</f>
        <v>0</v>
      </c>
      <c r="H259" s="34">
        <f>MAX(0,I258+Clima!$F257-G259-Constantes!$D$11)</f>
        <v>0</v>
      </c>
      <c r="I259" s="34">
        <f>I258+Clima!$F257-G259-F259-H259</f>
        <v>26.25</v>
      </c>
      <c r="J259" s="7"/>
      <c r="K259" s="34">
        <v>254</v>
      </c>
      <c r="L259" s="34">
        <f>ET_Calcs!$I257*((1-Constantes!$E$20)*ET_Calcs!$K257+ET_Calcs!$L257)</f>
        <v>2.0908857855097365</v>
      </c>
      <c r="M259" s="34">
        <f>EXP(2.5*(Cálculos!Q258-Constantes!$D$11)/(Constantes!$D$13))*Constantes!$E$18+Constantes!$E$17</f>
        <v>0.520463790156938</v>
      </c>
      <c r="N259" s="34">
        <f>MIN(L259*M259,0.8*(Q258+Clima!$F257-O259-P259-Constantes!$D$12))</f>
        <v>0</v>
      </c>
      <c r="O259" s="34">
        <f>IF(Clima!$F257&gt;0.05*Constantes!$E$19,((Clima!$F257-0.05*Constantes!$E$19)^2)/(Clima!$F257+0.95*Constantes!$E$19),0)</f>
        <v>0</v>
      </c>
      <c r="P259" s="34">
        <f>MAX(0,Q258+Clima!$F257-O259-Constantes!$D$11)</f>
        <v>0</v>
      </c>
      <c r="Q259" s="34">
        <f>Q258+Clima!$F257-O259-N259-P259</f>
        <v>26.25</v>
      </c>
      <c r="R259" s="7"/>
      <c r="S259" s="34">
        <v>254</v>
      </c>
      <c r="T259" s="34">
        <f>ET_Calcs!$I257*((1-Constantes!$F$20)*ET_Calcs!$K257+ET_Calcs!$L257)</f>
        <v>2.0908857855097365</v>
      </c>
      <c r="U259" s="34">
        <f>EXP(2.5*(Cálculos!Y258-Constantes!$D$11)/(Constantes!$D$13))*Constantes!$F$18+Constantes!$F$17</f>
        <v>0.67661536849988313</v>
      </c>
      <c r="V259" s="34">
        <f>MIN(T259*U259,0.8*(Y258+Clima!$F257-W259-X259-Constantes!$D$12))</f>
        <v>0</v>
      </c>
      <c r="W259" s="34">
        <f>IF(Clima!$F257&gt;0.05*Constantes!$F$19,((Clima!$F257-0.05*Constantes!$F$19)^2)/(Clima!$F257+0.95*Constantes!$F$19),0)</f>
        <v>0</v>
      </c>
      <c r="X259" s="34">
        <f>MAX(0,Y258+Clima!$F257-W259-Constantes!$D$11)</f>
        <v>0</v>
      </c>
      <c r="Y259" s="34">
        <f>Y258+Clima!$F257-W259-V259-X259</f>
        <v>26.25</v>
      </c>
      <c r="Z259" s="7"/>
      <c r="AA259" s="8"/>
    </row>
    <row r="260" spans="2:27" x14ac:dyDescent="0.25">
      <c r="B260" s="6"/>
      <c r="C260" s="34">
        <v>255</v>
      </c>
      <c r="D260" s="34">
        <f>ET_Calcs!$I258*((1-Constantes!$D$20)*ET_Calcs!$K258+ET_Calcs!$L258)</f>
        <v>2.1369719597921581</v>
      </c>
      <c r="E260" s="34">
        <f>EXP(2.5*(Cálculos!I259-Constantes!$D$11)/(Constantes!$D$13))*Constantes!$D$18+Constantes!$D$17</f>
        <v>0.36840825324532528</v>
      </c>
      <c r="F260" s="34">
        <f>MIN(D260*E260,0.8*(I259+Clima!$F258-G260-H260-Constantes!$D$12))</f>
        <v>0</v>
      </c>
      <c r="G260" s="34">
        <f>IF(Clima!$F258&gt;0.05*Constantes!$D$19,((Clima!$F258-0.05*Constantes!$D$19)^2)/(Clima!$F258+0.95*Constantes!$D$19),0)</f>
        <v>0</v>
      </c>
      <c r="H260" s="34">
        <f>MAX(0,I259+Clima!$F258-G260-Constantes!$D$11)</f>
        <v>0</v>
      </c>
      <c r="I260" s="34">
        <f>I259+Clima!$F258-G260-F260-H260</f>
        <v>26.25</v>
      </c>
      <c r="J260" s="7"/>
      <c r="K260" s="34">
        <v>255</v>
      </c>
      <c r="L260" s="34">
        <f>ET_Calcs!$I258*((1-Constantes!$E$20)*ET_Calcs!$K258+ET_Calcs!$L258)</f>
        <v>2.1369719597921581</v>
      </c>
      <c r="M260" s="34">
        <f>EXP(2.5*(Cálculos!Q259-Constantes!$D$11)/(Constantes!$D$13))*Constantes!$E$18+Constantes!$E$17</f>
        <v>0.520463790156938</v>
      </c>
      <c r="N260" s="34">
        <f>MIN(L260*M260,0.8*(Q259+Clima!$F258-O260-P260-Constantes!$D$12))</f>
        <v>0</v>
      </c>
      <c r="O260" s="34">
        <f>IF(Clima!$F258&gt;0.05*Constantes!$E$19,((Clima!$F258-0.05*Constantes!$E$19)^2)/(Clima!$F258+0.95*Constantes!$E$19),0)</f>
        <v>0</v>
      </c>
      <c r="P260" s="34">
        <f>MAX(0,Q259+Clima!$F258-O260-Constantes!$D$11)</f>
        <v>0</v>
      </c>
      <c r="Q260" s="34">
        <f>Q259+Clima!$F258-O260-N260-P260</f>
        <v>26.25</v>
      </c>
      <c r="R260" s="7"/>
      <c r="S260" s="34">
        <v>255</v>
      </c>
      <c r="T260" s="34">
        <f>ET_Calcs!$I258*((1-Constantes!$F$20)*ET_Calcs!$K258+ET_Calcs!$L258)</f>
        <v>2.1369719597921581</v>
      </c>
      <c r="U260" s="34">
        <f>EXP(2.5*(Cálculos!Y259-Constantes!$D$11)/(Constantes!$D$13))*Constantes!$F$18+Constantes!$F$17</f>
        <v>0.67661536849988313</v>
      </c>
      <c r="V260" s="34">
        <f>MIN(T260*U260,0.8*(Y259+Clima!$F258-W260-X260-Constantes!$D$12))</f>
        <v>0</v>
      </c>
      <c r="W260" s="34">
        <f>IF(Clima!$F258&gt;0.05*Constantes!$F$19,((Clima!$F258-0.05*Constantes!$F$19)^2)/(Clima!$F258+0.95*Constantes!$F$19),0)</f>
        <v>0</v>
      </c>
      <c r="X260" s="34">
        <f>MAX(0,Y259+Clima!$F258-W260-Constantes!$D$11)</f>
        <v>0</v>
      </c>
      <c r="Y260" s="34">
        <f>Y259+Clima!$F258-W260-V260-X260</f>
        <v>26.25</v>
      </c>
      <c r="Z260" s="7"/>
      <c r="AA260" s="8"/>
    </row>
    <row r="261" spans="2:27" x14ac:dyDescent="0.25">
      <c r="B261" s="6"/>
      <c r="C261" s="34">
        <v>256</v>
      </c>
      <c r="D261" s="34">
        <f>ET_Calcs!$I259*((1-Constantes!$D$20)*ET_Calcs!$K259+ET_Calcs!$L259)</f>
        <v>2.104808818394357</v>
      </c>
      <c r="E261" s="34">
        <f>EXP(2.5*(Cálculos!I260-Constantes!$D$11)/(Constantes!$D$13))*Constantes!$D$18+Constantes!$D$17</f>
        <v>0.36840825324532528</v>
      </c>
      <c r="F261" s="34">
        <f>MIN(D261*E261,0.8*(I260+Clima!$F259-G261-H261-Constantes!$D$12))</f>
        <v>0</v>
      </c>
      <c r="G261" s="34">
        <f>IF(Clima!$F259&gt;0.05*Constantes!$D$19,((Clima!$F259-0.05*Constantes!$D$19)^2)/(Clima!$F259+0.95*Constantes!$D$19),0)</f>
        <v>0</v>
      </c>
      <c r="H261" s="34">
        <f>MAX(0,I260+Clima!$F259-G261-Constantes!$D$11)</f>
        <v>0</v>
      </c>
      <c r="I261" s="34">
        <f>I260+Clima!$F259-G261-F261-H261</f>
        <v>26.25</v>
      </c>
      <c r="J261" s="7"/>
      <c r="K261" s="34">
        <v>256</v>
      </c>
      <c r="L261" s="34">
        <f>ET_Calcs!$I259*((1-Constantes!$E$20)*ET_Calcs!$K259+ET_Calcs!$L259)</f>
        <v>2.104808818394357</v>
      </c>
      <c r="M261" s="34">
        <f>EXP(2.5*(Cálculos!Q260-Constantes!$D$11)/(Constantes!$D$13))*Constantes!$E$18+Constantes!$E$17</f>
        <v>0.520463790156938</v>
      </c>
      <c r="N261" s="34">
        <f>MIN(L261*M261,0.8*(Q260+Clima!$F259-O261-P261-Constantes!$D$12))</f>
        <v>0</v>
      </c>
      <c r="O261" s="34">
        <f>IF(Clima!$F259&gt;0.05*Constantes!$E$19,((Clima!$F259-0.05*Constantes!$E$19)^2)/(Clima!$F259+0.95*Constantes!$E$19),0)</f>
        <v>0</v>
      </c>
      <c r="P261" s="34">
        <f>MAX(0,Q260+Clima!$F259-O261-Constantes!$D$11)</f>
        <v>0</v>
      </c>
      <c r="Q261" s="34">
        <f>Q260+Clima!$F259-O261-N261-P261</f>
        <v>26.25</v>
      </c>
      <c r="R261" s="7"/>
      <c r="S261" s="34">
        <v>256</v>
      </c>
      <c r="T261" s="34">
        <f>ET_Calcs!$I259*((1-Constantes!$F$20)*ET_Calcs!$K259+ET_Calcs!$L259)</f>
        <v>2.104808818394357</v>
      </c>
      <c r="U261" s="34">
        <f>EXP(2.5*(Cálculos!Y260-Constantes!$D$11)/(Constantes!$D$13))*Constantes!$F$18+Constantes!$F$17</f>
        <v>0.67661536849988313</v>
      </c>
      <c r="V261" s="34">
        <f>MIN(T261*U261,0.8*(Y260+Clima!$F259-W261-X261-Constantes!$D$12))</f>
        <v>0</v>
      </c>
      <c r="W261" s="34">
        <f>IF(Clima!$F259&gt;0.05*Constantes!$F$19,((Clima!$F259-0.05*Constantes!$F$19)^2)/(Clima!$F259+0.95*Constantes!$F$19),0)</f>
        <v>0</v>
      </c>
      <c r="X261" s="34">
        <f>MAX(0,Y260+Clima!$F259-W261-Constantes!$D$11)</f>
        <v>0</v>
      </c>
      <c r="Y261" s="34">
        <f>Y260+Clima!$F259-W261-V261-X261</f>
        <v>26.25</v>
      </c>
      <c r="Z261" s="7"/>
      <c r="AA261" s="8"/>
    </row>
    <row r="262" spans="2:27" x14ac:dyDescent="0.25">
      <c r="B262" s="6"/>
      <c r="C262" s="34">
        <v>257</v>
      </c>
      <c r="D262" s="34">
        <f>ET_Calcs!$I260*((1-Constantes!$D$20)*ET_Calcs!$K260+ET_Calcs!$L260)</f>
        <v>2.0977099915418611</v>
      </c>
      <c r="E262" s="34">
        <f>EXP(2.5*(Cálculos!I261-Constantes!$D$11)/(Constantes!$D$13))*Constantes!$D$18+Constantes!$D$17</f>
        <v>0.36840825324532528</v>
      </c>
      <c r="F262" s="34">
        <f>MIN(D262*E262,0.8*(I261+Clima!$F260-G262-H262-Constantes!$D$12))</f>
        <v>0</v>
      </c>
      <c r="G262" s="34">
        <f>IF(Clima!$F260&gt;0.05*Constantes!$D$19,((Clima!$F260-0.05*Constantes!$D$19)^2)/(Clima!$F260+0.95*Constantes!$D$19),0)</f>
        <v>0</v>
      </c>
      <c r="H262" s="34">
        <f>MAX(0,I261+Clima!$F260-G262-Constantes!$D$11)</f>
        <v>0</v>
      </c>
      <c r="I262" s="34">
        <f>I261+Clima!$F260-G262-F262-H262</f>
        <v>26.25</v>
      </c>
      <c r="J262" s="7"/>
      <c r="K262" s="34">
        <v>257</v>
      </c>
      <c r="L262" s="34">
        <f>ET_Calcs!$I260*((1-Constantes!$E$20)*ET_Calcs!$K260+ET_Calcs!$L260)</f>
        <v>2.0977099915418611</v>
      </c>
      <c r="M262" s="34">
        <f>EXP(2.5*(Cálculos!Q261-Constantes!$D$11)/(Constantes!$D$13))*Constantes!$E$18+Constantes!$E$17</f>
        <v>0.520463790156938</v>
      </c>
      <c r="N262" s="34">
        <f>MIN(L262*M262,0.8*(Q261+Clima!$F260-O262-P262-Constantes!$D$12))</f>
        <v>0</v>
      </c>
      <c r="O262" s="34">
        <f>IF(Clima!$F260&gt;0.05*Constantes!$E$19,((Clima!$F260-0.05*Constantes!$E$19)^2)/(Clima!$F260+0.95*Constantes!$E$19),0)</f>
        <v>0</v>
      </c>
      <c r="P262" s="34">
        <f>MAX(0,Q261+Clima!$F260-O262-Constantes!$D$11)</f>
        <v>0</v>
      </c>
      <c r="Q262" s="34">
        <f>Q261+Clima!$F260-O262-N262-P262</f>
        <v>26.25</v>
      </c>
      <c r="R262" s="7"/>
      <c r="S262" s="34">
        <v>257</v>
      </c>
      <c r="T262" s="34">
        <f>ET_Calcs!$I260*((1-Constantes!$F$20)*ET_Calcs!$K260+ET_Calcs!$L260)</f>
        <v>2.0977099915418611</v>
      </c>
      <c r="U262" s="34">
        <f>EXP(2.5*(Cálculos!Y261-Constantes!$D$11)/(Constantes!$D$13))*Constantes!$F$18+Constantes!$F$17</f>
        <v>0.67661536849988313</v>
      </c>
      <c r="V262" s="34">
        <f>MIN(T262*U262,0.8*(Y261+Clima!$F260-W262-X262-Constantes!$D$12))</f>
        <v>0</v>
      </c>
      <c r="W262" s="34">
        <f>IF(Clima!$F260&gt;0.05*Constantes!$F$19,((Clima!$F260-0.05*Constantes!$F$19)^2)/(Clima!$F260+0.95*Constantes!$F$19),0)</f>
        <v>0</v>
      </c>
      <c r="X262" s="34">
        <f>MAX(0,Y261+Clima!$F260-W262-Constantes!$D$11)</f>
        <v>0</v>
      </c>
      <c r="Y262" s="34">
        <f>Y261+Clima!$F260-W262-V262-X262</f>
        <v>26.25</v>
      </c>
      <c r="Z262" s="7"/>
      <c r="AA262" s="8"/>
    </row>
    <row r="263" spans="2:27" x14ac:dyDescent="0.25">
      <c r="B263" s="6"/>
      <c r="C263" s="34">
        <v>258</v>
      </c>
      <c r="D263" s="34">
        <f>ET_Calcs!$I261*((1-Constantes!$D$20)*ET_Calcs!$K261+ET_Calcs!$L261)</f>
        <v>2.0996515925351469</v>
      </c>
      <c r="E263" s="34">
        <f>EXP(2.5*(Cálculos!I262-Constantes!$D$11)/(Constantes!$D$13))*Constantes!$D$18+Constantes!$D$17</f>
        <v>0.36840825324532528</v>
      </c>
      <c r="F263" s="34">
        <f>MIN(D263*E263,0.8*(I262+Clima!$F261-G263-H263-Constantes!$D$12))</f>
        <v>0.4</v>
      </c>
      <c r="G263" s="34">
        <f>IF(Clima!$F261&gt;0.05*Constantes!$D$19,((Clima!$F261-0.05*Constantes!$D$19)^2)/(Clima!$F261+0.95*Constantes!$D$19),0)</f>
        <v>0</v>
      </c>
      <c r="H263" s="34">
        <f>MAX(0,I262+Clima!$F261-G263-Constantes!$D$11)</f>
        <v>0</v>
      </c>
      <c r="I263" s="34">
        <f>I262+Clima!$F261-G263-F263-H263</f>
        <v>26.35</v>
      </c>
      <c r="J263" s="7"/>
      <c r="K263" s="34">
        <v>258</v>
      </c>
      <c r="L263" s="34">
        <f>ET_Calcs!$I261*((1-Constantes!$E$20)*ET_Calcs!$K261+ET_Calcs!$L261)</f>
        <v>2.0996515925351469</v>
      </c>
      <c r="M263" s="34">
        <f>EXP(2.5*(Cálculos!Q262-Constantes!$D$11)/(Constantes!$D$13))*Constantes!$E$18+Constantes!$E$17</f>
        <v>0.520463790156938</v>
      </c>
      <c r="N263" s="34">
        <f>MIN(L263*M263,0.8*(Q262+Clima!$F261-O263-P263-Constantes!$D$12))</f>
        <v>0.4</v>
      </c>
      <c r="O263" s="34">
        <f>IF(Clima!$F261&gt;0.05*Constantes!$E$19,((Clima!$F261-0.05*Constantes!$E$19)^2)/(Clima!$F261+0.95*Constantes!$E$19),0)</f>
        <v>0</v>
      </c>
      <c r="P263" s="34">
        <f>MAX(0,Q262+Clima!$F261-O263-Constantes!$D$11)</f>
        <v>0</v>
      </c>
      <c r="Q263" s="34">
        <f>Q262+Clima!$F261-O263-N263-P263</f>
        <v>26.35</v>
      </c>
      <c r="R263" s="7"/>
      <c r="S263" s="34">
        <v>258</v>
      </c>
      <c r="T263" s="34">
        <f>ET_Calcs!$I261*((1-Constantes!$F$20)*ET_Calcs!$K261+ET_Calcs!$L261)</f>
        <v>2.0996515925351469</v>
      </c>
      <c r="U263" s="34">
        <f>EXP(2.5*(Cálculos!Y262-Constantes!$D$11)/(Constantes!$D$13))*Constantes!$F$18+Constantes!$F$17</f>
        <v>0.67661536849988313</v>
      </c>
      <c r="V263" s="34">
        <f>MIN(T263*U263,0.8*(Y262+Clima!$F261-W263-X263-Constantes!$D$12))</f>
        <v>0.4</v>
      </c>
      <c r="W263" s="34">
        <f>IF(Clima!$F261&gt;0.05*Constantes!$F$19,((Clima!$F261-0.05*Constantes!$F$19)^2)/(Clima!$F261+0.95*Constantes!$F$19),0)</f>
        <v>0</v>
      </c>
      <c r="X263" s="34">
        <f>MAX(0,Y262+Clima!$F261-W263-Constantes!$D$11)</f>
        <v>0</v>
      </c>
      <c r="Y263" s="34">
        <f>Y262+Clima!$F261-W263-V263-X263</f>
        <v>26.35</v>
      </c>
      <c r="Z263" s="7"/>
      <c r="AA263" s="8"/>
    </row>
    <row r="264" spans="2:27" x14ac:dyDescent="0.25">
      <c r="B264" s="6"/>
      <c r="C264" s="34">
        <v>259</v>
      </c>
      <c r="D264" s="34">
        <f>ET_Calcs!$I262*((1-Constantes!$D$20)*ET_Calcs!$K262+ET_Calcs!$L262)</f>
        <v>2.2063831284562849</v>
      </c>
      <c r="E264" s="34">
        <f>EXP(2.5*(Cálculos!I263-Constantes!$D$11)/(Constantes!$D$13))*Constantes!$D$18+Constantes!$D$17</f>
        <v>0.36880014773747577</v>
      </c>
      <c r="F264" s="34">
        <f>MIN(D264*E264,0.8*(I263+Clima!$F262-G264-H264-Constantes!$D$12))</f>
        <v>8.000000000000114E-2</v>
      </c>
      <c r="G264" s="34">
        <f>IF(Clima!$F262&gt;0.05*Constantes!$D$19,((Clima!$F262-0.05*Constantes!$D$19)^2)/(Clima!$F262+0.95*Constantes!$D$19),0)</f>
        <v>0</v>
      </c>
      <c r="H264" s="34">
        <f>MAX(0,I263+Clima!$F262-G264-Constantes!$D$11)</f>
        <v>0</v>
      </c>
      <c r="I264" s="34">
        <f>I263+Clima!$F262-G264-F264-H264</f>
        <v>26.27</v>
      </c>
      <c r="J264" s="7"/>
      <c r="K264" s="34">
        <v>259</v>
      </c>
      <c r="L264" s="34">
        <f>ET_Calcs!$I262*((1-Constantes!$E$20)*ET_Calcs!$K262+ET_Calcs!$L262)</f>
        <v>2.2063831284562849</v>
      </c>
      <c r="M264" s="34">
        <f>EXP(2.5*(Cálculos!Q263-Constantes!$D$11)/(Constantes!$D$13))*Constantes!$E$18+Constantes!$E$17</f>
        <v>0.52069243349158134</v>
      </c>
      <c r="N264" s="34">
        <f>MIN(L264*M264,0.8*(Q263+Clima!$F262-O264-P264-Constantes!$D$12))</f>
        <v>8.000000000000114E-2</v>
      </c>
      <c r="O264" s="34">
        <f>IF(Clima!$F262&gt;0.05*Constantes!$E$19,((Clima!$F262-0.05*Constantes!$E$19)^2)/(Clima!$F262+0.95*Constantes!$E$19),0)</f>
        <v>0</v>
      </c>
      <c r="P264" s="34">
        <f>MAX(0,Q263+Clima!$F262-O264-Constantes!$D$11)</f>
        <v>0</v>
      </c>
      <c r="Q264" s="34">
        <f>Q263+Clima!$F262-O264-N264-P264</f>
        <v>26.27</v>
      </c>
      <c r="R264" s="7"/>
      <c r="S264" s="34">
        <v>259</v>
      </c>
      <c r="T264" s="34">
        <f>ET_Calcs!$I262*((1-Constantes!$F$20)*ET_Calcs!$K262+ET_Calcs!$L262)</f>
        <v>2.2063831284562849</v>
      </c>
      <c r="U264" s="34">
        <f>EXP(2.5*(Cálculos!Y263-Constantes!$D$11)/(Constantes!$D$13))*Constantes!$F$18+Constantes!$F$17</f>
        <v>0.67672652602960148</v>
      </c>
      <c r="V264" s="34">
        <f>MIN(T264*U264,0.8*(Y263+Clima!$F262-W264-X264-Constantes!$D$12))</f>
        <v>8.000000000000114E-2</v>
      </c>
      <c r="W264" s="34">
        <f>IF(Clima!$F262&gt;0.05*Constantes!$F$19,((Clima!$F262-0.05*Constantes!$F$19)^2)/(Clima!$F262+0.95*Constantes!$F$19),0)</f>
        <v>0</v>
      </c>
      <c r="X264" s="34">
        <f>MAX(0,Y263+Clima!$F262-W264-Constantes!$D$11)</f>
        <v>0</v>
      </c>
      <c r="Y264" s="34">
        <f>Y263+Clima!$F262-W264-V264-X264</f>
        <v>26.27</v>
      </c>
      <c r="Z264" s="7"/>
      <c r="AA264" s="8"/>
    </row>
    <row r="265" spans="2:27" x14ac:dyDescent="0.25">
      <c r="B265" s="6"/>
      <c r="C265" s="34">
        <v>260</v>
      </c>
      <c r="D265" s="34">
        <f>ET_Calcs!$I263*((1-Constantes!$D$20)*ET_Calcs!$K263+ET_Calcs!$L263)</f>
        <v>2.2177043180877423</v>
      </c>
      <c r="E265" s="34">
        <f>EXP(2.5*(Cálculos!I264-Constantes!$D$11)/(Constantes!$D$13))*Constantes!$D$18+Constantes!$D$17</f>
        <v>0.36848628418072421</v>
      </c>
      <c r="F265" s="34">
        <f>MIN(D265*E265,0.8*(I264+Clima!$F263-G265-H265-Constantes!$D$12))</f>
        <v>1.599999999999966E-2</v>
      </c>
      <c r="G265" s="34">
        <f>IF(Clima!$F263&gt;0.05*Constantes!$D$19,((Clima!$F263-0.05*Constantes!$D$19)^2)/(Clima!$F263+0.95*Constantes!$D$19),0)</f>
        <v>0</v>
      </c>
      <c r="H265" s="34">
        <f>MAX(0,I264+Clima!$F263-G265-Constantes!$D$11)</f>
        <v>0</v>
      </c>
      <c r="I265" s="34">
        <f>I264+Clima!$F263-G265-F265-H265</f>
        <v>26.254000000000001</v>
      </c>
      <c r="J265" s="7"/>
      <c r="K265" s="34">
        <v>260</v>
      </c>
      <c r="L265" s="34">
        <f>ET_Calcs!$I263*((1-Constantes!$E$20)*ET_Calcs!$K263+ET_Calcs!$L263)</f>
        <v>2.2177043180877423</v>
      </c>
      <c r="M265" s="34">
        <f>EXP(2.5*(Cálculos!Q264-Constantes!$D$11)/(Constantes!$D$13))*Constantes!$E$18+Constantes!$E$17</f>
        <v>0.52050931581150139</v>
      </c>
      <c r="N265" s="34">
        <f>MIN(L265*M265,0.8*(Q264+Clima!$F263-O265-P265-Constantes!$D$12))</f>
        <v>1.599999999999966E-2</v>
      </c>
      <c r="O265" s="34">
        <f>IF(Clima!$F263&gt;0.05*Constantes!$E$19,((Clima!$F263-0.05*Constantes!$E$19)^2)/(Clima!$F263+0.95*Constantes!$E$19),0)</f>
        <v>0</v>
      </c>
      <c r="P265" s="34">
        <f>MAX(0,Q264+Clima!$F263-O265-Constantes!$D$11)</f>
        <v>0</v>
      </c>
      <c r="Q265" s="34">
        <f>Q264+Clima!$F263-O265-N265-P265</f>
        <v>26.254000000000001</v>
      </c>
      <c r="R265" s="7"/>
      <c r="S265" s="34">
        <v>260</v>
      </c>
      <c r="T265" s="34">
        <f>ET_Calcs!$I263*((1-Constantes!$F$20)*ET_Calcs!$K263+ET_Calcs!$L263)</f>
        <v>2.2177043180877423</v>
      </c>
      <c r="U265" s="34">
        <f>EXP(2.5*(Cálculos!Y264-Constantes!$D$11)/(Constantes!$D$13))*Constantes!$F$18+Constantes!$F$17</f>
        <v>0.67663750130908129</v>
      </c>
      <c r="V265" s="34">
        <f>MIN(T265*U265,0.8*(Y264+Clima!$F263-W265-X265-Constantes!$D$12))</f>
        <v>1.599999999999966E-2</v>
      </c>
      <c r="W265" s="34">
        <f>IF(Clima!$F263&gt;0.05*Constantes!$F$19,((Clima!$F263-0.05*Constantes!$F$19)^2)/(Clima!$F263+0.95*Constantes!$F$19),0)</f>
        <v>0</v>
      </c>
      <c r="X265" s="34">
        <f>MAX(0,Y264+Clima!$F263-W265-Constantes!$D$11)</f>
        <v>0</v>
      </c>
      <c r="Y265" s="34">
        <f>Y264+Clima!$F263-W265-V265-X265</f>
        <v>26.254000000000001</v>
      </c>
      <c r="Z265" s="7"/>
      <c r="AA265" s="8"/>
    </row>
    <row r="266" spans="2:27" x14ac:dyDescent="0.25">
      <c r="B266" s="6"/>
      <c r="C266" s="34">
        <v>261</v>
      </c>
      <c r="D266" s="34">
        <f>ET_Calcs!$I264*((1-Constantes!$D$20)*ET_Calcs!$K264+ET_Calcs!$L264)</f>
        <v>2.1959372582248249</v>
      </c>
      <c r="E266" s="34">
        <f>EXP(2.5*(Cálculos!I265-Constantes!$D$11)/(Constantes!$D$13))*Constantes!$D$18+Constantes!$D$17</f>
        <v>0.36842384556332242</v>
      </c>
      <c r="F266" s="34">
        <f>MIN(D266*E266,0.8*(I265+Clima!$F264-G266-H266-Constantes!$D$12))</f>
        <v>3.2000000000010687E-3</v>
      </c>
      <c r="G266" s="34">
        <f>IF(Clima!$F264&gt;0.05*Constantes!$D$19,((Clima!$F264-0.05*Constantes!$D$19)^2)/(Clima!$F264+0.95*Constantes!$D$19),0)</f>
        <v>0</v>
      </c>
      <c r="H266" s="34">
        <f>MAX(0,I265+Clima!$F264-G266-Constantes!$D$11)</f>
        <v>0</v>
      </c>
      <c r="I266" s="34">
        <f>I265+Clima!$F264-G266-F266-H266</f>
        <v>26.250800000000002</v>
      </c>
      <c r="J266" s="7"/>
      <c r="K266" s="34">
        <v>261</v>
      </c>
      <c r="L266" s="34">
        <f>ET_Calcs!$I264*((1-Constantes!$E$20)*ET_Calcs!$K264+ET_Calcs!$L264)</f>
        <v>2.1959372582248249</v>
      </c>
      <c r="M266" s="34">
        <f>EXP(2.5*(Cálculos!Q265-Constantes!$D$11)/(Constantes!$D$13))*Constantes!$E$18+Constantes!$E$17</f>
        <v>0.5204728871962</v>
      </c>
      <c r="N266" s="34">
        <f>MIN(L266*M266,0.8*(Q265+Clima!$F264-O266-P266-Constantes!$D$12))</f>
        <v>3.2000000000010687E-3</v>
      </c>
      <c r="O266" s="34">
        <f>IF(Clima!$F264&gt;0.05*Constantes!$E$19,((Clima!$F264-0.05*Constantes!$E$19)^2)/(Clima!$F264+0.95*Constantes!$E$19),0)</f>
        <v>0</v>
      </c>
      <c r="P266" s="34">
        <f>MAX(0,Q265+Clima!$F264-O266-Constantes!$D$11)</f>
        <v>0</v>
      </c>
      <c r="Q266" s="34">
        <f>Q265+Clima!$F264-O266-N266-P266</f>
        <v>26.250800000000002</v>
      </c>
      <c r="R266" s="7"/>
      <c r="S266" s="34">
        <v>261</v>
      </c>
      <c r="T266" s="34">
        <f>ET_Calcs!$I264*((1-Constantes!$F$20)*ET_Calcs!$K264+ET_Calcs!$L264)</f>
        <v>2.1959372582248249</v>
      </c>
      <c r="U266" s="34">
        <f>EXP(2.5*(Cálculos!Y265-Constantes!$D$11)/(Constantes!$D$13))*Constantes!$F$18+Constantes!$F$17</f>
        <v>0.67661979112787574</v>
      </c>
      <c r="V266" s="34">
        <f>MIN(T266*U266,0.8*(Y265+Clima!$F264-W266-X266-Constantes!$D$12))</f>
        <v>3.2000000000010687E-3</v>
      </c>
      <c r="W266" s="34">
        <f>IF(Clima!$F264&gt;0.05*Constantes!$F$19,((Clima!$F264-0.05*Constantes!$F$19)^2)/(Clima!$F264+0.95*Constantes!$F$19),0)</f>
        <v>0</v>
      </c>
      <c r="X266" s="34">
        <f>MAX(0,Y265+Clima!$F264-W266-Constantes!$D$11)</f>
        <v>0</v>
      </c>
      <c r="Y266" s="34">
        <f>Y265+Clima!$F264-W266-V266-X266</f>
        <v>26.250800000000002</v>
      </c>
      <c r="Z266" s="7"/>
      <c r="AA266" s="8"/>
    </row>
    <row r="267" spans="2:27" x14ac:dyDescent="0.25">
      <c r="B267" s="6"/>
      <c r="C267" s="34">
        <v>262</v>
      </c>
      <c r="D267" s="34">
        <f>ET_Calcs!$I265*((1-Constantes!$D$20)*ET_Calcs!$K265+ET_Calcs!$L265)</f>
        <v>2.2613058387450367</v>
      </c>
      <c r="E267" s="34">
        <f>EXP(2.5*(Cálculos!I266-Constantes!$D$11)/(Constantes!$D$13))*Constantes!$D$18+Constantes!$D$17</f>
        <v>0.3684113711545558</v>
      </c>
      <c r="F267" s="34">
        <f>MIN(D267*E267,0.8*(I266+Clima!$F265-G267-H267-Constantes!$D$12))</f>
        <v>6.4000000000135064E-4</v>
      </c>
      <c r="G267" s="34">
        <f>IF(Clima!$F265&gt;0.05*Constantes!$D$19,((Clima!$F265-0.05*Constantes!$D$19)^2)/(Clima!$F265+0.95*Constantes!$D$19),0)</f>
        <v>0</v>
      </c>
      <c r="H267" s="34">
        <f>MAX(0,I266+Clima!$F265-G267-Constantes!$D$11)</f>
        <v>0</v>
      </c>
      <c r="I267" s="34">
        <f>I266+Clima!$F265-G267-F267-H267</f>
        <v>26.250160000000001</v>
      </c>
      <c r="J267" s="7"/>
      <c r="K267" s="34">
        <v>262</v>
      </c>
      <c r="L267" s="34">
        <f>ET_Calcs!$I265*((1-Constantes!$E$20)*ET_Calcs!$K265+ET_Calcs!$L265)</f>
        <v>2.2613058387450367</v>
      </c>
      <c r="M267" s="34">
        <f>EXP(2.5*(Cálculos!Q266-Constantes!$D$11)/(Constantes!$D$13))*Constantes!$E$18+Constantes!$E$17</f>
        <v>0.52046560924135443</v>
      </c>
      <c r="N267" s="34">
        <f>MIN(L267*M267,0.8*(Q266+Clima!$F265-O267-P267-Constantes!$D$12))</f>
        <v>6.4000000000135064E-4</v>
      </c>
      <c r="O267" s="34">
        <f>IF(Clima!$F265&gt;0.05*Constantes!$E$19,((Clima!$F265-0.05*Constantes!$E$19)^2)/(Clima!$F265+0.95*Constantes!$E$19),0)</f>
        <v>0</v>
      </c>
      <c r="P267" s="34">
        <f>MAX(0,Q266+Clima!$F265-O267-Constantes!$D$11)</f>
        <v>0</v>
      </c>
      <c r="Q267" s="34">
        <f>Q266+Clima!$F265-O267-N267-P267</f>
        <v>26.250160000000001</v>
      </c>
      <c r="R267" s="7"/>
      <c r="S267" s="34">
        <v>262</v>
      </c>
      <c r="T267" s="34">
        <f>ET_Calcs!$I265*((1-Constantes!$F$20)*ET_Calcs!$K265+ET_Calcs!$L265)</f>
        <v>2.2613058387450367</v>
      </c>
      <c r="U267" s="34">
        <f>EXP(2.5*(Cálculos!Y266-Constantes!$D$11)/(Constantes!$D$13))*Constantes!$F$18+Constantes!$F$17</f>
        <v>0.67661625286823968</v>
      </c>
      <c r="V267" s="34">
        <f>MIN(T267*U267,0.8*(Y266+Clima!$F265-W267-X267-Constantes!$D$12))</f>
        <v>6.4000000000135064E-4</v>
      </c>
      <c r="W267" s="34">
        <f>IF(Clima!$F265&gt;0.05*Constantes!$F$19,((Clima!$F265-0.05*Constantes!$F$19)^2)/(Clima!$F265+0.95*Constantes!$F$19),0)</f>
        <v>0</v>
      </c>
      <c r="X267" s="34">
        <f>MAX(0,Y266+Clima!$F265-W267-Constantes!$D$11)</f>
        <v>0</v>
      </c>
      <c r="Y267" s="34">
        <f>Y266+Clima!$F265-W267-V267-X267</f>
        <v>26.250160000000001</v>
      </c>
      <c r="Z267" s="7"/>
      <c r="AA267" s="8"/>
    </row>
    <row r="268" spans="2:27" x14ac:dyDescent="0.25">
      <c r="B268" s="6"/>
      <c r="C268" s="34">
        <v>263</v>
      </c>
      <c r="D268" s="34">
        <f>ET_Calcs!$I266*((1-Constantes!$D$20)*ET_Calcs!$K266+ET_Calcs!$L266)</f>
        <v>2.3152250100587612</v>
      </c>
      <c r="E268" s="34">
        <f>EXP(2.5*(Cálculos!I267-Constantes!$D$11)/(Constantes!$D$13))*Constantes!$D$18+Constantes!$D$17</f>
        <v>0.36840887680499979</v>
      </c>
      <c r="F268" s="34">
        <f>MIN(D268*E268,0.8*(I267+Clima!$F266-G268-H268-Constantes!$D$12))</f>
        <v>1.2800000000083857E-4</v>
      </c>
      <c r="G268" s="34">
        <f>IF(Clima!$F266&gt;0.05*Constantes!$D$19,((Clima!$F266-0.05*Constantes!$D$19)^2)/(Clima!$F266+0.95*Constantes!$D$19),0)</f>
        <v>0</v>
      </c>
      <c r="H268" s="34">
        <f>MAX(0,I267+Clima!$F266-G268-Constantes!$D$11)</f>
        <v>0</v>
      </c>
      <c r="I268" s="34">
        <f>I267+Clima!$F266-G268-F268-H268</f>
        <v>26.250032000000001</v>
      </c>
      <c r="J268" s="7"/>
      <c r="K268" s="34">
        <v>263</v>
      </c>
      <c r="L268" s="34">
        <f>ET_Calcs!$I266*((1-Constantes!$E$20)*ET_Calcs!$K266+ET_Calcs!$L266)</f>
        <v>2.3152250100587612</v>
      </c>
      <c r="M268" s="34">
        <f>EXP(2.5*(Cálculos!Q267-Constantes!$D$11)/(Constantes!$D$13))*Constantes!$E$18+Constantes!$E$17</f>
        <v>0.52046415396088563</v>
      </c>
      <c r="N268" s="34">
        <f>MIN(L268*M268,0.8*(Q267+Clima!$F266-O268-P268-Constantes!$D$12))</f>
        <v>1.2800000000083857E-4</v>
      </c>
      <c r="O268" s="34">
        <f>IF(Clima!$F266&gt;0.05*Constantes!$E$19,((Clima!$F266-0.05*Constantes!$E$19)^2)/(Clima!$F266+0.95*Constantes!$E$19),0)</f>
        <v>0</v>
      </c>
      <c r="P268" s="34">
        <f>MAX(0,Q267+Clima!$F266-O268-Constantes!$D$11)</f>
        <v>0</v>
      </c>
      <c r="Q268" s="34">
        <f>Q267+Clima!$F266-O268-N268-P268</f>
        <v>26.250032000000001</v>
      </c>
      <c r="R268" s="7"/>
      <c r="S268" s="34">
        <v>263</v>
      </c>
      <c r="T268" s="34">
        <f>ET_Calcs!$I266*((1-Constantes!$F$20)*ET_Calcs!$K266+ET_Calcs!$L266)</f>
        <v>2.3152250100587612</v>
      </c>
      <c r="U268" s="34">
        <f>EXP(2.5*(Cálculos!Y267-Constantes!$D$11)/(Constantes!$D$13))*Constantes!$F$18+Constantes!$F$17</f>
        <v>0.67661554536726565</v>
      </c>
      <c r="V268" s="34">
        <f>MIN(T268*U268,0.8*(Y267+Clima!$F266-W268-X268-Constantes!$D$12))</f>
        <v>1.2800000000083857E-4</v>
      </c>
      <c r="W268" s="34">
        <f>IF(Clima!$F266&gt;0.05*Constantes!$F$19,((Clima!$F266-0.05*Constantes!$F$19)^2)/(Clima!$F266+0.95*Constantes!$F$19),0)</f>
        <v>0</v>
      </c>
      <c r="X268" s="34">
        <f>MAX(0,Y267+Clima!$F266-W268-Constantes!$D$11)</f>
        <v>0</v>
      </c>
      <c r="Y268" s="34">
        <f>Y267+Clima!$F266-W268-V268-X268</f>
        <v>26.250032000000001</v>
      </c>
      <c r="Z268" s="7"/>
      <c r="AA268" s="8"/>
    </row>
    <row r="269" spans="2:27" x14ac:dyDescent="0.25">
      <c r="B269" s="6"/>
      <c r="C269" s="34">
        <v>264</v>
      </c>
      <c r="D269" s="34">
        <f>ET_Calcs!$I267*((1-Constantes!$D$20)*ET_Calcs!$K267+ET_Calcs!$L267)</f>
        <v>2.2713175202151206</v>
      </c>
      <c r="E269" s="34">
        <f>EXP(2.5*(Cálculos!I268-Constantes!$D$11)/(Constantes!$D$13))*Constantes!$D$18+Constantes!$D$17</f>
        <v>0.36840837795637332</v>
      </c>
      <c r="F269" s="34">
        <f>MIN(D269*E269,0.8*(I268+Clima!$F267-G269-H269-Constantes!$D$12))</f>
        <v>2.5600000000736145E-5</v>
      </c>
      <c r="G269" s="34">
        <f>IF(Clima!$F267&gt;0.05*Constantes!$D$19,((Clima!$F267-0.05*Constantes!$D$19)^2)/(Clima!$F267+0.95*Constantes!$D$19),0)</f>
        <v>0</v>
      </c>
      <c r="H269" s="34">
        <f>MAX(0,I268+Clima!$F267-G269-Constantes!$D$11)</f>
        <v>0</v>
      </c>
      <c r="I269" s="34">
        <f>I268+Clima!$F267-G269-F269-H269</f>
        <v>26.2500064</v>
      </c>
      <c r="J269" s="7"/>
      <c r="K269" s="34">
        <v>264</v>
      </c>
      <c r="L269" s="34">
        <f>ET_Calcs!$I267*((1-Constantes!$E$20)*ET_Calcs!$K267+ET_Calcs!$L267)</f>
        <v>2.2713175202151206</v>
      </c>
      <c r="M269" s="34">
        <f>EXP(2.5*(Cálculos!Q268-Constantes!$D$11)/(Constantes!$D$13))*Constantes!$E$18+Constantes!$E$17</f>
        <v>0.52046386291721014</v>
      </c>
      <c r="N269" s="34">
        <f>MIN(L269*M269,0.8*(Q268+Clima!$F267-O269-P269-Constantes!$D$12))</f>
        <v>2.5600000000736145E-5</v>
      </c>
      <c r="O269" s="34">
        <f>IF(Clima!$F267&gt;0.05*Constantes!$E$19,((Clima!$F267-0.05*Constantes!$E$19)^2)/(Clima!$F267+0.95*Constantes!$E$19),0)</f>
        <v>0</v>
      </c>
      <c r="P269" s="34">
        <f>MAX(0,Q268+Clima!$F267-O269-Constantes!$D$11)</f>
        <v>0</v>
      </c>
      <c r="Q269" s="34">
        <f>Q268+Clima!$F267-O269-N269-P269</f>
        <v>26.2500064</v>
      </c>
      <c r="R269" s="7"/>
      <c r="S269" s="34">
        <v>264</v>
      </c>
      <c r="T269" s="34">
        <f>ET_Calcs!$I267*((1-Constantes!$F$20)*ET_Calcs!$K267+ET_Calcs!$L267)</f>
        <v>2.2713175202151206</v>
      </c>
      <c r="U269" s="34">
        <f>EXP(2.5*(Cálculos!Y268-Constantes!$D$11)/(Constantes!$D$13))*Constantes!$F$18+Constantes!$F$17</f>
        <v>0.67661540387310815</v>
      </c>
      <c r="V269" s="34">
        <f>MIN(T269*U269,0.8*(Y268+Clima!$F267-W269-X269-Constantes!$D$12))</f>
        <v>2.5600000000736145E-5</v>
      </c>
      <c r="W269" s="34">
        <f>IF(Clima!$F267&gt;0.05*Constantes!$F$19,((Clima!$F267-0.05*Constantes!$F$19)^2)/(Clima!$F267+0.95*Constantes!$F$19),0)</f>
        <v>0</v>
      </c>
      <c r="X269" s="34">
        <f>MAX(0,Y268+Clima!$F267-W269-Constantes!$D$11)</f>
        <v>0</v>
      </c>
      <c r="Y269" s="34">
        <f>Y268+Clima!$F267-W269-V269-X269</f>
        <v>26.2500064</v>
      </c>
      <c r="Z269" s="7"/>
      <c r="AA269" s="8"/>
    </row>
    <row r="270" spans="2:27" x14ac:dyDescent="0.25">
      <c r="B270" s="6"/>
      <c r="C270" s="34">
        <v>265</v>
      </c>
      <c r="D270" s="34">
        <f>ET_Calcs!$I268*((1-Constantes!$D$20)*ET_Calcs!$K268+ET_Calcs!$L268)</f>
        <v>2.2342948706981129</v>
      </c>
      <c r="E270" s="34">
        <f>EXP(2.5*(Cálculos!I269-Constantes!$D$11)/(Constantes!$D$13))*Constantes!$D$18+Constantes!$D$17</f>
        <v>0.36840827818749944</v>
      </c>
      <c r="F270" s="34">
        <f>MIN(D270*E270,0.8*(I269+Clima!$F268-G270-H270-Constantes!$D$12))</f>
        <v>5.1200000001472297E-6</v>
      </c>
      <c r="G270" s="34">
        <f>IF(Clima!$F268&gt;0.05*Constantes!$D$19,((Clima!$F268-0.05*Constantes!$D$19)^2)/(Clima!$F268+0.95*Constantes!$D$19),0)</f>
        <v>0</v>
      </c>
      <c r="H270" s="34">
        <f>MAX(0,I269+Clima!$F268-G270-Constantes!$D$11)</f>
        <v>0</v>
      </c>
      <c r="I270" s="34">
        <f>I269+Clima!$F268-G270-F270-H270</f>
        <v>26.250001279999999</v>
      </c>
      <c r="J270" s="7"/>
      <c r="K270" s="34">
        <v>265</v>
      </c>
      <c r="L270" s="34">
        <f>ET_Calcs!$I268*((1-Constantes!$E$20)*ET_Calcs!$K268+ET_Calcs!$L268)</f>
        <v>2.2342948706981129</v>
      </c>
      <c r="M270" s="34">
        <f>EXP(2.5*(Cálculos!Q269-Constantes!$D$11)/(Constantes!$D$13))*Constantes!$E$18+Constantes!$E$17</f>
        <v>0.52046380470897169</v>
      </c>
      <c r="N270" s="34">
        <f>MIN(L270*M270,0.8*(Q269+Clima!$F268-O270-P270-Constantes!$D$12))</f>
        <v>5.1200000001472297E-6</v>
      </c>
      <c r="O270" s="34">
        <f>IF(Clima!$F268&gt;0.05*Constantes!$E$19,((Clima!$F268-0.05*Constantes!$E$19)^2)/(Clima!$F268+0.95*Constantes!$E$19),0)</f>
        <v>0</v>
      </c>
      <c r="P270" s="34">
        <f>MAX(0,Q269+Clima!$F268-O270-Constantes!$D$11)</f>
        <v>0</v>
      </c>
      <c r="Q270" s="34">
        <f>Q269+Clima!$F268-O270-N270-P270</f>
        <v>26.250001279999999</v>
      </c>
      <c r="R270" s="7"/>
      <c r="S270" s="34">
        <v>265</v>
      </c>
      <c r="T270" s="34">
        <f>ET_Calcs!$I268*((1-Constantes!$F$20)*ET_Calcs!$K268+ET_Calcs!$L268)</f>
        <v>2.2342948706981129</v>
      </c>
      <c r="U270" s="34">
        <f>EXP(2.5*(Cálculos!Y269-Constantes!$D$11)/(Constantes!$D$13))*Constantes!$F$18+Constantes!$F$17</f>
        <v>0.67661537557451812</v>
      </c>
      <c r="V270" s="34">
        <f>MIN(T270*U270,0.8*(Y269+Clima!$F268-W270-X270-Constantes!$D$12))</f>
        <v>5.1200000001472297E-6</v>
      </c>
      <c r="W270" s="34">
        <f>IF(Clima!$F268&gt;0.05*Constantes!$F$19,((Clima!$F268-0.05*Constantes!$F$19)^2)/(Clima!$F268+0.95*Constantes!$F$19),0)</f>
        <v>0</v>
      </c>
      <c r="X270" s="34">
        <f>MAX(0,Y269+Clima!$F268-W270-Constantes!$D$11)</f>
        <v>0</v>
      </c>
      <c r="Y270" s="34">
        <f>Y269+Clima!$F268-W270-V270-X270</f>
        <v>26.250001279999999</v>
      </c>
      <c r="Z270" s="7"/>
      <c r="AA270" s="8"/>
    </row>
    <row r="271" spans="2:27" x14ac:dyDescent="0.25">
      <c r="B271" s="6"/>
      <c r="C271" s="34">
        <v>266</v>
      </c>
      <c r="D271" s="34">
        <f>ET_Calcs!$I269*((1-Constantes!$D$20)*ET_Calcs!$K269+ET_Calcs!$L269)</f>
        <v>2.1778819131535889</v>
      </c>
      <c r="E271" s="34">
        <f>EXP(2.5*(Cálculos!I270-Constantes!$D$11)/(Constantes!$D$13))*Constantes!$D$18+Constantes!$D$17</f>
        <v>0.36840825823375867</v>
      </c>
      <c r="F271" s="34">
        <f>MIN(D271*E271,0.8*(I270+Clima!$F269-G271-H271-Constantes!$D$12))</f>
        <v>1.0239999994610116E-6</v>
      </c>
      <c r="G271" s="34">
        <f>IF(Clima!$F269&gt;0.05*Constantes!$D$19,((Clima!$F269-0.05*Constantes!$D$19)^2)/(Clima!$F269+0.95*Constantes!$D$19),0)</f>
        <v>0</v>
      </c>
      <c r="H271" s="34">
        <f>MAX(0,I270+Clima!$F269-G271-Constantes!$D$11)</f>
        <v>0</v>
      </c>
      <c r="I271" s="34">
        <f>I270+Clima!$F269-G271-F271-H271</f>
        <v>26.250000256</v>
      </c>
      <c r="J271" s="7"/>
      <c r="K271" s="34">
        <v>266</v>
      </c>
      <c r="L271" s="34">
        <f>ET_Calcs!$I269*((1-Constantes!$E$20)*ET_Calcs!$K269+ET_Calcs!$L269)</f>
        <v>2.1778819131535889</v>
      </c>
      <c r="M271" s="34">
        <f>EXP(2.5*(Cálculos!Q270-Constantes!$D$11)/(Constantes!$D$13))*Constantes!$E$18+Constantes!$E$17</f>
        <v>0.52046379306734392</v>
      </c>
      <c r="N271" s="34">
        <f>MIN(L271*M271,0.8*(Q270+Clima!$F269-O271-P271-Constantes!$D$12))</f>
        <v>1.0239999994610116E-6</v>
      </c>
      <c r="O271" s="34">
        <f>IF(Clima!$F269&gt;0.05*Constantes!$E$19,((Clima!$F269-0.05*Constantes!$E$19)^2)/(Clima!$F269+0.95*Constantes!$E$19),0)</f>
        <v>0</v>
      </c>
      <c r="P271" s="34">
        <f>MAX(0,Q270+Clima!$F269-O271-Constantes!$D$11)</f>
        <v>0</v>
      </c>
      <c r="Q271" s="34">
        <f>Q270+Clima!$F269-O271-N271-P271</f>
        <v>26.250000256</v>
      </c>
      <c r="R271" s="7"/>
      <c r="S271" s="34">
        <v>266</v>
      </c>
      <c r="T271" s="34">
        <f>ET_Calcs!$I269*((1-Constantes!$F$20)*ET_Calcs!$K269+ET_Calcs!$L269)</f>
        <v>2.1778819131535889</v>
      </c>
      <c r="U271" s="34">
        <f>EXP(2.5*(Cálculos!Y270-Constantes!$D$11)/(Constantes!$D$13))*Constantes!$F$18+Constantes!$F$17</f>
        <v>0.67661536991480975</v>
      </c>
      <c r="V271" s="34">
        <f>MIN(T271*U271,0.8*(Y270+Clima!$F269-W271-X271-Constantes!$D$12))</f>
        <v>1.0239999994610116E-6</v>
      </c>
      <c r="W271" s="34">
        <f>IF(Clima!$F269&gt;0.05*Constantes!$F$19,((Clima!$F269-0.05*Constantes!$F$19)^2)/(Clima!$F269+0.95*Constantes!$F$19),0)</f>
        <v>0</v>
      </c>
      <c r="X271" s="34">
        <f>MAX(0,Y270+Clima!$F269-W271-Constantes!$D$11)</f>
        <v>0</v>
      </c>
      <c r="Y271" s="34">
        <f>Y270+Clima!$F269-W271-V271-X271</f>
        <v>26.250000256</v>
      </c>
      <c r="Z271" s="7"/>
      <c r="AA271" s="8"/>
    </row>
    <row r="272" spans="2:27" x14ac:dyDescent="0.25">
      <c r="B272" s="6"/>
      <c r="C272" s="34">
        <v>267</v>
      </c>
      <c r="D272" s="34">
        <f>ET_Calcs!$I270*((1-Constantes!$D$20)*ET_Calcs!$K270+ET_Calcs!$L270)</f>
        <v>2.2167000039831692</v>
      </c>
      <c r="E272" s="34">
        <f>EXP(2.5*(Cálculos!I271-Constantes!$D$11)/(Constantes!$D$13))*Constantes!$D$18+Constantes!$D$17</f>
        <v>0.36840825424301188</v>
      </c>
      <c r="F272" s="34">
        <f>MIN(D272*E272,0.8*(I271+Clima!$F270-G272-H272-Constantes!$D$12))</f>
        <v>0.8166505786479169</v>
      </c>
      <c r="G272" s="34">
        <f>IF(Clima!$F270&gt;0.05*Constantes!$D$19,((Clima!$F270-0.05*Constantes!$D$19)^2)/(Clima!$F270+0.95*Constantes!$D$19),0)</f>
        <v>0</v>
      </c>
      <c r="H272" s="34">
        <f>MAX(0,I271+Clima!$F270-G272-Constantes!$D$11)</f>
        <v>0</v>
      </c>
      <c r="I272" s="34">
        <f>I271+Clima!$F270-G272-F272-H272</f>
        <v>27.433349677352084</v>
      </c>
      <c r="J272" s="7"/>
      <c r="K272" s="34">
        <v>267</v>
      </c>
      <c r="L272" s="34">
        <f>ET_Calcs!$I270*((1-Constantes!$E$20)*ET_Calcs!$K270+ET_Calcs!$L270)</f>
        <v>2.2167000039831692</v>
      </c>
      <c r="M272" s="34">
        <f>EXP(2.5*(Cálculos!Q271-Constantes!$D$11)/(Constantes!$D$13))*Constantes!$E$18+Constantes!$E$17</f>
        <v>0.52046379073901916</v>
      </c>
      <c r="N272" s="34">
        <f>MIN(L272*M272,0.8*(Q271+Clima!$F270-O272-P272-Constantes!$D$12))</f>
        <v>1.1537120870042792</v>
      </c>
      <c r="O272" s="34">
        <f>IF(Clima!$F270&gt;0.05*Constantes!$E$19,((Clima!$F270-0.05*Constantes!$E$19)^2)/(Clima!$F270+0.95*Constantes!$E$19),0)</f>
        <v>0</v>
      </c>
      <c r="P272" s="34">
        <f>MAX(0,Q271+Clima!$F270-O272-Constantes!$D$11)</f>
        <v>0</v>
      </c>
      <c r="Q272" s="34">
        <f>Q271+Clima!$F270-O272-N272-P272</f>
        <v>27.09628816899572</v>
      </c>
      <c r="R272" s="7"/>
      <c r="S272" s="34">
        <v>267</v>
      </c>
      <c r="T272" s="34">
        <f>ET_Calcs!$I270*((1-Constantes!$F$20)*ET_Calcs!$K270+ET_Calcs!$L270)</f>
        <v>2.2167000039831692</v>
      </c>
      <c r="U272" s="34">
        <f>EXP(2.5*(Cálculos!Y271-Constantes!$D$11)/(Constantes!$D$13))*Constantes!$F$18+Constantes!$F$17</f>
        <v>0.67661536878286843</v>
      </c>
      <c r="V272" s="34">
        <f>MIN(T272*U272,0.8*(Y271+Clima!$F270-W272-X272-Constantes!$D$12))</f>
        <v>1.499853290676058</v>
      </c>
      <c r="W272" s="34">
        <f>IF(Clima!$F270&gt;0.05*Constantes!$F$19,((Clima!$F270-0.05*Constantes!$F$19)^2)/(Clima!$F270+0.95*Constantes!$F$19),0)</f>
        <v>0</v>
      </c>
      <c r="X272" s="34">
        <f>MAX(0,Y271+Clima!$F270-W272-Constantes!$D$11)</f>
        <v>0</v>
      </c>
      <c r="Y272" s="34">
        <f>Y271+Clima!$F270-W272-V272-X272</f>
        <v>26.750146965323943</v>
      </c>
      <c r="Z272" s="7"/>
      <c r="AA272" s="8"/>
    </row>
    <row r="273" spans="2:27" x14ac:dyDescent="0.25">
      <c r="B273" s="6"/>
      <c r="C273" s="34">
        <v>268</v>
      </c>
      <c r="D273" s="34">
        <f>ET_Calcs!$I271*((1-Constantes!$D$20)*ET_Calcs!$K271+ET_Calcs!$L271)</f>
        <v>2.2219527207821006</v>
      </c>
      <c r="E273" s="34">
        <f>EXP(2.5*(Cálculos!I272-Constantes!$D$11)/(Constantes!$D$13))*Constantes!$D$18+Constantes!$D$17</f>
        <v>0.37333694093679287</v>
      </c>
      <c r="F273" s="34">
        <f>MIN(D273*E273,0.8*(I272+Clima!$F271-G273-H273-Constantes!$D$12))</f>
        <v>0.82953703168297332</v>
      </c>
      <c r="G273" s="34">
        <f>IF(Clima!$F271&gt;0.05*Constantes!$D$19,((Clima!$F271-0.05*Constantes!$D$19)^2)/(Clima!$F271+0.95*Constantes!$D$19),0)</f>
        <v>0.10836934473939507</v>
      </c>
      <c r="H273" s="34">
        <f>MAX(0,I272+Clima!$F271-G273-Constantes!$D$11)</f>
        <v>0</v>
      </c>
      <c r="I273" s="34">
        <f>I272+Clima!$F271-G273-F273-H273</f>
        <v>30.995443300929715</v>
      </c>
      <c r="J273" s="7"/>
      <c r="K273" s="34">
        <v>268</v>
      </c>
      <c r="L273" s="34">
        <f>ET_Calcs!$I271*((1-Constantes!$E$20)*ET_Calcs!$K271+ET_Calcs!$L271)</f>
        <v>2.2219527207821006</v>
      </c>
      <c r="M273" s="34">
        <f>EXP(2.5*(Cálculos!Q272-Constantes!$D$11)/(Constantes!$D$13))*Constantes!$E$18+Constantes!$E$17</f>
        <v>0.52248141593123443</v>
      </c>
      <c r="N273" s="34">
        <f>MIN(L273*M273,0.8*(Q272+Clima!$F271-O273-P273-Constantes!$D$12))</f>
        <v>1.1609290036864908</v>
      </c>
      <c r="O273" s="34">
        <f>IF(Clima!$F271&gt;0.05*Constantes!$E$19,((Clima!$F271-0.05*Constantes!$E$19)^2)/(Clima!$F271+0.95*Constantes!$E$19),0)</f>
        <v>8.3725798011511688E-4</v>
      </c>
      <c r="P273" s="34">
        <f>MAX(0,Q272+Clima!$F271-O273-Constantes!$D$11)</f>
        <v>0</v>
      </c>
      <c r="Q273" s="34">
        <f>Q272+Clima!$F271-O273-N273-P273</f>
        <v>30.434521907329113</v>
      </c>
      <c r="R273" s="7"/>
      <c r="S273" s="34">
        <v>268</v>
      </c>
      <c r="T273" s="34">
        <f>ET_Calcs!$I271*((1-Constantes!$F$20)*ET_Calcs!$K271+ET_Calcs!$L271)</f>
        <v>2.2219527207821006</v>
      </c>
      <c r="U273" s="34">
        <f>EXP(2.5*(Cálculos!Y272-Constantes!$D$11)/(Constantes!$D$13))*Constantes!$F$18+Constantes!$F$17</f>
        <v>0.67718388713825062</v>
      </c>
      <c r="V273" s="34">
        <f>MIN(T273*U273,0.8*(Y272+Clima!$F271-W273-X273-Constantes!$D$12))</f>
        <v>1.5046705804966349</v>
      </c>
      <c r="W273" s="34">
        <f>IF(Clima!$F271&gt;0.05*Constantes!$F$19,((Clima!$F271-0.05*Constantes!$F$19)^2)/(Clima!$F271+0.95*Constantes!$F$19),0)</f>
        <v>0</v>
      </c>
      <c r="X273" s="34">
        <f>MAX(0,Y272+Clima!$F271-W273-Constantes!$D$11)</f>
        <v>0</v>
      </c>
      <c r="Y273" s="34">
        <f>Y272+Clima!$F271-W273-V273-X273</f>
        <v>29.745476384827306</v>
      </c>
      <c r="Z273" s="7"/>
      <c r="AA273" s="8"/>
    </row>
    <row r="274" spans="2:27" x14ac:dyDescent="0.25">
      <c r="B274" s="6"/>
      <c r="C274" s="34">
        <v>269</v>
      </c>
      <c r="D274" s="34">
        <f>ET_Calcs!$I272*((1-Constantes!$D$20)*ET_Calcs!$K272+ET_Calcs!$L272)</f>
        <v>2.2101849419891635</v>
      </c>
      <c r="E274" s="34">
        <f>EXP(2.5*(Cálculos!I273-Constantes!$D$11)/(Constantes!$D$13))*Constantes!$D$18+Constantes!$D$17</f>
        <v>0.39276087721068048</v>
      </c>
      <c r="F274" s="34">
        <f>MIN(D274*E274,0.8*(I273+Clima!$F272-G274-H274-Constantes!$D$12))</f>
        <v>0.86807417661350084</v>
      </c>
      <c r="G274" s="34">
        <f>IF(Clima!$F272&gt;0.05*Constantes!$D$19,((Clima!$F272-0.05*Constantes!$D$19)^2)/(Clima!$F272+0.95*Constantes!$D$19),0)</f>
        <v>0</v>
      </c>
      <c r="H274" s="34">
        <f>MAX(0,I273+Clima!$F272-G274-Constantes!$D$11)</f>
        <v>0</v>
      </c>
      <c r="I274" s="34">
        <f>I273+Clima!$F272-G274-F274-H274</f>
        <v>30.127369124316214</v>
      </c>
      <c r="J274" s="7"/>
      <c r="K274" s="34">
        <v>269</v>
      </c>
      <c r="L274" s="34">
        <f>ET_Calcs!$I272*((1-Constantes!$E$20)*ET_Calcs!$K272+ET_Calcs!$L272)</f>
        <v>2.2101849419891635</v>
      </c>
      <c r="M274" s="34">
        <f>EXP(2.5*(Cálculos!Q273-Constantes!$D$11)/(Constantes!$D$13))*Constantes!$E$18+Constantes!$E$17</f>
        <v>0.53257691371076787</v>
      </c>
      <c r="N274" s="34">
        <f>MIN(L274*M274,0.8*(Q273+Clima!$F272-O274-P274-Constantes!$D$12))</f>
        <v>1.1770934751346012</v>
      </c>
      <c r="O274" s="34">
        <f>IF(Clima!$F272&gt;0.05*Constantes!$E$19,((Clima!$F272-0.05*Constantes!$E$19)^2)/(Clima!$F272+0.95*Constantes!$E$19),0)</f>
        <v>0</v>
      </c>
      <c r="P274" s="34">
        <f>MAX(0,Q273+Clima!$F272-O274-Constantes!$D$11)</f>
        <v>0</v>
      </c>
      <c r="Q274" s="34">
        <f>Q273+Clima!$F272-O274-N274-P274</f>
        <v>29.257428432194512</v>
      </c>
      <c r="R274" s="7"/>
      <c r="S274" s="34">
        <v>269</v>
      </c>
      <c r="T274" s="34">
        <f>ET_Calcs!$I272*((1-Constantes!$F$20)*ET_Calcs!$K272+ET_Calcs!$L272)</f>
        <v>2.2101849419891635</v>
      </c>
      <c r="U274" s="34">
        <f>EXP(2.5*(Cálculos!Y273-Constantes!$D$11)/(Constantes!$D$13))*Constantes!$F$18+Constantes!$F$17</f>
        <v>0.68133701503138766</v>
      </c>
      <c r="V274" s="34">
        <f>MIN(T274*U274,0.8*(Y273+Clima!$F272-W274-X274-Constantes!$D$12))</f>
        <v>1.5058808110422173</v>
      </c>
      <c r="W274" s="34">
        <f>IF(Clima!$F272&gt;0.05*Constantes!$F$19,((Clima!$F272-0.05*Constantes!$F$19)^2)/(Clima!$F272+0.95*Constantes!$F$19),0)</f>
        <v>0</v>
      </c>
      <c r="X274" s="34">
        <f>MAX(0,Y273+Clima!$F272-W274-Constantes!$D$11)</f>
        <v>0</v>
      </c>
      <c r="Y274" s="34">
        <f>Y273+Clima!$F272-W274-V274-X274</f>
        <v>28.239595573785088</v>
      </c>
      <c r="Z274" s="7"/>
      <c r="AA274" s="8"/>
    </row>
    <row r="275" spans="2:27" x14ac:dyDescent="0.25">
      <c r="B275" s="6"/>
      <c r="C275" s="34">
        <v>270</v>
      </c>
      <c r="D275" s="34">
        <f>ET_Calcs!$I273*((1-Constantes!$D$20)*ET_Calcs!$K273+ET_Calcs!$L273)</f>
        <v>2.1836911509248971</v>
      </c>
      <c r="E275" s="34">
        <f>EXP(2.5*(Cálculos!I274-Constantes!$D$11)/(Constantes!$D$13))*Constantes!$D$18+Constantes!$D$17</f>
        <v>0.38729668450993526</v>
      </c>
      <c r="F275" s="34">
        <f>MIN(D275*E275,0.8*(I274+Clima!$F273-G275-H275-Constantes!$D$12))</f>
        <v>0.84573634274689724</v>
      </c>
      <c r="G275" s="34">
        <f>IF(Clima!$F273&gt;0.05*Constantes!$D$19,((Clima!$F273-0.05*Constantes!$D$19)^2)/(Clima!$F273+0.95*Constantes!$D$19),0)</f>
        <v>0</v>
      </c>
      <c r="H275" s="34">
        <f>MAX(0,I274+Clima!$F273-G275-Constantes!$D$11)</f>
        <v>0</v>
      </c>
      <c r="I275" s="34">
        <f>I274+Clima!$F273-G275-F275-H275</f>
        <v>29.281632781569318</v>
      </c>
      <c r="J275" s="7"/>
      <c r="K275" s="34">
        <v>270</v>
      </c>
      <c r="L275" s="34">
        <f>ET_Calcs!$I273*((1-Constantes!$E$20)*ET_Calcs!$K273+ET_Calcs!$L273)</f>
        <v>2.1836911509248971</v>
      </c>
      <c r="M275" s="34">
        <f>EXP(2.5*(Cálculos!Q274-Constantes!$D$11)/(Constantes!$D$13))*Constantes!$E$18+Constantes!$E$17</f>
        <v>0.52858310203335834</v>
      </c>
      <c r="N275" s="34">
        <f>MIN(L275*M275,0.8*(Q274+Clima!$F273-O275-P275-Constantes!$D$12))</f>
        <v>1.1542622424386766</v>
      </c>
      <c r="O275" s="34">
        <f>IF(Clima!$F273&gt;0.05*Constantes!$E$19,((Clima!$F273-0.05*Constantes!$E$19)^2)/(Clima!$F273+0.95*Constantes!$E$19),0)</f>
        <v>0</v>
      </c>
      <c r="P275" s="34">
        <f>MAX(0,Q274+Clima!$F273-O275-Constantes!$D$11)</f>
        <v>0</v>
      </c>
      <c r="Q275" s="34">
        <f>Q274+Clima!$F273-O275-N275-P275</f>
        <v>28.103166189755836</v>
      </c>
      <c r="R275" s="7"/>
      <c r="S275" s="34">
        <v>270</v>
      </c>
      <c r="T275" s="34">
        <f>ET_Calcs!$I273*((1-Constantes!$F$20)*ET_Calcs!$K273+ET_Calcs!$L273)</f>
        <v>2.1836911509248971</v>
      </c>
      <c r="U275" s="34">
        <f>EXP(2.5*(Cálculos!Y274-Constantes!$D$11)/(Constantes!$D$13))*Constantes!$F$18+Constantes!$F$17</f>
        <v>0.67907673677447544</v>
      </c>
      <c r="V275" s="34">
        <f>MIN(T275*U275,0.8*(Y274+Clima!$F273-W275-X275-Constantes!$D$12))</f>
        <v>1.4828938608933777</v>
      </c>
      <c r="W275" s="34">
        <f>IF(Clima!$F273&gt;0.05*Constantes!$F$19,((Clima!$F273-0.05*Constantes!$F$19)^2)/(Clima!$F273+0.95*Constantes!$F$19),0)</f>
        <v>0</v>
      </c>
      <c r="X275" s="34">
        <f>MAX(0,Y274+Clima!$F273-W275-Constantes!$D$11)</f>
        <v>0</v>
      </c>
      <c r="Y275" s="34">
        <f>Y274+Clima!$F273-W275-V275-X275</f>
        <v>26.756701712891712</v>
      </c>
      <c r="Z275" s="7"/>
      <c r="AA275" s="8"/>
    </row>
    <row r="276" spans="2:27" x14ac:dyDescent="0.25">
      <c r="B276" s="6"/>
      <c r="C276" s="34">
        <v>271</v>
      </c>
      <c r="D276" s="34">
        <f>ET_Calcs!$I274*((1-Constantes!$D$20)*ET_Calcs!$K274+ET_Calcs!$L274)</f>
        <v>2.2318758405322483</v>
      </c>
      <c r="E276" s="34">
        <f>EXP(2.5*(Cálculos!I275-Constantes!$D$11)/(Constantes!$D$13))*Constantes!$D$18+Constantes!$D$17</f>
        <v>0.38245668076182088</v>
      </c>
      <c r="F276" s="34">
        <f>MIN(D276*E276,0.8*(I275+Clima!$F274-G276-H276-Constantes!$D$12))</f>
        <v>0.85359582584246274</v>
      </c>
      <c r="G276" s="34">
        <f>IF(Clima!$F274&gt;0.05*Constantes!$D$19,((Clima!$F274-0.05*Constantes!$D$19)^2)/(Clima!$F274+0.95*Constantes!$D$19),0)</f>
        <v>0</v>
      </c>
      <c r="H276" s="34">
        <f>MAX(0,I275+Clima!$F274-G276-Constantes!$D$11)</f>
        <v>0</v>
      </c>
      <c r="I276" s="34">
        <f>I275+Clima!$F274-G276-F276-H276</f>
        <v>28.428036955726856</v>
      </c>
      <c r="J276" s="7"/>
      <c r="K276" s="34">
        <v>271</v>
      </c>
      <c r="L276" s="34">
        <f>ET_Calcs!$I274*((1-Constantes!$E$20)*ET_Calcs!$K274+ET_Calcs!$L274)</f>
        <v>2.2318758405322483</v>
      </c>
      <c r="M276" s="34">
        <f>EXP(2.5*(Cálculos!Q275-Constantes!$D$11)/(Constantes!$D$13))*Constantes!$E$18+Constantes!$E$17</f>
        <v>0.52514261826080078</v>
      </c>
      <c r="N276" s="34">
        <f>MIN(L276*M276,0.8*(Q275+Clima!$F274-O276-P276-Constantes!$D$12))</f>
        <v>1.1720531225301303</v>
      </c>
      <c r="O276" s="34">
        <f>IF(Clima!$F274&gt;0.05*Constantes!$E$19,((Clima!$F274-0.05*Constantes!$E$19)^2)/(Clima!$F274+0.95*Constantes!$E$19),0)</f>
        <v>0</v>
      </c>
      <c r="P276" s="34">
        <f>MAX(0,Q275+Clima!$F274-O276-Constantes!$D$11)</f>
        <v>0</v>
      </c>
      <c r="Q276" s="34">
        <f>Q275+Clima!$F274-O276-N276-P276</f>
        <v>26.931113067225706</v>
      </c>
      <c r="R276" s="7"/>
      <c r="S276" s="34">
        <v>271</v>
      </c>
      <c r="T276" s="34">
        <f>ET_Calcs!$I274*((1-Constantes!$F$20)*ET_Calcs!$K274+ET_Calcs!$L274)</f>
        <v>2.2318758405322483</v>
      </c>
      <c r="U276" s="34">
        <f>EXP(2.5*(Cálculos!Y275-Constantes!$D$11)/(Constantes!$D$13))*Constantes!$F$18+Constantes!$F$17</f>
        <v>0.67719154967550133</v>
      </c>
      <c r="V276" s="34">
        <f>MIN(T276*U276,0.8*(Y275+Clima!$F274-W276-X276-Constantes!$D$12))</f>
        <v>0.40536137031336922</v>
      </c>
      <c r="W276" s="34">
        <f>IF(Clima!$F274&gt;0.05*Constantes!$F$19,((Clima!$F274-0.05*Constantes!$F$19)^2)/(Clima!$F274+0.95*Constantes!$F$19),0)</f>
        <v>0</v>
      </c>
      <c r="X276" s="34">
        <f>MAX(0,Y275+Clima!$F274-W276-Constantes!$D$11)</f>
        <v>0</v>
      </c>
      <c r="Y276" s="34">
        <f>Y275+Clima!$F274-W276-V276-X276</f>
        <v>26.351340342578343</v>
      </c>
      <c r="Z276" s="7"/>
      <c r="AA276" s="8"/>
    </row>
    <row r="277" spans="2:27" x14ac:dyDescent="0.25">
      <c r="B277" s="6"/>
      <c r="C277" s="34">
        <v>272</v>
      </c>
      <c r="D277" s="34">
        <f>ET_Calcs!$I275*((1-Constantes!$D$20)*ET_Calcs!$K275+ET_Calcs!$L275)</f>
        <v>2.2874963433615414</v>
      </c>
      <c r="E277" s="34">
        <f>EXP(2.5*(Cálculos!I276-Constantes!$D$11)/(Constantes!$D$13))*Constantes!$D$18+Constantes!$D$17</f>
        <v>0.37801174608848048</v>
      </c>
      <c r="F277" s="34">
        <f>MIN(D277*E277,0.8*(I276+Clima!$F275-G277-H277-Constantes!$D$12))</f>
        <v>0.86470048692511059</v>
      </c>
      <c r="G277" s="34">
        <f>IF(Clima!$F275&gt;0.05*Constantes!$D$19,((Clima!$F275-0.05*Constantes!$D$19)^2)/(Clima!$F275+0.95*Constantes!$D$19),0)</f>
        <v>0</v>
      </c>
      <c r="H277" s="34">
        <f>MAX(0,I276+Clima!$F275-G277-Constantes!$D$11)</f>
        <v>0</v>
      </c>
      <c r="I277" s="34">
        <f>I276+Clima!$F275-G277-F277-H277</f>
        <v>27.563336468801747</v>
      </c>
      <c r="J277" s="7"/>
      <c r="K277" s="34">
        <v>272</v>
      </c>
      <c r="L277" s="34">
        <f>ET_Calcs!$I275*((1-Constantes!$E$20)*ET_Calcs!$K275+ET_Calcs!$L275)</f>
        <v>2.2874963433615414</v>
      </c>
      <c r="M277" s="34">
        <f>EXP(2.5*(Cálculos!Q276-Constantes!$D$11)/(Constantes!$D$13))*Constantes!$E$18+Constantes!$E$17</f>
        <v>0.52207258234001808</v>
      </c>
      <c r="N277" s="34">
        <f>MIN(L277*M277,0.8*(Q276+Clima!$F275-O277-P277-Constantes!$D$12))</f>
        <v>0.54489045378056467</v>
      </c>
      <c r="O277" s="34">
        <f>IF(Clima!$F275&gt;0.05*Constantes!$E$19,((Clima!$F275-0.05*Constantes!$E$19)^2)/(Clima!$F275+0.95*Constantes!$E$19),0)</f>
        <v>0</v>
      </c>
      <c r="P277" s="34">
        <f>MAX(0,Q276+Clima!$F275-O277-Constantes!$D$11)</f>
        <v>0</v>
      </c>
      <c r="Q277" s="34">
        <f>Q276+Clima!$F275-O277-N277-P277</f>
        <v>26.386222613445142</v>
      </c>
      <c r="R277" s="7"/>
      <c r="S277" s="34">
        <v>272</v>
      </c>
      <c r="T277" s="34">
        <f>ET_Calcs!$I275*((1-Constantes!$F$20)*ET_Calcs!$K275+ET_Calcs!$L275)</f>
        <v>2.2874963433615414</v>
      </c>
      <c r="U277" s="34">
        <f>EXP(2.5*(Cálculos!Y276-Constantes!$D$11)/(Constantes!$D$13))*Constantes!$F$18+Constantes!$F$17</f>
        <v>0.67672802432537105</v>
      </c>
      <c r="V277" s="34">
        <f>MIN(T277*U277,0.8*(Y276+Clima!$F275-W277-X277-Constantes!$D$12))</f>
        <v>8.1072274062674421E-2</v>
      </c>
      <c r="W277" s="34">
        <f>IF(Clima!$F275&gt;0.05*Constantes!$F$19,((Clima!$F275-0.05*Constantes!$F$19)^2)/(Clima!$F275+0.95*Constantes!$F$19),0)</f>
        <v>0</v>
      </c>
      <c r="X277" s="34">
        <f>MAX(0,Y276+Clima!$F275-W277-Constantes!$D$11)</f>
        <v>0</v>
      </c>
      <c r="Y277" s="34">
        <f>Y276+Clima!$F275-W277-V277-X277</f>
        <v>26.270268068515669</v>
      </c>
      <c r="Z277" s="7"/>
      <c r="AA277" s="8"/>
    </row>
    <row r="278" spans="2:27" x14ac:dyDescent="0.25">
      <c r="B278" s="6"/>
      <c r="C278" s="34">
        <v>273</v>
      </c>
      <c r="D278" s="34">
        <f>ET_Calcs!$I276*((1-Constantes!$D$20)*ET_Calcs!$K276+ET_Calcs!$L276)</f>
        <v>2.3531145600258792</v>
      </c>
      <c r="E278" s="34">
        <f>EXP(2.5*(Cálculos!I277-Constantes!$D$11)/(Constantes!$D$13))*Constantes!$D$18+Constantes!$D$17</f>
        <v>0.37391890464217786</v>
      </c>
      <c r="F278" s="34">
        <f>MIN(D278*E278,0.8*(I277+Clima!$F276-G278-H278-Constantes!$D$12))</f>
        <v>0.87987401878243698</v>
      </c>
      <c r="G278" s="34">
        <f>IF(Clima!$F276&gt;0.05*Constantes!$D$19,((Clima!$F276-0.05*Constantes!$D$19)^2)/(Clima!$F276+0.95*Constantes!$D$19),0)</f>
        <v>0</v>
      </c>
      <c r="H278" s="34">
        <f>MAX(0,I277+Clima!$F276-G278-Constantes!$D$11)</f>
        <v>0</v>
      </c>
      <c r="I278" s="34">
        <f>I277+Clima!$F276-G278-F278-H278</f>
        <v>26.683462450019309</v>
      </c>
      <c r="J278" s="7"/>
      <c r="K278" s="34">
        <v>273</v>
      </c>
      <c r="L278" s="34">
        <f>ET_Calcs!$I276*((1-Constantes!$E$20)*ET_Calcs!$K276+ET_Calcs!$L276)</f>
        <v>2.3531145600258792</v>
      </c>
      <c r="M278" s="34">
        <f>EXP(2.5*(Cálculos!Q277-Constantes!$D$11)/(Constantes!$D$13))*Constantes!$E$18+Constantes!$E$17</f>
        <v>0.52077588286747378</v>
      </c>
      <c r="N278" s="34">
        <f>MIN(L278*M278,0.8*(Q277+Clima!$F276-O278-P278-Constantes!$D$12))</f>
        <v>0.10897809075611349</v>
      </c>
      <c r="O278" s="34">
        <f>IF(Clima!$F276&gt;0.05*Constantes!$E$19,((Clima!$F276-0.05*Constantes!$E$19)^2)/(Clima!$F276+0.95*Constantes!$E$19),0)</f>
        <v>0</v>
      </c>
      <c r="P278" s="34">
        <f>MAX(0,Q277+Clima!$F276-O278-Constantes!$D$11)</f>
        <v>0</v>
      </c>
      <c r="Q278" s="34">
        <f>Q277+Clima!$F276-O278-N278-P278</f>
        <v>26.277244522689028</v>
      </c>
      <c r="R278" s="7"/>
      <c r="S278" s="34">
        <v>273</v>
      </c>
      <c r="T278" s="34">
        <f>ET_Calcs!$I276*((1-Constantes!$F$20)*ET_Calcs!$K276+ET_Calcs!$L276)</f>
        <v>2.3531145600258792</v>
      </c>
      <c r="U278" s="34">
        <f>EXP(2.5*(Cálculos!Y277-Constantes!$D$11)/(Constantes!$D$13))*Constantes!$F$18+Constantes!$F$17</f>
        <v>0.67663779829870896</v>
      </c>
      <c r="V278" s="34">
        <f>MIN(T278*U278,0.8*(Y277+Clima!$F276-W278-X278-Constantes!$D$12))</f>
        <v>1.6214454812535452E-2</v>
      </c>
      <c r="W278" s="34">
        <f>IF(Clima!$F276&gt;0.05*Constantes!$F$19,((Clima!$F276-0.05*Constantes!$F$19)^2)/(Clima!$F276+0.95*Constantes!$F$19),0)</f>
        <v>0</v>
      </c>
      <c r="X278" s="34">
        <f>MAX(0,Y277+Clima!$F276-W278-Constantes!$D$11)</f>
        <v>0</v>
      </c>
      <c r="Y278" s="34">
        <f>Y277+Clima!$F276-W278-V278-X278</f>
        <v>26.254053613703135</v>
      </c>
      <c r="Z278" s="7"/>
      <c r="AA278" s="8"/>
    </row>
    <row r="279" spans="2:27" x14ac:dyDescent="0.25">
      <c r="B279" s="6"/>
      <c r="C279" s="34">
        <v>274</v>
      </c>
      <c r="D279" s="34">
        <f>ET_Calcs!$I277*((1-Constantes!$D$20)*ET_Calcs!$K277+ET_Calcs!$L277)</f>
        <v>2.3012954611016974</v>
      </c>
      <c r="E279" s="34">
        <f>EXP(2.5*(Cálculos!I278-Constantes!$D$11)/(Constantes!$D$13))*Constantes!$D$18+Constantes!$D$17</f>
        <v>0.3701388902555659</v>
      </c>
      <c r="F279" s="34">
        <f>MIN(D279*E279,0.8*(I278+Clima!$F277-G279-H279-Constantes!$D$12))</f>
        <v>0.34676996001544752</v>
      </c>
      <c r="G279" s="34">
        <f>IF(Clima!$F277&gt;0.05*Constantes!$D$19,((Clima!$F277-0.05*Constantes!$D$19)^2)/(Clima!$F277+0.95*Constantes!$D$19),0)</f>
        <v>0</v>
      </c>
      <c r="H279" s="34">
        <f>MAX(0,I278+Clima!$F277-G279-Constantes!$D$11)</f>
        <v>0</v>
      </c>
      <c r="I279" s="34">
        <f>I278+Clima!$F277-G279-F279-H279</f>
        <v>26.336692490003863</v>
      </c>
      <c r="J279" s="7"/>
      <c r="K279" s="34">
        <v>274</v>
      </c>
      <c r="L279" s="34">
        <f>ET_Calcs!$I277*((1-Constantes!$E$20)*ET_Calcs!$K277+ET_Calcs!$L277)</f>
        <v>2.3012954611016974</v>
      </c>
      <c r="M279" s="34">
        <f>EXP(2.5*(Cálculos!Q278-Constantes!$D$11)/(Constantes!$D$13))*Constantes!$E$18+Constantes!$E$17</f>
        <v>0.5205258313692096</v>
      </c>
      <c r="N279" s="34">
        <f>MIN(L279*M279,0.8*(Q278+Clima!$F277-O279-P279-Constantes!$D$12))</f>
        <v>2.1795618151222131E-2</v>
      </c>
      <c r="O279" s="34">
        <f>IF(Clima!$F277&gt;0.05*Constantes!$E$19,((Clima!$F277-0.05*Constantes!$E$19)^2)/(Clima!$F277+0.95*Constantes!$E$19),0)</f>
        <v>0</v>
      </c>
      <c r="P279" s="34">
        <f>MAX(0,Q278+Clima!$F277-O279-Constantes!$D$11)</f>
        <v>0</v>
      </c>
      <c r="Q279" s="34">
        <f>Q278+Clima!$F277-O279-N279-P279</f>
        <v>26.255448904537804</v>
      </c>
      <c r="R279" s="7"/>
      <c r="S279" s="34">
        <v>274</v>
      </c>
      <c r="T279" s="34">
        <f>ET_Calcs!$I277*((1-Constantes!$F$20)*ET_Calcs!$K277+ET_Calcs!$L277)</f>
        <v>2.3012954611016974</v>
      </c>
      <c r="U279" s="34">
        <f>EXP(2.5*(Cálculos!Y278-Constantes!$D$11)/(Constantes!$D$13))*Constantes!$F$18+Constantes!$F$17</f>
        <v>0.67661985041959238</v>
      </c>
      <c r="V279" s="34">
        <f>MIN(T279*U279,0.8*(Y278+Clima!$F277-W279-X279-Constantes!$D$12))</f>
        <v>3.2428909625082272E-3</v>
      </c>
      <c r="W279" s="34">
        <f>IF(Clima!$F277&gt;0.05*Constantes!$F$19,((Clima!$F277-0.05*Constantes!$F$19)^2)/(Clima!$F277+0.95*Constantes!$F$19),0)</f>
        <v>0</v>
      </c>
      <c r="X279" s="34">
        <f>MAX(0,Y278+Clima!$F277-W279-Constantes!$D$11)</f>
        <v>0</v>
      </c>
      <c r="Y279" s="34">
        <f>Y278+Clima!$F277-W279-V279-X279</f>
        <v>26.250810722740628</v>
      </c>
      <c r="Z279" s="7"/>
      <c r="AA279" s="8"/>
    </row>
    <row r="280" spans="2:27" x14ac:dyDescent="0.25">
      <c r="B280" s="6"/>
      <c r="C280" s="34">
        <v>275</v>
      </c>
      <c r="D280" s="34">
        <f>ET_Calcs!$I278*((1-Constantes!$D$20)*ET_Calcs!$K278+ET_Calcs!$L278)</f>
        <v>2.3644291535802804</v>
      </c>
      <c r="E280" s="34">
        <f>EXP(2.5*(Cálculos!I279-Constantes!$D$11)/(Constantes!$D$13))*Constantes!$D$18+Constantes!$D$17</f>
        <v>0.36874774482357153</v>
      </c>
      <c r="F280" s="34">
        <f>MIN(D280*E280,0.8*(I279+Clima!$F278-G280-H280-Constantes!$D$12))</f>
        <v>6.9353992003090073E-2</v>
      </c>
      <c r="G280" s="34">
        <f>IF(Clima!$F278&gt;0.05*Constantes!$D$19,((Clima!$F278-0.05*Constantes!$D$19)^2)/(Clima!$F278+0.95*Constantes!$D$19),0)</f>
        <v>0</v>
      </c>
      <c r="H280" s="34">
        <f>MAX(0,I279+Clima!$F278-G280-Constantes!$D$11)</f>
        <v>0</v>
      </c>
      <c r="I280" s="34">
        <f>I279+Clima!$F278-G280-F280-H280</f>
        <v>26.267338498000772</v>
      </c>
      <c r="J280" s="7"/>
      <c r="K280" s="34">
        <v>275</v>
      </c>
      <c r="L280" s="34">
        <f>ET_Calcs!$I278*((1-Constantes!$E$20)*ET_Calcs!$K278+ET_Calcs!$L278)</f>
        <v>2.3644291535802804</v>
      </c>
      <c r="M280" s="34">
        <f>EXP(2.5*(Cálculos!Q279-Constantes!$D$11)/(Constantes!$D$13))*Constantes!$E$18+Constantes!$E$17</f>
        <v>0.52047618337920265</v>
      </c>
      <c r="N280" s="34">
        <f>MIN(L280*M280,0.8*(Q279+Clima!$F278-O280-P280-Constantes!$D$12))</f>
        <v>4.3591236302432893E-3</v>
      </c>
      <c r="O280" s="34">
        <f>IF(Clima!$F278&gt;0.05*Constantes!$E$19,((Clima!$F278-0.05*Constantes!$E$19)^2)/(Clima!$F278+0.95*Constantes!$E$19),0)</f>
        <v>0</v>
      </c>
      <c r="P280" s="34">
        <f>MAX(0,Q279+Clima!$F278-O280-Constantes!$D$11)</f>
        <v>0</v>
      </c>
      <c r="Q280" s="34">
        <f>Q279+Clima!$F278-O280-N280-P280</f>
        <v>26.251089780907559</v>
      </c>
      <c r="R280" s="7"/>
      <c r="S280" s="34">
        <v>275</v>
      </c>
      <c r="T280" s="34">
        <f>ET_Calcs!$I278*((1-Constantes!$F$20)*ET_Calcs!$K278+ET_Calcs!$L278)</f>
        <v>2.3644291535802804</v>
      </c>
      <c r="U280" s="34">
        <f>EXP(2.5*(Cálculos!Y279-Constantes!$D$11)/(Constantes!$D$13))*Constantes!$F$18+Constantes!$F$17</f>
        <v>0.67661626472233916</v>
      </c>
      <c r="V280" s="34">
        <f>MIN(T280*U280,0.8*(Y279+Clima!$F278-W280-X280-Constantes!$D$12))</f>
        <v>6.4857819250221385E-4</v>
      </c>
      <c r="W280" s="34">
        <f>IF(Clima!$F278&gt;0.05*Constantes!$F$19,((Clima!$F278-0.05*Constantes!$F$19)^2)/(Clima!$F278+0.95*Constantes!$F$19),0)</f>
        <v>0</v>
      </c>
      <c r="X280" s="34">
        <f>MAX(0,Y279+Clima!$F278-W280-Constantes!$D$11)</f>
        <v>0</v>
      </c>
      <c r="Y280" s="34">
        <f>Y279+Clima!$F278-W280-V280-X280</f>
        <v>26.250162144548124</v>
      </c>
      <c r="Z280" s="7"/>
      <c r="AA280" s="8"/>
    </row>
    <row r="281" spans="2:27" x14ac:dyDescent="0.25">
      <c r="B281" s="6"/>
      <c r="C281" s="34">
        <v>276</v>
      </c>
      <c r="D281" s="34">
        <f>ET_Calcs!$I279*((1-Constantes!$D$20)*ET_Calcs!$K279+ET_Calcs!$L279)</f>
        <v>2.3488942347636304</v>
      </c>
      <c r="E281" s="34">
        <f>EXP(2.5*(Cálculos!I280-Constantes!$D$11)/(Constantes!$D$13))*Constantes!$D$18+Constantes!$D$17</f>
        <v>0.36847589020111549</v>
      </c>
      <c r="F281" s="34">
        <f>MIN(D281*E281,0.8*(I280+Clima!$F279-G281-H281-Constantes!$D$12))</f>
        <v>1.3870798400617446E-2</v>
      </c>
      <c r="G281" s="34">
        <f>IF(Clima!$F279&gt;0.05*Constantes!$D$19,((Clima!$F279-0.05*Constantes!$D$19)^2)/(Clima!$F279+0.95*Constantes!$D$19),0)</f>
        <v>0</v>
      </c>
      <c r="H281" s="34">
        <f>MAX(0,I280+Clima!$F279-G281-Constantes!$D$11)</f>
        <v>0</v>
      </c>
      <c r="I281" s="34">
        <f>I280+Clima!$F279-G281-F281-H281</f>
        <v>26.253467699600154</v>
      </c>
      <c r="J281" s="7"/>
      <c r="K281" s="34">
        <v>276</v>
      </c>
      <c r="L281" s="34">
        <f>ET_Calcs!$I279*((1-Constantes!$E$20)*ET_Calcs!$K279+ET_Calcs!$L279)</f>
        <v>2.3488942347636304</v>
      </c>
      <c r="M281" s="34">
        <f>EXP(2.5*(Cálculos!Q280-Constantes!$D$11)/(Constantes!$D$13))*Constantes!$E$18+Constantes!$E$17</f>
        <v>0.52046626820116515</v>
      </c>
      <c r="N281" s="34">
        <f>MIN(L281*M281,0.8*(Q280+Clima!$F279-O281-P281-Constantes!$D$12))</f>
        <v>8.7182472604752093E-4</v>
      </c>
      <c r="O281" s="34">
        <f>IF(Clima!$F279&gt;0.05*Constantes!$E$19,((Clima!$F279-0.05*Constantes!$E$19)^2)/(Clima!$F279+0.95*Constantes!$E$19),0)</f>
        <v>0</v>
      </c>
      <c r="P281" s="34">
        <f>MAX(0,Q280+Clima!$F279-O281-Constantes!$D$11)</f>
        <v>0</v>
      </c>
      <c r="Q281" s="34">
        <f>Q280+Clima!$F279-O281-N281-P281</f>
        <v>26.250217956181512</v>
      </c>
      <c r="R281" s="7"/>
      <c r="S281" s="34">
        <v>276</v>
      </c>
      <c r="T281" s="34">
        <f>ET_Calcs!$I279*((1-Constantes!$F$20)*ET_Calcs!$K279+ET_Calcs!$L279)</f>
        <v>2.3488942347636304</v>
      </c>
      <c r="U281" s="34">
        <f>EXP(2.5*(Cálculos!Y280-Constantes!$D$11)/(Constantes!$D$13))*Constantes!$F$18+Constantes!$F$17</f>
        <v>0.67661554773791588</v>
      </c>
      <c r="V281" s="34">
        <f>MIN(T281*U281,0.8*(Y280+Clima!$F279-W281-X281-Constantes!$D$12))</f>
        <v>1.2971563849930589E-4</v>
      </c>
      <c r="W281" s="34">
        <f>IF(Clima!$F279&gt;0.05*Constantes!$F$19,((Clima!$F279-0.05*Constantes!$F$19)^2)/(Clima!$F279+0.95*Constantes!$F$19),0)</f>
        <v>0</v>
      </c>
      <c r="X281" s="34">
        <f>MAX(0,Y280+Clima!$F279-W281-Constantes!$D$11)</f>
        <v>0</v>
      </c>
      <c r="Y281" s="34">
        <f>Y280+Clima!$F279-W281-V281-X281</f>
        <v>26.250032428909623</v>
      </c>
      <c r="Z281" s="7"/>
      <c r="AA281" s="8"/>
    </row>
    <row r="282" spans="2:27" x14ac:dyDescent="0.25">
      <c r="B282" s="6"/>
      <c r="C282" s="34">
        <v>277</v>
      </c>
      <c r="D282" s="34">
        <f>ET_Calcs!$I280*((1-Constantes!$D$20)*ET_Calcs!$K280+ET_Calcs!$L280)</f>
        <v>2.1142672012974297</v>
      </c>
      <c r="E282" s="34">
        <f>EXP(2.5*(Cálculos!I281-Constantes!$D$11)/(Constantes!$D$13))*Constantes!$D$18+Constantes!$D$17</f>
        <v>0.36842177021428563</v>
      </c>
      <c r="F282" s="34">
        <f>MIN(D282*E282,0.8*(I281+Clima!$F280-G282-H282-Constantes!$D$12))</f>
        <v>2.7741596801234892E-3</v>
      </c>
      <c r="G282" s="34">
        <f>IF(Clima!$F280&gt;0.05*Constantes!$D$19,((Clima!$F280-0.05*Constantes!$D$19)^2)/(Clima!$F280+0.95*Constantes!$D$19),0)</f>
        <v>0</v>
      </c>
      <c r="H282" s="34">
        <f>MAX(0,I281+Clima!$F280-G282-Constantes!$D$11)</f>
        <v>0</v>
      </c>
      <c r="I282" s="34">
        <f>I281+Clima!$F280-G282-F282-H282</f>
        <v>26.250693539920032</v>
      </c>
      <c r="J282" s="7"/>
      <c r="K282" s="34">
        <v>277</v>
      </c>
      <c r="L282" s="34">
        <f>ET_Calcs!$I280*((1-Constantes!$E$20)*ET_Calcs!$K280+ET_Calcs!$L280)</f>
        <v>2.1142672012974297</v>
      </c>
      <c r="M282" s="34">
        <f>EXP(2.5*(Cálculos!Q281-Constantes!$D$11)/(Constantes!$D$13))*Constantes!$E$18+Constantes!$E$17</f>
        <v>0.52046428574177905</v>
      </c>
      <c r="N282" s="34">
        <f>MIN(L282*M282,0.8*(Q281+Clima!$F280-O282-P282-Constantes!$D$12))</f>
        <v>1.7436494520950419E-4</v>
      </c>
      <c r="O282" s="34">
        <f>IF(Clima!$F280&gt;0.05*Constantes!$E$19,((Clima!$F280-0.05*Constantes!$E$19)^2)/(Clima!$F280+0.95*Constantes!$E$19),0)</f>
        <v>0</v>
      </c>
      <c r="P282" s="34">
        <f>MAX(0,Q281+Clima!$F280-O282-Constantes!$D$11)</f>
        <v>0</v>
      </c>
      <c r="Q282" s="34">
        <f>Q281+Clima!$F280-O282-N282-P282</f>
        <v>26.250043591236302</v>
      </c>
      <c r="R282" s="7"/>
      <c r="S282" s="34">
        <v>277</v>
      </c>
      <c r="T282" s="34">
        <f>ET_Calcs!$I280*((1-Constantes!$F$20)*ET_Calcs!$K280+ET_Calcs!$L280)</f>
        <v>2.1142672012974297</v>
      </c>
      <c r="U282" s="34">
        <f>EXP(2.5*(Cálculos!Y281-Constantes!$D$11)/(Constantes!$D$13))*Constantes!$F$18+Constantes!$F$17</f>
        <v>0.67661540434723133</v>
      </c>
      <c r="V282" s="34">
        <f>MIN(T282*U282,0.8*(Y281+Clima!$F280-W282-X282-Constantes!$D$12))</f>
        <v>2.5943127698724312E-5</v>
      </c>
      <c r="W282" s="34">
        <f>IF(Clima!$F280&gt;0.05*Constantes!$F$19,((Clima!$F280-0.05*Constantes!$F$19)^2)/(Clima!$F280+0.95*Constantes!$F$19),0)</f>
        <v>0</v>
      </c>
      <c r="X282" s="34">
        <f>MAX(0,Y281+Clima!$F280-W282-Constantes!$D$11)</f>
        <v>0</v>
      </c>
      <c r="Y282" s="34">
        <f>Y281+Clima!$F280-W282-V282-X282</f>
        <v>26.250006485781924</v>
      </c>
      <c r="Z282" s="7"/>
      <c r="AA282" s="8"/>
    </row>
    <row r="283" spans="2:27" x14ac:dyDescent="0.25">
      <c r="B283" s="6"/>
      <c r="C283" s="34">
        <v>278</v>
      </c>
      <c r="D283" s="34">
        <f>ET_Calcs!$I281*((1-Constantes!$D$20)*ET_Calcs!$K281+ET_Calcs!$L281)</f>
        <v>2.3838396035854408</v>
      </c>
      <c r="E283" s="34">
        <f>EXP(2.5*(Cálculos!I282-Constantes!$D$11)/(Constantes!$D$13))*Constantes!$D$18+Constantes!$D$17</f>
        <v>0.36841095622248643</v>
      </c>
      <c r="F283" s="34">
        <f>MIN(D283*E283,0.8*(I282+Clima!$F281-G283-H283-Constantes!$D$12))</f>
        <v>5.5483193602583474E-4</v>
      </c>
      <c r="G283" s="34">
        <f>IF(Clima!$F281&gt;0.05*Constantes!$D$19,((Clima!$F281-0.05*Constantes!$D$19)^2)/(Clima!$F281+0.95*Constantes!$D$19),0)</f>
        <v>0</v>
      </c>
      <c r="H283" s="34">
        <f>MAX(0,I282+Clima!$F281-G283-Constantes!$D$11)</f>
        <v>0</v>
      </c>
      <c r="I283" s="34">
        <f>I282+Clima!$F281-G283-F283-H283</f>
        <v>26.250138707984007</v>
      </c>
      <c r="J283" s="7"/>
      <c r="K283" s="34">
        <v>278</v>
      </c>
      <c r="L283" s="34">
        <f>ET_Calcs!$I281*((1-Constantes!$E$20)*ET_Calcs!$K281+ET_Calcs!$L281)</f>
        <v>2.3838396035854408</v>
      </c>
      <c r="M283" s="34">
        <f>EXP(2.5*(Cálculos!Q282-Constantes!$D$11)/(Constantes!$D$13))*Constantes!$E$18+Constantes!$E$17</f>
        <v>0.52046388927294607</v>
      </c>
      <c r="N283" s="34">
        <f>MIN(L283*M283,0.8*(Q282+Clima!$F281-O283-P283-Constantes!$D$12))</f>
        <v>3.4872989041900836E-5</v>
      </c>
      <c r="O283" s="34">
        <f>IF(Clima!$F281&gt;0.05*Constantes!$E$19,((Clima!$F281-0.05*Constantes!$E$19)^2)/(Clima!$F281+0.95*Constantes!$E$19),0)</f>
        <v>0</v>
      </c>
      <c r="P283" s="34">
        <f>MAX(0,Q282+Clima!$F281-O283-Constantes!$D$11)</f>
        <v>0</v>
      </c>
      <c r="Q283" s="34">
        <f>Q282+Clima!$F281-O283-N283-P283</f>
        <v>26.250008718247262</v>
      </c>
      <c r="R283" s="7"/>
      <c r="S283" s="34">
        <v>278</v>
      </c>
      <c r="T283" s="34">
        <f>ET_Calcs!$I281*((1-Constantes!$F$20)*ET_Calcs!$K281+ET_Calcs!$L281)</f>
        <v>2.3838396035854408</v>
      </c>
      <c r="U283" s="34">
        <f>EXP(2.5*(Cálculos!Y282-Constantes!$D$11)/(Constantes!$D$13))*Constantes!$F$18+Constantes!$F$17</f>
        <v>0.67661537566934249</v>
      </c>
      <c r="V283" s="34">
        <f>MIN(T283*U283,0.8*(Y282+Clima!$F281-W283-X283-Constantes!$D$12))</f>
        <v>5.1886255391764287E-6</v>
      </c>
      <c r="W283" s="34">
        <f>IF(Clima!$F281&gt;0.05*Constantes!$F$19,((Clima!$F281-0.05*Constantes!$F$19)^2)/(Clima!$F281+0.95*Constantes!$F$19),0)</f>
        <v>0</v>
      </c>
      <c r="X283" s="34">
        <f>MAX(0,Y282+Clima!$F281-W283-Constantes!$D$11)</f>
        <v>0</v>
      </c>
      <c r="Y283" s="34">
        <f>Y282+Clima!$F281-W283-V283-X283</f>
        <v>26.250001297156384</v>
      </c>
      <c r="Z283" s="7"/>
      <c r="AA283" s="8"/>
    </row>
    <row r="284" spans="2:27" x14ac:dyDescent="0.25">
      <c r="B284" s="6"/>
      <c r="C284" s="34">
        <v>279</v>
      </c>
      <c r="D284" s="34">
        <f>ET_Calcs!$I282*((1-Constantes!$D$20)*ET_Calcs!$K282+ET_Calcs!$L282)</f>
        <v>2.3404092869283581</v>
      </c>
      <c r="E284" s="34">
        <f>EXP(2.5*(Cálculos!I283-Constantes!$D$11)/(Constantes!$D$13))*Constantes!$D$18+Constantes!$D$17</f>
        <v>0.3684087938240943</v>
      </c>
      <c r="F284" s="34">
        <f>MIN(D284*E284,0.8*(I283+Clima!$F282-G284-H284-Constantes!$D$12))</f>
        <v>1.1096638720573538E-4</v>
      </c>
      <c r="G284" s="34">
        <f>IF(Clima!$F282&gt;0.05*Constantes!$D$19,((Clima!$F282-0.05*Constantes!$D$19)^2)/(Clima!$F282+0.95*Constantes!$D$19),0)</f>
        <v>0</v>
      </c>
      <c r="H284" s="34">
        <f>MAX(0,I283+Clima!$F282-G284-Constantes!$D$11)</f>
        <v>0</v>
      </c>
      <c r="I284" s="34">
        <f>I283+Clima!$F282-G284-F284-H284</f>
        <v>26.250027741596803</v>
      </c>
      <c r="J284" s="7"/>
      <c r="K284" s="34">
        <v>279</v>
      </c>
      <c r="L284" s="34">
        <f>ET_Calcs!$I282*((1-Constantes!$E$20)*ET_Calcs!$K282+ET_Calcs!$L282)</f>
        <v>2.3404092869283581</v>
      </c>
      <c r="M284" s="34">
        <f>EXP(2.5*(Cálculos!Q283-Constantes!$D$11)/(Constantes!$D$13))*Constantes!$E$18+Constantes!$E$17</f>
        <v>0.52046380998010122</v>
      </c>
      <c r="N284" s="34">
        <f>MIN(L284*M284,0.8*(Q283+Clima!$F282-O284-P284-Constantes!$D$12))</f>
        <v>6.9745978095170358E-6</v>
      </c>
      <c r="O284" s="34">
        <f>IF(Clima!$F282&gt;0.05*Constantes!$E$19,((Clima!$F282-0.05*Constantes!$E$19)^2)/(Clima!$F282+0.95*Constantes!$E$19),0)</f>
        <v>0</v>
      </c>
      <c r="P284" s="34">
        <f>MAX(0,Q283+Clima!$F282-O284-Constantes!$D$11)</f>
        <v>0</v>
      </c>
      <c r="Q284" s="34">
        <f>Q283+Clima!$F282-O284-N284-P284</f>
        <v>26.250001743649452</v>
      </c>
      <c r="R284" s="7"/>
      <c r="S284" s="34">
        <v>279</v>
      </c>
      <c r="T284" s="34">
        <f>ET_Calcs!$I282*((1-Constantes!$F$20)*ET_Calcs!$K282+ET_Calcs!$L282)</f>
        <v>2.3404092869283581</v>
      </c>
      <c r="U284" s="34">
        <f>EXP(2.5*(Cálculos!Y283-Constantes!$D$11)/(Constantes!$D$13))*Constantes!$F$18+Constantes!$F$17</f>
        <v>0.67661536993377458</v>
      </c>
      <c r="V284" s="34">
        <f>MIN(T284*U284,0.8*(Y283+Clima!$F282-W284-X284-Constantes!$D$12))</f>
        <v>1.0377251072668515E-6</v>
      </c>
      <c r="W284" s="34">
        <f>IF(Clima!$F282&gt;0.05*Constantes!$F$19,((Clima!$F282-0.05*Constantes!$F$19)^2)/(Clima!$F282+0.95*Constantes!$F$19),0)</f>
        <v>0</v>
      </c>
      <c r="X284" s="34">
        <f>MAX(0,Y283+Clima!$F282-W284-Constantes!$D$11)</f>
        <v>0</v>
      </c>
      <c r="Y284" s="34">
        <f>Y283+Clima!$F282-W284-V284-X284</f>
        <v>26.250000259431278</v>
      </c>
      <c r="Z284" s="7"/>
      <c r="AA284" s="8"/>
    </row>
    <row r="285" spans="2:27" x14ac:dyDescent="0.25">
      <c r="B285" s="6"/>
      <c r="C285" s="34">
        <v>280</v>
      </c>
      <c r="D285" s="34">
        <f>ET_Calcs!$I283*((1-Constantes!$D$20)*ET_Calcs!$K283+ET_Calcs!$L283)</f>
        <v>2.3066019873437442</v>
      </c>
      <c r="E285" s="34">
        <f>EXP(2.5*(Cálculos!I284-Constantes!$D$11)/(Constantes!$D$13))*Constantes!$D$18+Constantes!$D$17</f>
        <v>0.36840836136041255</v>
      </c>
      <c r="F285" s="34">
        <f>MIN(D285*E285,0.8*(I284+Clima!$F283-G285-H285-Constantes!$D$12))</f>
        <v>2.2193277442283946E-5</v>
      </c>
      <c r="G285" s="34">
        <f>IF(Clima!$F283&gt;0.05*Constantes!$D$19,((Clima!$F283-0.05*Constantes!$D$19)^2)/(Clima!$F283+0.95*Constantes!$D$19),0)</f>
        <v>0</v>
      </c>
      <c r="H285" s="34">
        <f>MAX(0,I284+Clima!$F283-G285-Constantes!$D$11)</f>
        <v>0</v>
      </c>
      <c r="I285" s="34">
        <f>I284+Clima!$F283-G285-F285-H285</f>
        <v>26.250005548319361</v>
      </c>
      <c r="J285" s="7"/>
      <c r="K285" s="34">
        <v>280</v>
      </c>
      <c r="L285" s="34">
        <f>ET_Calcs!$I283*((1-Constantes!$E$20)*ET_Calcs!$K283+ET_Calcs!$L283)</f>
        <v>2.3066019873437442</v>
      </c>
      <c r="M285" s="34">
        <f>EXP(2.5*(Cálculos!Q284-Constantes!$D$11)/(Constantes!$D$13))*Constantes!$E$18+Constantes!$E$17</f>
        <v>0.52046379412156907</v>
      </c>
      <c r="N285" s="34">
        <f>MIN(L285*M285,0.8*(Q284+Clima!$F283-O285-P285-Constantes!$D$12))</f>
        <v>1.3949195619034073E-6</v>
      </c>
      <c r="O285" s="34">
        <f>IF(Clima!$F283&gt;0.05*Constantes!$E$19,((Clima!$F283-0.05*Constantes!$E$19)^2)/(Clima!$F283+0.95*Constantes!$E$19),0)</f>
        <v>0</v>
      </c>
      <c r="P285" s="34">
        <f>MAX(0,Q284+Clima!$F283-O285-Constantes!$D$11)</f>
        <v>0</v>
      </c>
      <c r="Q285" s="34">
        <f>Q284+Clima!$F283-O285-N285-P285</f>
        <v>26.250000348729891</v>
      </c>
      <c r="R285" s="7"/>
      <c r="S285" s="34">
        <v>280</v>
      </c>
      <c r="T285" s="34">
        <f>ET_Calcs!$I283*((1-Constantes!$F$20)*ET_Calcs!$K283+ET_Calcs!$L283)</f>
        <v>2.3066019873437442</v>
      </c>
      <c r="U285" s="34">
        <f>EXP(2.5*(Cálculos!Y284-Constantes!$D$11)/(Constantes!$D$13))*Constantes!$F$18+Constantes!$F$17</f>
        <v>0.6766153687866614</v>
      </c>
      <c r="V285" s="34">
        <f>MIN(T285*U285,0.8*(Y284+Clima!$F283-W285-X285-Constantes!$D$12))</f>
        <v>2.0754502259023868E-7</v>
      </c>
      <c r="W285" s="34">
        <f>IF(Clima!$F283&gt;0.05*Constantes!$F$19,((Clima!$F283-0.05*Constantes!$F$19)^2)/(Clima!$F283+0.95*Constantes!$F$19),0)</f>
        <v>0</v>
      </c>
      <c r="X285" s="34">
        <f>MAX(0,Y284+Clima!$F283-W285-Constantes!$D$11)</f>
        <v>0</v>
      </c>
      <c r="Y285" s="34">
        <f>Y284+Clima!$F283-W285-V285-X285</f>
        <v>26.250000051886257</v>
      </c>
      <c r="Z285" s="7"/>
      <c r="AA285" s="8"/>
    </row>
    <row r="286" spans="2:27" x14ac:dyDescent="0.25">
      <c r="B286" s="6"/>
      <c r="C286" s="34">
        <v>281</v>
      </c>
      <c r="D286" s="34">
        <f>ET_Calcs!$I284*((1-Constantes!$D$20)*ET_Calcs!$K284+ET_Calcs!$L284)</f>
        <v>2.173273170919694</v>
      </c>
      <c r="E286" s="34">
        <f>EXP(2.5*(Cálculos!I285-Constantes!$D$11)/(Constantes!$D$13))*Constantes!$D$18+Constantes!$D$17</f>
        <v>0.36840827486831607</v>
      </c>
      <c r="F286" s="34">
        <f>MIN(D286*E286,0.8*(I285+Clima!$F284-G286-H286-Constantes!$D$12))</f>
        <v>4.4386554890252231E-6</v>
      </c>
      <c r="G286" s="34">
        <f>IF(Clima!$F284&gt;0.05*Constantes!$D$19,((Clima!$F284-0.05*Constantes!$D$19)^2)/(Clima!$F284+0.95*Constantes!$D$19),0)</f>
        <v>0</v>
      </c>
      <c r="H286" s="34">
        <f>MAX(0,I285+Clima!$F284-G286-Constantes!$D$11)</f>
        <v>0</v>
      </c>
      <c r="I286" s="34">
        <f>I285+Clima!$F284-G286-F286-H286</f>
        <v>26.250001109663874</v>
      </c>
      <c r="J286" s="7"/>
      <c r="K286" s="34">
        <v>281</v>
      </c>
      <c r="L286" s="34">
        <f>ET_Calcs!$I284*((1-Constantes!$E$20)*ET_Calcs!$K284+ET_Calcs!$L284)</f>
        <v>2.173273170919694</v>
      </c>
      <c r="M286" s="34">
        <f>EXP(2.5*(Cálculos!Q285-Constantes!$D$11)/(Constantes!$D$13))*Constantes!$E$18+Constantes!$E$17</f>
        <v>0.52046379094986417</v>
      </c>
      <c r="N286" s="34">
        <f>MIN(L286*M286,0.8*(Q285+Clima!$F284-O286-P286-Constantes!$D$12))</f>
        <v>2.7898391294911564E-7</v>
      </c>
      <c r="O286" s="34">
        <f>IF(Clima!$F284&gt;0.05*Constantes!$E$19,((Clima!$F284-0.05*Constantes!$E$19)^2)/(Clima!$F284+0.95*Constantes!$E$19),0)</f>
        <v>0</v>
      </c>
      <c r="P286" s="34">
        <f>MAX(0,Q285+Clima!$F284-O286-Constantes!$D$11)</f>
        <v>0</v>
      </c>
      <c r="Q286" s="34">
        <f>Q285+Clima!$F284-O286-N286-P286</f>
        <v>26.25000006974598</v>
      </c>
      <c r="R286" s="7"/>
      <c r="S286" s="34">
        <v>281</v>
      </c>
      <c r="T286" s="34">
        <f>ET_Calcs!$I284*((1-Constantes!$F$20)*ET_Calcs!$K284+ET_Calcs!$L284)</f>
        <v>2.173273170919694</v>
      </c>
      <c r="U286" s="34">
        <f>EXP(2.5*(Cálculos!Y285-Constantes!$D$11)/(Constantes!$D$13))*Constantes!$F$18+Constantes!$F$17</f>
        <v>0.67661536855723881</v>
      </c>
      <c r="V286" s="34">
        <f>MIN(T286*U286,0.8*(Y285+Clima!$F284-W286-X286-Constantes!$D$12))</f>
        <v>4.150900565491611E-8</v>
      </c>
      <c r="W286" s="34">
        <f>IF(Clima!$F284&gt;0.05*Constantes!$F$19,((Clima!$F284-0.05*Constantes!$F$19)^2)/(Clima!$F284+0.95*Constantes!$F$19),0)</f>
        <v>0</v>
      </c>
      <c r="X286" s="34">
        <f>MAX(0,Y285+Clima!$F284-W286-Constantes!$D$11)</f>
        <v>0</v>
      </c>
      <c r="Y286" s="34">
        <f>Y285+Clima!$F284-W286-V286-X286</f>
        <v>26.250000010377253</v>
      </c>
      <c r="Z286" s="7"/>
      <c r="AA286" s="8"/>
    </row>
    <row r="287" spans="2:27" x14ac:dyDescent="0.25">
      <c r="B287" s="6"/>
      <c r="C287" s="34">
        <v>282</v>
      </c>
      <c r="D287" s="34">
        <f>ET_Calcs!$I285*((1-Constantes!$D$20)*ET_Calcs!$K285+ET_Calcs!$L285)</f>
        <v>2.3475627616637045</v>
      </c>
      <c r="E287" s="34">
        <f>EXP(2.5*(Cálculos!I286-Constantes!$D$11)/(Constantes!$D$13))*Constantes!$D$18+Constantes!$D$17</f>
        <v>0.36840825756992235</v>
      </c>
      <c r="F287" s="34">
        <f>MIN(D287*E287,0.8*(I286+Clima!$F285-G287-H287-Constantes!$D$12))</f>
        <v>8.8773109894191295E-7</v>
      </c>
      <c r="G287" s="34">
        <f>IF(Clima!$F285&gt;0.05*Constantes!$D$19,((Clima!$F285-0.05*Constantes!$D$19)^2)/(Clima!$F285+0.95*Constantes!$D$19),0)</f>
        <v>0</v>
      </c>
      <c r="H287" s="34">
        <f>MAX(0,I286+Clima!$F285-G287-Constantes!$D$11)</f>
        <v>0</v>
      </c>
      <c r="I287" s="34">
        <f>I286+Clima!$F285-G287-F287-H287</f>
        <v>26.250000221932776</v>
      </c>
      <c r="J287" s="7"/>
      <c r="K287" s="34">
        <v>282</v>
      </c>
      <c r="L287" s="34">
        <f>ET_Calcs!$I285*((1-Constantes!$E$20)*ET_Calcs!$K285+ET_Calcs!$L285)</f>
        <v>2.3475627616637045</v>
      </c>
      <c r="M287" s="34">
        <f>EXP(2.5*(Cálculos!Q286-Constantes!$D$11)/(Constantes!$D$13))*Constantes!$E$18+Constantes!$E$17</f>
        <v>0.52046379031552326</v>
      </c>
      <c r="N287" s="34">
        <f>MIN(L287*M287,0.8*(Q286+Clima!$F285-O287-P287-Constantes!$D$12))</f>
        <v>5.5796783726691503E-8</v>
      </c>
      <c r="O287" s="34">
        <f>IF(Clima!$F285&gt;0.05*Constantes!$E$19,((Clima!$F285-0.05*Constantes!$E$19)^2)/(Clima!$F285+0.95*Constantes!$E$19),0)</f>
        <v>0</v>
      </c>
      <c r="P287" s="34">
        <f>MAX(0,Q286+Clima!$F285-O287-Constantes!$D$11)</f>
        <v>0</v>
      </c>
      <c r="Q287" s="34">
        <f>Q286+Clima!$F285-O287-N287-P287</f>
        <v>26.250000013949197</v>
      </c>
      <c r="R287" s="7"/>
      <c r="S287" s="34">
        <v>282</v>
      </c>
      <c r="T287" s="34">
        <f>ET_Calcs!$I285*((1-Constantes!$F$20)*ET_Calcs!$K285+ET_Calcs!$L285)</f>
        <v>2.3475627616637045</v>
      </c>
      <c r="U287" s="34">
        <f>EXP(2.5*(Cálculos!Y286-Constantes!$D$11)/(Constantes!$D$13))*Constantes!$F$18+Constantes!$F$17</f>
        <v>0.67661536851135429</v>
      </c>
      <c r="V287" s="34">
        <f>MIN(T287*U287,0.8*(Y286+Clima!$F285-W287-X287-Constantes!$D$12))</f>
        <v>8.3018022678515994E-9</v>
      </c>
      <c r="W287" s="34">
        <f>IF(Clima!$F285&gt;0.05*Constantes!$F$19,((Clima!$F285-0.05*Constantes!$F$19)^2)/(Clima!$F285+0.95*Constantes!$F$19),0)</f>
        <v>0</v>
      </c>
      <c r="X287" s="34">
        <f>MAX(0,Y286+Clima!$F285-W287-Constantes!$D$11)</f>
        <v>0</v>
      </c>
      <c r="Y287" s="34">
        <f>Y286+Clima!$F285-W287-V287-X287</f>
        <v>26.250000002075449</v>
      </c>
      <c r="Z287" s="7"/>
      <c r="AA287" s="8"/>
    </row>
    <row r="288" spans="2:27" x14ac:dyDescent="0.25">
      <c r="B288" s="6"/>
      <c r="C288" s="34">
        <v>283</v>
      </c>
      <c r="D288" s="34">
        <f>ET_Calcs!$I286*((1-Constantes!$D$20)*ET_Calcs!$K286+ET_Calcs!$L286)</f>
        <v>2.3130134530971449</v>
      </c>
      <c r="E288" s="34">
        <f>EXP(2.5*(Cálculos!I287-Constantes!$D$11)/(Constantes!$D$13))*Constantes!$D$18+Constantes!$D$17</f>
        <v>0.36840825411024464</v>
      </c>
      <c r="F288" s="34">
        <f>MIN(D288*E288,0.8*(I287+Clima!$F286-G288-H288-Constantes!$D$12))</f>
        <v>0.85213324798902734</v>
      </c>
      <c r="G288" s="34">
        <f>IF(Clima!$F286&gt;0.05*Constantes!$D$19,((Clima!$F286-0.05*Constantes!$D$19)^2)/(Clima!$F286+0.95*Constantes!$D$19),0)</f>
        <v>1.263237002117922E-2</v>
      </c>
      <c r="H288" s="34">
        <f>MAX(0,I287+Clima!$F286-G288-Constantes!$D$11)</f>
        <v>0</v>
      </c>
      <c r="I288" s="34">
        <f>I287+Clima!$F286-G288-F288-H288</f>
        <v>28.385234603922569</v>
      </c>
      <c r="J288" s="7"/>
      <c r="K288" s="34">
        <v>283</v>
      </c>
      <c r="L288" s="34">
        <f>ET_Calcs!$I286*((1-Constantes!$E$20)*ET_Calcs!$K286+ET_Calcs!$L286)</f>
        <v>2.3130134530971449</v>
      </c>
      <c r="M288" s="34">
        <f>EXP(2.5*(Cálculos!Q287-Constantes!$D$11)/(Constantes!$D$13))*Constantes!$E$18+Constantes!$E$17</f>
        <v>0.52046379018865507</v>
      </c>
      <c r="N288" s="34">
        <f>MIN(L288*M288,0.8*(Q287+Clima!$F286-O288-P288-Constantes!$D$12))</f>
        <v>1.2038397485562891</v>
      </c>
      <c r="O288" s="34">
        <f>IF(Clima!$F286&gt;0.05*Constantes!$E$19,((Clima!$F286-0.05*Constantes!$E$19)^2)/(Clima!$F286+0.95*Constantes!$E$19),0)</f>
        <v>0</v>
      </c>
      <c r="P288" s="34">
        <f>MAX(0,Q287+Clima!$F286-O288-Constantes!$D$11)</f>
        <v>0</v>
      </c>
      <c r="Q288" s="34">
        <f>Q287+Clima!$F286-O288-N288-P288</f>
        <v>28.04616026539291</v>
      </c>
      <c r="R288" s="7"/>
      <c r="S288" s="34">
        <v>283</v>
      </c>
      <c r="T288" s="34">
        <f>ET_Calcs!$I286*((1-Constantes!$F$20)*ET_Calcs!$K286+ET_Calcs!$L286)</f>
        <v>2.3130134530971449</v>
      </c>
      <c r="U288" s="34">
        <f>EXP(2.5*(Cálculos!Y287-Constantes!$D$11)/(Constantes!$D$13))*Constantes!$F$18+Constantes!$F$17</f>
        <v>0.67661536850217741</v>
      </c>
      <c r="V288" s="34">
        <f>MIN(T288*U288,0.8*(Y287+Clima!$F286-W288-X288-Constantes!$D$12))</f>
        <v>1.5650204499178186</v>
      </c>
      <c r="W288" s="34">
        <f>IF(Clima!$F286&gt;0.05*Constantes!$F$19,((Clima!$F286-0.05*Constantes!$F$19)^2)/(Clima!$F286+0.95*Constantes!$F$19),0)</f>
        <v>0</v>
      </c>
      <c r="X288" s="34">
        <f>MAX(0,Y287+Clima!$F286-W288-Constantes!$D$11)</f>
        <v>0</v>
      </c>
      <c r="Y288" s="34">
        <f>Y287+Clima!$F286-W288-V288-X288</f>
        <v>27.684979552157632</v>
      </c>
      <c r="Z288" s="7"/>
      <c r="AA288" s="8"/>
    </row>
    <row r="289" spans="2:27" x14ac:dyDescent="0.25">
      <c r="B289" s="6"/>
      <c r="C289" s="34">
        <v>284</v>
      </c>
      <c r="D289" s="34">
        <f>ET_Calcs!$I287*((1-Constantes!$D$20)*ET_Calcs!$K287+ET_Calcs!$L287)</f>
        <v>2.363129177887429</v>
      </c>
      <c r="E289" s="34">
        <f>EXP(2.5*(Cálculos!I288-Constantes!$D$11)/(Constantes!$D$13))*Constantes!$D$18+Constantes!$D$17</f>
        <v>0.37779976820304306</v>
      </c>
      <c r="F289" s="34">
        <f>MIN(D289*E289,0.8*(I288+Clima!$F287-G289-H289-Constantes!$D$12))</f>
        <v>0.89278965563971846</v>
      </c>
      <c r="G289" s="34">
        <f>IF(Clima!$F287&gt;0.05*Constantes!$D$19,((Clima!$F287-0.05*Constantes!$D$19)^2)/(Clima!$F287+0.95*Constantes!$D$19),0)</f>
        <v>0</v>
      </c>
      <c r="H289" s="34">
        <f>MAX(0,I288+Clima!$F287-G289-Constantes!$D$11)</f>
        <v>0</v>
      </c>
      <c r="I289" s="34">
        <f>I288+Clima!$F287-G289-F289-H289</f>
        <v>27.792444948282853</v>
      </c>
      <c r="J289" s="7"/>
      <c r="K289" s="34">
        <v>284</v>
      </c>
      <c r="L289" s="34">
        <f>ET_Calcs!$I287*((1-Constantes!$E$20)*ET_Calcs!$K287+ET_Calcs!$L287)</f>
        <v>2.363129177887429</v>
      </c>
      <c r="M289" s="34">
        <f>EXP(2.5*(Cálculos!Q288-Constantes!$D$11)/(Constantes!$D$13))*Constantes!$E$18+Constantes!$E$17</f>
        <v>0.52498386841886679</v>
      </c>
      <c r="N289" s="34">
        <f>MIN(L289*M289,0.8*(Q288+Clima!$F287-O289-P289-Constantes!$D$12))</f>
        <v>1.2406046973808389</v>
      </c>
      <c r="O289" s="34">
        <f>IF(Clima!$F287&gt;0.05*Constantes!$E$19,((Clima!$F287-0.05*Constantes!$E$19)^2)/(Clima!$F287+0.95*Constantes!$E$19),0)</f>
        <v>0</v>
      </c>
      <c r="P289" s="34">
        <f>MAX(0,Q288+Clima!$F287-O289-Constantes!$D$11)</f>
        <v>0</v>
      </c>
      <c r="Q289" s="34">
        <f>Q288+Clima!$F287-O289-N289-P289</f>
        <v>27.105555568012072</v>
      </c>
      <c r="R289" s="7"/>
      <c r="S289" s="34">
        <v>284</v>
      </c>
      <c r="T289" s="34">
        <f>ET_Calcs!$I287*((1-Constantes!$F$20)*ET_Calcs!$K287+ET_Calcs!$L287)</f>
        <v>2.363129177887429</v>
      </c>
      <c r="U289" s="34">
        <f>EXP(2.5*(Cálculos!Y288-Constantes!$D$11)/(Constantes!$D$13))*Constantes!$F$18+Constantes!$F$17</f>
        <v>0.67833506565015</v>
      </c>
      <c r="V289" s="34">
        <f>MIN(T289*U289,0.8*(Y288+Clima!$F287-W289-X289-Constantes!$D$12))</f>
        <v>1.3879836417261062</v>
      </c>
      <c r="W289" s="34">
        <f>IF(Clima!$F287&gt;0.05*Constantes!$F$19,((Clima!$F287-0.05*Constantes!$F$19)^2)/(Clima!$F287+0.95*Constantes!$F$19),0)</f>
        <v>0</v>
      </c>
      <c r="X289" s="34">
        <f>MAX(0,Y288+Clima!$F287-W289-Constantes!$D$11)</f>
        <v>0</v>
      </c>
      <c r="Y289" s="34">
        <f>Y288+Clima!$F287-W289-V289-X289</f>
        <v>26.596995910431527</v>
      </c>
      <c r="Z289" s="7"/>
      <c r="AA289" s="8"/>
    </row>
    <row r="290" spans="2:27" x14ac:dyDescent="0.25">
      <c r="B290" s="6"/>
      <c r="C290" s="34">
        <v>285</v>
      </c>
      <c r="D290" s="34">
        <f>ET_Calcs!$I288*((1-Constantes!$D$20)*ET_Calcs!$K288+ET_Calcs!$L288)</f>
        <v>2.38572510672148</v>
      </c>
      <c r="E290" s="34">
        <f>EXP(2.5*(Cálculos!I289-Constantes!$D$11)/(Constantes!$D$13))*Constantes!$D$18+Constantes!$D$17</f>
        <v>0.37496533384754316</v>
      </c>
      <c r="F290" s="34">
        <f>MIN(D290*E290,0.8*(I289+Clima!$F288-G290-H290-Constantes!$D$12))</f>
        <v>0.89456421111028528</v>
      </c>
      <c r="G290" s="34">
        <f>IF(Clima!$F288&gt;0.05*Constantes!$D$19,((Clima!$F288-0.05*Constantes!$D$19)^2)/(Clima!$F288+0.95*Constantes!$D$19),0)</f>
        <v>0.33701422807390108</v>
      </c>
      <c r="H290" s="34">
        <f>MAX(0,I289+Clima!$F288-G290-Constantes!$D$11)</f>
        <v>0</v>
      </c>
      <c r="I290" s="34">
        <f>I289+Clima!$F288-G290-F290-H290</f>
        <v>32.860866509098663</v>
      </c>
      <c r="J290" s="7"/>
      <c r="K290" s="34">
        <v>285</v>
      </c>
      <c r="L290" s="34">
        <f>ET_Calcs!$I288*((1-Constantes!$E$20)*ET_Calcs!$K288+ET_Calcs!$L288)</f>
        <v>2.38572510672148</v>
      </c>
      <c r="M290" s="34">
        <f>EXP(2.5*(Cálculos!Q289-Constantes!$D$11)/(Constantes!$D$13))*Constantes!$E$18+Constantes!$E$17</f>
        <v>0.52250457721522314</v>
      </c>
      <c r="N290" s="34">
        <f>MIN(L290*M290,0.8*(Q289+Clima!$F288-O290-P290-Constantes!$D$12))</f>
        <v>1.2465522882392499</v>
      </c>
      <c r="O290" s="34">
        <f>IF(Clima!$F288&gt;0.05*Constantes!$E$19,((Clima!$F288-0.05*Constantes!$E$19)^2)/(Clima!$F288+0.95*Constantes!$E$19),0)</f>
        <v>4.9244171150397066E-2</v>
      </c>
      <c r="P290" s="34">
        <f>MAX(0,Q289+Clima!$F288-O290-Constantes!$D$11)</f>
        <v>0</v>
      </c>
      <c r="Q290" s="34">
        <f>Q289+Clima!$F288-O290-N290-P290</f>
        <v>32.10975910862242</v>
      </c>
      <c r="R290" s="7"/>
      <c r="S290" s="34">
        <v>285</v>
      </c>
      <c r="T290" s="34">
        <f>ET_Calcs!$I288*((1-Constantes!$F$20)*ET_Calcs!$K288+ET_Calcs!$L288)</f>
        <v>2.38572510672148</v>
      </c>
      <c r="U290" s="34">
        <f>EXP(2.5*(Cálculos!Y289-Constantes!$D$11)/(Constantes!$D$13))*Constantes!$F$18+Constantes!$F$17</f>
        <v>0.677006432010412</v>
      </c>
      <c r="V290" s="34">
        <f>MIN(T290*U290,0.8*(Y289+Clima!$F288-W290-X290-Constantes!$D$12))</f>
        <v>1.6151512422591685</v>
      </c>
      <c r="W290" s="34">
        <f>IF(Clima!$F288&gt;0.05*Constantes!$F$19,((Clima!$F288-0.05*Constantes!$F$19)^2)/(Clima!$F288+0.95*Constantes!$F$19),0)</f>
        <v>1.6020078498384577E-5</v>
      </c>
      <c r="X290" s="34">
        <f>MAX(0,Y289+Clima!$F288-W290-Constantes!$D$11)</f>
        <v>0</v>
      </c>
      <c r="Y290" s="34">
        <f>Y289+Clima!$F288-W290-V290-X290</f>
        <v>31.28182864809386</v>
      </c>
      <c r="Z290" s="7"/>
      <c r="AA290" s="8"/>
    </row>
    <row r="291" spans="2:27" x14ac:dyDescent="0.25">
      <c r="B291" s="6"/>
      <c r="C291" s="34">
        <v>286</v>
      </c>
      <c r="D291" s="34">
        <f>ET_Calcs!$I289*((1-Constantes!$D$20)*ET_Calcs!$K289+ET_Calcs!$L289)</f>
        <v>2.2727663500355169</v>
      </c>
      <c r="E291" s="34">
        <f>EXP(2.5*(Cálculos!I290-Constantes!$D$11)/(Constantes!$D$13))*Constantes!$D$18+Constantes!$D$17</f>
        <v>0.40644785968268721</v>
      </c>
      <c r="F291" s="34">
        <f>MIN(D291*E291,0.8*(I290+Clima!$F289-G291-H291-Constantes!$D$12))</f>
        <v>0.92376101853076886</v>
      </c>
      <c r="G291" s="34">
        <f>IF(Clima!$F289&gt;0.05*Constantes!$D$19,((Clima!$F289-0.05*Constantes!$D$19)^2)/(Clima!$F289+0.95*Constantes!$D$19),0)</f>
        <v>2.443438914027151E-2</v>
      </c>
      <c r="H291" s="34">
        <f>MAX(0,I290+Clima!$F289-G291-Constantes!$D$11)</f>
        <v>0</v>
      </c>
      <c r="I291" s="34">
        <f>I290+Clima!$F289-G291-F291-H291</f>
        <v>35.212671101427617</v>
      </c>
      <c r="J291" s="7"/>
      <c r="K291" s="34">
        <v>286</v>
      </c>
      <c r="L291" s="34">
        <f>ET_Calcs!$I289*((1-Constantes!$E$20)*ET_Calcs!$K289+ET_Calcs!$L289)</f>
        <v>2.2727663500355169</v>
      </c>
      <c r="M291" s="34">
        <f>EXP(2.5*(Cálculos!Q290-Constantes!$D$11)/(Constantes!$D$13))*Constantes!$E$18+Constantes!$E$17</f>
        <v>0.53924175411566044</v>
      </c>
      <c r="N291" s="34">
        <f>MIN(L291*M291,0.8*(Q290+Clima!$F289-O291-P291-Constantes!$D$12))</f>
        <v>1.2255705132881993</v>
      </c>
      <c r="O291" s="34">
        <f>IF(Clima!$F289&gt;0.05*Constantes!$E$19,((Clima!$F289-0.05*Constantes!$E$19)^2)/(Clima!$F289+0.95*Constantes!$E$19),0)</f>
        <v>0</v>
      </c>
      <c r="P291" s="34">
        <f>MAX(0,Q290+Clima!$F289-O291-Constantes!$D$11)</f>
        <v>0</v>
      </c>
      <c r="Q291" s="34">
        <f>Q290+Clima!$F289-O291-N291-P291</f>
        <v>34.18418859533422</v>
      </c>
      <c r="R291" s="7"/>
      <c r="S291" s="34">
        <v>286</v>
      </c>
      <c r="T291" s="34">
        <f>ET_Calcs!$I289*((1-Constantes!$F$20)*ET_Calcs!$K289+ET_Calcs!$L289)</f>
        <v>2.2727663500355169</v>
      </c>
      <c r="U291" s="34">
        <f>EXP(2.5*(Cálculos!Y290-Constantes!$D$11)/(Constantes!$D$13))*Constantes!$F$18+Constantes!$F$17</f>
        <v>0.68406777924823292</v>
      </c>
      <c r="V291" s="34">
        <f>MIN(T291*U291,0.8*(Y290+Clima!$F289-W291-X291-Constantes!$D$12))</f>
        <v>1.554726229818908</v>
      </c>
      <c r="W291" s="34">
        <f>IF(Clima!$F289&gt;0.05*Constantes!$F$19,((Clima!$F289-0.05*Constantes!$F$19)^2)/(Clima!$F289+0.95*Constantes!$F$19),0)</f>
        <v>0</v>
      </c>
      <c r="X291" s="34">
        <f>MAX(0,Y290+Clima!$F289-W291-Constantes!$D$11)</f>
        <v>0</v>
      </c>
      <c r="Y291" s="34">
        <f>Y290+Clima!$F289-W291-V291-X291</f>
        <v>33.02710241827495</v>
      </c>
      <c r="Z291" s="7"/>
      <c r="AA291" s="8"/>
    </row>
    <row r="292" spans="2:27" x14ac:dyDescent="0.25">
      <c r="B292" s="6"/>
      <c r="C292" s="34">
        <v>287</v>
      </c>
      <c r="D292" s="34">
        <f>ET_Calcs!$I290*((1-Constantes!$D$20)*ET_Calcs!$K290+ET_Calcs!$L290)</f>
        <v>2.3627241417370199</v>
      </c>
      <c r="E292" s="34">
        <f>EXP(2.5*(Cálculos!I291-Constantes!$D$11)/(Constantes!$D$13))*Constantes!$D$18+Constantes!$D$17</f>
        <v>0.42828221767688957</v>
      </c>
      <c r="F292" s="34">
        <f>MIN(D292*E292,0.8*(I291+Clima!$F290-G292-H292-Constantes!$D$12))</f>
        <v>1.0119127351818564</v>
      </c>
      <c r="G292" s="34">
        <f>IF(Clima!$F290&gt;0.05*Constantes!$D$19,((Clima!$F290-0.05*Constantes!$D$19)^2)/(Clima!$F290+0.95*Constantes!$D$19),0)</f>
        <v>5.0393728955065438</v>
      </c>
      <c r="H292" s="34">
        <f>MAX(0,I291+Clima!$F290-G292-Constantes!$D$11)</f>
        <v>1.4232982059210713</v>
      </c>
      <c r="I292" s="34">
        <f>I291+Clima!$F290-G292-F292-H292</f>
        <v>47.738087264818141</v>
      </c>
      <c r="J292" s="7"/>
      <c r="K292" s="34">
        <v>287</v>
      </c>
      <c r="L292" s="34">
        <f>ET_Calcs!$I290*((1-Constantes!$E$20)*ET_Calcs!$K290+ET_Calcs!$L290)</f>
        <v>2.3627241417370199</v>
      </c>
      <c r="M292" s="34">
        <f>EXP(2.5*(Cálculos!Q291-Constantes!$D$11)/(Constantes!$D$13))*Constantes!$E$18+Constantes!$E$17</f>
        <v>0.54941398597972002</v>
      </c>
      <c r="N292" s="34">
        <f>MIN(L292*M292,0.8*(Q291+Clima!$F290-O292-P292-Constantes!$D$12))</f>
        <v>1.2981136884822491</v>
      </c>
      <c r="O292" s="34">
        <f>IF(Clima!$F290&gt;0.05*Constantes!$E$19,((Clima!$F290-0.05*Constantes!$E$19)^2)/(Clima!$F290+0.95*Constantes!$E$19),0)</f>
        <v>2.475152118597189</v>
      </c>
      <c r="P292" s="34">
        <f>MAX(0,Q291+Clima!$F290-O292-Constantes!$D$11)</f>
        <v>2.9590364767370332</v>
      </c>
      <c r="Q292" s="34">
        <f>Q291+Clima!$F290-O292-N292-P292</f>
        <v>47.451886311517754</v>
      </c>
      <c r="R292" s="7"/>
      <c r="S292" s="34">
        <v>287</v>
      </c>
      <c r="T292" s="34">
        <f>ET_Calcs!$I290*((1-Constantes!$F$20)*ET_Calcs!$K290+ET_Calcs!$L290)</f>
        <v>2.3627241417370199</v>
      </c>
      <c r="U292" s="34">
        <f>EXP(2.5*(Cálculos!Y291-Constantes!$D$11)/(Constantes!$D$13))*Constantes!$F$18+Constantes!$F$17</f>
        <v>0.68779158808604424</v>
      </c>
      <c r="V292" s="34">
        <f>MIN(T292*U292,0.8*(Y291+Clima!$F290-W292-X292-Constantes!$D$12))</f>
        <v>1.6250617896545407</v>
      </c>
      <c r="W292" s="34">
        <f>IF(Clima!$F290&gt;0.05*Constantes!$F$19,((Clima!$F290-0.05*Constantes!$F$19)^2)/(Clima!$F290+0.95*Constantes!$F$19),0)</f>
        <v>1.360604147992369</v>
      </c>
      <c r="X292" s="34">
        <f>MAX(0,Y291+Clima!$F290-W292-Constantes!$D$11)</f>
        <v>2.916498270282581</v>
      </c>
      <c r="Y292" s="34">
        <f>Y291+Clima!$F290-W292-V292-X292</f>
        <v>47.124938210345462</v>
      </c>
      <c r="Z292" s="7"/>
      <c r="AA292" s="8"/>
    </row>
    <row r="293" spans="2:27" x14ac:dyDescent="0.25">
      <c r="B293" s="6"/>
      <c r="C293" s="34">
        <v>288</v>
      </c>
      <c r="D293" s="34">
        <f>ET_Calcs!$I291*((1-Constantes!$D$20)*ET_Calcs!$K291+ET_Calcs!$L291)</f>
        <v>2.4101026683459468</v>
      </c>
      <c r="E293" s="34">
        <f>EXP(2.5*(Cálculos!I292-Constantes!$D$11)/(Constantes!$D$13))*Constantes!$D$18+Constantes!$D$17</f>
        <v>0.71519239587243066</v>
      </c>
      <c r="F293" s="34">
        <f>MIN(D293*E293,0.8*(I292+Clima!$F291-G293-H293-Constantes!$D$12))</f>
        <v>1.7236871016728759</v>
      </c>
      <c r="G293" s="34">
        <f>IF(Clima!$F291&gt;0.05*Constantes!$D$19,((Clima!$F291-0.05*Constantes!$D$19)^2)/(Clima!$F291+0.95*Constantes!$D$19),0)</f>
        <v>8.2017884483103001E-2</v>
      </c>
      <c r="H293" s="34">
        <f>MAX(0,I292+Clima!$F291-G293-Constantes!$D$11)</f>
        <v>3.1060693803350432</v>
      </c>
      <c r="I293" s="34">
        <f>I292+Clima!$F291-G293-F293-H293</f>
        <v>47.026312898327127</v>
      </c>
      <c r="J293" s="7"/>
      <c r="K293" s="34">
        <v>288</v>
      </c>
      <c r="L293" s="34">
        <f>ET_Calcs!$I291*((1-Constantes!$E$20)*ET_Calcs!$K291+ET_Calcs!$L291)</f>
        <v>2.4101026683459468</v>
      </c>
      <c r="M293" s="34">
        <f>EXP(2.5*(Cálculos!Q292-Constantes!$D$11)/(Constantes!$D$13))*Constantes!$E$18+Constantes!$E$17</f>
        <v>0.71581512453410689</v>
      </c>
      <c r="N293" s="34">
        <f>MIN(L293*M293,0.8*(Q292+Clima!$F291-O293-P293-Constantes!$D$12))</f>
        <v>1.7251879416820373</v>
      </c>
      <c r="O293" s="34">
        <f>IF(Clima!$F291&gt;0.05*Constantes!$E$19,((Clima!$F291-0.05*Constantes!$E$19)^2)/(Clima!$F291+0.95*Constantes!$E$19),0)</f>
        <v>0</v>
      </c>
      <c r="P293" s="34">
        <f>MAX(0,Q292+Clima!$F291-O293-Constantes!$D$11)</f>
        <v>2.9018863115177567</v>
      </c>
      <c r="Q293" s="34">
        <f>Q292+Clima!$F291-O293-N293-P293</f>
        <v>47.024812058317963</v>
      </c>
      <c r="R293" s="7"/>
      <c r="S293" s="34">
        <v>288</v>
      </c>
      <c r="T293" s="34">
        <f>ET_Calcs!$I291*((1-Constantes!$F$20)*ET_Calcs!$K291+ET_Calcs!$L291)</f>
        <v>2.4101026683459468</v>
      </c>
      <c r="U293" s="34">
        <f>EXP(2.5*(Cálculos!Y292-Constantes!$D$11)/(Constantes!$D$13))*Constantes!$F$18+Constantes!$F$17</f>
        <v>0.76784449574139091</v>
      </c>
      <c r="V293" s="34">
        <f>MIN(T293*U293,0.8*(Y292+Clima!$F291-W293-X293-Constantes!$D$12))</f>
        <v>1.8505840680610741</v>
      </c>
      <c r="W293" s="34">
        <f>IF(Clima!$F291&gt;0.05*Constantes!$F$19,((Clima!$F291-0.05*Constantes!$F$19)^2)/(Clima!$F291+0.95*Constantes!$F$19),0)</f>
        <v>0</v>
      </c>
      <c r="X293" s="34">
        <f>MAX(0,Y292+Clima!$F291-W293-Constantes!$D$11)</f>
        <v>2.574938210345465</v>
      </c>
      <c r="Y293" s="34">
        <f>Y292+Clima!$F291-W293-V293-X293</f>
        <v>46.899415931938925</v>
      </c>
      <c r="Z293" s="7"/>
      <c r="AA293" s="8"/>
    </row>
    <row r="294" spans="2:27" x14ac:dyDescent="0.25">
      <c r="B294" s="6"/>
      <c r="C294" s="34">
        <v>289</v>
      </c>
      <c r="D294" s="34">
        <f>ET_Calcs!$I292*((1-Constantes!$D$20)*ET_Calcs!$K292+ET_Calcs!$L292)</f>
        <v>2.4575231390517978</v>
      </c>
      <c r="E294" s="34">
        <f>EXP(2.5*(Cálculos!I293-Constantes!$D$11)/(Constantes!$D$13))*Constantes!$D$18+Constantes!$D$17</f>
        <v>0.68615599420841522</v>
      </c>
      <c r="F294" s="34">
        <f>MIN(D294*E294,0.8*(I293+Clima!$F292-G294-H294-Constantes!$D$12))</f>
        <v>1.6862442327662717</v>
      </c>
      <c r="G294" s="34">
        <f>IF(Clima!$F292&gt;0.05*Constantes!$D$19,((Clima!$F292-0.05*Constantes!$D$19)^2)/(Clima!$F292+0.95*Constantes!$D$19),0)</f>
        <v>1.9445568953516814</v>
      </c>
      <c r="H294" s="34">
        <f>MAX(0,I293+Clima!$F292-G294-Constantes!$D$11)</f>
        <v>8.9317560029754475</v>
      </c>
      <c r="I294" s="34">
        <f>I293+Clima!$F292-G294-F294-H294</f>
        <v>47.063755767233729</v>
      </c>
      <c r="J294" s="7"/>
      <c r="K294" s="34">
        <v>289</v>
      </c>
      <c r="L294" s="34">
        <f>ET_Calcs!$I292*((1-Constantes!$E$20)*ET_Calcs!$K292+ET_Calcs!$L292)</f>
        <v>2.4575231390517978</v>
      </c>
      <c r="M294" s="34">
        <f>EXP(2.5*(Cálculos!Q293-Constantes!$D$11)/(Constantes!$D$13))*Constantes!$E$18+Constantes!$E$17</f>
        <v>0.70581329882513566</v>
      </c>
      <c r="N294" s="34">
        <f>MIN(L294*M294,0.8*(Q293+Clima!$F292-O294-P294-Constantes!$D$12))</f>
        <v>1.734552513713252</v>
      </c>
      <c r="O294" s="34">
        <f>IF(Clima!$F292&gt;0.05*Constantes!$E$19,((Clima!$F292-0.05*Constantes!$E$19)^2)/(Clima!$F292+0.95*Constantes!$E$19),0)</f>
        <v>0.75243043114773644</v>
      </c>
      <c r="P294" s="34">
        <f>MAX(0,Q293+Clima!$F292-O294-Constantes!$D$11)</f>
        <v>10.122381627170228</v>
      </c>
      <c r="Q294" s="34">
        <f>Q293+Clima!$F292-O294-N294-P294</f>
        <v>47.015447486286746</v>
      </c>
      <c r="R294" s="7"/>
      <c r="S294" s="34">
        <v>289</v>
      </c>
      <c r="T294" s="34">
        <f>ET_Calcs!$I292*((1-Constantes!$F$20)*ET_Calcs!$K292+ET_Calcs!$L292)</f>
        <v>2.4575231390517978</v>
      </c>
      <c r="U294" s="34">
        <f>EXP(2.5*(Cálculos!Y293-Constantes!$D$11)/(Constantes!$D$13))*Constantes!$F$18+Constantes!$F$17</f>
        <v>0.76534067992944665</v>
      </c>
      <c r="V294" s="34">
        <f>MIN(T294*U294,0.8*(Y293+Clima!$F292-W294-X294-Constantes!$D$12))</f>
        <v>1.880842430184251</v>
      </c>
      <c r="W294" s="34">
        <f>IF(Clima!$F292&gt;0.05*Constantes!$F$19,((Clima!$F292-0.05*Constantes!$F$19)^2)/(Clima!$F292+0.95*Constantes!$F$19),0)</f>
        <v>0.30624885925653267</v>
      </c>
      <c r="X294" s="34">
        <f>MAX(0,Y293+Clima!$F292-W294-Constantes!$D$11)</f>
        <v>10.443167072682392</v>
      </c>
      <c r="Y294" s="34">
        <f>Y293+Clima!$F292-W294-V294-X294</f>
        <v>46.869157569815748</v>
      </c>
      <c r="Z294" s="7"/>
      <c r="AA294" s="8"/>
    </row>
    <row r="295" spans="2:27" x14ac:dyDescent="0.25">
      <c r="B295" s="6"/>
      <c r="C295" s="34">
        <v>290</v>
      </c>
      <c r="D295" s="34">
        <f>ET_Calcs!$I293*((1-Constantes!$D$20)*ET_Calcs!$K293+ET_Calcs!$L293)</f>
        <v>2.4618990383390749</v>
      </c>
      <c r="E295" s="34">
        <f>EXP(2.5*(Cálculos!I294-Constantes!$D$11)/(Constantes!$D$13))*Constantes!$D$18+Constantes!$D$17</f>
        <v>0.68762690655656533</v>
      </c>
      <c r="F295" s="34">
        <f>MIN(D295*E295,0.8*(I294+Clima!$F293-G295-H295-Constantes!$D$12))</f>
        <v>1.6928680199876811</v>
      </c>
      <c r="G295" s="34">
        <f>IF(Clima!$F293&gt;0.05*Constantes!$D$19,((Clima!$F293-0.05*Constantes!$D$19)^2)/(Clima!$F293+0.95*Constantes!$D$19),0)</f>
        <v>0</v>
      </c>
      <c r="H295" s="34">
        <f>MAX(0,I294+Clima!$F293-G295-Constantes!$D$11)</f>
        <v>0</v>
      </c>
      <c r="I295" s="34">
        <f>I294+Clima!$F293-G295-F295-H295</f>
        <v>45.370887747246051</v>
      </c>
      <c r="J295" s="7"/>
      <c r="K295" s="34">
        <v>290</v>
      </c>
      <c r="L295" s="34">
        <f>ET_Calcs!$I293*((1-Constantes!$E$20)*ET_Calcs!$K293+ET_Calcs!$L293)</f>
        <v>2.4618990383390749</v>
      </c>
      <c r="M295" s="34">
        <f>EXP(2.5*(Cálculos!Q294-Constantes!$D$11)/(Constantes!$D$13))*Constantes!$E$18+Constantes!$E$17</f>
        <v>0.7055992598144506</v>
      </c>
      <c r="N295" s="34">
        <f>MIN(L295*M295,0.8*(Q294+Clima!$F293-O295-P295-Constantes!$D$12))</f>
        <v>1.7371141391899589</v>
      </c>
      <c r="O295" s="34">
        <f>IF(Clima!$F293&gt;0.05*Constantes!$E$19,((Clima!$F293-0.05*Constantes!$E$19)^2)/(Clima!$F293+0.95*Constantes!$E$19),0)</f>
        <v>0</v>
      </c>
      <c r="P295" s="34">
        <f>MAX(0,Q294+Clima!$F293-O295-Constantes!$D$11)</f>
        <v>0</v>
      </c>
      <c r="Q295" s="34">
        <f>Q294+Clima!$F293-O295-N295-P295</f>
        <v>45.27833334709679</v>
      </c>
      <c r="R295" s="7"/>
      <c r="S295" s="34">
        <v>290</v>
      </c>
      <c r="T295" s="34">
        <f>ET_Calcs!$I293*((1-Constantes!$F$20)*ET_Calcs!$K293+ET_Calcs!$L293)</f>
        <v>2.4618990383390749</v>
      </c>
      <c r="U295" s="34">
        <f>EXP(2.5*(Cálculos!Y294-Constantes!$D$11)/(Constantes!$D$13))*Constantes!$F$18+Constantes!$F$17</f>
        <v>0.76500949097387672</v>
      </c>
      <c r="V295" s="34">
        <f>MIN(T295*U295,0.8*(Y294+Clima!$F293-W295-X295-Constantes!$D$12))</f>
        <v>1.8833761301488523</v>
      </c>
      <c r="W295" s="34">
        <f>IF(Clima!$F293&gt;0.05*Constantes!$F$19,((Clima!$F293-0.05*Constantes!$F$19)^2)/(Clima!$F293+0.95*Constantes!$F$19),0)</f>
        <v>0</v>
      </c>
      <c r="X295" s="34">
        <f>MAX(0,Y294+Clima!$F293-W295-Constantes!$D$11)</f>
        <v>0</v>
      </c>
      <c r="Y295" s="34">
        <f>Y294+Clima!$F293-W295-V295-X295</f>
        <v>44.985781439666894</v>
      </c>
      <c r="Z295" s="7"/>
      <c r="AA295" s="8"/>
    </row>
    <row r="296" spans="2:27" x14ac:dyDescent="0.25">
      <c r="B296" s="6"/>
      <c r="C296" s="34">
        <v>291</v>
      </c>
      <c r="D296" s="34">
        <f>ET_Calcs!$I294*((1-Constantes!$D$20)*ET_Calcs!$K294+ET_Calcs!$L294)</f>
        <v>2.3977217981534484</v>
      </c>
      <c r="E296" s="34">
        <f>EXP(2.5*(Cálculos!I295-Constantes!$D$11)/(Constantes!$D$13))*Constantes!$D$18+Constantes!$D$17</f>
        <v>0.62687788602558492</v>
      </c>
      <c r="F296" s="34">
        <f>MIN(D296*E296,0.8*(I295+Clima!$F294-G296-H296-Constantes!$D$12))</f>
        <v>1.5030787721038981</v>
      </c>
      <c r="G296" s="34">
        <f>IF(Clima!$F294&gt;0.05*Constantes!$D$19,((Clima!$F294-0.05*Constantes!$D$19)^2)/(Clima!$F294+0.95*Constantes!$D$19),0)</f>
        <v>0</v>
      </c>
      <c r="H296" s="34">
        <f>MAX(0,I295+Clima!$F294-G296-Constantes!$D$11)</f>
        <v>0</v>
      </c>
      <c r="I296" s="34">
        <f>I295+Clima!$F294-G296-F296-H296</f>
        <v>43.867808975142154</v>
      </c>
      <c r="J296" s="7"/>
      <c r="K296" s="34">
        <v>291</v>
      </c>
      <c r="L296" s="34">
        <f>ET_Calcs!$I294*((1-Constantes!$E$20)*ET_Calcs!$K294+ET_Calcs!$L294)</f>
        <v>2.3977217981534484</v>
      </c>
      <c r="M296" s="34">
        <f>EXP(2.5*(Cálculos!Q295-Constantes!$D$11)/(Constantes!$D$13))*Constantes!$E$18+Constantes!$E$17</f>
        <v>0.66951073384218696</v>
      </c>
      <c r="N296" s="34">
        <f>MIN(L296*M296,0.8*(Q295+Clima!$F294-O296-P296-Constantes!$D$12))</f>
        <v>1.6053004806311233</v>
      </c>
      <c r="O296" s="34">
        <f>IF(Clima!$F294&gt;0.05*Constantes!$E$19,((Clima!$F294-0.05*Constantes!$E$19)^2)/(Clima!$F294+0.95*Constantes!$E$19),0)</f>
        <v>0</v>
      </c>
      <c r="P296" s="34">
        <f>MAX(0,Q295+Clima!$F294-O296-Constantes!$D$11)</f>
        <v>0</v>
      </c>
      <c r="Q296" s="34">
        <f>Q295+Clima!$F294-O296-N296-P296</f>
        <v>43.673032866465668</v>
      </c>
      <c r="R296" s="7"/>
      <c r="S296" s="34">
        <v>291</v>
      </c>
      <c r="T296" s="34">
        <f>ET_Calcs!$I294*((1-Constantes!$F$20)*ET_Calcs!$K294+ET_Calcs!$L294)</f>
        <v>2.3977217981534484</v>
      </c>
      <c r="U296" s="34">
        <f>EXP(2.5*(Cálculos!Y295-Constantes!$D$11)/(Constantes!$D$13))*Constantes!$F$18+Constantes!$F$17</f>
        <v>0.74644050154273067</v>
      </c>
      <c r="V296" s="34">
        <f>MIN(T296*U296,0.8*(Y295+Clima!$F294-W296-X296-Constantes!$D$12))</f>
        <v>1.789756661573598</v>
      </c>
      <c r="W296" s="34">
        <f>IF(Clima!$F294&gt;0.05*Constantes!$F$19,((Clima!$F294-0.05*Constantes!$F$19)^2)/(Clima!$F294+0.95*Constantes!$F$19),0)</f>
        <v>0</v>
      </c>
      <c r="X296" s="34">
        <f>MAX(0,Y295+Clima!$F294-W296-Constantes!$D$11)</f>
        <v>0</v>
      </c>
      <c r="Y296" s="34">
        <f>Y295+Clima!$F294-W296-V296-X296</f>
        <v>43.196024778093296</v>
      </c>
      <c r="Z296" s="7"/>
      <c r="AA296" s="8"/>
    </row>
    <row r="297" spans="2:27" x14ac:dyDescent="0.25">
      <c r="B297" s="6"/>
      <c r="C297" s="34">
        <v>292</v>
      </c>
      <c r="D297" s="34">
        <f>ET_Calcs!$I295*((1-Constantes!$D$20)*ET_Calcs!$K295+ET_Calcs!$L295)</f>
        <v>2.4168984851403548</v>
      </c>
      <c r="E297" s="34">
        <f>EXP(2.5*(Cálculos!I296-Constantes!$D$11)/(Constantes!$D$13))*Constantes!$D$18+Constantes!$D$17</f>
        <v>0.58172844565486281</v>
      </c>
      <c r="F297" s="34">
        <f>MIN(D297*E297,0.8*(I296+Clima!$F295-G297-H297-Constantes!$D$12))</f>
        <v>1.4059785990662912</v>
      </c>
      <c r="G297" s="34">
        <f>IF(Clima!$F295&gt;0.05*Constantes!$D$19,((Clima!$F295-0.05*Constantes!$D$19)^2)/(Clima!$F295+0.95*Constantes!$D$19),0)</f>
        <v>0.74400464235538499</v>
      </c>
      <c r="H297" s="34">
        <f>MAX(0,I296+Clima!$F295-G297-Constantes!$D$11)</f>
        <v>2.7738043327867672</v>
      </c>
      <c r="I297" s="34">
        <f>I296+Clima!$F295-G297-F297-H297</f>
        <v>47.344021400933705</v>
      </c>
      <c r="J297" s="7"/>
      <c r="K297" s="34">
        <v>292</v>
      </c>
      <c r="L297" s="34">
        <f>ET_Calcs!$I295*((1-Constantes!$E$20)*ET_Calcs!$K295+ET_Calcs!$L295)</f>
        <v>2.4168984851403548</v>
      </c>
      <c r="M297" s="34">
        <f>EXP(2.5*(Cálculos!Q296-Constantes!$D$11)/(Constantes!$D$13))*Constantes!$E$18+Constantes!$E$17</f>
        <v>0.64181870708572042</v>
      </c>
      <c r="N297" s="34">
        <f>MIN(L297*M297,0.8*(Q296+Clima!$F295-O297-P297-Constantes!$D$12))</f>
        <v>1.5512106608902188</v>
      </c>
      <c r="O297" s="34">
        <f>IF(Clima!$F295&gt;0.05*Constantes!$E$19,((Clima!$F295-0.05*Constantes!$E$19)^2)/(Clima!$F295+0.95*Constantes!$E$19),0)</f>
        <v>0.19543464665415874</v>
      </c>
      <c r="P297" s="34">
        <f>MAX(0,Q296+Clima!$F295-O297-Constantes!$D$11)</f>
        <v>3.1275982198115102</v>
      </c>
      <c r="Q297" s="34">
        <f>Q296+Clima!$F295-O297-N297-P297</f>
        <v>47.19878933910978</v>
      </c>
      <c r="R297" s="7"/>
      <c r="S297" s="34">
        <v>292</v>
      </c>
      <c r="T297" s="34">
        <f>ET_Calcs!$I295*((1-Constantes!$F$20)*ET_Calcs!$K295+ET_Calcs!$L295)</f>
        <v>2.4168984851403548</v>
      </c>
      <c r="U297" s="34">
        <f>EXP(2.5*(Cálculos!Y296-Constantes!$D$11)/(Constantes!$D$13))*Constantes!$F$18+Constantes!$F$17</f>
        <v>0.73205433712875678</v>
      </c>
      <c r="V297" s="34">
        <f>MIN(T297*U297,0.8*(Y296+Clima!$F295-W297-X297-Constantes!$D$12))</f>
        <v>1.7693010184469189</v>
      </c>
      <c r="W297" s="34">
        <f>IF(Clima!$F295&gt;0.05*Constantes!$F$19,((Clima!$F295-0.05*Constantes!$F$19)^2)/(Clima!$F295+0.95*Constantes!$F$19),0)</f>
        <v>3.6150032062846345E-2</v>
      </c>
      <c r="X297" s="34">
        <f>MAX(0,Y296+Clima!$F295-W297-Constantes!$D$11)</f>
        <v>2.8098747460304452</v>
      </c>
      <c r="Y297" s="34">
        <f>Y296+Clima!$F295-W297-V297-X297</f>
        <v>46.980698981553083</v>
      </c>
      <c r="Z297" s="7"/>
      <c r="AA297" s="8"/>
    </row>
    <row r="298" spans="2:27" x14ac:dyDescent="0.25">
      <c r="B298" s="6"/>
      <c r="C298" s="34">
        <v>293</v>
      </c>
      <c r="D298" s="34">
        <f>ET_Calcs!$I296*((1-Constantes!$D$20)*ET_Calcs!$K296+ET_Calcs!$L296)</f>
        <v>2.3674550567375565</v>
      </c>
      <c r="E298" s="34">
        <f>EXP(2.5*(Cálculos!I297-Constantes!$D$11)/(Constantes!$D$13))*Constantes!$D$18+Constantes!$D$17</f>
        <v>0.69883341342149985</v>
      </c>
      <c r="F298" s="34">
        <f>MIN(D298*E298,0.8*(I297+Clima!$F296-G298-H298-Constantes!$D$12))</f>
        <v>1.6544566984218971</v>
      </c>
      <c r="G298" s="34">
        <f>IF(Clima!$F296&gt;0.05*Constantes!$D$19,((Clima!$F296-0.05*Constantes!$D$19)^2)/(Clima!$F296+0.95*Constantes!$D$19),0)</f>
        <v>2.9204072571845697E-2</v>
      </c>
      <c r="H298" s="34">
        <f>MAX(0,I297+Clima!$F296-G298-Constantes!$D$11)</f>
        <v>1.9648173283618604</v>
      </c>
      <c r="I298" s="34">
        <f>I297+Clima!$F296-G298-F298-H298</f>
        <v>47.095543301578104</v>
      </c>
      <c r="J298" s="7"/>
      <c r="K298" s="34">
        <v>293</v>
      </c>
      <c r="L298" s="34">
        <f>ET_Calcs!$I296*((1-Constantes!$E$20)*ET_Calcs!$K296+ET_Calcs!$L296)</f>
        <v>2.3674550567375565</v>
      </c>
      <c r="M298" s="34">
        <f>EXP(2.5*(Cálculos!Q297-Constantes!$D$11)/(Constantes!$D$13))*Constantes!$E$18+Constantes!$E$17</f>
        <v>0.70983053955000086</v>
      </c>
      <c r="N298" s="34">
        <f>MIN(L298*M298,0.8*(Q297+Clima!$F296-O298-P298-Constantes!$D$12))</f>
        <v>1.6804919002843977</v>
      </c>
      <c r="O298" s="34">
        <f>IF(Clima!$F296&gt;0.05*Constantes!$E$19,((Clima!$F296-0.05*Constantes!$E$19)^2)/(Clima!$F296+0.95*Constantes!$E$19),0)</f>
        <v>0</v>
      </c>
      <c r="P298" s="34">
        <f>MAX(0,Q297+Clima!$F296-O298-Constantes!$D$11)</f>
        <v>1.8487893391097785</v>
      </c>
      <c r="Q298" s="34">
        <f>Q297+Clima!$F296-O298-N298-P298</f>
        <v>47.069508099715605</v>
      </c>
      <c r="R298" s="7"/>
      <c r="S298" s="34">
        <v>293</v>
      </c>
      <c r="T298" s="34">
        <f>ET_Calcs!$I296*((1-Constantes!$F$20)*ET_Calcs!$K296+ET_Calcs!$L296)</f>
        <v>2.3674550567375565</v>
      </c>
      <c r="U298" s="34">
        <f>EXP(2.5*(Cálculos!Y297-Constantes!$D$11)/(Constantes!$D$13))*Constantes!$F$18+Constantes!$F$17</f>
        <v>0.76623588576069546</v>
      </c>
      <c r="V298" s="34">
        <f>MIN(T298*U298,0.8*(Y297+Clima!$F296-W298-X298-Constantes!$D$12))</f>
        <v>1.8140290223979392</v>
      </c>
      <c r="W298" s="34">
        <f>IF(Clima!$F296&gt;0.05*Constantes!$F$19,((Clima!$F296-0.05*Constantes!$F$19)^2)/(Clima!$F296+0.95*Constantes!$F$19),0)</f>
        <v>0</v>
      </c>
      <c r="X298" s="34">
        <f>MAX(0,Y297+Clima!$F296-W298-Constantes!$D$11)</f>
        <v>1.6306989815530812</v>
      </c>
      <c r="Y298" s="34">
        <f>Y297+Clima!$F296-W298-V298-X298</f>
        <v>46.935970977602061</v>
      </c>
      <c r="Z298" s="7"/>
      <c r="AA298" s="8"/>
    </row>
    <row r="299" spans="2:27" x14ac:dyDescent="0.25">
      <c r="B299" s="6"/>
      <c r="C299" s="34">
        <v>294</v>
      </c>
      <c r="D299" s="34">
        <f>ET_Calcs!$I297*((1-Constantes!$D$20)*ET_Calcs!$K297+ET_Calcs!$L297)</f>
        <v>2.4193461126370455</v>
      </c>
      <c r="E299" s="34">
        <f>EXP(2.5*(Cálculos!I298-Constantes!$D$11)/(Constantes!$D$13))*Constantes!$D$18+Constantes!$D$17</f>
        <v>0.68888046557586824</v>
      </c>
      <c r="F299" s="34">
        <f>MIN(D299*E299,0.8*(I298+Clima!$F297-G299-H299-Constantes!$D$12))</f>
        <v>1.6666402764625747</v>
      </c>
      <c r="G299" s="34">
        <f>IF(Clima!$F297&gt;0.05*Constantes!$D$19,((Clima!$F297-0.05*Constantes!$D$19)^2)/(Clima!$F297+0.95*Constantes!$D$19),0)</f>
        <v>0</v>
      </c>
      <c r="H299" s="34">
        <f>MAX(0,I298+Clima!$F297-G299-Constantes!$D$11)</f>
        <v>0</v>
      </c>
      <c r="I299" s="34">
        <f>I298+Clima!$F297-G299-F299-H299</f>
        <v>45.428903025115531</v>
      </c>
      <c r="J299" s="7"/>
      <c r="K299" s="34">
        <v>294</v>
      </c>
      <c r="L299" s="34">
        <f>ET_Calcs!$I297*((1-Constantes!$E$20)*ET_Calcs!$K297+ET_Calcs!$L297)</f>
        <v>2.4193461126370455</v>
      </c>
      <c r="M299" s="34">
        <f>EXP(2.5*(Cálculos!Q298-Constantes!$D$11)/(Constantes!$D$13))*Constantes!$E$18+Constantes!$E$17</f>
        <v>0.70683795658554183</v>
      </c>
      <c r="N299" s="34">
        <f>MIN(L299*M299,0.8*(Q298+Clima!$F297-O299-P299-Constantes!$D$12))</f>
        <v>1.7100856625295433</v>
      </c>
      <c r="O299" s="34">
        <f>IF(Clima!$F297&gt;0.05*Constantes!$E$19,((Clima!$F297-0.05*Constantes!$E$19)^2)/(Clima!$F297+0.95*Constantes!$E$19),0)</f>
        <v>0</v>
      </c>
      <c r="P299" s="34">
        <f>MAX(0,Q298+Clima!$F297-O299-Constantes!$D$11)</f>
        <v>0</v>
      </c>
      <c r="Q299" s="34">
        <f>Q298+Clima!$F297-O299-N299-P299</f>
        <v>45.359422437186062</v>
      </c>
      <c r="R299" s="7"/>
      <c r="S299" s="34">
        <v>294</v>
      </c>
      <c r="T299" s="34">
        <f>ET_Calcs!$I297*((1-Constantes!$F$20)*ET_Calcs!$K297+ET_Calcs!$L297)</f>
        <v>2.4193461126370455</v>
      </c>
      <c r="U299" s="34">
        <f>EXP(2.5*(Cálculos!Y298-Constantes!$D$11)/(Constantes!$D$13))*Constantes!$F$18+Constantes!$F$17</f>
        <v>0.76574227640505033</v>
      </c>
      <c r="V299" s="34">
        <f>MIN(T299*U299,0.8*(Y298+Clima!$F297-W299-X299-Constantes!$D$12))</f>
        <v>1.8525955997024004</v>
      </c>
      <c r="W299" s="34">
        <f>IF(Clima!$F297&gt;0.05*Constantes!$F$19,((Clima!$F297-0.05*Constantes!$F$19)^2)/(Clima!$F297+0.95*Constantes!$F$19),0)</f>
        <v>0</v>
      </c>
      <c r="X299" s="34">
        <f>MAX(0,Y298+Clima!$F297-W299-Constantes!$D$11)</f>
        <v>0</v>
      </c>
      <c r="Y299" s="34">
        <f>Y298+Clima!$F297-W299-V299-X299</f>
        <v>45.083375377899664</v>
      </c>
      <c r="Z299" s="7"/>
      <c r="AA299" s="8"/>
    </row>
    <row r="300" spans="2:27" x14ac:dyDescent="0.25">
      <c r="B300" s="6"/>
      <c r="C300" s="34">
        <v>295</v>
      </c>
      <c r="D300" s="34">
        <f>ET_Calcs!$I298*((1-Constantes!$D$20)*ET_Calcs!$K298+ET_Calcs!$L298)</f>
        <v>2.4432504988084389</v>
      </c>
      <c r="E300" s="34">
        <f>EXP(2.5*(Cálculos!I299-Constantes!$D$11)/(Constantes!$D$13))*Constantes!$D$18+Constantes!$D$17</f>
        <v>0.62877622780820408</v>
      </c>
      <c r="F300" s="34">
        <f>MIN(D300*E300,0.8*(I299+Clima!$F298-G300-H300-Constantes!$D$12))</f>
        <v>1.5362578322312832</v>
      </c>
      <c r="G300" s="34">
        <f>IF(Clima!$F298&gt;0.05*Constantes!$D$19,((Clima!$F298-0.05*Constantes!$D$19)^2)/(Clima!$F298+0.95*Constantes!$D$19),0)</f>
        <v>1.485938843178195E-3</v>
      </c>
      <c r="H300" s="34">
        <f>MAX(0,I299+Clima!$F298-G300-Constantes!$D$11)</f>
        <v>0</v>
      </c>
      <c r="I300" s="34">
        <f>I299+Clima!$F298-G300-F300-H300</f>
        <v>46.391159254041064</v>
      </c>
      <c r="J300" s="7"/>
      <c r="K300" s="34">
        <v>295</v>
      </c>
      <c r="L300" s="34">
        <f>ET_Calcs!$I298*((1-Constantes!$E$20)*ET_Calcs!$K298+ET_Calcs!$L298)</f>
        <v>2.4432504988084389</v>
      </c>
      <c r="M300" s="34">
        <f>EXP(2.5*(Cálculos!Q299-Constantes!$D$11)/(Constantes!$D$13))*Constantes!$E$18+Constantes!$E$17</f>
        <v>0.67104490942133477</v>
      </c>
      <c r="N300" s="34">
        <f>MIN(L300*M300,0.8*(Q299+Clima!$F298-O300-P300-Constantes!$D$12))</f>
        <v>1.63953080966654</v>
      </c>
      <c r="O300" s="34">
        <f>IF(Clima!$F298&gt;0.05*Constantes!$E$19,((Clima!$F298-0.05*Constantes!$E$19)^2)/(Clima!$F298+0.95*Constantes!$E$19),0)</f>
        <v>0</v>
      </c>
      <c r="P300" s="34">
        <f>MAX(0,Q299+Clima!$F298-O300-Constantes!$D$11)</f>
        <v>0</v>
      </c>
      <c r="Q300" s="34">
        <f>Q299+Clima!$F298-O300-N300-P300</f>
        <v>46.219891627519523</v>
      </c>
      <c r="R300" s="7"/>
      <c r="S300" s="34">
        <v>295</v>
      </c>
      <c r="T300" s="34">
        <f>ET_Calcs!$I298*((1-Constantes!$F$20)*ET_Calcs!$K298+ET_Calcs!$L298)</f>
        <v>2.4432504988084389</v>
      </c>
      <c r="U300" s="34">
        <f>EXP(2.5*(Cálculos!Y299-Constantes!$D$11)/(Constantes!$D$13))*Constantes!$F$18+Constantes!$F$17</f>
        <v>0.74731025792994499</v>
      </c>
      <c r="V300" s="34">
        <f>MIN(T300*U300,0.8*(Y299+Clima!$F298-W300-X300-Constantes!$D$12))</f>
        <v>1.8258661604520012</v>
      </c>
      <c r="W300" s="34">
        <f>IF(Clima!$F298&gt;0.05*Constantes!$F$19,((Clima!$F298-0.05*Constantes!$F$19)^2)/(Clima!$F298+0.95*Constantes!$F$19),0)</f>
        <v>0</v>
      </c>
      <c r="X300" s="34">
        <f>MAX(0,Y299+Clima!$F298-W300-Constantes!$D$11)</f>
        <v>0</v>
      </c>
      <c r="Y300" s="34">
        <f>Y299+Clima!$F298-W300-V300-X300</f>
        <v>45.757509217447662</v>
      </c>
      <c r="Z300" s="7"/>
      <c r="AA300" s="8"/>
    </row>
    <row r="301" spans="2:27" x14ac:dyDescent="0.25">
      <c r="B301" s="6"/>
      <c r="C301" s="34">
        <v>296</v>
      </c>
      <c r="D301" s="34">
        <f>ET_Calcs!$I299*((1-Constantes!$D$20)*ET_Calcs!$K299+ET_Calcs!$L299)</f>
        <v>2.4747257535825273</v>
      </c>
      <c r="E301" s="34">
        <f>EXP(2.5*(Cálculos!I300-Constantes!$D$11)/(Constantes!$D$13))*Constantes!$D$18+Constantes!$D$17</f>
        <v>0.66211467881923358</v>
      </c>
      <c r="F301" s="34">
        <f>MIN(D301*E301,0.8*(I300+Clima!$F299-G301-H301-Constantes!$D$12))</f>
        <v>1.6385522474989809</v>
      </c>
      <c r="G301" s="34">
        <f>IF(Clima!$F299&gt;0.05*Constantes!$D$19,((Clima!$F299-0.05*Constantes!$D$19)^2)/(Clima!$F299+0.95*Constantes!$D$19),0)</f>
        <v>2.0080718912259782E-2</v>
      </c>
      <c r="H301" s="34">
        <f>MAX(0,I300+Clima!$F299-G301-Constantes!$D$11)</f>
        <v>0.82107853512880524</v>
      </c>
      <c r="I301" s="34">
        <f>I300+Clima!$F299-G301-F301-H301</f>
        <v>47.111447752501022</v>
      </c>
      <c r="J301" s="7"/>
      <c r="K301" s="34">
        <v>296</v>
      </c>
      <c r="L301" s="34">
        <f>ET_Calcs!$I299*((1-Constantes!$E$20)*ET_Calcs!$K299+ET_Calcs!$L299)</f>
        <v>2.4747257535825273</v>
      </c>
      <c r="M301" s="34">
        <f>EXP(2.5*(Cálculos!Q300-Constantes!$D$11)/(Constantes!$D$13))*Constantes!$E$18+Constantes!$E$17</f>
        <v>0.68820538464472114</v>
      </c>
      <c r="N301" s="34">
        <f>MIN(L301*M301,0.8*(Q300+Clima!$F299-O301-P301-Constantes!$D$12))</f>
        <v>1.7031195891344606</v>
      </c>
      <c r="O301" s="34">
        <f>IF(Clima!$F299&gt;0.05*Constantes!$E$19,((Clima!$F299-0.05*Constantes!$E$19)^2)/(Clima!$F299+0.95*Constantes!$E$19),0)</f>
        <v>0</v>
      </c>
      <c r="P301" s="34">
        <f>MAX(0,Q300+Clima!$F299-O301-Constantes!$D$11)</f>
        <v>0.66989162751952591</v>
      </c>
      <c r="Q301" s="34">
        <f>Q300+Clima!$F299-O301-N301-P301</f>
        <v>47.046880410865541</v>
      </c>
      <c r="R301" s="7"/>
      <c r="S301" s="34">
        <v>296</v>
      </c>
      <c r="T301" s="34">
        <f>ET_Calcs!$I299*((1-Constantes!$F$20)*ET_Calcs!$K299+ET_Calcs!$L299)</f>
        <v>2.4747257535825273</v>
      </c>
      <c r="U301" s="34">
        <f>EXP(2.5*(Cálculos!Y300-Constantes!$D$11)/(Constantes!$D$13))*Constantes!$F$18+Constantes!$F$17</f>
        <v>0.75358275034898636</v>
      </c>
      <c r="V301" s="34">
        <f>MIN(T301*U301,0.8*(Y300+Clima!$F299-W301-X301-Constantes!$D$12))</f>
        <v>1.8649106397441888</v>
      </c>
      <c r="W301" s="34">
        <f>IF(Clima!$F299&gt;0.05*Constantes!$F$19,((Clima!$F299-0.05*Constantes!$F$19)^2)/(Clima!$F299+0.95*Constantes!$F$19),0)</f>
        <v>0</v>
      </c>
      <c r="X301" s="34">
        <f>MAX(0,Y300+Clima!$F299-W301-Constantes!$D$11)</f>
        <v>0.20750921744766515</v>
      </c>
      <c r="Y301" s="34">
        <f>Y300+Clima!$F299-W301-V301-X301</f>
        <v>46.885089360255812</v>
      </c>
      <c r="Z301" s="7"/>
      <c r="AA301" s="8"/>
    </row>
    <row r="302" spans="2:27" x14ac:dyDescent="0.25">
      <c r="B302" s="6"/>
      <c r="C302" s="34">
        <v>297</v>
      </c>
      <c r="D302" s="34">
        <f>ET_Calcs!$I300*((1-Constantes!$D$20)*ET_Calcs!$K300+ET_Calcs!$L300)</f>
        <v>2.309724661632675</v>
      </c>
      <c r="E302" s="34">
        <f>EXP(2.5*(Cálculos!I301-Constantes!$D$11)/(Constantes!$D$13))*Constantes!$D$18+Constantes!$D$17</f>
        <v>0.6895093301664964</v>
      </c>
      <c r="F302" s="34">
        <f>MIN(D302*E302,0.8*(I301+Clima!$F300-G302-H302-Constantes!$D$12))</f>
        <v>1.5925767043113832</v>
      </c>
      <c r="G302" s="34">
        <f>IF(Clima!$F300&gt;0.05*Constantes!$D$19,((Clima!$F300-0.05*Constantes!$D$19)^2)/(Clima!$F300+0.95*Constantes!$D$19),0)</f>
        <v>0</v>
      </c>
      <c r="H302" s="34">
        <f>MAX(0,I301+Clima!$F300-G302-Constantes!$D$11)</f>
        <v>0.16144775250101873</v>
      </c>
      <c r="I302" s="34">
        <f>I301+Clima!$F300-G302-F302-H302</f>
        <v>47.157423295688616</v>
      </c>
      <c r="J302" s="7"/>
      <c r="K302" s="34">
        <v>297</v>
      </c>
      <c r="L302" s="34">
        <f>ET_Calcs!$I300*((1-Constantes!$E$20)*ET_Calcs!$K300+ET_Calcs!$L300)</f>
        <v>2.309724661632675</v>
      </c>
      <c r="M302" s="34">
        <f>EXP(2.5*(Cálculos!Q301-Constantes!$D$11)/(Constantes!$D$13))*Constantes!$E$18+Constantes!$E$17</f>
        <v>0.70631858032781558</v>
      </c>
      <c r="N302" s="34">
        <f>MIN(L302*M302,0.8*(Q301+Clima!$F300-O302-P302-Constantes!$D$12))</f>
        <v>1.6314014439525353</v>
      </c>
      <c r="O302" s="34">
        <f>IF(Clima!$F300&gt;0.05*Constantes!$E$19,((Clima!$F300-0.05*Constantes!$E$19)^2)/(Clima!$F300+0.95*Constantes!$E$19),0)</f>
        <v>0</v>
      </c>
      <c r="P302" s="34">
        <f>MAX(0,Q301+Clima!$F300-O302-Constantes!$D$11)</f>
        <v>9.6880410865537669E-2</v>
      </c>
      <c r="Q302" s="34">
        <f>Q301+Clima!$F300-O302-N302-P302</f>
        <v>47.118598556047466</v>
      </c>
      <c r="R302" s="7"/>
      <c r="S302" s="34">
        <v>297</v>
      </c>
      <c r="T302" s="34">
        <f>ET_Calcs!$I300*((1-Constantes!$F$20)*ET_Calcs!$K300+ET_Calcs!$L300)</f>
        <v>2.309724661632675</v>
      </c>
      <c r="U302" s="34">
        <f>EXP(2.5*(Cálculos!Y301-Constantes!$D$11)/(Constantes!$D$13))*Constantes!$F$18+Constantes!$F$17</f>
        <v>0.7651837315117116</v>
      </c>
      <c r="V302" s="34">
        <f>MIN(T302*U302,0.8*(Y301+Clima!$F300-W302-X302-Constantes!$D$12))</f>
        <v>1.7673637353527156</v>
      </c>
      <c r="W302" s="34">
        <f>IF(Clima!$F300&gt;0.05*Constantes!$F$19,((Clima!$F300-0.05*Constantes!$F$19)^2)/(Clima!$F300+0.95*Constantes!$F$19),0)</f>
        <v>0</v>
      </c>
      <c r="X302" s="34">
        <f>MAX(0,Y301+Clima!$F300-W302-Constantes!$D$11)</f>
        <v>0</v>
      </c>
      <c r="Y302" s="34">
        <f>Y301+Clima!$F300-W302-V302-X302</f>
        <v>46.917725624903092</v>
      </c>
      <c r="Z302" s="7"/>
      <c r="AA302" s="8"/>
    </row>
    <row r="303" spans="2:27" x14ac:dyDescent="0.25">
      <c r="B303" s="6"/>
      <c r="C303" s="34">
        <v>298</v>
      </c>
      <c r="D303" s="34">
        <f>ET_Calcs!$I301*((1-Constantes!$D$20)*ET_Calcs!$K301+ET_Calcs!$L301)</f>
        <v>2.3203574223638559</v>
      </c>
      <c r="E303" s="34">
        <f>EXP(2.5*(Cálculos!I302-Constantes!$D$11)/(Constantes!$D$13))*Constantes!$D$18+Constantes!$D$17</f>
        <v>0.69133347263243838</v>
      </c>
      <c r="F303" s="34">
        <f>MIN(D303*E303,0.8*(I302+Clima!$F301-G303-H303-Constantes!$D$12))</f>
        <v>1.604140754551258</v>
      </c>
      <c r="G303" s="34">
        <f>IF(Clima!$F301&gt;0.05*Constantes!$D$19,((Clima!$F301-0.05*Constantes!$D$19)^2)/(Clima!$F301+0.95*Constantes!$D$19),0)</f>
        <v>0.26177364562846422</v>
      </c>
      <c r="H303" s="34">
        <f>MAX(0,I302+Clima!$F301-G303-Constantes!$D$11)</f>
        <v>3.9456496500601475</v>
      </c>
      <c r="I303" s="34">
        <f>I302+Clima!$F301-G303-F303-H303</f>
        <v>47.14585924544874</v>
      </c>
      <c r="J303" s="7"/>
      <c r="K303" s="34">
        <v>298</v>
      </c>
      <c r="L303" s="34">
        <f>ET_Calcs!$I301*((1-Constantes!$E$20)*ET_Calcs!$K301+ET_Calcs!$L301)</f>
        <v>2.3203574223638559</v>
      </c>
      <c r="M303" s="34">
        <f>EXP(2.5*(Cálculos!Q302-Constantes!$D$11)/(Constantes!$D$13))*Constantes!$E$18+Constantes!$E$17</f>
        <v>0.70796923568957759</v>
      </c>
      <c r="N303" s="34">
        <f>MIN(L303*M303,0.8*(Q302+Clima!$F301-O303-P303-Constantes!$D$12))</f>
        <v>1.6427416708375775</v>
      </c>
      <c r="O303" s="34">
        <f>IF(Clima!$F301&gt;0.05*Constantes!$E$19,((Clima!$F301-0.05*Constantes!$E$19)^2)/(Clima!$F301+0.95*Constantes!$E$19),0)</f>
        <v>2.8462826955289219E-2</v>
      </c>
      <c r="P303" s="34">
        <f>MAX(0,Q302+Clima!$F301-O303-Constantes!$D$11)</f>
        <v>4.1401357290921723</v>
      </c>
      <c r="Q303" s="34">
        <f>Q302+Clima!$F301-O303-N303-P303</f>
        <v>47.10725832916242</v>
      </c>
      <c r="R303" s="7"/>
      <c r="S303" s="34">
        <v>298</v>
      </c>
      <c r="T303" s="34">
        <f>ET_Calcs!$I301*((1-Constantes!$F$20)*ET_Calcs!$K301+ET_Calcs!$L301)</f>
        <v>2.3203574223638559</v>
      </c>
      <c r="U303" s="34">
        <f>EXP(2.5*(Cálculos!Y302-Constantes!$D$11)/(Constantes!$D$13))*Constantes!$F$18+Constantes!$F$17</f>
        <v>0.7655416276970668</v>
      </c>
      <c r="V303" s="34">
        <f>MIN(T303*U303,0.8*(Y302+Clima!$F301-W303-X303-Constantes!$D$12))</f>
        <v>1.7763301979553965</v>
      </c>
      <c r="W303" s="34">
        <f>IF(Clima!$F301&gt;0.05*Constantes!$F$19,((Clima!$F301-0.05*Constantes!$F$19)^2)/(Clima!$F301+0.95*Constantes!$F$19),0)</f>
        <v>0</v>
      </c>
      <c r="X303" s="34">
        <f>MAX(0,Y302+Clima!$F301-W303-Constantes!$D$11)</f>
        <v>3.967725624903089</v>
      </c>
      <c r="Y303" s="34">
        <f>Y302+Clima!$F301-W303-V303-X303</f>
        <v>46.973669802044604</v>
      </c>
      <c r="Z303" s="7"/>
      <c r="AA303" s="8"/>
    </row>
    <row r="304" spans="2:27" x14ac:dyDescent="0.25">
      <c r="B304" s="6"/>
      <c r="C304" s="34">
        <v>299</v>
      </c>
      <c r="D304" s="34">
        <f>ET_Calcs!$I302*((1-Constantes!$D$20)*ET_Calcs!$K302+ET_Calcs!$L302)</f>
        <v>2.3972937702480515</v>
      </c>
      <c r="E304" s="34">
        <f>EXP(2.5*(Cálculos!I303-Constantes!$D$11)/(Constantes!$D$13))*Constantes!$D$18+Constantes!$D$17</f>
        <v>0.69087377562711594</v>
      </c>
      <c r="F304" s="34">
        <f>MIN(D304*E304,0.8*(I303+Clima!$F302-G304-H304-Constantes!$D$12))</f>
        <v>1.6562273983386351</v>
      </c>
      <c r="G304" s="34">
        <f>IF(Clima!$F302&gt;0.05*Constantes!$D$19,((Clima!$F302-0.05*Constantes!$D$19)^2)/(Clima!$F302+0.95*Constantes!$D$19),0)</f>
        <v>0</v>
      </c>
      <c r="H304" s="34">
        <f>MAX(0,I303+Clima!$F302-G304-Constantes!$D$11)</f>
        <v>9.5859245448743025E-2</v>
      </c>
      <c r="I304" s="34">
        <f>I303+Clima!$F302-G304-F304-H304</f>
        <v>47.093772601661364</v>
      </c>
      <c r="J304" s="7"/>
      <c r="K304" s="34">
        <v>299</v>
      </c>
      <c r="L304" s="34">
        <f>ET_Calcs!$I302*((1-Constantes!$E$20)*ET_Calcs!$K302+ET_Calcs!$L302)</f>
        <v>2.3972937702480515</v>
      </c>
      <c r="M304" s="34">
        <f>EXP(2.5*(Cálculos!Q303-Constantes!$D$11)/(Constantes!$D$13))*Constantes!$E$18+Constantes!$E$17</f>
        <v>0.70770735423308562</v>
      </c>
      <c r="N304" s="34">
        <f>MIN(L304*M304,0.8*(Q303+Clima!$F302-O304-P304-Constantes!$D$12))</f>
        <v>1.6965824314617071</v>
      </c>
      <c r="O304" s="34">
        <f>IF(Clima!$F302&gt;0.05*Constantes!$E$19,((Clima!$F302-0.05*Constantes!$E$19)^2)/(Clima!$F302+0.95*Constantes!$E$19),0)</f>
        <v>0</v>
      </c>
      <c r="P304" s="34">
        <f>MAX(0,Q303+Clima!$F302-O304-Constantes!$D$11)</f>
        <v>5.7258329162422683E-2</v>
      </c>
      <c r="Q304" s="34">
        <f>Q303+Clima!$F302-O304-N304-P304</f>
        <v>47.053417568538293</v>
      </c>
      <c r="R304" s="7"/>
      <c r="S304" s="34">
        <v>299</v>
      </c>
      <c r="T304" s="34">
        <f>ET_Calcs!$I302*((1-Constantes!$F$20)*ET_Calcs!$K302+ET_Calcs!$L302)</f>
        <v>2.3972937702480515</v>
      </c>
      <c r="U304" s="34">
        <f>EXP(2.5*(Cálculos!Y303-Constantes!$D$11)/(Constantes!$D$13))*Constantes!$F$18+Constantes!$F$17</f>
        <v>0.76615815057495318</v>
      </c>
      <c r="V304" s="34">
        <f>MIN(T304*U304,0.8*(Y303+Clima!$F302-W304-X304-Constantes!$D$12))</f>
        <v>1.8367061613981037</v>
      </c>
      <c r="W304" s="34">
        <f>IF(Clima!$F302&gt;0.05*Constantes!$F$19,((Clima!$F302-0.05*Constantes!$F$19)^2)/(Clima!$F302+0.95*Constantes!$F$19),0)</f>
        <v>0</v>
      </c>
      <c r="X304" s="34">
        <f>MAX(0,Y303+Clima!$F302-W304-Constantes!$D$11)</f>
        <v>0</v>
      </c>
      <c r="Y304" s="34">
        <f>Y303+Clima!$F302-W304-V304-X304</f>
        <v>46.836963640646502</v>
      </c>
      <c r="Z304" s="7"/>
      <c r="AA304" s="8"/>
    </row>
    <row r="305" spans="2:27" x14ac:dyDescent="0.25">
      <c r="B305" s="6"/>
      <c r="C305" s="34">
        <v>300</v>
      </c>
      <c r="D305" s="34">
        <f>ET_Calcs!$I303*((1-Constantes!$D$20)*ET_Calcs!$K303+ET_Calcs!$L303)</f>
        <v>2.4743188123975295</v>
      </c>
      <c r="E305" s="34">
        <f>EXP(2.5*(Cálculos!I304-Constantes!$D$11)/(Constantes!$D$13))*Constantes!$D$18+Constantes!$D$17</f>
        <v>0.68881052053702474</v>
      </c>
      <c r="F305" s="34">
        <f>MIN(D305*E305,0.8*(I304+Clima!$F303-G305-H305-Constantes!$D$12))</f>
        <v>1.7043368291420951</v>
      </c>
      <c r="G305" s="34">
        <f>IF(Clima!$F303&gt;0.05*Constantes!$D$19,((Clima!$F303-0.05*Constantes!$D$19)^2)/(Clima!$F303+0.95*Constantes!$D$19),0)</f>
        <v>0</v>
      </c>
      <c r="H305" s="34">
        <f>MAX(0,I304+Clima!$F303-G305-Constantes!$D$11)</f>
        <v>0</v>
      </c>
      <c r="I305" s="34">
        <f>I304+Clima!$F303-G305-F305-H305</f>
        <v>45.689435772519268</v>
      </c>
      <c r="J305" s="7"/>
      <c r="K305" s="34">
        <v>300</v>
      </c>
      <c r="L305" s="34">
        <f>ET_Calcs!$I303*((1-Constantes!$E$20)*ET_Calcs!$K303+ET_Calcs!$L303)</f>
        <v>2.4743188123975295</v>
      </c>
      <c r="M305" s="34">
        <f>EXP(2.5*(Cálculos!Q304-Constantes!$D$11)/(Constantes!$D$13))*Constantes!$E$18+Constantes!$E$17</f>
        <v>0.70646849444306081</v>
      </c>
      <c r="N305" s="34">
        <f>MIN(L305*M305,0.8*(Q304+Clima!$F303-O305-P305-Constantes!$D$12))</f>
        <v>1.748028286166625</v>
      </c>
      <c r="O305" s="34">
        <f>IF(Clima!$F303&gt;0.05*Constantes!$E$19,((Clima!$F303-0.05*Constantes!$E$19)^2)/(Clima!$F303+0.95*Constantes!$E$19),0)</f>
        <v>0</v>
      </c>
      <c r="P305" s="34">
        <f>MAX(0,Q304+Clima!$F303-O305-Constantes!$D$11)</f>
        <v>0</v>
      </c>
      <c r="Q305" s="34">
        <f>Q304+Clima!$F303-O305-N305-P305</f>
        <v>45.605389282371668</v>
      </c>
      <c r="R305" s="7"/>
      <c r="S305" s="34">
        <v>300</v>
      </c>
      <c r="T305" s="34">
        <f>ET_Calcs!$I303*((1-Constantes!$F$20)*ET_Calcs!$K303+ET_Calcs!$L303)</f>
        <v>2.4743188123975295</v>
      </c>
      <c r="U305" s="34">
        <f>EXP(2.5*(Cálculos!Y304-Constantes!$D$11)/(Constantes!$D$13))*Constantes!$F$18+Constantes!$F$17</f>
        <v>0.76465833696981611</v>
      </c>
      <c r="V305" s="34">
        <f>MIN(T305*U305,0.8*(Y304+Clima!$F303-W305-X305-Constantes!$D$12))</f>
        <v>1.8920085082210254</v>
      </c>
      <c r="W305" s="34">
        <f>IF(Clima!$F303&gt;0.05*Constantes!$F$19,((Clima!$F303-0.05*Constantes!$F$19)^2)/(Clima!$F303+0.95*Constantes!$F$19),0)</f>
        <v>0</v>
      </c>
      <c r="X305" s="34">
        <f>MAX(0,Y304+Clima!$F303-W305-Constantes!$D$11)</f>
        <v>0</v>
      </c>
      <c r="Y305" s="34">
        <f>Y304+Clima!$F303-W305-V305-X305</f>
        <v>45.244955132425474</v>
      </c>
      <c r="Z305" s="7"/>
      <c r="AA305" s="8"/>
    </row>
    <row r="306" spans="2:27" x14ac:dyDescent="0.25">
      <c r="B306" s="6"/>
      <c r="C306" s="34">
        <v>301</v>
      </c>
      <c r="D306" s="34">
        <f>ET_Calcs!$I304*((1-Constantes!$D$20)*ET_Calcs!$K304+ET_Calcs!$L304)</f>
        <v>2.5489437471792131</v>
      </c>
      <c r="E306" s="34">
        <f>EXP(2.5*(Cálculos!I305-Constantes!$D$11)/(Constantes!$D$13))*Constantes!$D$18+Constantes!$D$17</f>
        <v>0.6374537257540499</v>
      </c>
      <c r="F306" s="34">
        <f>MIN(D306*E306,0.8*(I305+Clima!$F304-G306-H306-Constantes!$D$12))</f>
        <v>1.6248336883768784</v>
      </c>
      <c r="G306" s="34">
        <f>IF(Clima!$F304&gt;0.05*Constantes!$D$19,((Clima!$F304-0.05*Constantes!$D$19)^2)/(Clima!$F304+0.95*Constantes!$D$19),0)</f>
        <v>0</v>
      </c>
      <c r="H306" s="34">
        <f>MAX(0,I305+Clima!$F304-G306-Constantes!$D$11)</f>
        <v>0</v>
      </c>
      <c r="I306" s="34">
        <f>I305+Clima!$F304-G306-F306-H306</f>
        <v>45.464602084142385</v>
      </c>
      <c r="J306" s="7"/>
      <c r="K306" s="34">
        <v>301</v>
      </c>
      <c r="L306" s="34">
        <f>ET_Calcs!$I304*((1-Constantes!$E$20)*ET_Calcs!$K304+ET_Calcs!$L304)</f>
        <v>2.5489437471792131</v>
      </c>
      <c r="M306" s="34">
        <f>EXP(2.5*(Cálculos!Q305-Constantes!$D$11)/(Constantes!$D$13))*Constantes!$E$18+Constantes!$E$17</f>
        <v>0.67578397030779169</v>
      </c>
      <c r="N306" s="34">
        <f>MIN(L306*M306,0.8*(Q305+Clima!$F304-O306-P306-Constantes!$D$12))</f>
        <v>1.7225353255599887</v>
      </c>
      <c r="O306" s="34">
        <f>IF(Clima!$F304&gt;0.05*Constantes!$E$19,((Clima!$F304-0.05*Constantes!$E$19)^2)/(Clima!$F304+0.95*Constantes!$E$19),0)</f>
        <v>0</v>
      </c>
      <c r="P306" s="34">
        <f>MAX(0,Q305+Clima!$F304-O306-Constantes!$D$11)</f>
        <v>0</v>
      </c>
      <c r="Q306" s="34">
        <f>Q305+Clima!$F304-O306-N306-P306</f>
        <v>45.282853956811678</v>
      </c>
      <c r="R306" s="7"/>
      <c r="S306" s="34">
        <v>301</v>
      </c>
      <c r="T306" s="34">
        <f>ET_Calcs!$I304*((1-Constantes!$F$20)*ET_Calcs!$K304+ET_Calcs!$L304)</f>
        <v>2.5489437471792131</v>
      </c>
      <c r="U306" s="34">
        <f>EXP(2.5*(Cálculos!Y305-Constantes!$D$11)/(Constantes!$D$13))*Constantes!$F$18+Constantes!$F$17</f>
        <v>0.74877115170251207</v>
      </c>
      <c r="V306" s="34">
        <f>MIN(T306*U306,0.8*(Y305+Clima!$F304-W306-X306-Constantes!$D$12))</f>
        <v>1.9085755452002962</v>
      </c>
      <c r="W306" s="34">
        <f>IF(Clima!$F304&gt;0.05*Constantes!$F$19,((Clima!$F304-0.05*Constantes!$F$19)^2)/(Clima!$F304+0.95*Constantes!$F$19),0)</f>
        <v>0</v>
      </c>
      <c r="X306" s="34">
        <f>MAX(0,Y305+Clima!$F304-W306-Constantes!$D$11)</f>
        <v>0</v>
      </c>
      <c r="Y306" s="34">
        <f>Y305+Clima!$F304-W306-V306-X306</f>
        <v>44.73637958722518</v>
      </c>
      <c r="Z306" s="7"/>
      <c r="AA306" s="8"/>
    </row>
    <row r="307" spans="2:27" x14ac:dyDescent="0.25">
      <c r="B307" s="6"/>
      <c r="C307" s="34">
        <v>302</v>
      </c>
      <c r="D307" s="34">
        <f>ET_Calcs!$I305*((1-Constantes!$D$20)*ET_Calcs!$K305+ET_Calcs!$L305)</f>
        <v>2.5439079484707459</v>
      </c>
      <c r="E307" s="34">
        <f>EXP(2.5*(Cálculos!I306-Constantes!$D$11)/(Constantes!$D$13))*Constantes!$D$18+Constantes!$D$17</f>
        <v>0.62995044766875308</v>
      </c>
      <c r="F307" s="34">
        <f>MIN(D307*E307,0.8*(I306+Clima!$F305-G307-H307-Constantes!$D$12))</f>
        <v>1.6025359509672457</v>
      </c>
      <c r="G307" s="34">
        <f>IF(Clima!$F305&gt;0.05*Constantes!$D$19,((Clima!$F305-0.05*Constantes!$D$19)^2)/(Clima!$F305+0.95*Constantes!$D$19),0)</f>
        <v>0</v>
      </c>
      <c r="H307" s="34">
        <f>MAX(0,I306+Clima!$F305-G307-Constantes!$D$11)</f>
        <v>0</v>
      </c>
      <c r="I307" s="34">
        <f>I306+Clima!$F305-G307-F307-H307</f>
        <v>43.862066133175141</v>
      </c>
      <c r="J307" s="7"/>
      <c r="K307" s="34">
        <v>302</v>
      </c>
      <c r="L307" s="34">
        <f>ET_Calcs!$I305*((1-Constantes!$E$20)*ET_Calcs!$K305+ET_Calcs!$L305)</f>
        <v>2.5439079484707459</v>
      </c>
      <c r="M307" s="34">
        <f>EXP(2.5*(Cálculos!Q306-Constantes!$D$11)/(Constantes!$D$13))*Constantes!$E$18+Constantes!$E$17</f>
        <v>0.66959589877027259</v>
      </c>
      <c r="N307" s="34">
        <f>MIN(L307*M307,0.8*(Q306+Clima!$F305-O307-P307-Constantes!$D$12))</f>
        <v>1.7033903291451093</v>
      </c>
      <c r="O307" s="34">
        <f>IF(Clima!$F305&gt;0.05*Constantes!$E$19,((Clima!$F305-0.05*Constantes!$E$19)^2)/(Clima!$F305+0.95*Constantes!$E$19),0)</f>
        <v>0</v>
      </c>
      <c r="P307" s="34">
        <f>MAX(0,Q306+Clima!$F305-O307-Constantes!$D$11)</f>
        <v>0</v>
      </c>
      <c r="Q307" s="34">
        <f>Q306+Clima!$F305-O307-N307-P307</f>
        <v>43.57946362766657</v>
      </c>
      <c r="R307" s="7"/>
      <c r="S307" s="34">
        <v>302</v>
      </c>
      <c r="T307" s="34">
        <f>ET_Calcs!$I305*((1-Constantes!$F$20)*ET_Calcs!$K305+ET_Calcs!$L305)</f>
        <v>2.5439079484707459</v>
      </c>
      <c r="U307" s="34">
        <f>EXP(2.5*(Cálculos!Y306-Constantes!$D$11)/(Constantes!$D$13))*Constantes!$F$18+Constantes!$F$17</f>
        <v>0.74426021238471585</v>
      </c>
      <c r="V307" s="34">
        <f>MIN(T307*U307,0.8*(Y306+Clima!$F305-W307-X307-Constantes!$D$12))</f>
        <v>1.8933294700160042</v>
      </c>
      <c r="W307" s="34">
        <f>IF(Clima!$F305&gt;0.05*Constantes!$F$19,((Clima!$F305-0.05*Constantes!$F$19)^2)/(Clima!$F305+0.95*Constantes!$F$19),0)</f>
        <v>0</v>
      </c>
      <c r="X307" s="34">
        <f>MAX(0,Y306+Clima!$F305-W307-Constantes!$D$11)</f>
        <v>0</v>
      </c>
      <c r="Y307" s="34">
        <f>Y306+Clima!$F305-W307-V307-X307</f>
        <v>42.843050117209174</v>
      </c>
      <c r="Z307" s="7"/>
      <c r="AA307" s="8"/>
    </row>
    <row r="308" spans="2:27" x14ac:dyDescent="0.25">
      <c r="B308" s="6"/>
      <c r="C308" s="34">
        <v>303</v>
      </c>
      <c r="D308" s="34">
        <f>ET_Calcs!$I306*((1-Constantes!$D$20)*ET_Calcs!$K306+ET_Calcs!$L306)</f>
        <v>2.4719047244110675</v>
      </c>
      <c r="E308" s="34">
        <f>EXP(2.5*(Cálculos!I307-Constantes!$D$11)/(Constantes!$D$13))*Constantes!$D$18+Constantes!$D$17</f>
        <v>0.58156999689331212</v>
      </c>
      <c r="F308" s="34">
        <f>MIN(D308*E308,0.8*(I307+Clima!$F306-G308-H308-Constantes!$D$12))</f>
        <v>1.437585622896308</v>
      </c>
      <c r="G308" s="34">
        <f>IF(Clima!$F306&gt;0.05*Constantes!$D$19,((Clima!$F306-0.05*Constantes!$D$19)^2)/(Clima!$F306+0.95*Constantes!$D$19),0)</f>
        <v>1.485938843178195E-3</v>
      </c>
      <c r="H308" s="34">
        <f>MAX(0,I307+Clima!$F306-G308-Constantes!$D$11)</f>
        <v>0</v>
      </c>
      <c r="I308" s="34">
        <f>I307+Clima!$F306-G308-F308-H308</f>
        <v>44.922994571435652</v>
      </c>
      <c r="J308" s="7"/>
      <c r="K308" s="34">
        <v>303</v>
      </c>
      <c r="L308" s="34">
        <f>ET_Calcs!$I306*((1-Constantes!$E$20)*ET_Calcs!$K306+ET_Calcs!$L306)</f>
        <v>2.4719047244110675</v>
      </c>
      <c r="M308" s="34">
        <f>EXP(2.5*(Cálculos!Q307-Constantes!$D$11)/(Constantes!$D$13))*Constantes!$E$18+Constantes!$E$17</f>
        <v>0.6403519152784648</v>
      </c>
      <c r="N308" s="34">
        <f>MIN(L308*M308,0.8*(Q307+Clima!$F306-O308-P308-Constantes!$D$12))</f>
        <v>1.5828889246625129</v>
      </c>
      <c r="O308" s="34">
        <f>IF(Clima!$F306&gt;0.05*Constantes!$E$19,((Clima!$F306-0.05*Constantes!$E$19)^2)/(Clima!$F306+0.95*Constantes!$E$19),0)</f>
        <v>0</v>
      </c>
      <c r="P308" s="34">
        <f>MAX(0,Q307+Clima!$F306-O308-Constantes!$D$11)</f>
        <v>0</v>
      </c>
      <c r="Q308" s="34">
        <f>Q307+Clima!$F306-O308-N308-P308</f>
        <v>44.496574703004057</v>
      </c>
      <c r="R308" s="7"/>
      <c r="S308" s="34">
        <v>303</v>
      </c>
      <c r="T308" s="34">
        <f>ET_Calcs!$I306*((1-Constantes!$F$20)*ET_Calcs!$K306+ET_Calcs!$L306)</f>
        <v>2.4719047244110675</v>
      </c>
      <c r="U308" s="34">
        <f>EXP(2.5*(Cálculos!Y307-Constantes!$D$11)/(Constantes!$D$13))*Constantes!$F$18+Constantes!$F$17</f>
        <v>0.7295395088626655</v>
      </c>
      <c r="V308" s="34">
        <f>MIN(T308*U308,0.8*(Y307+Clima!$F306-W308-X308-Constantes!$D$12))</f>
        <v>1.8033521586021526</v>
      </c>
      <c r="W308" s="34">
        <f>IF(Clima!$F306&gt;0.05*Constantes!$F$19,((Clima!$F306-0.05*Constantes!$F$19)^2)/(Clima!$F306+0.95*Constantes!$F$19),0)</f>
        <v>0</v>
      </c>
      <c r="X308" s="34">
        <f>MAX(0,Y307+Clima!$F306-W308-Constantes!$D$11)</f>
        <v>0</v>
      </c>
      <c r="Y308" s="34">
        <f>Y307+Clima!$F306-W308-V308-X308</f>
        <v>43.539697958607022</v>
      </c>
      <c r="Z308" s="7"/>
      <c r="AA308" s="8"/>
    </row>
    <row r="309" spans="2:27" x14ac:dyDescent="0.25">
      <c r="B309" s="6"/>
      <c r="C309" s="34">
        <v>304</v>
      </c>
      <c r="D309" s="34">
        <f>ET_Calcs!$I307*((1-Constantes!$D$20)*ET_Calcs!$K307+ET_Calcs!$L307)</f>
        <v>2.5128303130519818</v>
      </c>
      <c r="E309" s="34">
        <f>EXP(2.5*(Cálculos!I308-Constantes!$D$11)/(Constantes!$D$13))*Constantes!$D$18+Constantes!$D$17</f>
        <v>0.61262692188069789</v>
      </c>
      <c r="F309" s="34">
        <f>MIN(D309*E309,0.8*(I308+Clima!$F307-G309-H309-Constantes!$D$12))</f>
        <v>1.539427499893546</v>
      </c>
      <c r="G309" s="34">
        <f>IF(Clima!$F307&gt;0.05*Constantes!$D$19,((Clima!$F307-0.05*Constantes!$D$19)^2)/(Clima!$F307+0.95*Constantes!$D$19),0)</f>
        <v>0</v>
      </c>
      <c r="H309" s="34">
        <f>MAX(0,I308+Clima!$F307-G309-Constantes!$D$11)</f>
        <v>0</v>
      </c>
      <c r="I309" s="34">
        <f>I308+Clima!$F307-G309-F309-H309</f>
        <v>43.383567071542103</v>
      </c>
      <c r="J309" s="7"/>
      <c r="K309" s="34">
        <v>304</v>
      </c>
      <c r="L309" s="34">
        <f>ET_Calcs!$I307*((1-Constantes!$E$20)*ET_Calcs!$K307+ET_Calcs!$L307)</f>
        <v>2.5128303130519818</v>
      </c>
      <c r="M309" s="34">
        <f>EXP(2.5*(Cálculos!Q308-Constantes!$D$11)/(Constantes!$D$13))*Constantes!$E$18+Constantes!$E$17</f>
        <v>0.65540804088663962</v>
      </c>
      <c r="N309" s="34">
        <f>MIN(L309*M309,0.8*(Q308+Clima!$F307-O309-P309-Constantes!$D$12))</f>
        <v>1.6469291925579608</v>
      </c>
      <c r="O309" s="34">
        <f>IF(Clima!$F307&gt;0.05*Constantes!$E$19,((Clima!$F307-0.05*Constantes!$E$19)^2)/(Clima!$F307+0.95*Constantes!$E$19),0)</f>
        <v>0</v>
      </c>
      <c r="P309" s="34">
        <f>MAX(0,Q308+Clima!$F307-O309-Constantes!$D$11)</f>
        <v>0</v>
      </c>
      <c r="Q309" s="34">
        <f>Q308+Clima!$F307-O309-N309-P309</f>
        <v>42.849645510446095</v>
      </c>
      <c r="R309" s="7"/>
      <c r="S309" s="34">
        <v>304</v>
      </c>
      <c r="T309" s="34">
        <f>ET_Calcs!$I307*((1-Constantes!$F$20)*ET_Calcs!$K307+ET_Calcs!$L307)</f>
        <v>2.5128303130519818</v>
      </c>
      <c r="U309" s="34">
        <f>EXP(2.5*(Cálculos!Y308-Constantes!$D$11)/(Constantes!$D$13))*Constantes!$F$18+Constantes!$F$17</f>
        <v>0.7345995103702968</v>
      </c>
      <c r="V309" s="34">
        <f>MIN(T309*U309,0.8*(Y308+Clima!$F307-W309-X309-Constantes!$D$12))</f>
        <v>1.8459239176116256</v>
      </c>
      <c r="W309" s="34">
        <f>IF(Clima!$F307&gt;0.05*Constantes!$F$19,((Clima!$F307-0.05*Constantes!$F$19)^2)/(Clima!$F307+0.95*Constantes!$F$19),0)</f>
        <v>0</v>
      </c>
      <c r="X309" s="34">
        <f>MAX(0,Y308+Clima!$F307-W309-Constantes!$D$11)</f>
        <v>0</v>
      </c>
      <c r="Y309" s="34">
        <f>Y308+Clima!$F307-W309-V309-X309</f>
        <v>41.693774040995393</v>
      </c>
      <c r="Z309" s="7"/>
      <c r="AA309" s="8"/>
    </row>
    <row r="310" spans="2:27" x14ac:dyDescent="0.25">
      <c r="B310" s="6"/>
      <c r="C310" s="34">
        <v>305</v>
      </c>
      <c r="D310" s="34">
        <f>ET_Calcs!$I308*((1-Constantes!$D$20)*ET_Calcs!$K308+ET_Calcs!$L308)</f>
        <v>2.4945075774988359</v>
      </c>
      <c r="E310" s="34">
        <f>EXP(2.5*(Cálculos!I309-Constantes!$D$11)/(Constantes!$D$13))*Constantes!$D$18+Constantes!$D$17</f>
        <v>0.56871681411525932</v>
      </c>
      <c r="F310" s="34">
        <f>MIN(D310*E310,0.8*(I309+Clima!$F308-G310-H310-Constantes!$D$12))</f>
        <v>1.4186684022615113</v>
      </c>
      <c r="G310" s="34">
        <f>IF(Clima!$F308&gt;0.05*Constantes!$D$19,((Clima!$F308-0.05*Constantes!$D$19)^2)/(Clima!$F308+0.95*Constantes!$D$19),0)</f>
        <v>0</v>
      </c>
      <c r="H310" s="34">
        <f>MAX(0,I309+Clima!$F308-G310-Constantes!$D$11)</f>
        <v>0</v>
      </c>
      <c r="I310" s="34">
        <f>I309+Clima!$F308-G310-F310-H310</f>
        <v>42.364898669280592</v>
      </c>
      <c r="J310" s="7"/>
      <c r="K310" s="34">
        <v>305</v>
      </c>
      <c r="L310" s="34">
        <f>ET_Calcs!$I308*((1-Constantes!$E$20)*ET_Calcs!$K308+ET_Calcs!$L308)</f>
        <v>2.4945075774988359</v>
      </c>
      <c r="M310" s="34">
        <f>EXP(2.5*(Cálculos!Q309-Constantes!$D$11)/(Constantes!$D$13))*Constantes!$E$18+Constantes!$E$17</f>
        <v>0.62941988580199404</v>
      </c>
      <c r="N310" s="34">
        <f>MIN(L310*M310,0.8*(Q309+Clima!$F308-O310-P310-Constantes!$D$12))</f>
        <v>1.570092674561526</v>
      </c>
      <c r="O310" s="34">
        <f>IF(Clima!$F308&gt;0.05*Constantes!$E$19,((Clima!$F308-0.05*Constantes!$E$19)^2)/(Clima!$F308+0.95*Constantes!$E$19),0)</f>
        <v>0</v>
      </c>
      <c r="P310" s="34">
        <f>MAX(0,Q309+Clima!$F308-O310-Constantes!$D$11)</f>
        <v>0</v>
      </c>
      <c r="Q310" s="34">
        <f>Q309+Clima!$F308-O310-N310-P310</f>
        <v>41.679552835884564</v>
      </c>
      <c r="R310" s="7"/>
      <c r="S310" s="34">
        <v>305</v>
      </c>
      <c r="T310" s="34">
        <f>ET_Calcs!$I308*((1-Constantes!$F$20)*ET_Calcs!$K308+ET_Calcs!$L308)</f>
        <v>2.4945075774988359</v>
      </c>
      <c r="U310" s="34">
        <f>EXP(2.5*(Cálculos!Y309-Constantes!$D$11)/(Constantes!$D$13))*Constantes!$F$18+Constantes!$F$17</f>
        <v>0.72200229457652743</v>
      </c>
      <c r="V310" s="34">
        <f>MIN(T310*U310,0.8*(Y309+Clima!$F308-W310-X310-Constantes!$D$12))</f>
        <v>1.8010401947926944</v>
      </c>
      <c r="W310" s="34">
        <f>IF(Clima!$F308&gt;0.05*Constantes!$F$19,((Clima!$F308-0.05*Constantes!$F$19)^2)/(Clima!$F308+0.95*Constantes!$F$19),0)</f>
        <v>0</v>
      </c>
      <c r="X310" s="34">
        <f>MAX(0,Y309+Clima!$F308-W310-Constantes!$D$11)</f>
        <v>0</v>
      </c>
      <c r="Y310" s="34">
        <f>Y309+Clima!$F308-W310-V310-X310</f>
        <v>40.292733846202694</v>
      </c>
      <c r="Z310" s="7"/>
      <c r="AA310" s="8"/>
    </row>
    <row r="311" spans="2:27" x14ac:dyDescent="0.25">
      <c r="B311" s="6"/>
      <c r="C311" s="34">
        <v>306</v>
      </c>
      <c r="D311" s="34">
        <f>ET_Calcs!$I309*((1-Constantes!$D$20)*ET_Calcs!$K309+ET_Calcs!$L309)</f>
        <v>2.5017908328413045</v>
      </c>
      <c r="E311" s="34">
        <f>EXP(2.5*(Cálculos!I310-Constantes!$D$11)/(Constantes!$D$13))*Constantes!$D$18+Constantes!$D$17</f>
        <v>0.54352727562349257</v>
      </c>
      <c r="F311" s="34">
        <f>MIN(D311*E311,0.8*(I310+Clima!$F309-G311-H311-Constantes!$D$12))</f>
        <v>1.3597915555540627</v>
      </c>
      <c r="G311" s="34">
        <f>IF(Clima!$F309&gt;0.05*Constantes!$D$19,((Clima!$F309-0.05*Constantes!$D$19)^2)/(Clima!$F309+0.95*Constantes!$D$19),0)</f>
        <v>0</v>
      </c>
      <c r="H311" s="34">
        <f>MAX(0,I310+Clima!$F309-G311-Constantes!$D$11)</f>
        <v>0</v>
      </c>
      <c r="I311" s="34">
        <f>I310+Clima!$F309-G311-F311-H311</f>
        <v>43.205107113726534</v>
      </c>
      <c r="J311" s="7"/>
      <c r="K311" s="34">
        <v>306</v>
      </c>
      <c r="L311" s="34">
        <f>ET_Calcs!$I309*((1-Constantes!$E$20)*ET_Calcs!$K309+ET_Calcs!$L309)</f>
        <v>2.5017908328413045</v>
      </c>
      <c r="M311" s="34">
        <f>EXP(2.5*(Cálculos!Q310-Constantes!$D$11)/(Constantes!$D$13))*Constantes!$E$18+Constantes!$E$17</f>
        <v>0.61364184019722123</v>
      </c>
      <c r="N311" s="34">
        <f>MIN(L311*M311,0.8*(Q310+Clima!$F309-O311-P311-Constantes!$D$12))</f>
        <v>1.5352035304532767</v>
      </c>
      <c r="O311" s="34">
        <f>IF(Clima!$F309&gt;0.05*Constantes!$E$19,((Clima!$F309-0.05*Constantes!$E$19)^2)/(Clima!$F309+0.95*Constantes!$E$19),0)</f>
        <v>0</v>
      </c>
      <c r="P311" s="34">
        <f>MAX(0,Q310+Clima!$F309-O311-Constantes!$D$11)</f>
        <v>0</v>
      </c>
      <c r="Q311" s="34">
        <f>Q310+Clima!$F309-O311-N311-P311</f>
        <v>42.344349305431294</v>
      </c>
      <c r="R311" s="7"/>
      <c r="S311" s="34">
        <v>306</v>
      </c>
      <c r="T311" s="34">
        <f>ET_Calcs!$I309*((1-Constantes!$F$20)*ET_Calcs!$K309+ET_Calcs!$L309)</f>
        <v>2.5017908328413045</v>
      </c>
      <c r="U311" s="34">
        <f>EXP(2.5*(Cálculos!Y310-Constantes!$D$11)/(Constantes!$D$13))*Constantes!$F$18+Constantes!$F$17</f>
        <v>0.71402514377108828</v>
      </c>
      <c r="V311" s="34">
        <f>MIN(T311*U311,0.8*(Y310+Clima!$F309-W311-X311-Constantes!$D$12))</f>
        <v>1.7863415591047032</v>
      </c>
      <c r="W311" s="34">
        <f>IF(Clima!$F309&gt;0.05*Constantes!$F$19,((Clima!$F309-0.05*Constantes!$F$19)^2)/(Clima!$F309+0.95*Constantes!$F$19),0)</f>
        <v>0</v>
      </c>
      <c r="X311" s="34">
        <f>MAX(0,Y310+Clima!$F309-W311-Constantes!$D$11)</f>
        <v>0</v>
      </c>
      <c r="Y311" s="34">
        <f>Y310+Clima!$F309-W311-V311-X311</f>
        <v>40.706392287097991</v>
      </c>
      <c r="Z311" s="7"/>
      <c r="AA311" s="8"/>
    </row>
    <row r="312" spans="2:27" x14ac:dyDescent="0.25">
      <c r="B312" s="6"/>
      <c r="C312" s="34">
        <v>307</v>
      </c>
      <c r="D312" s="34">
        <f>ET_Calcs!$I310*((1-Constantes!$D$20)*ET_Calcs!$K310+ET_Calcs!$L310)</f>
        <v>2.5244345342345866</v>
      </c>
      <c r="E312" s="34">
        <f>EXP(2.5*(Cálculos!I311-Constantes!$D$11)/(Constantes!$D$13))*Constantes!$D$18+Constantes!$D$17</f>
        <v>0.56409539256984509</v>
      </c>
      <c r="F312" s="34">
        <f>MIN(D312*E312,0.8*(I311+Clima!$F310-G312-H312-Constantes!$D$12))</f>
        <v>1.4240218896059331</v>
      </c>
      <c r="G312" s="34">
        <f>IF(Clima!$F310&gt;0.05*Constantes!$D$19,((Clima!$F310-0.05*Constantes!$D$19)^2)/(Clima!$F310+0.95*Constantes!$D$19),0)</f>
        <v>0</v>
      </c>
      <c r="H312" s="34">
        <f>MAX(0,I311+Clima!$F310-G312-Constantes!$D$11)</f>
        <v>0</v>
      </c>
      <c r="I312" s="34">
        <f>I311+Clima!$F310-G312-F312-H312</f>
        <v>41.781085224120602</v>
      </c>
      <c r="J312" s="7"/>
      <c r="K312" s="34">
        <v>307</v>
      </c>
      <c r="L312" s="34">
        <f>ET_Calcs!$I310*((1-Constantes!$E$20)*ET_Calcs!$K310+ET_Calcs!$L310)</f>
        <v>2.5244345342345866</v>
      </c>
      <c r="M312" s="34">
        <f>EXP(2.5*(Cálculos!Q311-Constantes!$D$11)/(Constantes!$D$13))*Constantes!$E$18+Constantes!$E$17</f>
        <v>0.62235394396414023</v>
      </c>
      <c r="N312" s="34">
        <f>MIN(L312*M312,0.8*(Q311+Clima!$F310-O312-P312-Constantes!$D$12))</f>
        <v>1.5710917886601723</v>
      </c>
      <c r="O312" s="34">
        <f>IF(Clima!$F310&gt;0.05*Constantes!$E$19,((Clima!$F310-0.05*Constantes!$E$19)^2)/(Clima!$F310+0.95*Constantes!$E$19),0)</f>
        <v>0</v>
      </c>
      <c r="P312" s="34">
        <f>MAX(0,Q311+Clima!$F310-O312-Constantes!$D$11)</f>
        <v>0</v>
      </c>
      <c r="Q312" s="34">
        <f>Q311+Clima!$F310-O312-N312-P312</f>
        <v>40.773257516771125</v>
      </c>
      <c r="R312" s="7"/>
      <c r="S312" s="34">
        <v>307</v>
      </c>
      <c r="T312" s="34">
        <f>ET_Calcs!$I310*((1-Constantes!$F$20)*ET_Calcs!$K310+ET_Calcs!$L310)</f>
        <v>2.5244345342345866</v>
      </c>
      <c r="U312" s="34">
        <f>EXP(2.5*(Cálculos!Y311-Constantes!$D$11)/(Constantes!$D$13))*Constantes!$F$18+Constantes!$F$17</f>
        <v>0.71625263431125219</v>
      </c>
      <c r="V312" s="34">
        <f>MIN(T312*U312,0.8*(Y311+Clima!$F310-W312-X312-Constantes!$D$12))</f>
        <v>1.8081328852918217</v>
      </c>
      <c r="W312" s="34">
        <f>IF(Clima!$F310&gt;0.05*Constantes!$F$19,((Clima!$F310-0.05*Constantes!$F$19)^2)/(Clima!$F310+0.95*Constantes!$F$19),0)</f>
        <v>0</v>
      </c>
      <c r="X312" s="34">
        <f>MAX(0,Y311+Clima!$F310-W312-Constantes!$D$11)</f>
        <v>0</v>
      </c>
      <c r="Y312" s="34">
        <f>Y311+Clima!$F310-W312-V312-X312</f>
        <v>38.898259401806172</v>
      </c>
      <c r="Z312" s="7"/>
      <c r="AA312" s="8"/>
    </row>
    <row r="313" spans="2:27" x14ac:dyDescent="0.25">
      <c r="B313" s="6"/>
      <c r="C313" s="34">
        <v>308</v>
      </c>
      <c r="D313" s="34">
        <f>ET_Calcs!$I311*((1-Constantes!$D$20)*ET_Calcs!$K311+ET_Calcs!$L311)</f>
        <v>2.4876751102699699</v>
      </c>
      <c r="E313" s="34">
        <f>EXP(2.5*(Cálculos!I312-Constantes!$D$11)/(Constantes!$D$13))*Constantes!$D$18+Constantes!$D$17</f>
        <v>0.53032520723623755</v>
      </c>
      <c r="F313" s="34">
        <f>MIN(D313*E313,0.8*(I312+Clima!$F311-G313-H313-Constantes!$D$12))</f>
        <v>1.3192768183903518</v>
      </c>
      <c r="G313" s="34">
        <f>IF(Clima!$F311&gt;0.05*Constantes!$D$19,((Clima!$F311-0.05*Constantes!$D$19)^2)/(Clima!$F311+0.95*Constantes!$D$19),0)</f>
        <v>2.8496595878294119E-3</v>
      </c>
      <c r="H313" s="34">
        <f>MAX(0,I312+Clima!$F311-G313-Constantes!$D$11)</f>
        <v>0</v>
      </c>
      <c r="I313" s="34">
        <f>I312+Clima!$F311-G313-F313-H313</f>
        <v>43.058958746142423</v>
      </c>
      <c r="J313" s="7"/>
      <c r="K313" s="34">
        <v>308</v>
      </c>
      <c r="L313" s="34">
        <f>ET_Calcs!$I311*((1-Constantes!$E$20)*ET_Calcs!$K311+ET_Calcs!$L311)</f>
        <v>2.4876751102699699</v>
      </c>
      <c r="M313" s="34">
        <f>EXP(2.5*(Cálculos!Q312-Constantes!$D$11)/(Constantes!$D$13))*Constantes!$E$18+Constantes!$E$17</f>
        <v>0.60275548872221874</v>
      </c>
      <c r="N313" s="34">
        <f>MIN(L313*M313,0.8*(Q312+Clima!$F311-O313-P313-Constantes!$D$12))</f>
        <v>1.4994598268728752</v>
      </c>
      <c r="O313" s="34">
        <f>IF(Clima!$F311&gt;0.05*Constantes!$E$19,((Clima!$F311-0.05*Constantes!$E$19)^2)/(Clima!$F311+0.95*Constantes!$E$19),0)</f>
        <v>0</v>
      </c>
      <c r="P313" s="34">
        <f>MAX(0,Q312+Clima!$F311-O313-Constantes!$D$11)</f>
        <v>0</v>
      </c>
      <c r="Q313" s="34">
        <f>Q312+Clima!$F311-O313-N313-P313</f>
        <v>41.873797689898254</v>
      </c>
      <c r="R313" s="7"/>
      <c r="S313" s="34">
        <v>308</v>
      </c>
      <c r="T313" s="34">
        <f>ET_Calcs!$I311*((1-Constantes!$F$20)*ET_Calcs!$K311+ET_Calcs!$L311)</f>
        <v>2.4876751102699699</v>
      </c>
      <c r="U313" s="34">
        <f>EXP(2.5*(Cálculos!Y312-Constantes!$D$11)/(Constantes!$D$13))*Constantes!$F$18+Constantes!$F$17</f>
        <v>0.70722755372796853</v>
      </c>
      <c r="V313" s="34">
        <f>MIN(T313*U313,0.8*(Y312+Clima!$F311-W313-X313-Constantes!$D$12))</f>
        <v>1.7593523827061852</v>
      </c>
      <c r="W313" s="34">
        <f>IF(Clima!$F311&gt;0.05*Constantes!$F$19,((Clima!$F311-0.05*Constantes!$F$19)^2)/(Clima!$F311+0.95*Constantes!$F$19),0)</f>
        <v>0</v>
      </c>
      <c r="X313" s="34">
        <f>MAX(0,Y312+Clima!$F311-W313-Constantes!$D$11)</f>
        <v>0</v>
      </c>
      <c r="Y313" s="34">
        <f>Y312+Clima!$F311-W313-V313-X313</f>
        <v>39.73890701909999</v>
      </c>
      <c r="Z313" s="7"/>
      <c r="AA313" s="8"/>
    </row>
    <row r="314" spans="2:27" x14ac:dyDescent="0.25">
      <c r="B314" s="6"/>
      <c r="C314" s="34">
        <v>309</v>
      </c>
      <c r="D314" s="34">
        <f>ET_Calcs!$I312*((1-Constantes!$D$20)*ET_Calcs!$K312+ET_Calcs!$L312)</f>
        <v>2.5591685905190631</v>
      </c>
      <c r="E314" s="34">
        <f>EXP(2.5*(Cálculos!I313-Constantes!$D$11)/(Constantes!$D$13))*Constantes!$D$18+Constantes!$D$17</f>
        <v>0.5603783764342799</v>
      </c>
      <c r="F314" s="34">
        <f>MIN(D314*E314,0.8*(I313+Clima!$F312-G314-H314-Constantes!$D$12))</f>
        <v>1.434102739776677</v>
      </c>
      <c r="G314" s="34">
        <f>IF(Clima!$F312&gt;0.05*Constantes!$D$19,((Clima!$F312-0.05*Constantes!$D$19)^2)/(Clima!$F312+0.95*Constantes!$D$19),0)</f>
        <v>0</v>
      </c>
      <c r="H314" s="34">
        <f>MAX(0,I313+Clima!$F312-G314-Constantes!$D$11)</f>
        <v>0</v>
      </c>
      <c r="I314" s="34">
        <f>I313+Clima!$F312-G314-F314-H314</f>
        <v>42.724856006365748</v>
      </c>
      <c r="J314" s="7"/>
      <c r="K314" s="34">
        <v>309</v>
      </c>
      <c r="L314" s="34">
        <f>ET_Calcs!$I312*((1-Constantes!$E$20)*ET_Calcs!$K312+ET_Calcs!$L312)</f>
        <v>2.5591685905190631</v>
      </c>
      <c r="M314" s="34">
        <f>EXP(2.5*(Cálculos!Q313-Constantes!$D$11)/(Constantes!$D$13))*Constantes!$E$18+Constantes!$E$17</f>
        <v>0.6161212044577985</v>
      </c>
      <c r="N314" s="34">
        <f>MIN(L314*M314,0.8*(Q313+Clima!$F312-O314-P314-Constantes!$D$12))</f>
        <v>1.5767580344011716</v>
      </c>
      <c r="O314" s="34">
        <f>IF(Clima!$F312&gt;0.05*Constantes!$E$19,((Clima!$F312-0.05*Constantes!$E$19)^2)/(Clima!$F312+0.95*Constantes!$E$19),0)</f>
        <v>0</v>
      </c>
      <c r="P314" s="34">
        <f>MAX(0,Q313+Clima!$F312-O314-Constantes!$D$11)</f>
        <v>0</v>
      </c>
      <c r="Q314" s="34">
        <f>Q313+Clima!$F312-O314-N314-P314</f>
        <v>41.397039655497082</v>
      </c>
      <c r="R314" s="7"/>
      <c r="S314" s="34">
        <v>309</v>
      </c>
      <c r="T314" s="34">
        <f>ET_Calcs!$I312*((1-Constantes!$F$20)*ET_Calcs!$K312+ET_Calcs!$L312)</f>
        <v>2.5591685905190631</v>
      </c>
      <c r="U314" s="34">
        <f>EXP(2.5*(Cálculos!Y313-Constantes!$D$11)/(Constantes!$D$13))*Constantes!$F$18+Constantes!$F$17</f>
        <v>0.71119873294526881</v>
      </c>
      <c r="V314" s="34">
        <f>MIN(T314*U314,0.8*(Y313+Clima!$F312-W314-X314-Constantes!$D$12))</f>
        <v>1.8200774589704871</v>
      </c>
      <c r="W314" s="34">
        <f>IF(Clima!$F312&gt;0.05*Constantes!$F$19,((Clima!$F312-0.05*Constantes!$F$19)^2)/(Clima!$F312+0.95*Constantes!$F$19),0)</f>
        <v>0</v>
      </c>
      <c r="X314" s="34">
        <f>MAX(0,Y313+Clima!$F312-W314-Constantes!$D$11)</f>
        <v>0</v>
      </c>
      <c r="Y314" s="34">
        <f>Y313+Clima!$F312-W314-V314-X314</f>
        <v>39.018829560129504</v>
      </c>
      <c r="Z314" s="7"/>
      <c r="AA314" s="8"/>
    </row>
    <row r="315" spans="2:27" x14ac:dyDescent="0.25">
      <c r="B315" s="6"/>
      <c r="C315" s="34">
        <v>310</v>
      </c>
      <c r="D315" s="34">
        <f>ET_Calcs!$I313*((1-Constantes!$D$20)*ET_Calcs!$K313+ET_Calcs!$L313)</f>
        <v>2.5298751828892891</v>
      </c>
      <c r="E315" s="34">
        <f>EXP(2.5*(Cálculos!I314-Constantes!$D$11)/(Constantes!$D$13))*Constantes!$D$18+Constantes!$D$17</f>
        <v>0.55210441609066008</v>
      </c>
      <c r="F315" s="34">
        <f>MIN(D315*E315,0.8*(I314+Clima!$F313-G315-H315-Constantes!$D$12))</f>
        <v>1.3967552606313429</v>
      </c>
      <c r="G315" s="34">
        <f>IF(Clima!$F313&gt;0.05*Constantes!$D$19,((Clima!$F313-0.05*Constantes!$D$19)^2)/(Clima!$F313+0.95*Constantes!$D$19),0)</f>
        <v>0</v>
      </c>
      <c r="H315" s="34">
        <f>MAX(0,I314+Clima!$F313-G315-Constantes!$D$11)</f>
        <v>0</v>
      </c>
      <c r="I315" s="34">
        <f>I314+Clima!$F313-G315-F315-H315</f>
        <v>41.428100745734405</v>
      </c>
      <c r="J315" s="7"/>
      <c r="K315" s="34">
        <v>310</v>
      </c>
      <c r="L315" s="34">
        <f>ET_Calcs!$I313*((1-Constantes!$E$20)*ET_Calcs!$K313+ET_Calcs!$L313)</f>
        <v>2.5298751828892891</v>
      </c>
      <c r="M315" s="34">
        <f>EXP(2.5*(Cálculos!Q314-Constantes!$D$11)/(Constantes!$D$13))*Constantes!$E$18+Constantes!$E$17</f>
        <v>0.61012999014545821</v>
      </c>
      <c r="N315" s="34">
        <f>MIN(L315*M315,0.8*(Q314+Clima!$F313-O315-P315-Constantes!$D$12))</f>
        <v>1.5435527204054813</v>
      </c>
      <c r="O315" s="34">
        <f>IF(Clima!$F313&gt;0.05*Constantes!$E$19,((Clima!$F313-0.05*Constantes!$E$19)^2)/(Clima!$F313+0.95*Constantes!$E$19),0)</f>
        <v>0</v>
      </c>
      <c r="P315" s="34">
        <f>MAX(0,Q314+Clima!$F313-O315-Constantes!$D$11)</f>
        <v>0</v>
      </c>
      <c r="Q315" s="34">
        <f>Q314+Clima!$F313-O315-N315-P315</f>
        <v>39.953486935091604</v>
      </c>
      <c r="R315" s="7"/>
      <c r="S315" s="34">
        <v>310</v>
      </c>
      <c r="T315" s="34">
        <f>ET_Calcs!$I313*((1-Constantes!$F$20)*ET_Calcs!$K313+ET_Calcs!$L313)</f>
        <v>2.5298751828892891</v>
      </c>
      <c r="U315" s="34">
        <f>EXP(2.5*(Cálculos!Y314-Constantes!$D$11)/(Constantes!$D$13))*Constantes!$F$18+Constantes!$F$17</f>
        <v>0.70777459118779351</v>
      </c>
      <c r="V315" s="34">
        <f>MIN(T315*U315,0.8*(Y314+Clima!$F313-W315-X315-Constantes!$D$12))</f>
        <v>1.7905813733256111</v>
      </c>
      <c r="W315" s="34">
        <f>IF(Clima!$F313&gt;0.05*Constantes!$F$19,((Clima!$F313-0.05*Constantes!$F$19)^2)/(Clima!$F313+0.95*Constantes!$F$19),0)</f>
        <v>0</v>
      </c>
      <c r="X315" s="34">
        <f>MAX(0,Y314+Clima!$F313-W315-Constantes!$D$11)</f>
        <v>0</v>
      </c>
      <c r="Y315" s="34">
        <f>Y314+Clima!$F313-W315-V315-X315</f>
        <v>37.328248186803897</v>
      </c>
      <c r="Z315" s="7"/>
      <c r="AA315" s="8"/>
    </row>
    <row r="316" spans="2:27" x14ac:dyDescent="0.25">
      <c r="B316" s="6"/>
      <c r="C316" s="34">
        <v>311</v>
      </c>
      <c r="D316" s="34">
        <f>ET_Calcs!$I314*((1-Constantes!$D$20)*ET_Calcs!$K314+ET_Calcs!$L314)</f>
        <v>2.5185570987071362</v>
      </c>
      <c r="E316" s="34">
        <f>EXP(2.5*(Cálculos!I315-Constantes!$D$11)/(Constantes!$D$13))*Constantes!$D$18+Constantes!$D$17</f>
        <v>0.52274863753088696</v>
      </c>
      <c r="F316" s="34">
        <f>MIN(D316*E316,0.8*(I315+Clima!$F314-G316-H316-Constantes!$D$12))</f>
        <v>1.316572291892899</v>
      </c>
      <c r="G316" s="34">
        <f>IF(Clima!$F314&gt;0.05*Constantes!$D$19,((Clima!$F314-0.05*Constantes!$D$19)^2)/(Clima!$F314+0.95*Constantes!$D$19),0)</f>
        <v>0</v>
      </c>
      <c r="H316" s="34">
        <f>MAX(0,I315+Clima!$F314-G316-Constantes!$D$11)</f>
        <v>0</v>
      </c>
      <c r="I316" s="34">
        <f>I315+Clima!$F314-G316-F316-H316</f>
        <v>42.111528453841508</v>
      </c>
      <c r="J316" s="7"/>
      <c r="K316" s="34">
        <v>311</v>
      </c>
      <c r="L316" s="34">
        <f>ET_Calcs!$I314*((1-Constantes!$E$20)*ET_Calcs!$K314+ET_Calcs!$L314)</f>
        <v>2.5185570987071362</v>
      </c>
      <c r="M316" s="34">
        <f>EXP(2.5*(Cálculos!Q315-Constantes!$D$11)/(Constantes!$D$13))*Constantes!$E$18+Constantes!$E$17</f>
        <v>0.59380954876056435</v>
      </c>
      <c r="N316" s="34">
        <f>MIN(L316*M316,0.8*(Q315+Clima!$F314-O316-P316-Constantes!$D$12))</f>
        <v>1.4955432543110008</v>
      </c>
      <c r="O316" s="34">
        <f>IF(Clima!$F314&gt;0.05*Constantes!$E$19,((Clima!$F314-0.05*Constantes!$E$19)^2)/(Clima!$F314+0.95*Constantes!$E$19),0)</f>
        <v>0</v>
      </c>
      <c r="P316" s="34">
        <f>MAX(0,Q315+Clima!$F314-O316-Constantes!$D$11)</f>
        <v>0</v>
      </c>
      <c r="Q316" s="34">
        <f>Q315+Clima!$F314-O316-N316-P316</f>
        <v>40.457943680780602</v>
      </c>
      <c r="R316" s="7"/>
      <c r="S316" s="34">
        <v>311</v>
      </c>
      <c r="T316" s="34">
        <f>ET_Calcs!$I314*((1-Constantes!$F$20)*ET_Calcs!$K314+ET_Calcs!$L314)</f>
        <v>2.5185570987071362</v>
      </c>
      <c r="U316" s="34">
        <f>EXP(2.5*(Cálculos!Y315-Constantes!$D$11)/(Constantes!$D$13))*Constantes!$F$18+Constantes!$F$17</f>
        <v>0.70073466706038412</v>
      </c>
      <c r="V316" s="34">
        <f>MIN(T316*U316,0.8*(Y315+Clima!$F314-W316-X316-Constantes!$D$12))</f>
        <v>1.764840270035112</v>
      </c>
      <c r="W316" s="34">
        <f>IF(Clima!$F314&gt;0.05*Constantes!$F$19,((Clima!$F314-0.05*Constantes!$F$19)^2)/(Clima!$F314+0.95*Constantes!$F$19),0)</f>
        <v>0</v>
      </c>
      <c r="X316" s="34">
        <f>MAX(0,Y315+Clima!$F314-W316-Constantes!$D$11)</f>
        <v>0</v>
      </c>
      <c r="Y316" s="34">
        <f>Y315+Clima!$F314-W316-V316-X316</f>
        <v>37.563407916768782</v>
      </c>
      <c r="Z316" s="7"/>
      <c r="AA316" s="8"/>
    </row>
    <row r="317" spans="2:27" x14ac:dyDescent="0.25">
      <c r="B317" s="6"/>
      <c r="C317" s="34">
        <v>312</v>
      </c>
      <c r="D317" s="34">
        <f>ET_Calcs!$I315*((1-Constantes!$D$20)*ET_Calcs!$K315+ET_Calcs!$L315)</f>
        <v>2.5200534855482344</v>
      </c>
      <c r="E317" s="34">
        <f>EXP(2.5*(Cálculos!I316-Constantes!$D$11)/(Constantes!$D$13))*Constantes!$D$18+Constantes!$D$17</f>
        <v>0.53769236234244133</v>
      </c>
      <c r="F317" s="34">
        <f>MIN(D317*E317,0.8*(I316+Clima!$F315-G317-H317-Constantes!$D$12))</f>
        <v>1.3550135118737334</v>
      </c>
      <c r="G317" s="34">
        <f>IF(Clima!$F315&gt;0.05*Constantes!$D$19,((Clima!$F315-0.05*Constantes!$D$19)^2)/(Clima!$F315+0.95*Constantes!$D$19),0)</f>
        <v>0</v>
      </c>
      <c r="H317" s="34">
        <f>MAX(0,I316+Clima!$F315-G317-Constantes!$D$11)</f>
        <v>0</v>
      </c>
      <c r="I317" s="34">
        <f>I316+Clima!$F315-G317-F317-H317</f>
        <v>40.756514941967772</v>
      </c>
      <c r="J317" s="7"/>
      <c r="K317" s="34">
        <v>312</v>
      </c>
      <c r="L317" s="34">
        <f>ET_Calcs!$I315*((1-Constantes!$E$20)*ET_Calcs!$K315+ET_Calcs!$L315)</f>
        <v>2.5200534855482344</v>
      </c>
      <c r="M317" s="34">
        <f>EXP(2.5*(Cálculos!Q316-Constantes!$D$11)/(Constantes!$D$13))*Constantes!$E$18+Constantes!$E$17</f>
        <v>0.59921779660943586</v>
      </c>
      <c r="N317" s="34">
        <f>MIN(L317*M317,0.8*(Q316+Clima!$F315-O317-P317-Constantes!$D$12))</f>
        <v>1.5100608969481417</v>
      </c>
      <c r="O317" s="34">
        <f>IF(Clima!$F315&gt;0.05*Constantes!$E$19,((Clima!$F315-0.05*Constantes!$E$19)^2)/(Clima!$F315+0.95*Constantes!$E$19),0)</f>
        <v>0</v>
      </c>
      <c r="P317" s="34">
        <f>MAX(0,Q316+Clima!$F315-O317-Constantes!$D$11)</f>
        <v>0</v>
      </c>
      <c r="Q317" s="34">
        <f>Q316+Clima!$F315-O317-N317-P317</f>
        <v>38.947882783832462</v>
      </c>
      <c r="R317" s="7"/>
      <c r="S317" s="34">
        <v>312</v>
      </c>
      <c r="T317" s="34">
        <f>ET_Calcs!$I315*((1-Constantes!$F$20)*ET_Calcs!$K315+ET_Calcs!$L315)</f>
        <v>2.5200534855482344</v>
      </c>
      <c r="U317" s="34">
        <f>EXP(2.5*(Cálculos!Y316-Constantes!$D$11)/(Constantes!$D$13))*Constantes!$F$18+Constantes!$F$17</f>
        <v>0.70163655639402833</v>
      </c>
      <c r="V317" s="34">
        <f>MIN(T317*U317,0.8*(Y316+Clima!$F315-W317-X317-Constantes!$D$12))</f>
        <v>1.7681616495288315</v>
      </c>
      <c r="W317" s="34">
        <f>IF(Clima!$F315&gt;0.05*Constantes!$F$19,((Clima!$F315-0.05*Constantes!$F$19)^2)/(Clima!$F315+0.95*Constantes!$F$19),0)</f>
        <v>0</v>
      </c>
      <c r="X317" s="34">
        <f>MAX(0,Y316+Clima!$F315-W317-Constantes!$D$11)</f>
        <v>0</v>
      </c>
      <c r="Y317" s="34">
        <f>Y316+Clima!$F315-W317-V317-X317</f>
        <v>35.795246267239953</v>
      </c>
      <c r="Z317" s="7"/>
      <c r="AA317" s="8"/>
    </row>
    <row r="318" spans="2:27" x14ac:dyDescent="0.25">
      <c r="B318" s="6"/>
      <c r="C318" s="34">
        <v>313</v>
      </c>
      <c r="D318" s="34">
        <f>ET_Calcs!$I316*((1-Constantes!$D$20)*ET_Calcs!$K316+ET_Calcs!$L316)</f>
        <v>2.5473257386821646</v>
      </c>
      <c r="E318" s="34">
        <f>EXP(2.5*(Cálculos!I317-Constantes!$D$11)/(Constantes!$D$13))*Constantes!$D$18+Constantes!$D$17</f>
        <v>0.50912882428832418</v>
      </c>
      <c r="F318" s="34">
        <f>MIN(D318*E318,0.8*(I317+Clima!$F316-G318-H318-Constantes!$D$12))</f>
        <v>1.2969169584146374</v>
      </c>
      <c r="G318" s="34">
        <f>IF(Clima!$F316&gt;0.05*Constantes!$D$19,((Clima!$F316-0.05*Constantes!$D$19)^2)/(Clima!$F316+0.95*Constantes!$D$19),0)</f>
        <v>0</v>
      </c>
      <c r="H318" s="34">
        <f>MAX(0,I317+Clima!$F316-G318-Constantes!$D$11)</f>
        <v>0</v>
      </c>
      <c r="I318" s="34">
        <f>I317+Clima!$F316-G318-F318-H318</f>
        <v>39.859597983553137</v>
      </c>
      <c r="J318" s="7"/>
      <c r="K318" s="34">
        <v>313</v>
      </c>
      <c r="L318" s="34">
        <f>ET_Calcs!$I316*((1-Constantes!$E$20)*ET_Calcs!$K316+ET_Calcs!$L316)</f>
        <v>2.5473257386821646</v>
      </c>
      <c r="M318" s="34">
        <f>EXP(2.5*(Cálculos!Q317-Constantes!$D$11)/(Constantes!$D$13))*Constantes!$E$18+Constantes!$E$17</f>
        <v>0.58389221795857305</v>
      </c>
      <c r="N318" s="34">
        <f>MIN(L318*M318,0.8*(Q317+Clima!$F316-O318-P318-Constantes!$D$12))</f>
        <v>1.4873636754220896</v>
      </c>
      <c r="O318" s="34">
        <f>IF(Clima!$F316&gt;0.05*Constantes!$E$19,((Clima!$F316-0.05*Constantes!$E$19)^2)/(Clima!$F316+0.95*Constantes!$E$19),0)</f>
        <v>0</v>
      </c>
      <c r="P318" s="34">
        <f>MAX(0,Q317+Clima!$F316-O318-Constantes!$D$11)</f>
        <v>0</v>
      </c>
      <c r="Q318" s="34">
        <f>Q317+Clima!$F316-O318-N318-P318</f>
        <v>37.860519108410372</v>
      </c>
      <c r="R318" s="7"/>
      <c r="S318" s="34">
        <v>313</v>
      </c>
      <c r="T318" s="34">
        <f>ET_Calcs!$I316*((1-Constantes!$F$20)*ET_Calcs!$K316+ET_Calcs!$L316)</f>
        <v>2.5473257386821646</v>
      </c>
      <c r="U318" s="34">
        <f>EXP(2.5*(Cálculos!Y317-Constantes!$D$11)/(Constantes!$D$13))*Constantes!$F$18+Constantes!$F$17</f>
        <v>0.69539905478128405</v>
      </c>
      <c r="V318" s="34">
        <f>MIN(T318*U318,0.8*(Y317+Clima!$F316-W318-X318-Constantes!$D$12))</f>
        <v>1.7714079108996135</v>
      </c>
      <c r="W318" s="34">
        <f>IF(Clima!$F316&gt;0.05*Constantes!$F$19,((Clima!$F316-0.05*Constantes!$F$19)^2)/(Clima!$F316+0.95*Constantes!$F$19),0)</f>
        <v>0</v>
      </c>
      <c r="X318" s="34">
        <f>MAX(0,Y317+Clima!$F316-W318-Constantes!$D$11)</f>
        <v>0</v>
      </c>
      <c r="Y318" s="34">
        <f>Y317+Clima!$F316-W318-V318-X318</f>
        <v>34.42383835634034</v>
      </c>
      <c r="Z318" s="7"/>
      <c r="AA318" s="8"/>
    </row>
    <row r="319" spans="2:27" x14ac:dyDescent="0.25">
      <c r="B319" s="6"/>
      <c r="C319" s="34">
        <v>314</v>
      </c>
      <c r="D319" s="34">
        <f>ET_Calcs!$I317*((1-Constantes!$D$20)*ET_Calcs!$K317+ET_Calcs!$L317)</f>
        <v>2.512413898384473</v>
      </c>
      <c r="E319" s="34">
        <f>EXP(2.5*(Cálculos!I318-Constantes!$D$11)/(Constantes!$D$13))*Constantes!$D$18+Constantes!$D$17</f>
        <v>0.49245417059830582</v>
      </c>
      <c r="F319" s="34">
        <f>MIN(D319*E319,0.8*(I318+Clima!$F317-G319-H319-Constantes!$D$12))</f>
        <v>1.2372487025285819</v>
      </c>
      <c r="G319" s="34">
        <f>IF(Clima!$F317&gt;0.05*Constantes!$D$19,((Clima!$F317-0.05*Constantes!$D$19)^2)/(Clima!$F317+0.95*Constantes!$D$19),0)</f>
        <v>0</v>
      </c>
      <c r="H319" s="34">
        <f>MAX(0,I318+Clima!$F317-G319-Constantes!$D$11)</f>
        <v>0</v>
      </c>
      <c r="I319" s="34">
        <f>I318+Clima!$F317-G319-F319-H319</f>
        <v>38.622349281024555</v>
      </c>
      <c r="J319" s="7"/>
      <c r="K319" s="34">
        <v>314</v>
      </c>
      <c r="L319" s="34">
        <f>ET_Calcs!$I317*((1-Constantes!$E$20)*ET_Calcs!$K317+ET_Calcs!$L317)</f>
        <v>2.512413898384473</v>
      </c>
      <c r="M319" s="34">
        <f>EXP(2.5*(Cálculos!Q318-Constantes!$D$11)/(Constantes!$D$13))*Constantes!$E$18+Constantes!$E$17</f>
        <v>0.57434486975455767</v>
      </c>
      <c r="N319" s="34">
        <f>MIN(L319*M319,0.8*(Q318+Clima!$F317-O319-P319-Constantes!$D$12))</f>
        <v>1.4429920332371706</v>
      </c>
      <c r="O319" s="34">
        <f>IF(Clima!$F317&gt;0.05*Constantes!$E$19,((Clima!$F317-0.05*Constantes!$E$19)^2)/(Clima!$F317+0.95*Constantes!$E$19),0)</f>
        <v>0</v>
      </c>
      <c r="P319" s="34">
        <f>MAX(0,Q318+Clima!$F317-O319-Constantes!$D$11)</f>
        <v>0</v>
      </c>
      <c r="Q319" s="34">
        <f>Q318+Clima!$F317-O319-N319-P319</f>
        <v>36.417527075173204</v>
      </c>
      <c r="R319" s="7"/>
      <c r="S319" s="34">
        <v>314</v>
      </c>
      <c r="T319" s="34">
        <f>ET_Calcs!$I317*((1-Constantes!$F$20)*ET_Calcs!$K317+ET_Calcs!$L317)</f>
        <v>2.512413898384473</v>
      </c>
      <c r="U319" s="34">
        <f>EXP(2.5*(Cálculos!Y318-Constantes!$D$11)/(Constantes!$D$13))*Constantes!$F$18+Constantes!$F$17</f>
        <v>0.69133810755786218</v>
      </c>
      <c r="V319" s="34">
        <f>MIN(T319*U319,0.8*(Y318+Clima!$F317-W319-X319-Constantes!$D$12))</f>
        <v>1.7369274699111927</v>
      </c>
      <c r="W319" s="34">
        <f>IF(Clima!$F317&gt;0.05*Constantes!$F$19,((Clima!$F317-0.05*Constantes!$F$19)^2)/(Clima!$F317+0.95*Constantes!$F$19),0)</f>
        <v>0</v>
      </c>
      <c r="X319" s="34">
        <f>MAX(0,Y318+Clima!$F317-W319-Constantes!$D$11)</f>
        <v>0</v>
      </c>
      <c r="Y319" s="34">
        <f>Y318+Clima!$F317-W319-V319-X319</f>
        <v>32.686910886429146</v>
      </c>
      <c r="Z319" s="7"/>
      <c r="AA319" s="8"/>
    </row>
    <row r="320" spans="2:27" x14ac:dyDescent="0.25">
      <c r="B320" s="6"/>
      <c r="C320" s="34">
        <v>315</v>
      </c>
      <c r="D320" s="34">
        <f>ET_Calcs!$I318*((1-Constantes!$D$20)*ET_Calcs!$K318+ET_Calcs!$L318)</f>
        <v>2.4334727639904825</v>
      </c>
      <c r="E320" s="34">
        <f>EXP(2.5*(Cálculos!I319-Constantes!$D$11)/(Constantes!$D$13))*Constantes!$D$18+Constantes!$D$17</f>
        <v>0.4720164810587098</v>
      </c>
      <c r="F320" s="34">
        <f>MIN(D320*E320,0.8*(I319+Clima!$F318-G320-H320-Constantes!$D$12))</f>
        <v>1.1486392508109997</v>
      </c>
      <c r="G320" s="34">
        <f>IF(Clima!$F318&gt;0.05*Constantes!$D$19,((Clima!$F318-0.05*Constantes!$D$19)^2)/(Clima!$F318+0.95*Constantes!$D$19),0)</f>
        <v>0</v>
      </c>
      <c r="H320" s="34">
        <f>MAX(0,I319+Clima!$F318-G320-Constantes!$D$11)</f>
        <v>0</v>
      </c>
      <c r="I320" s="34">
        <f>I319+Clima!$F318-G320-F320-H320</f>
        <v>37.473710030213553</v>
      </c>
      <c r="J320" s="7"/>
      <c r="K320" s="34">
        <v>315</v>
      </c>
      <c r="L320" s="34">
        <f>ET_Calcs!$I318*((1-Constantes!$E$20)*ET_Calcs!$K318+ET_Calcs!$L318)</f>
        <v>2.4334727639904825</v>
      </c>
      <c r="M320" s="34">
        <f>EXP(2.5*(Cálculos!Q319-Constantes!$D$11)/(Constantes!$D$13))*Constantes!$E$18+Constantes!$E$17</f>
        <v>0.56333146107643028</v>
      </c>
      <c r="N320" s="34">
        <f>MIN(L320*M320,0.8*(Q319+Clima!$F318-O320-P320-Constantes!$D$12))</f>
        <v>1.3708517676284577</v>
      </c>
      <c r="O320" s="34">
        <f>IF(Clima!$F318&gt;0.05*Constantes!$E$19,((Clima!$F318-0.05*Constantes!$E$19)^2)/(Clima!$F318+0.95*Constantes!$E$19),0)</f>
        <v>0</v>
      </c>
      <c r="P320" s="34">
        <f>MAX(0,Q319+Clima!$F318-O320-Constantes!$D$11)</f>
        <v>0</v>
      </c>
      <c r="Q320" s="34">
        <f>Q319+Clima!$F318-O320-N320-P320</f>
        <v>35.046675307544746</v>
      </c>
      <c r="R320" s="7"/>
      <c r="S320" s="34">
        <v>315</v>
      </c>
      <c r="T320" s="34">
        <f>ET_Calcs!$I318*((1-Constantes!$F$20)*ET_Calcs!$K318+ET_Calcs!$L318)</f>
        <v>2.4334727639904825</v>
      </c>
      <c r="U320" s="34">
        <f>EXP(2.5*(Cálculos!Y319-Constantes!$D$11)/(Constantes!$D$13))*Constantes!$F$18+Constantes!$F$17</f>
        <v>0.68700798888549164</v>
      </c>
      <c r="V320" s="34">
        <f>MIN(T320*U320,0.8*(Y319+Clima!$F318-W320-X320-Constantes!$D$12))</f>
        <v>1.6718152295967201</v>
      </c>
      <c r="W320" s="34">
        <f>IF(Clima!$F318&gt;0.05*Constantes!$F$19,((Clima!$F318-0.05*Constantes!$F$19)^2)/(Clima!$F318+0.95*Constantes!$F$19),0)</f>
        <v>0</v>
      </c>
      <c r="X320" s="34">
        <f>MAX(0,Y319+Clima!$F318-W320-Constantes!$D$11)</f>
        <v>0</v>
      </c>
      <c r="Y320" s="34">
        <f>Y319+Clima!$F318-W320-V320-X320</f>
        <v>31.015095656832425</v>
      </c>
      <c r="Z320" s="7"/>
      <c r="AA320" s="8"/>
    </row>
    <row r="321" spans="2:27" x14ac:dyDescent="0.25">
      <c r="B321" s="6"/>
      <c r="C321" s="34">
        <v>316</v>
      </c>
      <c r="D321" s="34">
        <f>ET_Calcs!$I319*((1-Constantes!$D$20)*ET_Calcs!$K319+ET_Calcs!$L319)</f>
        <v>2.5044038899738466</v>
      </c>
      <c r="E321" s="34">
        <f>EXP(2.5*(Cálculos!I320-Constantes!$D$11)/(Constantes!$D$13))*Constantes!$D$18+Constantes!$D$17</f>
        <v>0.45539974260117566</v>
      </c>
      <c r="F321" s="34">
        <f>MIN(D321*E321,0.8*(I320+Clima!$F319-G321-H321-Constantes!$D$12))</f>
        <v>1.1405048868634728</v>
      </c>
      <c r="G321" s="34">
        <f>IF(Clima!$F319&gt;0.05*Constantes!$D$19,((Clima!$F319-0.05*Constantes!$D$19)^2)/(Clima!$F319+0.95*Constantes!$D$19),0)</f>
        <v>0</v>
      </c>
      <c r="H321" s="34">
        <f>MAX(0,I320+Clima!$F319-G321-Constantes!$D$11)</f>
        <v>0</v>
      </c>
      <c r="I321" s="34">
        <f>I320+Clima!$F319-G321-F321-H321</f>
        <v>36.333205143350078</v>
      </c>
      <c r="J321" s="7"/>
      <c r="K321" s="34">
        <v>316</v>
      </c>
      <c r="L321" s="34">
        <f>ET_Calcs!$I319*((1-Constantes!$E$20)*ET_Calcs!$K319+ET_Calcs!$L319)</f>
        <v>2.5044038899738466</v>
      </c>
      <c r="M321" s="34">
        <f>EXP(2.5*(Cálculos!Q320-Constantes!$D$11)/(Constantes!$D$13))*Constantes!$E$18+Constantes!$E$17</f>
        <v>0.55438374793513423</v>
      </c>
      <c r="N321" s="34">
        <f>MIN(L321*M321,0.8*(Q320+Clima!$F319-O321-P321-Constantes!$D$12))</f>
        <v>1.3884008148670306</v>
      </c>
      <c r="O321" s="34">
        <f>IF(Clima!$F319&gt;0.05*Constantes!$E$19,((Clima!$F319-0.05*Constantes!$E$19)^2)/(Clima!$F319+0.95*Constantes!$E$19),0)</f>
        <v>0</v>
      </c>
      <c r="P321" s="34">
        <f>MAX(0,Q320+Clima!$F319-O321-Constantes!$D$11)</f>
        <v>0</v>
      </c>
      <c r="Q321" s="34">
        <f>Q320+Clima!$F319-O321-N321-P321</f>
        <v>33.658274492677712</v>
      </c>
      <c r="R321" s="7"/>
      <c r="S321" s="34">
        <v>316</v>
      </c>
      <c r="T321" s="34">
        <f>ET_Calcs!$I319*((1-Constantes!$F$20)*ET_Calcs!$K319+ET_Calcs!$L319)</f>
        <v>2.5044038899738466</v>
      </c>
      <c r="U321" s="34">
        <f>EXP(2.5*(Cálculos!Y320-Constantes!$D$11)/(Constantes!$D$13))*Constantes!$F$18+Constantes!$F$17</f>
        <v>0.6835596296993498</v>
      </c>
      <c r="V321" s="34">
        <f>MIN(T321*U321,0.8*(Y320+Clima!$F319-W321-X321-Constantes!$D$12))</f>
        <v>1.7119093956481337</v>
      </c>
      <c r="W321" s="34">
        <f>IF(Clima!$F319&gt;0.05*Constantes!$F$19,((Clima!$F319-0.05*Constantes!$F$19)^2)/(Clima!$F319+0.95*Constantes!$F$19),0)</f>
        <v>0</v>
      </c>
      <c r="X321" s="34">
        <f>MAX(0,Y320+Clima!$F319-W321-Constantes!$D$11)</f>
        <v>0</v>
      </c>
      <c r="Y321" s="34">
        <f>Y320+Clima!$F319-W321-V321-X321</f>
        <v>29.30318626118429</v>
      </c>
      <c r="Z321" s="7"/>
      <c r="AA321" s="8"/>
    </row>
    <row r="322" spans="2:27" x14ac:dyDescent="0.25">
      <c r="B322" s="6"/>
      <c r="C322" s="34">
        <v>317</v>
      </c>
      <c r="D322" s="34">
        <f>ET_Calcs!$I320*((1-Constantes!$D$20)*ET_Calcs!$K320+ET_Calcs!$L320)</f>
        <v>2.5806062103469718</v>
      </c>
      <c r="E322" s="34">
        <f>EXP(2.5*(Cálculos!I321-Constantes!$D$11)/(Constantes!$D$13))*Constantes!$D$18+Constantes!$D$17</f>
        <v>0.44087113935768568</v>
      </c>
      <c r="F322" s="34">
        <f>MIN(D322*E322,0.8*(I321+Clima!$F320-G322-H322-Constantes!$D$12))</f>
        <v>1.137714800189189</v>
      </c>
      <c r="G322" s="34">
        <f>IF(Clima!$F320&gt;0.05*Constantes!$D$19,((Clima!$F320-0.05*Constantes!$D$19)^2)/(Clima!$F320+0.95*Constantes!$D$19),0)</f>
        <v>5.6077354441188252E-4</v>
      </c>
      <c r="H322" s="34">
        <f>MAX(0,I321+Clima!$F320-G322-Constantes!$D$11)</f>
        <v>0</v>
      </c>
      <c r="I322" s="34">
        <f>I321+Clima!$F320-G322-F322-H322</f>
        <v>37.594929569616475</v>
      </c>
      <c r="J322" s="7"/>
      <c r="K322" s="34">
        <v>317</v>
      </c>
      <c r="L322" s="34">
        <f>ET_Calcs!$I320*((1-Constantes!$E$20)*ET_Calcs!$K320+ET_Calcs!$L320)</f>
        <v>2.5806062103469718</v>
      </c>
      <c r="M322" s="34">
        <f>EXP(2.5*(Cálculos!Q321-Constantes!$D$11)/(Constantes!$D$13))*Constantes!$E$18+Constantes!$E$17</f>
        <v>0.54660923049587173</v>
      </c>
      <c r="N322" s="34">
        <f>MIN(L322*M322,0.8*(Q321+Clima!$F320-O322-P322-Constantes!$D$12))</f>
        <v>1.4105831748506259</v>
      </c>
      <c r="O322" s="34">
        <f>IF(Clima!$F320&gt;0.05*Constantes!$E$19,((Clima!$F320-0.05*Constantes!$E$19)^2)/(Clima!$F320+0.95*Constantes!$E$19),0)</f>
        <v>0</v>
      </c>
      <c r="P322" s="34">
        <f>MAX(0,Q321+Clima!$F320-O322-Constantes!$D$11)</f>
        <v>0</v>
      </c>
      <c r="Q322" s="34">
        <f>Q321+Clima!$F320-O322-N322-P322</f>
        <v>34.647691317827082</v>
      </c>
      <c r="R322" s="7"/>
      <c r="S322" s="34">
        <v>317</v>
      </c>
      <c r="T322" s="34">
        <f>ET_Calcs!$I320*((1-Constantes!$F$20)*ET_Calcs!$K320+ET_Calcs!$L320)</f>
        <v>2.5806062103469718</v>
      </c>
      <c r="U322" s="34">
        <f>EXP(2.5*(Cálculos!Y321-Constantes!$D$11)/(Constantes!$D$13))*Constantes!$F$18+Constantes!$F$17</f>
        <v>0.68063349329845757</v>
      </c>
      <c r="V322" s="34">
        <f>MIN(T322*U322,0.8*(Y321+Clima!$F320-W322-X322-Constantes!$D$12))</f>
        <v>1.7564470197761537</v>
      </c>
      <c r="W322" s="34">
        <f>IF(Clima!$F320&gt;0.05*Constantes!$F$19,((Clima!$F320-0.05*Constantes!$F$19)^2)/(Clima!$F320+0.95*Constantes!$F$19),0)</f>
        <v>0</v>
      </c>
      <c r="X322" s="34">
        <f>MAX(0,Y321+Clima!$F320-W322-Constantes!$D$11)</f>
        <v>0</v>
      </c>
      <c r="Y322" s="34">
        <f>Y321+Clima!$F320-W322-V322-X322</f>
        <v>29.946739241408135</v>
      </c>
      <c r="Z322" s="7"/>
      <c r="AA322" s="8"/>
    </row>
    <row r="323" spans="2:27" x14ac:dyDescent="0.25">
      <c r="B323" s="6"/>
      <c r="C323" s="34">
        <v>318</v>
      </c>
      <c r="D323" s="34">
        <f>ET_Calcs!$I321*((1-Constantes!$D$20)*ET_Calcs!$K321+ET_Calcs!$L321)</f>
        <v>2.5738085729038822</v>
      </c>
      <c r="E323" s="34">
        <f>EXP(2.5*(Cálculos!I322-Constantes!$D$11)/(Constantes!$D$13))*Constantes!$D$18+Constantes!$D$17</f>
        <v>0.4570549571430696</v>
      </c>
      <c r="F323" s="34">
        <f>MIN(D323*E323,0.8*(I322+Clima!$F321-G323-H323-Constantes!$D$12))</f>
        <v>1.176371966983049</v>
      </c>
      <c r="G323" s="34">
        <f>IF(Clima!$F321&gt;0.05*Constantes!$D$19,((Clima!$F321-0.05*Constantes!$D$19)^2)/(Clima!$F321+0.95*Constantes!$D$19),0)</f>
        <v>0</v>
      </c>
      <c r="H323" s="34">
        <f>MAX(0,I322+Clima!$F321-G323-Constantes!$D$11)</f>
        <v>0</v>
      </c>
      <c r="I323" s="34">
        <f>I322+Clima!$F321-G323-F323-H323</f>
        <v>37.018557602633429</v>
      </c>
      <c r="J323" s="7"/>
      <c r="K323" s="34">
        <v>318</v>
      </c>
      <c r="L323" s="34">
        <f>ET_Calcs!$I321*((1-Constantes!$E$20)*ET_Calcs!$K321+ET_Calcs!$L321)</f>
        <v>2.5738085729038822</v>
      </c>
      <c r="M323" s="34">
        <f>EXP(2.5*(Cálculos!Q322-Constantes!$D$11)/(Constantes!$D$13))*Constantes!$E$18+Constantes!$E$17</f>
        <v>0.55202549066786644</v>
      </c>
      <c r="N323" s="34">
        <f>MIN(L323*M323,0.8*(Q322+Clima!$F321-O323-P323-Constantes!$D$12))</f>
        <v>1.4208079403424267</v>
      </c>
      <c r="O323" s="34">
        <f>IF(Clima!$F321&gt;0.05*Constantes!$E$19,((Clima!$F321-0.05*Constantes!$E$19)^2)/(Clima!$F321+0.95*Constantes!$E$19),0)</f>
        <v>0</v>
      </c>
      <c r="P323" s="34">
        <f>MAX(0,Q322+Clima!$F321-O323-Constantes!$D$11)</f>
        <v>0</v>
      </c>
      <c r="Q323" s="34">
        <f>Q322+Clima!$F321-O323-N323-P323</f>
        <v>33.826883377484656</v>
      </c>
      <c r="R323" s="7"/>
      <c r="S323" s="34">
        <v>318</v>
      </c>
      <c r="T323" s="34">
        <f>ET_Calcs!$I321*((1-Constantes!$F$20)*ET_Calcs!$K321+ET_Calcs!$L321)</f>
        <v>2.5738085729038822</v>
      </c>
      <c r="U323" s="34">
        <f>EXP(2.5*(Cálculos!Y322-Constantes!$D$11)/(Constantes!$D$13))*Constantes!$F$18+Constantes!$F$17</f>
        <v>0.68166877697210759</v>
      </c>
      <c r="V323" s="34">
        <f>MIN(T323*U323,0.8*(Y322+Clima!$F321-W323-X323-Constantes!$D$12))</f>
        <v>1.754484942051715</v>
      </c>
      <c r="W323" s="34">
        <f>IF(Clima!$F321&gt;0.05*Constantes!$F$19,((Clima!$F321-0.05*Constantes!$F$19)^2)/(Clima!$F321+0.95*Constantes!$F$19),0)</f>
        <v>0</v>
      </c>
      <c r="X323" s="34">
        <f>MAX(0,Y322+Clima!$F321-W323-Constantes!$D$11)</f>
        <v>0</v>
      </c>
      <c r="Y323" s="34">
        <f>Y322+Clima!$F321-W323-V323-X323</f>
        <v>28.792254299356422</v>
      </c>
      <c r="Z323" s="7"/>
      <c r="AA323" s="8"/>
    </row>
    <row r="324" spans="2:27" x14ac:dyDescent="0.25">
      <c r="B324" s="6"/>
      <c r="C324" s="34">
        <v>319</v>
      </c>
      <c r="D324" s="34">
        <f>ET_Calcs!$I322*((1-Constantes!$D$20)*ET_Calcs!$K322+ET_Calcs!$L322)</f>
        <v>2.5565534605895293</v>
      </c>
      <c r="E324" s="34">
        <f>EXP(2.5*(Cálculos!I323-Constantes!$D$11)/(Constantes!$D$13))*Constantes!$D$18+Constantes!$D$17</f>
        <v>0.44938003874637877</v>
      </c>
      <c r="F324" s="34">
        <f>MIN(D324*E324,0.8*(I323+Clima!$F322-G324-H324-Constantes!$D$12))</f>
        <v>1.1488640931769114</v>
      </c>
      <c r="G324" s="34">
        <f>IF(Clima!$F322&gt;0.05*Constantes!$D$19,((Clima!$F322-0.05*Constantes!$D$19)^2)/(Clima!$F322+0.95*Constantes!$D$19),0)</f>
        <v>2.260267278717655</v>
      </c>
      <c r="H324" s="34">
        <f>MAX(0,I323+Clima!$F322-G324-Constantes!$D$11)</f>
        <v>0</v>
      </c>
      <c r="I324" s="34">
        <f>I323+Clima!$F322-G324-F324-H324</f>
        <v>47.109426230738862</v>
      </c>
      <c r="J324" s="7"/>
      <c r="K324" s="34">
        <v>319</v>
      </c>
      <c r="L324" s="34">
        <f>ET_Calcs!$I322*((1-Constantes!$E$20)*ET_Calcs!$K322+ET_Calcs!$L322)</f>
        <v>2.5565534605895293</v>
      </c>
      <c r="M324" s="34">
        <f>EXP(2.5*(Cálculos!Q323-Constantes!$D$11)/(Constantes!$D$13))*Constantes!$E$18+Constantes!$E$17</f>
        <v>0.54749065340991232</v>
      </c>
      <c r="N324" s="34">
        <f>MIN(L324*M324,0.8*(Q323+Clima!$F322-O324-P324-Constantes!$D$12))</f>
        <v>1.3996891246155339</v>
      </c>
      <c r="O324" s="34">
        <f>IF(Clima!$F322&gt;0.05*Constantes!$E$19,((Clima!$F322-0.05*Constantes!$E$19)^2)/(Clima!$F322+0.95*Constantes!$E$19),0)</f>
        <v>0.91417080671871265</v>
      </c>
      <c r="P324" s="34">
        <f>MAX(0,Q323+Clima!$F322-O324-Constantes!$D$11)</f>
        <v>0</v>
      </c>
      <c r="Q324" s="34">
        <f>Q323+Clima!$F322-O324-N324-P324</f>
        <v>45.013023446150406</v>
      </c>
      <c r="R324" s="7"/>
      <c r="S324" s="34">
        <v>319</v>
      </c>
      <c r="T324" s="34">
        <f>ET_Calcs!$I322*((1-Constantes!$F$20)*ET_Calcs!$K322+ET_Calcs!$L322)</f>
        <v>2.5565534605895293</v>
      </c>
      <c r="U324" s="34">
        <f>EXP(2.5*(Cálculos!Y323-Constantes!$D$11)/(Constantes!$D$13))*Constantes!$F$18+Constantes!$F$17</f>
        <v>0.67986268012919804</v>
      </c>
      <c r="V324" s="34">
        <f>MIN(T324*U324,0.8*(Y323+Clima!$F322-W324-X324-Constantes!$D$12))</f>
        <v>1.7381052876099734</v>
      </c>
      <c r="W324" s="34">
        <f>IF(Clima!$F322&gt;0.05*Constantes!$F$19,((Clima!$F322-0.05*Constantes!$F$19)^2)/(Clima!$F322+0.95*Constantes!$F$19),0)</f>
        <v>0.39657783886575648</v>
      </c>
      <c r="X324" s="34">
        <f>MAX(0,Y323+Clima!$F322-W324-Constantes!$D$11)</f>
        <v>0</v>
      </c>
      <c r="Y324" s="34">
        <f>Y323+Clima!$F322-W324-V324-X324</f>
        <v>40.157571172880687</v>
      </c>
      <c r="Z324" s="7"/>
      <c r="AA324" s="8"/>
    </row>
    <row r="325" spans="2:27" x14ac:dyDescent="0.25">
      <c r="B325" s="6"/>
      <c r="C325" s="34">
        <v>320</v>
      </c>
      <c r="D325" s="34">
        <f>ET_Calcs!$I323*((1-Constantes!$D$20)*ET_Calcs!$K323+ET_Calcs!$L323)</f>
        <v>2.5418201429938723</v>
      </c>
      <c r="E325" s="34">
        <f>EXP(2.5*(Cálculos!I324-Constantes!$D$11)/(Constantes!$D$13))*Constantes!$D$18+Constantes!$D$17</f>
        <v>0.68942933720294386</v>
      </c>
      <c r="F325" s="34">
        <f>MIN(D325*E325,0.8*(I324+Clima!$F323-G325-H325-Constantes!$D$12))</f>
        <v>1.7524053764733574</v>
      </c>
      <c r="G325" s="34">
        <f>IF(Clima!$F323&gt;0.05*Constantes!$D$19,((Clima!$F323-0.05*Constantes!$D$19)^2)/(Clima!$F323+0.95*Constantes!$D$19),0)</f>
        <v>1.0116770087298534</v>
      </c>
      <c r="H325" s="34">
        <f>MAX(0,I324+Clima!$F323-G325-Constantes!$D$11)</f>
        <v>6.847749222009007</v>
      </c>
      <c r="I325" s="34">
        <f>I324+Clima!$F323-G325-F325-H325</f>
        <v>46.997594623526645</v>
      </c>
      <c r="J325" s="7"/>
      <c r="K325" s="34">
        <v>320</v>
      </c>
      <c r="L325" s="34">
        <f>ET_Calcs!$I323*((1-Constantes!$E$20)*ET_Calcs!$K323+ET_Calcs!$L323)</f>
        <v>2.5418201429938723</v>
      </c>
      <c r="M325" s="34">
        <f>EXP(2.5*(Cálculos!Q324-Constantes!$D$11)/(Constantes!$D$13))*Constantes!$E$18+Constantes!$E$17</f>
        <v>0.66458668196144743</v>
      </c>
      <c r="N325" s="34">
        <f>MIN(L325*M325,0.8*(Q324+Clima!$F323-O325-P325-Constantes!$D$12))</f>
        <v>1.6892598149750695</v>
      </c>
      <c r="O325" s="34">
        <f>IF(Clima!$F323&gt;0.05*Constantes!$E$19,((Clima!$F323-0.05*Constantes!$E$19)^2)/(Clima!$F323+0.95*Constantes!$E$19),0)</f>
        <v>0.30842599456387432</v>
      </c>
      <c r="P325" s="34">
        <f>MAX(0,Q324+Clima!$F323-O325-Constantes!$D$11)</f>
        <v>5.4545974515865296</v>
      </c>
      <c r="Q325" s="34">
        <f>Q324+Clima!$F323-O325-N325-P325</f>
        <v>47.060740185024933</v>
      </c>
      <c r="R325" s="7"/>
      <c r="S325" s="34">
        <v>320</v>
      </c>
      <c r="T325" s="34">
        <f>ET_Calcs!$I323*((1-Constantes!$F$20)*ET_Calcs!$K323+ET_Calcs!$L323)</f>
        <v>2.5418201429938723</v>
      </c>
      <c r="U325" s="34">
        <f>EXP(2.5*(Cálculos!Y324-Constantes!$D$11)/(Constantes!$D$13))*Constantes!$F$18+Constantes!$F$17</f>
        <v>0.71331922465974229</v>
      </c>
      <c r="V325" s="34">
        <f>MIN(T325*U325,0.8*(Y324+Clima!$F323-W325-X325-Constantes!$D$12))</f>
        <v>1.8131291736249042</v>
      </c>
      <c r="W325" s="34">
        <f>IF(Clima!$F323&gt;0.05*Constantes!$F$19,((Clima!$F323-0.05*Constantes!$F$19)^2)/(Clima!$F323+0.95*Constantes!$F$19),0)</f>
        <v>8.2030644970371061E-2</v>
      </c>
      <c r="X325" s="34">
        <f>MAX(0,Y324+Clima!$F323-W325-Constantes!$D$11)</f>
        <v>0.82554052791031296</v>
      </c>
      <c r="Y325" s="34">
        <f>Y324+Clima!$F323-W325-V325-X325</f>
        <v>46.936870826375099</v>
      </c>
      <c r="Z325" s="7"/>
      <c r="AA325" s="8"/>
    </row>
    <row r="326" spans="2:27" x14ac:dyDescent="0.25">
      <c r="B326" s="6"/>
      <c r="C326" s="34">
        <v>321</v>
      </c>
      <c r="D326" s="34">
        <f>ET_Calcs!$I324*((1-Constantes!$D$20)*ET_Calcs!$K324+ET_Calcs!$L324)</f>
        <v>2.5789193360812739</v>
      </c>
      <c r="E326" s="34">
        <f>EXP(2.5*(Cálculos!I325-Constantes!$D$11)/(Constantes!$D$13))*Constantes!$D$18+Constantes!$D$17</f>
        <v>0.68503195983251053</v>
      </c>
      <c r="F326" s="34">
        <f>MIN(D326*E326,0.8*(I325+Clima!$F324-G326-H326-Constantes!$D$12))</f>
        <v>1.766642167045712</v>
      </c>
      <c r="G326" s="34">
        <f>IF(Clima!$F324&gt;0.05*Constantes!$D$19,((Clima!$F324-0.05*Constantes!$D$19)^2)/(Clima!$F324+0.95*Constantes!$D$19),0)</f>
        <v>0</v>
      </c>
      <c r="H326" s="34">
        <f>MAX(0,I325+Clima!$F324-G326-Constantes!$D$11)</f>
        <v>0</v>
      </c>
      <c r="I326" s="34">
        <f>I325+Clima!$F324-G326-F326-H326</f>
        <v>45.730952456480935</v>
      </c>
      <c r="J326" s="7"/>
      <c r="K326" s="34">
        <v>321</v>
      </c>
      <c r="L326" s="34">
        <f>ET_Calcs!$I324*((1-Constantes!$E$20)*ET_Calcs!$K324+ET_Calcs!$L324)</f>
        <v>2.5789193360812739</v>
      </c>
      <c r="M326" s="34">
        <f>EXP(2.5*(Cálculos!Q325-Constantes!$D$11)/(Constantes!$D$13))*Constantes!$E$18+Constantes!$E$17</f>
        <v>0.70663655053451579</v>
      </c>
      <c r="N326" s="34">
        <f>MIN(L326*M326,0.8*(Q325+Clima!$F324-O326-P326-Constantes!$D$12))</f>
        <v>1.8223586637552349</v>
      </c>
      <c r="O326" s="34">
        <f>IF(Clima!$F324&gt;0.05*Constantes!$E$19,((Clima!$F324-0.05*Constantes!$E$19)^2)/(Clima!$F324+0.95*Constantes!$E$19),0)</f>
        <v>0</v>
      </c>
      <c r="P326" s="34">
        <f>MAX(0,Q325+Clima!$F324-O326-Constantes!$D$11)</f>
        <v>0</v>
      </c>
      <c r="Q326" s="34">
        <f>Q325+Clima!$F324-O326-N326-P326</f>
        <v>45.738381521269702</v>
      </c>
      <c r="R326" s="7"/>
      <c r="S326" s="34">
        <v>321</v>
      </c>
      <c r="T326" s="34">
        <f>ET_Calcs!$I324*((1-Constantes!$F$20)*ET_Calcs!$K324+ET_Calcs!$L324)</f>
        <v>2.5789193360812739</v>
      </c>
      <c r="U326" s="34">
        <f>EXP(2.5*(Cálculos!Y325-Constantes!$D$11)/(Constantes!$D$13))*Constantes!$F$18+Constantes!$F$17</f>
        <v>0.76575218279648516</v>
      </c>
      <c r="V326" s="34">
        <f>MIN(T326*U326,0.8*(Y325+Clima!$F324-W326-X326-Constantes!$D$12))</f>
        <v>1.9748131108602978</v>
      </c>
      <c r="W326" s="34">
        <f>IF(Clima!$F324&gt;0.05*Constantes!$F$19,((Clima!$F324-0.05*Constantes!$F$19)^2)/(Clima!$F324+0.95*Constantes!$F$19),0)</f>
        <v>0</v>
      </c>
      <c r="X326" s="34">
        <f>MAX(0,Y325+Clima!$F324-W326-Constantes!$D$11)</f>
        <v>0</v>
      </c>
      <c r="Y326" s="34">
        <f>Y325+Clima!$F324-W326-V326-X326</f>
        <v>45.462057715514803</v>
      </c>
      <c r="Z326" s="7"/>
      <c r="AA326" s="8"/>
    </row>
    <row r="327" spans="2:27" x14ac:dyDescent="0.25">
      <c r="B327" s="6"/>
      <c r="C327" s="34">
        <v>322</v>
      </c>
      <c r="D327" s="34">
        <f>ET_Calcs!$I325*((1-Constantes!$D$20)*ET_Calcs!$K325+ET_Calcs!$L325)</f>
        <v>2.6108177853177019</v>
      </c>
      <c r="E327" s="34">
        <f>EXP(2.5*(Cálculos!I326-Constantes!$D$11)/(Constantes!$D$13))*Constantes!$D$18+Constantes!$D$17</f>
        <v>0.63885986318279286</v>
      </c>
      <c r="F327" s="34">
        <f>MIN(D327*E327,0.8*(I326+Clima!$F325-G327-H327-Constantes!$D$12))</f>
        <v>1.6679466931232694</v>
      </c>
      <c r="G327" s="34">
        <f>IF(Clima!$F325&gt;0.05*Constantes!$D$19,((Clima!$F325-0.05*Constantes!$D$19)^2)/(Clima!$F325+0.95*Constantes!$D$19),0)</f>
        <v>0</v>
      </c>
      <c r="H327" s="34">
        <f>MAX(0,I326+Clima!$F325-G327-Constantes!$D$11)</f>
        <v>0</v>
      </c>
      <c r="I327" s="34">
        <f>I326+Clima!$F325-G327-F327-H327</f>
        <v>44.663005763357667</v>
      </c>
      <c r="J327" s="7"/>
      <c r="K327" s="34">
        <v>322</v>
      </c>
      <c r="L327" s="34">
        <f>ET_Calcs!$I325*((1-Constantes!$E$20)*ET_Calcs!$K325+ET_Calcs!$L325)</f>
        <v>2.6108177853177019</v>
      </c>
      <c r="M327" s="34">
        <f>EXP(2.5*(Cálculos!Q326-Constantes!$D$11)/(Constantes!$D$13))*Constantes!$E$18+Constantes!$E$17</f>
        <v>0.6784008019042943</v>
      </c>
      <c r="N327" s="34">
        <f>MIN(L327*M327,0.8*(Q326+Clima!$F325-O327-P327-Constantes!$D$12))</f>
        <v>1.7711808791855226</v>
      </c>
      <c r="O327" s="34">
        <f>IF(Clima!$F325&gt;0.05*Constantes!$E$19,((Clima!$F325-0.05*Constantes!$E$19)^2)/(Clima!$F325+0.95*Constantes!$E$19),0)</f>
        <v>0</v>
      </c>
      <c r="P327" s="34">
        <f>MAX(0,Q326+Clima!$F325-O327-Constantes!$D$11)</f>
        <v>0</v>
      </c>
      <c r="Q327" s="34">
        <f>Q326+Clima!$F325-O327-N327-P327</f>
        <v>44.567200642084181</v>
      </c>
      <c r="R327" s="7"/>
      <c r="S327" s="34">
        <v>322</v>
      </c>
      <c r="T327" s="34">
        <f>ET_Calcs!$I325*((1-Constantes!$F$20)*ET_Calcs!$K325+ET_Calcs!$L325)</f>
        <v>2.6108177853177019</v>
      </c>
      <c r="U327" s="34">
        <f>EXP(2.5*(Cálculos!Y326-Constantes!$D$11)/(Constantes!$D$13))*Constantes!$F$18+Constantes!$F$17</f>
        <v>0.75077579925837834</v>
      </c>
      <c r="V327" s="34">
        <f>MIN(T327*U327,0.8*(Y326+Clima!$F325-W327-X327-Constantes!$D$12))</f>
        <v>1.9601388094898868</v>
      </c>
      <c r="W327" s="34">
        <f>IF(Clima!$F325&gt;0.05*Constantes!$F$19,((Clima!$F325-0.05*Constantes!$F$19)^2)/(Clima!$F325+0.95*Constantes!$F$19),0)</f>
        <v>0</v>
      </c>
      <c r="X327" s="34">
        <f>MAX(0,Y326+Clima!$F325-W327-Constantes!$D$11)</f>
        <v>0</v>
      </c>
      <c r="Y327" s="34">
        <f>Y326+Clima!$F325-W327-V327-X327</f>
        <v>44.10191890602492</v>
      </c>
      <c r="Z327" s="7"/>
      <c r="AA327" s="8"/>
    </row>
    <row r="328" spans="2:27" x14ac:dyDescent="0.25">
      <c r="B328" s="6"/>
      <c r="C328" s="34">
        <v>323</v>
      </c>
      <c r="D328" s="34">
        <f>ET_Calcs!$I326*((1-Constantes!$D$20)*ET_Calcs!$K326+ET_Calcs!$L326)</f>
        <v>2.4790709176639587</v>
      </c>
      <c r="E328" s="34">
        <f>EXP(2.5*(Cálculos!I327-Constantes!$D$11)/(Constantes!$D$13))*Constantes!$D$18+Constantes!$D$17</f>
        <v>0.60467420836684016</v>
      </c>
      <c r="F328" s="34">
        <f>MIN(D328*E328,0.8*(I327+Clima!$F326-G328-H328-Constantes!$D$12))</f>
        <v>1.4990302446237103</v>
      </c>
      <c r="G328" s="34">
        <f>IF(Clima!$F326&gt;0.05*Constantes!$D$19,((Clima!$F326-0.05*Constantes!$D$19)^2)/(Clima!$F326+0.95*Constantes!$D$19),0)</f>
        <v>4.5982236310894514E-2</v>
      </c>
      <c r="H328" s="34">
        <f>MAX(0,I327+Clima!$F326-G328-Constantes!$D$11)</f>
        <v>0</v>
      </c>
      <c r="I328" s="34">
        <f>I327+Clima!$F326-G328-F328-H328</f>
        <v>46.817993282423068</v>
      </c>
      <c r="J328" s="7"/>
      <c r="K328" s="34">
        <v>323</v>
      </c>
      <c r="L328" s="34">
        <f>ET_Calcs!$I326*((1-Constantes!$E$20)*ET_Calcs!$K326+ET_Calcs!$L326)</f>
        <v>2.4790709176639587</v>
      </c>
      <c r="M328" s="34">
        <f>EXP(2.5*(Cálculos!Q327-Constantes!$D$11)/(Constantes!$D$13))*Constantes!$E$18+Constantes!$E$17</f>
        <v>0.65663237613053305</v>
      </c>
      <c r="N328" s="34">
        <f>MIN(L328*M328,0.8*(Q327+Clima!$F326-O328-P328-Constantes!$D$12))</f>
        <v>1.6278382272617862</v>
      </c>
      <c r="O328" s="34">
        <f>IF(Clima!$F326&gt;0.05*Constantes!$E$19,((Clima!$F326-0.05*Constantes!$E$19)^2)/(Clima!$F326+0.95*Constantes!$E$19),0)</f>
        <v>0</v>
      </c>
      <c r="P328" s="34">
        <f>MAX(0,Q327+Clima!$F326-O328-Constantes!$D$11)</f>
        <v>0</v>
      </c>
      <c r="Q328" s="34">
        <f>Q327+Clima!$F326-O328-N328-P328</f>
        <v>46.639362414822401</v>
      </c>
      <c r="R328" s="7"/>
      <c r="S328" s="34">
        <v>323</v>
      </c>
      <c r="T328" s="34">
        <f>ET_Calcs!$I326*((1-Constantes!$F$20)*ET_Calcs!$K326+ET_Calcs!$L326)</f>
        <v>2.4790709176639587</v>
      </c>
      <c r="U328" s="34">
        <f>EXP(2.5*(Cálculos!Y327-Constantes!$D$11)/(Constantes!$D$13))*Constantes!$F$18+Constantes!$F$17</f>
        <v>0.73897856024177477</v>
      </c>
      <c r="V328" s="34">
        <f>MIN(T328*U328,0.8*(Y327+Clima!$F326-W328-X328-Constantes!$D$12))</f>
        <v>1.8319802574725677</v>
      </c>
      <c r="W328" s="34">
        <f>IF(Clima!$F326&gt;0.05*Constantes!$F$19,((Clima!$F326-0.05*Constantes!$F$19)^2)/(Clima!$F326+0.95*Constantes!$F$19),0)</f>
        <v>0</v>
      </c>
      <c r="X328" s="34">
        <f>MAX(0,Y327+Clima!$F326-W328-Constantes!$D$11)</f>
        <v>0</v>
      </c>
      <c r="Y328" s="34">
        <f>Y327+Clima!$F326-W328-V328-X328</f>
        <v>45.969938648552358</v>
      </c>
      <c r="Z328" s="7"/>
      <c r="AA328" s="8"/>
    </row>
    <row r="329" spans="2:27" x14ac:dyDescent="0.25">
      <c r="B329" s="6"/>
      <c r="C329" s="34">
        <v>324</v>
      </c>
      <c r="D329" s="34">
        <f>ET_Calcs!$I327*((1-Constantes!$D$20)*ET_Calcs!$K327+ET_Calcs!$L327)</f>
        <v>2.4977777280103153</v>
      </c>
      <c r="E329" s="34">
        <f>EXP(2.5*(Cálculos!I328-Constantes!$D$11)/(Constantes!$D$13))*Constantes!$D$18+Constantes!$D$17</f>
        <v>0.67808313093496486</v>
      </c>
      <c r="F329" s="34">
        <f>MIN(D329*E329,0.8*(I328+Clima!$F327-G329-H329-Constantes!$D$12))</f>
        <v>1.6937009421888576</v>
      </c>
      <c r="G329" s="34">
        <f>IF(Clima!$F327&gt;0.05*Constantes!$D$19,((Clima!$F327-0.05*Constantes!$D$19)^2)/(Clima!$F327+0.95*Constantes!$D$19),0)</f>
        <v>2.2965017522033424</v>
      </c>
      <c r="H329" s="34">
        <f>MAX(0,I328+Clima!$F327-G329-Constantes!$D$11)</f>
        <v>9.3714915302197284</v>
      </c>
      <c r="I329" s="34">
        <f>I328+Clima!$F327-G329-F329-H329</f>
        <v>47.056299057811145</v>
      </c>
      <c r="J329" s="7"/>
      <c r="K329" s="34">
        <v>324</v>
      </c>
      <c r="L329" s="34">
        <f>ET_Calcs!$I327*((1-Constantes!$E$20)*ET_Calcs!$K327+ET_Calcs!$L327)</f>
        <v>2.4977777280103153</v>
      </c>
      <c r="M329" s="34">
        <f>EXP(2.5*(Cálculos!Q328-Constantes!$D$11)/(Constantes!$D$13))*Constantes!$E$18+Constantes!$E$17</f>
        <v>0.69718486767329746</v>
      </c>
      <c r="N329" s="34">
        <f>MIN(L329*M329,0.8*(Q328+Clima!$F327-O329-P329-Constantes!$D$12))</f>
        <v>1.7414128347801812</v>
      </c>
      <c r="O329" s="34">
        <f>IF(Clima!$F327&gt;0.05*Constantes!$E$19,((Clima!$F327-0.05*Constantes!$E$19)^2)/(Clima!$F327+0.95*Constantes!$E$19),0)</f>
        <v>0.9330142975304262</v>
      </c>
      <c r="P329" s="34">
        <f>MAX(0,Q328+Clima!$F327-O329-Constantes!$D$11)</f>
        <v>10.556348117291975</v>
      </c>
      <c r="Q329" s="34">
        <f>Q328+Clima!$F327-O329-N329-P329</f>
        <v>47.008587165219822</v>
      </c>
      <c r="R329" s="7"/>
      <c r="S329" s="34">
        <v>324</v>
      </c>
      <c r="T329" s="34">
        <f>ET_Calcs!$I327*((1-Constantes!$F$20)*ET_Calcs!$K327+ET_Calcs!$L327)</f>
        <v>2.4977777280103153</v>
      </c>
      <c r="U329" s="34">
        <f>EXP(2.5*(Cálculos!Y328-Constantes!$D$11)/(Constantes!$D$13))*Constantes!$F$18+Constantes!$F$17</f>
        <v>0.75565865686573386</v>
      </c>
      <c r="V329" s="34">
        <f>MIN(T329*U329,0.8*(Y328+Clima!$F327-W329-X329-Constantes!$D$12))</f>
        <v>1.8874673630974192</v>
      </c>
      <c r="W329" s="34">
        <f>IF(Clima!$F327&gt;0.05*Constantes!$F$19,((Clima!$F327-0.05*Constantes!$F$19)^2)/(Clima!$F327+0.95*Constantes!$F$19),0)</f>
        <v>0.40729362170340755</v>
      </c>
      <c r="X329" s="34">
        <f>MAX(0,Y328+Clima!$F327-W329-Constantes!$D$11)</f>
        <v>10.412645026848949</v>
      </c>
      <c r="Y329" s="34">
        <f>Y328+Clima!$F327-W329-V329-X329</f>
        <v>46.862532636902579</v>
      </c>
      <c r="Z329" s="7"/>
      <c r="AA329" s="8"/>
    </row>
    <row r="330" spans="2:27" x14ac:dyDescent="0.25">
      <c r="B330" s="6"/>
      <c r="C330" s="34">
        <v>325</v>
      </c>
      <c r="D330" s="34">
        <f>ET_Calcs!$I328*((1-Constantes!$D$20)*ET_Calcs!$K328+ET_Calcs!$L328)</f>
        <v>2.5605714571460476</v>
      </c>
      <c r="E330" s="34">
        <f>EXP(2.5*(Cálculos!I329-Constantes!$D$11)/(Constantes!$D$13))*Constantes!$D$18+Constantes!$D$17</f>
        <v>0.68733348765600855</v>
      </c>
      <c r="F330" s="34">
        <f>MIN(D330*E330,0.8*(I329+Clima!$F328-G330-H330-Constantes!$D$12))</f>
        <v>1.7599665100326207</v>
      </c>
      <c r="G330" s="34">
        <f>IF(Clima!$F328&gt;0.05*Constantes!$D$19,((Clima!$F328-0.05*Constantes!$D$19)^2)/(Clima!$F328+0.95*Constantes!$D$19),0)</f>
        <v>0.43863388436687117</v>
      </c>
      <c r="H330" s="34">
        <f>MAX(0,I329+Clima!$F328-G330-Constantes!$D$11)</f>
        <v>4.7676651734442714</v>
      </c>
      <c r="I330" s="34">
        <f>I329+Clima!$F328-G330-F330-H330</f>
        <v>46.990033489967381</v>
      </c>
      <c r="J330" s="7"/>
      <c r="K330" s="34">
        <v>325</v>
      </c>
      <c r="L330" s="34">
        <f>ET_Calcs!$I328*((1-Constantes!$E$20)*ET_Calcs!$K328+ET_Calcs!$L328)</f>
        <v>2.5605714571460476</v>
      </c>
      <c r="M330" s="34">
        <f>EXP(2.5*(Cálculos!Q329-Constantes!$D$11)/(Constantes!$D$13))*Constantes!$E$18+Constantes!$E$17</f>
        <v>0.70544259987040359</v>
      </c>
      <c r="N330" s="34">
        <f>MIN(L330*M330,0.8*(Q329+Clima!$F328-O330-P330-Constantes!$D$12))</f>
        <v>1.8063361858830556</v>
      </c>
      <c r="O330" s="34">
        <f>IF(Clima!$F328&gt;0.05*Constantes!$E$19,((Clima!$F328-0.05*Constantes!$E$19)^2)/(Clima!$F328+0.95*Constantes!$E$19),0)</f>
        <v>8.1424936386768385E-2</v>
      </c>
      <c r="P330" s="34">
        <f>MAX(0,Q329+Clima!$F328-O330-Constantes!$D$11)</f>
        <v>5.0771622288330533</v>
      </c>
      <c r="Q330" s="34">
        <f>Q329+Clima!$F328-O330-N330-P330</f>
        <v>46.943663814116945</v>
      </c>
      <c r="R330" s="7"/>
      <c r="S330" s="34">
        <v>325</v>
      </c>
      <c r="T330" s="34">
        <f>ET_Calcs!$I328*((1-Constantes!$F$20)*ET_Calcs!$K328+ET_Calcs!$L328)</f>
        <v>2.5605714571460476</v>
      </c>
      <c r="U330" s="34">
        <f>EXP(2.5*(Cálculos!Y329-Constantes!$D$11)/(Constantes!$D$13))*Constantes!$F$18+Constantes!$F$17</f>
        <v>0.76493712709818695</v>
      </c>
      <c r="V330" s="34">
        <f>MIN(T330*U330,0.8*(Y329+Clima!$F328-W330-X330-Constantes!$D$12))</f>
        <v>1.958676174158916</v>
      </c>
      <c r="W330" s="34">
        <f>IF(Clima!$F328&gt;0.05*Constantes!$F$19,((Clima!$F328-0.05*Constantes!$F$19)^2)/(Clima!$F328+0.95*Constantes!$F$19),0)</f>
        <v>3.3060732514609732E-3</v>
      </c>
      <c r="X330" s="34">
        <f>MAX(0,Y329+Clima!$F328-W330-Constantes!$D$11)</f>
        <v>5.0092265636511186</v>
      </c>
      <c r="Y330" s="34">
        <f>Y329+Clima!$F328-W330-V330-X330</f>
        <v>46.791323825841083</v>
      </c>
      <c r="Z330" s="7"/>
      <c r="AA330" s="8"/>
    </row>
    <row r="331" spans="2:27" x14ac:dyDescent="0.25">
      <c r="B331" s="6"/>
      <c r="C331" s="34">
        <v>326</v>
      </c>
      <c r="D331" s="34">
        <f>ET_Calcs!$I329*((1-Constantes!$D$20)*ET_Calcs!$K329+ET_Calcs!$L329)</f>
        <v>2.574030111357573</v>
      </c>
      <c r="E331" s="34">
        <f>EXP(2.5*(Cálculos!I330-Constantes!$D$11)/(Constantes!$D$13))*Constantes!$D$18+Constantes!$D$17</f>
        <v>0.68473661277118414</v>
      </c>
      <c r="F331" s="34">
        <f>MIN(D331*E331,0.8*(I330+Clima!$F329-G331-H331-Constantes!$D$12))</f>
        <v>1.7625326596220183</v>
      </c>
      <c r="G331" s="34">
        <f>IF(Clima!$F329&gt;0.05*Constantes!$D$19,((Clima!$F329-0.05*Constantes!$D$19)^2)/(Clima!$F329+0.95*Constantes!$D$19),0)</f>
        <v>0</v>
      </c>
      <c r="H331" s="34">
        <f>MAX(0,I330+Clima!$F329-G331-Constantes!$D$11)</f>
        <v>0</v>
      </c>
      <c r="I331" s="34">
        <f>I330+Clima!$F329-G331-F331-H331</f>
        <v>45.227500830345363</v>
      </c>
      <c r="J331" s="7"/>
      <c r="K331" s="34">
        <v>326</v>
      </c>
      <c r="L331" s="34">
        <f>ET_Calcs!$I329*((1-Constantes!$E$20)*ET_Calcs!$K329+ET_Calcs!$L329)</f>
        <v>2.574030111357573</v>
      </c>
      <c r="M331" s="34">
        <f>EXP(2.5*(Cálculos!Q330-Constantes!$D$11)/(Constantes!$D$13))*Constantes!$E$18+Constantes!$E$17</f>
        <v>0.70396592995578733</v>
      </c>
      <c r="N331" s="34">
        <f>MIN(L331*M331,0.8*(Q330+Clima!$F329-O331-P331-Constantes!$D$12))</f>
        <v>1.8120295010760328</v>
      </c>
      <c r="O331" s="34">
        <f>IF(Clima!$F329&gt;0.05*Constantes!$E$19,((Clima!$F329-0.05*Constantes!$E$19)^2)/(Clima!$F329+0.95*Constantes!$E$19),0)</f>
        <v>0</v>
      </c>
      <c r="P331" s="34">
        <f>MAX(0,Q330+Clima!$F329-O331-Constantes!$D$11)</f>
        <v>0</v>
      </c>
      <c r="Q331" s="34">
        <f>Q330+Clima!$F329-O331-N331-P331</f>
        <v>45.131634313040912</v>
      </c>
      <c r="R331" s="7"/>
      <c r="S331" s="34">
        <v>326</v>
      </c>
      <c r="T331" s="34">
        <f>ET_Calcs!$I329*((1-Constantes!$F$20)*ET_Calcs!$K329+ET_Calcs!$L329)</f>
        <v>2.574030111357573</v>
      </c>
      <c r="U331" s="34">
        <f>EXP(2.5*(Cálculos!Y330-Constantes!$D$11)/(Constantes!$D$13))*Constantes!$F$18+Constantes!$F$17</f>
        <v>0.76416267018591699</v>
      </c>
      <c r="V331" s="34">
        <f>MIN(T331*U331,0.8*(Y330+Clima!$F329-W331-X331-Constantes!$D$12))</f>
        <v>1.9669777230339562</v>
      </c>
      <c r="W331" s="34">
        <f>IF(Clima!$F329&gt;0.05*Constantes!$F$19,((Clima!$F329-0.05*Constantes!$F$19)^2)/(Clima!$F329+0.95*Constantes!$F$19),0)</f>
        <v>0</v>
      </c>
      <c r="X331" s="34">
        <f>MAX(0,Y330+Clima!$F329-W331-Constantes!$D$11)</f>
        <v>0</v>
      </c>
      <c r="Y331" s="34">
        <f>Y330+Clima!$F329-W331-V331-X331</f>
        <v>44.824346102807127</v>
      </c>
      <c r="Z331" s="7"/>
      <c r="AA331" s="8"/>
    </row>
    <row r="332" spans="2:27" x14ac:dyDescent="0.25">
      <c r="B332" s="6"/>
      <c r="C332" s="34">
        <v>327</v>
      </c>
      <c r="D332" s="34">
        <f>ET_Calcs!$I330*((1-Constantes!$D$20)*ET_Calcs!$K330+ET_Calcs!$L330)</f>
        <v>2.5952526102494828</v>
      </c>
      <c r="E332" s="34">
        <f>EXP(2.5*(Cálculos!I331-Constantes!$D$11)/(Constantes!$D$13))*Constantes!$D$18+Constantes!$D$17</f>
        <v>0.62223822692172792</v>
      </c>
      <c r="F332" s="34">
        <f>MIN(D332*E332,0.8*(I331+Clima!$F330-G332-H332-Constantes!$D$12))</f>
        <v>1.6148653826156245</v>
      </c>
      <c r="G332" s="34">
        <f>IF(Clima!$F330&gt;0.05*Constantes!$D$19,((Clima!$F330-0.05*Constantes!$D$19)^2)/(Clima!$F330+0.95*Constantes!$D$19),0)</f>
        <v>0</v>
      </c>
      <c r="H332" s="34">
        <f>MAX(0,I331+Clima!$F330-G332-Constantes!$D$11)</f>
        <v>0</v>
      </c>
      <c r="I332" s="34">
        <f>I331+Clima!$F330-G332-F332-H332</f>
        <v>43.612635447729737</v>
      </c>
      <c r="J332" s="7"/>
      <c r="K332" s="34">
        <v>327</v>
      </c>
      <c r="L332" s="34">
        <f>ET_Calcs!$I330*((1-Constantes!$E$20)*ET_Calcs!$K330+ET_Calcs!$L330)</f>
        <v>2.5952526102494828</v>
      </c>
      <c r="M332" s="34">
        <f>EXP(2.5*(Cálculos!Q331-Constantes!$D$11)/(Constantes!$D$13))*Constantes!$E$18+Constantes!$E$17</f>
        <v>0.66677012357856391</v>
      </c>
      <c r="N332" s="34">
        <f>MIN(L332*M332,0.8*(Q331+Clima!$F330-O332-P332-Constantes!$D$12))</f>
        <v>1.7304369036536382</v>
      </c>
      <c r="O332" s="34">
        <f>IF(Clima!$F330&gt;0.05*Constantes!$E$19,((Clima!$F330-0.05*Constantes!$E$19)^2)/(Clima!$F330+0.95*Constantes!$E$19),0)</f>
        <v>0</v>
      </c>
      <c r="P332" s="34">
        <f>MAX(0,Q331+Clima!$F330-O332-Constantes!$D$11)</f>
        <v>0</v>
      </c>
      <c r="Q332" s="34">
        <f>Q331+Clima!$F330-O332-N332-P332</f>
        <v>43.401197409387272</v>
      </c>
      <c r="R332" s="7"/>
      <c r="S332" s="34">
        <v>327</v>
      </c>
      <c r="T332" s="34">
        <f>ET_Calcs!$I330*((1-Constantes!$F$20)*ET_Calcs!$K330+ET_Calcs!$L330)</f>
        <v>2.5952526102494828</v>
      </c>
      <c r="U332" s="34">
        <f>EXP(2.5*(Cálculos!Y331-Constantes!$D$11)/(Constantes!$D$13))*Constantes!$F$18+Constantes!$F$17</f>
        <v>0.74502233459145295</v>
      </c>
      <c r="V332" s="34">
        <f>MIN(T332*U332,0.8*(Y331+Clima!$F330-W332-X332-Constantes!$D$12))</f>
        <v>1.9335211585426317</v>
      </c>
      <c r="W332" s="34">
        <f>IF(Clima!$F330&gt;0.05*Constantes!$F$19,((Clima!$F330-0.05*Constantes!$F$19)^2)/(Clima!$F330+0.95*Constantes!$F$19),0)</f>
        <v>0</v>
      </c>
      <c r="X332" s="34">
        <f>MAX(0,Y331+Clima!$F330-W332-Constantes!$D$11)</f>
        <v>0</v>
      </c>
      <c r="Y332" s="34">
        <f>Y331+Clima!$F330-W332-V332-X332</f>
        <v>42.890824944264494</v>
      </c>
      <c r="Z332" s="7"/>
      <c r="AA332" s="8"/>
    </row>
    <row r="333" spans="2:27" x14ac:dyDescent="0.25">
      <c r="B333" s="6"/>
      <c r="C333" s="34">
        <v>328</v>
      </c>
      <c r="D333" s="34">
        <f>ET_Calcs!$I331*((1-Constantes!$D$20)*ET_Calcs!$K331+ET_Calcs!$L331)</f>
        <v>2.5280599652740419</v>
      </c>
      <c r="E333" s="34">
        <f>EXP(2.5*(Cálculos!I332-Constantes!$D$11)/(Constantes!$D$13))*Constantes!$D$18+Constantes!$D$17</f>
        <v>0.57478469674372523</v>
      </c>
      <c r="F333" s="34">
        <f>MIN(D333*E333,0.8*(I332+Clima!$F331-G333-H333-Constantes!$D$12))</f>
        <v>1.4530901804899927</v>
      </c>
      <c r="G333" s="34">
        <f>IF(Clima!$F331&gt;0.05*Constantes!$D$19,((Clima!$F331-0.05*Constantes!$D$19)^2)/(Clima!$F331+0.95*Constantes!$D$19),0)</f>
        <v>0</v>
      </c>
      <c r="H333" s="34">
        <f>MAX(0,I332+Clima!$F331-G333-Constantes!$D$11)</f>
        <v>0</v>
      </c>
      <c r="I333" s="34">
        <f>I332+Clima!$F331-G333-F333-H333</f>
        <v>42.159545267239743</v>
      </c>
      <c r="J333" s="7"/>
      <c r="K333" s="34">
        <v>328</v>
      </c>
      <c r="L333" s="34">
        <f>ET_Calcs!$I331*((1-Constantes!$E$20)*ET_Calcs!$K331+ET_Calcs!$L331)</f>
        <v>2.5280599652740419</v>
      </c>
      <c r="M333" s="34">
        <f>EXP(2.5*(Cálculos!Q332-Constantes!$D$11)/(Constantes!$D$13))*Constantes!$E$18+Constantes!$E$17</f>
        <v>0.63759926605364337</v>
      </c>
      <c r="N333" s="34">
        <f>MIN(L333*M333,0.8*(Q332+Clima!$F331-O333-P333-Constantes!$D$12))</f>
        <v>1.6118891783983282</v>
      </c>
      <c r="O333" s="34">
        <f>IF(Clima!$F331&gt;0.05*Constantes!$E$19,((Clima!$F331-0.05*Constantes!$E$19)^2)/(Clima!$F331+0.95*Constantes!$E$19),0)</f>
        <v>0</v>
      </c>
      <c r="P333" s="34">
        <f>MAX(0,Q332+Clima!$F331-O333-Constantes!$D$11)</f>
        <v>0</v>
      </c>
      <c r="Q333" s="34">
        <f>Q332+Clima!$F331-O333-N333-P333</f>
        <v>41.789308230988944</v>
      </c>
      <c r="R333" s="7"/>
      <c r="S333" s="34">
        <v>328</v>
      </c>
      <c r="T333" s="34">
        <f>ET_Calcs!$I331*((1-Constantes!$F$20)*ET_Calcs!$K331+ET_Calcs!$L331)</f>
        <v>2.5280599652740419</v>
      </c>
      <c r="U333" s="34">
        <f>EXP(2.5*(Cálculos!Y332-Constantes!$D$11)/(Constantes!$D$13))*Constantes!$F$18+Constantes!$F$17</f>
        <v>0.72987414504969772</v>
      </c>
      <c r="V333" s="34">
        <f>MIN(T333*U333,0.8*(Y332+Clima!$F331-W333-X333-Constantes!$D$12))</f>
        <v>1.8451656057887598</v>
      </c>
      <c r="W333" s="34">
        <f>IF(Clima!$F331&gt;0.05*Constantes!$F$19,((Clima!$F331-0.05*Constantes!$F$19)^2)/(Clima!$F331+0.95*Constantes!$F$19),0)</f>
        <v>0</v>
      </c>
      <c r="X333" s="34">
        <f>MAX(0,Y332+Clima!$F331-W333-Constantes!$D$11)</f>
        <v>0</v>
      </c>
      <c r="Y333" s="34">
        <f>Y332+Clima!$F331-W333-V333-X333</f>
        <v>41.045659338475737</v>
      </c>
      <c r="Z333" s="7"/>
      <c r="AA333" s="8"/>
    </row>
    <row r="334" spans="2:27" x14ac:dyDescent="0.25">
      <c r="B334" s="6"/>
      <c r="C334" s="34">
        <v>329</v>
      </c>
      <c r="D334" s="34">
        <f>ET_Calcs!$I332*((1-Constantes!$D$20)*ET_Calcs!$K332+ET_Calcs!$L332)</f>
        <v>2.5595525062614524</v>
      </c>
      <c r="E334" s="34">
        <f>EXP(2.5*(Cálculos!I333-Constantes!$D$11)/(Constantes!$D$13))*Constantes!$D$18+Constantes!$D$17</f>
        <v>0.53878557259359061</v>
      </c>
      <c r="F334" s="34">
        <f>MIN(D334*E334,0.8*(I333+Clima!$F332-G334-H334-Constantes!$D$12))</f>
        <v>1.3790499626694366</v>
      </c>
      <c r="G334" s="34">
        <f>IF(Clima!$F332&gt;0.05*Constantes!$D$19,((Clima!$F332-0.05*Constantes!$D$19)^2)/(Clima!$F332+0.95*Constantes!$D$19),0)</f>
        <v>0.57225275293566047</v>
      </c>
      <c r="H334" s="34">
        <f>MAX(0,I333+Clima!$F332-G334-Constantes!$D$11)</f>
        <v>0.43729251430408311</v>
      </c>
      <c r="I334" s="34">
        <f>I333+Clima!$F332-G334-F334-H334</f>
        <v>47.370950037330566</v>
      </c>
      <c r="J334" s="7"/>
      <c r="K334" s="34">
        <v>329</v>
      </c>
      <c r="L334" s="34">
        <f>ET_Calcs!$I332*((1-Constantes!$E$20)*ET_Calcs!$K332+ET_Calcs!$L332)</f>
        <v>2.5595525062614524</v>
      </c>
      <c r="M334" s="34">
        <f>EXP(2.5*(Cálculos!Q333-Constantes!$D$11)/(Constantes!$D$13))*Constantes!$E$18+Constantes!$E$17</f>
        <v>0.61503619223901784</v>
      </c>
      <c r="N334" s="34">
        <f>MIN(L334*M334,0.8*(Q333+Clima!$F332-O334-P334-Constantes!$D$12))</f>
        <v>1.5742174272868785</v>
      </c>
      <c r="O334" s="34">
        <f>IF(Clima!$F332&gt;0.05*Constantes!$E$19,((Clima!$F332-0.05*Constantes!$E$19)^2)/(Clima!$F332+0.95*Constantes!$E$19),0)</f>
        <v>0.12875173545374216</v>
      </c>
      <c r="P334" s="34">
        <f>MAX(0,Q333+Clima!$F332-O334-Constantes!$D$11)</f>
        <v>0.5105564955352051</v>
      </c>
      <c r="Q334" s="34">
        <f>Q333+Clima!$F332-O334-N334-P334</f>
        <v>47.175782572713125</v>
      </c>
      <c r="R334" s="7"/>
      <c r="S334" s="34">
        <v>329</v>
      </c>
      <c r="T334" s="34">
        <f>ET_Calcs!$I332*((1-Constantes!$F$20)*ET_Calcs!$K332+ET_Calcs!$L332)</f>
        <v>2.5595525062614524</v>
      </c>
      <c r="U334" s="34">
        <f>EXP(2.5*(Cálculos!Y333-Constantes!$D$11)/(Constantes!$D$13))*Constantes!$F$18+Constantes!$F$17</f>
        <v>0.71815752183496462</v>
      </c>
      <c r="V334" s="34">
        <f>MIN(T334*U334,0.8*(Y333+Clima!$F332-W334-X334-Constantes!$D$12))</f>
        <v>1.8381618849031973</v>
      </c>
      <c r="W334" s="34">
        <f>IF(Clima!$F332&gt;0.05*Constantes!$F$19,((Clima!$F332-0.05*Constantes!$F$19)^2)/(Clima!$F332+0.95*Constantes!$F$19),0)</f>
        <v>1.4301569664924742E-2</v>
      </c>
      <c r="X334" s="34">
        <f>MAX(0,Y333+Clima!$F332-W334-Constantes!$D$11)</f>
        <v>0</v>
      </c>
      <c r="Y334" s="34">
        <f>Y333+Clima!$F332-W334-V334-X334</f>
        <v>46.793195883907615</v>
      </c>
      <c r="Z334" s="7"/>
      <c r="AA334" s="8"/>
    </row>
    <row r="335" spans="2:27" x14ac:dyDescent="0.25">
      <c r="B335" s="6"/>
      <c r="C335" s="34">
        <v>330</v>
      </c>
      <c r="D335" s="34">
        <f>ET_Calcs!$I333*((1-Constantes!$D$20)*ET_Calcs!$K333+ET_Calcs!$L333)</f>
        <v>2.5988498404396654</v>
      </c>
      <c r="E335" s="34">
        <f>EXP(2.5*(Cálculos!I334-Constantes!$D$11)/(Constantes!$D$13))*Constantes!$D$18+Constantes!$D$17</f>
        <v>0.6999286532062603</v>
      </c>
      <c r="F335" s="34">
        <f>MIN(D335*E335,0.8*(I334+Clima!$F333-G335-H335-Constantes!$D$12))</f>
        <v>1.8190094687042395</v>
      </c>
      <c r="G335" s="34">
        <f>IF(Clima!$F333&gt;0.05*Constantes!$D$19,((Clima!$F333-0.05*Constantes!$D$19)^2)/(Clima!$F333+0.95*Constantes!$D$19),0)</f>
        <v>2.0130736309393655</v>
      </c>
      <c r="H335" s="34">
        <f>MAX(0,I334+Clima!$F333-G335-Constantes!$D$11)</f>
        <v>9.4078764063912033</v>
      </c>
      <c r="I335" s="34">
        <f>I334+Clima!$F333-G335-F335-H335</f>
        <v>46.930990531295762</v>
      </c>
      <c r="J335" s="7"/>
      <c r="K335" s="34">
        <v>330</v>
      </c>
      <c r="L335" s="34">
        <f>ET_Calcs!$I333*((1-Constantes!$E$20)*ET_Calcs!$K333+ET_Calcs!$L333)</f>
        <v>2.5988498404396654</v>
      </c>
      <c r="M335" s="34">
        <f>EXP(2.5*(Cálculos!Q334-Constantes!$D$11)/(Constantes!$D$13))*Constantes!$E$18+Constantes!$E$17</f>
        <v>0.70929483320051445</v>
      </c>
      <c r="N335" s="34">
        <f>MIN(L335*M335,0.8*(Q334+Clima!$F333-O335-P335-Constantes!$D$12))</f>
        <v>1.8433507640878362</v>
      </c>
      <c r="O335" s="34">
        <f>IF(Clima!$F333&gt;0.05*Constantes!$E$19,((Clima!$F333-0.05*Constantes!$E$19)^2)/(Clima!$F333+0.95*Constantes!$E$19),0)</f>
        <v>0.78714098438803459</v>
      </c>
      <c r="P335" s="34">
        <f>MAX(0,Q334+Clima!$F333-O335-Constantes!$D$11)</f>
        <v>10.438641588325098</v>
      </c>
      <c r="Q335" s="34">
        <f>Q334+Clima!$F333-O335-N335-P335</f>
        <v>46.906649235912163</v>
      </c>
      <c r="R335" s="7"/>
      <c r="S335" s="34">
        <v>330</v>
      </c>
      <c r="T335" s="34">
        <f>ET_Calcs!$I333*((1-Constantes!$F$20)*ET_Calcs!$K333+ET_Calcs!$L333)</f>
        <v>2.5988498404396654</v>
      </c>
      <c r="U335" s="34">
        <f>EXP(2.5*(Cálculos!Y334-Constantes!$D$11)/(Constantes!$D$13))*Constantes!$F$18+Constantes!$F$17</f>
        <v>0.76418295209298792</v>
      </c>
      <c r="V335" s="34">
        <f>MIN(T335*U335,0.8*(Y334+Clima!$F333-W335-X335-Constantes!$D$12))</f>
        <v>1.9859967431135741</v>
      </c>
      <c r="W335" s="34">
        <f>IF(Clima!$F333&gt;0.05*Constantes!$F$19,((Clima!$F333-0.05*Constantes!$F$19)^2)/(Clima!$F333+0.95*Constantes!$F$19),0)</f>
        <v>0.32536526595524168</v>
      </c>
      <c r="X335" s="34">
        <f>MAX(0,Y334+Clima!$F333-W335-Constantes!$D$11)</f>
        <v>10.51783061795237</v>
      </c>
      <c r="Y335" s="34">
        <f>Y334+Clima!$F333-W335-V335-X335</f>
        <v>46.764003256886426</v>
      </c>
      <c r="Z335" s="7"/>
      <c r="AA335" s="8"/>
    </row>
    <row r="336" spans="2:27" x14ac:dyDescent="0.25">
      <c r="B336" s="6"/>
      <c r="C336" s="34">
        <v>331</v>
      </c>
      <c r="D336" s="34">
        <f>ET_Calcs!$I334*((1-Constantes!$D$20)*ET_Calcs!$K334+ET_Calcs!$L334)</f>
        <v>2.5834896995369387</v>
      </c>
      <c r="E336" s="34">
        <f>EXP(2.5*(Cálculos!I335-Constantes!$D$11)/(Constantes!$D$13))*Constantes!$D$18+Constantes!$D$17</f>
        <v>0.68243883706027275</v>
      </c>
      <c r="F336" s="34">
        <f>MIN(D336*E336,0.8*(I335+Clima!$F334-G336-H336-Constantes!$D$12))</f>
        <v>1.7630737061091819</v>
      </c>
      <c r="G336" s="34">
        <f>IF(Clima!$F334&gt;0.05*Constantes!$D$19,((Clima!$F334-0.05*Constantes!$D$19)^2)/(Clima!$F334+0.95*Constantes!$D$19),0)</f>
        <v>0</v>
      </c>
      <c r="H336" s="34">
        <f>MAX(0,I335+Clima!$F334-G336-Constantes!$D$11)</f>
        <v>0</v>
      </c>
      <c r="I336" s="34">
        <f>I335+Clima!$F334-G336-F336-H336</f>
        <v>45.467916825186578</v>
      </c>
      <c r="J336" s="7"/>
      <c r="K336" s="34">
        <v>331</v>
      </c>
      <c r="L336" s="34">
        <f>ET_Calcs!$I334*((1-Constantes!$E$20)*ET_Calcs!$K334+ET_Calcs!$L334)</f>
        <v>2.5834896995369387</v>
      </c>
      <c r="M336" s="34">
        <f>EXP(2.5*(Cálculos!Q335-Constantes!$D$11)/(Constantes!$D$13))*Constantes!$E$18+Constantes!$E$17</f>
        <v>0.70312879560487662</v>
      </c>
      <c r="N336" s="34">
        <f>MIN(L336*M336,0.8*(Q335+Clima!$F334-O336-P336-Constantes!$D$12))</f>
        <v>1.8165260008930124</v>
      </c>
      <c r="O336" s="34">
        <f>IF(Clima!$F334&gt;0.05*Constantes!$E$19,((Clima!$F334-0.05*Constantes!$E$19)^2)/(Clima!$F334+0.95*Constantes!$E$19),0)</f>
        <v>0</v>
      </c>
      <c r="P336" s="34">
        <f>MAX(0,Q335+Clima!$F334-O336-Constantes!$D$11)</f>
        <v>0</v>
      </c>
      <c r="Q336" s="34">
        <f>Q335+Clima!$F334-O336-N336-P336</f>
        <v>45.390123235019146</v>
      </c>
      <c r="R336" s="7"/>
      <c r="S336" s="34">
        <v>331</v>
      </c>
      <c r="T336" s="34">
        <f>ET_Calcs!$I334*((1-Constantes!$F$20)*ET_Calcs!$K334+ET_Calcs!$L334)</f>
        <v>2.5834896995369387</v>
      </c>
      <c r="U336" s="34">
        <f>EXP(2.5*(Cálculos!Y335-Constantes!$D$11)/(Constantes!$D$13))*Constantes!$F$18+Constantes!$F$17</f>
        <v>0.76386715824509244</v>
      </c>
      <c r="V336" s="34">
        <f>MIN(T336*U336,0.8*(Y335+Clima!$F334-W336-X336-Constantes!$D$12))</f>
        <v>1.9734429351407492</v>
      </c>
      <c r="W336" s="34">
        <f>IF(Clima!$F334&gt;0.05*Constantes!$F$19,((Clima!$F334-0.05*Constantes!$F$19)^2)/(Clima!$F334+0.95*Constantes!$F$19),0)</f>
        <v>0</v>
      </c>
      <c r="X336" s="34">
        <f>MAX(0,Y335+Clima!$F334-W336-Constantes!$D$11)</f>
        <v>0</v>
      </c>
      <c r="Y336" s="34">
        <f>Y335+Clima!$F334-W336-V336-X336</f>
        <v>45.09056032174567</v>
      </c>
      <c r="Z336" s="7"/>
      <c r="AA336" s="8"/>
    </row>
    <row r="337" spans="2:27" x14ac:dyDescent="0.25">
      <c r="B337" s="6"/>
      <c r="C337" s="34">
        <v>332</v>
      </c>
      <c r="D337" s="34">
        <f>ET_Calcs!$I335*((1-Constantes!$D$20)*ET_Calcs!$K335+ET_Calcs!$L335)</f>
        <v>2.586307805670387</v>
      </c>
      <c r="E337" s="34">
        <f>EXP(2.5*(Cálculos!I336-Constantes!$D$11)/(Constantes!$D$13))*Constantes!$D$18+Constantes!$D$17</f>
        <v>0.63005971322494125</v>
      </c>
      <c r="F337" s="34">
        <f>MIN(D337*E337,0.8*(I336+Clima!$F335-G337-H337-Constantes!$D$12))</f>
        <v>1.6295283543521111</v>
      </c>
      <c r="G337" s="34">
        <f>IF(Clima!$F335&gt;0.05*Constantes!$D$19,((Clima!$F335-0.05*Constantes!$D$19)^2)/(Clima!$F335+0.95*Constantes!$D$19),0)</f>
        <v>0</v>
      </c>
      <c r="H337" s="34">
        <f>MAX(0,I336+Clima!$F335-G337-Constantes!$D$11)</f>
        <v>0</v>
      </c>
      <c r="I337" s="34">
        <f>I336+Clima!$F335-G337-F337-H337</f>
        <v>43.838388470834467</v>
      </c>
      <c r="J337" s="7"/>
      <c r="K337" s="34">
        <v>332</v>
      </c>
      <c r="L337" s="34">
        <f>ET_Calcs!$I335*((1-Constantes!$E$20)*ET_Calcs!$K335+ET_Calcs!$L335)</f>
        <v>2.586307805670387</v>
      </c>
      <c r="M337" s="34">
        <f>EXP(2.5*(Cálculos!Q336-Constantes!$D$11)/(Constantes!$D$13))*Constantes!$E$18+Constantes!$E$17</f>
        <v>0.67162937407125756</v>
      </c>
      <c r="N337" s="34">
        <f>MIN(L337*M337,0.8*(Q336+Clima!$F335-O337-P337-Constantes!$D$12))</f>
        <v>1.7370402926780097</v>
      </c>
      <c r="O337" s="34">
        <f>IF(Clima!$F335&gt;0.05*Constantes!$E$19,((Clima!$F335-0.05*Constantes!$E$19)^2)/(Clima!$F335+0.95*Constantes!$E$19),0)</f>
        <v>0</v>
      </c>
      <c r="P337" s="34">
        <f>MAX(0,Q336+Clima!$F335-O337-Constantes!$D$11)</f>
        <v>0</v>
      </c>
      <c r="Q337" s="34">
        <f>Q336+Clima!$F335-O337-N337-P337</f>
        <v>43.653082942341136</v>
      </c>
      <c r="R337" s="7"/>
      <c r="S337" s="34">
        <v>332</v>
      </c>
      <c r="T337" s="34">
        <f>ET_Calcs!$I335*((1-Constantes!$F$20)*ET_Calcs!$K335+ET_Calcs!$L335)</f>
        <v>2.586307805670387</v>
      </c>
      <c r="U337" s="34">
        <f>EXP(2.5*(Cálculos!Y336-Constantes!$D$11)/(Constantes!$D$13))*Constantes!$F$18+Constantes!$F$17</f>
        <v>0.74737466359878268</v>
      </c>
      <c r="V337" s="34">
        <f>MIN(T337*U337,0.8*(Y336+Clima!$F335-W337-X337-Constantes!$D$12))</f>
        <v>1.9329409262258113</v>
      </c>
      <c r="W337" s="34">
        <f>IF(Clima!$F335&gt;0.05*Constantes!$F$19,((Clima!$F335-0.05*Constantes!$F$19)^2)/(Clima!$F335+0.95*Constantes!$F$19),0)</f>
        <v>0</v>
      </c>
      <c r="X337" s="34">
        <f>MAX(0,Y336+Clima!$F335-W337-Constantes!$D$11)</f>
        <v>0</v>
      </c>
      <c r="Y337" s="34">
        <f>Y336+Clima!$F335-W337-V337-X337</f>
        <v>43.157619395519859</v>
      </c>
      <c r="Z337" s="7"/>
      <c r="AA337" s="8"/>
    </row>
    <row r="338" spans="2:27" x14ac:dyDescent="0.25">
      <c r="B338" s="6"/>
      <c r="C338" s="34">
        <v>333</v>
      </c>
      <c r="D338" s="34">
        <f>ET_Calcs!$I336*((1-Constantes!$D$20)*ET_Calcs!$K336+ET_Calcs!$L336)</f>
        <v>2.5189204959664955</v>
      </c>
      <c r="E338" s="34">
        <f>EXP(2.5*(Cálculos!I337-Constantes!$D$11)/(Constantes!$D$13))*Constantes!$D$18+Constantes!$D$17</f>
        <v>0.58091778144374739</v>
      </c>
      <c r="F338" s="34">
        <f>MIN(D338*E338,0.8*(I337+Clima!$F336-G338-H338-Constantes!$D$12))</f>
        <v>1.4632857061500404</v>
      </c>
      <c r="G338" s="34">
        <f>IF(Clima!$F336&gt;0.05*Constantes!$D$19,((Clima!$F336-0.05*Constantes!$D$19)^2)/(Clima!$F336+0.95*Constantes!$D$19),0)</f>
        <v>0</v>
      </c>
      <c r="H338" s="34">
        <f>MAX(0,I337+Clima!$F336-G338-Constantes!$D$11)</f>
        <v>0</v>
      </c>
      <c r="I338" s="34">
        <f>I337+Clima!$F336-G338-F338-H338</f>
        <v>42.375102764684428</v>
      </c>
      <c r="J338" s="7"/>
      <c r="K338" s="34">
        <v>333</v>
      </c>
      <c r="L338" s="34">
        <f>ET_Calcs!$I336*((1-Constantes!$E$20)*ET_Calcs!$K336+ET_Calcs!$L336)</f>
        <v>2.5189204959664955</v>
      </c>
      <c r="M338" s="34">
        <f>EXP(2.5*(Cálculos!Q337-Constantes!$D$11)/(Constantes!$D$13))*Constantes!$E$18+Constantes!$E$17</f>
        <v>0.6415046916416699</v>
      </c>
      <c r="N338" s="34">
        <f>MIN(L338*M338,0.8*(Q337+Clima!$F336-O338-P338-Constantes!$D$12))</f>
        <v>1.6158993160348689</v>
      </c>
      <c r="O338" s="34">
        <f>IF(Clima!$F336&gt;0.05*Constantes!$E$19,((Clima!$F336-0.05*Constantes!$E$19)^2)/(Clima!$F336+0.95*Constantes!$E$19),0)</f>
        <v>0</v>
      </c>
      <c r="P338" s="34">
        <f>MAX(0,Q337+Clima!$F336-O338-Constantes!$D$11)</f>
        <v>0</v>
      </c>
      <c r="Q338" s="34">
        <f>Q337+Clima!$F336-O338-N338-P338</f>
        <v>42.037183626306266</v>
      </c>
      <c r="R338" s="7"/>
      <c r="S338" s="34">
        <v>333</v>
      </c>
      <c r="T338" s="34">
        <f>ET_Calcs!$I336*((1-Constantes!$F$20)*ET_Calcs!$K336+ET_Calcs!$L336)</f>
        <v>2.5189204959664955</v>
      </c>
      <c r="U338" s="34">
        <f>EXP(2.5*(Cálculos!Y337-Constantes!$D$11)/(Constantes!$D$13))*Constantes!$F$18+Constantes!$F$17</f>
        <v>0.73177590512284141</v>
      </c>
      <c r="V338" s="34">
        <f>MIN(T338*U338,0.8*(Y337+Clima!$F336-W338-X338-Constantes!$D$12))</f>
        <v>1.8432853258683588</v>
      </c>
      <c r="W338" s="34">
        <f>IF(Clima!$F336&gt;0.05*Constantes!$F$19,((Clima!$F336-0.05*Constantes!$F$19)^2)/(Clima!$F336+0.95*Constantes!$F$19),0)</f>
        <v>0</v>
      </c>
      <c r="X338" s="34">
        <f>MAX(0,Y337+Clima!$F336-W338-Constantes!$D$11)</f>
        <v>0</v>
      </c>
      <c r="Y338" s="34">
        <f>Y337+Clima!$F336-W338-V338-X338</f>
        <v>41.314334069651501</v>
      </c>
      <c r="Z338" s="7"/>
      <c r="AA338" s="8"/>
    </row>
    <row r="339" spans="2:27" x14ac:dyDescent="0.25">
      <c r="B339" s="6"/>
      <c r="C339" s="34">
        <v>334</v>
      </c>
      <c r="D339" s="34">
        <f>ET_Calcs!$I337*((1-Constantes!$D$20)*ET_Calcs!$K337+ET_Calcs!$L337)</f>
        <v>2.4619757006120482</v>
      </c>
      <c r="E339" s="34">
        <f>EXP(2.5*(Cálculos!I338-Constantes!$D$11)/(Constantes!$D$13))*Constantes!$D$18+Constantes!$D$17</f>
        <v>0.54376572622314578</v>
      </c>
      <c r="F339" s="34">
        <f>MIN(D339*E339,0.8*(I338+Clima!$F337-G339-H339-Constantes!$D$12))</f>
        <v>1.3387380047870485</v>
      </c>
      <c r="G339" s="34">
        <f>IF(Clima!$F337&gt;0.05*Constantes!$D$19,((Clima!$F337-0.05*Constantes!$D$19)^2)/(Clima!$F337+0.95*Constantes!$D$19),0)</f>
        <v>0</v>
      </c>
      <c r="H339" s="34">
        <f>MAX(0,I338+Clima!$F337-G339-Constantes!$D$11)</f>
        <v>0</v>
      </c>
      <c r="I339" s="34">
        <f>I338+Clima!$F337-G339-F339-H339</f>
        <v>41.036364759897381</v>
      </c>
      <c r="J339" s="7"/>
      <c r="K339" s="34">
        <v>334</v>
      </c>
      <c r="L339" s="34">
        <f>ET_Calcs!$I337*((1-Constantes!$E$20)*ET_Calcs!$K337+ET_Calcs!$L337)</f>
        <v>2.4619757006120482</v>
      </c>
      <c r="M339" s="34">
        <f>EXP(2.5*(Cálculos!Q338-Constantes!$D$11)/(Constantes!$D$13))*Constantes!$E$18+Constantes!$E$17</f>
        <v>0.61824851918716683</v>
      </c>
      <c r="N339" s="34">
        <f>MIN(L339*M339,0.8*(Q338+Clima!$F337-O339-P339-Constantes!$D$12))</f>
        <v>1.5221128311781864</v>
      </c>
      <c r="O339" s="34">
        <f>IF(Clima!$F337&gt;0.05*Constantes!$E$19,((Clima!$F337-0.05*Constantes!$E$19)^2)/(Clima!$F337+0.95*Constantes!$E$19),0)</f>
        <v>0</v>
      </c>
      <c r="P339" s="34">
        <f>MAX(0,Q338+Clima!$F337-O339-Constantes!$D$11)</f>
        <v>0</v>
      </c>
      <c r="Q339" s="34">
        <f>Q338+Clima!$F337-O339-N339-P339</f>
        <v>40.515070795128082</v>
      </c>
      <c r="R339" s="7"/>
      <c r="S339" s="34">
        <v>334</v>
      </c>
      <c r="T339" s="34">
        <f>ET_Calcs!$I337*((1-Constantes!$F$20)*ET_Calcs!$K337+ET_Calcs!$L337)</f>
        <v>2.4619757006120482</v>
      </c>
      <c r="U339" s="34">
        <f>EXP(2.5*(Cálculos!Y338-Constantes!$D$11)/(Constantes!$D$13))*Constantes!$F$18+Constantes!$F$17</f>
        <v>0.71971783936065592</v>
      </c>
      <c r="V339" s="34">
        <f>MIN(T339*U339,0.8*(Y338+Clima!$F337-W339-X339-Constantes!$D$12))</f>
        <v>1.7719278318029403</v>
      </c>
      <c r="W339" s="34">
        <f>IF(Clima!$F337&gt;0.05*Constantes!$F$19,((Clima!$F337-0.05*Constantes!$F$19)^2)/(Clima!$F337+0.95*Constantes!$F$19),0)</f>
        <v>0</v>
      </c>
      <c r="X339" s="34">
        <f>MAX(0,Y338+Clima!$F337-W339-Constantes!$D$11)</f>
        <v>0</v>
      </c>
      <c r="Y339" s="34">
        <f>Y338+Clima!$F337-W339-V339-X339</f>
        <v>39.54240623784856</v>
      </c>
      <c r="Z339" s="7"/>
      <c r="AA339" s="8"/>
    </row>
    <row r="340" spans="2:27" x14ac:dyDescent="0.25">
      <c r="B340" s="6"/>
      <c r="C340" s="34">
        <v>335</v>
      </c>
      <c r="D340" s="34">
        <f>ET_Calcs!$I338*((1-Constantes!$D$20)*ET_Calcs!$K338+ET_Calcs!$L338)</f>
        <v>2.4128109020043822</v>
      </c>
      <c r="E340" s="34">
        <f>EXP(2.5*(Cálculos!I339-Constantes!$D$11)/(Constantes!$D$13))*Constantes!$D$18+Constantes!$D$17</f>
        <v>0.51468095670047453</v>
      </c>
      <c r="F340" s="34">
        <f>MIN(D340*E340,0.8*(I339+Clima!$F338-G340-H340-Constantes!$D$12))</f>
        <v>1.2418278233809503</v>
      </c>
      <c r="G340" s="34">
        <f>IF(Clima!$F338&gt;0.05*Constantes!$D$19,((Clima!$F338-0.05*Constantes!$D$19)^2)/(Clima!$F338+0.95*Constantes!$D$19),0)</f>
        <v>0</v>
      </c>
      <c r="H340" s="34">
        <f>MAX(0,I339+Clima!$F338-G340-Constantes!$D$11)</f>
        <v>0</v>
      </c>
      <c r="I340" s="34">
        <f>I339+Clima!$F338-G340-F340-H340</f>
        <v>39.79453693651643</v>
      </c>
      <c r="J340" s="7"/>
      <c r="K340" s="34">
        <v>335</v>
      </c>
      <c r="L340" s="34">
        <f>ET_Calcs!$I338*((1-Constantes!$E$20)*ET_Calcs!$K338+ET_Calcs!$L338)</f>
        <v>2.4128109020043822</v>
      </c>
      <c r="M340" s="34">
        <f>EXP(2.5*(Cálculos!Q339-Constantes!$D$11)/(Constantes!$D$13))*Constantes!$E$18+Constantes!$E$17</f>
        <v>0.59984958031066615</v>
      </c>
      <c r="N340" s="34">
        <f>MIN(L340*M340,0.8*(Q339+Clima!$F338-O340-P340-Constantes!$D$12))</f>
        <v>1.4473236069363284</v>
      </c>
      <c r="O340" s="34">
        <f>IF(Clima!$F338&gt;0.05*Constantes!$E$19,((Clima!$F338-0.05*Constantes!$E$19)^2)/(Clima!$F338+0.95*Constantes!$E$19),0)</f>
        <v>0</v>
      </c>
      <c r="P340" s="34">
        <f>MAX(0,Q339+Clima!$F338-O340-Constantes!$D$11)</f>
        <v>0</v>
      </c>
      <c r="Q340" s="34">
        <f>Q339+Clima!$F338-O340-N340-P340</f>
        <v>39.067747188191753</v>
      </c>
      <c r="R340" s="7"/>
      <c r="S340" s="34">
        <v>335</v>
      </c>
      <c r="T340" s="34">
        <f>ET_Calcs!$I338*((1-Constantes!$F$20)*ET_Calcs!$K338+ET_Calcs!$L338)</f>
        <v>2.4128109020043822</v>
      </c>
      <c r="U340" s="34">
        <f>EXP(2.5*(Cálculos!Y339-Constantes!$D$11)/(Constantes!$D$13))*Constantes!$F$18+Constantes!$F$17</f>
        <v>0.71023698298311666</v>
      </c>
      <c r="V340" s="34">
        <f>MIN(T340*U340,0.8*(Y339+Clima!$F338-W340-X340-Constantes!$D$12))</f>
        <v>1.7136675355483648</v>
      </c>
      <c r="W340" s="34">
        <f>IF(Clima!$F338&gt;0.05*Constantes!$F$19,((Clima!$F338-0.05*Constantes!$F$19)^2)/(Clima!$F338+0.95*Constantes!$F$19),0)</f>
        <v>0</v>
      </c>
      <c r="X340" s="34">
        <f>MAX(0,Y339+Clima!$F338-W340-Constantes!$D$11)</f>
        <v>0</v>
      </c>
      <c r="Y340" s="34">
        <f>Y339+Clima!$F338-W340-V340-X340</f>
        <v>37.828738702300193</v>
      </c>
      <c r="Z340" s="7"/>
      <c r="AA340" s="8"/>
    </row>
    <row r="341" spans="2:27" x14ac:dyDescent="0.25">
      <c r="B341" s="6"/>
      <c r="C341" s="34">
        <v>336</v>
      </c>
      <c r="D341" s="34">
        <f>ET_Calcs!$I339*((1-Constantes!$D$20)*ET_Calcs!$K339+ET_Calcs!$L339)</f>
        <v>2.4206926625801448</v>
      </c>
      <c r="E341" s="34">
        <f>EXP(2.5*(Cálculos!I340-Constantes!$D$11)/(Constantes!$D$13))*Constantes!$D$18+Constantes!$D$17</f>
        <v>0.49130803294293779</v>
      </c>
      <c r="F341" s="34">
        <f>MIN(D341*E341,0.8*(I340+Clima!$F339-G341-H341-Constantes!$D$12))</f>
        <v>1.1893057504116535</v>
      </c>
      <c r="G341" s="34">
        <f>IF(Clima!$F339&gt;0.05*Constantes!$D$19,((Clima!$F339-0.05*Constantes!$D$19)^2)/(Clima!$F339+0.95*Constantes!$D$19),0)</f>
        <v>0</v>
      </c>
      <c r="H341" s="34">
        <f>MAX(0,I340+Clima!$F339-G341-Constantes!$D$11)</f>
        <v>0</v>
      </c>
      <c r="I341" s="34">
        <f>I340+Clima!$F339-G341-F341-H341</f>
        <v>38.605231186104774</v>
      </c>
      <c r="J341" s="7"/>
      <c r="K341" s="34">
        <v>336</v>
      </c>
      <c r="L341" s="34">
        <f>ET_Calcs!$I339*((1-Constantes!$E$20)*ET_Calcs!$K339+ET_Calcs!$L339)</f>
        <v>2.4206926625801448</v>
      </c>
      <c r="M341" s="34">
        <f>EXP(2.5*(Cálculos!Q340-Constantes!$D$11)/(Constantes!$D$13))*Constantes!$E$18+Constantes!$E$17</f>
        <v>0.5850169903129796</v>
      </c>
      <c r="N341" s="34">
        <f>MIN(L341*M341,0.8*(Q340+Clima!$F339-O341-P341-Constantes!$D$12))</f>
        <v>1.4161463359353494</v>
      </c>
      <c r="O341" s="34">
        <f>IF(Clima!$F339&gt;0.05*Constantes!$E$19,((Clima!$F339-0.05*Constantes!$E$19)^2)/(Clima!$F339+0.95*Constantes!$E$19),0)</f>
        <v>0</v>
      </c>
      <c r="P341" s="34">
        <f>MAX(0,Q340+Clima!$F339-O341-Constantes!$D$11)</f>
        <v>0</v>
      </c>
      <c r="Q341" s="34">
        <f>Q340+Clima!$F339-O341-N341-P341</f>
        <v>37.651600852256401</v>
      </c>
      <c r="R341" s="7"/>
      <c r="S341" s="34">
        <v>336</v>
      </c>
      <c r="T341" s="34">
        <f>ET_Calcs!$I339*((1-Constantes!$F$20)*ET_Calcs!$K339+ET_Calcs!$L339)</f>
        <v>2.4206926625801448</v>
      </c>
      <c r="U341" s="34">
        <f>EXP(2.5*(Cálculos!Y340-Constantes!$D$11)/(Constantes!$D$13))*Constantes!$F$18+Constantes!$F$17</f>
        <v>0.70268285798231689</v>
      </c>
      <c r="V341" s="34">
        <f>MIN(T341*U341,0.8*(Y340+Clima!$F339-W341-X341-Constantes!$D$12))</f>
        <v>1.7009792384386404</v>
      </c>
      <c r="W341" s="34">
        <f>IF(Clima!$F339&gt;0.05*Constantes!$F$19,((Clima!$F339-0.05*Constantes!$F$19)^2)/(Clima!$F339+0.95*Constantes!$F$19),0)</f>
        <v>0</v>
      </c>
      <c r="X341" s="34">
        <f>MAX(0,Y340+Clima!$F339-W341-Constantes!$D$11)</f>
        <v>0</v>
      </c>
      <c r="Y341" s="34">
        <f>Y340+Clima!$F339-W341-V341-X341</f>
        <v>36.127759463861551</v>
      </c>
      <c r="Z341" s="7"/>
      <c r="AA341" s="8"/>
    </row>
    <row r="342" spans="2:27" x14ac:dyDescent="0.25">
      <c r="B342" s="6"/>
      <c r="C342" s="34">
        <v>337</v>
      </c>
      <c r="D342" s="34">
        <f>ET_Calcs!$I340*((1-Constantes!$D$20)*ET_Calcs!$K340+ET_Calcs!$L340)</f>
        <v>2.4856361204337034</v>
      </c>
      <c r="E342" s="34">
        <f>EXP(2.5*(Cálculos!I341-Constantes!$D$11)/(Constantes!$D$13))*Constantes!$D$18+Constantes!$D$17</f>
        <v>0.4717529549432653</v>
      </c>
      <c r="F342" s="34">
        <f>MIN(D342*E342,0.8*(I341+Clima!$F340-G342-H342-Constantes!$D$12))</f>
        <v>1.1726061847283136</v>
      </c>
      <c r="G342" s="34">
        <f>IF(Clima!$F340&gt;0.05*Constantes!$D$19,((Clima!$F340-0.05*Constantes!$D$19)^2)/(Clima!$F340+0.95*Constantes!$D$19),0)</f>
        <v>0</v>
      </c>
      <c r="H342" s="34">
        <f>MAX(0,I341+Clima!$F340-G342-Constantes!$D$11)</f>
        <v>0</v>
      </c>
      <c r="I342" s="34">
        <f>I341+Clima!$F340-G342-F342-H342</f>
        <v>37.432625001376458</v>
      </c>
      <c r="J342" s="7"/>
      <c r="K342" s="34">
        <v>337</v>
      </c>
      <c r="L342" s="34">
        <f>ET_Calcs!$I340*((1-Constantes!$E$20)*ET_Calcs!$K340+ET_Calcs!$L340)</f>
        <v>2.4856361204337034</v>
      </c>
      <c r="M342" s="34">
        <f>EXP(2.5*(Cálculos!Q341-Constantes!$D$11)/(Constantes!$D$13))*Constantes!$E$18+Constantes!$E$17</f>
        <v>0.5726389681834464</v>
      </c>
      <c r="N342" s="34">
        <f>MIN(L342*M342,0.8*(Q341+Clima!$F340-O342-P342-Constantes!$D$12))</f>
        <v>1.4233721032846607</v>
      </c>
      <c r="O342" s="34">
        <f>IF(Clima!$F340&gt;0.05*Constantes!$E$19,((Clima!$F340-0.05*Constantes!$E$19)^2)/(Clima!$F340+0.95*Constantes!$E$19),0)</f>
        <v>0</v>
      </c>
      <c r="P342" s="34">
        <f>MAX(0,Q341+Clima!$F340-O342-Constantes!$D$11)</f>
        <v>0</v>
      </c>
      <c r="Q342" s="34">
        <f>Q341+Clima!$F340-O342-N342-P342</f>
        <v>36.228228748971738</v>
      </c>
      <c r="R342" s="7"/>
      <c r="S342" s="34">
        <v>337</v>
      </c>
      <c r="T342" s="34">
        <f>ET_Calcs!$I340*((1-Constantes!$F$20)*ET_Calcs!$K340+ET_Calcs!$L340)</f>
        <v>2.4856361204337034</v>
      </c>
      <c r="U342" s="34">
        <f>EXP(2.5*(Cálculos!Y341-Constantes!$D$11)/(Constantes!$D$13))*Constantes!$F$18+Constantes!$F$17</f>
        <v>0.69648045263585712</v>
      </c>
      <c r="V342" s="34">
        <f>MIN(T342*U342,0.8*(Y341+Clima!$F340-W342-X342-Constantes!$D$12))</f>
        <v>1.7311969702477017</v>
      </c>
      <c r="W342" s="34">
        <f>IF(Clima!$F340&gt;0.05*Constantes!$F$19,((Clima!$F340-0.05*Constantes!$F$19)^2)/(Clima!$F340+0.95*Constantes!$F$19),0)</f>
        <v>0</v>
      </c>
      <c r="X342" s="34">
        <f>MAX(0,Y341+Clima!$F340-W342-Constantes!$D$11)</f>
        <v>0</v>
      </c>
      <c r="Y342" s="34">
        <f>Y341+Clima!$F340-W342-V342-X342</f>
        <v>34.39656249361385</v>
      </c>
      <c r="Z342" s="7"/>
      <c r="AA342" s="8"/>
    </row>
    <row r="343" spans="2:27" x14ac:dyDescent="0.25">
      <c r="B343" s="6"/>
      <c r="C343" s="34">
        <v>338</v>
      </c>
      <c r="D343" s="34">
        <f>ET_Calcs!$I341*((1-Constantes!$D$20)*ET_Calcs!$K341+ET_Calcs!$L341)</f>
        <v>2.4831037059240231</v>
      </c>
      <c r="E343" s="34">
        <f>EXP(2.5*(Cálculos!I342-Constantes!$D$11)/(Constantes!$D$13))*Constantes!$D$18+Constantes!$D$17</f>
        <v>0.45484377900503975</v>
      </c>
      <c r="F343" s="34">
        <f>MIN(D343*E343,0.8*(I342+Clima!$F341-G343-H343-Constantes!$D$12))</f>
        <v>1.1294242732639015</v>
      </c>
      <c r="G343" s="34">
        <f>IF(Clima!$F341&gt;0.05*Constantes!$D$19,((Clima!$F341-0.05*Constantes!$D$19)^2)/(Clima!$F341+0.95*Constantes!$D$19),0)</f>
        <v>0</v>
      </c>
      <c r="H343" s="34">
        <f>MAX(0,I342+Clima!$F341-G343-Constantes!$D$11)</f>
        <v>0</v>
      </c>
      <c r="I343" s="34">
        <f>I342+Clima!$F341-G343-F343-H343</f>
        <v>36.303200728112557</v>
      </c>
      <c r="J343" s="7"/>
      <c r="K343" s="34">
        <v>338</v>
      </c>
      <c r="L343" s="34">
        <f>ET_Calcs!$I341*((1-Constantes!$E$20)*ET_Calcs!$K341+ET_Calcs!$L341)</f>
        <v>2.4831037059240231</v>
      </c>
      <c r="M343" s="34">
        <f>EXP(2.5*(Cálculos!Q342-Constantes!$D$11)/(Constantes!$D$13))*Constantes!$E$18+Constantes!$E$17</f>
        <v>0.56201331212854788</v>
      </c>
      <c r="N343" s="34">
        <f>MIN(L343*M343,0.8*(Q342+Clima!$F341-O343-P343-Constantes!$D$12))</f>
        <v>1.395537338125032</v>
      </c>
      <c r="O343" s="34">
        <f>IF(Clima!$F341&gt;0.05*Constantes!$E$19,((Clima!$F341-0.05*Constantes!$E$19)^2)/(Clima!$F341+0.95*Constantes!$E$19),0)</f>
        <v>0</v>
      </c>
      <c r="P343" s="34">
        <f>MAX(0,Q342+Clima!$F341-O343-Constantes!$D$11)</f>
        <v>0</v>
      </c>
      <c r="Q343" s="34">
        <f>Q342+Clima!$F341-O343-N343-P343</f>
        <v>34.832691410846707</v>
      </c>
      <c r="R343" s="7"/>
      <c r="S343" s="34">
        <v>338</v>
      </c>
      <c r="T343" s="34">
        <f>ET_Calcs!$I341*((1-Constantes!$F$20)*ET_Calcs!$K341+ET_Calcs!$L341)</f>
        <v>2.4831037059240231</v>
      </c>
      <c r="U343" s="34">
        <f>EXP(2.5*(Cálculos!Y342-Constantes!$D$11)/(Constantes!$D$13))*Constantes!$F$18+Constantes!$F$17</f>
        <v>0.69126345020798308</v>
      </c>
      <c r="V343" s="34">
        <f>MIN(T343*U343,0.8*(Y342+Clima!$F341-W343-X343-Constantes!$D$12))</f>
        <v>1.7164788349812692</v>
      </c>
      <c r="W343" s="34">
        <f>IF(Clima!$F341&gt;0.05*Constantes!$F$19,((Clima!$F341-0.05*Constantes!$F$19)^2)/(Clima!$F341+0.95*Constantes!$F$19),0)</f>
        <v>0</v>
      </c>
      <c r="X343" s="34">
        <f>MAX(0,Y342+Clima!$F341-W343-Constantes!$D$11)</f>
        <v>0</v>
      </c>
      <c r="Y343" s="34">
        <f>Y342+Clima!$F341-W343-V343-X343</f>
        <v>32.680083658632583</v>
      </c>
      <c r="Z343" s="7"/>
      <c r="AA343" s="8"/>
    </row>
    <row r="344" spans="2:27" x14ac:dyDescent="0.25">
      <c r="B344" s="6"/>
      <c r="C344" s="34">
        <v>339</v>
      </c>
      <c r="D344" s="34">
        <f>ET_Calcs!$I342*((1-Constantes!$D$20)*ET_Calcs!$K342+ET_Calcs!$L342)</f>
        <v>2.4831503928842626</v>
      </c>
      <c r="E344" s="34">
        <f>EXP(2.5*(Cálculos!I343-Constantes!$D$11)/(Constantes!$D$13))*Constantes!$D$18+Constantes!$D$17</f>
        <v>0.44051322419273364</v>
      </c>
      <c r="F344" s="34">
        <f>MIN(D344*E344,0.8*(I343+Clima!$F342-G344-H344-Constantes!$D$12))</f>
        <v>1.0938605857248997</v>
      </c>
      <c r="G344" s="34">
        <f>IF(Clima!$F342&gt;0.05*Constantes!$D$19,((Clima!$F342-0.05*Constantes!$D$19)^2)/(Clima!$F342+0.95*Constantes!$D$19),0)</f>
        <v>0</v>
      </c>
      <c r="H344" s="34">
        <f>MAX(0,I343+Clima!$F342-G344-Constantes!$D$11)</f>
        <v>0</v>
      </c>
      <c r="I344" s="34">
        <f>I343+Clima!$F342-G344-F344-H344</f>
        <v>35.20934014238766</v>
      </c>
      <c r="J344" s="7"/>
      <c r="K344" s="34">
        <v>339</v>
      </c>
      <c r="L344" s="34">
        <f>ET_Calcs!$I342*((1-Constantes!$E$20)*ET_Calcs!$K342+ET_Calcs!$L342)</f>
        <v>2.4831503928842626</v>
      </c>
      <c r="M344" s="34">
        <f>EXP(2.5*(Cálculos!Q343-Constantes!$D$11)/(Constantes!$D$13))*Constantes!$E$18+Constantes!$E$17</f>
        <v>0.55310597096683478</v>
      </c>
      <c r="N344" s="34">
        <f>MIN(L344*M344,0.8*(Q343+Clima!$F342-O344-P344-Constantes!$D$12))</f>
        <v>1.3734453091129273</v>
      </c>
      <c r="O344" s="34">
        <f>IF(Clima!$F342&gt;0.05*Constantes!$E$19,((Clima!$F342-0.05*Constantes!$E$19)^2)/(Clima!$F342+0.95*Constantes!$E$19),0)</f>
        <v>0</v>
      </c>
      <c r="P344" s="34">
        <f>MAX(0,Q343+Clima!$F342-O344-Constantes!$D$11)</f>
        <v>0</v>
      </c>
      <c r="Q344" s="34">
        <f>Q343+Clima!$F342-O344-N344-P344</f>
        <v>33.459246101733783</v>
      </c>
      <c r="R344" s="7"/>
      <c r="S344" s="34">
        <v>339</v>
      </c>
      <c r="T344" s="34">
        <f>ET_Calcs!$I342*((1-Constantes!$F$20)*ET_Calcs!$K342+ET_Calcs!$L342)</f>
        <v>2.4831503928842626</v>
      </c>
      <c r="U344" s="34">
        <f>EXP(2.5*(Cálculos!Y343-Constantes!$D$11)/(Constantes!$D$13))*Constantes!$F$18+Constantes!$F$17</f>
        <v>0.68699256419883725</v>
      </c>
      <c r="V344" s="34">
        <f>MIN(T344*U344,0.8*(Y343+Clima!$F342-W344-X344-Constantes!$D$12))</f>
        <v>1.7059058556989097</v>
      </c>
      <c r="W344" s="34">
        <f>IF(Clima!$F342&gt;0.05*Constantes!$F$19,((Clima!$F342-0.05*Constantes!$F$19)^2)/(Clima!$F342+0.95*Constantes!$F$19),0)</f>
        <v>0</v>
      </c>
      <c r="X344" s="34">
        <f>MAX(0,Y343+Clima!$F342-W344-Constantes!$D$11)</f>
        <v>0</v>
      </c>
      <c r="Y344" s="34">
        <f>Y343+Clima!$F342-W344-V344-X344</f>
        <v>30.974177802933674</v>
      </c>
      <c r="Z344" s="7"/>
      <c r="AA344" s="8"/>
    </row>
    <row r="345" spans="2:27" x14ac:dyDescent="0.25">
      <c r="B345" s="6"/>
      <c r="C345" s="34">
        <v>340</v>
      </c>
      <c r="D345" s="34">
        <f>ET_Calcs!$I343*((1-Constantes!$D$20)*ET_Calcs!$K343+ET_Calcs!$L343)</f>
        <v>2.5013529603249127</v>
      </c>
      <c r="E345" s="34">
        <f>EXP(2.5*(Cálculos!I344-Constantes!$D$11)/(Constantes!$D$13))*Constantes!$D$18+Constantes!$D$17</f>
        <v>0.42824708297412284</v>
      </c>
      <c r="F345" s="34">
        <f>MIN(D345*E345,0.8*(I344+Clima!$F343-G345-H345-Constantes!$D$12))</f>
        <v>1.0711971087478307</v>
      </c>
      <c r="G345" s="34">
        <f>IF(Clima!$F343&gt;0.05*Constantes!$D$19,((Clima!$F343-0.05*Constantes!$D$19)^2)/(Clima!$F343+0.95*Constantes!$D$19),0)</f>
        <v>0</v>
      </c>
      <c r="H345" s="34">
        <f>MAX(0,I344+Clima!$F343-G345-Constantes!$D$11)</f>
        <v>0</v>
      </c>
      <c r="I345" s="34">
        <f>I344+Clima!$F343-G345-F345-H345</f>
        <v>34.138143033639828</v>
      </c>
      <c r="J345" s="7"/>
      <c r="K345" s="34">
        <v>340</v>
      </c>
      <c r="L345" s="34">
        <f>ET_Calcs!$I343*((1-Constantes!$E$20)*ET_Calcs!$K343+ET_Calcs!$L343)</f>
        <v>2.5013529603249127</v>
      </c>
      <c r="M345" s="34">
        <f>EXP(2.5*(Cálculos!Q344-Constantes!$D$11)/(Constantes!$D$13))*Constantes!$E$18+Constantes!$E$17</f>
        <v>0.54558981494788716</v>
      </c>
      <c r="N345" s="34">
        <f>MIN(L345*M345,0.8*(Q344+Clima!$F343-O345-P345-Constantes!$D$12))</f>
        <v>1.3647126987430189</v>
      </c>
      <c r="O345" s="34">
        <f>IF(Clima!$F343&gt;0.05*Constantes!$E$19,((Clima!$F343-0.05*Constantes!$E$19)^2)/(Clima!$F343+0.95*Constantes!$E$19),0)</f>
        <v>0</v>
      </c>
      <c r="P345" s="34">
        <f>MAX(0,Q344+Clima!$F343-O345-Constantes!$D$11)</f>
        <v>0</v>
      </c>
      <c r="Q345" s="34">
        <f>Q344+Clima!$F343-O345-N345-P345</f>
        <v>32.094533402990763</v>
      </c>
      <c r="R345" s="7"/>
      <c r="S345" s="34">
        <v>340</v>
      </c>
      <c r="T345" s="34">
        <f>ET_Calcs!$I343*((1-Constantes!$F$20)*ET_Calcs!$K343+ET_Calcs!$L343)</f>
        <v>2.5013529603249127</v>
      </c>
      <c r="U345" s="34">
        <f>EXP(2.5*(Cálculos!Y344-Constantes!$D$11)/(Constantes!$D$13))*Constantes!$F$18+Constantes!$F$17</f>
        <v>0.68348300138021933</v>
      </c>
      <c r="V345" s="34">
        <f>MIN(T345*U345,0.8*(Y344+Clima!$F343-W345-X345-Constantes!$D$12))</f>
        <v>1.7096322288341681</v>
      </c>
      <c r="W345" s="34">
        <f>IF(Clima!$F343&gt;0.05*Constantes!$F$19,((Clima!$F343-0.05*Constantes!$F$19)^2)/(Clima!$F343+0.95*Constantes!$F$19),0)</f>
        <v>0</v>
      </c>
      <c r="X345" s="34">
        <f>MAX(0,Y344+Clima!$F343-W345-Constantes!$D$11)</f>
        <v>0</v>
      </c>
      <c r="Y345" s="34">
        <f>Y344+Clima!$F343-W345-V345-X345</f>
        <v>29.264545574099508</v>
      </c>
      <c r="Z345" s="7"/>
      <c r="AA345" s="8"/>
    </row>
    <row r="346" spans="2:27" x14ac:dyDescent="0.25">
      <c r="B346" s="6"/>
      <c r="C346" s="34">
        <v>341</v>
      </c>
      <c r="D346" s="34">
        <f>ET_Calcs!$I344*((1-Constantes!$D$20)*ET_Calcs!$K344+ET_Calcs!$L344)</f>
        <v>2.4832035070646841</v>
      </c>
      <c r="E346" s="34">
        <f>EXP(2.5*(Cálculos!I345-Constantes!$D$11)/(Constantes!$D$13))*Constantes!$D$18+Constantes!$D$17</f>
        <v>0.41759665519513317</v>
      </c>
      <c r="F346" s="34">
        <f>MIN(D346*E346,0.8*(I345+Clima!$F344-G346-H346-Constantes!$D$12))</f>
        <v>1.0369774787190362</v>
      </c>
      <c r="G346" s="34">
        <f>IF(Clima!$F344&gt;0.05*Constantes!$D$19,((Clima!$F344-0.05*Constantes!$D$19)^2)/(Clima!$F344+0.95*Constantes!$D$19),0)</f>
        <v>0</v>
      </c>
      <c r="H346" s="34">
        <f>MAX(0,I345+Clima!$F344-G346-Constantes!$D$11)</f>
        <v>0</v>
      </c>
      <c r="I346" s="34">
        <f>I345+Clima!$F344-G346-F346-H346</f>
        <v>33.201165554920792</v>
      </c>
      <c r="J346" s="7"/>
      <c r="K346" s="34">
        <v>341</v>
      </c>
      <c r="L346" s="34">
        <f>ET_Calcs!$I344*((1-Constantes!$E$20)*ET_Calcs!$K344+ET_Calcs!$L344)</f>
        <v>2.4832035070646841</v>
      </c>
      <c r="M346" s="34">
        <f>EXP(2.5*(Cálculos!Q345-Constantes!$D$11)/(Constantes!$D$13))*Constantes!$E$18+Constantes!$E$17</f>
        <v>0.53917542319491396</v>
      </c>
      <c r="N346" s="34">
        <f>MIN(L346*M346,0.8*(Q345+Clima!$F344-O346-P346-Constantes!$D$12))</f>
        <v>1.3388823018006955</v>
      </c>
      <c r="O346" s="34">
        <f>IF(Clima!$F344&gt;0.05*Constantes!$E$19,((Clima!$F344-0.05*Constantes!$E$19)^2)/(Clima!$F344+0.95*Constantes!$E$19),0)</f>
        <v>0</v>
      </c>
      <c r="P346" s="34">
        <f>MAX(0,Q345+Clima!$F344-O346-Constantes!$D$11)</f>
        <v>0</v>
      </c>
      <c r="Q346" s="34">
        <f>Q345+Clima!$F344-O346-N346-P346</f>
        <v>30.85565110119007</v>
      </c>
      <c r="R346" s="7"/>
      <c r="S346" s="34">
        <v>341</v>
      </c>
      <c r="T346" s="34">
        <f>ET_Calcs!$I344*((1-Constantes!$F$20)*ET_Calcs!$K344+ET_Calcs!$L344)</f>
        <v>2.4832035070646841</v>
      </c>
      <c r="U346" s="34">
        <f>EXP(2.5*(Cálculos!Y345-Constantes!$D$11)/(Constantes!$D$13))*Constantes!$F$18+Constantes!$F$17</f>
        <v>0.68057365653364099</v>
      </c>
      <c r="V346" s="34">
        <f>MIN(T346*U346,0.8*(Y345+Clima!$F344-W346-X346-Constantes!$D$12))</f>
        <v>1.690002890720173</v>
      </c>
      <c r="W346" s="34">
        <f>IF(Clima!$F344&gt;0.05*Constantes!$F$19,((Clima!$F344-0.05*Constantes!$F$19)^2)/(Clima!$F344+0.95*Constantes!$F$19),0)</f>
        <v>0</v>
      </c>
      <c r="X346" s="34">
        <f>MAX(0,Y345+Clima!$F344-W346-Constantes!$D$11)</f>
        <v>0</v>
      </c>
      <c r="Y346" s="34">
        <f>Y345+Clima!$F344-W346-V346-X346</f>
        <v>27.674542683379336</v>
      </c>
      <c r="Z346" s="7"/>
      <c r="AA346" s="8"/>
    </row>
    <row r="347" spans="2:27" x14ac:dyDescent="0.25">
      <c r="B347" s="6"/>
      <c r="C347" s="34">
        <v>342</v>
      </c>
      <c r="D347" s="34">
        <f>ET_Calcs!$I345*((1-Constantes!$D$20)*ET_Calcs!$K345+ET_Calcs!$L345)</f>
        <v>2.4806184599864705</v>
      </c>
      <c r="E347" s="34">
        <f>EXP(2.5*(Cálculos!I346-Constantes!$D$11)/(Constantes!$D$13))*Constantes!$D$18+Constantes!$D$17</f>
        <v>0.40926532331381926</v>
      </c>
      <c r="F347" s="34">
        <f>MIN(D347*E347,0.8*(I346+Clima!$F345-G347-H347-Constantes!$D$12))</f>
        <v>1.0152311160445913</v>
      </c>
      <c r="G347" s="34">
        <f>IF(Clima!$F345&gt;0.05*Constantes!$D$19,((Clima!$F345-0.05*Constantes!$D$19)^2)/(Clima!$F345+0.95*Constantes!$D$19),0)</f>
        <v>0</v>
      </c>
      <c r="H347" s="34">
        <f>MAX(0,I346+Clima!$F345-G347-Constantes!$D$11)</f>
        <v>0</v>
      </c>
      <c r="I347" s="34">
        <f>I346+Clima!$F345-G347-F347-H347</f>
        <v>32.185934438876203</v>
      </c>
      <c r="J347" s="7"/>
      <c r="K347" s="34">
        <v>342</v>
      </c>
      <c r="L347" s="34">
        <f>ET_Calcs!$I345*((1-Constantes!$E$20)*ET_Calcs!$K345+ET_Calcs!$L345)</f>
        <v>2.4806184599864705</v>
      </c>
      <c r="M347" s="34">
        <f>EXP(2.5*(Cálculos!Q346-Constantes!$D$11)/(Constantes!$D$13))*Constantes!$E$18+Constantes!$E$17</f>
        <v>0.53413748344239587</v>
      </c>
      <c r="N347" s="34">
        <f>MIN(L347*M347,0.8*(Q346+Clima!$F345-O347-P347-Constantes!$D$12))</f>
        <v>1.3249913015979249</v>
      </c>
      <c r="O347" s="34">
        <f>IF(Clima!$F345&gt;0.05*Constantes!$E$19,((Clima!$F345-0.05*Constantes!$E$19)^2)/(Clima!$F345+0.95*Constantes!$E$19),0)</f>
        <v>0</v>
      </c>
      <c r="P347" s="34">
        <f>MAX(0,Q346+Clima!$F345-O347-Constantes!$D$11)</f>
        <v>0</v>
      </c>
      <c r="Q347" s="34">
        <f>Q346+Clima!$F345-O347-N347-P347</f>
        <v>29.530659799592144</v>
      </c>
      <c r="R347" s="7"/>
      <c r="S347" s="34">
        <v>342</v>
      </c>
      <c r="T347" s="34">
        <f>ET_Calcs!$I345*((1-Constantes!$F$20)*ET_Calcs!$K345+ET_Calcs!$L345)</f>
        <v>2.4806184599864705</v>
      </c>
      <c r="U347" s="34">
        <f>EXP(2.5*(Cálculos!Y346-Constantes!$D$11)/(Constantes!$D$13))*Constantes!$F$18+Constantes!$F$17</f>
        <v>0.67832154220968144</v>
      </c>
      <c r="V347" s="34">
        <f>MIN(T347*U347,0.8*(Y346+Clima!$F345-W347-X347-Constantes!$D$12))</f>
        <v>1.1396341467034687</v>
      </c>
      <c r="W347" s="34">
        <f>IF(Clima!$F345&gt;0.05*Constantes!$F$19,((Clima!$F345-0.05*Constantes!$F$19)^2)/(Clima!$F345+0.95*Constantes!$F$19),0)</f>
        <v>0</v>
      </c>
      <c r="X347" s="34">
        <f>MAX(0,Y346+Clima!$F345-W347-Constantes!$D$11)</f>
        <v>0</v>
      </c>
      <c r="Y347" s="34">
        <f>Y346+Clima!$F345-W347-V347-X347</f>
        <v>26.534908536675868</v>
      </c>
      <c r="Z347" s="7"/>
      <c r="AA347" s="8"/>
    </row>
    <row r="348" spans="2:27" x14ac:dyDescent="0.25">
      <c r="B348" s="6"/>
      <c r="C348" s="34">
        <v>343</v>
      </c>
      <c r="D348" s="34">
        <f>ET_Calcs!$I346*((1-Constantes!$D$20)*ET_Calcs!$K346+ET_Calcs!$L346)</f>
        <v>2.5533377105113382</v>
      </c>
      <c r="E348" s="34">
        <f>EXP(2.5*(Cálculos!I347-Constantes!$D$11)/(Constantes!$D$13))*Constantes!$D$18+Constantes!$D$17</f>
        <v>0.40116537088748061</v>
      </c>
      <c r="F348" s="34">
        <f>MIN(D348*E348,0.8*(I347+Clima!$F346-G348-H348-Constantes!$D$12))</f>
        <v>1.0243106696382716</v>
      </c>
      <c r="G348" s="34">
        <f>IF(Clima!$F346&gt;0.05*Constantes!$D$19,((Clima!$F346-0.05*Constantes!$D$19)^2)/(Clima!$F346+0.95*Constantes!$D$19),0)</f>
        <v>0</v>
      </c>
      <c r="H348" s="34">
        <f>MAX(0,I347+Clima!$F346-G348-Constantes!$D$11)</f>
        <v>0</v>
      </c>
      <c r="I348" s="34">
        <f>I347+Clima!$F346-G348-F348-H348</f>
        <v>31.161623769237931</v>
      </c>
      <c r="J348" s="7"/>
      <c r="K348" s="34">
        <v>343</v>
      </c>
      <c r="L348" s="34">
        <f>ET_Calcs!$I346*((1-Constantes!$E$20)*ET_Calcs!$K346+ET_Calcs!$L346)</f>
        <v>2.5533377105113382</v>
      </c>
      <c r="M348" s="34">
        <f>EXP(2.5*(Cálculos!Q347-Constantes!$D$11)/(Constantes!$D$13))*Constantes!$E$18+Constantes!$E$17</f>
        <v>0.52946416402350938</v>
      </c>
      <c r="N348" s="34">
        <f>MIN(L348*M348,0.8*(Q347+Clima!$F346-O348-P348-Constantes!$D$12))</f>
        <v>1.351900816365587</v>
      </c>
      <c r="O348" s="34">
        <f>IF(Clima!$F346&gt;0.05*Constantes!$E$19,((Clima!$F346-0.05*Constantes!$E$19)^2)/(Clima!$F346+0.95*Constantes!$E$19),0)</f>
        <v>0</v>
      </c>
      <c r="P348" s="34">
        <f>MAX(0,Q347+Clima!$F346-O348-Constantes!$D$11)</f>
        <v>0</v>
      </c>
      <c r="Q348" s="34">
        <f>Q347+Clima!$F346-O348-N348-P348</f>
        <v>28.178758983226558</v>
      </c>
      <c r="R348" s="7"/>
      <c r="S348" s="34">
        <v>343</v>
      </c>
      <c r="T348" s="34">
        <f>ET_Calcs!$I346*((1-Constantes!$F$20)*ET_Calcs!$K346+ET_Calcs!$L346)</f>
        <v>2.5533377105113382</v>
      </c>
      <c r="U348" s="34">
        <f>EXP(2.5*(Cálculos!Y347-Constantes!$D$11)/(Constantes!$D$13))*Constantes!$F$18+Constantes!$F$17</f>
        <v>0.67693534760859875</v>
      </c>
      <c r="V348" s="34">
        <f>MIN(T348*U348,0.8*(Y347+Clima!$F346-W348-X348-Constantes!$D$12))</f>
        <v>0.22792682934069433</v>
      </c>
      <c r="W348" s="34">
        <f>IF(Clima!$F346&gt;0.05*Constantes!$F$19,((Clima!$F346-0.05*Constantes!$F$19)^2)/(Clima!$F346+0.95*Constantes!$F$19),0)</f>
        <v>0</v>
      </c>
      <c r="X348" s="34">
        <f>MAX(0,Y347+Clima!$F346-W348-Constantes!$D$11)</f>
        <v>0</v>
      </c>
      <c r="Y348" s="34">
        <f>Y347+Clima!$F346-W348-V348-X348</f>
        <v>26.306981707335172</v>
      </c>
      <c r="Z348" s="7"/>
      <c r="AA348" s="8"/>
    </row>
    <row r="349" spans="2:27" x14ac:dyDescent="0.25">
      <c r="B349" s="6"/>
      <c r="C349" s="34">
        <v>344</v>
      </c>
      <c r="D349" s="34">
        <f>ET_Calcs!$I347*((1-Constantes!$D$20)*ET_Calcs!$K347+ET_Calcs!$L347)</f>
        <v>2.3794256775622493</v>
      </c>
      <c r="E349" s="34">
        <f>EXP(2.5*(Cálculos!I348-Constantes!$D$11)/(Constantes!$D$13))*Constantes!$D$18+Constantes!$D$17</f>
        <v>0.39386837006901199</v>
      </c>
      <c r="F349" s="34">
        <f>MIN(D349*E349,0.8*(I348+Clima!$F347-G349-H349-Constantes!$D$12))</f>
        <v>0.93718051332179764</v>
      </c>
      <c r="G349" s="34">
        <f>IF(Clima!$F347&gt;0.05*Constantes!$D$19,((Clima!$F347-0.05*Constantes!$D$19)^2)/(Clima!$F347+0.95*Constantes!$D$19),0)</f>
        <v>0</v>
      </c>
      <c r="H349" s="34">
        <f>MAX(0,I348+Clima!$F347-G349-Constantes!$D$11)</f>
        <v>0</v>
      </c>
      <c r="I349" s="34">
        <f>I348+Clima!$F347-G349-F349-H349</f>
        <v>30.224443255916132</v>
      </c>
      <c r="J349" s="7"/>
      <c r="K349" s="34">
        <v>344</v>
      </c>
      <c r="L349" s="34">
        <f>ET_Calcs!$I347*((1-Constantes!$E$20)*ET_Calcs!$K347+ET_Calcs!$L347)</f>
        <v>2.3794256775622493</v>
      </c>
      <c r="M349" s="34">
        <f>EXP(2.5*(Cálculos!Q348-Constantes!$D$11)/(Constantes!$D$13))*Constantes!$E$18+Constantes!$E$17</f>
        <v>0.52535468547252606</v>
      </c>
      <c r="N349" s="34">
        <f>MIN(L349*M349,0.8*(Q348+Clima!$F347-O349-P349-Constantes!$D$12))</f>
        <v>1.2500424284409677</v>
      </c>
      <c r="O349" s="34">
        <f>IF(Clima!$F347&gt;0.05*Constantes!$E$19,((Clima!$F347-0.05*Constantes!$E$19)^2)/(Clima!$F347+0.95*Constantes!$E$19),0)</f>
        <v>0</v>
      </c>
      <c r="P349" s="34">
        <f>MAX(0,Q348+Clima!$F347-O349-Constantes!$D$11)</f>
        <v>0</v>
      </c>
      <c r="Q349" s="34">
        <f>Q348+Clima!$F347-O349-N349-P349</f>
        <v>26.928716554785591</v>
      </c>
      <c r="R349" s="7"/>
      <c r="S349" s="34">
        <v>344</v>
      </c>
      <c r="T349" s="34">
        <f>ET_Calcs!$I347*((1-Constantes!$F$20)*ET_Calcs!$K347+ET_Calcs!$L347)</f>
        <v>2.3794256775622493</v>
      </c>
      <c r="U349" s="34">
        <f>EXP(2.5*(Cálculos!Y348-Constantes!$D$11)/(Constantes!$D$13))*Constantes!$F$18+Constantes!$F$17</f>
        <v>0.67667855654408993</v>
      </c>
      <c r="V349" s="34">
        <f>MIN(T349*U349,0.8*(Y348+Clima!$F347-W349-X349-Constantes!$D$12))</f>
        <v>4.5585365868137731E-2</v>
      </c>
      <c r="W349" s="34">
        <f>IF(Clima!$F347&gt;0.05*Constantes!$F$19,((Clima!$F347-0.05*Constantes!$F$19)^2)/(Clima!$F347+0.95*Constantes!$F$19),0)</f>
        <v>0</v>
      </c>
      <c r="X349" s="34">
        <f>MAX(0,Y348+Clima!$F347-W349-Constantes!$D$11)</f>
        <v>0</v>
      </c>
      <c r="Y349" s="34">
        <f>Y348+Clima!$F347-W349-V349-X349</f>
        <v>26.261396341467034</v>
      </c>
      <c r="Z349" s="7"/>
      <c r="AA349" s="8"/>
    </row>
    <row r="350" spans="2:27" x14ac:dyDescent="0.25">
      <c r="B350" s="6"/>
      <c r="C350" s="34">
        <v>345</v>
      </c>
      <c r="D350" s="34">
        <f>ET_Calcs!$I348*((1-Constantes!$D$20)*ET_Calcs!$K348+ET_Calcs!$L348)</f>
        <v>2.5143527443156248</v>
      </c>
      <c r="E350" s="34">
        <f>EXP(2.5*(Cálculos!I349-Constantes!$D$11)/(Constantes!$D$13))*Constantes!$D$18+Constantes!$D$17</f>
        <v>0.38788188431822523</v>
      </c>
      <c r="F350" s="34">
        <f>MIN(D350*E350,0.8*(I349+Clima!$F348-G350-H350-Constantes!$D$12))</f>
        <v>0.97527188030584533</v>
      </c>
      <c r="G350" s="34">
        <f>IF(Clima!$F348&gt;0.05*Constantes!$D$19,((Clima!$F348-0.05*Constantes!$D$19)^2)/(Clima!$F348+0.95*Constantes!$D$19),0)</f>
        <v>0</v>
      </c>
      <c r="H350" s="34">
        <f>MAX(0,I349+Clima!$F348-G350-Constantes!$D$11)</f>
        <v>0</v>
      </c>
      <c r="I350" s="34">
        <f>I349+Clima!$F348-G350-F350-H350</f>
        <v>29.249171375610288</v>
      </c>
      <c r="J350" s="7"/>
      <c r="K350" s="34">
        <v>345</v>
      </c>
      <c r="L350" s="34">
        <f>ET_Calcs!$I348*((1-Constantes!$E$20)*ET_Calcs!$K348+ET_Calcs!$L348)</f>
        <v>2.5143527443156248</v>
      </c>
      <c r="M350" s="34">
        <f>EXP(2.5*(Cálculos!Q349-Constantes!$D$11)/(Constantes!$D$13))*Constantes!$E$18+Constantes!$E$17</f>
        <v>0.52206670565378754</v>
      </c>
      <c r="N350" s="34">
        <f>MIN(L350*M350,0.8*(Q349+Clima!$F348-O350-P350-Constantes!$D$12))</f>
        <v>0.54297324382847312</v>
      </c>
      <c r="O350" s="34">
        <f>IF(Clima!$F348&gt;0.05*Constantes!$E$19,((Clima!$F348-0.05*Constantes!$E$19)^2)/(Clima!$F348+0.95*Constantes!$E$19),0)</f>
        <v>0</v>
      </c>
      <c r="P350" s="34">
        <f>MAX(0,Q349+Clima!$F348-O350-Constantes!$D$11)</f>
        <v>0</v>
      </c>
      <c r="Q350" s="34">
        <f>Q349+Clima!$F348-O350-N350-P350</f>
        <v>26.385743310957118</v>
      </c>
      <c r="R350" s="7"/>
      <c r="S350" s="34">
        <v>345</v>
      </c>
      <c r="T350" s="34">
        <f>ET_Calcs!$I348*((1-Constantes!$F$20)*ET_Calcs!$K348+ET_Calcs!$L348)</f>
        <v>2.5143527443156248</v>
      </c>
      <c r="U350" s="34">
        <f>EXP(2.5*(Cálculos!Y349-Constantes!$D$11)/(Constantes!$D$13))*Constantes!$F$18+Constantes!$F$17</f>
        <v>0.67662797412400366</v>
      </c>
      <c r="V350" s="34">
        <f>MIN(T350*U350,0.8*(Y349+Clima!$F348-W350-X350-Constantes!$D$12))</f>
        <v>9.1170731736269772E-3</v>
      </c>
      <c r="W350" s="34">
        <f>IF(Clima!$F348&gt;0.05*Constantes!$F$19,((Clima!$F348-0.05*Constantes!$F$19)^2)/(Clima!$F348+0.95*Constantes!$F$19),0)</f>
        <v>0</v>
      </c>
      <c r="X350" s="34">
        <f>MAX(0,Y349+Clima!$F348-W350-Constantes!$D$11)</f>
        <v>0</v>
      </c>
      <c r="Y350" s="34">
        <f>Y349+Clima!$F348-W350-V350-X350</f>
        <v>26.252279268293407</v>
      </c>
      <c r="Z350" s="7"/>
      <c r="AA350" s="8"/>
    </row>
    <row r="351" spans="2:27" x14ac:dyDescent="0.25">
      <c r="B351" s="6"/>
      <c r="C351" s="34">
        <v>346</v>
      </c>
      <c r="D351" s="34">
        <f>ET_Calcs!$I349*((1-Constantes!$D$20)*ET_Calcs!$K349+ET_Calcs!$L349)</f>
        <v>2.4676158661193446</v>
      </c>
      <c r="E351" s="34">
        <f>EXP(2.5*(Cálculos!I350-Constantes!$D$11)/(Constantes!$D$13))*Constantes!$D$18+Constantes!$D$17</f>
        <v>0.38227982069136884</v>
      </c>
      <c r="F351" s="34">
        <f>MIN(D351*E351,0.8*(I350+Clima!$F349-G351-H351-Constantes!$D$12))</f>
        <v>0.94331975083527986</v>
      </c>
      <c r="G351" s="34">
        <f>IF(Clima!$F349&gt;0.05*Constantes!$D$19,((Clima!$F349-0.05*Constantes!$D$19)^2)/(Clima!$F349+0.95*Constantes!$D$19),0)</f>
        <v>0</v>
      </c>
      <c r="H351" s="34">
        <f>MAX(0,I350+Clima!$F349-G351-Constantes!$D$11)</f>
        <v>0</v>
      </c>
      <c r="I351" s="34">
        <f>I350+Clima!$F349-G351-F351-H351</f>
        <v>28.305851624775009</v>
      </c>
      <c r="J351" s="7"/>
      <c r="K351" s="34">
        <v>346</v>
      </c>
      <c r="L351" s="34">
        <f>ET_Calcs!$I349*((1-Constantes!$E$20)*ET_Calcs!$K349+ET_Calcs!$L349)</f>
        <v>2.4676158661193446</v>
      </c>
      <c r="M351" s="34">
        <f>EXP(2.5*(Cálculos!Q350-Constantes!$D$11)/(Constantes!$D$13))*Constantes!$E$18+Constantes!$E$17</f>
        <v>0.52077477646000769</v>
      </c>
      <c r="N351" s="34">
        <f>MIN(L351*M351,0.8*(Q350+Clima!$F349-O351-P351-Constantes!$D$12))</f>
        <v>0.10859464876569405</v>
      </c>
      <c r="O351" s="34">
        <f>IF(Clima!$F349&gt;0.05*Constantes!$E$19,((Clima!$F349-0.05*Constantes!$E$19)^2)/(Clima!$F349+0.95*Constantes!$E$19),0)</f>
        <v>0</v>
      </c>
      <c r="P351" s="34">
        <f>MAX(0,Q350+Clima!$F349-O351-Constantes!$D$11)</f>
        <v>0</v>
      </c>
      <c r="Q351" s="34">
        <f>Q350+Clima!$F349-O351-N351-P351</f>
        <v>26.277148662191422</v>
      </c>
      <c r="R351" s="7"/>
      <c r="S351" s="34">
        <v>346</v>
      </c>
      <c r="T351" s="34">
        <f>ET_Calcs!$I349*((1-Constantes!$F$20)*ET_Calcs!$K349+ET_Calcs!$L349)</f>
        <v>2.4676158661193446</v>
      </c>
      <c r="U351" s="34">
        <f>EXP(2.5*(Cálculos!Y350-Constantes!$D$11)/(Constantes!$D$13))*Constantes!$F$18+Constantes!$F$17</f>
        <v>0.67661788834790904</v>
      </c>
      <c r="V351" s="34">
        <f>MIN(T351*U351,0.8*(Y350+Clima!$F349-W351-X351-Constantes!$D$12))</f>
        <v>1.8234146347253955E-3</v>
      </c>
      <c r="W351" s="34">
        <f>IF(Clima!$F349&gt;0.05*Constantes!$F$19,((Clima!$F349-0.05*Constantes!$F$19)^2)/(Clima!$F349+0.95*Constantes!$F$19),0)</f>
        <v>0</v>
      </c>
      <c r="X351" s="34">
        <f>MAX(0,Y350+Clima!$F349-W351-Constantes!$D$11)</f>
        <v>0</v>
      </c>
      <c r="Y351" s="34">
        <f>Y350+Clima!$F349-W351-V351-X351</f>
        <v>26.250455853658682</v>
      </c>
      <c r="Z351" s="7"/>
      <c r="AA351" s="8"/>
    </row>
    <row r="352" spans="2:27" x14ac:dyDescent="0.25">
      <c r="B352" s="6"/>
      <c r="C352" s="34">
        <v>347</v>
      </c>
      <c r="D352" s="34">
        <f>ET_Calcs!$I350*((1-Constantes!$D$20)*ET_Calcs!$K350+ET_Calcs!$L350)</f>
        <v>2.3923599709899204</v>
      </c>
      <c r="E352" s="34">
        <f>EXP(2.5*(Cálculos!I351-Constantes!$D$11)/(Constantes!$D$13))*Constantes!$D$18+Constantes!$D$17</f>
        <v>0.37740928415921249</v>
      </c>
      <c r="F352" s="34">
        <f>MIN(D352*E352,0.8*(I351+Clima!$F350-G352-H352-Constantes!$D$12))</f>
        <v>0.90289886410246023</v>
      </c>
      <c r="G352" s="34">
        <f>IF(Clima!$F350&gt;0.05*Constantes!$D$19,((Clima!$F350-0.05*Constantes!$D$19)^2)/(Clima!$F350+0.95*Constantes!$D$19),0)</f>
        <v>7.4015654648956375E-2</v>
      </c>
      <c r="H352" s="34">
        <f>MAX(0,I351+Clima!$F350-G352-Constantes!$D$11)</f>
        <v>0</v>
      </c>
      <c r="I352" s="34">
        <f>I351+Clima!$F350-G352-F352-H352</f>
        <v>31.428937106023596</v>
      </c>
      <c r="J352" s="7"/>
      <c r="K352" s="34">
        <v>347</v>
      </c>
      <c r="L352" s="34">
        <f>ET_Calcs!$I350*((1-Constantes!$E$20)*ET_Calcs!$K350+ET_Calcs!$L350)</f>
        <v>2.3923599709899204</v>
      </c>
      <c r="M352" s="34">
        <f>EXP(2.5*(Cálculos!Q351-Constantes!$D$11)/(Constantes!$D$13))*Constantes!$E$18+Constantes!$E$17</f>
        <v>0.52052561274632847</v>
      </c>
      <c r="N352" s="34">
        <f>MIN(L352*M352,0.8*(Q351+Clima!$F350-O352-P352-Constantes!$D$12))</f>
        <v>1.2452846398093169</v>
      </c>
      <c r="O352" s="34">
        <f>IF(Clima!$F350&gt;0.05*Constantes!$E$19,((Clima!$F350-0.05*Constantes!$E$19)^2)/(Clima!$F350+0.95*Constantes!$E$19),0)</f>
        <v>0</v>
      </c>
      <c r="P352" s="34">
        <f>MAX(0,Q351+Clima!$F350-O352-Constantes!$D$11)</f>
        <v>0</v>
      </c>
      <c r="Q352" s="34">
        <f>Q351+Clima!$F350-O352-N352-P352</f>
        <v>29.131864022382107</v>
      </c>
      <c r="R352" s="7"/>
      <c r="S352" s="34">
        <v>347</v>
      </c>
      <c r="T352" s="34">
        <f>ET_Calcs!$I350*((1-Constantes!$F$20)*ET_Calcs!$K350+ET_Calcs!$L350)</f>
        <v>2.3923599709899204</v>
      </c>
      <c r="U352" s="34">
        <f>EXP(2.5*(Cálculos!Y351-Constantes!$D$11)/(Constantes!$D$13))*Constantes!$F$18+Constantes!$F$17</f>
        <v>0.67661587241843713</v>
      </c>
      <c r="V352" s="34">
        <f>MIN(T352*U352,0.8*(Y351+Clima!$F350-W352-X352-Constantes!$D$12))</f>
        <v>1.6187087289102919</v>
      </c>
      <c r="W352" s="34">
        <f>IF(Clima!$F350&gt;0.05*Constantes!$F$19,((Clima!$F350-0.05*Constantes!$F$19)^2)/(Clima!$F350+0.95*Constantes!$F$19),0)</f>
        <v>0</v>
      </c>
      <c r="X352" s="34">
        <f>MAX(0,Y351+Clima!$F350-W352-Constantes!$D$11)</f>
        <v>0</v>
      </c>
      <c r="Y352" s="34">
        <f>Y351+Clima!$F350-W352-V352-X352</f>
        <v>28.731747124748388</v>
      </c>
      <c r="Z352" s="7"/>
      <c r="AA352" s="8"/>
    </row>
    <row r="353" spans="2:27" x14ac:dyDescent="0.25">
      <c r="B353" s="6"/>
      <c r="C353" s="34">
        <v>348</v>
      </c>
      <c r="D353" s="34">
        <f>ET_Calcs!$I351*((1-Constantes!$D$20)*ET_Calcs!$K351+ET_Calcs!$L351)</f>
        <v>2.5610716338162449</v>
      </c>
      <c r="E353" s="34">
        <f>EXP(2.5*(Cálculos!I352-Constantes!$D$11)/(Constantes!$D$13))*Constantes!$D$18+Constantes!$D$17</f>
        <v>0.39569331803550722</v>
      </c>
      <c r="F353" s="34">
        <f>MIN(D353*E353,0.8*(I352+Clima!$F351-G353-H353-Constantes!$D$12))</f>
        <v>1.0133989325113675</v>
      </c>
      <c r="G353" s="34">
        <f>IF(Clima!$F351&gt;0.05*Constantes!$D$19,((Clima!$F351-0.05*Constantes!$D$19)^2)/(Clima!$F351+0.95*Constantes!$D$19),0)</f>
        <v>0</v>
      </c>
      <c r="H353" s="34">
        <f>MAX(0,I352+Clima!$F351-G353-Constantes!$D$11)</f>
        <v>0</v>
      </c>
      <c r="I353" s="34">
        <f>I352+Clima!$F351-G353-F353-H353</f>
        <v>30.815538173512227</v>
      </c>
      <c r="J353" s="7"/>
      <c r="K353" s="34">
        <v>348</v>
      </c>
      <c r="L353" s="34">
        <f>ET_Calcs!$I351*((1-Constantes!$E$20)*ET_Calcs!$K351+ET_Calcs!$L351)</f>
        <v>2.5610716338162449</v>
      </c>
      <c r="M353" s="34">
        <f>EXP(2.5*(Cálculos!Q352-Constantes!$D$11)/(Constantes!$D$13))*Constantes!$E$18+Constantes!$E$17</f>
        <v>0.52818709091396521</v>
      </c>
      <c r="N353" s="34">
        <f>MIN(L353*M353,0.8*(Q352+Clima!$F351-O353-P353-Constantes!$D$12))</f>
        <v>1.3527249758876783</v>
      </c>
      <c r="O353" s="34">
        <f>IF(Clima!$F351&gt;0.05*Constantes!$E$19,((Clima!$F351-0.05*Constantes!$E$19)^2)/(Clima!$F351+0.95*Constantes!$E$19),0)</f>
        <v>0</v>
      </c>
      <c r="P353" s="34">
        <f>MAX(0,Q352+Clima!$F351-O353-Constantes!$D$11)</f>
        <v>0</v>
      </c>
      <c r="Q353" s="34">
        <f>Q352+Clima!$F351-O353-N353-P353</f>
        <v>28.179139046494427</v>
      </c>
      <c r="R353" s="7"/>
      <c r="S353" s="34">
        <v>348</v>
      </c>
      <c r="T353" s="34">
        <f>ET_Calcs!$I351*((1-Constantes!$F$20)*ET_Calcs!$K351+ET_Calcs!$L351)</f>
        <v>2.5610716338162449</v>
      </c>
      <c r="U353" s="34">
        <f>EXP(2.5*(Cálculos!Y352-Constantes!$D$11)/(Constantes!$D$13))*Constantes!$F$18+Constantes!$F$17</f>
        <v>0.67977426063071589</v>
      </c>
      <c r="V353" s="34">
        <f>MIN(T353*U353,0.8*(Y352+Clima!$F351-W353-X353-Constantes!$D$12))</f>
        <v>1.7409505762997375</v>
      </c>
      <c r="W353" s="34">
        <f>IF(Clima!$F351&gt;0.05*Constantes!$F$19,((Clima!$F351-0.05*Constantes!$F$19)^2)/(Clima!$F351+0.95*Constantes!$F$19),0)</f>
        <v>0</v>
      </c>
      <c r="X353" s="34">
        <f>MAX(0,Y352+Clima!$F351-W353-Constantes!$D$11)</f>
        <v>0</v>
      </c>
      <c r="Y353" s="34">
        <f>Y352+Clima!$F351-W353-V353-X353</f>
        <v>27.390796548448648</v>
      </c>
      <c r="Z353" s="7"/>
      <c r="AA353" s="8"/>
    </row>
    <row r="354" spans="2:27" x14ac:dyDescent="0.25">
      <c r="B354" s="6"/>
      <c r="C354" s="34">
        <v>349</v>
      </c>
      <c r="D354" s="34">
        <f>ET_Calcs!$I352*((1-Constantes!$D$20)*ET_Calcs!$K352+ET_Calcs!$L352)</f>
        <v>2.5090925174407777</v>
      </c>
      <c r="E354" s="34">
        <f>EXP(2.5*(Cálculos!I353-Constantes!$D$11)/(Constantes!$D$13))*Constantes!$D$18+Constantes!$D$17</f>
        <v>0.39158474704789087</v>
      </c>
      <c r="F354" s="34">
        <f>MIN(D354*E354,0.8*(I353+Clima!$F352-G354-H354-Constantes!$D$12))</f>
        <v>0.98252235876180261</v>
      </c>
      <c r="G354" s="34">
        <f>IF(Clima!$F352&gt;0.05*Constantes!$D$19,((Clima!$F352-0.05*Constantes!$D$19)^2)/(Clima!$F352+0.95*Constantes!$D$19),0)</f>
        <v>0</v>
      </c>
      <c r="H354" s="34">
        <f>MAX(0,I353+Clima!$F352-G354-Constantes!$D$11)</f>
        <v>0</v>
      </c>
      <c r="I354" s="34">
        <f>I353+Clima!$F352-G354-F354-H354</f>
        <v>29.833015814750425</v>
      </c>
      <c r="J354" s="7"/>
      <c r="K354" s="34">
        <v>349</v>
      </c>
      <c r="L354" s="34">
        <f>ET_Calcs!$I352*((1-Constantes!$E$20)*ET_Calcs!$K352+ET_Calcs!$L352)</f>
        <v>2.5090925174407777</v>
      </c>
      <c r="M354" s="34">
        <f>EXP(2.5*(Cálculos!Q353-Constantes!$D$11)/(Constantes!$D$13))*Constantes!$E$18+Constantes!$E$17</f>
        <v>0.52535575620453578</v>
      </c>
      <c r="N354" s="34">
        <f>MIN(L354*M354,0.8*(Q353+Clima!$F352-O354-P354-Constantes!$D$12))</f>
        <v>1.3181661968872422</v>
      </c>
      <c r="O354" s="34">
        <f>IF(Clima!$F352&gt;0.05*Constantes!$E$19,((Clima!$F352-0.05*Constantes!$E$19)^2)/(Clima!$F352+0.95*Constantes!$E$19),0)</f>
        <v>0</v>
      </c>
      <c r="P354" s="34">
        <f>MAX(0,Q353+Clima!$F352-O354-Constantes!$D$11)</f>
        <v>0</v>
      </c>
      <c r="Q354" s="34">
        <f>Q353+Clima!$F352-O354-N354-P354</f>
        <v>26.860972849607187</v>
      </c>
      <c r="R354" s="7"/>
      <c r="S354" s="34">
        <v>349</v>
      </c>
      <c r="T354" s="34">
        <f>ET_Calcs!$I352*((1-Constantes!$F$20)*ET_Calcs!$K352+ET_Calcs!$L352)</f>
        <v>2.5090925174407777</v>
      </c>
      <c r="U354" s="34">
        <f>EXP(2.5*(Cálculos!Y353-Constantes!$D$11)/(Constantes!$D$13))*Constantes!$F$18+Constantes!$F$17</f>
        <v>0.67795982681319744</v>
      </c>
      <c r="V354" s="34">
        <f>MIN(T354*U354,0.8*(Y353+Clima!$F352-W354-X354-Constantes!$D$12))</f>
        <v>0.91263723875891856</v>
      </c>
      <c r="W354" s="34">
        <f>IF(Clima!$F352&gt;0.05*Constantes!$F$19,((Clima!$F352-0.05*Constantes!$F$19)^2)/(Clima!$F352+0.95*Constantes!$F$19),0)</f>
        <v>0</v>
      </c>
      <c r="X354" s="34">
        <f>MAX(0,Y353+Clima!$F352-W354-Constantes!$D$11)</f>
        <v>0</v>
      </c>
      <c r="Y354" s="34">
        <f>Y353+Clima!$F352-W354-V354-X354</f>
        <v>26.47815930968973</v>
      </c>
      <c r="Z354" s="7"/>
      <c r="AA354" s="8"/>
    </row>
    <row r="355" spans="2:27" x14ac:dyDescent="0.25">
      <c r="B355" s="6"/>
      <c r="C355" s="34">
        <v>350</v>
      </c>
      <c r="D355" s="34">
        <f>ET_Calcs!$I353*((1-Constantes!$D$20)*ET_Calcs!$K353+ET_Calcs!$L353)</f>
        <v>2.5428409364334397</v>
      </c>
      <c r="E355" s="34">
        <f>EXP(2.5*(Cálculos!I354-Constantes!$D$11)/(Constantes!$D$13))*Constantes!$D$18+Constantes!$D$17</f>
        <v>0.38556031288181292</v>
      </c>
      <c r="F355" s="34">
        <f>MIN(D355*E355,0.8*(I354+Clima!$F353-G355-H355-Constantes!$D$12))</f>
        <v>0.98041854705995912</v>
      </c>
      <c r="G355" s="34">
        <f>IF(Clima!$F353&gt;0.05*Constantes!$D$19,((Clima!$F353-0.05*Constantes!$D$19)^2)/(Clima!$F353+0.95*Constantes!$D$19),0)</f>
        <v>0.65564463720131649</v>
      </c>
      <c r="H355" s="34">
        <f>MAX(0,I354+Clima!$F353-G355-Constantes!$D$11)</f>
        <v>0</v>
      </c>
      <c r="I355" s="34">
        <f>I354+Clima!$F353-G355-F355-H355</f>
        <v>36.196952630489143</v>
      </c>
      <c r="J355" s="7"/>
      <c r="K355" s="34">
        <v>350</v>
      </c>
      <c r="L355" s="34">
        <f>ET_Calcs!$I353*((1-Constantes!$E$20)*ET_Calcs!$K353+ET_Calcs!$L353)</f>
        <v>2.5428409364334397</v>
      </c>
      <c r="M355" s="34">
        <f>EXP(2.5*(Cálculos!Q354-Constantes!$D$11)/(Constantes!$D$13))*Constantes!$E$18+Constantes!$E$17</f>
        <v>0.52190123138151279</v>
      </c>
      <c r="N355" s="34">
        <f>MIN(L355*M355,0.8*(Q354+Clima!$F353-O355-P355-Constantes!$D$12))</f>
        <v>1.3271118159319313</v>
      </c>
      <c r="O355" s="34">
        <f>IF(Clima!$F353&gt;0.05*Constantes!$E$19,((Clima!$F353-0.05*Constantes!$E$19)^2)/(Clima!$F353+0.95*Constantes!$E$19),0)</f>
        <v>0.160434727980902</v>
      </c>
      <c r="P355" s="34">
        <f>MAX(0,Q354+Clima!$F353-O355-Constantes!$D$11)</f>
        <v>0</v>
      </c>
      <c r="Q355" s="34">
        <f>Q354+Clima!$F353-O355-N355-P355</f>
        <v>33.373426305694359</v>
      </c>
      <c r="R355" s="7"/>
      <c r="S355" s="34">
        <v>350</v>
      </c>
      <c r="T355" s="34">
        <f>ET_Calcs!$I353*((1-Constantes!$F$20)*ET_Calcs!$K353+ET_Calcs!$L353)</f>
        <v>2.5428409364334397</v>
      </c>
      <c r="U355" s="34">
        <f>EXP(2.5*(Cálculos!Y354-Constantes!$D$11)/(Constantes!$D$13))*Constantes!$F$18+Constantes!$F$17</f>
        <v>0.67687080246001052</v>
      </c>
      <c r="V355" s="34">
        <f>MIN(T355*U355,0.8*(Y354+Clima!$F353-W355-X355-Constantes!$D$12))</f>
        <v>1.7211747851718668</v>
      </c>
      <c r="W355" s="34">
        <f>IF(Clima!$F353&gt;0.05*Constantes!$F$19,((Clima!$F353-0.05*Constantes!$F$19)^2)/(Clima!$F353+0.95*Constantes!$F$19),0)</f>
        <v>2.3998909077434606E-2</v>
      </c>
      <c r="X355" s="34">
        <f>MAX(0,Y354+Clima!$F353-W355-Constantes!$D$11)</f>
        <v>0</v>
      </c>
      <c r="Y355" s="34">
        <f>Y354+Clima!$F353-W355-V355-X355</f>
        <v>32.732985615440427</v>
      </c>
      <c r="Z355" s="7"/>
      <c r="AA355" s="8"/>
    </row>
    <row r="356" spans="2:27" x14ac:dyDescent="0.25">
      <c r="B356" s="6"/>
      <c r="C356" s="34">
        <v>351</v>
      </c>
      <c r="D356" s="34">
        <f>ET_Calcs!$I354*((1-Constantes!$D$20)*ET_Calcs!$K354+ET_Calcs!$L354)</f>
        <v>2.4571517762691575</v>
      </c>
      <c r="E356" s="34">
        <f>EXP(2.5*(Cálculos!I355-Constantes!$D$11)/(Constantes!$D$13))*Constantes!$D$18+Constantes!$D$17</f>
        <v>0.43925536801300247</v>
      </c>
      <c r="F356" s="34">
        <f>MIN(D356*E356,0.8*(I355+Clima!$F354-G356-H356-Constantes!$D$12))</f>
        <v>1.0793171077489114</v>
      </c>
      <c r="G356" s="34">
        <f>IF(Clima!$F354&gt;0.05*Constantes!$D$19,((Clima!$F354-0.05*Constantes!$D$19)^2)/(Clima!$F354+0.95*Constantes!$D$19),0)</f>
        <v>0</v>
      </c>
      <c r="H356" s="34">
        <f>MAX(0,I355+Clima!$F354-G356-Constantes!$D$11)</f>
        <v>0</v>
      </c>
      <c r="I356" s="34">
        <f>I355+Clima!$F354-G356-F356-H356</f>
        <v>36.917635522740227</v>
      </c>
      <c r="J356" s="7"/>
      <c r="K356" s="34">
        <v>351</v>
      </c>
      <c r="L356" s="34">
        <f>ET_Calcs!$I354*((1-Constantes!$E$20)*ET_Calcs!$K354+ET_Calcs!$L354)</f>
        <v>2.4571517762691575</v>
      </c>
      <c r="M356" s="34">
        <f>EXP(2.5*(Cálculos!Q355-Constantes!$D$11)/(Constantes!$D$13))*Constantes!$E$18+Constantes!$E$17</f>
        <v>0.54515715785415186</v>
      </c>
      <c r="N356" s="34">
        <f>MIN(L356*M356,0.8*(Q355+Clima!$F354-O356-P356-Constantes!$D$12))</f>
        <v>1.3395338787671747</v>
      </c>
      <c r="O356" s="34">
        <f>IF(Clima!$F354&gt;0.05*Constantes!$E$19,((Clima!$F354-0.05*Constantes!$E$19)^2)/(Clima!$F354+0.95*Constantes!$E$19),0)</f>
        <v>0</v>
      </c>
      <c r="P356" s="34">
        <f>MAX(0,Q355+Clima!$F354-O356-Constantes!$D$11)</f>
        <v>0</v>
      </c>
      <c r="Q356" s="34">
        <f>Q355+Clima!$F354-O356-N356-P356</f>
        <v>33.833892426927179</v>
      </c>
      <c r="R356" s="7"/>
      <c r="S356" s="34">
        <v>351</v>
      </c>
      <c r="T356" s="34">
        <f>ET_Calcs!$I354*((1-Constantes!$F$20)*ET_Calcs!$K354+ET_Calcs!$L354)</f>
        <v>2.4571517762691575</v>
      </c>
      <c r="U356" s="34">
        <f>EXP(2.5*(Cálculos!Y355-Constantes!$D$11)/(Constantes!$D$13))*Constantes!$F$18+Constantes!$F$17</f>
        <v>0.68711239155428394</v>
      </c>
      <c r="V356" s="34">
        <f>MIN(T356*U356,0.8*(Y355+Clima!$F354-W356-X356-Constantes!$D$12))</f>
        <v>1.6883394334041577</v>
      </c>
      <c r="W356" s="34">
        <f>IF(Clima!$F354&gt;0.05*Constantes!$F$19,((Clima!$F354-0.05*Constantes!$F$19)^2)/(Clima!$F354+0.95*Constantes!$F$19),0)</f>
        <v>0</v>
      </c>
      <c r="X356" s="34">
        <f>MAX(0,Y355+Clima!$F354-W356-Constantes!$D$11)</f>
        <v>0</v>
      </c>
      <c r="Y356" s="34">
        <f>Y355+Clima!$F354-W356-V356-X356</f>
        <v>32.844646182036264</v>
      </c>
      <c r="Z356" s="7"/>
      <c r="AA356" s="8"/>
    </row>
    <row r="357" spans="2:27" x14ac:dyDescent="0.25">
      <c r="B357" s="6"/>
      <c r="C357" s="34">
        <v>352</v>
      </c>
      <c r="D357" s="34">
        <f>ET_Calcs!$I355*((1-Constantes!$D$20)*ET_Calcs!$K355+ET_Calcs!$L355)</f>
        <v>2.4389771153254176</v>
      </c>
      <c r="E357" s="34">
        <f>EXP(2.5*(Cálculos!I356-Constantes!$D$11)/(Constantes!$D$13))*Constantes!$D$18+Constantes!$D$17</f>
        <v>0.4480860104326439</v>
      </c>
      <c r="F357" s="34">
        <f>MIN(D357*E357,0.8*(I356+Clima!$F355-G357-H357-Constantes!$D$12))</f>
        <v>1.0928715251426848</v>
      </c>
      <c r="G357" s="34">
        <f>IF(Clima!$F355&gt;0.05*Constantes!$D$19,((Clima!$F355-0.05*Constantes!$D$19)^2)/(Clima!$F355+0.95*Constantes!$D$19),0)</f>
        <v>0</v>
      </c>
      <c r="H357" s="34">
        <f>MAX(0,I356+Clima!$F355-G357-Constantes!$D$11)</f>
        <v>0</v>
      </c>
      <c r="I357" s="34">
        <f>I356+Clima!$F355-G357-F357-H357</f>
        <v>36.424763997597545</v>
      </c>
      <c r="J357" s="7"/>
      <c r="K357" s="34">
        <v>352</v>
      </c>
      <c r="L357" s="34">
        <f>ET_Calcs!$I355*((1-Constantes!$E$20)*ET_Calcs!$K355+ET_Calcs!$L355)</f>
        <v>2.4389771153254176</v>
      </c>
      <c r="M357" s="34">
        <f>EXP(2.5*(Cálculos!Q356-Constantes!$D$11)/(Constantes!$D$13))*Constantes!$E$18+Constantes!$E$17</f>
        <v>0.54752765274169568</v>
      </c>
      <c r="N357" s="34">
        <f>MIN(L357*M357,0.8*(Q356+Clima!$F355-O357-P357-Constantes!$D$12))</f>
        <v>1.3354074150448378</v>
      </c>
      <c r="O357" s="34">
        <f>IF(Clima!$F355&gt;0.05*Constantes!$E$19,((Clima!$F355-0.05*Constantes!$E$19)^2)/(Clima!$F355+0.95*Constantes!$E$19),0)</f>
        <v>0</v>
      </c>
      <c r="P357" s="34">
        <f>MAX(0,Q356+Clima!$F355-O357-Constantes!$D$11)</f>
        <v>0</v>
      </c>
      <c r="Q357" s="34">
        <f>Q356+Clima!$F355-O357-N357-P357</f>
        <v>33.098485011882339</v>
      </c>
      <c r="R357" s="7"/>
      <c r="S357" s="34">
        <v>352</v>
      </c>
      <c r="T357" s="34">
        <f>ET_Calcs!$I355*((1-Constantes!$F$20)*ET_Calcs!$K355+ET_Calcs!$L355)</f>
        <v>2.4389771153254176</v>
      </c>
      <c r="U357" s="34">
        <f>EXP(2.5*(Cálculos!Y356-Constantes!$D$11)/(Constantes!$D$13))*Constantes!$F$18+Constantes!$F$17</f>
        <v>0.68736763623668873</v>
      </c>
      <c r="V357" s="34">
        <f>MIN(T357*U357,0.8*(Y356+Clima!$F355-W357-X357-Constantes!$D$12))</f>
        <v>1.67647393459661</v>
      </c>
      <c r="W357" s="34">
        <f>IF(Clima!$F355&gt;0.05*Constantes!$F$19,((Clima!$F355-0.05*Constantes!$F$19)^2)/(Clima!$F355+0.95*Constantes!$F$19),0)</f>
        <v>0</v>
      </c>
      <c r="X357" s="34">
        <f>MAX(0,Y356+Clima!$F355-W357-Constantes!$D$11)</f>
        <v>0</v>
      </c>
      <c r="Y357" s="34">
        <f>Y356+Clima!$F355-W357-V357-X357</f>
        <v>31.768172247439654</v>
      </c>
      <c r="Z357" s="7"/>
      <c r="AA357" s="8"/>
    </row>
    <row r="358" spans="2:27" x14ac:dyDescent="0.25">
      <c r="B358" s="6"/>
      <c r="C358" s="34">
        <v>353</v>
      </c>
      <c r="D358" s="34">
        <f>ET_Calcs!$I356*((1-Constantes!$D$20)*ET_Calcs!$K356+ET_Calcs!$L356)</f>
        <v>2.438966218685517</v>
      </c>
      <c r="E358" s="34">
        <f>EXP(2.5*(Cálculos!I357-Constantes!$D$11)/(Constantes!$D$13))*Constantes!$D$18+Constantes!$D$17</f>
        <v>0.44197072729805681</v>
      </c>
      <c r="F358" s="34">
        <f>MIN(D358*E358,0.8*(I357+Clima!$F356-G358-H358-Constantes!$D$12))</f>
        <v>1.0779516735278294</v>
      </c>
      <c r="G358" s="34">
        <f>IF(Clima!$F356&gt;0.05*Constantes!$D$19,((Clima!$F356-0.05*Constantes!$D$19)^2)/(Clima!$F356+0.95*Constantes!$D$19),0)</f>
        <v>3.7430176360616088</v>
      </c>
      <c r="H358" s="34">
        <f>MAX(0,I357+Clima!$F356-G358-Constantes!$D$11)</f>
        <v>1.1317463615359316</v>
      </c>
      <c r="I358" s="34">
        <f>I357+Clima!$F356-G358-F358-H358</f>
        <v>47.672048326472172</v>
      </c>
      <c r="J358" s="7"/>
      <c r="K358" s="34">
        <v>353</v>
      </c>
      <c r="L358" s="34">
        <f>ET_Calcs!$I356*((1-Constantes!$E$20)*ET_Calcs!$K356+ET_Calcs!$L356)</f>
        <v>2.438966218685517</v>
      </c>
      <c r="M358" s="34">
        <f>EXP(2.5*(Cálculos!Q357-Constantes!$D$11)/(Constantes!$D$13))*Constantes!$E$18+Constantes!$E$17</f>
        <v>0.54379850873372482</v>
      </c>
      <c r="N358" s="34">
        <f>MIN(L358*M358,0.8*(Q357+Clima!$F356-O358-P358-Constantes!$D$12))</f>
        <v>1.3263061925731159</v>
      </c>
      <c r="O358" s="34">
        <f>IF(Clima!$F356&gt;0.05*Constantes!$E$19,((Clima!$F356-0.05*Constantes!$E$19)^2)/(Clima!$F356+0.95*Constantes!$E$19),0)</f>
        <v>1.7221008307727317</v>
      </c>
      <c r="P358" s="34">
        <f>MAX(0,Q357+Clima!$F356-O358-Constantes!$D$11)</f>
        <v>0</v>
      </c>
      <c r="Q358" s="34">
        <f>Q357+Clima!$F356-O358-N358-P358</f>
        <v>47.250077988536489</v>
      </c>
      <c r="R358" s="7"/>
      <c r="S358" s="34">
        <v>353</v>
      </c>
      <c r="T358" s="34">
        <f>ET_Calcs!$I356*((1-Constantes!$F$20)*ET_Calcs!$K356+ET_Calcs!$L356)</f>
        <v>2.438966218685517</v>
      </c>
      <c r="U358" s="34">
        <f>EXP(2.5*(Cálculos!Y357-Constantes!$D$11)/(Constantes!$D$13))*Constantes!$F$18+Constantes!$F$17</f>
        <v>0.68503397426514434</v>
      </c>
      <c r="V358" s="34">
        <f>MIN(T358*U358,0.8*(Y357+Clima!$F356-W358-X358-Constantes!$D$12))</f>
        <v>1.6707747218845708</v>
      </c>
      <c r="W358" s="34">
        <f>IF(Clima!$F356&gt;0.05*Constantes!$F$19,((Clima!$F356-0.05*Constantes!$F$19)^2)/(Clima!$F356+0.95*Constantes!$F$19),0)</f>
        <v>0.88047615858591688</v>
      </c>
      <c r="X358" s="34">
        <f>MAX(0,Y357+Clima!$F356-W358-Constantes!$D$11)</f>
        <v>0</v>
      </c>
      <c r="Y358" s="34">
        <f>Y357+Clima!$F356-W358-V358-X358</f>
        <v>46.41692136696917</v>
      </c>
      <c r="Z358" s="7"/>
      <c r="AA358" s="8"/>
    </row>
    <row r="359" spans="2:27" x14ac:dyDescent="0.25">
      <c r="B359" s="6"/>
      <c r="C359" s="34">
        <v>354</v>
      </c>
      <c r="D359" s="34">
        <f>ET_Calcs!$I357*((1-Constantes!$D$20)*ET_Calcs!$K357+ET_Calcs!$L357)</f>
        <v>2.4856633218123863</v>
      </c>
      <c r="E359" s="34">
        <f>EXP(2.5*(Cálculos!I358-Constantes!$D$11)/(Constantes!$D$13))*Constantes!$D$18+Constantes!$D$17</f>
        <v>0.7124006987613285</v>
      </c>
      <c r="F359" s="34">
        <f>MIN(D359*E359,0.8*(I358+Clima!$F357-G359-H359-Constantes!$D$12))</f>
        <v>1.7707882873445489</v>
      </c>
      <c r="G359" s="34">
        <f>IF(Clima!$F357&gt;0.05*Constantes!$D$19,((Clima!$F357-0.05*Constantes!$D$19)^2)/(Clima!$F357+0.95*Constantes!$D$19),0)</f>
        <v>0</v>
      </c>
      <c r="H359" s="34">
        <f>MAX(0,I358+Clima!$F357-G359-Constantes!$D$11)</f>
        <v>0</v>
      </c>
      <c r="I359" s="34">
        <f>I358+Clima!$F357-G359-F359-H359</f>
        <v>45.901260039127621</v>
      </c>
      <c r="J359" s="7"/>
      <c r="K359" s="34">
        <v>354</v>
      </c>
      <c r="L359" s="34">
        <f>ET_Calcs!$I357*((1-Constantes!$E$20)*ET_Calcs!$K357+ET_Calcs!$L357)</f>
        <v>2.4856633218123863</v>
      </c>
      <c r="M359" s="34">
        <f>EXP(2.5*(Cálculos!Q358-Constantes!$D$11)/(Constantes!$D$13))*Constantes!$E$18+Constantes!$E$17</f>
        <v>0.71102972266277675</v>
      </c>
      <c r="N359" s="34">
        <f>MIN(L359*M359,0.8*(Q358+Clima!$F357-O359-P359-Constantes!$D$12))</f>
        <v>1.7673805023412974</v>
      </c>
      <c r="O359" s="34">
        <f>IF(Clima!$F357&gt;0.05*Constantes!$E$19,((Clima!$F357-0.05*Constantes!$E$19)^2)/(Clima!$F357+0.95*Constantes!$E$19),0)</f>
        <v>0</v>
      </c>
      <c r="P359" s="34">
        <f>MAX(0,Q358+Clima!$F357-O359-Constantes!$D$11)</f>
        <v>0</v>
      </c>
      <c r="Q359" s="34">
        <f>Q358+Clima!$F357-O359-N359-P359</f>
        <v>45.482697486195192</v>
      </c>
      <c r="R359" s="7"/>
      <c r="S359" s="34">
        <v>354</v>
      </c>
      <c r="T359" s="34">
        <f>ET_Calcs!$I357*((1-Constantes!$F$20)*ET_Calcs!$K357+ET_Calcs!$L357)</f>
        <v>2.4856633218123863</v>
      </c>
      <c r="U359" s="34">
        <f>EXP(2.5*(Cálculos!Y358-Constantes!$D$11)/(Constantes!$D$13))*Constantes!$F$18+Constantes!$F$17</f>
        <v>0.76019001448501045</v>
      </c>
      <c r="V359" s="34">
        <f>MIN(T359*U359,0.8*(Y358+Clima!$F357-W359-X359-Constantes!$D$12))</f>
        <v>1.8895764366134171</v>
      </c>
      <c r="W359" s="34">
        <f>IF(Clima!$F357&gt;0.05*Constantes!$F$19,((Clima!$F357-0.05*Constantes!$F$19)^2)/(Clima!$F357+0.95*Constantes!$F$19),0)</f>
        <v>0</v>
      </c>
      <c r="X359" s="34">
        <f>MAX(0,Y358+Clima!$F357-W359-Constantes!$D$11)</f>
        <v>0</v>
      </c>
      <c r="Y359" s="34">
        <f>Y358+Clima!$F357-W359-V359-X359</f>
        <v>44.527344930355753</v>
      </c>
      <c r="Z359" s="7"/>
      <c r="AA359" s="8"/>
    </row>
    <row r="360" spans="2:27" x14ac:dyDescent="0.25">
      <c r="B360" s="6"/>
      <c r="C360" s="34">
        <v>355</v>
      </c>
      <c r="D360" s="34">
        <f>ET_Calcs!$I358*((1-Constantes!$D$20)*ET_Calcs!$K358+ET_Calcs!$L358)</f>
        <v>2.4856588154621297</v>
      </c>
      <c r="E360" s="34">
        <f>EXP(2.5*(Cálculos!I359-Constantes!$D$11)/(Constantes!$D$13))*Constantes!$D$18+Constantes!$D$17</f>
        <v>0.64469641000043487</v>
      </c>
      <c r="F360" s="34">
        <f>MIN(D360*E360,0.8*(I359+Clima!$F358-G360-H360-Constantes!$D$12))</f>
        <v>1.6024953148143686</v>
      </c>
      <c r="G360" s="34">
        <f>IF(Clima!$F358&gt;0.05*Constantes!$D$19,((Clima!$F358-0.05*Constantes!$D$19)^2)/(Clima!$F358+0.95*Constantes!$D$19),0)</f>
        <v>0</v>
      </c>
      <c r="H360" s="34">
        <f>MAX(0,I359+Clima!$F358-G360-Constantes!$D$11)</f>
        <v>0</v>
      </c>
      <c r="I360" s="34">
        <f>I359+Clima!$F358-G360-F360-H360</f>
        <v>44.298764724313251</v>
      </c>
      <c r="J360" s="7"/>
      <c r="K360" s="34">
        <v>355</v>
      </c>
      <c r="L360" s="34">
        <f>ET_Calcs!$I358*((1-Constantes!$E$20)*ET_Calcs!$K358+ET_Calcs!$L358)</f>
        <v>2.4856588154621297</v>
      </c>
      <c r="M360" s="34">
        <f>EXP(2.5*(Cálculos!Q359-Constantes!$D$11)/(Constantes!$D$13))*Constantes!$E$18+Constantes!$E$17</f>
        <v>0.67340386921067297</v>
      </c>
      <c r="N360" s="34">
        <f>MIN(L360*M360,0.8*(Q359+Clima!$F358-O360-P360-Constantes!$D$12))</f>
        <v>1.6738522638698163</v>
      </c>
      <c r="O360" s="34">
        <f>IF(Clima!$F358&gt;0.05*Constantes!$E$19,((Clima!$F358-0.05*Constantes!$E$19)^2)/(Clima!$F358+0.95*Constantes!$E$19),0)</f>
        <v>0</v>
      </c>
      <c r="P360" s="34">
        <f>MAX(0,Q359+Clima!$F358-O360-Constantes!$D$11)</f>
        <v>0</v>
      </c>
      <c r="Q360" s="34">
        <f>Q359+Clima!$F358-O360-N360-P360</f>
        <v>43.808845222325374</v>
      </c>
      <c r="R360" s="7"/>
      <c r="S360" s="34">
        <v>355</v>
      </c>
      <c r="T360" s="34">
        <f>ET_Calcs!$I358*((1-Constantes!$F$20)*ET_Calcs!$K358+ET_Calcs!$L358)</f>
        <v>2.4856588154621297</v>
      </c>
      <c r="U360" s="34">
        <f>EXP(2.5*(Cálculos!Y359-Constantes!$D$11)/(Constantes!$D$13))*Constantes!$F$18+Constantes!$F$17</f>
        <v>0.74247878687002533</v>
      </c>
      <c r="V360" s="34">
        <f>MIN(T360*U360,0.8*(Y359+Clima!$F358-W360-X360-Constantes!$D$12))</f>
        <v>1.8455489418771063</v>
      </c>
      <c r="W360" s="34">
        <f>IF(Clima!$F358&gt;0.05*Constantes!$F$19,((Clima!$F358-0.05*Constantes!$F$19)^2)/(Clima!$F358+0.95*Constantes!$F$19),0)</f>
        <v>0</v>
      </c>
      <c r="X360" s="34">
        <f>MAX(0,Y359+Clima!$F358-W360-Constantes!$D$11)</f>
        <v>0</v>
      </c>
      <c r="Y360" s="34">
        <f>Y359+Clima!$F358-W360-V360-X360</f>
        <v>42.681795988478648</v>
      </c>
      <c r="Z360" s="7"/>
      <c r="AA360" s="8"/>
    </row>
    <row r="361" spans="2:27" x14ac:dyDescent="0.25">
      <c r="B361" s="6"/>
      <c r="C361" s="34">
        <v>356</v>
      </c>
      <c r="D361" s="34">
        <f>ET_Calcs!$I359*((1-Constantes!$D$20)*ET_Calcs!$K359+ET_Calcs!$L359)</f>
        <v>2.4960400779139542</v>
      </c>
      <c r="E361" s="34">
        <f>EXP(2.5*(Cálculos!I360-Constantes!$D$11)/(Constantes!$D$13))*Constantes!$D$18+Constantes!$D$17</f>
        <v>0.59391195997004009</v>
      </c>
      <c r="F361" s="34">
        <f>MIN(D361*E361,0.8*(I360+Clima!$F359-G361-H361-Constantes!$D$12))</f>
        <v>1.4824280548376481</v>
      </c>
      <c r="G361" s="34">
        <f>IF(Clima!$F359&gt;0.05*Constantes!$D$19,((Clima!$F359-0.05*Constantes!$D$19)^2)/(Clima!$F359+0.95*Constantes!$D$19),0)</f>
        <v>2.5944346273659677</v>
      </c>
      <c r="H361" s="34">
        <f>MAX(0,I360+Clima!$F359-G361-Constantes!$D$11)</f>
        <v>7.3543300969472796</v>
      </c>
      <c r="I361" s="34">
        <f>I360+Clima!$F359-G361-F361-H361</f>
        <v>47.267571945162352</v>
      </c>
      <c r="J361" s="7"/>
      <c r="K361" s="34">
        <v>356</v>
      </c>
      <c r="L361" s="34">
        <f>ET_Calcs!$I359*((1-Constantes!$E$20)*ET_Calcs!$K359+ET_Calcs!$L359)</f>
        <v>2.4960400779139542</v>
      </c>
      <c r="M361" s="34">
        <f>EXP(2.5*(Cálculos!Q360-Constantes!$D$11)/(Constantes!$D$13))*Constantes!$E$18+Constantes!$E$17</f>
        <v>0.64397501722191242</v>
      </c>
      <c r="N361" s="34">
        <f>MIN(L361*M361,0.8*(Q360+Clima!$F359-O361-P361-Constantes!$D$12))</f>
        <v>1.6073874521612224</v>
      </c>
      <c r="O361" s="34">
        <f>IF(Clima!$F359&gt;0.05*Constantes!$E$19,((Clima!$F359-0.05*Constantes!$E$19)^2)/(Clima!$F359+0.95*Constantes!$E$19),0)</f>
        <v>1.0899238429994138</v>
      </c>
      <c r="P361" s="34">
        <f>MAX(0,Q360+Clima!$F359-O361-Constantes!$D$11)</f>
        <v>8.3689213793259611</v>
      </c>
      <c r="Q361" s="34">
        <f>Q360+Clima!$F359-O361-N361-P361</f>
        <v>47.14261254783878</v>
      </c>
      <c r="R361" s="7"/>
      <c r="S361" s="34">
        <v>356</v>
      </c>
      <c r="T361" s="34">
        <f>ET_Calcs!$I359*((1-Constantes!$F$20)*ET_Calcs!$K359+ET_Calcs!$L359)</f>
        <v>2.4960400779139542</v>
      </c>
      <c r="U361" s="34">
        <f>EXP(2.5*(Cálculos!Y360-Constantes!$D$11)/(Constantes!$D$13))*Constantes!$F$18+Constantes!$F$17</f>
        <v>0.72842304008696679</v>
      </c>
      <c r="V361" s="34">
        <f>MIN(T361*U361,0.8*(Y360+Clima!$F359-W361-X361-Constantes!$D$12))</f>
        <v>1.8181731017329921</v>
      </c>
      <c r="W361" s="34">
        <f>IF(Clima!$F359&gt;0.05*Constantes!$F$19,((Clima!$F359-0.05*Constantes!$F$19)^2)/(Clima!$F359+0.95*Constantes!$F$19),0)</f>
        <v>0.49784427437729872</v>
      </c>
      <c r="X361" s="34">
        <f>MAX(0,Y360+Clima!$F359-W361-Constantes!$D$11)</f>
        <v>7.8339517141013459</v>
      </c>
      <c r="Y361" s="34">
        <f>Y360+Clima!$F359-W361-V361-X361</f>
        <v>46.931826898267005</v>
      </c>
      <c r="Z361" s="7"/>
      <c r="AA361" s="8"/>
    </row>
    <row r="362" spans="2:27" x14ac:dyDescent="0.25">
      <c r="B362" s="6"/>
      <c r="C362" s="34">
        <v>357</v>
      </c>
      <c r="D362" s="34">
        <f>ET_Calcs!$I360*((1-Constantes!$D$20)*ET_Calcs!$K360+ET_Calcs!$L360)</f>
        <v>2.5739845441754339</v>
      </c>
      <c r="E362" s="34">
        <f>EXP(2.5*(Cálculos!I361-Constantes!$D$11)/(Constantes!$D$13))*Constantes!$D$18+Constantes!$D$17</f>
        <v>0.69574186438985208</v>
      </c>
      <c r="F362" s="34">
        <f>MIN(D362*E362,0.8*(I361+Clima!$F360-G362-H362-Constantes!$D$12))</f>
        <v>1.7908288056752799</v>
      </c>
      <c r="G362" s="34">
        <f>IF(Clima!$F360&gt;0.05*Constantes!$D$19,((Clima!$F360-0.05*Constantes!$D$19)^2)/(Clima!$F360+0.95*Constantes!$D$19),0)</f>
        <v>0</v>
      </c>
      <c r="H362" s="34">
        <f>MAX(0,I361+Clima!$F360-G362-Constantes!$D$11)</f>
        <v>0.71757194516235501</v>
      </c>
      <c r="I362" s="34">
        <f>I361+Clima!$F360-G362-F362-H362</f>
        <v>46.959171194324718</v>
      </c>
      <c r="J362" s="7"/>
      <c r="K362" s="34">
        <v>357</v>
      </c>
      <c r="L362" s="34">
        <f>ET_Calcs!$I360*((1-Constantes!$E$20)*ET_Calcs!$K360+ET_Calcs!$L360)</f>
        <v>2.5739845441754339</v>
      </c>
      <c r="M362" s="34">
        <f>EXP(2.5*(Cálculos!Q361-Constantes!$D$11)/(Constantes!$D$13))*Constantes!$E$18+Constantes!$E$17</f>
        <v>0.70852488460357854</v>
      </c>
      <c r="N362" s="34">
        <f>MIN(L362*M362,0.8*(Q361+Clima!$F360-O362-P362-Constantes!$D$12))</f>
        <v>1.823732102133294</v>
      </c>
      <c r="O362" s="34">
        <f>IF(Clima!$F360&gt;0.05*Constantes!$E$19,((Clima!$F360-0.05*Constantes!$E$19)^2)/(Clima!$F360+0.95*Constantes!$E$19),0)</f>
        <v>0</v>
      </c>
      <c r="P362" s="34">
        <f>MAX(0,Q361+Clima!$F360-O362-Constantes!$D$11)</f>
        <v>0.59261254783878314</v>
      </c>
      <c r="Q362" s="34">
        <f>Q361+Clima!$F360-O362-N362-P362</f>
        <v>46.926267897866708</v>
      </c>
      <c r="R362" s="7"/>
      <c r="S362" s="34">
        <v>357</v>
      </c>
      <c r="T362" s="34">
        <f>ET_Calcs!$I360*((1-Constantes!$F$20)*ET_Calcs!$K360+ET_Calcs!$L360)</f>
        <v>2.5739845441754339</v>
      </c>
      <c r="U362" s="34">
        <f>EXP(2.5*(Cálculos!Y361-Constantes!$D$11)/(Constantes!$D$13))*Constantes!$F$18+Constantes!$F$17</f>
        <v>0.7656966672188692</v>
      </c>
      <c r="V362" s="34">
        <f>MIN(T362*U362,0.8*(Y361+Clima!$F360-W362-X362-Constantes!$D$12))</f>
        <v>1.9708913869480098</v>
      </c>
      <c r="W362" s="34">
        <f>IF(Clima!$F360&gt;0.05*Constantes!$F$19,((Clima!$F360-0.05*Constantes!$F$19)^2)/(Clima!$F360+0.95*Constantes!$F$19),0)</f>
        <v>0</v>
      </c>
      <c r="X362" s="34">
        <f>MAX(0,Y361+Clima!$F360-W362-Constantes!$D$11)</f>
        <v>0.38182689826700766</v>
      </c>
      <c r="Y362" s="34">
        <f>Y361+Clima!$F360-W362-V362-X362</f>
        <v>46.779108613051989</v>
      </c>
      <c r="Z362" s="7"/>
      <c r="AA362" s="8"/>
    </row>
    <row r="363" spans="2:27" x14ac:dyDescent="0.25">
      <c r="B363" s="6"/>
      <c r="C363" s="34">
        <v>358</v>
      </c>
      <c r="D363" s="34">
        <f>ET_Calcs!$I361*((1-Constantes!$D$20)*ET_Calcs!$K361+ET_Calcs!$L361)</f>
        <v>2.4882622773093868</v>
      </c>
      <c r="E363" s="34">
        <f>EXP(2.5*(Cálculos!I362-Constantes!$D$11)/(Constantes!$D$13))*Constantes!$D$18+Constantes!$D$17</f>
        <v>0.68353366405881955</v>
      </c>
      <c r="F363" s="34">
        <f>MIN(D363*E363,0.8*(I362+Clima!$F361-G363-H363-Constantes!$D$12))</f>
        <v>1.7008110315486276</v>
      </c>
      <c r="G363" s="34">
        <f>IF(Clima!$F361&gt;0.05*Constantes!$D$19,((Clima!$F361-0.05*Constantes!$D$19)^2)/(Clima!$F361+0.95*Constantes!$D$19),0)</f>
        <v>0</v>
      </c>
      <c r="H363" s="34">
        <f>MAX(0,I362+Clima!$F361-G363-Constantes!$D$11)</f>
        <v>0</v>
      </c>
      <c r="I363" s="34">
        <f>I362+Clima!$F361-G363-F363-H363</f>
        <v>45.258360162776093</v>
      </c>
      <c r="J363" s="7"/>
      <c r="K363" s="34">
        <v>358</v>
      </c>
      <c r="L363" s="34">
        <f>ET_Calcs!$I361*((1-Constantes!$E$20)*ET_Calcs!$K361+ET_Calcs!$L361)</f>
        <v>2.4882622773093868</v>
      </c>
      <c r="M363" s="34">
        <f>EXP(2.5*(Cálculos!Q362-Constantes!$D$11)/(Constantes!$D$13))*Constantes!$E$18+Constantes!$E$17</f>
        <v>0.70357206913946291</v>
      </c>
      <c r="N363" s="34">
        <f>MIN(L363*M363,0.8*(Q362+Clima!$F361-O363-P363-Constantes!$D$12))</f>
        <v>1.7506718390082372</v>
      </c>
      <c r="O363" s="34">
        <f>IF(Clima!$F361&gt;0.05*Constantes!$E$19,((Clima!$F361-0.05*Constantes!$E$19)^2)/(Clima!$F361+0.95*Constantes!$E$19),0)</f>
        <v>0</v>
      </c>
      <c r="P363" s="34">
        <f>MAX(0,Q362+Clima!$F361-O363-Constantes!$D$11)</f>
        <v>0</v>
      </c>
      <c r="Q363" s="34">
        <f>Q362+Clima!$F361-O363-N363-P363</f>
        <v>45.175596058858474</v>
      </c>
      <c r="R363" s="7"/>
      <c r="S363" s="34">
        <v>358</v>
      </c>
      <c r="T363" s="34">
        <f>ET_Calcs!$I361*((1-Constantes!$F$20)*ET_Calcs!$K361+ET_Calcs!$L361)</f>
        <v>2.4882622773093868</v>
      </c>
      <c r="U363" s="34">
        <f>EXP(2.5*(Cálculos!Y362-Constantes!$D$11)/(Constantes!$D$13))*Constantes!$F$18+Constantes!$F$17</f>
        <v>0.76403043389711978</v>
      </c>
      <c r="V363" s="34">
        <f>MIN(T363*U363,0.8*(Y362+Clima!$F361-W363-X363-Constantes!$D$12))</f>
        <v>1.9011081073825262</v>
      </c>
      <c r="W363" s="34">
        <f>IF(Clima!$F361&gt;0.05*Constantes!$F$19,((Clima!$F361-0.05*Constantes!$F$19)^2)/(Clima!$F361+0.95*Constantes!$F$19),0)</f>
        <v>0</v>
      </c>
      <c r="X363" s="34">
        <f>MAX(0,Y362+Clima!$F361-W363-Constantes!$D$11)</f>
        <v>0</v>
      </c>
      <c r="Y363" s="34">
        <f>Y362+Clima!$F361-W363-V363-X363</f>
        <v>44.878000505669462</v>
      </c>
      <c r="Z363" s="7"/>
      <c r="AA363" s="8"/>
    </row>
    <row r="364" spans="2:27" x14ac:dyDescent="0.25">
      <c r="B364" s="6"/>
      <c r="C364" s="34">
        <v>359</v>
      </c>
      <c r="D364" s="34">
        <f>ET_Calcs!$I362*((1-Constantes!$D$20)*ET_Calcs!$K362+ET_Calcs!$L362)</f>
        <v>2.4908673467547184</v>
      </c>
      <c r="E364" s="34">
        <f>EXP(2.5*(Cálculos!I363-Constantes!$D$11)/(Constantes!$D$13))*Constantes!$D$18+Constantes!$D$17</f>
        <v>0.62323052850891569</v>
      </c>
      <c r="F364" s="34">
        <f>MIN(D364*E364,0.8*(I363+Clima!$F362-G364-H364-Constantes!$D$12))</f>
        <v>1.5523845729635437</v>
      </c>
      <c r="G364" s="34">
        <f>IF(Clima!$F362&gt;0.05*Constantes!$D$19,((Clima!$F362-0.05*Constantes!$D$19)^2)/(Clima!$F362+0.95*Constantes!$D$19),0)</f>
        <v>6.5708035012372532</v>
      </c>
      <c r="H364" s="34">
        <f>MAX(0,I363+Clima!$F362-G364-Constantes!$D$11)</f>
        <v>12.937556661538835</v>
      </c>
      <c r="I364" s="34">
        <f>I363+Clima!$F362-G364-F364-H364</f>
        <v>47.197615427036453</v>
      </c>
      <c r="J364" s="7"/>
      <c r="K364" s="34">
        <v>359</v>
      </c>
      <c r="L364" s="34">
        <f>ET_Calcs!$I362*((1-Constantes!$E$20)*ET_Calcs!$K362+ET_Calcs!$L362)</f>
        <v>2.4908673467547184</v>
      </c>
      <c r="M364" s="34">
        <f>EXP(2.5*(Cálculos!Q363-Constantes!$D$11)/(Constantes!$D$13))*Constantes!$E$18+Constantes!$E$17</f>
        <v>0.66758672811749364</v>
      </c>
      <c r="N364" s="34">
        <f>MIN(L364*M364,0.8*(Q363+Clima!$F362-O364-P364-Constantes!$D$12))</f>
        <v>1.6628699821946851</v>
      </c>
      <c r="O364" s="34">
        <f>IF(Clima!$F362&gt;0.05*Constantes!$E$19,((Clima!$F362-0.05*Constantes!$E$19)^2)/(Clima!$F362+0.95*Constantes!$E$19),0)</f>
        <v>3.4049736813836065</v>
      </c>
      <c r="P364" s="34">
        <f>MAX(0,Q363+Clima!$F362-O364-Constantes!$D$11)</f>
        <v>16.020622377474865</v>
      </c>
      <c r="Q364" s="34">
        <f>Q363+Clima!$F362-O364-N364-P364</f>
        <v>47.087130017805315</v>
      </c>
      <c r="R364" s="7"/>
      <c r="S364" s="34">
        <v>359</v>
      </c>
      <c r="T364" s="34">
        <f>ET_Calcs!$I362*((1-Constantes!$F$20)*ET_Calcs!$K362+ET_Calcs!$L362)</f>
        <v>2.4908673467547184</v>
      </c>
      <c r="U364" s="34">
        <f>EXP(2.5*(Cálculos!Y363-Constantes!$D$11)/(Constantes!$D$13))*Constantes!$F$18+Constantes!$F$17</f>
        <v>0.74549085494418854</v>
      </c>
      <c r="V364" s="34">
        <f>MIN(T364*U364,0.8*(Y363+Clima!$F362-W364-X364-Constantes!$D$12))</f>
        <v>1.8569188278847375</v>
      </c>
      <c r="W364" s="34">
        <f>IF(Clima!$F362&gt;0.05*Constantes!$F$19,((Clima!$F362-0.05*Constantes!$F$19)^2)/(Clima!$F362+0.95*Constantes!$F$19),0)</f>
        <v>1.9766584589861225</v>
      </c>
      <c r="X364" s="34">
        <f>MAX(0,Y363+Clima!$F362-W364-Constantes!$D$11)</f>
        <v>17.15134204668334</v>
      </c>
      <c r="Y364" s="34">
        <f>Y363+Clima!$F362-W364-V364-X364</f>
        <v>46.893081172115259</v>
      </c>
      <c r="Z364" s="7"/>
      <c r="AA364" s="8"/>
    </row>
    <row r="365" spans="2:27" x14ac:dyDescent="0.25">
      <c r="B365" s="6"/>
      <c r="C365" s="34">
        <v>360</v>
      </c>
      <c r="D365" s="34">
        <f>ET_Calcs!$I363*((1-Constantes!$D$20)*ET_Calcs!$K363+ET_Calcs!$L363)</f>
        <v>2.4649286250309972</v>
      </c>
      <c r="E365" s="34">
        <f>EXP(2.5*(Cálculos!I364-Constantes!$D$11)/(Constantes!$D$13))*Constantes!$D$18+Constantes!$D$17</f>
        <v>0.69293580209605932</v>
      </c>
      <c r="F365" s="34">
        <f>MIN(D365*E365,0.8*(I364+Clima!$F363-G365-H365-Constantes!$D$12))</f>
        <v>1.7080372938953907</v>
      </c>
      <c r="G365" s="34">
        <f>IF(Clima!$F363&gt;0.05*Constantes!$D$19,((Clima!$F363-0.05*Constantes!$D$19)^2)/(Clima!$F363+0.95*Constantes!$D$19),0)</f>
        <v>5.2389123055690281E-2</v>
      </c>
      <c r="H365" s="34">
        <f>MAX(0,I364+Clima!$F363-G365-Constantes!$D$11)</f>
        <v>2.1952263039807605</v>
      </c>
      <c r="I365" s="34">
        <f>I364+Clima!$F363-G365-F365-H365</f>
        <v>47.041962706104613</v>
      </c>
      <c r="J365" s="7"/>
      <c r="K365" s="34">
        <v>360</v>
      </c>
      <c r="L365" s="34">
        <f>ET_Calcs!$I363*((1-Constantes!$E$20)*ET_Calcs!$K363+ET_Calcs!$L363)</f>
        <v>2.4649286250309972</v>
      </c>
      <c r="M365" s="34">
        <f>EXP(2.5*(Cálculos!Q364-Constantes!$D$11)/(Constantes!$D$13))*Constantes!$E$18+Constantes!$E$17</f>
        <v>0.70724334016123946</v>
      </c>
      <c r="N365" s="34">
        <f>MIN(L365*M365,0.8*(Q364+Clima!$F363-O365-P365-Constantes!$D$12))</f>
        <v>1.7433043540259738</v>
      </c>
      <c r="O365" s="34">
        <f>IF(Clima!$F363&gt;0.05*Constantes!$E$19,((Clima!$F363-0.05*Constantes!$E$19)^2)/(Clima!$F363+0.95*Constantes!$E$19),0)</f>
        <v>0</v>
      </c>
      <c r="P365" s="34">
        <f>MAX(0,Q364+Clima!$F363-O365-Constantes!$D$11)</f>
        <v>2.1371300178053119</v>
      </c>
      <c r="Q365" s="34">
        <f>Q364+Clima!$F363-O365-N365-P365</f>
        <v>47.006695645974027</v>
      </c>
      <c r="R365" s="7"/>
      <c r="S365" s="34">
        <v>360</v>
      </c>
      <c r="T365" s="34">
        <f>ET_Calcs!$I363*((1-Constantes!$F$20)*ET_Calcs!$K363+ET_Calcs!$L363)</f>
        <v>2.4649286250309972</v>
      </c>
      <c r="U365" s="34">
        <f>EXP(2.5*(Cálculos!Y364-Constantes!$D$11)/(Constantes!$D$13))*Constantes!$F$18+Constantes!$F$17</f>
        <v>0.76527125145803399</v>
      </c>
      <c r="V365" s="34">
        <f>MIN(T365*U365,0.8*(Y364+Clima!$F363-W365-X365-Constantes!$D$12))</f>
        <v>1.8863390136322022</v>
      </c>
      <c r="W365" s="34">
        <f>IF(Clima!$F363&gt;0.05*Constantes!$F$19,((Clima!$F363-0.05*Constantes!$F$19)^2)/(Clima!$F363+0.95*Constantes!$F$19),0)</f>
        <v>0</v>
      </c>
      <c r="X365" s="34">
        <f>MAX(0,Y364+Clima!$F363-W365-Constantes!$D$11)</f>
        <v>1.9430811721152565</v>
      </c>
      <c r="Y365" s="34">
        <f>Y364+Clima!$F363-W365-V365-X365</f>
        <v>46.863660986367798</v>
      </c>
      <c r="Z365" s="7"/>
      <c r="AA365" s="8"/>
    </row>
    <row r="366" spans="2:27" x14ac:dyDescent="0.25">
      <c r="B366" s="6"/>
      <c r="C366" s="34">
        <v>361</v>
      </c>
      <c r="D366" s="34">
        <f>ET_Calcs!$I364*((1-Constantes!$D$20)*ET_Calcs!$K364+ET_Calcs!$L364)</f>
        <v>2.5480299001553601</v>
      </c>
      <c r="E366" s="34">
        <f>EXP(2.5*(Cálculos!I365-Constantes!$D$11)/(Constantes!$D$13))*Constantes!$D$18+Constantes!$D$17</f>
        <v>0.68677003979479678</v>
      </c>
      <c r="F366" s="34">
        <f>MIN(D366*E366,0.8*(I365+Clima!$F364-G366-H366-Constantes!$D$12))</f>
        <v>1.7499105959280288</v>
      </c>
      <c r="G366" s="34">
        <f>IF(Clima!$F364&gt;0.05*Constantes!$D$19,((Clima!$F364-0.05*Constantes!$D$19)^2)/(Clima!$F364+0.95*Constantes!$D$19),0)</f>
        <v>6.8811711333917969E-3</v>
      </c>
      <c r="H366" s="34">
        <f>MAX(0,I365+Clima!$F364-G366-Constantes!$D$11)</f>
        <v>1.0850815349712164</v>
      </c>
      <c r="I366" s="34">
        <f>I365+Clima!$F364-G366-F366-H366</f>
        <v>47.000089404071971</v>
      </c>
      <c r="J366" s="7"/>
      <c r="K366" s="34">
        <v>361</v>
      </c>
      <c r="L366" s="34">
        <f>ET_Calcs!$I364*((1-Constantes!$E$20)*ET_Calcs!$K364+ET_Calcs!$L364)</f>
        <v>2.5480299001553601</v>
      </c>
      <c r="M366" s="34">
        <f>EXP(2.5*(Cálculos!Q365-Constantes!$D$11)/(Constantes!$D$13))*Constantes!$E$18+Constantes!$E$17</f>
        <v>0.70539942678165179</v>
      </c>
      <c r="N366" s="34">
        <f>MIN(L366*M366,0.8*(Q365+Clima!$F364-O366-P366-Constantes!$D$12))</f>
        <v>1.7973788309921004</v>
      </c>
      <c r="O366" s="34">
        <f>IF(Clima!$F364&gt;0.05*Constantes!$E$19,((Clima!$F364-0.05*Constantes!$E$19)^2)/(Clima!$F364+0.95*Constantes!$E$19),0)</f>
        <v>0</v>
      </c>
      <c r="P366" s="34">
        <f>MAX(0,Q365+Clima!$F364-O366-Constantes!$D$11)</f>
        <v>1.056695645974024</v>
      </c>
      <c r="Q366" s="34">
        <f>Q365+Clima!$F364-O366-N366-P366</f>
        <v>46.952621169007898</v>
      </c>
      <c r="R366" s="7"/>
      <c r="S366" s="34">
        <v>361</v>
      </c>
      <c r="T366" s="34">
        <f>ET_Calcs!$I364*((1-Constantes!$F$20)*ET_Calcs!$K364+ET_Calcs!$L364)</f>
        <v>2.5480299001553601</v>
      </c>
      <c r="U366" s="34">
        <f>EXP(2.5*(Cálculos!Y365-Constantes!$D$11)/(Constantes!$D$13))*Constantes!$F$18+Constantes!$F$17</f>
        <v>0.76494944825069944</v>
      </c>
      <c r="V366" s="34">
        <f>MIN(T366*U366,0.8*(Y365+Clima!$F364-W366-X366-Constantes!$D$12))</f>
        <v>1.9491140662501274</v>
      </c>
      <c r="W366" s="34">
        <f>IF(Clima!$F364&gt;0.05*Constantes!$F$19,((Clima!$F364-0.05*Constantes!$F$19)^2)/(Clima!$F364+0.95*Constantes!$F$19),0)</f>
        <v>0</v>
      </c>
      <c r="X366" s="34">
        <f>MAX(0,Y365+Clima!$F364-W366-Constantes!$D$11)</f>
        <v>0.91366098636779469</v>
      </c>
      <c r="Y366" s="34">
        <f>Y365+Clima!$F364-W366-V366-X366</f>
        <v>46.800885933749875</v>
      </c>
      <c r="Z366" s="7"/>
      <c r="AA366" s="8"/>
    </row>
    <row r="367" spans="2:27" x14ac:dyDescent="0.25">
      <c r="B367" s="6"/>
      <c r="C367" s="34">
        <v>362</v>
      </c>
      <c r="D367" s="34">
        <f>ET_Calcs!$I365*((1-Constantes!$D$20)*ET_Calcs!$K365+ET_Calcs!$L365)</f>
        <v>2.5740463947775298</v>
      </c>
      <c r="E367" s="34">
        <f>EXP(2.5*(Cálculos!I366-Constantes!$D$11)/(Constantes!$D$13))*Constantes!$D$18+Constantes!$D$17</f>
        <v>0.68512946344480463</v>
      </c>
      <c r="F367" s="34">
        <f>MIN(D367*E367,0.8*(I366+Clima!$F365-G367-H367-Constantes!$D$12))</f>
        <v>1.7635550253359629</v>
      </c>
      <c r="G367" s="34">
        <f>IF(Clima!$F365&gt;0.05*Constantes!$D$19,((Clima!$F365-0.05*Constantes!$D$19)^2)/(Clima!$F365+0.95*Constantes!$D$19),0)</f>
        <v>0.33701422807390108</v>
      </c>
      <c r="H367" s="34">
        <f>MAX(0,I366+Clima!$F365-G367-Constantes!$D$11)</f>
        <v>4.213075175998064</v>
      </c>
      <c r="I367" s="34">
        <f>I366+Clima!$F365-G367-F367-H367</f>
        <v>46.986444974664039</v>
      </c>
      <c r="J367" s="7"/>
      <c r="K367" s="34">
        <v>362</v>
      </c>
      <c r="L367" s="34">
        <f>ET_Calcs!$I365*((1-Constantes!$E$20)*ET_Calcs!$K365+ET_Calcs!$L365)</f>
        <v>2.5740463947775298</v>
      </c>
      <c r="M367" s="34">
        <f>EXP(2.5*(Cálculos!Q366-Constantes!$D$11)/(Constantes!$D$13))*Constantes!$E$18+Constantes!$E$17</f>
        <v>0.7041690304770224</v>
      </c>
      <c r="N367" s="34">
        <f>MIN(L367*M367,0.8*(Q366+Clima!$F365-O367-P367-Constantes!$D$12))</f>
        <v>1.8125637542133681</v>
      </c>
      <c r="O367" s="34">
        <f>IF(Clima!$F365&gt;0.05*Constantes!$E$19,((Clima!$F365-0.05*Constantes!$E$19)^2)/(Clima!$F365+0.95*Constantes!$E$19),0)</f>
        <v>4.9244171150397066E-2</v>
      </c>
      <c r="P367" s="34">
        <f>MAX(0,Q366+Clima!$F365-O367-Constantes!$D$11)</f>
        <v>4.4533769978574966</v>
      </c>
      <c r="Q367" s="34">
        <f>Q366+Clima!$F365-O367-N367-P367</f>
        <v>46.937436245786635</v>
      </c>
      <c r="R367" s="7"/>
      <c r="S367" s="34">
        <v>362</v>
      </c>
      <c r="T367" s="34">
        <f>ET_Calcs!$I365*((1-Constantes!$F$20)*ET_Calcs!$K365+ET_Calcs!$L365)</f>
        <v>2.5740463947775298</v>
      </c>
      <c r="U367" s="34">
        <f>EXP(2.5*(Cálculos!Y366-Constantes!$D$11)/(Constantes!$D$13))*Constantes!$F$18+Constantes!$F$17</f>
        <v>0.76426631048907978</v>
      </c>
      <c r="V367" s="34">
        <f>MIN(T367*U367,0.8*(Y366+Clima!$F365-W367-X367-Constantes!$D$12))</f>
        <v>1.9672569411643401</v>
      </c>
      <c r="W367" s="34">
        <f>IF(Clima!$F365&gt;0.05*Constantes!$F$19,((Clima!$F365-0.05*Constantes!$F$19)^2)/(Clima!$F365+0.95*Constantes!$F$19),0)</f>
        <v>1.6020078498384577E-5</v>
      </c>
      <c r="X367" s="34">
        <f>MAX(0,Y366+Clima!$F365-W367-Constantes!$D$11)</f>
        <v>4.3508699136713744</v>
      </c>
      <c r="Y367" s="34">
        <f>Y366+Clima!$F365-W367-V367-X367</f>
        <v>46.782743058835663</v>
      </c>
      <c r="Z367" s="7"/>
      <c r="AA367" s="8"/>
    </row>
    <row r="368" spans="2:27" x14ac:dyDescent="0.25">
      <c r="B368" s="6"/>
      <c r="C368" s="34">
        <v>363</v>
      </c>
      <c r="D368" s="34">
        <f>ET_Calcs!$I366*((1-Constantes!$D$20)*ET_Calcs!$K366+ET_Calcs!$L366)</f>
        <v>2.4675727108662486</v>
      </c>
      <c r="E368" s="34">
        <f>EXP(2.5*(Cálculos!I367-Constantes!$D$11)/(Constantes!$D$13))*Constantes!$D$18+Constantes!$D$17</f>
        <v>0.68459652780666369</v>
      </c>
      <c r="F368" s="34">
        <f>MIN(D368*E368,0.8*(I367+Clima!$F366-G368-H368-Constantes!$D$12))</f>
        <v>1.6892917099695104</v>
      </c>
      <c r="G368" s="34">
        <f>IF(Clima!$F366&gt;0.05*Constantes!$D$19,((Clima!$F366-0.05*Constantes!$D$19)^2)/(Clima!$F366+0.95*Constantes!$D$19),0)</f>
        <v>5.9198713654026569E-2</v>
      </c>
      <c r="H368" s="34">
        <f>MAX(0,I367+Clima!$F366-G368-Constantes!$D$11)</f>
        <v>2.0772462610100106</v>
      </c>
      <c r="I368" s="34">
        <f>I367+Clima!$F366-G368-F368-H368</f>
        <v>47.06070829003049</v>
      </c>
      <c r="J368" s="7"/>
      <c r="K368" s="34">
        <v>363</v>
      </c>
      <c r="L368" s="34">
        <f>ET_Calcs!$I366*((1-Constantes!$E$20)*ET_Calcs!$K366+ET_Calcs!$L366)</f>
        <v>2.4675727108662486</v>
      </c>
      <c r="M368" s="34">
        <f>EXP(2.5*(Cálculos!Q367-Constantes!$D$11)/(Constantes!$D$13))*Constantes!$E$18+Constantes!$E$17</f>
        <v>0.70382484413307733</v>
      </c>
      <c r="N368" s="34">
        <f>MIN(L368*M368,0.8*(Q367+Clima!$F366-O368-P368-Constantes!$D$12))</f>
        <v>1.7367389786124725</v>
      </c>
      <c r="O368" s="34">
        <f>IF(Clima!$F366&gt;0.05*Constantes!$E$19,((Clima!$F366-0.05*Constantes!$E$19)^2)/(Clima!$F366+0.95*Constantes!$E$19),0)</f>
        <v>0</v>
      </c>
      <c r="P368" s="34">
        <f>MAX(0,Q367+Clima!$F366-O368-Constantes!$D$11)</f>
        <v>2.087436245786634</v>
      </c>
      <c r="Q368" s="34">
        <f>Q367+Clima!$F366-O368-N368-P368</f>
        <v>47.013261021387528</v>
      </c>
      <c r="R368" s="7"/>
      <c r="S368" s="34">
        <v>363</v>
      </c>
      <c r="T368" s="34">
        <f>ET_Calcs!$I366*((1-Constantes!$F$20)*ET_Calcs!$K366+ET_Calcs!$L366)</f>
        <v>2.4675727108662486</v>
      </c>
      <c r="U368" s="34">
        <f>EXP(2.5*(Cálculos!Y367-Constantes!$D$11)/(Constantes!$D$13))*Constantes!$F$18+Constantes!$F$17</f>
        <v>0.76406975998520321</v>
      </c>
      <c r="V368" s="34">
        <f>MIN(T368*U368,0.8*(Y367+Clima!$F366-W368-X368-Constantes!$D$12))</f>
        <v>1.8853976889376118</v>
      </c>
      <c r="W368" s="34">
        <f>IF(Clima!$F366&gt;0.05*Constantes!$F$19,((Clima!$F366-0.05*Constantes!$F$19)^2)/(Clima!$F366+0.95*Constantes!$F$19),0)</f>
        <v>0</v>
      </c>
      <c r="X368" s="34">
        <f>MAX(0,Y367+Clima!$F366-W368-Constantes!$D$11)</f>
        <v>1.932743058835662</v>
      </c>
      <c r="Y368" s="34">
        <f>Y367+Clima!$F366-W368-V368-X368</f>
        <v>46.864602311062391</v>
      </c>
      <c r="Z368" s="7"/>
      <c r="AA368" s="8"/>
    </row>
    <row r="369" spans="2:27" x14ac:dyDescent="0.25">
      <c r="B369" s="6"/>
      <c r="C369" s="34">
        <v>364</v>
      </c>
      <c r="D369" s="34">
        <f>ET_Calcs!$I367*((1-Constantes!$D$20)*ET_Calcs!$K367+ET_Calcs!$L367)</f>
        <v>2.4701856001402596</v>
      </c>
      <c r="E369" s="34">
        <f>EXP(2.5*(Cálculos!I368-Constantes!$D$11)/(Constantes!$D$13))*Constantes!$D$18+Constantes!$D$17</f>
        <v>0.68750696002210177</v>
      </c>
      <c r="F369" s="34">
        <f>MIN(D369*E369,0.8*(I368+Clima!$F367-G369-H369-Constantes!$D$12))</f>
        <v>1.698269792642801</v>
      </c>
      <c r="G369" s="34">
        <f>IF(Clima!$F367&gt;0.05*Constantes!$D$19,((Clima!$F367-0.05*Constantes!$D$19)^2)/(Clima!$F367+0.95*Constantes!$D$19),0)</f>
        <v>7.4015654648956375E-2</v>
      </c>
      <c r="H369" s="34">
        <f>MAX(0,I368+Clima!$F367-G369-Constantes!$D$11)</f>
        <v>2.3366926353815387</v>
      </c>
      <c r="I369" s="34">
        <f>I368+Clima!$F367-G369-F369-H369</f>
        <v>47.051730207357195</v>
      </c>
      <c r="J369" s="7"/>
      <c r="K369" s="34">
        <v>364</v>
      </c>
      <c r="L369" s="34">
        <f>ET_Calcs!$I367*((1-Constantes!$E$20)*ET_Calcs!$K367+ET_Calcs!$L367)</f>
        <v>2.4701856001402596</v>
      </c>
      <c r="M369" s="34">
        <f>EXP(2.5*(Cálculos!Q368-Constantes!$D$11)/(Constantes!$D$13))*Constantes!$E$18+Constantes!$E$17</f>
        <v>0.70554931748510574</v>
      </c>
      <c r="N369" s="34">
        <f>MIN(L369*M369,0.8*(Q368+Clima!$F367-O369-P369-Constantes!$D$12))</f>
        <v>1.7428377642404964</v>
      </c>
      <c r="O369" s="34">
        <f>IF(Clima!$F367&gt;0.05*Constantes!$E$19,((Clima!$F367-0.05*Constantes!$E$19)^2)/(Clima!$F367+0.95*Constantes!$E$19),0)</f>
        <v>0</v>
      </c>
      <c r="P369" s="34">
        <f>MAX(0,Q368+Clima!$F367-O369-Constantes!$D$11)</f>
        <v>2.3632610213875296</v>
      </c>
      <c r="Q369" s="34">
        <f>Q368+Clima!$F367-O369-N369-P369</f>
        <v>47.007162235759502</v>
      </c>
      <c r="R369" s="7"/>
      <c r="S369" s="34">
        <v>364</v>
      </c>
      <c r="T369" s="34">
        <f>ET_Calcs!$I367*((1-Constantes!$F$20)*ET_Calcs!$K367+ET_Calcs!$L367)</f>
        <v>2.4701856001402596</v>
      </c>
      <c r="U369" s="34">
        <f>EXP(2.5*(Cálculos!Y368-Constantes!$D$11)/(Constantes!$D$13))*Constantes!$F$18+Constantes!$F$17</f>
        <v>0.76495972834489134</v>
      </c>
      <c r="V369" s="34">
        <f>MIN(T369*U369,0.8*(Y368+Clima!$F367-W369-X369-Constantes!$D$12))</f>
        <v>1.8895925056447553</v>
      </c>
      <c r="W369" s="34">
        <f>IF(Clima!$F367&gt;0.05*Constantes!$F$19,((Clima!$F367-0.05*Constantes!$F$19)^2)/(Clima!$F367+0.95*Constantes!$F$19),0)</f>
        <v>0</v>
      </c>
      <c r="X369" s="34">
        <f>MAX(0,Y368+Clima!$F367-W369-Constantes!$D$11)</f>
        <v>2.2146023110623929</v>
      </c>
      <c r="Y369" s="34">
        <f>Y368+Clima!$F367-W369-V369-X369</f>
        <v>46.860407494355243</v>
      </c>
      <c r="Z369" s="7"/>
      <c r="AA369" s="8"/>
    </row>
    <row r="370" spans="2:27" x14ac:dyDescent="0.25">
      <c r="B370" s="6"/>
      <c r="C370" s="34">
        <v>365</v>
      </c>
      <c r="D370" s="34">
        <f>ET_Calcs!$I368*((1-Constantes!$D$20)*ET_Calcs!$K368+ET_Calcs!$L368)</f>
        <v>2.3690148994545663</v>
      </c>
      <c r="E370" s="34">
        <f>EXP(2.5*(Cálculos!I369-Constantes!$D$11)/(Constantes!$D$13))*Constantes!$D$18+Constantes!$D$17</f>
        <v>0.687153825066531</v>
      </c>
      <c r="F370" s="34">
        <f>MIN(D370*E370,0.8*(I369+Clima!$F368-G370-H370-Constantes!$D$12))</f>
        <v>1.6278776497998086</v>
      </c>
      <c r="G370" s="34">
        <f>IF(Clima!$F368&gt;0.05*Constantes!$D$19,((Clima!$F368-0.05*Constantes!$D$19)^2)/(Clima!$F368+0.95*Constantes!$D$19),0)</f>
        <v>1.485938843178195E-3</v>
      </c>
      <c r="H370" s="34">
        <f>MAX(0,I369+Clima!$F368-G370-Constantes!$D$11)</f>
        <v>0.80024426851401387</v>
      </c>
      <c r="I370" s="34">
        <f>I369+Clima!$F368-G370-F370-H370</f>
        <v>47.122122350200193</v>
      </c>
      <c r="J370" s="7"/>
      <c r="K370" s="34">
        <v>365</v>
      </c>
      <c r="L370" s="34">
        <f>ET_Calcs!$I368*((1-Constantes!$E$20)*ET_Calcs!$K368+ET_Calcs!$L368)</f>
        <v>2.3690148994545663</v>
      </c>
      <c r="M370" s="34">
        <f>EXP(2.5*(Cálculos!Q369-Constantes!$D$11)/(Constantes!$D$13))*Constantes!$E$18+Constantes!$E$17</f>
        <v>0.7054100756437387</v>
      </c>
      <c r="N370" s="34">
        <f>MIN(L370*M370,0.8*(Q369+Clima!$F368-O370-P370-Constantes!$D$12))</f>
        <v>1.6711269794253896</v>
      </c>
      <c r="O370" s="34">
        <f>IF(Clima!$F368&gt;0.05*Constantes!$E$19,((Clima!$F368-0.05*Constantes!$E$19)^2)/(Clima!$F368+0.95*Constantes!$E$19),0)</f>
        <v>0</v>
      </c>
      <c r="P370" s="34">
        <f>MAX(0,Q369+Clima!$F368-O370-Constantes!$D$11)</f>
        <v>0.75716223575950181</v>
      </c>
      <c r="Q370" s="34">
        <f>Q369+Clima!$F368-O370-N370-P370</f>
        <v>47.078873020574612</v>
      </c>
      <c r="R370" s="7"/>
      <c r="S370" s="34">
        <v>365</v>
      </c>
      <c r="T370" s="34">
        <f>ET_Calcs!$I368*((1-Constantes!$F$20)*ET_Calcs!$K368+ET_Calcs!$L368)</f>
        <v>2.3690148994545663</v>
      </c>
      <c r="U370" s="34">
        <f>EXP(2.5*(Cálculos!Y369-Constantes!$D$11)/(Constantes!$D$13))*Constantes!$F$18+Constantes!$F$17</f>
        <v>0.76491392553348436</v>
      </c>
      <c r="V370" s="34">
        <f>MIN(T370*U370,0.8*(Y369+Clima!$F368-W370-X370-Constantes!$D$12))</f>
        <v>1.812092486389105</v>
      </c>
      <c r="W370" s="34">
        <f>IF(Clima!$F368&gt;0.05*Constantes!$F$19,((Clima!$F368-0.05*Constantes!$F$19)^2)/(Clima!$F368+0.95*Constantes!$F$19),0)</f>
        <v>0</v>
      </c>
      <c r="X370" s="34">
        <f>MAX(0,Y369+Clima!$F368-W370-Constantes!$D$11)</f>
        <v>0.61040749435524333</v>
      </c>
      <c r="Y370" s="34">
        <f>Y369+Clima!$F368-W370-V370-X370</f>
        <v>46.937907513610895</v>
      </c>
      <c r="Z370" s="7"/>
      <c r="AA370" s="8"/>
    </row>
    <row r="371" spans="2:27" s="4" customFormat="1" x14ac:dyDescent="0.25">
      <c r="B371" s="6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8"/>
    </row>
    <row r="372" spans="2:27" s="4" customFormat="1" x14ac:dyDescent="0.25">
      <c r="B372" s="16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8"/>
    </row>
    <row r="373" spans="2:27" s="4" customFormat="1" x14ac:dyDescent="0.25"/>
    <row r="374" spans="2:27" s="4" customFormat="1" x14ac:dyDescent="0.25"/>
    <row r="375" spans="2:27" s="4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Intro</vt:lpstr>
      <vt:lpstr>Escenarios</vt:lpstr>
      <vt:lpstr>Coeficientes</vt:lpstr>
      <vt:lpstr>Clima</vt:lpstr>
      <vt:lpstr>Constantes</vt:lpstr>
      <vt:lpstr>ET_Calcs</vt:lpstr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Foster</dc:creator>
  <cp:lastModifiedBy>Gabriel Rojas</cp:lastModifiedBy>
  <dcterms:created xsi:type="dcterms:W3CDTF">2019-08-19T14:16:08Z</dcterms:created>
  <dcterms:modified xsi:type="dcterms:W3CDTF">2020-02-13T20:12:09Z</dcterms:modified>
</cp:coreProperties>
</file>