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grojas\Documents\Forest trends\Productos\Primers 1er lote\Excel\"/>
    </mc:Choice>
  </mc:AlternateContent>
  <xr:revisionPtr revIDLastSave="0" documentId="13_ncr:1_{45EE19DE-5375-4F0E-958C-FEC5099D5BDA}" xr6:coauthVersionLast="44" xr6:coauthVersionMax="45" xr10:uidLastSave="{00000000-0000-0000-0000-000000000000}"/>
  <bookViews>
    <workbookView xWindow="-120" yWindow="-120" windowWidth="20730" windowHeight="11160" xr2:uid="{9D49EF46-7918-4CF4-A6C7-B14DCD27E2D9}"/>
  </bookViews>
  <sheets>
    <sheet name="Instrucciones" sheetId="10" r:id="rId1"/>
    <sheet name="Escenarios" sheetId="8" r:id="rId2"/>
    <sheet name="Coeficientes" sheetId="6" r:id="rId3"/>
    <sheet name="Clima" sheetId="1" r:id="rId4"/>
    <sheet name="Constantes" sheetId="3" r:id="rId5"/>
    <sheet name="Cálculos de ET" sheetId="7" r:id="rId6"/>
    <sheet name="Cálculos" sheetId="4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" i="3" l="1"/>
  <c r="AE7" i="4" l="1"/>
  <c r="AE8" i="4"/>
  <c r="AE9" i="4"/>
  <c r="AE10" i="4"/>
  <c r="AE11" i="4"/>
  <c r="AE12" i="4"/>
  <c r="AE13" i="4"/>
  <c r="AE14" i="4"/>
  <c r="AE15" i="4"/>
  <c r="AE16" i="4"/>
  <c r="AE17" i="4"/>
  <c r="AE18" i="4"/>
  <c r="AE19" i="4"/>
  <c r="AE20" i="4"/>
  <c r="AE21" i="4"/>
  <c r="AE22" i="4"/>
  <c r="AE23" i="4"/>
  <c r="AE24" i="4"/>
  <c r="AE25" i="4"/>
  <c r="AE26" i="4"/>
  <c r="AE27" i="4"/>
  <c r="AE28" i="4"/>
  <c r="AE29" i="4"/>
  <c r="AE30" i="4"/>
  <c r="AE31" i="4"/>
  <c r="AE32" i="4"/>
  <c r="AE33" i="4"/>
  <c r="AE34" i="4"/>
  <c r="AE35" i="4"/>
  <c r="AE36" i="4"/>
  <c r="AE37" i="4"/>
  <c r="AE38" i="4"/>
  <c r="AE39" i="4"/>
  <c r="AE40" i="4"/>
  <c r="AE41" i="4"/>
  <c r="AE42" i="4"/>
  <c r="AE43" i="4"/>
  <c r="AE44" i="4"/>
  <c r="AE45" i="4"/>
  <c r="AE46" i="4"/>
  <c r="AE47" i="4"/>
  <c r="AE48" i="4"/>
  <c r="AE49" i="4"/>
  <c r="AE50" i="4"/>
  <c r="AE51" i="4"/>
  <c r="AE52" i="4"/>
  <c r="AE53" i="4"/>
  <c r="AE54" i="4"/>
  <c r="AE55" i="4"/>
  <c r="AE56" i="4"/>
  <c r="AE57" i="4"/>
  <c r="AE58" i="4"/>
  <c r="AE59" i="4"/>
  <c r="AE60" i="4"/>
  <c r="AE61" i="4"/>
  <c r="AE62" i="4"/>
  <c r="AE63" i="4"/>
  <c r="AE64" i="4"/>
  <c r="AE65" i="4"/>
  <c r="AE66" i="4"/>
  <c r="AE67" i="4"/>
  <c r="AE68" i="4"/>
  <c r="AE69" i="4"/>
  <c r="AE70" i="4"/>
  <c r="AE71" i="4"/>
  <c r="AE72" i="4"/>
  <c r="AE73" i="4"/>
  <c r="AE74" i="4"/>
  <c r="AE75" i="4"/>
  <c r="AE76" i="4"/>
  <c r="AE77" i="4"/>
  <c r="AE78" i="4"/>
  <c r="AE79" i="4"/>
  <c r="AE80" i="4"/>
  <c r="AE81" i="4"/>
  <c r="AE82" i="4"/>
  <c r="AE83" i="4"/>
  <c r="AE84" i="4"/>
  <c r="AE85" i="4"/>
  <c r="AE86" i="4"/>
  <c r="AE87" i="4"/>
  <c r="AE88" i="4"/>
  <c r="AE89" i="4"/>
  <c r="AE90" i="4"/>
  <c r="AE91" i="4"/>
  <c r="AE92" i="4"/>
  <c r="AE93" i="4"/>
  <c r="AE94" i="4"/>
  <c r="AE95" i="4"/>
  <c r="AE96" i="4"/>
  <c r="AE97" i="4"/>
  <c r="AE98" i="4"/>
  <c r="AE99" i="4"/>
  <c r="AE100" i="4"/>
  <c r="AE101" i="4"/>
  <c r="AE102" i="4"/>
  <c r="AE103" i="4"/>
  <c r="AE104" i="4"/>
  <c r="AE105" i="4"/>
  <c r="AE106" i="4"/>
  <c r="AE107" i="4"/>
  <c r="AE108" i="4"/>
  <c r="AE109" i="4"/>
  <c r="AE110" i="4"/>
  <c r="AE111" i="4"/>
  <c r="AE112" i="4"/>
  <c r="AE113" i="4"/>
  <c r="AE114" i="4"/>
  <c r="AE115" i="4"/>
  <c r="AE116" i="4"/>
  <c r="AE117" i="4"/>
  <c r="AE118" i="4"/>
  <c r="AE119" i="4"/>
  <c r="AE120" i="4"/>
  <c r="AE121" i="4"/>
  <c r="AE122" i="4"/>
  <c r="AE123" i="4"/>
  <c r="AE124" i="4"/>
  <c r="AE125" i="4"/>
  <c r="AE126" i="4"/>
  <c r="AE127" i="4"/>
  <c r="AE128" i="4"/>
  <c r="AE129" i="4"/>
  <c r="AE130" i="4"/>
  <c r="AE131" i="4"/>
  <c r="AE132" i="4"/>
  <c r="AE133" i="4"/>
  <c r="AE134" i="4"/>
  <c r="AE135" i="4"/>
  <c r="AE136" i="4"/>
  <c r="AE137" i="4"/>
  <c r="AE138" i="4"/>
  <c r="AE139" i="4"/>
  <c r="AE140" i="4"/>
  <c r="AE141" i="4"/>
  <c r="AE142" i="4"/>
  <c r="AE143" i="4"/>
  <c r="AE144" i="4"/>
  <c r="AE145" i="4"/>
  <c r="AE146" i="4"/>
  <c r="AE147" i="4"/>
  <c r="AE148" i="4"/>
  <c r="AE149" i="4"/>
  <c r="AE150" i="4"/>
  <c r="AE151" i="4"/>
  <c r="AE152" i="4"/>
  <c r="AE153" i="4"/>
  <c r="AE154" i="4"/>
  <c r="AE155" i="4"/>
  <c r="AE156" i="4"/>
  <c r="AE157" i="4"/>
  <c r="AE158" i="4"/>
  <c r="AE159" i="4"/>
  <c r="AE160" i="4"/>
  <c r="AE161" i="4"/>
  <c r="AE162" i="4"/>
  <c r="AE163" i="4"/>
  <c r="AE164" i="4"/>
  <c r="AE165" i="4"/>
  <c r="AE166" i="4"/>
  <c r="AE167" i="4"/>
  <c r="AE168" i="4"/>
  <c r="AE169" i="4"/>
  <c r="AE170" i="4"/>
  <c r="AE171" i="4"/>
  <c r="AE172" i="4"/>
  <c r="AE173" i="4"/>
  <c r="AE174" i="4"/>
  <c r="AE175" i="4"/>
  <c r="AE176" i="4"/>
  <c r="AE177" i="4"/>
  <c r="AE178" i="4"/>
  <c r="AE179" i="4"/>
  <c r="AE180" i="4"/>
  <c r="AE181" i="4"/>
  <c r="AE182" i="4"/>
  <c r="AE183" i="4"/>
  <c r="AE184" i="4"/>
  <c r="AE185" i="4"/>
  <c r="AE186" i="4"/>
  <c r="AE187" i="4"/>
  <c r="AE188" i="4"/>
  <c r="AE189" i="4"/>
  <c r="AE190" i="4"/>
  <c r="AE191" i="4"/>
  <c r="AE192" i="4"/>
  <c r="AE193" i="4"/>
  <c r="AE194" i="4"/>
  <c r="AE195" i="4"/>
  <c r="AE196" i="4"/>
  <c r="AE197" i="4"/>
  <c r="AE198" i="4"/>
  <c r="AE199" i="4"/>
  <c r="AE200" i="4"/>
  <c r="AE201" i="4"/>
  <c r="AE202" i="4"/>
  <c r="AE203" i="4"/>
  <c r="AE204" i="4"/>
  <c r="AE205" i="4"/>
  <c r="AE206" i="4"/>
  <c r="AE207" i="4"/>
  <c r="AE208" i="4"/>
  <c r="AE209" i="4"/>
  <c r="AE210" i="4"/>
  <c r="AE211" i="4"/>
  <c r="AE212" i="4"/>
  <c r="AE213" i="4"/>
  <c r="AE214" i="4"/>
  <c r="AE215" i="4"/>
  <c r="AE216" i="4"/>
  <c r="AE217" i="4"/>
  <c r="AE218" i="4"/>
  <c r="AE219" i="4"/>
  <c r="AE220" i="4"/>
  <c r="AE221" i="4"/>
  <c r="AE222" i="4"/>
  <c r="AE223" i="4"/>
  <c r="AE224" i="4"/>
  <c r="AE225" i="4"/>
  <c r="AE226" i="4"/>
  <c r="AE227" i="4"/>
  <c r="AE228" i="4"/>
  <c r="AE229" i="4"/>
  <c r="AE230" i="4"/>
  <c r="AE231" i="4"/>
  <c r="AE232" i="4"/>
  <c r="AE233" i="4"/>
  <c r="AE234" i="4"/>
  <c r="AE235" i="4"/>
  <c r="AE236" i="4"/>
  <c r="AE237" i="4"/>
  <c r="AE238" i="4"/>
  <c r="AE239" i="4"/>
  <c r="AE240" i="4"/>
  <c r="AE241" i="4"/>
  <c r="AE242" i="4"/>
  <c r="AE243" i="4"/>
  <c r="AE244" i="4"/>
  <c r="AE245" i="4"/>
  <c r="AE246" i="4"/>
  <c r="AE247" i="4"/>
  <c r="AE248" i="4"/>
  <c r="AE249" i="4"/>
  <c r="AE250" i="4"/>
  <c r="AE251" i="4"/>
  <c r="AE252" i="4"/>
  <c r="AE253" i="4"/>
  <c r="AE254" i="4"/>
  <c r="AE255" i="4"/>
  <c r="AE256" i="4"/>
  <c r="AE257" i="4"/>
  <c r="AE258" i="4"/>
  <c r="AE259" i="4"/>
  <c r="AE260" i="4"/>
  <c r="AE261" i="4"/>
  <c r="AE262" i="4"/>
  <c r="AE263" i="4"/>
  <c r="AE264" i="4"/>
  <c r="AE265" i="4"/>
  <c r="AE266" i="4"/>
  <c r="AE267" i="4"/>
  <c r="AE268" i="4"/>
  <c r="AE269" i="4"/>
  <c r="AE270" i="4"/>
  <c r="AE271" i="4"/>
  <c r="AE272" i="4"/>
  <c r="AE273" i="4"/>
  <c r="AE274" i="4"/>
  <c r="AE275" i="4"/>
  <c r="AE276" i="4"/>
  <c r="AE277" i="4"/>
  <c r="AE278" i="4"/>
  <c r="AE279" i="4"/>
  <c r="AE280" i="4"/>
  <c r="AE281" i="4"/>
  <c r="AE282" i="4"/>
  <c r="AE283" i="4"/>
  <c r="AE284" i="4"/>
  <c r="AE285" i="4"/>
  <c r="AE286" i="4"/>
  <c r="AE287" i="4"/>
  <c r="AE288" i="4"/>
  <c r="AE289" i="4"/>
  <c r="AE290" i="4"/>
  <c r="AE291" i="4"/>
  <c r="AE292" i="4"/>
  <c r="AE293" i="4"/>
  <c r="AE294" i="4"/>
  <c r="AE295" i="4"/>
  <c r="AE296" i="4"/>
  <c r="AE297" i="4"/>
  <c r="AE298" i="4"/>
  <c r="AE299" i="4"/>
  <c r="AE300" i="4"/>
  <c r="AE301" i="4"/>
  <c r="AE302" i="4"/>
  <c r="AE303" i="4"/>
  <c r="AE304" i="4"/>
  <c r="AE305" i="4"/>
  <c r="AE306" i="4"/>
  <c r="AE307" i="4"/>
  <c r="AE308" i="4"/>
  <c r="AE309" i="4"/>
  <c r="AE310" i="4"/>
  <c r="AE311" i="4"/>
  <c r="AE312" i="4"/>
  <c r="AE313" i="4"/>
  <c r="AE314" i="4"/>
  <c r="AE315" i="4"/>
  <c r="AE316" i="4"/>
  <c r="AE317" i="4"/>
  <c r="AE318" i="4"/>
  <c r="AE319" i="4"/>
  <c r="AE320" i="4"/>
  <c r="AE321" i="4"/>
  <c r="AE322" i="4"/>
  <c r="AE323" i="4"/>
  <c r="AE324" i="4"/>
  <c r="AE325" i="4"/>
  <c r="AE326" i="4"/>
  <c r="AE327" i="4"/>
  <c r="AE328" i="4"/>
  <c r="AE329" i="4"/>
  <c r="AE330" i="4"/>
  <c r="AE331" i="4"/>
  <c r="AE332" i="4"/>
  <c r="AE333" i="4"/>
  <c r="AE334" i="4"/>
  <c r="AE335" i="4"/>
  <c r="AE336" i="4"/>
  <c r="AE337" i="4"/>
  <c r="AE338" i="4"/>
  <c r="AE339" i="4"/>
  <c r="AE340" i="4"/>
  <c r="AE341" i="4"/>
  <c r="AE342" i="4"/>
  <c r="AE343" i="4"/>
  <c r="AE344" i="4"/>
  <c r="AE345" i="4"/>
  <c r="AE346" i="4"/>
  <c r="AE347" i="4"/>
  <c r="AE348" i="4"/>
  <c r="AE349" i="4"/>
  <c r="AE350" i="4"/>
  <c r="AE351" i="4"/>
  <c r="AE352" i="4"/>
  <c r="AE353" i="4"/>
  <c r="AE354" i="4"/>
  <c r="AE355" i="4"/>
  <c r="AE356" i="4"/>
  <c r="AE357" i="4"/>
  <c r="AE358" i="4"/>
  <c r="AE359" i="4"/>
  <c r="AE360" i="4"/>
  <c r="AE361" i="4"/>
  <c r="AE362" i="4"/>
  <c r="AE363" i="4"/>
  <c r="AE364" i="4"/>
  <c r="AE365" i="4"/>
  <c r="AE366" i="4"/>
  <c r="AE367" i="4"/>
  <c r="AE368" i="4"/>
  <c r="AE369" i="4"/>
  <c r="AE370" i="4"/>
  <c r="AE6" i="4"/>
  <c r="AJ8" i="4"/>
  <c r="AJ6" i="4"/>
  <c r="AF7" i="4" l="1"/>
  <c r="AF9" i="4"/>
  <c r="AF11" i="4"/>
  <c r="AF13" i="4"/>
  <c r="AF15" i="4"/>
  <c r="AF17" i="4"/>
  <c r="AF19" i="4"/>
  <c r="AF21" i="4"/>
  <c r="AF23" i="4"/>
  <c r="AF25" i="4"/>
  <c r="AF27" i="4"/>
  <c r="AF29" i="4"/>
  <c r="AF31" i="4"/>
  <c r="AF33" i="4"/>
  <c r="AF35" i="4"/>
  <c r="AF37" i="4"/>
  <c r="AF39" i="4"/>
  <c r="AF41" i="4"/>
  <c r="AF43" i="4"/>
  <c r="AF45" i="4"/>
  <c r="AF47" i="4"/>
  <c r="AF49" i="4"/>
  <c r="AF51" i="4"/>
  <c r="AF53" i="4"/>
  <c r="AF55" i="4"/>
  <c r="AF57" i="4"/>
  <c r="AF59" i="4"/>
  <c r="AF61" i="4"/>
  <c r="AF63" i="4"/>
  <c r="AF65" i="4"/>
  <c r="AF67" i="4"/>
  <c r="AF69" i="4"/>
  <c r="AF71" i="4"/>
  <c r="AF73" i="4"/>
  <c r="AF75" i="4"/>
  <c r="AF77" i="4"/>
  <c r="AF79" i="4"/>
  <c r="AF81" i="4"/>
  <c r="AF83" i="4"/>
  <c r="AF85" i="4"/>
  <c r="AF87" i="4"/>
  <c r="AF89" i="4"/>
  <c r="AF91" i="4"/>
  <c r="AF93" i="4"/>
  <c r="AF95" i="4"/>
  <c r="AF97" i="4"/>
  <c r="AF99" i="4"/>
  <c r="AF101" i="4"/>
  <c r="AF103" i="4"/>
  <c r="AF105" i="4"/>
  <c r="AF107" i="4"/>
  <c r="AF109" i="4"/>
  <c r="AF111" i="4"/>
  <c r="AF113" i="4"/>
  <c r="AF115" i="4"/>
  <c r="AF117" i="4"/>
  <c r="AF119" i="4"/>
  <c r="AF121" i="4"/>
  <c r="AF123" i="4"/>
  <c r="AF125" i="4"/>
  <c r="AF127" i="4"/>
  <c r="AF129" i="4"/>
  <c r="AF131" i="4"/>
  <c r="AF133" i="4"/>
  <c r="AF135" i="4"/>
  <c r="AF137" i="4"/>
  <c r="AF139" i="4"/>
  <c r="AF141" i="4"/>
  <c r="AF143" i="4"/>
  <c r="AF145" i="4"/>
  <c r="AF147" i="4"/>
  <c r="AF149" i="4"/>
  <c r="AF151" i="4"/>
  <c r="AF153" i="4"/>
  <c r="AF155" i="4"/>
  <c r="AF157" i="4"/>
  <c r="AF159" i="4"/>
  <c r="AF161" i="4"/>
  <c r="AF163" i="4"/>
  <c r="AF165" i="4"/>
  <c r="AF167" i="4"/>
  <c r="AF169" i="4"/>
  <c r="AF171" i="4"/>
  <c r="AF173" i="4"/>
  <c r="AF175" i="4"/>
  <c r="AF8" i="4"/>
  <c r="AF12" i="4"/>
  <c r="AF16" i="4"/>
  <c r="AF20" i="4"/>
  <c r="AF24" i="4"/>
  <c r="AF28" i="4"/>
  <c r="AF32" i="4"/>
  <c r="AF36" i="4"/>
  <c r="AF40" i="4"/>
  <c r="AF44" i="4"/>
  <c r="AF48" i="4"/>
  <c r="AF52" i="4"/>
  <c r="AF56" i="4"/>
  <c r="AF60" i="4"/>
  <c r="AF64" i="4"/>
  <c r="AF68" i="4"/>
  <c r="AF72" i="4"/>
  <c r="AF76" i="4"/>
  <c r="AF80" i="4"/>
  <c r="AF84" i="4"/>
  <c r="AF88" i="4"/>
  <c r="AF92" i="4"/>
  <c r="AF96" i="4"/>
  <c r="AF100" i="4"/>
  <c r="AF104" i="4"/>
  <c r="AF108" i="4"/>
  <c r="AF112" i="4"/>
  <c r="AF116" i="4"/>
  <c r="AF120" i="4"/>
  <c r="AF124" i="4"/>
  <c r="AF128" i="4"/>
  <c r="AF132" i="4"/>
  <c r="AF136" i="4"/>
  <c r="AF140" i="4"/>
  <c r="AF144" i="4"/>
  <c r="AF148" i="4"/>
  <c r="AF152" i="4"/>
  <c r="AF156" i="4"/>
  <c r="AF160" i="4"/>
  <c r="AF164" i="4"/>
  <c r="AF168" i="4"/>
  <c r="AF172" i="4"/>
  <c r="AF176" i="4"/>
  <c r="AF178" i="4"/>
  <c r="AF180" i="4"/>
  <c r="AF182" i="4"/>
  <c r="AF184" i="4"/>
  <c r="AF186" i="4"/>
  <c r="AF188" i="4"/>
  <c r="AF190" i="4"/>
  <c r="AF192" i="4"/>
  <c r="AF194" i="4"/>
  <c r="AF196" i="4"/>
  <c r="AF198" i="4"/>
  <c r="AF200" i="4"/>
  <c r="AF202" i="4"/>
  <c r="AF204" i="4"/>
  <c r="AF206" i="4"/>
  <c r="AF208" i="4"/>
  <c r="AF210" i="4"/>
  <c r="AF212" i="4"/>
  <c r="AF214" i="4"/>
  <c r="AF216" i="4"/>
  <c r="AF218" i="4"/>
  <c r="AF220" i="4"/>
  <c r="AF222" i="4"/>
  <c r="AF224" i="4"/>
  <c r="AF226" i="4"/>
  <c r="AF228" i="4"/>
  <c r="AF230" i="4"/>
  <c r="AF232" i="4"/>
  <c r="AF234" i="4"/>
  <c r="AF236" i="4"/>
  <c r="AF238" i="4"/>
  <c r="AF240" i="4"/>
  <c r="AF242" i="4"/>
  <c r="AF244" i="4"/>
  <c r="AF246" i="4"/>
  <c r="AF248" i="4"/>
  <c r="AF250" i="4"/>
  <c r="AF252" i="4"/>
  <c r="AF254" i="4"/>
  <c r="AF256" i="4"/>
  <c r="AF258" i="4"/>
  <c r="AF260" i="4"/>
  <c r="AF262" i="4"/>
  <c r="AF10" i="4"/>
  <c r="AF14" i="4"/>
  <c r="AF18" i="4"/>
  <c r="AF22" i="4"/>
  <c r="AF26" i="4"/>
  <c r="AF30" i="4"/>
  <c r="AF34" i="4"/>
  <c r="AF38" i="4"/>
  <c r="AF42" i="4"/>
  <c r="AF46" i="4"/>
  <c r="AF50" i="4"/>
  <c r="AF54" i="4"/>
  <c r="AF58" i="4"/>
  <c r="AF62" i="4"/>
  <c r="AF66" i="4"/>
  <c r="AF70" i="4"/>
  <c r="AF74" i="4"/>
  <c r="AF78" i="4"/>
  <c r="AF82" i="4"/>
  <c r="AF86" i="4"/>
  <c r="AF90" i="4"/>
  <c r="AF94" i="4"/>
  <c r="AF98" i="4"/>
  <c r="AF102" i="4"/>
  <c r="AF106" i="4"/>
  <c r="AF110" i="4"/>
  <c r="AF114" i="4"/>
  <c r="AF118" i="4"/>
  <c r="AF122" i="4"/>
  <c r="AF126" i="4"/>
  <c r="AF130" i="4"/>
  <c r="AF134" i="4"/>
  <c r="AF138" i="4"/>
  <c r="AF142" i="4"/>
  <c r="AF146" i="4"/>
  <c r="AF150" i="4"/>
  <c r="AF154" i="4"/>
  <c r="AF158" i="4"/>
  <c r="AF162" i="4"/>
  <c r="AF166" i="4"/>
  <c r="AF170" i="4"/>
  <c r="AF174" i="4"/>
  <c r="AF177" i="4"/>
  <c r="AF179" i="4"/>
  <c r="AF181" i="4"/>
  <c r="AF183" i="4"/>
  <c r="AF185" i="4"/>
  <c r="AF187" i="4"/>
  <c r="AF189" i="4"/>
  <c r="AF191" i="4"/>
  <c r="AF193" i="4"/>
  <c r="AF195" i="4"/>
  <c r="AF197" i="4"/>
  <c r="AF199" i="4"/>
  <c r="AF201" i="4"/>
  <c r="AF203" i="4"/>
  <c r="AF205" i="4"/>
  <c r="AF207" i="4"/>
  <c r="AF209" i="4"/>
  <c r="AF211" i="4"/>
  <c r="AF213" i="4"/>
  <c r="AF215" i="4"/>
  <c r="AF217" i="4"/>
  <c r="AF219" i="4"/>
  <c r="AF221" i="4"/>
  <c r="AF223" i="4"/>
  <c r="AF225" i="4"/>
  <c r="AF227" i="4"/>
  <c r="AF229" i="4"/>
  <c r="AF231" i="4"/>
  <c r="AF233" i="4"/>
  <c r="AF235" i="4"/>
  <c r="AF237" i="4"/>
  <c r="AF239" i="4"/>
  <c r="AF241" i="4"/>
  <c r="AF243" i="4"/>
  <c r="AF245" i="4"/>
  <c r="AF247" i="4"/>
  <c r="AF249" i="4"/>
  <c r="AF251" i="4"/>
  <c r="AF253" i="4"/>
  <c r="AF255" i="4"/>
  <c r="AF257" i="4"/>
  <c r="AF259" i="4"/>
  <c r="AF261" i="4"/>
  <c r="AF370" i="4"/>
  <c r="AF368" i="4"/>
  <c r="AF366" i="4"/>
  <c r="AF364" i="4"/>
  <c r="AF362" i="4"/>
  <c r="AF360" i="4"/>
  <c r="AF358" i="4"/>
  <c r="AF356" i="4"/>
  <c r="AF354" i="4"/>
  <c r="AF352" i="4"/>
  <c r="AF350" i="4"/>
  <c r="AF348" i="4"/>
  <c r="AF346" i="4"/>
  <c r="AF344" i="4"/>
  <c r="AF342" i="4"/>
  <c r="AF340" i="4"/>
  <c r="AF338" i="4"/>
  <c r="AF336" i="4"/>
  <c r="AF334" i="4"/>
  <c r="AF332" i="4"/>
  <c r="AF330" i="4"/>
  <c r="AF328" i="4"/>
  <c r="AF326" i="4"/>
  <c r="AF324" i="4"/>
  <c r="AF322" i="4"/>
  <c r="AF320" i="4"/>
  <c r="AF318" i="4"/>
  <c r="AF316" i="4"/>
  <c r="AF314" i="4"/>
  <c r="AF312" i="4"/>
  <c r="AF310" i="4"/>
  <c r="AF308" i="4"/>
  <c r="AF306" i="4"/>
  <c r="AF304" i="4"/>
  <c r="AF302" i="4"/>
  <c r="AF300" i="4"/>
  <c r="AF298" i="4"/>
  <c r="AF296" i="4"/>
  <c r="AF294" i="4"/>
  <c r="AF292" i="4"/>
  <c r="AF290" i="4"/>
  <c r="AF288" i="4"/>
  <c r="AF286" i="4"/>
  <c r="AF284" i="4"/>
  <c r="AF282" i="4"/>
  <c r="AF280" i="4"/>
  <c r="AF278" i="4"/>
  <c r="AF276" i="4"/>
  <c r="AF274" i="4"/>
  <c r="AF272" i="4"/>
  <c r="AF270" i="4"/>
  <c r="AF268" i="4"/>
  <c r="AF266" i="4"/>
  <c r="AF264" i="4"/>
  <c r="AF6" i="4"/>
  <c r="AF369" i="4"/>
  <c r="AF367" i="4"/>
  <c r="AF365" i="4"/>
  <c r="AF363" i="4"/>
  <c r="AF361" i="4"/>
  <c r="AF359" i="4"/>
  <c r="AF357" i="4"/>
  <c r="AF355" i="4"/>
  <c r="AF353" i="4"/>
  <c r="AF351" i="4"/>
  <c r="AF349" i="4"/>
  <c r="AF347" i="4"/>
  <c r="AF345" i="4"/>
  <c r="AF343" i="4"/>
  <c r="AF341" i="4"/>
  <c r="AF339" i="4"/>
  <c r="AF337" i="4"/>
  <c r="AF335" i="4"/>
  <c r="AF333" i="4"/>
  <c r="AF331" i="4"/>
  <c r="AF329" i="4"/>
  <c r="AF327" i="4"/>
  <c r="AF325" i="4"/>
  <c r="AF323" i="4"/>
  <c r="AF321" i="4"/>
  <c r="AF319" i="4"/>
  <c r="AF317" i="4"/>
  <c r="AF315" i="4"/>
  <c r="AF313" i="4"/>
  <c r="AF311" i="4"/>
  <c r="AF309" i="4"/>
  <c r="AF307" i="4"/>
  <c r="AF305" i="4"/>
  <c r="AF303" i="4"/>
  <c r="AF301" i="4"/>
  <c r="AF299" i="4"/>
  <c r="AF297" i="4"/>
  <c r="AF295" i="4"/>
  <c r="AF293" i="4"/>
  <c r="AF291" i="4"/>
  <c r="AF289" i="4"/>
  <c r="AF287" i="4"/>
  <c r="AF285" i="4"/>
  <c r="AF283" i="4"/>
  <c r="AF281" i="4"/>
  <c r="AF279" i="4"/>
  <c r="AF277" i="4"/>
  <c r="AF275" i="4"/>
  <c r="AF273" i="4"/>
  <c r="AF271" i="4"/>
  <c r="AF269" i="4"/>
  <c r="AF267" i="4"/>
  <c r="AF265" i="4"/>
  <c r="AF263" i="4"/>
  <c r="AJ7" i="4"/>
  <c r="AJ9" i="4" s="1"/>
  <c r="F16" i="6" l="1"/>
  <c r="E16" i="3" l="1"/>
  <c r="F16" i="3"/>
  <c r="D16" i="3"/>
  <c r="D5" i="7" l="1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105" i="7"/>
  <c r="D106" i="7"/>
  <c r="D107" i="7"/>
  <c r="D108" i="7"/>
  <c r="D109" i="7"/>
  <c r="D110" i="7"/>
  <c r="D111" i="7"/>
  <c r="D112" i="7"/>
  <c r="D113" i="7"/>
  <c r="D114" i="7"/>
  <c r="D115" i="7"/>
  <c r="D116" i="7"/>
  <c r="D117" i="7"/>
  <c r="D118" i="7"/>
  <c r="D119" i="7"/>
  <c r="D120" i="7"/>
  <c r="D121" i="7"/>
  <c r="D122" i="7"/>
  <c r="D123" i="7"/>
  <c r="D124" i="7"/>
  <c r="D125" i="7"/>
  <c r="D126" i="7"/>
  <c r="D127" i="7"/>
  <c r="D128" i="7"/>
  <c r="D129" i="7"/>
  <c r="D130" i="7"/>
  <c r="D131" i="7"/>
  <c r="D132" i="7"/>
  <c r="D133" i="7"/>
  <c r="D134" i="7"/>
  <c r="D135" i="7"/>
  <c r="D136" i="7"/>
  <c r="D137" i="7"/>
  <c r="D138" i="7"/>
  <c r="D139" i="7"/>
  <c r="D140" i="7"/>
  <c r="D141" i="7"/>
  <c r="D142" i="7"/>
  <c r="D143" i="7"/>
  <c r="D144" i="7"/>
  <c r="D145" i="7"/>
  <c r="D146" i="7"/>
  <c r="D147" i="7"/>
  <c r="D148" i="7"/>
  <c r="D149" i="7"/>
  <c r="D150" i="7"/>
  <c r="D151" i="7"/>
  <c r="D152" i="7"/>
  <c r="D153" i="7"/>
  <c r="D154" i="7"/>
  <c r="D155" i="7"/>
  <c r="D156" i="7"/>
  <c r="D157" i="7"/>
  <c r="D158" i="7"/>
  <c r="D159" i="7"/>
  <c r="D160" i="7"/>
  <c r="D161" i="7"/>
  <c r="D162" i="7"/>
  <c r="D163" i="7"/>
  <c r="D164" i="7"/>
  <c r="D165" i="7"/>
  <c r="D166" i="7"/>
  <c r="D167" i="7"/>
  <c r="D168" i="7"/>
  <c r="D169" i="7"/>
  <c r="D170" i="7"/>
  <c r="D171" i="7"/>
  <c r="D172" i="7"/>
  <c r="D173" i="7"/>
  <c r="D174" i="7"/>
  <c r="D175" i="7"/>
  <c r="D176" i="7"/>
  <c r="D177" i="7"/>
  <c r="D178" i="7"/>
  <c r="D179" i="7"/>
  <c r="D180" i="7"/>
  <c r="D181" i="7"/>
  <c r="D182" i="7"/>
  <c r="D183" i="7"/>
  <c r="D184" i="7"/>
  <c r="D185" i="7"/>
  <c r="D186" i="7"/>
  <c r="D187" i="7"/>
  <c r="D188" i="7"/>
  <c r="D189" i="7"/>
  <c r="D190" i="7"/>
  <c r="D191" i="7"/>
  <c r="D192" i="7"/>
  <c r="D193" i="7"/>
  <c r="D194" i="7"/>
  <c r="D195" i="7"/>
  <c r="D196" i="7"/>
  <c r="D197" i="7"/>
  <c r="D198" i="7"/>
  <c r="D199" i="7"/>
  <c r="D200" i="7"/>
  <c r="D201" i="7"/>
  <c r="D202" i="7"/>
  <c r="D203" i="7"/>
  <c r="D204" i="7"/>
  <c r="D205" i="7"/>
  <c r="D206" i="7"/>
  <c r="D207" i="7"/>
  <c r="D208" i="7"/>
  <c r="D209" i="7"/>
  <c r="D210" i="7"/>
  <c r="D211" i="7"/>
  <c r="D212" i="7"/>
  <c r="D213" i="7"/>
  <c r="D214" i="7"/>
  <c r="D215" i="7"/>
  <c r="D216" i="7"/>
  <c r="D217" i="7"/>
  <c r="D218" i="7"/>
  <c r="D219" i="7"/>
  <c r="D220" i="7"/>
  <c r="D221" i="7"/>
  <c r="D222" i="7"/>
  <c r="D223" i="7"/>
  <c r="D224" i="7"/>
  <c r="D225" i="7"/>
  <c r="D226" i="7"/>
  <c r="D227" i="7"/>
  <c r="D228" i="7"/>
  <c r="D229" i="7"/>
  <c r="D230" i="7"/>
  <c r="D231" i="7"/>
  <c r="D232" i="7"/>
  <c r="D233" i="7"/>
  <c r="D234" i="7"/>
  <c r="D235" i="7"/>
  <c r="D236" i="7"/>
  <c r="D237" i="7"/>
  <c r="D238" i="7"/>
  <c r="D239" i="7"/>
  <c r="D240" i="7"/>
  <c r="D241" i="7"/>
  <c r="D242" i="7"/>
  <c r="D243" i="7"/>
  <c r="D244" i="7"/>
  <c r="D245" i="7"/>
  <c r="D246" i="7"/>
  <c r="D247" i="7"/>
  <c r="D248" i="7"/>
  <c r="D249" i="7"/>
  <c r="D250" i="7"/>
  <c r="D251" i="7"/>
  <c r="D252" i="7"/>
  <c r="D253" i="7"/>
  <c r="D254" i="7"/>
  <c r="D255" i="7"/>
  <c r="D256" i="7"/>
  <c r="D257" i="7"/>
  <c r="D258" i="7"/>
  <c r="D259" i="7"/>
  <c r="D260" i="7"/>
  <c r="D261" i="7"/>
  <c r="D262" i="7"/>
  <c r="D263" i="7"/>
  <c r="D264" i="7"/>
  <c r="D265" i="7"/>
  <c r="D266" i="7"/>
  <c r="D267" i="7"/>
  <c r="D268" i="7"/>
  <c r="D269" i="7"/>
  <c r="D270" i="7"/>
  <c r="D271" i="7"/>
  <c r="D272" i="7"/>
  <c r="D273" i="7"/>
  <c r="D274" i="7"/>
  <c r="D275" i="7"/>
  <c r="D276" i="7"/>
  <c r="D277" i="7"/>
  <c r="D278" i="7"/>
  <c r="D279" i="7"/>
  <c r="D280" i="7"/>
  <c r="D281" i="7"/>
  <c r="D282" i="7"/>
  <c r="D283" i="7"/>
  <c r="D284" i="7"/>
  <c r="D285" i="7"/>
  <c r="D286" i="7"/>
  <c r="D287" i="7"/>
  <c r="D288" i="7"/>
  <c r="D289" i="7"/>
  <c r="D290" i="7"/>
  <c r="D291" i="7"/>
  <c r="D292" i="7"/>
  <c r="D293" i="7"/>
  <c r="D294" i="7"/>
  <c r="D295" i="7"/>
  <c r="D296" i="7"/>
  <c r="D297" i="7"/>
  <c r="D298" i="7"/>
  <c r="D299" i="7"/>
  <c r="D300" i="7"/>
  <c r="D301" i="7"/>
  <c r="D302" i="7"/>
  <c r="D303" i="7"/>
  <c r="D304" i="7"/>
  <c r="D305" i="7"/>
  <c r="D306" i="7"/>
  <c r="D307" i="7"/>
  <c r="D308" i="7"/>
  <c r="D309" i="7"/>
  <c r="D310" i="7"/>
  <c r="D311" i="7"/>
  <c r="D312" i="7"/>
  <c r="D313" i="7"/>
  <c r="D314" i="7"/>
  <c r="D315" i="7"/>
  <c r="D316" i="7"/>
  <c r="D317" i="7"/>
  <c r="D318" i="7"/>
  <c r="D319" i="7"/>
  <c r="D320" i="7"/>
  <c r="D321" i="7"/>
  <c r="D322" i="7"/>
  <c r="D323" i="7"/>
  <c r="D324" i="7"/>
  <c r="D325" i="7"/>
  <c r="D326" i="7"/>
  <c r="D327" i="7"/>
  <c r="D328" i="7"/>
  <c r="D329" i="7"/>
  <c r="D330" i="7"/>
  <c r="D331" i="7"/>
  <c r="D332" i="7"/>
  <c r="D333" i="7"/>
  <c r="D334" i="7"/>
  <c r="D335" i="7"/>
  <c r="D336" i="7"/>
  <c r="D337" i="7"/>
  <c r="D338" i="7"/>
  <c r="D339" i="7"/>
  <c r="D340" i="7"/>
  <c r="D341" i="7"/>
  <c r="D342" i="7"/>
  <c r="D343" i="7"/>
  <c r="D344" i="7"/>
  <c r="D345" i="7"/>
  <c r="D346" i="7"/>
  <c r="D347" i="7"/>
  <c r="D348" i="7"/>
  <c r="D349" i="7"/>
  <c r="D350" i="7"/>
  <c r="D351" i="7"/>
  <c r="D352" i="7"/>
  <c r="D353" i="7"/>
  <c r="D354" i="7"/>
  <c r="D355" i="7"/>
  <c r="D356" i="7"/>
  <c r="D357" i="7"/>
  <c r="D358" i="7"/>
  <c r="D359" i="7"/>
  <c r="D360" i="7"/>
  <c r="D361" i="7"/>
  <c r="D362" i="7"/>
  <c r="D363" i="7"/>
  <c r="D364" i="7"/>
  <c r="D365" i="7"/>
  <c r="D366" i="7"/>
  <c r="D367" i="7"/>
  <c r="D368" i="7"/>
  <c r="D4" i="7"/>
  <c r="F24" i="8" l="1"/>
  <c r="E24" i="8"/>
  <c r="F11" i="8" l="1"/>
  <c r="E11" i="8"/>
  <c r="D11" i="8"/>
  <c r="E18" i="3" l="1"/>
  <c r="F18" i="3"/>
  <c r="D18" i="3"/>
  <c r="E17" i="3"/>
  <c r="O6" i="4" s="1"/>
  <c r="F17" i="3"/>
  <c r="D17" i="3"/>
  <c r="F8" i="4" s="1"/>
  <c r="I8" i="4" s="1"/>
  <c r="D21" i="3"/>
  <c r="J368" i="7"/>
  <c r="J367" i="7"/>
  <c r="J366" i="7"/>
  <c r="J365" i="7"/>
  <c r="J364" i="7"/>
  <c r="J363" i="7"/>
  <c r="J362" i="7"/>
  <c r="J361" i="7"/>
  <c r="J360" i="7"/>
  <c r="J359" i="7"/>
  <c r="J358" i="7"/>
  <c r="J357" i="7"/>
  <c r="J356" i="7"/>
  <c r="J355" i="7"/>
  <c r="J354" i="7"/>
  <c r="J353" i="7"/>
  <c r="J352" i="7"/>
  <c r="J351" i="7"/>
  <c r="J350" i="7"/>
  <c r="J349" i="7"/>
  <c r="J348" i="7"/>
  <c r="J347" i="7"/>
  <c r="J346" i="7"/>
  <c r="J345" i="7"/>
  <c r="J344" i="7"/>
  <c r="J343" i="7"/>
  <c r="J342" i="7"/>
  <c r="J341" i="7"/>
  <c r="J340" i="7"/>
  <c r="J339" i="7"/>
  <c r="J338" i="7"/>
  <c r="J337" i="7"/>
  <c r="J336" i="7"/>
  <c r="J335" i="7"/>
  <c r="J334" i="7"/>
  <c r="J333" i="7"/>
  <c r="J332" i="7"/>
  <c r="J331" i="7"/>
  <c r="J330" i="7"/>
  <c r="J329" i="7"/>
  <c r="J328" i="7"/>
  <c r="J327" i="7"/>
  <c r="J326" i="7"/>
  <c r="J325" i="7"/>
  <c r="J324" i="7"/>
  <c r="J323" i="7"/>
  <c r="J322" i="7"/>
  <c r="J321" i="7"/>
  <c r="J320" i="7"/>
  <c r="J319" i="7"/>
  <c r="J318" i="7"/>
  <c r="J317" i="7"/>
  <c r="J316" i="7"/>
  <c r="J315" i="7"/>
  <c r="J314" i="7"/>
  <c r="J313" i="7"/>
  <c r="J312" i="7"/>
  <c r="J311" i="7"/>
  <c r="J310" i="7"/>
  <c r="J309" i="7"/>
  <c r="J308" i="7"/>
  <c r="J307" i="7"/>
  <c r="J306" i="7"/>
  <c r="J305" i="7"/>
  <c r="J304" i="7"/>
  <c r="J303" i="7"/>
  <c r="J302" i="7"/>
  <c r="J301" i="7"/>
  <c r="J300" i="7"/>
  <c r="J299" i="7"/>
  <c r="J298" i="7"/>
  <c r="J297" i="7"/>
  <c r="J296" i="7"/>
  <c r="J295" i="7"/>
  <c r="J294" i="7"/>
  <c r="J293" i="7"/>
  <c r="J292" i="7"/>
  <c r="J291" i="7"/>
  <c r="J290" i="7"/>
  <c r="J289" i="7"/>
  <c r="J288" i="7"/>
  <c r="J287" i="7"/>
  <c r="J286" i="7"/>
  <c r="J285" i="7"/>
  <c r="J284" i="7"/>
  <c r="J283" i="7"/>
  <c r="J282" i="7"/>
  <c r="J281" i="7"/>
  <c r="J280" i="7"/>
  <c r="J279" i="7"/>
  <c r="J278" i="7"/>
  <c r="J277" i="7"/>
  <c r="J276" i="7"/>
  <c r="J275" i="7"/>
  <c r="J274" i="7"/>
  <c r="J273" i="7"/>
  <c r="J272" i="7"/>
  <c r="J271" i="7"/>
  <c r="J270" i="7"/>
  <c r="J269" i="7"/>
  <c r="J268" i="7"/>
  <c r="J267" i="7"/>
  <c r="J266" i="7"/>
  <c r="J265" i="7"/>
  <c r="J264" i="7"/>
  <c r="J263" i="7"/>
  <c r="J262" i="7"/>
  <c r="J261" i="7"/>
  <c r="J260" i="7"/>
  <c r="J259" i="7"/>
  <c r="J258" i="7"/>
  <c r="J257" i="7"/>
  <c r="J256" i="7"/>
  <c r="J255" i="7"/>
  <c r="J254" i="7"/>
  <c r="J253" i="7"/>
  <c r="J252" i="7"/>
  <c r="J251" i="7"/>
  <c r="J250" i="7"/>
  <c r="J249" i="7"/>
  <c r="J248" i="7"/>
  <c r="J247" i="7"/>
  <c r="J246" i="7"/>
  <c r="J245" i="7"/>
  <c r="J244" i="7"/>
  <c r="J243" i="7"/>
  <c r="J242" i="7"/>
  <c r="J241" i="7"/>
  <c r="J240" i="7"/>
  <c r="J239" i="7"/>
  <c r="J238" i="7"/>
  <c r="J237" i="7"/>
  <c r="J236" i="7"/>
  <c r="J235" i="7"/>
  <c r="J234" i="7"/>
  <c r="J233" i="7"/>
  <c r="J232" i="7"/>
  <c r="J231" i="7"/>
  <c r="J230" i="7"/>
  <c r="J229" i="7"/>
  <c r="J228" i="7"/>
  <c r="J227" i="7"/>
  <c r="J226" i="7"/>
  <c r="J225" i="7"/>
  <c r="J224" i="7"/>
  <c r="J223" i="7"/>
  <c r="J222" i="7"/>
  <c r="J221" i="7"/>
  <c r="J220" i="7"/>
  <c r="J219" i="7"/>
  <c r="J218" i="7"/>
  <c r="J217" i="7"/>
  <c r="J216" i="7"/>
  <c r="J215" i="7"/>
  <c r="J214" i="7"/>
  <c r="J213" i="7"/>
  <c r="J212" i="7"/>
  <c r="J211" i="7"/>
  <c r="J210" i="7"/>
  <c r="J209" i="7"/>
  <c r="J208" i="7"/>
  <c r="J207" i="7"/>
  <c r="J206" i="7"/>
  <c r="J205" i="7"/>
  <c r="J204" i="7"/>
  <c r="J203" i="7"/>
  <c r="J202" i="7"/>
  <c r="J201" i="7"/>
  <c r="J200" i="7"/>
  <c r="J199" i="7"/>
  <c r="J198" i="7"/>
  <c r="J197" i="7"/>
  <c r="J196" i="7"/>
  <c r="J195" i="7"/>
  <c r="J194" i="7"/>
  <c r="J193" i="7"/>
  <c r="J192" i="7"/>
  <c r="J191" i="7"/>
  <c r="J190" i="7"/>
  <c r="J189" i="7"/>
  <c r="J188" i="7"/>
  <c r="J187" i="7"/>
  <c r="J186" i="7"/>
  <c r="J185" i="7"/>
  <c r="J184" i="7"/>
  <c r="J183" i="7"/>
  <c r="J182" i="7"/>
  <c r="J181" i="7"/>
  <c r="J180" i="7"/>
  <c r="J179" i="7"/>
  <c r="J178" i="7"/>
  <c r="J177" i="7"/>
  <c r="J176" i="7"/>
  <c r="J175" i="7"/>
  <c r="J174" i="7"/>
  <c r="J173" i="7"/>
  <c r="J172" i="7"/>
  <c r="J171" i="7"/>
  <c r="J170" i="7"/>
  <c r="J169" i="7"/>
  <c r="J168" i="7"/>
  <c r="J167" i="7"/>
  <c r="J166" i="7"/>
  <c r="J165" i="7"/>
  <c r="J164" i="7"/>
  <c r="J163" i="7"/>
  <c r="J162" i="7"/>
  <c r="J161" i="7"/>
  <c r="J160" i="7"/>
  <c r="J159" i="7"/>
  <c r="J158" i="7"/>
  <c r="J157" i="7"/>
  <c r="J156" i="7"/>
  <c r="J155" i="7"/>
  <c r="J154" i="7"/>
  <c r="J153" i="7"/>
  <c r="J152" i="7"/>
  <c r="J151" i="7"/>
  <c r="J150" i="7"/>
  <c r="J149" i="7"/>
  <c r="J148" i="7"/>
  <c r="J147" i="7"/>
  <c r="J146" i="7"/>
  <c r="J145" i="7"/>
  <c r="J144" i="7"/>
  <c r="J143" i="7"/>
  <c r="J142" i="7"/>
  <c r="J141" i="7"/>
  <c r="J140" i="7"/>
  <c r="J139" i="7"/>
  <c r="J138" i="7"/>
  <c r="J137" i="7"/>
  <c r="J136" i="7"/>
  <c r="J135" i="7"/>
  <c r="J134" i="7"/>
  <c r="J133" i="7"/>
  <c r="J132" i="7"/>
  <c r="J131" i="7"/>
  <c r="J130" i="7"/>
  <c r="J129" i="7"/>
  <c r="J128" i="7"/>
  <c r="J127" i="7"/>
  <c r="J126" i="7"/>
  <c r="J125" i="7"/>
  <c r="J124" i="7"/>
  <c r="J123" i="7"/>
  <c r="J122" i="7"/>
  <c r="J121" i="7"/>
  <c r="J120" i="7"/>
  <c r="J119" i="7"/>
  <c r="J118" i="7"/>
  <c r="J117" i="7"/>
  <c r="J116" i="7"/>
  <c r="J115" i="7"/>
  <c r="J114" i="7"/>
  <c r="J113" i="7"/>
  <c r="J112" i="7"/>
  <c r="J111" i="7"/>
  <c r="J110" i="7"/>
  <c r="J109" i="7"/>
  <c r="J108" i="7"/>
  <c r="J107" i="7"/>
  <c r="J106" i="7"/>
  <c r="J105" i="7"/>
  <c r="J104" i="7"/>
  <c r="J103" i="7"/>
  <c r="J102" i="7"/>
  <c r="J101" i="7"/>
  <c r="J100" i="7"/>
  <c r="J99" i="7"/>
  <c r="J98" i="7"/>
  <c r="J97" i="7"/>
  <c r="J96" i="7"/>
  <c r="J95" i="7"/>
  <c r="J94" i="7"/>
  <c r="J93" i="7"/>
  <c r="J92" i="7"/>
  <c r="J91" i="7"/>
  <c r="J90" i="7"/>
  <c r="J89" i="7"/>
  <c r="J88" i="7"/>
  <c r="J87" i="7"/>
  <c r="J86" i="7"/>
  <c r="J85" i="7"/>
  <c r="J84" i="7"/>
  <c r="J83" i="7"/>
  <c r="J82" i="7"/>
  <c r="J81" i="7"/>
  <c r="J80" i="7"/>
  <c r="J79" i="7"/>
  <c r="J78" i="7"/>
  <c r="J77" i="7"/>
  <c r="J76" i="7"/>
  <c r="J75" i="7"/>
  <c r="J74" i="7"/>
  <c r="J73" i="7"/>
  <c r="J72" i="7"/>
  <c r="J71" i="7"/>
  <c r="J70" i="7"/>
  <c r="J69" i="7"/>
  <c r="J68" i="7"/>
  <c r="J67" i="7"/>
  <c r="J66" i="7"/>
  <c r="J65" i="7"/>
  <c r="J64" i="7"/>
  <c r="J63" i="7"/>
  <c r="J62" i="7"/>
  <c r="J61" i="7"/>
  <c r="J60" i="7"/>
  <c r="J59" i="7"/>
  <c r="J58" i="7"/>
  <c r="J57" i="7"/>
  <c r="J56" i="7"/>
  <c r="J55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5" i="7"/>
  <c r="J4" i="7"/>
  <c r="D12" i="3"/>
  <c r="D11" i="3"/>
  <c r="D22" i="3"/>
  <c r="D7" i="3"/>
  <c r="D6" i="3"/>
  <c r="D5" i="3"/>
  <c r="D10" i="3"/>
  <c r="E12" i="7" l="1"/>
  <c r="F12" i="7" s="1"/>
  <c r="G12" i="7"/>
  <c r="H12" i="7" s="1"/>
  <c r="G18" i="7"/>
  <c r="H18" i="7" s="1"/>
  <c r="E18" i="7"/>
  <c r="F18" i="7" s="1"/>
  <c r="I18" i="7" s="1"/>
  <c r="G22" i="7"/>
  <c r="H22" i="7" s="1"/>
  <c r="E22" i="7"/>
  <c r="F22" i="7" s="1"/>
  <c r="G28" i="7"/>
  <c r="H28" i="7" s="1"/>
  <c r="E28" i="7"/>
  <c r="F28" i="7" s="1"/>
  <c r="I28" i="7" s="1"/>
  <c r="E36" i="7"/>
  <c r="F36" i="7" s="1"/>
  <c r="G36" i="7"/>
  <c r="H36" i="7" s="1"/>
  <c r="G42" i="7"/>
  <c r="H42" i="7" s="1"/>
  <c r="E42" i="7"/>
  <c r="F42" i="7" s="1"/>
  <c r="I42" i="7" s="1"/>
  <c r="E48" i="7"/>
  <c r="F48" i="7" s="1"/>
  <c r="G48" i="7"/>
  <c r="H48" i="7" s="1"/>
  <c r="E52" i="7"/>
  <c r="F52" i="7" s="1"/>
  <c r="G52" i="7"/>
  <c r="H52" i="7" s="1"/>
  <c r="E58" i="7"/>
  <c r="F58" i="7" s="1"/>
  <c r="G58" i="7"/>
  <c r="H58" i="7" s="1"/>
  <c r="E62" i="7"/>
  <c r="F62" i="7" s="1"/>
  <c r="G62" i="7"/>
  <c r="H62" i="7" s="1"/>
  <c r="G66" i="7"/>
  <c r="H66" i="7" s="1"/>
  <c r="E66" i="7"/>
  <c r="F66" i="7" s="1"/>
  <c r="I66" i="7" s="1"/>
  <c r="E72" i="7"/>
  <c r="F72" i="7" s="1"/>
  <c r="G72" i="7"/>
  <c r="H72" i="7" s="1"/>
  <c r="E76" i="7"/>
  <c r="F76" i="7" s="1"/>
  <c r="G76" i="7"/>
  <c r="H76" i="7" s="1"/>
  <c r="E80" i="7"/>
  <c r="F80" i="7" s="1"/>
  <c r="G80" i="7"/>
  <c r="H80" i="7" s="1"/>
  <c r="G84" i="7"/>
  <c r="H84" i="7" s="1"/>
  <c r="E84" i="7"/>
  <c r="F84" i="7" s="1"/>
  <c r="I84" i="7" s="1"/>
  <c r="G88" i="7"/>
  <c r="H88" i="7" s="1"/>
  <c r="E88" i="7"/>
  <c r="F88" i="7" s="1"/>
  <c r="I88" i="7" s="1"/>
  <c r="E90" i="7"/>
  <c r="F90" i="7" s="1"/>
  <c r="G90" i="7"/>
  <c r="H90" i="7" s="1"/>
  <c r="E94" i="7"/>
  <c r="F94" i="7" s="1"/>
  <c r="G94" i="7"/>
  <c r="H94" i="7" s="1"/>
  <c r="G98" i="7"/>
  <c r="H98" i="7" s="1"/>
  <c r="E98" i="7"/>
  <c r="F98" i="7" s="1"/>
  <c r="I98" i="7" s="1"/>
  <c r="E104" i="7"/>
  <c r="F104" i="7" s="1"/>
  <c r="G104" i="7"/>
  <c r="H104" i="7" s="1"/>
  <c r="G106" i="7"/>
  <c r="H106" i="7" s="1"/>
  <c r="E106" i="7"/>
  <c r="F106" i="7" s="1"/>
  <c r="I106" i="7" s="1"/>
  <c r="G110" i="7"/>
  <c r="H110" i="7" s="1"/>
  <c r="E110" i="7"/>
  <c r="F110" i="7" s="1"/>
  <c r="I110" i="7" s="1"/>
  <c r="G114" i="7"/>
  <c r="H114" i="7" s="1"/>
  <c r="E114" i="7"/>
  <c r="F114" i="7" s="1"/>
  <c r="I114" i="7" s="1"/>
  <c r="E120" i="7"/>
  <c r="F120" i="7" s="1"/>
  <c r="G120" i="7"/>
  <c r="H120" i="7" s="1"/>
  <c r="E126" i="7"/>
  <c r="F126" i="7" s="1"/>
  <c r="G126" i="7"/>
  <c r="H126" i="7" s="1"/>
  <c r="G132" i="7"/>
  <c r="H132" i="7" s="1"/>
  <c r="E132" i="7"/>
  <c r="F132" i="7" s="1"/>
  <c r="I132" i="7" s="1"/>
  <c r="E136" i="7"/>
  <c r="F136" i="7" s="1"/>
  <c r="G136" i="7"/>
  <c r="H136" i="7" s="1"/>
  <c r="E140" i="7"/>
  <c r="F140" i="7" s="1"/>
  <c r="G140" i="7"/>
  <c r="H140" i="7" s="1"/>
  <c r="E144" i="7"/>
  <c r="F144" i="7" s="1"/>
  <c r="G144" i="7"/>
  <c r="H144" i="7" s="1"/>
  <c r="E148" i="7"/>
  <c r="F148" i="7" s="1"/>
  <c r="G148" i="7"/>
  <c r="H148" i="7" s="1"/>
  <c r="G152" i="7"/>
  <c r="H152" i="7" s="1"/>
  <c r="E152" i="7"/>
  <c r="F152" i="7" s="1"/>
  <c r="I152" i="7" s="1"/>
  <c r="G156" i="7"/>
  <c r="H156" i="7" s="1"/>
  <c r="E156" i="7"/>
  <c r="F156" i="7" s="1"/>
  <c r="I156" i="7" s="1"/>
  <c r="G160" i="7"/>
  <c r="H160" i="7" s="1"/>
  <c r="E160" i="7"/>
  <c r="F160" i="7" s="1"/>
  <c r="I160" i="7" s="1"/>
  <c r="G164" i="7"/>
  <c r="H164" i="7" s="1"/>
  <c r="E164" i="7"/>
  <c r="F164" i="7" s="1"/>
  <c r="I164" i="7" s="1"/>
  <c r="G166" i="7"/>
  <c r="H166" i="7" s="1"/>
  <c r="E166" i="7"/>
  <c r="F166" i="7" s="1"/>
  <c r="I166" i="7" s="1"/>
  <c r="G170" i="7"/>
  <c r="H170" i="7" s="1"/>
  <c r="E170" i="7"/>
  <c r="F170" i="7" s="1"/>
  <c r="I170" i="7" s="1"/>
  <c r="G174" i="7"/>
  <c r="H174" i="7" s="1"/>
  <c r="E174" i="7"/>
  <c r="F174" i="7" s="1"/>
  <c r="I174" i="7" s="1"/>
  <c r="G178" i="7"/>
  <c r="H178" i="7" s="1"/>
  <c r="E178" i="7"/>
  <c r="F178" i="7" s="1"/>
  <c r="I178" i="7" s="1"/>
  <c r="E182" i="7"/>
  <c r="F182" i="7" s="1"/>
  <c r="G182" i="7"/>
  <c r="H182" i="7" s="1"/>
  <c r="E186" i="7"/>
  <c r="F186" i="7" s="1"/>
  <c r="G186" i="7"/>
  <c r="H186" i="7" s="1"/>
  <c r="G190" i="7"/>
  <c r="H190" i="7" s="1"/>
  <c r="E190" i="7"/>
  <c r="F190" i="7" s="1"/>
  <c r="I190" i="7" s="1"/>
  <c r="G194" i="7"/>
  <c r="H194" i="7" s="1"/>
  <c r="E194" i="7"/>
  <c r="F194" i="7" s="1"/>
  <c r="I194" i="7" s="1"/>
  <c r="E196" i="7"/>
  <c r="F196" i="7" s="1"/>
  <c r="G196" i="7"/>
  <c r="H196" i="7" s="1"/>
  <c r="G200" i="7"/>
  <c r="H200" i="7" s="1"/>
  <c r="E200" i="7"/>
  <c r="F200" i="7" s="1"/>
  <c r="I200" i="7" s="1"/>
  <c r="G206" i="7"/>
  <c r="H206" i="7" s="1"/>
  <c r="E206" i="7"/>
  <c r="F206" i="7" s="1"/>
  <c r="I206" i="7" s="1"/>
  <c r="E210" i="7"/>
  <c r="F210" i="7" s="1"/>
  <c r="G210" i="7"/>
  <c r="H210" i="7" s="1"/>
  <c r="G214" i="7"/>
  <c r="H214" i="7" s="1"/>
  <c r="E214" i="7"/>
  <c r="F214" i="7" s="1"/>
  <c r="I214" i="7" s="1"/>
  <c r="E218" i="7"/>
  <c r="F218" i="7" s="1"/>
  <c r="G218" i="7"/>
  <c r="H218" i="7" s="1"/>
  <c r="G222" i="7"/>
  <c r="H222" i="7" s="1"/>
  <c r="E222" i="7"/>
  <c r="F222" i="7" s="1"/>
  <c r="I222" i="7" s="1"/>
  <c r="E226" i="7"/>
  <c r="F226" i="7" s="1"/>
  <c r="G226" i="7"/>
  <c r="H226" i="7" s="1"/>
  <c r="G228" i="7"/>
  <c r="H228" i="7" s="1"/>
  <c r="E228" i="7"/>
  <c r="F228" i="7" s="1"/>
  <c r="I228" i="7" s="1"/>
  <c r="E232" i="7"/>
  <c r="F232" i="7" s="1"/>
  <c r="G232" i="7"/>
  <c r="H232" i="7" s="1"/>
  <c r="G236" i="7"/>
  <c r="H236" i="7" s="1"/>
  <c r="E236" i="7"/>
  <c r="F236" i="7" s="1"/>
  <c r="I236" i="7" s="1"/>
  <c r="E240" i="7"/>
  <c r="F240" i="7" s="1"/>
  <c r="G240" i="7"/>
  <c r="H240" i="7" s="1"/>
  <c r="G244" i="7"/>
  <c r="H244" i="7" s="1"/>
  <c r="E244" i="7"/>
  <c r="F244" i="7" s="1"/>
  <c r="I244" i="7" s="1"/>
  <c r="E248" i="7"/>
  <c r="F248" i="7" s="1"/>
  <c r="G248" i="7"/>
  <c r="H248" i="7" s="1"/>
  <c r="G252" i="7"/>
  <c r="H252" i="7" s="1"/>
  <c r="E252" i="7"/>
  <c r="F252" i="7" s="1"/>
  <c r="I252" i="7" s="1"/>
  <c r="E256" i="7"/>
  <c r="F256" i="7" s="1"/>
  <c r="G256" i="7"/>
  <c r="H256" i="7" s="1"/>
  <c r="G260" i="7"/>
  <c r="H260" i="7" s="1"/>
  <c r="E260" i="7"/>
  <c r="F260" i="7" s="1"/>
  <c r="I260" i="7" s="1"/>
  <c r="E264" i="7"/>
  <c r="F264" i="7" s="1"/>
  <c r="G264" i="7"/>
  <c r="H264" i="7" s="1"/>
  <c r="G268" i="7"/>
  <c r="H268" i="7" s="1"/>
  <c r="E268" i="7"/>
  <c r="F268" i="7" s="1"/>
  <c r="I268" i="7" s="1"/>
  <c r="E272" i="7"/>
  <c r="F272" i="7" s="1"/>
  <c r="G272" i="7"/>
  <c r="H272" i="7" s="1"/>
  <c r="E276" i="7"/>
  <c r="F276" i="7" s="1"/>
  <c r="G276" i="7"/>
  <c r="H276" i="7" s="1"/>
  <c r="E280" i="7"/>
  <c r="F280" i="7" s="1"/>
  <c r="G280" i="7"/>
  <c r="H280" i="7" s="1"/>
  <c r="E282" i="7"/>
  <c r="F282" i="7" s="1"/>
  <c r="G282" i="7"/>
  <c r="H282" i="7" s="1"/>
  <c r="G286" i="7"/>
  <c r="H286" i="7" s="1"/>
  <c r="E286" i="7"/>
  <c r="F286" i="7" s="1"/>
  <c r="I286" i="7" s="1"/>
  <c r="E288" i="7"/>
  <c r="F288" i="7" s="1"/>
  <c r="G288" i="7"/>
  <c r="H288" i="7" s="1"/>
  <c r="E290" i="7"/>
  <c r="F290" i="7" s="1"/>
  <c r="G290" i="7"/>
  <c r="H290" i="7" s="1"/>
  <c r="G294" i="7"/>
  <c r="H294" i="7" s="1"/>
  <c r="E294" i="7"/>
  <c r="F294" i="7" s="1"/>
  <c r="I294" i="7" s="1"/>
  <c r="E296" i="7"/>
  <c r="F296" i="7" s="1"/>
  <c r="G296" i="7"/>
  <c r="H296" i="7" s="1"/>
  <c r="E298" i="7"/>
  <c r="F298" i="7" s="1"/>
  <c r="G298" i="7"/>
  <c r="H298" i="7" s="1"/>
  <c r="G300" i="7"/>
  <c r="H300" i="7" s="1"/>
  <c r="E300" i="7"/>
  <c r="F300" i="7" s="1"/>
  <c r="I300" i="7" s="1"/>
  <c r="G302" i="7"/>
  <c r="H302" i="7" s="1"/>
  <c r="E302" i="7"/>
  <c r="F302" i="7" s="1"/>
  <c r="I302" i="7" s="1"/>
  <c r="E304" i="7"/>
  <c r="F304" i="7" s="1"/>
  <c r="G304" i="7"/>
  <c r="H304" i="7" s="1"/>
  <c r="E306" i="7"/>
  <c r="F306" i="7" s="1"/>
  <c r="G306" i="7"/>
  <c r="H306" i="7" s="1"/>
  <c r="G308" i="7"/>
  <c r="H308" i="7" s="1"/>
  <c r="E308" i="7"/>
  <c r="F308" i="7" s="1"/>
  <c r="I308" i="7" s="1"/>
  <c r="E312" i="7"/>
  <c r="F312" i="7" s="1"/>
  <c r="G312" i="7"/>
  <c r="H312" i="7" s="1"/>
  <c r="E314" i="7"/>
  <c r="F314" i="7" s="1"/>
  <c r="G314" i="7"/>
  <c r="H314" i="7" s="1"/>
  <c r="G316" i="7"/>
  <c r="H316" i="7" s="1"/>
  <c r="E316" i="7"/>
  <c r="F316" i="7" s="1"/>
  <c r="I316" i="7" s="1"/>
  <c r="G318" i="7"/>
  <c r="H318" i="7" s="1"/>
  <c r="E318" i="7"/>
  <c r="F318" i="7" s="1"/>
  <c r="I318" i="7" s="1"/>
  <c r="E320" i="7"/>
  <c r="F320" i="7" s="1"/>
  <c r="G320" i="7"/>
  <c r="H320" i="7" s="1"/>
  <c r="E322" i="7"/>
  <c r="F322" i="7" s="1"/>
  <c r="G322" i="7"/>
  <c r="H322" i="7" s="1"/>
  <c r="G324" i="7"/>
  <c r="H324" i="7" s="1"/>
  <c r="E324" i="7"/>
  <c r="F324" i="7" s="1"/>
  <c r="G326" i="7"/>
  <c r="H326" i="7" s="1"/>
  <c r="E326" i="7"/>
  <c r="F326" i="7" s="1"/>
  <c r="I326" i="7" s="1"/>
  <c r="E328" i="7"/>
  <c r="F328" i="7" s="1"/>
  <c r="G328" i="7"/>
  <c r="H328" i="7" s="1"/>
  <c r="E330" i="7"/>
  <c r="F330" i="7" s="1"/>
  <c r="G330" i="7"/>
  <c r="H330" i="7" s="1"/>
  <c r="G332" i="7"/>
  <c r="H332" i="7" s="1"/>
  <c r="E332" i="7"/>
  <c r="F332" i="7" s="1"/>
  <c r="G334" i="7"/>
  <c r="H334" i="7" s="1"/>
  <c r="E334" i="7"/>
  <c r="F334" i="7" s="1"/>
  <c r="I334" i="7" s="1"/>
  <c r="E336" i="7"/>
  <c r="F336" i="7" s="1"/>
  <c r="G336" i="7"/>
  <c r="H336" i="7" s="1"/>
  <c r="E338" i="7"/>
  <c r="F338" i="7" s="1"/>
  <c r="G338" i="7"/>
  <c r="H338" i="7" s="1"/>
  <c r="E340" i="7"/>
  <c r="F340" i="7" s="1"/>
  <c r="G340" i="7"/>
  <c r="H340" i="7" s="1"/>
  <c r="G342" i="7"/>
  <c r="H342" i="7" s="1"/>
  <c r="E342" i="7"/>
  <c r="F342" i="7" s="1"/>
  <c r="I342" i="7" s="1"/>
  <c r="E344" i="7"/>
  <c r="F344" i="7" s="1"/>
  <c r="G344" i="7"/>
  <c r="H344" i="7" s="1"/>
  <c r="G346" i="7"/>
  <c r="H346" i="7" s="1"/>
  <c r="E346" i="7"/>
  <c r="F346" i="7" s="1"/>
  <c r="I346" i="7" s="1"/>
  <c r="E348" i="7"/>
  <c r="F348" i="7" s="1"/>
  <c r="G348" i="7"/>
  <c r="H348" i="7" s="1"/>
  <c r="E350" i="7"/>
  <c r="F350" i="7" s="1"/>
  <c r="G350" i="7"/>
  <c r="H350" i="7" s="1"/>
  <c r="G352" i="7"/>
  <c r="H352" i="7" s="1"/>
  <c r="E352" i="7"/>
  <c r="F352" i="7" s="1"/>
  <c r="G354" i="7"/>
  <c r="H354" i="7" s="1"/>
  <c r="E354" i="7"/>
  <c r="F354" i="7" s="1"/>
  <c r="I354" i="7" s="1"/>
  <c r="E356" i="7"/>
  <c r="F356" i="7" s="1"/>
  <c r="G356" i="7"/>
  <c r="H356" i="7" s="1"/>
  <c r="E358" i="7"/>
  <c r="F358" i="7" s="1"/>
  <c r="G358" i="7"/>
  <c r="H358" i="7" s="1"/>
  <c r="E360" i="7"/>
  <c r="F360" i="7" s="1"/>
  <c r="G360" i="7"/>
  <c r="H360" i="7" s="1"/>
  <c r="E362" i="7"/>
  <c r="F362" i="7" s="1"/>
  <c r="G362" i="7"/>
  <c r="H362" i="7" s="1"/>
  <c r="G364" i="7"/>
  <c r="H364" i="7" s="1"/>
  <c r="E364" i="7"/>
  <c r="F364" i="7" s="1"/>
  <c r="G366" i="7"/>
  <c r="H366" i="7" s="1"/>
  <c r="E366" i="7"/>
  <c r="F366" i="7" s="1"/>
  <c r="I366" i="7" s="1"/>
  <c r="E368" i="7"/>
  <c r="F368" i="7" s="1"/>
  <c r="G368" i="7"/>
  <c r="H368" i="7" s="1"/>
  <c r="E6" i="7"/>
  <c r="F6" i="7" s="1"/>
  <c r="G6" i="7"/>
  <c r="H6" i="7" s="1"/>
  <c r="G10" i="7"/>
  <c r="H10" i="7" s="1"/>
  <c r="E10" i="7"/>
  <c r="F10" i="7" s="1"/>
  <c r="I10" i="7" s="1"/>
  <c r="E14" i="7"/>
  <c r="F14" i="7" s="1"/>
  <c r="G14" i="7"/>
  <c r="H14" i="7" s="1"/>
  <c r="E20" i="7"/>
  <c r="F20" i="7" s="1"/>
  <c r="G20" i="7"/>
  <c r="H20" i="7" s="1"/>
  <c r="E26" i="7"/>
  <c r="F26" i="7" s="1"/>
  <c r="G26" i="7"/>
  <c r="H26" i="7" s="1"/>
  <c r="E30" i="7"/>
  <c r="F30" i="7" s="1"/>
  <c r="G30" i="7"/>
  <c r="H30" i="7" s="1"/>
  <c r="G34" i="7"/>
  <c r="H34" i="7" s="1"/>
  <c r="E34" i="7"/>
  <c r="F34" i="7" s="1"/>
  <c r="I34" i="7" s="1"/>
  <c r="E38" i="7"/>
  <c r="F38" i="7" s="1"/>
  <c r="G38" i="7"/>
  <c r="H38" i="7" s="1"/>
  <c r="G46" i="7"/>
  <c r="H46" i="7" s="1"/>
  <c r="E46" i="7"/>
  <c r="F46" i="7" s="1"/>
  <c r="I46" i="7" s="1"/>
  <c r="E56" i="7"/>
  <c r="F56" i="7" s="1"/>
  <c r="G56" i="7"/>
  <c r="H56" i="7" s="1"/>
  <c r="E70" i="7"/>
  <c r="F70" i="7" s="1"/>
  <c r="G70" i="7"/>
  <c r="H70" i="7" s="1"/>
  <c r="E100" i="7"/>
  <c r="F100" i="7" s="1"/>
  <c r="G100" i="7"/>
  <c r="H100" i="7" s="1"/>
  <c r="E5" i="7"/>
  <c r="F5" i="7" s="1"/>
  <c r="G5" i="7"/>
  <c r="H5" i="7" s="1"/>
  <c r="E7" i="7"/>
  <c r="F7" i="7" s="1"/>
  <c r="G7" i="7"/>
  <c r="H7" i="7" s="1"/>
  <c r="G9" i="7"/>
  <c r="H9" i="7" s="1"/>
  <c r="E9" i="7"/>
  <c r="F9" i="7" s="1"/>
  <c r="I9" i="7" s="1"/>
  <c r="G11" i="7"/>
  <c r="H11" i="7" s="1"/>
  <c r="E11" i="7"/>
  <c r="F11" i="7" s="1"/>
  <c r="E13" i="7"/>
  <c r="F13" i="7" s="1"/>
  <c r="G13" i="7"/>
  <c r="H13" i="7" s="1"/>
  <c r="E15" i="7"/>
  <c r="F15" i="7" s="1"/>
  <c r="G15" i="7"/>
  <c r="H15" i="7" s="1"/>
  <c r="G17" i="7"/>
  <c r="H17" i="7" s="1"/>
  <c r="E17" i="7"/>
  <c r="F17" i="7" s="1"/>
  <c r="I17" i="7" s="1"/>
  <c r="G19" i="7"/>
  <c r="H19" i="7" s="1"/>
  <c r="E19" i="7"/>
  <c r="F19" i="7" s="1"/>
  <c r="G21" i="7"/>
  <c r="H21" i="7" s="1"/>
  <c r="E21" i="7"/>
  <c r="F21" i="7" s="1"/>
  <c r="I21" i="7" s="1"/>
  <c r="G23" i="7"/>
  <c r="H23" i="7" s="1"/>
  <c r="E23" i="7"/>
  <c r="F23" i="7" s="1"/>
  <c r="E25" i="7"/>
  <c r="F25" i="7" s="1"/>
  <c r="G25" i="7"/>
  <c r="H25" i="7" s="1"/>
  <c r="G27" i="7"/>
  <c r="H27" i="7" s="1"/>
  <c r="E27" i="7"/>
  <c r="F27" i="7" s="1"/>
  <c r="E29" i="7"/>
  <c r="F29" i="7" s="1"/>
  <c r="G29" i="7"/>
  <c r="H29" i="7" s="1"/>
  <c r="E31" i="7"/>
  <c r="F31" i="7" s="1"/>
  <c r="G31" i="7"/>
  <c r="H31" i="7" s="1"/>
  <c r="G33" i="7"/>
  <c r="H33" i="7" s="1"/>
  <c r="E33" i="7"/>
  <c r="F33" i="7" s="1"/>
  <c r="I33" i="7" s="1"/>
  <c r="E35" i="7"/>
  <c r="F35" i="7" s="1"/>
  <c r="G35" i="7"/>
  <c r="H35" i="7" s="1"/>
  <c r="E37" i="7"/>
  <c r="F37" i="7" s="1"/>
  <c r="G37" i="7"/>
  <c r="H37" i="7" s="1"/>
  <c r="E39" i="7"/>
  <c r="F39" i="7" s="1"/>
  <c r="G39" i="7"/>
  <c r="H39" i="7" s="1"/>
  <c r="G41" i="7"/>
  <c r="H41" i="7" s="1"/>
  <c r="E41" i="7"/>
  <c r="F41" i="7" s="1"/>
  <c r="I41" i="7" s="1"/>
  <c r="G43" i="7"/>
  <c r="H43" i="7" s="1"/>
  <c r="E43" i="7"/>
  <c r="F43" i="7" s="1"/>
  <c r="E45" i="7"/>
  <c r="F45" i="7" s="1"/>
  <c r="G45" i="7"/>
  <c r="H45" i="7" s="1"/>
  <c r="G47" i="7"/>
  <c r="H47" i="7" s="1"/>
  <c r="E47" i="7"/>
  <c r="F47" i="7" s="1"/>
  <c r="E49" i="7"/>
  <c r="F49" i="7" s="1"/>
  <c r="G49" i="7"/>
  <c r="H49" i="7" s="1"/>
  <c r="G51" i="7"/>
  <c r="H51" i="7" s="1"/>
  <c r="E51" i="7"/>
  <c r="F51" i="7" s="1"/>
  <c r="G53" i="7"/>
  <c r="H53" i="7" s="1"/>
  <c r="E53" i="7"/>
  <c r="F53" i="7" s="1"/>
  <c r="I53" i="7" s="1"/>
  <c r="G55" i="7"/>
  <c r="H55" i="7" s="1"/>
  <c r="E55" i="7"/>
  <c r="F55" i="7" s="1"/>
  <c r="E57" i="7"/>
  <c r="F57" i="7" s="1"/>
  <c r="G57" i="7"/>
  <c r="H57" i="7" s="1"/>
  <c r="G59" i="7"/>
  <c r="H59" i="7" s="1"/>
  <c r="E59" i="7"/>
  <c r="F59" i="7" s="1"/>
  <c r="E61" i="7"/>
  <c r="F61" i="7" s="1"/>
  <c r="G61" i="7"/>
  <c r="H61" i="7" s="1"/>
  <c r="E63" i="7"/>
  <c r="F63" i="7" s="1"/>
  <c r="G63" i="7"/>
  <c r="H63" i="7" s="1"/>
  <c r="G65" i="7"/>
  <c r="H65" i="7" s="1"/>
  <c r="E65" i="7"/>
  <c r="F65" i="7" s="1"/>
  <c r="I65" i="7" s="1"/>
  <c r="E67" i="7"/>
  <c r="F67" i="7" s="1"/>
  <c r="G67" i="7"/>
  <c r="H67" i="7" s="1"/>
  <c r="E69" i="7"/>
  <c r="F69" i="7" s="1"/>
  <c r="G69" i="7"/>
  <c r="H69" i="7" s="1"/>
  <c r="E71" i="7"/>
  <c r="F71" i="7" s="1"/>
  <c r="G71" i="7"/>
  <c r="H71" i="7" s="1"/>
  <c r="G73" i="7"/>
  <c r="H73" i="7" s="1"/>
  <c r="E73" i="7"/>
  <c r="F73" i="7" s="1"/>
  <c r="I73" i="7" s="1"/>
  <c r="E75" i="7"/>
  <c r="F75" i="7" s="1"/>
  <c r="G75" i="7"/>
  <c r="H75" i="7" s="1"/>
  <c r="G77" i="7"/>
  <c r="H77" i="7" s="1"/>
  <c r="E77" i="7"/>
  <c r="F77" i="7" s="1"/>
  <c r="I77" i="7" s="1"/>
  <c r="G79" i="7"/>
  <c r="H79" i="7" s="1"/>
  <c r="E79" i="7"/>
  <c r="F79" i="7" s="1"/>
  <c r="E81" i="7"/>
  <c r="F81" i="7" s="1"/>
  <c r="G81" i="7"/>
  <c r="H81" i="7" s="1"/>
  <c r="G83" i="7"/>
  <c r="H83" i="7" s="1"/>
  <c r="E83" i="7"/>
  <c r="F83" i="7" s="1"/>
  <c r="G85" i="7"/>
  <c r="H85" i="7" s="1"/>
  <c r="E85" i="7"/>
  <c r="F85" i="7" s="1"/>
  <c r="I85" i="7" s="1"/>
  <c r="G87" i="7"/>
  <c r="H87" i="7" s="1"/>
  <c r="E87" i="7"/>
  <c r="F87" i="7" s="1"/>
  <c r="E89" i="7"/>
  <c r="F89" i="7" s="1"/>
  <c r="G89" i="7"/>
  <c r="H89" i="7" s="1"/>
  <c r="G91" i="7"/>
  <c r="H91" i="7" s="1"/>
  <c r="E91" i="7"/>
  <c r="F91" i="7" s="1"/>
  <c r="E93" i="7"/>
  <c r="F93" i="7" s="1"/>
  <c r="G93" i="7"/>
  <c r="H93" i="7" s="1"/>
  <c r="E95" i="7"/>
  <c r="F95" i="7" s="1"/>
  <c r="G95" i="7"/>
  <c r="H95" i="7" s="1"/>
  <c r="G97" i="7"/>
  <c r="H97" i="7" s="1"/>
  <c r="E97" i="7"/>
  <c r="F97" i="7" s="1"/>
  <c r="I97" i="7" s="1"/>
  <c r="E99" i="7"/>
  <c r="F99" i="7" s="1"/>
  <c r="G99" i="7"/>
  <c r="H99" i="7" s="1"/>
  <c r="E101" i="7"/>
  <c r="F101" i="7" s="1"/>
  <c r="G101" i="7"/>
  <c r="H101" i="7" s="1"/>
  <c r="E103" i="7"/>
  <c r="F103" i="7" s="1"/>
  <c r="G103" i="7"/>
  <c r="H103" i="7" s="1"/>
  <c r="G105" i="7"/>
  <c r="H105" i="7" s="1"/>
  <c r="E105" i="7"/>
  <c r="F105" i="7" s="1"/>
  <c r="I105" i="7" s="1"/>
  <c r="E107" i="7"/>
  <c r="F107" i="7" s="1"/>
  <c r="G107" i="7"/>
  <c r="H107" i="7" s="1"/>
  <c r="E109" i="7"/>
  <c r="F109" i="7" s="1"/>
  <c r="G109" i="7"/>
  <c r="H109" i="7" s="1"/>
  <c r="E111" i="7"/>
  <c r="F111" i="7" s="1"/>
  <c r="G111" i="7"/>
  <c r="H111" i="7" s="1"/>
  <c r="G113" i="7"/>
  <c r="H113" i="7" s="1"/>
  <c r="E113" i="7"/>
  <c r="F113" i="7" s="1"/>
  <c r="I113" i="7" s="1"/>
  <c r="G115" i="7"/>
  <c r="H115" i="7" s="1"/>
  <c r="E115" i="7"/>
  <c r="F115" i="7" s="1"/>
  <c r="E117" i="7"/>
  <c r="F117" i="7" s="1"/>
  <c r="G117" i="7"/>
  <c r="H117" i="7" s="1"/>
  <c r="G119" i="7"/>
  <c r="H119" i="7" s="1"/>
  <c r="E119" i="7"/>
  <c r="F119" i="7" s="1"/>
  <c r="E121" i="7"/>
  <c r="F121" i="7" s="1"/>
  <c r="G121" i="7"/>
  <c r="H121" i="7" s="1"/>
  <c r="E123" i="7"/>
  <c r="F123" i="7" s="1"/>
  <c r="G123" i="7"/>
  <c r="H123" i="7" s="1"/>
  <c r="E125" i="7"/>
  <c r="F125" i="7" s="1"/>
  <c r="G125" i="7"/>
  <c r="H125" i="7" s="1"/>
  <c r="E127" i="7"/>
  <c r="F127" i="7" s="1"/>
  <c r="G127" i="7"/>
  <c r="H127" i="7" s="1"/>
  <c r="E129" i="7"/>
  <c r="F129" i="7" s="1"/>
  <c r="G129" i="7"/>
  <c r="H129" i="7" s="1"/>
  <c r="E131" i="7"/>
  <c r="F131" i="7" s="1"/>
  <c r="G131" i="7"/>
  <c r="H131" i="7" s="1"/>
  <c r="G133" i="7"/>
  <c r="H133" i="7" s="1"/>
  <c r="E133" i="7"/>
  <c r="F133" i="7" s="1"/>
  <c r="I133" i="7" s="1"/>
  <c r="E135" i="7"/>
  <c r="F135" i="7" s="1"/>
  <c r="G135" i="7"/>
  <c r="H135" i="7" s="1"/>
  <c r="E137" i="7"/>
  <c r="F137" i="7" s="1"/>
  <c r="G137" i="7"/>
  <c r="H137" i="7" s="1"/>
  <c r="E139" i="7"/>
  <c r="F139" i="7" s="1"/>
  <c r="G139" i="7"/>
  <c r="H139" i="7" s="1"/>
  <c r="E141" i="7"/>
  <c r="F141" i="7" s="1"/>
  <c r="G141" i="7"/>
  <c r="H141" i="7" s="1"/>
  <c r="E143" i="7"/>
  <c r="F143" i="7" s="1"/>
  <c r="G143" i="7"/>
  <c r="H143" i="7" s="1"/>
  <c r="E145" i="7"/>
  <c r="F145" i="7" s="1"/>
  <c r="G145" i="7"/>
  <c r="H145" i="7" s="1"/>
  <c r="G147" i="7"/>
  <c r="H147" i="7" s="1"/>
  <c r="E147" i="7"/>
  <c r="F147" i="7" s="1"/>
  <c r="E149" i="7"/>
  <c r="F149" i="7" s="1"/>
  <c r="G149" i="7"/>
  <c r="H149" i="7" s="1"/>
  <c r="E151" i="7"/>
  <c r="F151" i="7" s="1"/>
  <c r="G151" i="7"/>
  <c r="H151" i="7" s="1"/>
  <c r="E153" i="7"/>
  <c r="F153" i="7" s="1"/>
  <c r="G153" i="7"/>
  <c r="H153" i="7" s="1"/>
  <c r="E155" i="7"/>
  <c r="F155" i="7" s="1"/>
  <c r="G155" i="7"/>
  <c r="H155" i="7" s="1"/>
  <c r="E157" i="7"/>
  <c r="F157" i="7" s="1"/>
  <c r="G157" i="7"/>
  <c r="H157" i="7" s="1"/>
  <c r="E159" i="7"/>
  <c r="F159" i="7" s="1"/>
  <c r="G159" i="7"/>
  <c r="H159" i="7" s="1"/>
  <c r="E161" i="7"/>
  <c r="F161" i="7" s="1"/>
  <c r="G161" i="7"/>
  <c r="H161" i="7" s="1"/>
  <c r="E163" i="7"/>
  <c r="F163" i="7" s="1"/>
  <c r="G163" i="7"/>
  <c r="H163" i="7" s="1"/>
  <c r="G165" i="7"/>
  <c r="H165" i="7" s="1"/>
  <c r="E165" i="7"/>
  <c r="F165" i="7" s="1"/>
  <c r="I165" i="7" s="1"/>
  <c r="E167" i="7"/>
  <c r="F167" i="7" s="1"/>
  <c r="G167" i="7"/>
  <c r="H167" i="7" s="1"/>
  <c r="E169" i="7"/>
  <c r="F169" i="7" s="1"/>
  <c r="G169" i="7"/>
  <c r="H169" i="7" s="1"/>
  <c r="E171" i="7"/>
  <c r="F171" i="7" s="1"/>
  <c r="G171" i="7"/>
  <c r="H171" i="7" s="1"/>
  <c r="E173" i="7"/>
  <c r="F173" i="7" s="1"/>
  <c r="G173" i="7"/>
  <c r="H173" i="7" s="1"/>
  <c r="E175" i="7"/>
  <c r="F175" i="7" s="1"/>
  <c r="G175" i="7"/>
  <c r="H175" i="7" s="1"/>
  <c r="E177" i="7"/>
  <c r="F177" i="7" s="1"/>
  <c r="G177" i="7"/>
  <c r="H177" i="7" s="1"/>
  <c r="G179" i="7"/>
  <c r="H179" i="7" s="1"/>
  <c r="E179" i="7"/>
  <c r="F179" i="7" s="1"/>
  <c r="E181" i="7"/>
  <c r="F181" i="7" s="1"/>
  <c r="G181" i="7"/>
  <c r="H181" i="7" s="1"/>
  <c r="E183" i="7"/>
  <c r="F183" i="7" s="1"/>
  <c r="G183" i="7"/>
  <c r="H183" i="7" s="1"/>
  <c r="E185" i="7"/>
  <c r="F185" i="7" s="1"/>
  <c r="G185" i="7"/>
  <c r="H185" i="7" s="1"/>
  <c r="E187" i="7"/>
  <c r="F187" i="7" s="1"/>
  <c r="G187" i="7"/>
  <c r="H187" i="7" s="1"/>
  <c r="E189" i="7"/>
  <c r="F189" i="7" s="1"/>
  <c r="G189" i="7"/>
  <c r="H189" i="7" s="1"/>
  <c r="E191" i="7"/>
  <c r="F191" i="7" s="1"/>
  <c r="G191" i="7"/>
  <c r="H191" i="7" s="1"/>
  <c r="E193" i="7"/>
  <c r="F193" i="7" s="1"/>
  <c r="G193" i="7"/>
  <c r="H193" i="7" s="1"/>
  <c r="G195" i="7"/>
  <c r="H195" i="7" s="1"/>
  <c r="E195" i="7"/>
  <c r="F195" i="7" s="1"/>
  <c r="E197" i="7"/>
  <c r="F197" i="7" s="1"/>
  <c r="G197" i="7"/>
  <c r="H197" i="7" s="1"/>
  <c r="G199" i="7"/>
  <c r="H199" i="7" s="1"/>
  <c r="E199" i="7"/>
  <c r="F199" i="7" s="1"/>
  <c r="E201" i="7"/>
  <c r="F201" i="7" s="1"/>
  <c r="G201" i="7"/>
  <c r="H201" i="7" s="1"/>
  <c r="E203" i="7"/>
  <c r="F203" i="7" s="1"/>
  <c r="G203" i="7"/>
  <c r="H203" i="7" s="1"/>
  <c r="G205" i="7"/>
  <c r="H205" i="7" s="1"/>
  <c r="E205" i="7"/>
  <c r="F205" i="7" s="1"/>
  <c r="I205" i="7" s="1"/>
  <c r="E207" i="7"/>
  <c r="F207" i="7" s="1"/>
  <c r="G207" i="7"/>
  <c r="H207" i="7" s="1"/>
  <c r="E209" i="7"/>
  <c r="F209" i="7" s="1"/>
  <c r="G209" i="7"/>
  <c r="H209" i="7" s="1"/>
  <c r="G211" i="7"/>
  <c r="H211" i="7" s="1"/>
  <c r="E211" i="7"/>
  <c r="F211" i="7" s="1"/>
  <c r="G213" i="7"/>
  <c r="H213" i="7" s="1"/>
  <c r="E213" i="7"/>
  <c r="F213" i="7" s="1"/>
  <c r="I213" i="7" s="1"/>
  <c r="E215" i="7"/>
  <c r="F215" i="7" s="1"/>
  <c r="G215" i="7"/>
  <c r="H215" i="7" s="1"/>
  <c r="E217" i="7"/>
  <c r="F217" i="7" s="1"/>
  <c r="G217" i="7"/>
  <c r="H217" i="7" s="1"/>
  <c r="G219" i="7"/>
  <c r="H219" i="7" s="1"/>
  <c r="E219" i="7"/>
  <c r="F219" i="7" s="1"/>
  <c r="G221" i="7"/>
  <c r="H221" i="7" s="1"/>
  <c r="E221" i="7"/>
  <c r="F221" i="7" s="1"/>
  <c r="I221" i="7" s="1"/>
  <c r="E223" i="7"/>
  <c r="F223" i="7" s="1"/>
  <c r="G223" i="7"/>
  <c r="H223" i="7" s="1"/>
  <c r="E225" i="7"/>
  <c r="F225" i="7" s="1"/>
  <c r="G225" i="7"/>
  <c r="H225" i="7" s="1"/>
  <c r="G227" i="7"/>
  <c r="H227" i="7" s="1"/>
  <c r="E227" i="7"/>
  <c r="F227" i="7" s="1"/>
  <c r="G229" i="7"/>
  <c r="H229" i="7" s="1"/>
  <c r="E229" i="7"/>
  <c r="F229" i="7" s="1"/>
  <c r="I229" i="7" s="1"/>
  <c r="E231" i="7"/>
  <c r="F231" i="7" s="1"/>
  <c r="G231" i="7"/>
  <c r="H231" i="7" s="1"/>
  <c r="E233" i="7"/>
  <c r="F233" i="7" s="1"/>
  <c r="G233" i="7"/>
  <c r="H233" i="7" s="1"/>
  <c r="G235" i="7"/>
  <c r="H235" i="7" s="1"/>
  <c r="E235" i="7"/>
  <c r="F235" i="7" s="1"/>
  <c r="G237" i="7"/>
  <c r="H237" i="7" s="1"/>
  <c r="E237" i="7"/>
  <c r="F237" i="7" s="1"/>
  <c r="I237" i="7" s="1"/>
  <c r="E239" i="7"/>
  <c r="F239" i="7" s="1"/>
  <c r="G239" i="7"/>
  <c r="H239" i="7" s="1"/>
  <c r="E241" i="7"/>
  <c r="F241" i="7" s="1"/>
  <c r="G241" i="7"/>
  <c r="H241" i="7" s="1"/>
  <c r="G243" i="7"/>
  <c r="H243" i="7" s="1"/>
  <c r="E243" i="7"/>
  <c r="F243" i="7" s="1"/>
  <c r="G245" i="7"/>
  <c r="H245" i="7" s="1"/>
  <c r="E245" i="7"/>
  <c r="F245" i="7" s="1"/>
  <c r="I245" i="7" s="1"/>
  <c r="E247" i="7"/>
  <c r="F247" i="7" s="1"/>
  <c r="G247" i="7"/>
  <c r="H247" i="7" s="1"/>
  <c r="E249" i="7"/>
  <c r="F249" i="7" s="1"/>
  <c r="G249" i="7"/>
  <c r="H249" i="7" s="1"/>
  <c r="G251" i="7"/>
  <c r="H251" i="7" s="1"/>
  <c r="E251" i="7"/>
  <c r="F251" i="7" s="1"/>
  <c r="G253" i="7"/>
  <c r="H253" i="7" s="1"/>
  <c r="E253" i="7"/>
  <c r="F253" i="7" s="1"/>
  <c r="I253" i="7" s="1"/>
  <c r="E255" i="7"/>
  <c r="F255" i="7" s="1"/>
  <c r="G255" i="7"/>
  <c r="H255" i="7" s="1"/>
  <c r="E257" i="7"/>
  <c r="F257" i="7" s="1"/>
  <c r="G257" i="7"/>
  <c r="H257" i="7" s="1"/>
  <c r="G259" i="7"/>
  <c r="H259" i="7" s="1"/>
  <c r="E259" i="7"/>
  <c r="F259" i="7" s="1"/>
  <c r="G261" i="7"/>
  <c r="H261" i="7" s="1"/>
  <c r="E261" i="7"/>
  <c r="F261" i="7" s="1"/>
  <c r="I261" i="7" s="1"/>
  <c r="E263" i="7"/>
  <c r="F263" i="7" s="1"/>
  <c r="G263" i="7"/>
  <c r="H263" i="7" s="1"/>
  <c r="E265" i="7"/>
  <c r="F265" i="7" s="1"/>
  <c r="G265" i="7"/>
  <c r="H265" i="7" s="1"/>
  <c r="G267" i="7"/>
  <c r="H267" i="7" s="1"/>
  <c r="E267" i="7"/>
  <c r="F267" i="7" s="1"/>
  <c r="G269" i="7"/>
  <c r="H269" i="7" s="1"/>
  <c r="E269" i="7"/>
  <c r="F269" i="7" s="1"/>
  <c r="I269" i="7" s="1"/>
  <c r="E271" i="7"/>
  <c r="F271" i="7" s="1"/>
  <c r="G271" i="7"/>
  <c r="H271" i="7" s="1"/>
  <c r="E273" i="7"/>
  <c r="F273" i="7" s="1"/>
  <c r="G273" i="7"/>
  <c r="H273" i="7" s="1"/>
  <c r="G275" i="7"/>
  <c r="H275" i="7" s="1"/>
  <c r="E275" i="7"/>
  <c r="F275" i="7" s="1"/>
  <c r="G277" i="7"/>
  <c r="H277" i="7" s="1"/>
  <c r="E277" i="7"/>
  <c r="F277" i="7" s="1"/>
  <c r="I277" i="7" s="1"/>
  <c r="E279" i="7"/>
  <c r="F279" i="7" s="1"/>
  <c r="G279" i="7"/>
  <c r="H279" i="7" s="1"/>
  <c r="E281" i="7"/>
  <c r="F281" i="7" s="1"/>
  <c r="G281" i="7"/>
  <c r="H281" i="7" s="1"/>
  <c r="G283" i="7"/>
  <c r="H283" i="7" s="1"/>
  <c r="E283" i="7"/>
  <c r="F283" i="7" s="1"/>
  <c r="G285" i="7"/>
  <c r="H285" i="7" s="1"/>
  <c r="E285" i="7"/>
  <c r="F285" i="7" s="1"/>
  <c r="I285" i="7" s="1"/>
  <c r="E287" i="7"/>
  <c r="F287" i="7" s="1"/>
  <c r="G287" i="7"/>
  <c r="H287" i="7" s="1"/>
  <c r="E289" i="7"/>
  <c r="F289" i="7" s="1"/>
  <c r="G289" i="7"/>
  <c r="H289" i="7" s="1"/>
  <c r="G291" i="7"/>
  <c r="H291" i="7" s="1"/>
  <c r="E291" i="7"/>
  <c r="F291" i="7" s="1"/>
  <c r="G293" i="7"/>
  <c r="H293" i="7" s="1"/>
  <c r="E293" i="7"/>
  <c r="F293" i="7" s="1"/>
  <c r="I293" i="7" s="1"/>
  <c r="E295" i="7"/>
  <c r="F295" i="7" s="1"/>
  <c r="G295" i="7"/>
  <c r="H295" i="7" s="1"/>
  <c r="E297" i="7"/>
  <c r="F297" i="7" s="1"/>
  <c r="G297" i="7"/>
  <c r="H297" i="7" s="1"/>
  <c r="G299" i="7"/>
  <c r="H299" i="7" s="1"/>
  <c r="E299" i="7"/>
  <c r="F299" i="7" s="1"/>
  <c r="G301" i="7"/>
  <c r="H301" i="7" s="1"/>
  <c r="E301" i="7"/>
  <c r="F301" i="7" s="1"/>
  <c r="I301" i="7" s="1"/>
  <c r="E303" i="7"/>
  <c r="F303" i="7" s="1"/>
  <c r="G303" i="7"/>
  <c r="H303" i="7" s="1"/>
  <c r="E305" i="7"/>
  <c r="F305" i="7" s="1"/>
  <c r="G305" i="7"/>
  <c r="H305" i="7" s="1"/>
  <c r="G307" i="7"/>
  <c r="H307" i="7" s="1"/>
  <c r="E307" i="7"/>
  <c r="F307" i="7" s="1"/>
  <c r="G309" i="7"/>
  <c r="H309" i="7" s="1"/>
  <c r="E309" i="7"/>
  <c r="F309" i="7" s="1"/>
  <c r="I309" i="7" s="1"/>
  <c r="E311" i="7"/>
  <c r="F311" i="7" s="1"/>
  <c r="G311" i="7"/>
  <c r="H311" i="7" s="1"/>
  <c r="E313" i="7"/>
  <c r="F313" i="7" s="1"/>
  <c r="G313" i="7"/>
  <c r="H313" i="7" s="1"/>
  <c r="G315" i="7"/>
  <c r="H315" i="7" s="1"/>
  <c r="E315" i="7"/>
  <c r="F315" i="7" s="1"/>
  <c r="G317" i="7"/>
  <c r="H317" i="7" s="1"/>
  <c r="E317" i="7"/>
  <c r="F317" i="7" s="1"/>
  <c r="I317" i="7" s="1"/>
  <c r="E319" i="7"/>
  <c r="F319" i="7" s="1"/>
  <c r="G319" i="7"/>
  <c r="H319" i="7" s="1"/>
  <c r="E321" i="7"/>
  <c r="F321" i="7" s="1"/>
  <c r="G321" i="7"/>
  <c r="H321" i="7" s="1"/>
  <c r="G323" i="7"/>
  <c r="H323" i="7" s="1"/>
  <c r="E323" i="7"/>
  <c r="F323" i="7" s="1"/>
  <c r="G325" i="7"/>
  <c r="H325" i="7" s="1"/>
  <c r="E325" i="7"/>
  <c r="F325" i="7" s="1"/>
  <c r="I325" i="7" s="1"/>
  <c r="E327" i="7"/>
  <c r="F327" i="7" s="1"/>
  <c r="G327" i="7"/>
  <c r="H327" i="7" s="1"/>
  <c r="E329" i="7"/>
  <c r="F329" i="7" s="1"/>
  <c r="G329" i="7"/>
  <c r="H329" i="7" s="1"/>
  <c r="G331" i="7"/>
  <c r="H331" i="7" s="1"/>
  <c r="E331" i="7"/>
  <c r="F331" i="7" s="1"/>
  <c r="G333" i="7"/>
  <c r="H333" i="7" s="1"/>
  <c r="E333" i="7"/>
  <c r="F333" i="7" s="1"/>
  <c r="I333" i="7" s="1"/>
  <c r="E335" i="7"/>
  <c r="F335" i="7" s="1"/>
  <c r="G335" i="7"/>
  <c r="H335" i="7" s="1"/>
  <c r="E337" i="7"/>
  <c r="F337" i="7" s="1"/>
  <c r="G337" i="7"/>
  <c r="H337" i="7" s="1"/>
  <c r="E339" i="7"/>
  <c r="F339" i="7" s="1"/>
  <c r="G339" i="7"/>
  <c r="H339" i="7" s="1"/>
  <c r="G341" i="7"/>
  <c r="H341" i="7" s="1"/>
  <c r="E341" i="7"/>
  <c r="F341" i="7" s="1"/>
  <c r="I341" i="7" s="1"/>
  <c r="G343" i="7"/>
  <c r="H343" i="7" s="1"/>
  <c r="E343" i="7"/>
  <c r="F343" i="7" s="1"/>
  <c r="G345" i="7"/>
  <c r="H345" i="7" s="1"/>
  <c r="E345" i="7"/>
  <c r="F345" i="7" s="1"/>
  <c r="I345" i="7" s="1"/>
  <c r="E347" i="7"/>
  <c r="F347" i="7" s="1"/>
  <c r="G347" i="7"/>
  <c r="H347" i="7" s="1"/>
  <c r="E349" i="7"/>
  <c r="F349" i="7" s="1"/>
  <c r="G349" i="7"/>
  <c r="H349" i="7" s="1"/>
  <c r="G351" i="7"/>
  <c r="H351" i="7" s="1"/>
  <c r="E351" i="7"/>
  <c r="F351" i="7" s="1"/>
  <c r="G353" i="7"/>
  <c r="H353" i="7" s="1"/>
  <c r="E353" i="7"/>
  <c r="F353" i="7" s="1"/>
  <c r="I353" i="7" s="1"/>
  <c r="G355" i="7"/>
  <c r="H355" i="7" s="1"/>
  <c r="E355" i="7"/>
  <c r="F355" i="7" s="1"/>
  <c r="E357" i="7"/>
  <c r="F357" i="7" s="1"/>
  <c r="G357" i="7"/>
  <c r="H357" i="7" s="1"/>
  <c r="E359" i="7"/>
  <c r="F359" i="7" s="1"/>
  <c r="G359" i="7"/>
  <c r="H359" i="7" s="1"/>
  <c r="E361" i="7"/>
  <c r="F361" i="7" s="1"/>
  <c r="G361" i="7"/>
  <c r="H361" i="7" s="1"/>
  <c r="G363" i="7"/>
  <c r="H363" i="7" s="1"/>
  <c r="E363" i="7"/>
  <c r="F363" i="7" s="1"/>
  <c r="G365" i="7"/>
  <c r="H365" i="7" s="1"/>
  <c r="E365" i="7"/>
  <c r="F365" i="7" s="1"/>
  <c r="I365" i="7" s="1"/>
  <c r="E367" i="7"/>
  <c r="F367" i="7" s="1"/>
  <c r="G367" i="7"/>
  <c r="H367" i="7" s="1"/>
  <c r="E8" i="7"/>
  <c r="F8" i="7" s="1"/>
  <c r="G8" i="7"/>
  <c r="H8" i="7" s="1"/>
  <c r="E16" i="7"/>
  <c r="F16" i="7" s="1"/>
  <c r="G16" i="7"/>
  <c r="H16" i="7" s="1"/>
  <c r="E24" i="7"/>
  <c r="F24" i="7" s="1"/>
  <c r="G24" i="7"/>
  <c r="H24" i="7" s="1"/>
  <c r="E32" i="7"/>
  <c r="F32" i="7" s="1"/>
  <c r="G32" i="7"/>
  <c r="H32" i="7" s="1"/>
  <c r="E40" i="7"/>
  <c r="F40" i="7" s="1"/>
  <c r="G40" i="7"/>
  <c r="H40" i="7" s="1"/>
  <c r="E44" i="7"/>
  <c r="F44" i="7" s="1"/>
  <c r="G44" i="7"/>
  <c r="H44" i="7" s="1"/>
  <c r="E50" i="7"/>
  <c r="F50" i="7" s="1"/>
  <c r="G50" i="7"/>
  <c r="H50" i="7" s="1"/>
  <c r="G54" i="7"/>
  <c r="H54" i="7" s="1"/>
  <c r="E54" i="7"/>
  <c r="F54" i="7" s="1"/>
  <c r="G60" i="7"/>
  <c r="H60" i="7" s="1"/>
  <c r="E60" i="7"/>
  <c r="F60" i="7" s="1"/>
  <c r="I60" i="7" s="1"/>
  <c r="E64" i="7"/>
  <c r="F64" i="7" s="1"/>
  <c r="G64" i="7"/>
  <c r="H64" i="7" s="1"/>
  <c r="E68" i="7"/>
  <c r="F68" i="7" s="1"/>
  <c r="G68" i="7"/>
  <c r="H68" i="7" s="1"/>
  <c r="G74" i="7"/>
  <c r="H74" i="7" s="1"/>
  <c r="E74" i="7"/>
  <c r="F74" i="7" s="1"/>
  <c r="G78" i="7"/>
  <c r="H78" i="7" s="1"/>
  <c r="E78" i="7"/>
  <c r="F78" i="7" s="1"/>
  <c r="I78" i="7" s="1"/>
  <c r="E82" i="7"/>
  <c r="F82" i="7" s="1"/>
  <c r="G82" i="7"/>
  <c r="H82" i="7" s="1"/>
  <c r="G86" i="7"/>
  <c r="H86" i="7" s="1"/>
  <c r="E86" i="7"/>
  <c r="F86" i="7" s="1"/>
  <c r="I86" i="7" s="1"/>
  <c r="G92" i="7"/>
  <c r="H92" i="7" s="1"/>
  <c r="E92" i="7"/>
  <c r="F92" i="7" s="1"/>
  <c r="E96" i="7"/>
  <c r="F96" i="7" s="1"/>
  <c r="G96" i="7"/>
  <c r="H96" i="7" s="1"/>
  <c r="E102" i="7"/>
  <c r="F102" i="7" s="1"/>
  <c r="G102" i="7"/>
  <c r="H102" i="7" s="1"/>
  <c r="G108" i="7"/>
  <c r="H108" i="7" s="1"/>
  <c r="E108" i="7"/>
  <c r="F108" i="7" s="1"/>
  <c r="I108" i="7" s="1"/>
  <c r="E112" i="7"/>
  <c r="F112" i="7" s="1"/>
  <c r="G112" i="7"/>
  <c r="H112" i="7" s="1"/>
  <c r="E116" i="7"/>
  <c r="F116" i="7" s="1"/>
  <c r="G116" i="7"/>
  <c r="H116" i="7" s="1"/>
  <c r="E118" i="7"/>
  <c r="F118" i="7" s="1"/>
  <c r="G118" i="7"/>
  <c r="H118" i="7" s="1"/>
  <c r="E122" i="7"/>
  <c r="F122" i="7" s="1"/>
  <c r="G122" i="7"/>
  <c r="H122" i="7" s="1"/>
  <c r="G124" i="7"/>
  <c r="H124" i="7" s="1"/>
  <c r="E124" i="7"/>
  <c r="F124" i="7" s="1"/>
  <c r="I124" i="7" s="1"/>
  <c r="G128" i="7"/>
  <c r="H128" i="7" s="1"/>
  <c r="E128" i="7"/>
  <c r="F128" i="7" s="1"/>
  <c r="I128" i="7" s="1"/>
  <c r="E130" i="7"/>
  <c r="F130" i="7" s="1"/>
  <c r="G130" i="7"/>
  <c r="H130" i="7" s="1"/>
  <c r="G134" i="7"/>
  <c r="H134" i="7" s="1"/>
  <c r="E134" i="7"/>
  <c r="F134" i="7" s="1"/>
  <c r="I134" i="7" s="1"/>
  <c r="G138" i="7"/>
  <c r="H138" i="7" s="1"/>
  <c r="E138" i="7"/>
  <c r="F138" i="7" s="1"/>
  <c r="I138" i="7" s="1"/>
  <c r="G142" i="7"/>
  <c r="H142" i="7" s="1"/>
  <c r="E142" i="7"/>
  <c r="F142" i="7" s="1"/>
  <c r="I142" i="7" s="1"/>
  <c r="G146" i="7"/>
  <c r="H146" i="7" s="1"/>
  <c r="E146" i="7"/>
  <c r="F146" i="7" s="1"/>
  <c r="I146" i="7" s="1"/>
  <c r="E150" i="7"/>
  <c r="F150" i="7" s="1"/>
  <c r="G150" i="7"/>
  <c r="H150" i="7" s="1"/>
  <c r="E154" i="7"/>
  <c r="F154" i="7" s="1"/>
  <c r="G154" i="7"/>
  <c r="H154" i="7" s="1"/>
  <c r="E158" i="7"/>
  <c r="F158" i="7" s="1"/>
  <c r="G158" i="7"/>
  <c r="H158" i="7" s="1"/>
  <c r="E162" i="7"/>
  <c r="F162" i="7" s="1"/>
  <c r="G162" i="7"/>
  <c r="H162" i="7" s="1"/>
  <c r="E168" i="7"/>
  <c r="F168" i="7" s="1"/>
  <c r="G168" i="7"/>
  <c r="H168" i="7" s="1"/>
  <c r="E172" i="7"/>
  <c r="F172" i="7" s="1"/>
  <c r="G172" i="7"/>
  <c r="H172" i="7" s="1"/>
  <c r="E176" i="7"/>
  <c r="F176" i="7" s="1"/>
  <c r="G176" i="7"/>
  <c r="H176" i="7" s="1"/>
  <c r="G180" i="7"/>
  <c r="H180" i="7" s="1"/>
  <c r="E180" i="7"/>
  <c r="F180" i="7" s="1"/>
  <c r="I180" i="7" s="1"/>
  <c r="G184" i="7"/>
  <c r="H184" i="7" s="1"/>
  <c r="E184" i="7"/>
  <c r="F184" i="7" s="1"/>
  <c r="I184" i="7" s="1"/>
  <c r="E188" i="7"/>
  <c r="F188" i="7" s="1"/>
  <c r="G188" i="7"/>
  <c r="H188" i="7" s="1"/>
  <c r="E192" i="7"/>
  <c r="F192" i="7" s="1"/>
  <c r="G192" i="7"/>
  <c r="H192" i="7" s="1"/>
  <c r="G198" i="7"/>
  <c r="H198" i="7" s="1"/>
  <c r="E198" i="7"/>
  <c r="F198" i="7" s="1"/>
  <c r="I198" i="7" s="1"/>
  <c r="E202" i="7"/>
  <c r="F202" i="7" s="1"/>
  <c r="G202" i="7"/>
  <c r="H202" i="7" s="1"/>
  <c r="G204" i="7"/>
  <c r="H204" i="7" s="1"/>
  <c r="E204" i="7"/>
  <c r="F204" i="7" s="1"/>
  <c r="I204" i="7" s="1"/>
  <c r="E208" i="7"/>
  <c r="F208" i="7" s="1"/>
  <c r="G208" i="7"/>
  <c r="H208" i="7" s="1"/>
  <c r="G212" i="7"/>
  <c r="H212" i="7" s="1"/>
  <c r="E212" i="7"/>
  <c r="F212" i="7" s="1"/>
  <c r="I212" i="7" s="1"/>
  <c r="E216" i="7"/>
  <c r="F216" i="7" s="1"/>
  <c r="G216" i="7"/>
  <c r="H216" i="7" s="1"/>
  <c r="G220" i="7"/>
  <c r="H220" i="7" s="1"/>
  <c r="E220" i="7"/>
  <c r="F220" i="7" s="1"/>
  <c r="I220" i="7" s="1"/>
  <c r="E224" i="7"/>
  <c r="F224" i="7" s="1"/>
  <c r="G224" i="7"/>
  <c r="H224" i="7" s="1"/>
  <c r="G230" i="7"/>
  <c r="H230" i="7" s="1"/>
  <c r="E230" i="7"/>
  <c r="F230" i="7" s="1"/>
  <c r="I230" i="7" s="1"/>
  <c r="E234" i="7"/>
  <c r="F234" i="7" s="1"/>
  <c r="G234" i="7"/>
  <c r="H234" i="7" s="1"/>
  <c r="G238" i="7"/>
  <c r="H238" i="7" s="1"/>
  <c r="E238" i="7"/>
  <c r="F238" i="7" s="1"/>
  <c r="I238" i="7" s="1"/>
  <c r="E242" i="7"/>
  <c r="F242" i="7" s="1"/>
  <c r="G242" i="7"/>
  <c r="H242" i="7" s="1"/>
  <c r="G246" i="7"/>
  <c r="H246" i="7" s="1"/>
  <c r="E246" i="7"/>
  <c r="F246" i="7" s="1"/>
  <c r="I246" i="7" s="1"/>
  <c r="E250" i="7"/>
  <c r="F250" i="7" s="1"/>
  <c r="G250" i="7"/>
  <c r="H250" i="7" s="1"/>
  <c r="G254" i="7"/>
  <c r="H254" i="7" s="1"/>
  <c r="E254" i="7"/>
  <c r="F254" i="7" s="1"/>
  <c r="I254" i="7" s="1"/>
  <c r="E258" i="7"/>
  <c r="F258" i="7" s="1"/>
  <c r="G258" i="7"/>
  <c r="H258" i="7" s="1"/>
  <c r="G262" i="7"/>
  <c r="H262" i="7" s="1"/>
  <c r="E262" i="7"/>
  <c r="F262" i="7" s="1"/>
  <c r="I262" i="7" s="1"/>
  <c r="E266" i="7"/>
  <c r="F266" i="7" s="1"/>
  <c r="G266" i="7"/>
  <c r="H266" i="7" s="1"/>
  <c r="G270" i="7"/>
  <c r="H270" i="7" s="1"/>
  <c r="E270" i="7"/>
  <c r="F270" i="7" s="1"/>
  <c r="I270" i="7" s="1"/>
  <c r="E274" i="7"/>
  <c r="F274" i="7" s="1"/>
  <c r="G274" i="7"/>
  <c r="H274" i="7" s="1"/>
  <c r="G278" i="7"/>
  <c r="H278" i="7" s="1"/>
  <c r="E278" i="7"/>
  <c r="F278" i="7" s="1"/>
  <c r="I278" i="7" s="1"/>
  <c r="G284" i="7"/>
  <c r="H284" i="7" s="1"/>
  <c r="E284" i="7"/>
  <c r="F284" i="7" s="1"/>
  <c r="I284" i="7" s="1"/>
  <c r="G292" i="7"/>
  <c r="H292" i="7" s="1"/>
  <c r="E292" i="7"/>
  <c r="F292" i="7" s="1"/>
  <c r="G310" i="7"/>
  <c r="H310" i="7" s="1"/>
  <c r="E310" i="7"/>
  <c r="F310" i="7" s="1"/>
  <c r="I310" i="7" s="1"/>
  <c r="G4" i="7"/>
  <c r="H4" i="7" s="1"/>
  <c r="E4" i="7"/>
  <c r="F4" i="7" s="1"/>
  <c r="I4" i="7" s="1"/>
  <c r="F369" i="4"/>
  <c r="I369" i="4" s="1"/>
  <c r="F328" i="4"/>
  <c r="I328" i="4" s="1"/>
  <c r="F285" i="4"/>
  <c r="I285" i="4" s="1"/>
  <c r="F242" i="4"/>
  <c r="I242" i="4" s="1"/>
  <c r="F200" i="4"/>
  <c r="I200" i="4" s="1"/>
  <c r="F157" i="4"/>
  <c r="I157" i="4" s="1"/>
  <c r="F108" i="4"/>
  <c r="I108" i="4" s="1"/>
  <c r="F44" i="4"/>
  <c r="I44" i="4" s="1"/>
  <c r="F360" i="4"/>
  <c r="I360" i="4" s="1"/>
  <c r="F317" i="4"/>
  <c r="I317" i="4" s="1"/>
  <c r="F274" i="4"/>
  <c r="I274" i="4" s="1"/>
  <c r="F232" i="4"/>
  <c r="I232" i="4" s="1"/>
  <c r="F189" i="4"/>
  <c r="I189" i="4" s="1"/>
  <c r="F146" i="4"/>
  <c r="I146" i="4" s="1"/>
  <c r="F92" i="4"/>
  <c r="I92" i="4" s="1"/>
  <c r="F28" i="4"/>
  <c r="I28" i="4" s="1"/>
  <c r="Z5" i="4"/>
  <c r="F349" i="4"/>
  <c r="I349" i="4" s="1"/>
  <c r="F306" i="4"/>
  <c r="I306" i="4" s="1"/>
  <c r="F264" i="4"/>
  <c r="I264" i="4" s="1"/>
  <c r="F221" i="4"/>
  <c r="I221" i="4" s="1"/>
  <c r="F178" i="4"/>
  <c r="I178" i="4" s="1"/>
  <c r="F136" i="4"/>
  <c r="I136" i="4" s="1"/>
  <c r="F76" i="4"/>
  <c r="I76" i="4" s="1"/>
  <c r="F12" i="4"/>
  <c r="I12" i="4" s="1"/>
  <c r="H5" i="4"/>
  <c r="F338" i="4"/>
  <c r="I338" i="4" s="1"/>
  <c r="F296" i="4"/>
  <c r="I296" i="4" s="1"/>
  <c r="F253" i="4"/>
  <c r="I253" i="4" s="1"/>
  <c r="F210" i="4"/>
  <c r="I210" i="4" s="1"/>
  <c r="F168" i="4"/>
  <c r="I168" i="4" s="1"/>
  <c r="F124" i="4"/>
  <c r="I124" i="4" s="1"/>
  <c r="F60" i="4"/>
  <c r="I60" i="4" s="1"/>
  <c r="Q5" i="4"/>
  <c r="P6" i="4" s="1"/>
  <c r="F368" i="4"/>
  <c r="I368" i="4" s="1"/>
  <c r="F358" i="4"/>
  <c r="I358" i="4" s="1"/>
  <c r="F348" i="4"/>
  <c r="I348" i="4" s="1"/>
  <c r="F337" i="4"/>
  <c r="I337" i="4" s="1"/>
  <c r="F326" i="4"/>
  <c r="I326" i="4" s="1"/>
  <c r="F316" i="4"/>
  <c r="I316" i="4" s="1"/>
  <c r="F305" i="4"/>
  <c r="I305" i="4" s="1"/>
  <c r="F294" i="4"/>
  <c r="I294" i="4" s="1"/>
  <c r="F284" i="4"/>
  <c r="I284" i="4" s="1"/>
  <c r="F273" i="4"/>
  <c r="I273" i="4" s="1"/>
  <c r="F262" i="4"/>
  <c r="I262" i="4" s="1"/>
  <c r="F252" i="4"/>
  <c r="I252" i="4" s="1"/>
  <c r="F241" i="4"/>
  <c r="I241" i="4" s="1"/>
  <c r="F230" i="4"/>
  <c r="I230" i="4" s="1"/>
  <c r="F220" i="4"/>
  <c r="I220" i="4" s="1"/>
  <c r="F209" i="4"/>
  <c r="I209" i="4" s="1"/>
  <c r="F198" i="4"/>
  <c r="I198" i="4" s="1"/>
  <c r="F188" i="4"/>
  <c r="I188" i="4" s="1"/>
  <c r="F177" i="4"/>
  <c r="I177" i="4" s="1"/>
  <c r="F166" i="4"/>
  <c r="I166" i="4" s="1"/>
  <c r="F156" i="4"/>
  <c r="I156" i="4" s="1"/>
  <c r="F145" i="4"/>
  <c r="I145" i="4" s="1"/>
  <c r="F134" i="4"/>
  <c r="I134" i="4" s="1"/>
  <c r="F121" i="4"/>
  <c r="I121" i="4" s="1"/>
  <c r="F105" i="4"/>
  <c r="I105" i="4" s="1"/>
  <c r="F89" i="4"/>
  <c r="I89" i="4" s="1"/>
  <c r="F73" i="4"/>
  <c r="I73" i="4" s="1"/>
  <c r="F57" i="4"/>
  <c r="I57" i="4" s="1"/>
  <c r="F41" i="4"/>
  <c r="I41" i="4" s="1"/>
  <c r="F25" i="4"/>
  <c r="I25" i="4" s="1"/>
  <c r="F9" i="4"/>
  <c r="I9" i="4" s="1"/>
  <c r="F365" i="4"/>
  <c r="I365" i="4" s="1"/>
  <c r="F354" i="4"/>
  <c r="I354" i="4" s="1"/>
  <c r="F344" i="4"/>
  <c r="I344" i="4" s="1"/>
  <c r="F333" i="4"/>
  <c r="I333" i="4" s="1"/>
  <c r="F322" i="4"/>
  <c r="I322" i="4" s="1"/>
  <c r="F312" i="4"/>
  <c r="I312" i="4" s="1"/>
  <c r="F301" i="4"/>
  <c r="I301" i="4" s="1"/>
  <c r="F290" i="4"/>
  <c r="I290" i="4" s="1"/>
  <c r="F280" i="4"/>
  <c r="I280" i="4" s="1"/>
  <c r="F269" i="4"/>
  <c r="I269" i="4" s="1"/>
  <c r="F258" i="4"/>
  <c r="I258" i="4" s="1"/>
  <c r="F248" i="4"/>
  <c r="I248" i="4" s="1"/>
  <c r="F237" i="4"/>
  <c r="I237" i="4" s="1"/>
  <c r="F226" i="4"/>
  <c r="I226" i="4" s="1"/>
  <c r="F216" i="4"/>
  <c r="I216" i="4" s="1"/>
  <c r="F205" i="4"/>
  <c r="I205" i="4" s="1"/>
  <c r="F194" i="4"/>
  <c r="I194" i="4" s="1"/>
  <c r="F184" i="4"/>
  <c r="I184" i="4" s="1"/>
  <c r="F173" i="4"/>
  <c r="I173" i="4" s="1"/>
  <c r="F162" i="4"/>
  <c r="I162" i="4" s="1"/>
  <c r="F152" i="4"/>
  <c r="I152" i="4" s="1"/>
  <c r="F141" i="4"/>
  <c r="I141" i="4" s="1"/>
  <c r="F130" i="4"/>
  <c r="I130" i="4" s="1"/>
  <c r="F116" i="4"/>
  <c r="I116" i="4" s="1"/>
  <c r="F100" i="4"/>
  <c r="I100" i="4" s="1"/>
  <c r="F84" i="4"/>
  <c r="I84" i="4" s="1"/>
  <c r="F68" i="4"/>
  <c r="I68" i="4" s="1"/>
  <c r="F52" i="4"/>
  <c r="I52" i="4" s="1"/>
  <c r="F36" i="4"/>
  <c r="I36" i="4" s="1"/>
  <c r="F20" i="4"/>
  <c r="I20" i="4" s="1"/>
  <c r="F364" i="4"/>
  <c r="I364" i="4" s="1"/>
  <c r="F353" i="4"/>
  <c r="I353" i="4" s="1"/>
  <c r="F342" i="4"/>
  <c r="I342" i="4" s="1"/>
  <c r="F332" i="4"/>
  <c r="I332" i="4" s="1"/>
  <c r="F321" i="4"/>
  <c r="I321" i="4" s="1"/>
  <c r="F310" i="4"/>
  <c r="I310" i="4" s="1"/>
  <c r="F300" i="4"/>
  <c r="I300" i="4" s="1"/>
  <c r="F289" i="4"/>
  <c r="I289" i="4" s="1"/>
  <c r="F278" i="4"/>
  <c r="I278" i="4" s="1"/>
  <c r="F268" i="4"/>
  <c r="I268" i="4" s="1"/>
  <c r="F257" i="4"/>
  <c r="I257" i="4" s="1"/>
  <c r="F246" i="4"/>
  <c r="F236" i="4"/>
  <c r="I236" i="4" s="1"/>
  <c r="F225" i="4"/>
  <c r="I225" i="4" s="1"/>
  <c r="F214" i="4"/>
  <c r="I214" i="4" s="1"/>
  <c r="F204" i="4"/>
  <c r="I204" i="4" s="1"/>
  <c r="F193" i="4"/>
  <c r="I193" i="4" s="1"/>
  <c r="F182" i="4"/>
  <c r="I182" i="4" s="1"/>
  <c r="F172" i="4"/>
  <c r="I172" i="4" s="1"/>
  <c r="F161" i="4"/>
  <c r="I161" i="4" s="1"/>
  <c r="F150" i="4"/>
  <c r="I150" i="4" s="1"/>
  <c r="F140" i="4"/>
  <c r="I140" i="4" s="1"/>
  <c r="F129" i="4"/>
  <c r="I129" i="4" s="1"/>
  <c r="F113" i="4"/>
  <c r="F97" i="4"/>
  <c r="I97" i="4" s="1"/>
  <c r="F81" i="4"/>
  <c r="I81" i="4" s="1"/>
  <c r="F65" i="4"/>
  <c r="I65" i="4" s="1"/>
  <c r="F49" i="4"/>
  <c r="I49" i="4" s="1"/>
  <c r="F33" i="4"/>
  <c r="I33" i="4" s="1"/>
  <c r="F17" i="4"/>
  <c r="I17" i="4" s="1"/>
  <c r="R6" i="4"/>
  <c r="F6" i="4"/>
  <c r="F367" i="4"/>
  <c r="I367" i="4" s="1"/>
  <c r="F362" i="4"/>
  <c r="I362" i="4" s="1"/>
  <c r="F357" i="4"/>
  <c r="I357" i="4" s="1"/>
  <c r="F352" i="4"/>
  <c r="I352" i="4" s="1"/>
  <c r="F346" i="4"/>
  <c r="I346" i="4" s="1"/>
  <c r="F341" i="4"/>
  <c r="I341" i="4" s="1"/>
  <c r="F336" i="4"/>
  <c r="I336" i="4" s="1"/>
  <c r="F330" i="4"/>
  <c r="I330" i="4" s="1"/>
  <c r="F325" i="4"/>
  <c r="I325" i="4" s="1"/>
  <c r="F320" i="4"/>
  <c r="I320" i="4" s="1"/>
  <c r="F314" i="4"/>
  <c r="I314" i="4" s="1"/>
  <c r="F309" i="4"/>
  <c r="I309" i="4" s="1"/>
  <c r="F304" i="4"/>
  <c r="I304" i="4" s="1"/>
  <c r="F298" i="4"/>
  <c r="I298" i="4" s="1"/>
  <c r="F293" i="4"/>
  <c r="I293" i="4" s="1"/>
  <c r="F288" i="4"/>
  <c r="I288" i="4" s="1"/>
  <c r="F282" i="4"/>
  <c r="I282" i="4" s="1"/>
  <c r="F277" i="4"/>
  <c r="I277" i="4" s="1"/>
  <c r="F272" i="4"/>
  <c r="I272" i="4" s="1"/>
  <c r="F266" i="4"/>
  <c r="I266" i="4" s="1"/>
  <c r="F261" i="4"/>
  <c r="I261" i="4" s="1"/>
  <c r="F256" i="4"/>
  <c r="I256" i="4" s="1"/>
  <c r="F250" i="4"/>
  <c r="I250" i="4" s="1"/>
  <c r="F245" i="4"/>
  <c r="I245" i="4" s="1"/>
  <c r="F240" i="4"/>
  <c r="I240" i="4" s="1"/>
  <c r="F234" i="4"/>
  <c r="I234" i="4" s="1"/>
  <c r="F229" i="4"/>
  <c r="I229" i="4" s="1"/>
  <c r="F224" i="4"/>
  <c r="I224" i="4" s="1"/>
  <c r="F218" i="4"/>
  <c r="I218" i="4" s="1"/>
  <c r="F213" i="4"/>
  <c r="I213" i="4" s="1"/>
  <c r="F208" i="4"/>
  <c r="I208" i="4" s="1"/>
  <c r="F202" i="4"/>
  <c r="I202" i="4" s="1"/>
  <c r="F197" i="4"/>
  <c r="I197" i="4" s="1"/>
  <c r="F192" i="4"/>
  <c r="I192" i="4" s="1"/>
  <c r="F186" i="4"/>
  <c r="I186" i="4" s="1"/>
  <c r="F181" i="4"/>
  <c r="I181" i="4" s="1"/>
  <c r="F176" i="4"/>
  <c r="I176" i="4" s="1"/>
  <c r="F170" i="4"/>
  <c r="I170" i="4" s="1"/>
  <c r="F165" i="4"/>
  <c r="I165" i="4" s="1"/>
  <c r="F160" i="4"/>
  <c r="I160" i="4" s="1"/>
  <c r="F154" i="4"/>
  <c r="I154" i="4" s="1"/>
  <c r="F149" i="4"/>
  <c r="I149" i="4" s="1"/>
  <c r="F144" i="4"/>
  <c r="I144" i="4" s="1"/>
  <c r="F138" i="4"/>
  <c r="I138" i="4" s="1"/>
  <c r="F133" i="4"/>
  <c r="I133" i="4" s="1"/>
  <c r="F128" i="4"/>
  <c r="I128" i="4" s="1"/>
  <c r="F120" i="4"/>
  <c r="I120" i="4" s="1"/>
  <c r="F112" i="4"/>
  <c r="I112" i="4" s="1"/>
  <c r="F104" i="4"/>
  <c r="I104" i="4" s="1"/>
  <c r="F96" i="4"/>
  <c r="I96" i="4" s="1"/>
  <c r="F88" i="4"/>
  <c r="I88" i="4" s="1"/>
  <c r="F80" i="4"/>
  <c r="I80" i="4" s="1"/>
  <c r="F72" i="4"/>
  <c r="I72" i="4" s="1"/>
  <c r="F64" i="4"/>
  <c r="I64" i="4" s="1"/>
  <c r="F56" i="4"/>
  <c r="I56" i="4" s="1"/>
  <c r="F48" i="4"/>
  <c r="I48" i="4" s="1"/>
  <c r="F40" i="4"/>
  <c r="I40" i="4" s="1"/>
  <c r="F32" i="4"/>
  <c r="I32" i="4" s="1"/>
  <c r="F24" i="4"/>
  <c r="I24" i="4" s="1"/>
  <c r="F16" i="4"/>
  <c r="I16" i="4" s="1"/>
  <c r="X8" i="4"/>
  <c r="AA8" i="4" s="1"/>
  <c r="X12" i="4"/>
  <c r="AA12" i="4" s="1"/>
  <c r="X16" i="4"/>
  <c r="AA16" i="4" s="1"/>
  <c r="X20" i="4"/>
  <c r="AA20" i="4" s="1"/>
  <c r="X24" i="4"/>
  <c r="AA24" i="4" s="1"/>
  <c r="X28" i="4"/>
  <c r="AA28" i="4" s="1"/>
  <c r="X32" i="4"/>
  <c r="AA32" i="4" s="1"/>
  <c r="X36" i="4"/>
  <c r="AA36" i="4" s="1"/>
  <c r="X40" i="4"/>
  <c r="AA40" i="4" s="1"/>
  <c r="X44" i="4"/>
  <c r="AA44" i="4" s="1"/>
  <c r="X48" i="4"/>
  <c r="AA48" i="4" s="1"/>
  <c r="X52" i="4"/>
  <c r="AA52" i="4" s="1"/>
  <c r="X56" i="4"/>
  <c r="AA56" i="4" s="1"/>
  <c r="X60" i="4"/>
  <c r="AA60" i="4" s="1"/>
  <c r="X64" i="4"/>
  <c r="AA64" i="4" s="1"/>
  <c r="X68" i="4"/>
  <c r="AA68" i="4" s="1"/>
  <c r="X72" i="4"/>
  <c r="AA72" i="4" s="1"/>
  <c r="X76" i="4"/>
  <c r="AA76" i="4" s="1"/>
  <c r="X80" i="4"/>
  <c r="AA80" i="4" s="1"/>
  <c r="X84" i="4"/>
  <c r="AA84" i="4" s="1"/>
  <c r="X88" i="4"/>
  <c r="AA88" i="4" s="1"/>
  <c r="X92" i="4"/>
  <c r="AA92" i="4" s="1"/>
  <c r="X96" i="4"/>
  <c r="AA96" i="4" s="1"/>
  <c r="X100" i="4"/>
  <c r="AA100" i="4" s="1"/>
  <c r="X104" i="4"/>
  <c r="AA104" i="4" s="1"/>
  <c r="X108" i="4"/>
  <c r="AA108" i="4" s="1"/>
  <c r="X112" i="4"/>
  <c r="AA112" i="4" s="1"/>
  <c r="X116" i="4"/>
  <c r="AA116" i="4" s="1"/>
  <c r="X120" i="4"/>
  <c r="AA120" i="4" s="1"/>
  <c r="X124" i="4"/>
  <c r="AA124" i="4" s="1"/>
  <c r="X128" i="4"/>
  <c r="AA128" i="4" s="1"/>
  <c r="X132" i="4"/>
  <c r="AA132" i="4" s="1"/>
  <c r="X136" i="4"/>
  <c r="AA136" i="4" s="1"/>
  <c r="X140" i="4"/>
  <c r="AA140" i="4" s="1"/>
  <c r="X144" i="4"/>
  <c r="AA144" i="4" s="1"/>
  <c r="X148" i="4"/>
  <c r="AA148" i="4" s="1"/>
  <c r="X152" i="4"/>
  <c r="AA152" i="4" s="1"/>
  <c r="X156" i="4"/>
  <c r="AA156" i="4" s="1"/>
  <c r="X160" i="4"/>
  <c r="AA160" i="4" s="1"/>
  <c r="X164" i="4"/>
  <c r="AA164" i="4" s="1"/>
  <c r="X168" i="4"/>
  <c r="AA168" i="4" s="1"/>
  <c r="X172" i="4"/>
  <c r="AA172" i="4" s="1"/>
  <c r="X176" i="4"/>
  <c r="AA176" i="4" s="1"/>
  <c r="X180" i="4"/>
  <c r="AA180" i="4" s="1"/>
  <c r="X184" i="4"/>
  <c r="AA184" i="4" s="1"/>
  <c r="X188" i="4"/>
  <c r="AA188" i="4" s="1"/>
  <c r="X192" i="4"/>
  <c r="AA192" i="4" s="1"/>
  <c r="X196" i="4"/>
  <c r="AA196" i="4" s="1"/>
  <c r="X200" i="4"/>
  <c r="AA200" i="4" s="1"/>
  <c r="X204" i="4"/>
  <c r="AA204" i="4" s="1"/>
  <c r="X208" i="4"/>
  <c r="AA208" i="4" s="1"/>
  <c r="X212" i="4"/>
  <c r="AA212" i="4" s="1"/>
  <c r="X216" i="4"/>
  <c r="AA216" i="4" s="1"/>
  <c r="X220" i="4"/>
  <c r="AA220" i="4" s="1"/>
  <c r="X224" i="4"/>
  <c r="AA224" i="4" s="1"/>
  <c r="X228" i="4"/>
  <c r="AA228" i="4" s="1"/>
  <c r="X232" i="4"/>
  <c r="AA232" i="4" s="1"/>
  <c r="X236" i="4"/>
  <c r="AA236" i="4" s="1"/>
  <c r="X240" i="4"/>
  <c r="AA240" i="4" s="1"/>
  <c r="X244" i="4"/>
  <c r="AA244" i="4" s="1"/>
  <c r="X248" i="4"/>
  <c r="AA248" i="4" s="1"/>
  <c r="X252" i="4"/>
  <c r="AA252" i="4" s="1"/>
  <c r="X256" i="4"/>
  <c r="AA256" i="4" s="1"/>
  <c r="X260" i="4"/>
  <c r="AA260" i="4" s="1"/>
  <c r="X264" i="4"/>
  <c r="AA264" i="4" s="1"/>
  <c r="X268" i="4"/>
  <c r="AA268" i="4" s="1"/>
  <c r="X272" i="4"/>
  <c r="AA272" i="4" s="1"/>
  <c r="X276" i="4"/>
  <c r="AA276" i="4" s="1"/>
  <c r="X280" i="4"/>
  <c r="AA280" i="4" s="1"/>
  <c r="X284" i="4"/>
  <c r="AA284" i="4" s="1"/>
  <c r="X288" i="4"/>
  <c r="AA288" i="4" s="1"/>
  <c r="X292" i="4"/>
  <c r="AA292" i="4" s="1"/>
  <c r="X296" i="4"/>
  <c r="AA296" i="4" s="1"/>
  <c r="X300" i="4"/>
  <c r="AA300" i="4" s="1"/>
  <c r="X304" i="4"/>
  <c r="AA304" i="4" s="1"/>
  <c r="X308" i="4"/>
  <c r="AA308" i="4" s="1"/>
  <c r="X312" i="4"/>
  <c r="AA312" i="4" s="1"/>
  <c r="X316" i="4"/>
  <c r="AA316" i="4" s="1"/>
  <c r="X320" i="4"/>
  <c r="AA320" i="4" s="1"/>
  <c r="X324" i="4"/>
  <c r="AA324" i="4" s="1"/>
  <c r="X328" i="4"/>
  <c r="AA328" i="4" s="1"/>
  <c r="X332" i="4"/>
  <c r="AA332" i="4" s="1"/>
  <c r="X9" i="4"/>
  <c r="AA9" i="4" s="1"/>
  <c r="X13" i="4"/>
  <c r="AA13" i="4" s="1"/>
  <c r="X17" i="4"/>
  <c r="AA17" i="4" s="1"/>
  <c r="X21" i="4"/>
  <c r="AA21" i="4" s="1"/>
  <c r="X25" i="4"/>
  <c r="AA25" i="4" s="1"/>
  <c r="X29" i="4"/>
  <c r="AA29" i="4" s="1"/>
  <c r="X33" i="4"/>
  <c r="AA33" i="4" s="1"/>
  <c r="X37" i="4"/>
  <c r="AA37" i="4" s="1"/>
  <c r="X41" i="4"/>
  <c r="AA41" i="4" s="1"/>
  <c r="X45" i="4"/>
  <c r="AA45" i="4" s="1"/>
  <c r="X49" i="4"/>
  <c r="AA49" i="4" s="1"/>
  <c r="X53" i="4"/>
  <c r="AA53" i="4" s="1"/>
  <c r="X57" i="4"/>
  <c r="AA57" i="4" s="1"/>
  <c r="X61" i="4"/>
  <c r="AA61" i="4" s="1"/>
  <c r="X65" i="4"/>
  <c r="AA65" i="4" s="1"/>
  <c r="X69" i="4"/>
  <c r="AA69" i="4" s="1"/>
  <c r="X73" i="4"/>
  <c r="AA73" i="4" s="1"/>
  <c r="X77" i="4"/>
  <c r="AA77" i="4" s="1"/>
  <c r="X81" i="4"/>
  <c r="AA81" i="4" s="1"/>
  <c r="X85" i="4"/>
  <c r="AA85" i="4" s="1"/>
  <c r="X89" i="4"/>
  <c r="AA89" i="4" s="1"/>
  <c r="X93" i="4"/>
  <c r="AA93" i="4" s="1"/>
  <c r="X97" i="4"/>
  <c r="AA97" i="4" s="1"/>
  <c r="X101" i="4"/>
  <c r="AA101" i="4" s="1"/>
  <c r="X105" i="4"/>
  <c r="AA105" i="4" s="1"/>
  <c r="X109" i="4"/>
  <c r="AA109" i="4" s="1"/>
  <c r="X113" i="4"/>
  <c r="AA113" i="4" s="1"/>
  <c r="X117" i="4"/>
  <c r="AA117" i="4" s="1"/>
  <c r="X121" i="4"/>
  <c r="AA121" i="4" s="1"/>
  <c r="X125" i="4"/>
  <c r="AA125" i="4" s="1"/>
  <c r="X129" i="4"/>
  <c r="AA129" i="4" s="1"/>
  <c r="X133" i="4"/>
  <c r="AA133" i="4" s="1"/>
  <c r="X137" i="4"/>
  <c r="AA137" i="4" s="1"/>
  <c r="X141" i="4"/>
  <c r="AA141" i="4" s="1"/>
  <c r="X145" i="4"/>
  <c r="AA145" i="4" s="1"/>
  <c r="X149" i="4"/>
  <c r="AA149" i="4" s="1"/>
  <c r="X153" i="4"/>
  <c r="AA153" i="4" s="1"/>
  <c r="X157" i="4"/>
  <c r="AA157" i="4" s="1"/>
  <c r="X161" i="4"/>
  <c r="AA161" i="4" s="1"/>
  <c r="X165" i="4"/>
  <c r="AA165" i="4" s="1"/>
  <c r="X169" i="4"/>
  <c r="AA169" i="4" s="1"/>
  <c r="X173" i="4"/>
  <c r="AA173" i="4" s="1"/>
  <c r="X177" i="4"/>
  <c r="AA177" i="4" s="1"/>
  <c r="X181" i="4"/>
  <c r="AA181" i="4" s="1"/>
  <c r="X185" i="4"/>
  <c r="AA185" i="4" s="1"/>
  <c r="X189" i="4"/>
  <c r="AA189" i="4" s="1"/>
  <c r="X193" i="4"/>
  <c r="AA193" i="4" s="1"/>
  <c r="X197" i="4"/>
  <c r="AA197" i="4" s="1"/>
  <c r="X201" i="4"/>
  <c r="AA201" i="4" s="1"/>
  <c r="X205" i="4"/>
  <c r="AA205" i="4" s="1"/>
  <c r="X209" i="4"/>
  <c r="AA209" i="4" s="1"/>
  <c r="X213" i="4"/>
  <c r="AA213" i="4" s="1"/>
  <c r="X217" i="4"/>
  <c r="AA217" i="4" s="1"/>
  <c r="X221" i="4"/>
  <c r="AA221" i="4" s="1"/>
  <c r="X225" i="4"/>
  <c r="AA225" i="4" s="1"/>
  <c r="X229" i="4"/>
  <c r="AA229" i="4" s="1"/>
  <c r="X233" i="4"/>
  <c r="AA233" i="4" s="1"/>
  <c r="X237" i="4"/>
  <c r="AA237" i="4" s="1"/>
  <c r="X241" i="4"/>
  <c r="AA241" i="4" s="1"/>
  <c r="X245" i="4"/>
  <c r="AA245" i="4" s="1"/>
  <c r="X249" i="4"/>
  <c r="AA249" i="4" s="1"/>
  <c r="X253" i="4"/>
  <c r="AA253" i="4" s="1"/>
  <c r="X257" i="4"/>
  <c r="AA257" i="4" s="1"/>
  <c r="X261" i="4"/>
  <c r="AA261" i="4" s="1"/>
  <c r="X265" i="4"/>
  <c r="AA265" i="4" s="1"/>
  <c r="X269" i="4"/>
  <c r="AA269" i="4" s="1"/>
  <c r="X273" i="4"/>
  <c r="AA273" i="4" s="1"/>
  <c r="X277" i="4"/>
  <c r="AA277" i="4" s="1"/>
  <c r="X281" i="4"/>
  <c r="AA281" i="4" s="1"/>
  <c r="X285" i="4"/>
  <c r="AA285" i="4" s="1"/>
  <c r="X289" i="4"/>
  <c r="AA289" i="4" s="1"/>
  <c r="X293" i="4"/>
  <c r="AA293" i="4" s="1"/>
  <c r="X297" i="4"/>
  <c r="AA297" i="4" s="1"/>
  <c r="X301" i="4"/>
  <c r="AA301" i="4" s="1"/>
  <c r="X305" i="4"/>
  <c r="AA305" i="4" s="1"/>
  <c r="X309" i="4"/>
  <c r="AA309" i="4" s="1"/>
  <c r="X313" i="4"/>
  <c r="AA313" i="4" s="1"/>
  <c r="X317" i="4"/>
  <c r="AA317" i="4" s="1"/>
  <c r="X321" i="4"/>
  <c r="AA321" i="4" s="1"/>
  <c r="X325" i="4"/>
  <c r="AA325" i="4" s="1"/>
  <c r="X329" i="4"/>
  <c r="AA329" i="4" s="1"/>
  <c r="X333" i="4"/>
  <c r="AA333" i="4" s="1"/>
  <c r="X10" i="4"/>
  <c r="AA10" i="4" s="1"/>
  <c r="X14" i="4"/>
  <c r="AA14" i="4" s="1"/>
  <c r="X18" i="4"/>
  <c r="AA18" i="4" s="1"/>
  <c r="X22" i="4"/>
  <c r="AA22" i="4" s="1"/>
  <c r="X26" i="4"/>
  <c r="AA26" i="4" s="1"/>
  <c r="X30" i="4"/>
  <c r="AA30" i="4" s="1"/>
  <c r="X34" i="4"/>
  <c r="AA34" i="4" s="1"/>
  <c r="X38" i="4"/>
  <c r="AA38" i="4" s="1"/>
  <c r="X42" i="4"/>
  <c r="AA42" i="4" s="1"/>
  <c r="X46" i="4"/>
  <c r="AA46" i="4" s="1"/>
  <c r="X50" i="4"/>
  <c r="AA50" i="4" s="1"/>
  <c r="X54" i="4"/>
  <c r="AA54" i="4" s="1"/>
  <c r="X58" i="4"/>
  <c r="AA58" i="4" s="1"/>
  <c r="X62" i="4"/>
  <c r="AA62" i="4" s="1"/>
  <c r="X66" i="4"/>
  <c r="AA66" i="4" s="1"/>
  <c r="X70" i="4"/>
  <c r="AA70" i="4" s="1"/>
  <c r="X74" i="4"/>
  <c r="AA74" i="4" s="1"/>
  <c r="X78" i="4"/>
  <c r="AA78" i="4" s="1"/>
  <c r="X82" i="4"/>
  <c r="AA82" i="4" s="1"/>
  <c r="X86" i="4"/>
  <c r="AA86" i="4" s="1"/>
  <c r="X90" i="4"/>
  <c r="AA90" i="4" s="1"/>
  <c r="X94" i="4"/>
  <c r="AA94" i="4" s="1"/>
  <c r="X98" i="4"/>
  <c r="AA98" i="4" s="1"/>
  <c r="X102" i="4"/>
  <c r="AA102" i="4" s="1"/>
  <c r="X106" i="4"/>
  <c r="AA106" i="4" s="1"/>
  <c r="X110" i="4"/>
  <c r="AA110" i="4" s="1"/>
  <c r="X114" i="4"/>
  <c r="AA114" i="4" s="1"/>
  <c r="X118" i="4"/>
  <c r="AA118" i="4" s="1"/>
  <c r="X122" i="4"/>
  <c r="AA122" i="4" s="1"/>
  <c r="X126" i="4"/>
  <c r="AA126" i="4" s="1"/>
  <c r="X130" i="4"/>
  <c r="AA130" i="4" s="1"/>
  <c r="X134" i="4"/>
  <c r="AA134" i="4" s="1"/>
  <c r="X138" i="4"/>
  <c r="AA138" i="4" s="1"/>
  <c r="X142" i="4"/>
  <c r="AA142" i="4" s="1"/>
  <c r="X146" i="4"/>
  <c r="AA146" i="4" s="1"/>
  <c r="X150" i="4"/>
  <c r="AA150" i="4" s="1"/>
  <c r="X154" i="4"/>
  <c r="AA154" i="4" s="1"/>
  <c r="X158" i="4"/>
  <c r="AA158" i="4" s="1"/>
  <c r="X162" i="4"/>
  <c r="AA162" i="4" s="1"/>
  <c r="X166" i="4"/>
  <c r="AA166" i="4" s="1"/>
  <c r="X170" i="4"/>
  <c r="AA170" i="4" s="1"/>
  <c r="X174" i="4"/>
  <c r="AA174" i="4" s="1"/>
  <c r="X178" i="4"/>
  <c r="AA178" i="4" s="1"/>
  <c r="X182" i="4"/>
  <c r="AA182" i="4" s="1"/>
  <c r="X186" i="4"/>
  <c r="AA186" i="4" s="1"/>
  <c r="X190" i="4"/>
  <c r="AA190" i="4" s="1"/>
  <c r="X194" i="4"/>
  <c r="AA194" i="4" s="1"/>
  <c r="X198" i="4"/>
  <c r="AA198" i="4" s="1"/>
  <c r="X202" i="4"/>
  <c r="AA202" i="4" s="1"/>
  <c r="X206" i="4"/>
  <c r="AA206" i="4" s="1"/>
  <c r="X210" i="4"/>
  <c r="AA210" i="4" s="1"/>
  <c r="X214" i="4"/>
  <c r="AA214" i="4" s="1"/>
  <c r="X218" i="4"/>
  <c r="AA218" i="4" s="1"/>
  <c r="X222" i="4"/>
  <c r="AA222" i="4" s="1"/>
  <c r="X226" i="4"/>
  <c r="AA226" i="4" s="1"/>
  <c r="X230" i="4"/>
  <c r="AA230" i="4" s="1"/>
  <c r="X234" i="4"/>
  <c r="AA234" i="4" s="1"/>
  <c r="X238" i="4"/>
  <c r="AA238" i="4" s="1"/>
  <c r="X242" i="4"/>
  <c r="AA242" i="4" s="1"/>
  <c r="X246" i="4"/>
  <c r="AA246" i="4" s="1"/>
  <c r="X250" i="4"/>
  <c r="AA250" i="4" s="1"/>
  <c r="X254" i="4"/>
  <c r="AA254" i="4" s="1"/>
  <c r="X258" i="4"/>
  <c r="AA258" i="4" s="1"/>
  <c r="X262" i="4"/>
  <c r="AA262" i="4" s="1"/>
  <c r="X266" i="4"/>
  <c r="AA266" i="4" s="1"/>
  <c r="X270" i="4"/>
  <c r="AA270" i="4" s="1"/>
  <c r="X274" i="4"/>
  <c r="AA274" i="4" s="1"/>
  <c r="X278" i="4"/>
  <c r="AA278" i="4" s="1"/>
  <c r="X282" i="4"/>
  <c r="AA282" i="4" s="1"/>
  <c r="X286" i="4"/>
  <c r="AA286" i="4" s="1"/>
  <c r="X290" i="4"/>
  <c r="AA290" i="4" s="1"/>
  <c r="X294" i="4"/>
  <c r="AA294" i="4" s="1"/>
  <c r="X298" i="4"/>
  <c r="AA298" i="4" s="1"/>
  <c r="X302" i="4"/>
  <c r="AA302" i="4" s="1"/>
  <c r="X306" i="4"/>
  <c r="AA306" i="4" s="1"/>
  <c r="X310" i="4"/>
  <c r="AA310" i="4" s="1"/>
  <c r="X314" i="4"/>
  <c r="AA314" i="4" s="1"/>
  <c r="X318" i="4"/>
  <c r="AA318" i="4" s="1"/>
  <c r="X322" i="4"/>
  <c r="AA322" i="4" s="1"/>
  <c r="X326" i="4"/>
  <c r="AA326" i="4" s="1"/>
  <c r="X15" i="4"/>
  <c r="AA15" i="4" s="1"/>
  <c r="X31" i="4"/>
  <c r="AA31" i="4" s="1"/>
  <c r="X47" i="4"/>
  <c r="AA47" i="4" s="1"/>
  <c r="X63" i="4"/>
  <c r="AA63" i="4" s="1"/>
  <c r="X79" i="4"/>
  <c r="AA79" i="4" s="1"/>
  <c r="X95" i="4"/>
  <c r="AA95" i="4" s="1"/>
  <c r="X111" i="4"/>
  <c r="AA111" i="4" s="1"/>
  <c r="X127" i="4"/>
  <c r="AA127" i="4" s="1"/>
  <c r="X143" i="4"/>
  <c r="AA143" i="4" s="1"/>
  <c r="X159" i="4"/>
  <c r="AA159" i="4" s="1"/>
  <c r="X175" i="4"/>
  <c r="AA175" i="4" s="1"/>
  <c r="X191" i="4"/>
  <c r="AA191" i="4" s="1"/>
  <c r="X207" i="4"/>
  <c r="AA207" i="4" s="1"/>
  <c r="X223" i="4"/>
  <c r="AA223" i="4" s="1"/>
  <c r="X239" i="4"/>
  <c r="AA239" i="4" s="1"/>
  <c r="X255" i="4"/>
  <c r="AA255" i="4" s="1"/>
  <c r="X271" i="4"/>
  <c r="AA271" i="4" s="1"/>
  <c r="X287" i="4"/>
  <c r="AA287" i="4" s="1"/>
  <c r="X303" i="4"/>
  <c r="AA303" i="4" s="1"/>
  <c r="X319" i="4"/>
  <c r="AA319" i="4" s="1"/>
  <c r="X331" i="4"/>
  <c r="AA331" i="4" s="1"/>
  <c r="X337" i="4"/>
  <c r="AA337" i="4" s="1"/>
  <c r="X341" i="4"/>
  <c r="AA341" i="4" s="1"/>
  <c r="X345" i="4"/>
  <c r="AA345" i="4" s="1"/>
  <c r="X349" i="4"/>
  <c r="AA349" i="4" s="1"/>
  <c r="X353" i="4"/>
  <c r="AA353" i="4" s="1"/>
  <c r="X357" i="4"/>
  <c r="AA357" i="4" s="1"/>
  <c r="X361" i="4"/>
  <c r="AA361" i="4" s="1"/>
  <c r="X365" i="4"/>
  <c r="AA365" i="4" s="1"/>
  <c r="X369" i="4"/>
  <c r="AA369" i="4" s="1"/>
  <c r="X19" i="4"/>
  <c r="AA19" i="4" s="1"/>
  <c r="X35" i="4"/>
  <c r="AA35" i="4" s="1"/>
  <c r="X51" i="4"/>
  <c r="AA51" i="4" s="1"/>
  <c r="X67" i="4"/>
  <c r="AA67" i="4" s="1"/>
  <c r="X83" i="4"/>
  <c r="AA83" i="4" s="1"/>
  <c r="X99" i="4"/>
  <c r="AA99" i="4" s="1"/>
  <c r="X115" i="4"/>
  <c r="AA115" i="4" s="1"/>
  <c r="X131" i="4"/>
  <c r="AA131" i="4" s="1"/>
  <c r="X147" i="4"/>
  <c r="AA147" i="4" s="1"/>
  <c r="X163" i="4"/>
  <c r="AA163" i="4" s="1"/>
  <c r="X179" i="4"/>
  <c r="AA179" i="4" s="1"/>
  <c r="X195" i="4"/>
  <c r="AA195" i="4" s="1"/>
  <c r="X211" i="4"/>
  <c r="AA211" i="4" s="1"/>
  <c r="X227" i="4"/>
  <c r="AA227" i="4" s="1"/>
  <c r="X243" i="4"/>
  <c r="AA243" i="4" s="1"/>
  <c r="X259" i="4"/>
  <c r="AA259" i="4" s="1"/>
  <c r="X275" i="4"/>
  <c r="AA275" i="4" s="1"/>
  <c r="X291" i="4"/>
  <c r="AA291" i="4" s="1"/>
  <c r="X307" i="4"/>
  <c r="AA307" i="4" s="1"/>
  <c r="X323" i="4"/>
  <c r="AA323" i="4" s="1"/>
  <c r="X334" i="4"/>
  <c r="AA334" i="4" s="1"/>
  <c r="X338" i="4"/>
  <c r="AA338" i="4" s="1"/>
  <c r="X342" i="4"/>
  <c r="AA342" i="4" s="1"/>
  <c r="X346" i="4"/>
  <c r="AA346" i="4" s="1"/>
  <c r="X350" i="4"/>
  <c r="AA350" i="4" s="1"/>
  <c r="X354" i="4"/>
  <c r="AA354" i="4" s="1"/>
  <c r="X358" i="4"/>
  <c r="AA358" i="4" s="1"/>
  <c r="X362" i="4"/>
  <c r="AA362" i="4" s="1"/>
  <c r="X366" i="4"/>
  <c r="AA366" i="4" s="1"/>
  <c r="X370" i="4"/>
  <c r="AA370" i="4" s="1"/>
  <c r="X23" i="4"/>
  <c r="AA23" i="4" s="1"/>
  <c r="X55" i="4"/>
  <c r="AA55" i="4" s="1"/>
  <c r="X87" i="4"/>
  <c r="AA87" i="4" s="1"/>
  <c r="X119" i="4"/>
  <c r="AA119" i="4" s="1"/>
  <c r="X151" i="4"/>
  <c r="AA151" i="4" s="1"/>
  <c r="X183" i="4"/>
  <c r="AA183" i="4" s="1"/>
  <c r="X215" i="4"/>
  <c r="AA215" i="4" s="1"/>
  <c r="X247" i="4"/>
  <c r="AA247" i="4" s="1"/>
  <c r="X279" i="4"/>
  <c r="AA279" i="4" s="1"/>
  <c r="X311" i="4"/>
  <c r="AA311" i="4" s="1"/>
  <c r="X335" i="4"/>
  <c r="AA335" i="4" s="1"/>
  <c r="X343" i="4"/>
  <c r="AA343" i="4" s="1"/>
  <c r="X351" i="4"/>
  <c r="AA351" i="4" s="1"/>
  <c r="X359" i="4"/>
  <c r="AA359" i="4" s="1"/>
  <c r="X367" i="4"/>
  <c r="AA367" i="4" s="1"/>
  <c r="X27" i="4"/>
  <c r="AA27" i="4" s="1"/>
  <c r="X59" i="4"/>
  <c r="AA59" i="4" s="1"/>
  <c r="X91" i="4"/>
  <c r="AA91" i="4" s="1"/>
  <c r="X123" i="4"/>
  <c r="AA123" i="4" s="1"/>
  <c r="X155" i="4"/>
  <c r="AA155" i="4" s="1"/>
  <c r="X187" i="4"/>
  <c r="AA187" i="4" s="1"/>
  <c r="X219" i="4"/>
  <c r="AA219" i="4" s="1"/>
  <c r="X251" i="4"/>
  <c r="AA251" i="4" s="1"/>
  <c r="X283" i="4"/>
  <c r="AA283" i="4" s="1"/>
  <c r="X315" i="4"/>
  <c r="AA315" i="4" s="1"/>
  <c r="X336" i="4"/>
  <c r="AA336" i="4" s="1"/>
  <c r="X344" i="4"/>
  <c r="AA344" i="4" s="1"/>
  <c r="X352" i="4"/>
  <c r="AA352" i="4" s="1"/>
  <c r="X360" i="4"/>
  <c r="AA360" i="4" s="1"/>
  <c r="X368" i="4"/>
  <c r="AA368" i="4" s="1"/>
  <c r="X7" i="4"/>
  <c r="AA7" i="4" s="1"/>
  <c r="X39" i="4"/>
  <c r="AA39" i="4" s="1"/>
  <c r="X71" i="4"/>
  <c r="AA71" i="4" s="1"/>
  <c r="X103" i="4"/>
  <c r="AA103" i="4" s="1"/>
  <c r="X135" i="4"/>
  <c r="AA135" i="4" s="1"/>
  <c r="X167" i="4"/>
  <c r="AA167" i="4" s="1"/>
  <c r="X199" i="4"/>
  <c r="AA199" i="4" s="1"/>
  <c r="X231" i="4"/>
  <c r="AA231" i="4" s="1"/>
  <c r="X263" i="4"/>
  <c r="AA263" i="4" s="1"/>
  <c r="X295" i="4"/>
  <c r="AA295" i="4" s="1"/>
  <c r="X327" i="4"/>
  <c r="AA327" i="4" s="1"/>
  <c r="X339" i="4"/>
  <c r="AA339" i="4" s="1"/>
  <c r="X347" i="4"/>
  <c r="AA347" i="4" s="1"/>
  <c r="X355" i="4"/>
  <c r="AA355" i="4" s="1"/>
  <c r="X363" i="4"/>
  <c r="AA363" i="4" s="1"/>
  <c r="X6" i="4"/>
  <c r="Y6" i="4" s="1"/>
  <c r="X11" i="4"/>
  <c r="AA11" i="4" s="1"/>
  <c r="X43" i="4"/>
  <c r="AA43" i="4" s="1"/>
  <c r="X75" i="4"/>
  <c r="AA75" i="4" s="1"/>
  <c r="X107" i="4"/>
  <c r="AA107" i="4" s="1"/>
  <c r="X139" i="4"/>
  <c r="AA139" i="4" s="1"/>
  <c r="X171" i="4"/>
  <c r="AA171" i="4" s="1"/>
  <c r="X203" i="4"/>
  <c r="AA203" i="4" s="1"/>
  <c r="X235" i="4"/>
  <c r="AA235" i="4" s="1"/>
  <c r="X267" i="4"/>
  <c r="AA267" i="4" s="1"/>
  <c r="X299" i="4"/>
  <c r="AA299" i="4" s="1"/>
  <c r="X330" i="4"/>
  <c r="AA330" i="4" s="1"/>
  <c r="X340" i="4"/>
  <c r="AA340" i="4" s="1"/>
  <c r="X348" i="4"/>
  <c r="AA348" i="4" s="1"/>
  <c r="X356" i="4"/>
  <c r="AA356" i="4" s="1"/>
  <c r="X364" i="4"/>
  <c r="AA364" i="4" s="1"/>
  <c r="O7" i="4"/>
  <c r="R7" i="4" s="1"/>
  <c r="O11" i="4"/>
  <c r="R11" i="4" s="1"/>
  <c r="O15" i="4"/>
  <c r="R15" i="4" s="1"/>
  <c r="O19" i="4"/>
  <c r="R19" i="4" s="1"/>
  <c r="O23" i="4"/>
  <c r="R23" i="4" s="1"/>
  <c r="O27" i="4"/>
  <c r="R27" i="4" s="1"/>
  <c r="O31" i="4"/>
  <c r="R31" i="4" s="1"/>
  <c r="O35" i="4"/>
  <c r="R35" i="4" s="1"/>
  <c r="O39" i="4"/>
  <c r="R39" i="4" s="1"/>
  <c r="O43" i="4"/>
  <c r="R43" i="4" s="1"/>
  <c r="O47" i="4"/>
  <c r="R47" i="4" s="1"/>
  <c r="O51" i="4"/>
  <c r="R51" i="4" s="1"/>
  <c r="O55" i="4"/>
  <c r="R55" i="4" s="1"/>
  <c r="O59" i="4"/>
  <c r="R59" i="4" s="1"/>
  <c r="O63" i="4"/>
  <c r="R63" i="4" s="1"/>
  <c r="O67" i="4"/>
  <c r="R67" i="4" s="1"/>
  <c r="O71" i="4"/>
  <c r="R71" i="4" s="1"/>
  <c r="O75" i="4"/>
  <c r="R75" i="4" s="1"/>
  <c r="O79" i="4"/>
  <c r="R79" i="4" s="1"/>
  <c r="O83" i="4"/>
  <c r="R83" i="4" s="1"/>
  <c r="O87" i="4"/>
  <c r="R87" i="4" s="1"/>
  <c r="O91" i="4"/>
  <c r="R91" i="4" s="1"/>
  <c r="O95" i="4"/>
  <c r="R95" i="4" s="1"/>
  <c r="O99" i="4"/>
  <c r="R99" i="4" s="1"/>
  <c r="O103" i="4"/>
  <c r="R103" i="4" s="1"/>
  <c r="O107" i="4"/>
  <c r="R107" i="4" s="1"/>
  <c r="O111" i="4"/>
  <c r="R111" i="4" s="1"/>
  <c r="O115" i="4"/>
  <c r="R115" i="4" s="1"/>
  <c r="O119" i="4"/>
  <c r="R119" i="4" s="1"/>
  <c r="O123" i="4"/>
  <c r="R123" i="4" s="1"/>
  <c r="O127" i="4"/>
  <c r="R127" i="4" s="1"/>
  <c r="O131" i="4"/>
  <c r="R131" i="4" s="1"/>
  <c r="O135" i="4"/>
  <c r="R135" i="4" s="1"/>
  <c r="O139" i="4"/>
  <c r="R139" i="4" s="1"/>
  <c r="O143" i="4"/>
  <c r="R143" i="4" s="1"/>
  <c r="O147" i="4"/>
  <c r="R147" i="4" s="1"/>
  <c r="O151" i="4"/>
  <c r="R151" i="4" s="1"/>
  <c r="O155" i="4"/>
  <c r="R155" i="4" s="1"/>
  <c r="O159" i="4"/>
  <c r="R159" i="4" s="1"/>
  <c r="O163" i="4"/>
  <c r="R163" i="4" s="1"/>
  <c r="O167" i="4"/>
  <c r="R167" i="4" s="1"/>
  <c r="O171" i="4"/>
  <c r="R171" i="4" s="1"/>
  <c r="O175" i="4"/>
  <c r="R175" i="4" s="1"/>
  <c r="O179" i="4"/>
  <c r="R179" i="4" s="1"/>
  <c r="O183" i="4"/>
  <c r="R183" i="4" s="1"/>
  <c r="O187" i="4"/>
  <c r="R187" i="4" s="1"/>
  <c r="O191" i="4"/>
  <c r="R191" i="4" s="1"/>
  <c r="O195" i="4"/>
  <c r="R195" i="4" s="1"/>
  <c r="O199" i="4"/>
  <c r="R199" i="4" s="1"/>
  <c r="O203" i="4"/>
  <c r="R203" i="4" s="1"/>
  <c r="O207" i="4"/>
  <c r="R207" i="4" s="1"/>
  <c r="O211" i="4"/>
  <c r="R211" i="4" s="1"/>
  <c r="O215" i="4"/>
  <c r="R215" i="4" s="1"/>
  <c r="O219" i="4"/>
  <c r="R219" i="4" s="1"/>
  <c r="O223" i="4"/>
  <c r="R223" i="4" s="1"/>
  <c r="O227" i="4"/>
  <c r="R227" i="4" s="1"/>
  <c r="O231" i="4"/>
  <c r="R231" i="4" s="1"/>
  <c r="O235" i="4"/>
  <c r="R235" i="4" s="1"/>
  <c r="O239" i="4"/>
  <c r="R239" i="4" s="1"/>
  <c r="O243" i="4"/>
  <c r="R243" i="4" s="1"/>
  <c r="O247" i="4"/>
  <c r="R247" i="4" s="1"/>
  <c r="O251" i="4"/>
  <c r="R251" i="4" s="1"/>
  <c r="O255" i="4"/>
  <c r="R255" i="4" s="1"/>
  <c r="O259" i="4"/>
  <c r="R259" i="4" s="1"/>
  <c r="O263" i="4"/>
  <c r="R263" i="4" s="1"/>
  <c r="O267" i="4"/>
  <c r="R267" i="4" s="1"/>
  <c r="O271" i="4"/>
  <c r="R271" i="4" s="1"/>
  <c r="O275" i="4"/>
  <c r="R275" i="4" s="1"/>
  <c r="O279" i="4"/>
  <c r="R279" i="4" s="1"/>
  <c r="O283" i="4"/>
  <c r="R283" i="4" s="1"/>
  <c r="O287" i="4"/>
  <c r="R287" i="4" s="1"/>
  <c r="O291" i="4"/>
  <c r="R291" i="4" s="1"/>
  <c r="O295" i="4"/>
  <c r="R295" i="4" s="1"/>
  <c r="O299" i="4"/>
  <c r="R299" i="4" s="1"/>
  <c r="O303" i="4"/>
  <c r="R303" i="4" s="1"/>
  <c r="O307" i="4"/>
  <c r="R307" i="4" s="1"/>
  <c r="O311" i="4"/>
  <c r="R311" i="4" s="1"/>
  <c r="O315" i="4"/>
  <c r="R315" i="4" s="1"/>
  <c r="O319" i="4"/>
  <c r="R319" i="4" s="1"/>
  <c r="O323" i="4"/>
  <c r="R323" i="4" s="1"/>
  <c r="O327" i="4"/>
  <c r="R327" i="4" s="1"/>
  <c r="O331" i="4"/>
  <c r="R331" i="4" s="1"/>
  <c r="O335" i="4"/>
  <c r="R335" i="4" s="1"/>
  <c r="O339" i="4"/>
  <c r="R339" i="4" s="1"/>
  <c r="O343" i="4"/>
  <c r="R343" i="4" s="1"/>
  <c r="O347" i="4"/>
  <c r="R347" i="4" s="1"/>
  <c r="O351" i="4"/>
  <c r="R351" i="4" s="1"/>
  <c r="O355" i="4"/>
  <c r="R355" i="4" s="1"/>
  <c r="O359" i="4"/>
  <c r="R359" i="4" s="1"/>
  <c r="O363" i="4"/>
  <c r="R363" i="4" s="1"/>
  <c r="O367" i="4"/>
  <c r="R367" i="4" s="1"/>
  <c r="O8" i="4"/>
  <c r="R8" i="4" s="1"/>
  <c r="O12" i="4"/>
  <c r="R12" i="4" s="1"/>
  <c r="O16" i="4"/>
  <c r="R16" i="4" s="1"/>
  <c r="O20" i="4"/>
  <c r="R20" i="4" s="1"/>
  <c r="O24" i="4"/>
  <c r="R24" i="4" s="1"/>
  <c r="O28" i="4"/>
  <c r="R28" i="4" s="1"/>
  <c r="O32" i="4"/>
  <c r="R32" i="4" s="1"/>
  <c r="O36" i="4"/>
  <c r="R36" i="4" s="1"/>
  <c r="O40" i="4"/>
  <c r="R40" i="4" s="1"/>
  <c r="O44" i="4"/>
  <c r="R44" i="4" s="1"/>
  <c r="O48" i="4"/>
  <c r="R48" i="4" s="1"/>
  <c r="O52" i="4"/>
  <c r="R52" i="4" s="1"/>
  <c r="O56" i="4"/>
  <c r="R56" i="4" s="1"/>
  <c r="O60" i="4"/>
  <c r="R60" i="4" s="1"/>
  <c r="O64" i="4"/>
  <c r="R64" i="4" s="1"/>
  <c r="O68" i="4"/>
  <c r="R68" i="4" s="1"/>
  <c r="O72" i="4"/>
  <c r="R72" i="4" s="1"/>
  <c r="O76" i="4"/>
  <c r="R76" i="4" s="1"/>
  <c r="O80" i="4"/>
  <c r="R80" i="4" s="1"/>
  <c r="O9" i="4"/>
  <c r="R9" i="4" s="1"/>
  <c r="O17" i="4"/>
  <c r="R17" i="4" s="1"/>
  <c r="O25" i="4"/>
  <c r="R25" i="4" s="1"/>
  <c r="O33" i="4"/>
  <c r="R33" i="4" s="1"/>
  <c r="O41" i="4"/>
  <c r="R41" i="4" s="1"/>
  <c r="O49" i="4"/>
  <c r="R49" i="4" s="1"/>
  <c r="O57" i="4"/>
  <c r="R57" i="4" s="1"/>
  <c r="O65" i="4"/>
  <c r="R65" i="4" s="1"/>
  <c r="O73" i="4"/>
  <c r="R73" i="4" s="1"/>
  <c r="O81" i="4"/>
  <c r="R81" i="4" s="1"/>
  <c r="O86" i="4"/>
  <c r="R86" i="4" s="1"/>
  <c r="O92" i="4"/>
  <c r="R92" i="4" s="1"/>
  <c r="O97" i="4"/>
  <c r="R97" i="4" s="1"/>
  <c r="O102" i="4"/>
  <c r="R102" i="4" s="1"/>
  <c r="O108" i="4"/>
  <c r="R108" i="4" s="1"/>
  <c r="O113" i="4"/>
  <c r="R113" i="4" s="1"/>
  <c r="O118" i="4"/>
  <c r="R118" i="4" s="1"/>
  <c r="O124" i="4"/>
  <c r="R124" i="4" s="1"/>
  <c r="O129" i="4"/>
  <c r="R129" i="4" s="1"/>
  <c r="O134" i="4"/>
  <c r="R134" i="4" s="1"/>
  <c r="O140" i="4"/>
  <c r="R140" i="4" s="1"/>
  <c r="O145" i="4"/>
  <c r="R145" i="4" s="1"/>
  <c r="O150" i="4"/>
  <c r="R150" i="4" s="1"/>
  <c r="O156" i="4"/>
  <c r="R156" i="4" s="1"/>
  <c r="O161" i="4"/>
  <c r="R161" i="4" s="1"/>
  <c r="O166" i="4"/>
  <c r="R166" i="4" s="1"/>
  <c r="O172" i="4"/>
  <c r="R172" i="4" s="1"/>
  <c r="O177" i="4"/>
  <c r="R177" i="4" s="1"/>
  <c r="O182" i="4"/>
  <c r="R182" i="4" s="1"/>
  <c r="O188" i="4"/>
  <c r="R188" i="4" s="1"/>
  <c r="O193" i="4"/>
  <c r="R193" i="4" s="1"/>
  <c r="O198" i="4"/>
  <c r="R198" i="4" s="1"/>
  <c r="O204" i="4"/>
  <c r="R204" i="4" s="1"/>
  <c r="O209" i="4"/>
  <c r="R209" i="4" s="1"/>
  <c r="O214" i="4"/>
  <c r="R214" i="4" s="1"/>
  <c r="O220" i="4"/>
  <c r="R220" i="4" s="1"/>
  <c r="O225" i="4"/>
  <c r="R225" i="4" s="1"/>
  <c r="O230" i="4"/>
  <c r="R230" i="4" s="1"/>
  <c r="O236" i="4"/>
  <c r="R236" i="4" s="1"/>
  <c r="O241" i="4"/>
  <c r="R241" i="4" s="1"/>
  <c r="O246" i="4"/>
  <c r="R246" i="4" s="1"/>
  <c r="O252" i="4"/>
  <c r="R252" i="4" s="1"/>
  <c r="O257" i="4"/>
  <c r="R257" i="4" s="1"/>
  <c r="O262" i="4"/>
  <c r="R262" i="4" s="1"/>
  <c r="O268" i="4"/>
  <c r="R268" i="4" s="1"/>
  <c r="O273" i="4"/>
  <c r="R273" i="4" s="1"/>
  <c r="O278" i="4"/>
  <c r="R278" i="4" s="1"/>
  <c r="O284" i="4"/>
  <c r="R284" i="4" s="1"/>
  <c r="O289" i="4"/>
  <c r="R289" i="4" s="1"/>
  <c r="O294" i="4"/>
  <c r="R294" i="4" s="1"/>
  <c r="O300" i="4"/>
  <c r="R300" i="4" s="1"/>
  <c r="O305" i="4"/>
  <c r="R305" i="4" s="1"/>
  <c r="O310" i="4"/>
  <c r="R310" i="4" s="1"/>
  <c r="O316" i="4"/>
  <c r="R316" i="4" s="1"/>
  <c r="O321" i="4"/>
  <c r="R321" i="4" s="1"/>
  <c r="O326" i="4"/>
  <c r="R326" i="4" s="1"/>
  <c r="O332" i="4"/>
  <c r="R332" i="4" s="1"/>
  <c r="O337" i="4"/>
  <c r="R337" i="4" s="1"/>
  <c r="O342" i="4"/>
  <c r="R342" i="4" s="1"/>
  <c r="O348" i="4"/>
  <c r="R348" i="4" s="1"/>
  <c r="O353" i="4"/>
  <c r="R353" i="4" s="1"/>
  <c r="O358" i="4"/>
  <c r="R358" i="4" s="1"/>
  <c r="O364" i="4"/>
  <c r="R364" i="4" s="1"/>
  <c r="O369" i="4"/>
  <c r="R369" i="4" s="1"/>
  <c r="O10" i="4"/>
  <c r="R10" i="4" s="1"/>
  <c r="O18" i="4"/>
  <c r="R18" i="4" s="1"/>
  <c r="O26" i="4"/>
  <c r="R26" i="4" s="1"/>
  <c r="O34" i="4"/>
  <c r="R34" i="4" s="1"/>
  <c r="O42" i="4"/>
  <c r="R42" i="4" s="1"/>
  <c r="O50" i="4"/>
  <c r="R50" i="4" s="1"/>
  <c r="O58" i="4"/>
  <c r="R58" i="4" s="1"/>
  <c r="O66" i="4"/>
  <c r="R66" i="4" s="1"/>
  <c r="O74" i="4"/>
  <c r="R74" i="4" s="1"/>
  <c r="O82" i="4"/>
  <c r="R82" i="4" s="1"/>
  <c r="O88" i="4"/>
  <c r="R88" i="4" s="1"/>
  <c r="O93" i="4"/>
  <c r="R93" i="4" s="1"/>
  <c r="O98" i="4"/>
  <c r="R98" i="4" s="1"/>
  <c r="O104" i="4"/>
  <c r="R104" i="4" s="1"/>
  <c r="O109" i="4"/>
  <c r="R109" i="4" s="1"/>
  <c r="O114" i="4"/>
  <c r="R114" i="4" s="1"/>
  <c r="O120" i="4"/>
  <c r="R120" i="4" s="1"/>
  <c r="O125" i="4"/>
  <c r="R125" i="4" s="1"/>
  <c r="O130" i="4"/>
  <c r="R130" i="4" s="1"/>
  <c r="O136" i="4"/>
  <c r="R136" i="4" s="1"/>
  <c r="O141" i="4"/>
  <c r="R141" i="4" s="1"/>
  <c r="O146" i="4"/>
  <c r="R146" i="4" s="1"/>
  <c r="O152" i="4"/>
  <c r="R152" i="4" s="1"/>
  <c r="O157" i="4"/>
  <c r="R157" i="4" s="1"/>
  <c r="O162" i="4"/>
  <c r="R162" i="4" s="1"/>
  <c r="O168" i="4"/>
  <c r="R168" i="4" s="1"/>
  <c r="O173" i="4"/>
  <c r="R173" i="4" s="1"/>
  <c r="O178" i="4"/>
  <c r="R178" i="4" s="1"/>
  <c r="O184" i="4"/>
  <c r="R184" i="4" s="1"/>
  <c r="O189" i="4"/>
  <c r="R189" i="4" s="1"/>
  <c r="O194" i="4"/>
  <c r="R194" i="4" s="1"/>
  <c r="O200" i="4"/>
  <c r="R200" i="4" s="1"/>
  <c r="O205" i="4"/>
  <c r="R205" i="4" s="1"/>
  <c r="O210" i="4"/>
  <c r="R210" i="4" s="1"/>
  <c r="O216" i="4"/>
  <c r="R216" i="4" s="1"/>
  <c r="O221" i="4"/>
  <c r="R221" i="4" s="1"/>
  <c r="O226" i="4"/>
  <c r="R226" i="4" s="1"/>
  <c r="O232" i="4"/>
  <c r="R232" i="4" s="1"/>
  <c r="O237" i="4"/>
  <c r="R237" i="4" s="1"/>
  <c r="O242" i="4"/>
  <c r="R242" i="4" s="1"/>
  <c r="O248" i="4"/>
  <c r="R248" i="4" s="1"/>
  <c r="O253" i="4"/>
  <c r="R253" i="4" s="1"/>
  <c r="O258" i="4"/>
  <c r="R258" i="4" s="1"/>
  <c r="O264" i="4"/>
  <c r="R264" i="4" s="1"/>
  <c r="O269" i="4"/>
  <c r="R269" i="4" s="1"/>
  <c r="O274" i="4"/>
  <c r="R274" i="4" s="1"/>
  <c r="O280" i="4"/>
  <c r="R280" i="4" s="1"/>
  <c r="O285" i="4"/>
  <c r="R285" i="4" s="1"/>
  <c r="O290" i="4"/>
  <c r="R290" i="4" s="1"/>
  <c r="O296" i="4"/>
  <c r="R296" i="4" s="1"/>
  <c r="O301" i="4"/>
  <c r="R301" i="4" s="1"/>
  <c r="O306" i="4"/>
  <c r="R306" i="4" s="1"/>
  <c r="O312" i="4"/>
  <c r="R312" i="4" s="1"/>
  <c r="O317" i="4"/>
  <c r="R317" i="4" s="1"/>
  <c r="O322" i="4"/>
  <c r="R322" i="4" s="1"/>
  <c r="O328" i="4"/>
  <c r="R328" i="4" s="1"/>
  <c r="O333" i="4"/>
  <c r="R333" i="4" s="1"/>
  <c r="O338" i="4"/>
  <c r="R338" i="4" s="1"/>
  <c r="O344" i="4"/>
  <c r="R344" i="4" s="1"/>
  <c r="O349" i="4"/>
  <c r="R349" i="4" s="1"/>
  <c r="O354" i="4"/>
  <c r="R354" i="4" s="1"/>
  <c r="O360" i="4"/>
  <c r="R360" i="4" s="1"/>
  <c r="O365" i="4"/>
  <c r="R365" i="4" s="1"/>
  <c r="O370" i="4"/>
  <c r="R370" i="4" s="1"/>
  <c r="O13" i="4"/>
  <c r="R13" i="4" s="1"/>
  <c r="O21" i="4"/>
  <c r="R21" i="4" s="1"/>
  <c r="O29" i="4"/>
  <c r="R29" i="4" s="1"/>
  <c r="O37" i="4"/>
  <c r="R37" i="4" s="1"/>
  <c r="O45" i="4"/>
  <c r="R45" i="4" s="1"/>
  <c r="O53" i="4"/>
  <c r="R53" i="4" s="1"/>
  <c r="O61" i="4"/>
  <c r="R61" i="4" s="1"/>
  <c r="O69" i="4"/>
  <c r="R69" i="4" s="1"/>
  <c r="O77" i="4"/>
  <c r="R77" i="4" s="1"/>
  <c r="O84" i="4"/>
  <c r="R84" i="4" s="1"/>
  <c r="O89" i="4"/>
  <c r="R89" i="4" s="1"/>
  <c r="O94" i="4"/>
  <c r="R94" i="4" s="1"/>
  <c r="O100" i="4"/>
  <c r="R100" i="4" s="1"/>
  <c r="O105" i="4"/>
  <c r="R105" i="4" s="1"/>
  <c r="O110" i="4"/>
  <c r="R110" i="4" s="1"/>
  <c r="O116" i="4"/>
  <c r="R116" i="4" s="1"/>
  <c r="O121" i="4"/>
  <c r="R121" i="4" s="1"/>
  <c r="O126" i="4"/>
  <c r="R126" i="4" s="1"/>
  <c r="O132" i="4"/>
  <c r="R132" i="4" s="1"/>
  <c r="O137" i="4"/>
  <c r="R137" i="4" s="1"/>
  <c r="O142" i="4"/>
  <c r="R142" i="4" s="1"/>
  <c r="O148" i="4"/>
  <c r="R148" i="4" s="1"/>
  <c r="O153" i="4"/>
  <c r="R153" i="4" s="1"/>
  <c r="O158" i="4"/>
  <c r="R158" i="4" s="1"/>
  <c r="O164" i="4"/>
  <c r="R164" i="4" s="1"/>
  <c r="O169" i="4"/>
  <c r="R169" i="4" s="1"/>
  <c r="O174" i="4"/>
  <c r="R174" i="4" s="1"/>
  <c r="O180" i="4"/>
  <c r="R180" i="4" s="1"/>
  <c r="O185" i="4"/>
  <c r="R185" i="4" s="1"/>
  <c r="O190" i="4"/>
  <c r="R190" i="4" s="1"/>
  <c r="O196" i="4"/>
  <c r="R196" i="4" s="1"/>
  <c r="O201" i="4"/>
  <c r="R201" i="4" s="1"/>
  <c r="O206" i="4"/>
  <c r="R206" i="4" s="1"/>
  <c r="O212" i="4"/>
  <c r="R212" i="4" s="1"/>
  <c r="O217" i="4"/>
  <c r="R217" i="4" s="1"/>
  <c r="O222" i="4"/>
  <c r="R222" i="4" s="1"/>
  <c r="O228" i="4"/>
  <c r="R228" i="4" s="1"/>
  <c r="O233" i="4"/>
  <c r="R233" i="4" s="1"/>
  <c r="O238" i="4"/>
  <c r="R238" i="4" s="1"/>
  <c r="O244" i="4"/>
  <c r="R244" i="4" s="1"/>
  <c r="O249" i="4"/>
  <c r="R249" i="4" s="1"/>
  <c r="O254" i="4"/>
  <c r="R254" i="4" s="1"/>
  <c r="O260" i="4"/>
  <c r="R260" i="4" s="1"/>
  <c r="O265" i="4"/>
  <c r="R265" i="4" s="1"/>
  <c r="O270" i="4"/>
  <c r="R270" i="4" s="1"/>
  <c r="O276" i="4"/>
  <c r="R276" i="4" s="1"/>
  <c r="O281" i="4"/>
  <c r="R281" i="4" s="1"/>
  <c r="O286" i="4"/>
  <c r="R286" i="4" s="1"/>
  <c r="O292" i="4"/>
  <c r="R292" i="4" s="1"/>
  <c r="O297" i="4"/>
  <c r="R297" i="4" s="1"/>
  <c r="O302" i="4"/>
  <c r="R302" i="4" s="1"/>
  <c r="O308" i="4"/>
  <c r="R308" i="4" s="1"/>
  <c r="O313" i="4"/>
  <c r="R313" i="4" s="1"/>
  <c r="O318" i="4"/>
  <c r="R318" i="4" s="1"/>
  <c r="O324" i="4"/>
  <c r="R324" i="4" s="1"/>
  <c r="O329" i="4"/>
  <c r="R329" i="4" s="1"/>
  <c r="O334" i="4"/>
  <c r="R334" i="4" s="1"/>
  <c r="O340" i="4"/>
  <c r="R340" i="4" s="1"/>
  <c r="O345" i="4"/>
  <c r="R345" i="4" s="1"/>
  <c r="O350" i="4"/>
  <c r="R350" i="4" s="1"/>
  <c r="O356" i="4"/>
  <c r="R356" i="4" s="1"/>
  <c r="O361" i="4"/>
  <c r="R361" i="4" s="1"/>
  <c r="O366" i="4"/>
  <c r="R366" i="4" s="1"/>
  <c r="O14" i="4"/>
  <c r="R14" i="4" s="1"/>
  <c r="O22" i="4"/>
  <c r="R22" i="4" s="1"/>
  <c r="O30" i="4"/>
  <c r="R30" i="4" s="1"/>
  <c r="O38" i="4"/>
  <c r="R38" i="4" s="1"/>
  <c r="O46" i="4"/>
  <c r="R46" i="4" s="1"/>
  <c r="O54" i="4"/>
  <c r="R54" i="4" s="1"/>
  <c r="O62" i="4"/>
  <c r="R62" i="4" s="1"/>
  <c r="O70" i="4"/>
  <c r="R70" i="4" s="1"/>
  <c r="O78" i="4"/>
  <c r="R78" i="4" s="1"/>
  <c r="O85" i="4"/>
  <c r="R85" i="4" s="1"/>
  <c r="O90" i="4"/>
  <c r="R90" i="4" s="1"/>
  <c r="O96" i="4"/>
  <c r="R96" i="4" s="1"/>
  <c r="O101" i="4"/>
  <c r="R101" i="4" s="1"/>
  <c r="O106" i="4"/>
  <c r="R106" i="4" s="1"/>
  <c r="O112" i="4"/>
  <c r="R112" i="4" s="1"/>
  <c r="O117" i="4"/>
  <c r="R117" i="4" s="1"/>
  <c r="O122" i="4"/>
  <c r="R122" i="4" s="1"/>
  <c r="O128" i="4"/>
  <c r="R128" i="4" s="1"/>
  <c r="O133" i="4"/>
  <c r="R133" i="4" s="1"/>
  <c r="O138" i="4"/>
  <c r="R138" i="4" s="1"/>
  <c r="O144" i="4"/>
  <c r="R144" i="4" s="1"/>
  <c r="O149" i="4"/>
  <c r="R149" i="4" s="1"/>
  <c r="O154" i="4"/>
  <c r="R154" i="4" s="1"/>
  <c r="O160" i="4"/>
  <c r="R160" i="4" s="1"/>
  <c r="O165" i="4"/>
  <c r="R165" i="4" s="1"/>
  <c r="O170" i="4"/>
  <c r="R170" i="4" s="1"/>
  <c r="O176" i="4"/>
  <c r="R176" i="4" s="1"/>
  <c r="O181" i="4"/>
  <c r="R181" i="4" s="1"/>
  <c r="O186" i="4"/>
  <c r="R186" i="4" s="1"/>
  <c r="O192" i="4"/>
  <c r="R192" i="4" s="1"/>
  <c r="O197" i="4"/>
  <c r="R197" i="4" s="1"/>
  <c r="O202" i="4"/>
  <c r="R202" i="4" s="1"/>
  <c r="O208" i="4"/>
  <c r="R208" i="4" s="1"/>
  <c r="O213" i="4"/>
  <c r="R213" i="4" s="1"/>
  <c r="O218" i="4"/>
  <c r="R218" i="4" s="1"/>
  <c r="O224" i="4"/>
  <c r="R224" i="4" s="1"/>
  <c r="O229" i="4"/>
  <c r="R229" i="4" s="1"/>
  <c r="O234" i="4"/>
  <c r="R234" i="4" s="1"/>
  <c r="O240" i="4"/>
  <c r="R240" i="4" s="1"/>
  <c r="O245" i="4"/>
  <c r="R245" i="4" s="1"/>
  <c r="O250" i="4"/>
  <c r="R250" i="4" s="1"/>
  <c r="O256" i="4"/>
  <c r="R256" i="4" s="1"/>
  <c r="O261" i="4"/>
  <c r="R261" i="4" s="1"/>
  <c r="O266" i="4"/>
  <c r="R266" i="4" s="1"/>
  <c r="O272" i="4"/>
  <c r="R272" i="4" s="1"/>
  <c r="O277" i="4"/>
  <c r="R277" i="4" s="1"/>
  <c r="O282" i="4"/>
  <c r="R282" i="4" s="1"/>
  <c r="O288" i="4"/>
  <c r="R288" i="4" s="1"/>
  <c r="O293" i="4"/>
  <c r="R293" i="4" s="1"/>
  <c r="O298" i="4"/>
  <c r="R298" i="4" s="1"/>
  <c r="O304" i="4"/>
  <c r="R304" i="4" s="1"/>
  <c r="O309" i="4"/>
  <c r="R309" i="4" s="1"/>
  <c r="O314" i="4"/>
  <c r="R314" i="4" s="1"/>
  <c r="O320" i="4"/>
  <c r="R320" i="4" s="1"/>
  <c r="O325" i="4"/>
  <c r="R325" i="4" s="1"/>
  <c r="O330" i="4"/>
  <c r="R330" i="4" s="1"/>
  <c r="O336" i="4"/>
  <c r="R336" i="4" s="1"/>
  <c r="O341" i="4"/>
  <c r="R341" i="4" s="1"/>
  <c r="O346" i="4"/>
  <c r="R346" i="4" s="1"/>
  <c r="O352" i="4"/>
  <c r="R352" i="4" s="1"/>
  <c r="O357" i="4"/>
  <c r="R357" i="4" s="1"/>
  <c r="O362" i="4"/>
  <c r="R362" i="4" s="1"/>
  <c r="O368" i="4"/>
  <c r="R368" i="4" s="1"/>
  <c r="F10" i="4"/>
  <c r="I10" i="4" s="1"/>
  <c r="F14" i="4"/>
  <c r="I14" i="4" s="1"/>
  <c r="F18" i="4"/>
  <c r="I18" i="4" s="1"/>
  <c r="F22" i="4"/>
  <c r="I22" i="4" s="1"/>
  <c r="F26" i="4"/>
  <c r="I26" i="4" s="1"/>
  <c r="F30" i="4"/>
  <c r="I30" i="4" s="1"/>
  <c r="F34" i="4"/>
  <c r="I34" i="4" s="1"/>
  <c r="F38" i="4"/>
  <c r="I38" i="4" s="1"/>
  <c r="F42" i="4"/>
  <c r="I42" i="4" s="1"/>
  <c r="F46" i="4"/>
  <c r="I46" i="4" s="1"/>
  <c r="F50" i="4"/>
  <c r="I50" i="4" s="1"/>
  <c r="F54" i="4"/>
  <c r="I54" i="4" s="1"/>
  <c r="F58" i="4"/>
  <c r="I58" i="4" s="1"/>
  <c r="F62" i="4"/>
  <c r="I62" i="4" s="1"/>
  <c r="F66" i="4"/>
  <c r="I66" i="4" s="1"/>
  <c r="F70" i="4"/>
  <c r="I70" i="4" s="1"/>
  <c r="F74" i="4"/>
  <c r="I74" i="4" s="1"/>
  <c r="F78" i="4"/>
  <c r="I78" i="4" s="1"/>
  <c r="F82" i="4"/>
  <c r="I82" i="4" s="1"/>
  <c r="F86" i="4"/>
  <c r="I86" i="4" s="1"/>
  <c r="F90" i="4"/>
  <c r="I90" i="4" s="1"/>
  <c r="F94" i="4"/>
  <c r="I94" i="4" s="1"/>
  <c r="F98" i="4"/>
  <c r="I98" i="4" s="1"/>
  <c r="F102" i="4"/>
  <c r="I102" i="4" s="1"/>
  <c r="F106" i="4"/>
  <c r="I106" i="4" s="1"/>
  <c r="F110" i="4"/>
  <c r="I110" i="4" s="1"/>
  <c r="F114" i="4"/>
  <c r="I114" i="4" s="1"/>
  <c r="F118" i="4"/>
  <c r="I118" i="4" s="1"/>
  <c r="F122" i="4"/>
  <c r="I122" i="4" s="1"/>
  <c r="F126" i="4"/>
  <c r="I126" i="4" s="1"/>
  <c r="F7" i="4"/>
  <c r="I7" i="4" s="1"/>
  <c r="F11" i="4"/>
  <c r="I11" i="4" s="1"/>
  <c r="F15" i="4"/>
  <c r="I15" i="4" s="1"/>
  <c r="F19" i="4"/>
  <c r="I19" i="4" s="1"/>
  <c r="F23" i="4"/>
  <c r="I23" i="4" s="1"/>
  <c r="F27" i="4"/>
  <c r="I27" i="4" s="1"/>
  <c r="F31" i="4"/>
  <c r="I31" i="4" s="1"/>
  <c r="F35" i="4"/>
  <c r="I35" i="4" s="1"/>
  <c r="F39" i="4"/>
  <c r="I39" i="4" s="1"/>
  <c r="F43" i="4"/>
  <c r="I43" i="4" s="1"/>
  <c r="F47" i="4"/>
  <c r="I47" i="4" s="1"/>
  <c r="F51" i="4"/>
  <c r="I51" i="4" s="1"/>
  <c r="F55" i="4"/>
  <c r="I55" i="4" s="1"/>
  <c r="F59" i="4"/>
  <c r="I59" i="4" s="1"/>
  <c r="F63" i="4"/>
  <c r="I63" i="4" s="1"/>
  <c r="F67" i="4"/>
  <c r="I67" i="4" s="1"/>
  <c r="F71" i="4"/>
  <c r="I71" i="4" s="1"/>
  <c r="F75" i="4"/>
  <c r="I75" i="4" s="1"/>
  <c r="F79" i="4"/>
  <c r="I79" i="4" s="1"/>
  <c r="F83" i="4"/>
  <c r="I83" i="4" s="1"/>
  <c r="F87" i="4"/>
  <c r="I87" i="4" s="1"/>
  <c r="F91" i="4"/>
  <c r="I91" i="4" s="1"/>
  <c r="F95" i="4"/>
  <c r="I95" i="4" s="1"/>
  <c r="F99" i="4"/>
  <c r="I99" i="4" s="1"/>
  <c r="F103" i="4"/>
  <c r="I103" i="4" s="1"/>
  <c r="F107" i="4"/>
  <c r="I107" i="4" s="1"/>
  <c r="F111" i="4"/>
  <c r="I111" i="4" s="1"/>
  <c r="F115" i="4"/>
  <c r="I115" i="4" s="1"/>
  <c r="F119" i="4"/>
  <c r="I119" i="4" s="1"/>
  <c r="F123" i="4"/>
  <c r="I123" i="4" s="1"/>
  <c r="F127" i="4"/>
  <c r="I127" i="4" s="1"/>
  <c r="F131" i="4"/>
  <c r="I131" i="4" s="1"/>
  <c r="F135" i="4"/>
  <c r="I135" i="4" s="1"/>
  <c r="F139" i="4"/>
  <c r="I139" i="4" s="1"/>
  <c r="F143" i="4"/>
  <c r="I143" i="4" s="1"/>
  <c r="F147" i="4"/>
  <c r="I147" i="4" s="1"/>
  <c r="F151" i="4"/>
  <c r="I151" i="4" s="1"/>
  <c r="F155" i="4"/>
  <c r="I155" i="4" s="1"/>
  <c r="F159" i="4"/>
  <c r="I159" i="4" s="1"/>
  <c r="F163" i="4"/>
  <c r="I163" i="4" s="1"/>
  <c r="F167" i="4"/>
  <c r="I167" i="4" s="1"/>
  <c r="F171" i="4"/>
  <c r="I171" i="4" s="1"/>
  <c r="F175" i="4"/>
  <c r="I175" i="4" s="1"/>
  <c r="F179" i="4"/>
  <c r="I179" i="4" s="1"/>
  <c r="F183" i="4"/>
  <c r="I183" i="4" s="1"/>
  <c r="F187" i="4"/>
  <c r="I187" i="4" s="1"/>
  <c r="F191" i="4"/>
  <c r="I191" i="4" s="1"/>
  <c r="F195" i="4"/>
  <c r="I195" i="4" s="1"/>
  <c r="F199" i="4"/>
  <c r="I199" i="4" s="1"/>
  <c r="F203" i="4"/>
  <c r="I203" i="4" s="1"/>
  <c r="F207" i="4"/>
  <c r="I207" i="4" s="1"/>
  <c r="F211" i="4"/>
  <c r="I211" i="4" s="1"/>
  <c r="F215" i="4"/>
  <c r="I215" i="4" s="1"/>
  <c r="F219" i="4"/>
  <c r="I219" i="4" s="1"/>
  <c r="F223" i="4"/>
  <c r="I223" i="4" s="1"/>
  <c r="F227" i="4"/>
  <c r="I227" i="4" s="1"/>
  <c r="F231" i="4"/>
  <c r="I231" i="4" s="1"/>
  <c r="F235" i="4"/>
  <c r="I235" i="4" s="1"/>
  <c r="F239" i="4"/>
  <c r="I239" i="4" s="1"/>
  <c r="F243" i="4"/>
  <c r="I243" i="4" s="1"/>
  <c r="F247" i="4"/>
  <c r="I247" i="4" s="1"/>
  <c r="F251" i="4"/>
  <c r="I251" i="4" s="1"/>
  <c r="F255" i="4"/>
  <c r="I255" i="4" s="1"/>
  <c r="F259" i="4"/>
  <c r="I259" i="4" s="1"/>
  <c r="F263" i="4"/>
  <c r="I263" i="4" s="1"/>
  <c r="F267" i="4"/>
  <c r="I267" i="4" s="1"/>
  <c r="F271" i="4"/>
  <c r="I271" i="4" s="1"/>
  <c r="F275" i="4"/>
  <c r="I275" i="4" s="1"/>
  <c r="F279" i="4"/>
  <c r="I279" i="4" s="1"/>
  <c r="F283" i="4"/>
  <c r="I283" i="4" s="1"/>
  <c r="F287" i="4"/>
  <c r="I287" i="4" s="1"/>
  <c r="F291" i="4"/>
  <c r="I291" i="4" s="1"/>
  <c r="F295" i="4"/>
  <c r="I295" i="4" s="1"/>
  <c r="F299" i="4"/>
  <c r="I299" i="4" s="1"/>
  <c r="F303" i="4"/>
  <c r="I303" i="4" s="1"/>
  <c r="F307" i="4"/>
  <c r="I307" i="4" s="1"/>
  <c r="F311" i="4"/>
  <c r="I311" i="4" s="1"/>
  <c r="F315" i="4"/>
  <c r="I315" i="4" s="1"/>
  <c r="F319" i="4"/>
  <c r="I319" i="4" s="1"/>
  <c r="F323" i="4"/>
  <c r="I323" i="4" s="1"/>
  <c r="F327" i="4"/>
  <c r="I327" i="4" s="1"/>
  <c r="F331" i="4"/>
  <c r="I331" i="4" s="1"/>
  <c r="F335" i="4"/>
  <c r="I335" i="4" s="1"/>
  <c r="F339" i="4"/>
  <c r="I339" i="4" s="1"/>
  <c r="F343" i="4"/>
  <c r="I343" i="4" s="1"/>
  <c r="F347" i="4"/>
  <c r="I347" i="4" s="1"/>
  <c r="F351" i="4"/>
  <c r="I351" i="4" s="1"/>
  <c r="F355" i="4"/>
  <c r="I355" i="4" s="1"/>
  <c r="F359" i="4"/>
  <c r="I359" i="4" s="1"/>
  <c r="F363" i="4"/>
  <c r="I363" i="4" s="1"/>
  <c r="F370" i="4"/>
  <c r="I370" i="4" s="1"/>
  <c r="F366" i="4"/>
  <c r="I366" i="4" s="1"/>
  <c r="F361" i="4"/>
  <c r="I361" i="4" s="1"/>
  <c r="F356" i="4"/>
  <c r="I356" i="4" s="1"/>
  <c r="F350" i="4"/>
  <c r="I350" i="4" s="1"/>
  <c r="F345" i="4"/>
  <c r="I345" i="4" s="1"/>
  <c r="F340" i="4"/>
  <c r="I340" i="4" s="1"/>
  <c r="F334" i="4"/>
  <c r="I334" i="4" s="1"/>
  <c r="F329" i="4"/>
  <c r="I329" i="4" s="1"/>
  <c r="F324" i="4"/>
  <c r="I324" i="4" s="1"/>
  <c r="F318" i="4"/>
  <c r="I318" i="4" s="1"/>
  <c r="F313" i="4"/>
  <c r="I313" i="4" s="1"/>
  <c r="F308" i="4"/>
  <c r="I308" i="4" s="1"/>
  <c r="F302" i="4"/>
  <c r="I302" i="4" s="1"/>
  <c r="F297" i="4"/>
  <c r="I297" i="4" s="1"/>
  <c r="F292" i="4"/>
  <c r="I292" i="4" s="1"/>
  <c r="F286" i="4"/>
  <c r="I286" i="4" s="1"/>
  <c r="F281" i="4"/>
  <c r="I281" i="4" s="1"/>
  <c r="F276" i="4"/>
  <c r="I276" i="4" s="1"/>
  <c r="F270" i="4"/>
  <c r="I270" i="4" s="1"/>
  <c r="F265" i="4"/>
  <c r="I265" i="4" s="1"/>
  <c r="F260" i="4"/>
  <c r="I260" i="4" s="1"/>
  <c r="F254" i="4"/>
  <c r="I254" i="4" s="1"/>
  <c r="F249" i="4"/>
  <c r="I249" i="4" s="1"/>
  <c r="F244" i="4"/>
  <c r="I244" i="4" s="1"/>
  <c r="F238" i="4"/>
  <c r="I238" i="4" s="1"/>
  <c r="F233" i="4"/>
  <c r="I233" i="4" s="1"/>
  <c r="F228" i="4"/>
  <c r="I228" i="4" s="1"/>
  <c r="F222" i="4"/>
  <c r="I222" i="4" s="1"/>
  <c r="F217" i="4"/>
  <c r="I217" i="4" s="1"/>
  <c r="F212" i="4"/>
  <c r="I212" i="4" s="1"/>
  <c r="F206" i="4"/>
  <c r="I206" i="4" s="1"/>
  <c r="F201" i="4"/>
  <c r="I201" i="4" s="1"/>
  <c r="F196" i="4"/>
  <c r="I196" i="4" s="1"/>
  <c r="F190" i="4"/>
  <c r="I190" i="4" s="1"/>
  <c r="F185" i="4"/>
  <c r="I185" i="4" s="1"/>
  <c r="F180" i="4"/>
  <c r="I180" i="4" s="1"/>
  <c r="F174" i="4"/>
  <c r="I174" i="4" s="1"/>
  <c r="F169" i="4"/>
  <c r="I169" i="4" s="1"/>
  <c r="F164" i="4"/>
  <c r="I164" i="4" s="1"/>
  <c r="F158" i="4"/>
  <c r="I158" i="4" s="1"/>
  <c r="F153" i="4"/>
  <c r="I153" i="4" s="1"/>
  <c r="F148" i="4"/>
  <c r="I148" i="4" s="1"/>
  <c r="F142" i="4"/>
  <c r="I142" i="4" s="1"/>
  <c r="F137" i="4"/>
  <c r="I137" i="4" s="1"/>
  <c r="F132" i="4"/>
  <c r="I132" i="4" s="1"/>
  <c r="F125" i="4"/>
  <c r="I125" i="4" s="1"/>
  <c r="F117" i="4"/>
  <c r="I117" i="4" s="1"/>
  <c r="F109" i="4"/>
  <c r="I109" i="4" s="1"/>
  <c r="F101" i="4"/>
  <c r="I101" i="4" s="1"/>
  <c r="F93" i="4"/>
  <c r="I93" i="4" s="1"/>
  <c r="F85" i="4"/>
  <c r="I85" i="4" s="1"/>
  <c r="F77" i="4"/>
  <c r="I77" i="4" s="1"/>
  <c r="F69" i="4"/>
  <c r="I69" i="4" s="1"/>
  <c r="F61" i="4"/>
  <c r="I61" i="4" s="1"/>
  <c r="F53" i="4"/>
  <c r="I53" i="4" s="1"/>
  <c r="F45" i="4"/>
  <c r="I45" i="4" s="1"/>
  <c r="F37" i="4"/>
  <c r="I37" i="4" s="1"/>
  <c r="F29" i="4"/>
  <c r="I29" i="4" s="1"/>
  <c r="F21" i="4"/>
  <c r="I21" i="4" s="1"/>
  <c r="F13" i="4"/>
  <c r="I13" i="4" s="1"/>
  <c r="I246" i="4"/>
  <c r="I113" i="4"/>
  <c r="K357" i="7"/>
  <c r="K6" i="7"/>
  <c r="K10" i="7"/>
  <c r="K14" i="7"/>
  <c r="K18" i="7"/>
  <c r="L28" i="7"/>
  <c r="L32" i="7"/>
  <c r="L36" i="7"/>
  <c r="L40" i="7"/>
  <c r="K42" i="7"/>
  <c r="L48" i="7"/>
  <c r="L57" i="7"/>
  <c r="K61" i="7"/>
  <c r="K66" i="7"/>
  <c r="L71" i="7"/>
  <c r="K85" i="7"/>
  <c r="L97" i="7"/>
  <c r="K107" i="7"/>
  <c r="K111" i="7"/>
  <c r="L121" i="7"/>
  <c r="L124" i="7"/>
  <c r="K128" i="7"/>
  <c r="L131" i="7"/>
  <c r="K151" i="7"/>
  <c r="K179" i="7"/>
  <c r="K196" i="7"/>
  <c r="K229" i="7"/>
  <c r="L267" i="7"/>
  <c r="K301" i="7"/>
  <c r="K5" i="7"/>
  <c r="K9" i="7"/>
  <c r="K13" i="7"/>
  <c r="K17" i="7"/>
  <c r="K21" i="7"/>
  <c r="K25" i="7"/>
  <c r="K29" i="7"/>
  <c r="K33" i="7"/>
  <c r="K37" i="7"/>
  <c r="K41" i="7"/>
  <c r="K45" i="7"/>
  <c r="K49" i="7"/>
  <c r="K52" i="7"/>
  <c r="L54" i="7"/>
  <c r="K55" i="7"/>
  <c r="K60" i="7"/>
  <c r="L62" i="7"/>
  <c r="K63" i="7"/>
  <c r="L67" i="7"/>
  <c r="K68" i="7"/>
  <c r="K72" i="7"/>
  <c r="K73" i="7"/>
  <c r="L75" i="7"/>
  <c r="L79" i="7"/>
  <c r="K82" i="7"/>
  <c r="L85" i="7"/>
  <c r="L88" i="7"/>
  <c r="K89" i="7"/>
  <c r="L91" i="7"/>
  <c r="L95" i="7"/>
  <c r="K98" i="7"/>
  <c r="L101" i="7"/>
  <c r="L104" i="7"/>
  <c r="K105" i="7"/>
  <c r="L107" i="7"/>
  <c r="L111" i="7"/>
  <c r="K114" i="7"/>
  <c r="K115" i="7"/>
  <c r="K118" i="7"/>
  <c r="K119" i="7"/>
  <c r="K122" i="7"/>
  <c r="K123" i="7"/>
  <c r="L125" i="7"/>
  <c r="L128" i="7"/>
  <c r="K129" i="7"/>
  <c r="K132" i="7"/>
  <c r="K133" i="7"/>
  <c r="L137" i="7"/>
  <c r="K150" i="7"/>
  <c r="K161" i="7"/>
  <c r="K166" i="7"/>
  <c r="K187" i="7"/>
  <c r="K207" i="7"/>
  <c r="K228" i="7"/>
  <c r="L234" i="7"/>
  <c r="L308" i="7"/>
  <c r="L332" i="7"/>
  <c r="L4" i="7"/>
  <c r="L16" i="7"/>
  <c r="L24" i="7"/>
  <c r="K26" i="7"/>
  <c r="K53" i="7"/>
  <c r="K58" i="7"/>
  <c r="L65" i="7"/>
  <c r="L68" i="7"/>
  <c r="K69" i="7"/>
  <c r="L74" i="7"/>
  <c r="K78" i="7"/>
  <c r="L81" i="7"/>
  <c r="L90" i="7"/>
  <c r="K94" i="7"/>
  <c r="K95" i="7"/>
  <c r="K104" i="7"/>
  <c r="K125" i="7"/>
  <c r="L167" i="7"/>
  <c r="L188" i="7"/>
  <c r="L202" i="7"/>
  <c r="K218" i="7"/>
  <c r="K259" i="7"/>
  <c r="K4" i="7"/>
  <c r="L6" i="7"/>
  <c r="K8" i="7"/>
  <c r="L10" i="7"/>
  <c r="K12" i="7"/>
  <c r="L14" i="7"/>
  <c r="K16" i="7"/>
  <c r="L18" i="7"/>
  <c r="K20" i="7"/>
  <c r="K24" i="7"/>
  <c r="L26" i="7"/>
  <c r="K28" i="7"/>
  <c r="K32" i="7"/>
  <c r="K36" i="7"/>
  <c r="K40" i="7"/>
  <c r="K44" i="7"/>
  <c r="K48" i="7"/>
  <c r="L53" i="7"/>
  <c r="K54" i="7"/>
  <c r="K57" i="7"/>
  <c r="L61" i="7"/>
  <c r="K62" i="7"/>
  <c r="K65" i="7"/>
  <c r="L69" i="7"/>
  <c r="K70" i="7"/>
  <c r="L72" i="7"/>
  <c r="K76" i="7"/>
  <c r="K77" i="7"/>
  <c r="K80" i="7"/>
  <c r="L82" i="7"/>
  <c r="K83" i="7"/>
  <c r="K86" i="7"/>
  <c r="K87" i="7"/>
  <c r="L89" i="7"/>
  <c r="K92" i="7"/>
  <c r="K93" i="7"/>
  <c r="K96" i="7"/>
  <c r="L98" i="7"/>
  <c r="K99" i="7"/>
  <c r="K102" i="7"/>
  <c r="K103" i="7"/>
  <c r="L105" i="7"/>
  <c r="K108" i="7"/>
  <c r="K109" i="7"/>
  <c r="K112" i="7"/>
  <c r="L115" i="7"/>
  <c r="L119" i="7"/>
  <c r="L123" i="7"/>
  <c r="K126" i="7"/>
  <c r="K127" i="7"/>
  <c r="L129" i="7"/>
  <c r="L133" i="7"/>
  <c r="K140" i="7"/>
  <c r="K147" i="7"/>
  <c r="L160" i="7"/>
  <c r="L165" i="7"/>
  <c r="K181" i="7"/>
  <c r="L199" i="7"/>
  <c r="L201" i="7"/>
  <c r="K206" i="7"/>
  <c r="L211" i="7"/>
  <c r="L221" i="7"/>
  <c r="K239" i="7"/>
  <c r="L255" i="7"/>
  <c r="L293" i="7"/>
  <c r="K344" i="7"/>
  <c r="K366" i="7"/>
  <c r="K354" i="7"/>
  <c r="K353" i="7"/>
  <c r="K349" i="7"/>
  <c r="K345" i="7"/>
  <c r="L341" i="7"/>
  <c r="K322" i="7"/>
  <c r="K350" i="7"/>
  <c r="K346" i="7"/>
  <c r="K342" i="7"/>
  <c r="K341" i="7"/>
  <c r="L337" i="7"/>
  <c r="K362" i="7"/>
  <c r="K338" i="7"/>
  <c r="L325" i="7"/>
  <c r="L321" i="7"/>
  <c r="K302" i="7"/>
  <c r="K298" i="7"/>
  <c r="K294" i="7"/>
  <c r="K293" i="7"/>
  <c r="L289" i="7"/>
  <c r="K281" i="7"/>
  <c r="L277" i="7"/>
  <c r="L276" i="7"/>
  <c r="K274" i="7"/>
  <c r="K271" i="7"/>
  <c r="L260" i="7"/>
  <c r="K258" i="7"/>
  <c r="K257" i="7"/>
  <c r="K245" i="7"/>
  <c r="K241" i="7"/>
  <c r="K240" i="7"/>
  <c r="K329" i="7"/>
  <c r="K326" i="7"/>
  <c r="K325" i="7"/>
  <c r="K321" i="7"/>
  <c r="K317" i="7"/>
  <c r="K313" i="7"/>
  <c r="L309" i="7"/>
  <c r="K290" i="7"/>
  <c r="K289" i="7"/>
  <c r="K285" i="7"/>
  <c r="K278" i="7"/>
  <c r="K277" i="7"/>
  <c r="L262" i="7"/>
  <c r="K261" i="7"/>
  <c r="K237" i="7"/>
  <c r="L357" i="7"/>
  <c r="L353" i="7"/>
  <c r="K333" i="7"/>
  <c r="K330" i="7"/>
  <c r="K318" i="7"/>
  <c r="K314" i="7"/>
  <c r="K310" i="7"/>
  <c r="K309" i="7"/>
  <c r="L305" i="7"/>
  <c r="K286" i="7"/>
  <c r="K269" i="7"/>
  <c r="K265" i="7"/>
  <c r="L264" i="7"/>
  <c r="K262" i="7"/>
  <c r="K252" i="7"/>
  <c r="L248" i="7"/>
  <c r="K361" i="7"/>
  <c r="K358" i="7"/>
  <c r="K273" i="7"/>
  <c r="L240" i="7"/>
  <c r="K233" i="7"/>
  <c r="L232" i="7"/>
  <c r="K231" i="7"/>
  <c r="K221" i="7"/>
  <c r="K220" i="7"/>
  <c r="K211" i="7"/>
  <c r="K208" i="7"/>
  <c r="K201" i="7"/>
  <c r="L200" i="7"/>
  <c r="K199" i="7"/>
  <c r="K188" i="7"/>
  <c r="K180" i="7"/>
  <c r="K171" i="7"/>
  <c r="L170" i="7"/>
  <c r="K169" i="7"/>
  <c r="L168" i="7"/>
  <c r="K167" i="7"/>
  <c r="K164" i="7"/>
  <c r="K143" i="7"/>
  <c r="K337" i="7"/>
  <c r="K334" i="7"/>
  <c r="K305" i="7"/>
  <c r="K297" i="7"/>
  <c r="L274" i="7"/>
  <c r="L257" i="7"/>
  <c r="K244" i="7"/>
  <c r="K232" i="7"/>
  <c r="K225" i="7"/>
  <c r="L224" i="7"/>
  <c r="K223" i="7"/>
  <c r="K213" i="7"/>
  <c r="K212" i="7"/>
  <c r="K203" i="7"/>
  <c r="K200" i="7"/>
  <c r="K193" i="7"/>
  <c r="L192" i="7"/>
  <c r="K191" i="7"/>
  <c r="K185" i="7"/>
  <c r="L184" i="7"/>
  <c r="K183" i="7"/>
  <c r="K177" i="7"/>
  <c r="L176" i="7"/>
  <c r="K175" i="7"/>
  <c r="K172" i="7"/>
  <c r="K155" i="7"/>
  <c r="L154" i="7"/>
  <c r="K153" i="7"/>
  <c r="K149" i="7"/>
  <c r="K145" i="7"/>
  <c r="L144" i="7"/>
  <c r="K139" i="7"/>
  <c r="K135" i="7"/>
  <c r="K306" i="7"/>
  <c r="K275" i="7"/>
  <c r="L258" i="7"/>
  <c r="K253" i="7"/>
  <c r="K248" i="7"/>
  <c r="K235" i="7"/>
  <c r="K227" i="7"/>
  <c r="K224" i="7"/>
  <c r="K217" i="7"/>
  <c r="L216" i="7"/>
  <c r="K215" i="7"/>
  <c r="K205" i="7"/>
  <c r="K204" i="7"/>
  <c r="K195" i="7"/>
  <c r="K192" i="7"/>
  <c r="K184" i="7"/>
  <c r="K176" i="7"/>
  <c r="K159" i="7"/>
  <c r="K156" i="7"/>
  <c r="K141" i="7"/>
  <c r="L140" i="7"/>
  <c r="L8" i="7"/>
  <c r="L12" i="7"/>
  <c r="L20" i="7"/>
  <c r="K22" i="7"/>
  <c r="K30" i="7"/>
  <c r="K34" i="7"/>
  <c r="K38" i="7"/>
  <c r="L44" i="7"/>
  <c r="K46" i="7"/>
  <c r="K50" i="7"/>
  <c r="K75" i="7"/>
  <c r="K79" i="7"/>
  <c r="K84" i="7"/>
  <c r="K88" i="7"/>
  <c r="K91" i="7"/>
  <c r="K100" i="7"/>
  <c r="K101" i="7"/>
  <c r="L106" i="7"/>
  <c r="K110" i="7"/>
  <c r="L113" i="7"/>
  <c r="L117" i="7"/>
  <c r="K136" i="7"/>
  <c r="L162" i="7"/>
  <c r="L208" i="7"/>
  <c r="K216" i="7"/>
  <c r="L222" i="7"/>
  <c r="L5" i="7"/>
  <c r="K7" i="7"/>
  <c r="L9" i="7"/>
  <c r="K11" i="7"/>
  <c r="L13" i="7"/>
  <c r="K15" i="7"/>
  <c r="L17" i="7"/>
  <c r="K19" i="7"/>
  <c r="L21" i="7"/>
  <c r="K23" i="7"/>
  <c r="L25" i="7"/>
  <c r="K27" i="7"/>
  <c r="L29" i="7"/>
  <c r="K31" i="7"/>
  <c r="L33" i="7"/>
  <c r="K35" i="7"/>
  <c r="L37" i="7"/>
  <c r="K39" i="7"/>
  <c r="L41" i="7"/>
  <c r="K43" i="7"/>
  <c r="L45" i="7"/>
  <c r="K47" i="7"/>
  <c r="L49" i="7"/>
  <c r="K51" i="7"/>
  <c r="K56" i="7"/>
  <c r="L58" i="7"/>
  <c r="K59" i="7"/>
  <c r="K64" i="7"/>
  <c r="K67" i="7"/>
  <c r="L70" i="7"/>
  <c r="K71" i="7"/>
  <c r="K74" i="7"/>
  <c r="L77" i="7"/>
  <c r="L80" i="7"/>
  <c r="K81" i="7"/>
  <c r="L83" i="7"/>
  <c r="L87" i="7"/>
  <c r="K90" i="7"/>
  <c r="L93" i="7"/>
  <c r="L96" i="7"/>
  <c r="K97" i="7"/>
  <c r="L99" i="7"/>
  <c r="L103" i="7"/>
  <c r="K106" i="7"/>
  <c r="L109" i="7"/>
  <c r="L112" i="7"/>
  <c r="K113" i="7"/>
  <c r="K116" i="7"/>
  <c r="K117" i="7"/>
  <c r="K120" i="7"/>
  <c r="K121" i="7"/>
  <c r="K124" i="7"/>
  <c r="L127" i="7"/>
  <c r="K130" i="7"/>
  <c r="K131" i="7"/>
  <c r="K137" i="7"/>
  <c r="L143" i="7"/>
  <c r="K146" i="7"/>
  <c r="K157" i="7"/>
  <c r="K163" i="7"/>
  <c r="L169" i="7"/>
  <c r="L171" i="7"/>
  <c r="L180" i="7"/>
  <c r="K189" i="7"/>
  <c r="K197" i="7"/>
  <c r="K209" i="7"/>
  <c r="K219" i="7"/>
  <c r="L231" i="7"/>
  <c r="L233" i="7"/>
  <c r="K236" i="7"/>
  <c r="K249" i="7"/>
  <c r="K280" i="7"/>
  <c r="K144" i="7"/>
  <c r="L147" i="7"/>
  <c r="L151" i="7"/>
  <c r="K154" i="7"/>
  <c r="L161" i="7"/>
  <c r="L163" i="7"/>
  <c r="K173" i="7"/>
  <c r="K178" i="7"/>
  <c r="L181" i="7"/>
  <c r="L182" i="7"/>
  <c r="K186" i="7"/>
  <c r="L189" i="7"/>
  <c r="L190" i="7"/>
  <c r="K194" i="7"/>
  <c r="L197" i="7"/>
  <c r="L198" i="7"/>
  <c r="L207" i="7"/>
  <c r="L209" i="7"/>
  <c r="L210" i="7"/>
  <c r="K214" i="7"/>
  <c r="L219" i="7"/>
  <c r="K226" i="7"/>
  <c r="L229" i="7"/>
  <c r="L230" i="7"/>
  <c r="K238" i="7"/>
  <c r="L246" i="7"/>
  <c r="L271" i="7"/>
  <c r="K292" i="7"/>
  <c r="L299" i="7"/>
  <c r="L355" i="7"/>
  <c r="K134" i="7"/>
  <c r="K138" i="7"/>
  <c r="L141" i="7"/>
  <c r="K148" i="7"/>
  <c r="K152" i="7"/>
  <c r="L157" i="7"/>
  <c r="K158" i="7"/>
  <c r="K165" i="7"/>
  <c r="K168" i="7"/>
  <c r="K170" i="7"/>
  <c r="L195" i="7"/>
  <c r="K202" i="7"/>
  <c r="L205" i="7"/>
  <c r="L206" i="7"/>
  <c r="L215" i="7"/>
  <c r="L217" i="7"/>
  <c r="L218" i="7"/>
  <c r="K222" i="7"/>
  <c r="L227" i="7"/>
  <c r="K234" i="7"/>
  <c r="L242" i="7"/>
  <c r="K247" i="7"/>
  <c r="K283" i="7"/>
  <c r="K287" i="7"/>
  <c r="K351" i="7"/>
  <c r="L363" i="7"/>
  <c r="L135" i="7"/>
  <c r="L139" i="7"/>
  <c r="K142" i="7"/>
  <c r="L145" i="7"/>
  <c r="L149" i="7"/>
  <c r="L153" i="7"/>
  <c r="L155" i="7"/>
  <c r="K160" i="7"/>
  <c r="K162" i="7"/>
  <c r="L173" i="7"/>
  <c r="K174" i="7"/>
  <c r="L177" i="7"/>
  <c r="L178" i="7"/>
  <c r="K182" i="7"/>
  <c r="L185" i="7"/>
  <c r="L186" i="7"/>
  <c r="K190" i="7"/>
  <c r="L193" i="7"/>
  <c r="L194" i="7"/>
  <c r="K198" i="7"/>
  <c r="L203" i="7"/>
  <c r="K210" i="7"/>
  <c r="L213" i="7"/>
  <c r="L214" i="7"/>
  <c r="L223" i="7"/>
  <c r="L225" i="7"/>
  <c r="L226" i="7"/>
  <c r="K230" i="7"/>
  <c r="L235" i="7"/>
  <c r="L238" i="7"/>
  <c r="K243" i="7"/>
  <c r="L251" i="7"/>
  <c r="K256" i="7"/>
  <c r="K264" i="7"/>
  <c r="L295" i="7"/>
  <c r="L303" i="7"/>
  <c r="K311" i="7"/>
  <c r="K315" i="7"/>
  <c r="K319" i="7"/>
  <c r="K323" i="7"/>
  <c r="L250" i="7"/>
  <c r="L254" i="7"/>
  <c r="L259" i="7"/>
  <c r="K263" i="7"/>
  <c r="K268" i="7"/>
  <c r="K272" i="7"/>
  <c r="L275" i="7"/>
  <c r="K279" i="7"/>
  <c r="K282" i="7"/>
  <c r="L284" i="7"/>
  <c r="L288" i="7"/>
  <c r="K291" i="7"/>
  <c r="K296" i="7"/>
  <c r="K300" i="7"/>
  <c r="K304" i="7"/>
  <c r="L307" i="7"/>
  <c r="L312" i="7"/>
  <c r="L316" i="7"/>
  <c r="L320" i="7"/>
  <c r="L328" i="7"/>
  <c r="L335" i="7"/>
  <c r="K339" i="7"/>
  <c r="K348" i="7"/>
  <c r="K356" i="7"/>
  <c r="L359" i="7"/>
  <c r="L367" i="7"/>
  <c r="L239" i="7"/>
  <c r="K242" i="7"/>
  <c r="K246" i="7"/>
  <c r="K251" i="7"/>
  <c r="K255" i="7"/>
  <c r="K260" i="7"/>
  <c r="L265" i="7"/>
  <c r="K267" i="7"/>
  <c r="L269" i="7"/>
  <c r="K276" i="7"/>
  <c r="L280" i="7"/>
  <c r="L283" i="7"/>
  <c r="L287" i="7"/>
  <c r="L292" i="7"/>
  <c r="K295" i="7"/>
  <c r="K299" i="7"/>
  <c r="K303" i="7"/>
  <c r="K308" i="7"/>
  <c r="L311" i="7"/>
  <c r="L315" i="7"/>
  <c r="L319" i="7"/>
  <c r="L323" i="7"/>
  <c r="L331" i="7"/>
  <c r="L340" i="7"/>
  <c r="K343" i="7"/>
  <c r="K352" i="7"/>
  <c r="L364" i="7"/>
  <c r="K365" i="7"/>
  <c r="L243" i="7"/>
  <c r="L247" i="7"/>
  <c r="K250" i="7"/>
  <c r="K254" i="7"/>
  <c r="L263" i="7"/>
  <c r="K266" i="7"/>
  <c r="L268" i="7"/>
  <c r="K270" i="7"/>
  <c r="L279" i="7"/>
  <c r="K284" i="7"/>
  <c r="K288" i="7"/>
  <c r="L291" i="7"/>
  <c r="L296" i="7"/>
  <c r="L300" i="7"/>
  <c r="L304" i="7"/>
  <c r="K307" i="7"/>
  <c r="K312" i="7"/>
  <c r="K316" i="7"/>
  <c r="K320" i="7"/>
  <c r="K324" i="7"/>
  <c r="L327" i="7"/>
  <c r="L336" i="7"/>
  <c r="K347" i="7"/>
  <c r="L360" i="7"/>
  <c r="K368" i="7"/>
  <c r="K328" i="7"/>
  <c r="K332" i="7"/>
  <c r="K336" i="7"/>
  <c r="L339" i="7"/>
  <c r="L344" i="7"/>
  <c r="L348" i="7"/>
  <c r="L352" i="7"/>
  <c r="K355" i="7"/>
  <c r="K360" i="7"/>
  <c r="K364" i="7"/>
  <c r="K367" i="7"/>
  <c r="L324" i="7"/>
  <c r="K327" i="7"/>
  <c r="K331" i="7"/>
  <c r="K335" i="7"/>
  <c r="K340" i="7"/>
  <c r="L343" i="7"/>
  <c r="L347" i="7"/>
  <c r="L351" i="7"/>
  <c r="L356" i="7"/>
  <c r="K359" i="7"/>
  <c r="K363" i="7"/>
  <c r="L368" i="7"/>
  <c r="L22" i="7"/>
  <c r="L30" i="7"/>
  <c r="L34" i="7"/>
  <c r="L38" i="7"/>
  <c r="L42" i="7"/>
  <c r="L46" i="7"/>
  <c r="L50" i="7"/>
  <c r="L7" i="7"/>
  <c r="L11" i="7"/>
  <c r="L15" i="7"/>
  <c r="L19" i="7"/>
  <c r="L23" i="7"/>
  <c r="L27" i="7"/>
  <c r="L31" i="7"/>
  <c r="L35" i="7"/>
  <c r="L39" i="7"/>
  <c r="L43" i="7"/>
  <c r="L47" i="7"/>
  <c r="L51" i="7"/>
  <c r="L55" i="7"/>
  <c r="L59" i="7"/>
  <c r="L63" i="7"/>
  <c r="L73" i="7"/>
  <c r="L270" i="7"/>
  <c r="L273" i="7"/>
  <c r="L166" i="7"/>
  <c r="L204" i="7"/>
  <c r="L236" i="7"/>
  <c r="L52" i="7"/>
  <c r="L56" i="7"/>
  <c r="L60" i="7"/>
  <c r="L64" i="7"/>
  <c r="L78" i="7"/>
  <c r="L86" i="7"/>
  <c r="L94" i="7"/>
  <c r="L102" i="7"/>
  <c r="L110" i="7"/>
  <c r="L116" i="7"/>
  <c r="L132" i="7"/>
  <c r="L148" i="7"/>
  <c r="L164" i="7"/>
  <c r="L220" i="7"/>
  <c r="L252" i="7"/>
  <c r="L66" i="7"/>
  <c r="L76" i="7"/>
  <c r="L84" i="7"/>
  <c r="L92" i="7"/>
  <c r="L100" i="7"/>
  <c r="L108" i="7"/>
  <c r="L120" i="7"/>
  <c r="L136" i="7"/>
  <c r="L152" i="7"/>
  <c r="L156" i="7"/>
  <c r="L158" i="7"/>
  <c r="L172" i="7"/>
  <c r="L174" i="7"/>
  <c r="L196" i="7"/>
  <c r="L212" i="7"/>
  <c r="L228" i="7"/>
  <c r="L244" i="7"/>
  <c r="L256" i="7"/>
  <c r="L301" i="7"/>
  <c r="L333" i="7"/>
  <c r="L365" i="7"/>
  <c r="L114" i="7"/>
  <c r="L118" i="7"/>
  <c r="L122" i="7"/>
  <c r="L126" i="7"/>
  <c r="L130" i="7"/>
  <c r="L134" i="7"/>
  <c r="L138" i="7"/>
  <c r="L142" i="7"/>
  <c r="L146" i="7"/>
  <c r="L150" i="7"/>
  <c r="L159" i="7"/>
  <c r="L175" i="7"/>
  <c r="L179" i="7"/>
  <c r="L183" i="7"/>
  <c r="L187" i="7"/>
  <c r="L191" i="7"/>
  <c r="L272" i="7"/>
  <c r="L285" i="7"/>
  <c r="L317" i="7"/>
  <c r="L349" i="7"/>
  <c r="L237" i="7"/>
  <c r="L241" i="7"/>
  <c r="L245" i="7"/>
  <c r="L249" i="7"/>
  <c r="L253" i="7"/>
  <c r="L261" i="7"/>
  <c r="L266" i="7"/>
  <c r="L281" i="7"/>
  <c r="L297" i="7"/>
  <c r="L313" i="7"/>
  <c r="L329" i="7"/>
  <c r="L345" i="7"/>
  <c r="L361" i="7"/>
  <c r="L278" i="7"/>
  <c r="L282" i="7"/>
  <c r="L286" i="7"/>
  <c r="L290" i="7"/>
  <c r="L294" i="7"/>
  <c r="L298" i="7"/>
  <c r="L302" i="7"/>
  <c r="L306" i="7"/>
  <c r="L310" i="7"/>
  <c r="L314" i="7"/>
  <c r="L318" i="7"/>
  <c r="L322" i="7"/>
  <c r="L326" i="7"/>
  <c r="L330" i="7"/>
  <c r="L334" i="7"/>
  <c r="L338" i="7"/>
  <c r="L342" i="7"/>
  <c r="L346" i="7"/>
  <c r="L350" i="7"/>
  <c r="L354" i="7"/>
  <c r="L358" i="7"/>
  <c r="L362" i="7"/>
  <c r="L366" i="7"/>
  <c r="I92" i="7" l="1"/>
  <c r="I74" i="7"/>
  <c r="I54" i="7"/>
  <c r="M56" i="4" s="1"/>
  <c r="I363" i="7"/>
  <c r="M365" i="4" s="1"/>
  <c r="I355" i="7"/>
  <c r="I351" i="7"/>
  <c r="I343" i="7"/>
  <c r="M345" i="4" s="1"/>
  <c r="I331" i="7"/>
  <c r="V333" i="4" s="1"/>
  <c r="I323" i="7"/>
  <c r="I315" i="7"/>
  <c r="I307" i="7"/>
  <c r="V309" i="4" s="1"/>
  <c r="I299" i="7"/>
  <c r="V301" i="4" s="1"/>
  <c r="I291" i="7"/>
  <c r="I283" i="7"/>
  <c r="I332" i="7"/>
  <c r="M334" i="4" s="1"/>
  <c r="I324" i="7"/>
  <c r="M326" i="4" s="1"/>
  <c r="I292" i="7"/>
  <c r="I275" i="7"/>
  <c r="I267" i="7"/>
  <c r="V269" i="4" s="1"/>
  <c r="I259" i="7"/>
  <c r="M261" i="4" s="1"/>
  <c r="I251" i="7"/>
  <c r="D253" i="4" s="1"/>
  <c r="I243" i="7"/>
  <c r="I235" i="7"/>
  <c r="M237" i="4" s="1"/>
  <c r="I227" i="7"/>
  <c r="M229" i="4" s="1"/>
  <c r="I219" i="7"/>
  <c r="D221" i="4" s="1"/>
  <c r="I211" i="7"/>
  <c r="I199" i="7"/>
  <c r="D201" i="4" s="1"/>
  <c r="I195" i="7"/>
  <c r="M197" i="4" s="1"/>
  <c r="I179" i="7"/>
  <c r="D181" i="4" s="1"/>
  <c r="I147" i="7"/>
  <c r="I119" i="7"/>
  <c r="M121" i="4" s="1"/>
  <c r="I115" i="7"/>
  <c r="M117" i="4" s="1"/>
  <c r="I91" i="7"/>
  <c r="D93" i="4" s="1"/>
  <c r="I87" i="7"/>
  <c r="I83" i="7"/>
  <c r="V85" i="4" s="1"/>
  <c r="I79" i="7"/>
  <c r="V81" i="4" s="1"/>
  <c r="I59" i="7"/>
  <c r="D61" i="4" s="1"/>
  <c r="I55" i="7"/>
  <c r="I51" i="7"/>
  <c r="M53" i="4" s="1"/>
  <c r="I47" i="7"/>
  <c r="V49" i="4" s="1"/>
  <c r="I43" i="7"/>
  <c r="D45" i="4" s="1"/>
  <c r="I27" i="7"/>
  <c r="I23" i="7"/>
  <c r="D25" i="4" s="1"/>
  <c r="I19" i="7"/>
  <c r="M21" i="4" s="1"/>
  <c r="I11" i="7"/>
  <c r="D13" i="4" s="1"/>
  <c r="I364" i="7"/>
  <c r="I352" i="7"/>
  <c r="V354" i="4" s="1"/>
  <c r="I22" i="7"/>
  <c r="M24" i="4" s="1"/>
  <c r="V136" i="4"/>
  <c r="D136" i="4"/>
  <c r="M136" i="4"/>
  <c r="V110" i="4"/>
  <c r="M110" i="4"/>
  <c r="D110" i="4"/>
  <c r="V88" i="4"/>
  <c r="D88" i="4"/>
  <c r="M88" i="4"/>
  <c r="V335" i="4"/>
  <c r="M335" i="4"/>
  <c r="D335" i="4"/>
  <c r="V319" i="4"/>
  <c r="M319" i="4"/>
  <c r="D319" i="4"/>
  <c r="V303" i="4"/>
  <c r="M303" i="4"/>
  <c r="D303" i="4"/>
  <c r="V287" i="4"/>
  <c r="M287" i="4"/>
  <c r="D287" i="4"/>
  <c r="V255" i="4"/>
  <c r="M255" i="4"/>
  <c r="D255" i="4"/>
  <c r="V239" i="4"/>
  <c r="M239" i="4"/>
  <c r="D239" i="4"/>
  <c r="V223" i="4"/>
  <c r="M223" i="4"/>
  <c r="D223" i="4"/>
  <c r="V87" i="4"/>
  <c r="D87" i="4"/>
  <c r="M87" i="4"/>
  <c r="V67" i="4"/>
  <c r="M67" i="4"/>
  <c r="D67" i="4"/>
  <c r="V43" i="4"/>
  <c r="M43" i="4"/>
  <c r="D43" i="4"/>
  <c r="V23" i="4"/>
  <c r="D23" i="4"/>
  <c r="M23" i="4"/>
  <c r="V36" i="4"/>
  <c r="M36" i="4"/>
  <c r="D36" i="4"/>
  <c r="V368" i="4"/>
  <c r="M368" i="4"/>
  <c r="D368" i="4"/>
  <c r="M348" i="4"/>
  <c r="D348" i="4"/>
  <c r="V348" i="4"/>
  <c r="M320" i="4"/>
  <c r="D320" i="4"/>
  <c r="V320" i="4"/>
  <c r="V302" i="4"/>
  <c r="M302" i="4"/>
  <c r="D302" i="4"/>
  <c r="V202" i="4"/>
  <c r="M202" i="4"/>
  <c r="D202" i="4"/>
  <c r="V172" i="4"/>
  <c r="M172" i="4"/>
  <c r="D172" i="4"/>
  <c r="V134" i="4"/>
  <c r="M134" i="4"/>
  <c r="D134" i="4"/>
  <c r="M90" i="4"/>
  <c r="V90" i="4"/>
  <c r="D90" i="4"/>
  <c r="V20" i="4"/>
  <c r="M20" i="4"/>
  <c r="D20" i="4"/>
  <c r="I274" i="7"/>
  <c r="I266" i="7"/>
  <c r="I258" i="7"/>
  <c r="I250" i="7"/>
  <c r="I242" i="7"/>
  <c r="I234" i="7"/>
  <c r="I224" i="7"/>
  <c r="I216" i="7"/>
  <c r="I208" i="7"/>
  <c r="I202" i="7"/>
  <c r="I192" i="7"/>
  <c r="I176" i="7"/>
  <c r="I168" i="7"/>
  <c r="I158" i="7"/>
  <c r="I150" i="7"/>
  <c r="I122" i="7"/>
  <c r="I116" i="7"/>
  <c r="I96" i="7"/>
  <c r="I68" i="7"/>
  <c r="I50" i="7"/>
  <c r="I40" i="7"/>
  <c r="I24" i="7"/>
  <c r="I8" i="7"/>
  <c r="I361" i="7"/>
  <c r="I357" i="7"/>
  <c r="I349" i="7"/>
  <c r="I337" i="7"/>
  <c r="I329" i="7"/>
  <c r="I321" i="7"/>
  <c r="I313" i="7"/>
  <c r="I305" i="7"/>
  <c r="I297" i="7"/>
  <c r="I289" i="7"/>
  <c r="I281" i="7"/>
  <c r="I273" i="7"/>
  <c r="I265" i="7"/>
  <c r="I257" i="7"/>
  <c r="I249" i="7"/>
  <c r="I241" i="7"/>
  <c r="I233" i="7"/>
  <c r="I225" i="7"/>
  <c r="I217" i="7"/>
  <c r="I209" i="7"/>
  <c r="I201" i="7"/>
  <c r="I197" i="7"/>
  <c r="I193" i="7"/>
  <c r="I189" i="7"/>
  <c r="I185" i="7"/>
  <c r="I181" i="7"/>
  <c r="I177" i="7"/>
  <c r="I173" i="7"/>
  <c r="I169" i="7"/>
  <c r="I161" i="7"/>
  <c r="I157" i="7"/>
  <c r="I153" i="7"/>
  <c r="I149" i="7"/>
  <c r="I145" i="7"/>
  <c r="I141" i="7"/>
  <c r="I137" i="7"/>
  <c r="I129" i="7"/>
  <c r="I125" i="7"/>
  <c r="I121" i="7"/>
  <c r="I117" i="7"/>
  <c r="I109" i="7"/>
  <c r="I101" i="7"/>
  <c r="I93" i="7"/>
  <c r="I89" i="7"/>
  <c r="I81" i="7"/>
  <c r="I69" i="7"/>
  <c r="I61" i="7"/>
  <c r="I57" i="7"/>
  <c r="I49" i="7"/>
  <c r="I45" i="7"/>
  <c r="I37" i="7"/>
  <c r="I29" i="7"/>
  <c r="I25" i="7"/>
  <c r="I13" i="7"/>
  <c r="I5" i="7"/>
  <c r="I70" i="7"/>
  <c r="I26" i="7"/>
  <c r="I14" i="7"/>
  <c r="I6" i="7"/>
  <c r="I362" i="7"/>
  <c r="I358" i="7"/>
  <c r="I350" i="7"/>
  <c r="I338" i="7"/>
  <c r="I330" i="7"/>
  <c r="I322" i="7"/>
  <c r="I314" i="7"/>
  <c r="I304" i="7"/>
  <c r="I296" i="7"/>
  <c r="I290" i="7"/>
  <c r="I280" i="7"/>
  <c r="I272" i="7"/>
  <c r="I264" i="7"/>
  <c r="I256" i="7"/>
  <c r="I248" i="7"/>
  <c r="I240" i="7"/>
  <c r="I232" i="7"/>
  <c r="I226" i="7"/>
  <c r="I218" i="7"/>
  <c r="I210" i="7"/>
  <c r="I186" i="7"/>
  <c r="I148" i="7"/>
  <c r="I140" i="7"/>
  <c r="I120" i="7"/>
  <c r="I104" i="7"/>
  <c r="I94" i="7"/>
  <c r="I80" i="7"/>
  <c r="I72" i="7"/>
  <c r="I62" i="7"/>
  <c r="I52" i="7"/>
  <c r="V286" i="4"/>
  <c r="M286" i="4"/>
  <c r="D286" i="4"/>
  <c r="V144" i="4"/>
  <c r="M144" i="4"/>
  <c r="D144" i="4"/>
  <c r="V62" i="4"/>
  <c r="M62" i="4"/>
  <c r="D62" i="4"/>
  <c r="V367" i="4"/>
  <c r="M367" i="4"/>
  <c r="D367" i="4"/>
  <c r="V347" i="4"/>
  <c r="M347" i="4"/>
  <c r="D347" i="4"/>
  <c r="V327" i="4"/>
  <c r="M327" i="4"/>
  <c r="D327" i="4"/>
  <c r="V311" i="4"/>
  <c r="M311" i="4"/>
  <c r="D311" i="4"/>
  <c r="V271" i="4"/>
  <c r="M271" i="4"/>
  <c r="D271" i="4"/>
  <c r="V207" i="4"/>
  <c r="M207" i="4"/>
  <c r="D207" i="4"/>
  <c r="V167" i="4"/>
  <c r="D167" i="4"/>
  <c r="M167" i="4"/>
  <c r="V107" i="4"/>
  <c r="M107" i="4"/>
  <c r="D107" i="4"/>
  <c r="V79" i="4"/>
  <c r="D79" i="4"/>
  <c r="M79" i="4"/>
  <c r="V55" i="4"/>
  <c r="D55" i="4"/>
  <c r="M55" i="4"/>
  <c r="V35" i="4"/>
  <c r="M35" i="4"/>
  <c r="D35" i="4"/>
  <c r="V19" i="4"/>
  <c r="M19" i="4"/>
  <c r="D19" i="4"/>
  <c r="V48" i="4"/>
  <c r="D48" i="4"/>
  <c r="M48" i="4"/>
  <c r="V344" i="4"/>
  <c r="M344" i="4"/>
  <c r="D344" i="4"/>
  <c r="V328" i="4"/>
  <c r="M328" i="4"/>
  <c r="D328" i="4"/>
  <c r="V310" i="4"/>
  <c r="M310" i="4"/>
  <c r="D310" i="4"/>
  <c r="V180" i="4"/>
  <c r="M180" i="4"/>
  <c r="D180" i="4"/>
  <c r="V166" i="4"/>
  <c r="M166" i="4"/>
  <c r="D166" i="4"/>
  <c r="V112" i="4"/>
  <c r="D112" i="4"/>
  <c r="M112" i="4"/>
  <c r="V44" i="4"/>
  <c r="M44" i="4"/>
  <c r="D44" i="4"/>
  <c r="V6" i="4"/>
  <c r="W6" i="4" s="1"/>
  <c r="M6" i="4"/>
  <c r="N6" i="4" s="1"/>
  <c r="D6" i="4"/>
  <c r="V294" i="4"/>
  <c r="M294" i="4"/>
  <c r="D294" i="4"/>
  <c r="V280" i="4"/>
  <c r="M280" i="4"/>
  <c r="D280" i="4"/>
  <c r="V272" i="4"/>
  <c r="M272" i="4"/>
  <c r="D272" i="4"/>
  <c r="V264" i="4"/>
  <c r="M264" i="4"/>
  <c r="D264" i="4"/>
  <c r="V256" i="4"/>
  <c r="M256" i="4"/>
  <c r="D256" i="4"/>
  <c r="V248" i="4"/>
  <c r="M248" i="4"/>
  <c r="D248" i="4"/>
  <c r="V240" i="4"/>
  <c r="M240" i="4"/>
  <c r="D240" i="4"/>
  <c r="V232" i="4"/>
  <c r="M232" i="4"/>
  <c r="D232" i="4"/>
  <c r="V222" i="4"/>
  <c r="D222" i="4"/>
  <c r="M222" i="4"/>
  <c r="V214" i="4"/>
  <c r="D214" i="4"/>
  <c r="M214" i="4"/>
  <c r="V206" i="4"/>
  <c r="M206" i="4"/>
  <c r="D206" i="4"/>
  <c r="V200" i="4"/>
  <c r="M200" i="4"/>
  <c r="D200" i="4"/>
  <c r="V182" i="4"/>
  <c r="M182" i="4"/>
  <c r="D182" i="4"/>
  <c r="V148" i="4"/>
  <c r="M148" i="4"/>
  <c r="D148" i="4"/>
  <c r="V140" i="4"/>
  <c r="M140" i="4"/>
  <c r="D140" i="4"/>
  <c r="V126" i="4"/>
  <c r="M126" i="4"/>
  <c r="D126" i="4"/>
  <c r="V94" i="4"/>
  <c r="M94" i="4"/>
  <c r="D94" i="4"/>
  <c r="V76" i="4"/>
  <c r="M76" i="4"/>
  <c r="D76" i="4"/>
  <c r="V56" i="4"/>
  <c r="D56" i="4"/>
  <c r="M357" i="4"/>
  <c r="V357" i="4"/>
  <c r="D357" i="4"/>
  <c r="V353" i="4"/>
  <c r="M353" i="4"/>
  <c r="D353" i="4"/>
  <c r="V345" i="4"/>
  <c r="V325" i="4"/>
  <c r="M325" i="4"/>
  <c r="D325" i="4"/>
  <c r="V317" i="4"/>
  <c r="M317" i="4"/>
  <c r="D317" i="4"/>
  <c r="V293" i="4"/>
  <c r="M293" i="4"/>
  <c r="D293" i="4"/>
  <c r="V285" i="4"/>
  <c r="M285" i="4"/>
  <c r="D285" i="4"/>
  <c r="V277" i="4"/>
  <c r="M277" i="4"/>
  <c r="D277" i="4"/>
  <c r="D269" i="4"/>
  <c r="M253" i="4"/>
  <c r="V245" i="4"/>
  <c r="M245" i="4"/>
  <c r="D245" i="4"/>
  <c r="M221" i="4"/>
  <c r="V213" i="4"/>
  <c r="M213" i="4"/>
  <c r="D213" i="4"/>
  <c r="M201" i="4"/>
  <c r="M181" i="4"/>
  <c r="V149" i="4"/>
  <c r="M149" i="4"/>
  <c r="D149" i="4"/>
  <c r="M93" i="4"/>
  <c r="M89" i="4"/>
  <c r="V89" i="4"/>
  <c r="D89" i="4"/>
  <c r="M61" i="4"/>
  <c r="M57" i="4"/>
  <c r="V57" i="4"/>
  <c r="D57" i="4"/>
  <c r="M45" i="4"/>
  <c r="V29" i="4"/>
  <c r="M29" i="4"/>
  <c r="D29" i="4"/>
  <c r="M25" i="4"/>
  <c r="M13" i="4"/>
  <c r="V12" i="4"/>
  <c r="M12" i="4"/>
  <c r="D12" i="4"/>
  <c r="V366" i="4"/>
  <c r="M366" i="4"/>
  <c r="D366" i="4"/>
  <c r="V318" i="4"/>
  <c r="M318" i="4"/>
  <c r="D318" i="4"/>
  <c r="V304" i="4"/>
  <c r="M304" i="4"/>
  <c r="D304" i="4"/>
  <c r="V296" i="4"/>
  <c r="M296" i="4"/>
  <c r="D296" i="4"/>
  <c r="V270" i="4"/>
  <c r="M270" i="4"/>
  <c r="D270" i="4"/>
  <c r="V262" i="4"/>
  <c r="D262" i="4"/>
  <c r="M262" i="4"/>
  <c r="V254" i="4"/>
  <c r="D254" i="4"/>
  <c r="M254" i="4"/>
  <c r="V246" i="4"/>
  <c r="D246" i="4"/>
  <c r="M246" i="4"/>
  <c r="V238" i="4"/>
  <c r="M238" i="4"/>
  <c r="D238" i="4"/>
  <c r="V230" i="4"/>
  <c r="D230" i="4"/>
  <c r="M230" i="4"/>
  <c r="V224" i="4"/>
  <c r="M224" i="4"/>
  <c r="D224" i="4"/>
  <c r="V216" i="4"/>
  <c r="M216" i="4"/>
  <c r="D216" i="4"/>
  <c r="V208" i="4"/>
  <c r="M208" i="4"/>
  <c r="D208" i="4"/>
  <c r="V192" i="4"/>
  <c r="M192" i="4"/>
  <c r="D192" i="4"/>
  <c r="V176" i="4"/>
  <c r="M176" i="4"/>
  <c r="D176" i="4"/>
  <c r="V168" i="4"/>
  <c r="M168" i="4"/>
  <c r="D168" i="4"/>
  <c r="D162" i="4"/>
  <c r="M162" i="4"/>
  <c r="V162" i="4"/>
  <c r="V154" i="4"/>
  <c r="D154" i="4"/>
  <c r="M154" i="4"/>
  <c r="V116" i="4"/>
  <c r="M116" i="4"/>
  <c r="D116" i="4"/>
  <c r="V108" i="4"/>
  <c r="M108" i="4"/>
  <c r="D108" i="4"/>
  <c r="V100" i="4"/>
  <c r="M100" i="4"/>
  <c r="D100" i="4"/>
  <c r="V86" i="4"/>
  <c r="M86" i="4"/>
  <c r="D86" i="4"/>
  <c r="V68" i="4"/>
  <c r="M68" i="4"/>
  <c r="D68" i="4"/>
  <c r="V312" i="4"/>
  <c r="M312" i="4"/>
  <c r="D312" i="4"/>
  <c r="V186" i="4"/>
  <c r="D186" i="4"/>
  <c r="M186" i="4"/>
  <c r="M130" i="4"/>
  <c r="D130" i="4"/>
  <c r="V130" i="4"/>
  <c r="V80" i="4"/>
  <c r="D80" i="4"/>
  <c r="M80" i="4"/>
  <c r="V355" i="4"/>
  <c r="M355" i="4"/>
  <c r="D355" i="4"/>
  <c r="V343" i="4"/>
  <c r="M343" i="4"/>
  <c r="D343" i="4"/>
  <c r="V295" i="4"/>
  <c r="M295" i="4"/>
  <c r="D295" i="4"/>
  <c r="V279" i="4"/>
  <c r="M279" i="4"/>
  <c r="D279" i="4"/>
  <c r="V263" i="4"/>
  <c r="M263" i="4"/>
  <c r="D263" i="4"/>
  <c r="V247" i="4"/>
  <c r="M247" i="4"/>
  <c r="D247" i="4"/>
  <c r="V231" i="4"/>
  <c r="M231" i="4"/>
  <c r="D231" i="4"/>
  <c r="V215" i="4"/>
  <c r="M215" i="4"/>
  <c r="D215" i="4"/>
  <c r="V135" i="4"/>
  <c r="D135" i="4"/>
  <c r="M135" i="4"/>
  <c r="V115" i="4"/>
  <c r="M115" i="4"/>
  <c r="D115" i="4"/>
  <c r="V99" i="4"/>
  <c r="M99" i="4"/>
  <c r="D99" i="4"/>
  <c r="V75" i="4"/>
  <c r="M75" i="4"/>
  <c r="D75" i="4"/>
  <c r="V11" i="4"/>
  <c r="M11" i="4"/>
  <c r="D11" i="4"/>
  <c r="M356" i="4"/>
  <c r="D356" i="4"/>
  <c r="V356" i="4"/>
  <c r="M336" i="4"/>
  <c r="V336" i="4"/>
  <c r="D336" i="4"/>
  <c r="V288" i="4"/>
  <c r="M288" i="4"/>
  <c r="D288" i="4"/>
  <c r="V196" i="4"/>
  <c r="M196" i="4"/>
  <c r="D196" i="4"/>
  <c r="V158" i="4"/>
  <c r="D158" i="4"/>
  <c r="M158" i="4"/>
  <c r="V30" i="4"/>
  <c r="M30" i="4"/>
  <c r="D30" i="4"/>
  <c r="I188" i="7"/>
  <c r="I172" i="7"/>
  <c r="I162" i="7"/>
  <c r="I154" i="7"/>
  <c r="I130" i="7"/>
  <c r="I118" i="7"/>
  <c r="I112" i="7"/>
  <c r="I102" i="7"/>
  <c r="I82" i="7"/>
  <c r="I64" i="7"/>
  <c r="I44" i="7"/>
  <c r="I32" i="7"/>
  <c r="I16" i="7"/>
  <c r="I367" i="7"/>
  <c r="I359" i="7"/>
  <c r="I347" i="7"/>
  <c r="I339" i="7"/>
  <c r="I335" i="7"/>
  <c r="I327" i="7"/>
  <c r="I319" i="7"/>
  <c r="I311" i="7"/>
  <c r="I303" i="7"/>
  <c r="I295" i="7"/>
  <c r="I287" i="7"/>
  <c r="I279" i="7"/>
  <c r="I271" i="7"/>
  <c r="I263" i="7"/>
  <c r="I255" i="7"/>
  <c r="I247" i="7"/>
  <c r="I239" i="7"/>
  <c r="I231" i="7"/>
  <c r="I223" i="7"/>
  <c r="I215" i="7"/>
  <c r="I207" i="7"/>
  <c r="I203" i="7"/>
  <c r="I191" i="7"/>
  <c r="I187" i="7"/>
  <c r="I183" i="7"/>
  <c r="I175" i="7"/>
  <c r="I171" i="7"/>
  <c r="I167" i="7"/>
  <c r="I163" i="7"/>
  <c r="I159" i="7"/>
  <c r="I155" i="7"/>
  <c r="I151" i="7"/>
  <c r="I143" i="7"/>
  <c r="I139" i="7"/>
  <c r="I135" i="7"/>
  <c r="I131" i="7"/>
  <c r="I127" i="7"/>
  <c r="I123" i="7"/>
  <c r="I111" i="7"/>
  <c r="I107" i="7"/>
  <c r="I103" i="7"/>
  <c r="I99" i="7"/>
  <c r="I95" i="7"/>
  <c r="I75" i="7"/>
  <c r="I71" i="7"/>
  <c r="I67" i="7"/>
  <c r="I63" i="7"/>
  <c r="I39" i="7"/>
  <c r="I35" i="7"/>
  <c r="I31" i="7"/>
  <c r="I15" i="7"/>
  <c r="I7" i="7"/>
  <c r="I100" i="7"/>
  <c r="I56" i="7"/>
  <c r="I38" i="7"/>
  <c r="I30" i="7"/>
  <c r="I20" i="7"/>
  <c r="I368" i="7"/>
  <c r="I360" i="7"/>
  <c r="I356" i="7"/>
  <c r="I348" i="7"/>
  <c r="I344" i="7"/>
  <c r="I340" i="7"/>
  <c r="I336" i="7"/>
  <c r="I328" i="7"/>
  <c r="I320" i="7"/>
  <c r="I312" i="7"/>
  <c r="I306" i="7"/>
  <c r="I298" i="7"/>
  <c r="I288" i="7"/>
  <c r="I282" i="7"/>
  <c r="I276" i="7"/>
  <c r="I196" i="7"/>
  <c r="I182" i="7"/>
  <c r="I144" i="7"/>
  <c r="I136" i="7"/>
  <c r="I126" i="7"/>
  <c r="I90" i="7"/>
  <c r="I76" i="7"/>
  <c r="I58" i="7"/>
  <c r="I48" i="7"/>
  <c r="I36" i="7"/>
  <c r="I12" i="7"/>
  <c r="G6" i="4"/>
  <c r="I6" i="4"/>
  <c r="D12" i="8"/>
  <c r="E12" i="8"/>
  <c r="F12" i="8"/>
  <c r="AA6" i="4"/>
  <c r="V53" i="4" l="1"/>
  <c r="V121" i="4"/>
  <c r="V334" i="4"/>
  <c r="D85" i="4"/>
  <c r="V201" i="4"/>
  <c r="D309" i="4"/>
  <c r="D354" i="4"/>
  <c r="V25" i="4"/>
  <c r="D121" i="4"/>
  <c r="V237" i="4"/>
  <c r="D334" i="4"/>
  <c r="M354" i="4"/>
  <c r="D53" i="4"/>
  <c r="M85" i="4"/>
  <c r="D237" i="4"/>
  <c r="M269" i="4"/>
  <c r="M309" i="4"/>
  <c r="D345" i="4"/>
  <c r="D333" i="4"/>
  <c r="V326" i="4"/>
  <c r="D301" i="4"/>
  <c r="D365" i="4"/>
  <c r="M301" i="4"/>
  <c r="M333" i="4"/>
  <c r="V365" i="4"/>
  <c r="D326" i="4"/>
  <c r="V24" i="4"/>
  <c r="D24" i="4"/>
  <c r="V21" i="4"/>
  <c r="M49" i="4"/>
  <c r="M81" i="4"/>
  <c r="V117" i="4"/>
  <c r="V197" i="4"/>
  <c r="V229" i="4"/>
  <c r="V261" i="4"/>
  <c r="V13" i="4"/>
  <c r="V45" i="4"/>
  <c r="V61" i="4"/>
  <c r="V93" i="4"/>
  <c r="V181" i="4"/>
  <c r="V253" i="4"/>
  <c r="D21" i="4"/>
  <c r="D49" i="4"/>
  <c r="D81" i="4"/>
  <c r="D117" i="4"/>
  <c r="D197" i="4"/>
  <c r="D229" i="4"/>
  <c r="D261" i="4"/>
  <c r="V221" i="4"/>
  <c r="E6" i="4"/>
  <c r="H6" i="4" s="1"/>
  <c r="V278" i="4"/>
  <c r="D278" i="4"/>
  <c r="M278" i="4"/>
  <c r="V358" i="4"/>
  <c r="M358" i="4"/>
  <c r="D358" i="4"/>
  <c r="M41" i="4"/>
  <c r="V41" i="4"/>
  <c r="D41" i="4"/>
  <c r="V133" i="4"/>
  <c r="M133" i="4"/>
  <c r="D133" i="4"/>
  <c r="V189" i="4"/>
  <c r="M189" i="4"/>
  <c r="D189" i="4"/>
  <c r="V281" i="4"/>
  <c r="M281" i="4"/>
  <c r="D281" i="4"/>
  <c r="V84" i="4"/>
  <c r="M84" i="4"/>
  <c r="D84" i="4"/>
  <c r="V150" i="4"/>
  <c r="M150" i="4"/>
  <c r="D150" i="4"/>
  <c r="V292" i="4"/>
  <c r="M292" i="4"/>
  <c r="D292" i="4"/>
  <c r="V360" i="4"/>
  <c r="M360" i="4"/>
  <c r="D360" i="4"/>
  <c r="V51" i="4"/>
  <c r="M51" i="4"/>
  <c r="D51" i="4"/>
  <c r="V131" i="4"/>
  <c r="M131" i="4"/>
  <c r="D131" i="4"/>
  <c r="V171" i="4"/>
  <c r="D171" i="4"/>
  <c r="M171" i="4"/>
  <c r="V267" i="4"/>
  <c r="D267" i="4"/>
  <c r="M267" i="4"/>
  <c r="V52" i="4"/>
  <c r="M52" i="4"/>
  <c r="D52" i="4"/>
  <c r="V178" i="4"/>
  <c r="D178" i="4"/>
  <c r="M178" i="4"/>
  <c r="V78" i="4"/>
  <c r="M78" i="4"/>
  <c r="D78" i="4"/>
  <c r="V362" i="4"/>
  <c r="M362" i="4"/>
  <c r="D362" i="4"/>
  <c r="M137" i="4"/>
  <c r="V137" i="4"/>
  <c r="D137" i="4"/>
  <c r="M349" i="4"/>
  <c r="V349" i="4"/>
  <c r="D349" i="4"/>
  <c r="M138" i="4"/>
  <c r="V138" i="4"/>
  <c r="D138" i="4"/>
  <c r="V308" i="4"/>
  <c r="M308" i="4"/>
  <c r="D308" i="4"/>
  <c r="V32" i="4"/>
  <c r="D32" i="4"/>
  <c r="M32" i="4"/>
  <c r="V77" i="4"/>
  <c r="M77" i="4"/>
  <c r="D77" i="4"/>
  <c r="V153" i="4"/>
  <c r="M153" i="4"/>
  <c r="D153" i="4"/>
  <c r="V217" i="4"/>
  <c r="M217" i="4"/>
  <c r="D217" i="4"/>
  <c r="M341" i="4"/>
  <c r="V341" i="4"/>
  <c r="D341" i="4"/>
  <c r="V132" i="4"/>
  <c r="M132" i="4"/>
  <c r="D132" i="4"/>
  <c r="V54" i="4"/>
  <c r="M54" i="4"/>
  <c r="D54" i="4"/>
  <c r="V228" i="4"/>
  <c r="M228" i="4"/>
  <c r="D228" i="4"/>
  <c r="V324" i="4"/>
  <c r="M324" i="4"/>
  <c r="D324" i="4"/>
  <c r="V27" i="4"/>
  <c r="M27" i="4"/>
  <c r="D27" i="4"/>
  <c r="V111" i="4"/>
  <c r="D111" i="4"/>
  <c r="M111" i="4"/>
  <c r="V187" i="4"/>
  <c r="D187" i="4"/>
  <c r="M187" i="4"/>
  <c r="V235" i="4"/>
  <c r="D235" i="4"/>
  <c r="M235" i="4"/>
  <c r="V331" i="4"/>
  <c r="M331" i="4"/>
  <c r="D331" i="4"/>
  <c r="V124" i="4"/>
  <c r="M124" i="4"/>
  <c r="D124" i="4"/>
  <c r="V252" i="4"/>
  <c r="M252" i="4"/>
  <c r="D252" i="4"/>
  <c r="V14" i="4"/>
  <c r="M14" i="4"/>
  <c r="D14" i="4"/>
  <c r="V146" i="4"/>
  <c r="D146" i="4"/>
  <c r="M146" i="4"/>
  <c r="V314" i="4"/>
  <c r="M314" i="4"/>
  <c r="D314" i="4"/>
  <c r="V40" i="4"/>
  <c r="D40" i="4"/>
  <c r="M40" i="4"/>
  <c r="M65" i="4"/>
  <c r="V65" i="4"/>
  <c r="D65" i="4"/>
  <c r="M113" i="4"/>
  <c r="V113" i="4"/>
  <c r="D113" i="4"/>
  <c r="V173" i="4"/>
  <c r="M173" i="4"/>
  <c r="D173" i="4"/>
  <c r="M225" i="4"/>
  <c r="D225" i="4"/>
  <c r="V225" i="4"/>
  <c r="M289" i="4"/>
  <c r="V289" i="4"/>
  <c r="D289" i="4"/>
  <c r="M34" i="4"/>
  <c r="D34" i="4"/>
  <c r="V34" i="4"/>
  <c r="V156" i="4"/>
  <c r="M156" i="4"/>
  <c r="D156" i="4"/>
  <c r="V64" i="4"/>
  <c r="D64" i="4"/>
  <c r="M64" i="4"/>
  <c r="M106" i="4"/>
  <c r="V106" i="4"/>
  <c r="D106" i="4"/>
  <c r="V188" i="4"/>
  <c r="M188" i="4"/>
  <c r="D188" i="4"/>
  <c r="V234" i="4"/>
  <c r="M234" i="4"/>
  <c r="D234" i="4"/>
  <c r="V266" i="4"/>
  <c r="M266" i="4"/>
  <c r="D266" i="4"/>
  <c r="V298" i="4"/>
  <c r="M298" i="4"/>
  <c r="D298" i="4"/>
  <c r="V332" i="4"/>
  <c r="M332" i="4"/>
  <c r="D332" i="4"/>
  <c r="M364" i="4"/>
  <c r="D364" i="4"/>
  <c r="V364" i="4"/>
  <c r="V72" i="4"/>
  <c r="D72" i="4"/>
  <c r="M72" i="4"/>
  <c r="V31" i="4"/>
  <c r="D31" i="4"/>
  <c r="M31" i="4"/>
  <c r="V59" i="4"/>
  <c r="M59" i="4"/>
  <c r="D59" i="4"/>
  <c r="V91" i="4"/>
  <c r="M91" i="4"/>
  <c r="D91" i="4"/>
  <c r="V119" i="4"/>
  <c r="D119" i="4"/>
  <c r="M119" i="4"/>
  <c r="V139" i="4"/>
  <c r="M139" i="4"/>
  <c r="D139" i="4"/>
  <c r="V155" i="4"/>
  <c r="D155" i="4"/>
  <c r="M155" i="4"/>
  <c r="V175" i="4"/>
  <c r="D175" i="4"/>
  <c r="M175" i="4"/>
  <c r="V191" i="4"/>
  <c r="M191" i="4"/>
  <c r="D191" i="4"/>
  <c r="V211" i="4"/>
  <c r="D211" i="4"/>
  <c r="M211" i="4"/>
  <c r="V243" i="4"/>
  <c r="D243" i="4"/>
  <c r="M243" i="4"/>
  <c r="V275" i="4"/>
  <c r="D275" i="4"/>
  <c r="M275" i="4"/>
  <c r="V307" i="4"/>
  <c r="M307" i="4"/>
  <c r="D307" i="4"/>
  <c r="V339" i="4"/>
  <c r="M339" i="4"/>
  <c r="D339" i="4"/>
  <c r="M10" i="4"/>
  <c r="V10" i="4"/>
  <c r="D10" i="4"/>
  <c r="V70" i="4"/>
  <c r="M70" i="4"/>
  <c r="D70" i="4"/>
  <c r="V152" i="4"/>
  <c r="M152" i="4"/>
  <c r="D152" i="4"/>
  <c r="M194" i="4"/>
  <c r="D194" i="4"/>
  <c r="V194" i="4"/>
  <c r="M226" i="4"/>
  <c r="D226" i="4"/>
  <c r="V226" i="4"/>
  <c r="V260" i="4"/>
  <c r="M260" i="4"/>
  <c r="D260" i="4"/>
  <c r="V38" i="4"/>
  <c r="M38" i="4"/>
  <c r="D38" i="4"/>
  <c r="V92" i="4"/>
  <c r="M92" i="4"/>
  <c r="D92" i="4"/>
  <c r="V184" i="4"/>
  <c r="M184" i="4"/>
  <c r="D184" i="4"/>
  <c r="M290" i="4"/>
  <c r="V290" i="4"/>
  <c r="D290" i="4"/>
  <c r="V322" i="4"/>
  <c r="M322" i="4"/>
  <c r="D322" i="4"/>
  <c r="V346" i="4"/>
  <c r="M346" i="4"/>
  <c r="D346" i="4"/>
  <c r="V370" i="4"/>
  <c r="M370" i="4"/>
  <c r="D370" i="4"/>
  <c r="M58" i="4"/>
  <c r="V58" i="4"/>
  <c r="D58" i="4"/>
  <c r="M33" i="4"/>
  <c r="V33" i="4"/>
  <c r="D33" i="4"/>
  <c r="V69" i="4"/>
  <c r="M69" i="4"/>
  <c r="D69" i="4"/>
  <c r="V101" i="4"/>
  <c r="M101" i="4"/>
  <c r="D101" i="4"/>
  <c r="V125" i="4"/>
  <c r="M125" i="4"/>
  <c r="D125" i="4"/>
  <c r="V141" i="4"/>
  <c r="M141" i="4"/>
  <c r="D141" i="4"/>
  <c r="M161" i="4"/>
  <c r="V161" i="4"/>
  <c r="D161" i="4"/>
  <c r="M177" i="4"/>
  <c r="V177" i="4"/>
  <c r="D177" i="4"/>
  <c r="V205" i="4"/>
  <c r="M205" i="4"/>
  <c r="D205" i="4"/>
  <c r="V233" i="4"/>
  <c r="M233" i="4"/>
  <c r="D233" i="4"/>
  <c r="V265" i="4"/>
  <c r="M265" i="4"/>
  <c r="D265" i="4"/>
  <c r="V297" i="4"/>
  <c r="M297" i="4"/>
  <c r="D297" i="4"/>
  <c r="M329" i="4"/>
  <c r="V329" i="4"/>
  <c r="D329" i="4"/>
  <c r="V361" i="4"/>
  <c r="M361" i="4"/>
  <c r="D361" i="4"/>
  <c r="V46" i="4"/>
  <c r="M46" i="4"/>
  <c r="D46" i="4"/>
  <c r="M114" i="4"/>
  <c r="V114" i="4"/>
  <c r="D114" i="4"/>
  <c r="V164" i="4"/>
  <c r="M164" i="4"/>
  <c r="D164" i="4"/>
  <c r="M74" i="4"/>
  <c r="V74" i="4"/>
  <c r="D74" i="4"/>
  <c r="M122" i="4"/>
  <c r="V122" i="4"/>
  <c r="D122" i="4"/>
  <c r="V212" i="4"/>
  <c r="M212" i="4"/>
  <c r="D212" i="4"/>
  <c r="V242" i="4"/>
  <c r="M242" i="4"/>
  <c r="D242" i="4"/>
  <c r="V274" i="4"/>
  <c r="M274" i="4"/>
  <c r="D274" i="4"/>
  <c r="V306" i="4"/>
  <c r="M306" i="4"/>
  <c r="D306" i="4"/>
  <c r="M340" i="4"/>
  <c r="D340" i="4"/>
  <c r="V340" i="4"/>
  <c r="V8" i="4"/>
  <c r="D8" i="4"/>
  <c r="M8" i="4"/>
  <c r="V7" i="4"/>
  <c r="D7" i="4"/>
  <c r="M7" i="4"/>
  <c r="V39" i="4"/>
  <c r="D39" i="4"/>
  <c r="M39" i="4"/>
  <c r="V63" i="4"/>
  <c r="D63" i="4"/>
  <c r="M63" i="4"/>
  <c r="V95" i="4"/>
  <c r="D95" i="4"/>
  <c r="M95" i="4"/>
  <c r="V123" i="4"/>
  <c r="M123" i="4"/>
  <c r="D123" i="4"/>
  <c r="V143" i="4"/>
  <c r="D143" i="4"/>
  <c r="M143" i="4"/>
  <c r="V159" i="4"/>
  <c r="D159" i="4"/>
  <c r="M159" i="4"/>
  <c r="V179" i="4"/>
  <c r="D179" i="4"/>
  <c r="M179" i="4"/>
  <c r="V195" i="4"/>
  <c r="M195" i="4"/>
  <c r="D195" i="4"/>
  <c r="V219" i="4"/>
  <c r="D219" i="4"/>
  <c r="M219" i="4"/>
  <c r="V251" i="4"/>
  <c r="D251" i="4"/>
  <c r="M251" i="4"/>
  <c r="V283" i="4"/>
  <c r="D283" i="4"/>
  <c r="M283" i="4"/>
  <c r="V315" i="4"/>
  <c r="M315" i="4"/>
  <c r="D315" i="4"/>
  <c r="V351" i="4"/>
  <c r="M351" i="4"/>
  <c r="D351" i="4"/>
  <c r="M26" i="4"/>
  <c r="V26" i="4"/>
  <c r="D26" i="4"/>
  <c r="M98" i="4"/>
  <c r="D98" i="4"/>
  <c r="V98" i="4"/>
  <c r="V160" i="4"/>
  <c r="M160" i="4"/>
  <c r="D160" i="4"/>
  <c r="V204" i="4"/>
  <c r="M204" i="4"/>
  <c r="D204" i="4"/>
  <c r="V236" i="4"/>
  <c r="M236" i="4"/>
  <c r="D236" i="4"/>
  <c r="V268" i="4"/>
  <c r="M268" i="4"/>
  <c r="D268" i="4"/>
  <c r="V60" i="4"/>
  <c r="M60" i="4"/>
  <c r="D60" i="4"/>
  <c r="V338" i="4"/>
  <c r="M338" i="4"/>
  <c r="D338" i="4"/>
  <c r="M9" i="4"/>
  <c r="V9" i="4"/>
  <c r="D9" i="4"/>
  <c r="V109" i="4"/>
  <c r="M109" i="4"/>
  <c r="D109" i="4"/>
  <c r="V169" i="4"/>
  <c r="M169" i="4"/>
  <c r="D169" i="4"/>
  <c r="V249" i="4"/>
  <c r="M249" i="4"/>
  <c r="D249" i="4"/>
  <c r="V313" i="4"/>
  <c r="M313" i="4"/>
  <c r="D313" i="4"/>
  <c r="M18" i="4"/>
  <c r="V18" i="4"/>
  <c r="D18" i="4"/>
  <c r="V190" i="4"/>
  <c r="D190" i="4"/>
  <c r="M190" i="4"/>
  <c r="V96" i="4"/>
  <c r="D96" i="4"/>
  <c r="M96" i="4"/>
  <c r="M258" i="4"/>
  <c r="V258" i="4"/>
  <c r="D258" i="4"/>
  <c r="V28" i="4"/>
  <c r="M28" i="4"/>
  <c r="D28" i="4"/>
  <c r="V83" i="4"/>
  <c r="M83" i="4"/>
  <c r="D83" i="4"/>
  <c r="V151" i="4"/>
  <c r="D151" i="4"/>
  <c r="M151" i="4"/>
  <c r="V203" i="4"/>
  <c r="D203" i="4"/>
  <c r="M203" i="4"/>
  <c r="V299" i="4"/>
  <c r="M299" i="4"/>
  <c r="D299" i="4"/>
  <c r="V363" i="4"/>
  <c r="M363" i="4"/>
  <c r="D363" i="4"/>
  <c r="V218" i="4"/>
  <c r="M218" i="4"/>
  <c r="D218" i="4"/>
  <c r="V284" i="4"/>
  <c r="M284" i="4"/>
  <c r="D284" i="4"/>
  <c r="V342" i="4"/>
  <c r="M342" i="4"/>
  <c r="D342" i="4"/>
  <c r="M17" i="4"/>
  <c r="V17" i="4"/>
  <c r="D17" i="4"/>
  <c r="M97" i="4"/>
  <c r="V97" i="4"/>
  <c r="D97" i="4"/>
  <c r="V157" i="4"/>
  <c r="M157" i="4"/>
  <c r="D157" i="4"/>
  <c r="M193" i="4"/>
  <c r="D193" i="4"/>
  <c r="V193" i="4"/>
  <c r="M257" i="4"/>
  <c r="D257" i="4"/>
  <c r="V257" i="4"/>
  <c r="V321" i="4"/>
  <c r="M321" i="4"/>
  <c r="D321" i="4"/>
  <c r="V104" i="4"/>
  <c r="D104" i="4"/>
  <c r="M104" i="4"/>
  <c r="M50" i="4"/>
  <c r="V50" i="4"/>
  <c r="D50" i="4"/>
  <c r="V128" i="4"/>
  <c r="D128" i="4"/>
  <c r="M128" i="4"/>
  <c r="V198" i="4"/>
  <c r="D198" i="4"/>
  <c r="M198" i="4"/>
  <c r="V300" i="4"/>
  <c r="M300" i="4"/>
  <c r="D300" i="4"/>
  <c r="V330" i="4"/>
  <c r="M330" i="4"/>
  <c r="D330" i="4"/>
  <c r="V350" i="4"/>
  <c r="M350" i="4"/>
  <c r="D350" i="4"/>
  <c r="V22" i="4"/>
  <c r="M22" i="4"/>
  <c r="D22" i="4"/>
  <c r="V102" i="4"/>
  <c r="M102" i="4"/>
  <c r="D102" i="4"/>
  <c r="V37" i="4"/>
  <c r="M37" i="4"/>
  <c r="D37" i="4"/>
  <c r="M73" i="4"/>
  <c r="V73" i="4"/>
  <c r="D73" i="4"/>
  <c r="M105" i="4"/>
  <c r="V105" i="4"/>
  <c r="D105" i="4"/>
  <c r="M129" i="4"/>
  <c r="V129" i="4"/>
  <c r="D129" i="4"/>
  <c r="M145" i="4"/>
  <c r="V145" i="4"/>
  <c r="D145" i="4"/>
  <c r="V165" i="4"/>
  <c r="M165" i="4"/>
  <c r="D165" i="4"/>
  <c r="V185" i="4"/>
  <c r="M185" i="4"/>
  <c r="D185" i="4"/>
  <c r="M209" i="4"/>
  <c r="D209" i="4"/>
  <c r="V209" i="4"/>
  <c r="M241" i="4"/>
  <c r="D241" i="4"/>
  <c r="V241" i="4"/>
  <c r="M273" i="4"/>
  <c r="D273" i="4"/>
  <c r="V273" i="4"/>
  <c r="M305" i="4"/>
  <c r="D305" i="4"/>
  <c r="V305" i="4"/>
  <c r="V337" i="4"/>
  <c r="M337" i="4"/>
  <c r="D337" i="4"/>
  <c r="V369" i="4"/>
  <c r="M369" i="4"/>
  <c r="D369" i="4"/>
  <c r="M66" i="4"/>
  <c r="D66" i="4"/>
  <c r="V66" i="4"/>
  <c r="V120" i="4"/>
  <c r="D120" i="4"/>
  <c r="M120" i="4"/>
  <c r="V174" i="4"/>
  <c r="D174" i="4"/>
  <c r="M174" i="4"/>
  <c r="M82" i="4"/>
  <c r="V82" i="4"/>
  <c r="D82" i="4"/>
  <c r="V142" i="4"/>
  <c r="D142" i="4"/>
  <c r="M142" i="4"/>
  <c r="V220" i="4"/>
  <c r="M220" i="4"/>
  <c r="D220" i="4"/>
  <c r="V250" i="4"/>
  <c r="M250" i="4"/>
  <c r="D250" i="4"/>
  <c r="V282" i="4"/>
  <c r="M282" i="4"/>
  <c r="D282" i="4"/>
  <c r="V316" i="4"/>
  <c r="M316" i="4"/>
  <c r="D316" i="4"/>
  <c r="V352" i="4"/>
  <c r="M352" i="4"/>
  <c r="D352" i="4"/>
  <c r="V16" i="4"/>
  <c r="D16" i="4"/>
  <c r="M16" i="4"/>
  <c r="V15" i="4"/>
  <c r="D15" i="4"/>
  <c r="M15" i="4"/>
  <c r="V47" i="4"/>
  <c r="D47" i="4"/>
  <c r="M47" i="4"/>
  <c r="V71" i="4"/>
  <c r="D71" i="4"/>
  <c r="M71" i="4"/>
  <c r="V103" i="4"/>
  <c r="D103" i="4"/>
  <c r="M103" i="4"/>
  <c r="V127" i="4"/>
  <c r="D127" i="4"/>
  <c r="M127" i="4"/>
  <c r="V147" i="4"/>
  <c r="D147" i="4"/>
  <c r="M147" i="4"/>
  <c r="V163" i="4"/>
  <c r="D163" i="4"/>
  <c r="M163" i="4"/>
  <c r="V183" i="4"/>
  <c r="D183" i="4"/>
  <c r="M183" i="4"/>
  <c r="V199" i="4"/>
  <c r="M199" i="4"/>
  <c r="D199" i="4"/>
  <c r="V227" i="4"/>
  <c r="M227" i="4"/>
  <c r="D227" i="4"/>
  <c r="V259" i="4"/>
  <c r="D259" i="4"/>
  <c r="M259" i="4"/>
  <c r="V291" i="4"/>
  <c r="M291" i="4"/>
  <c r="D291" i="4"/>
  <c r="V323" i="4"/>
  <c r="M323" i="4"/>
  <c r="D323" i="4"/>
  <c r="V359" i="4"/>
  <c r="M359" i="4"/>
  <c r="D359" i="4"/>
  <c r="M42" i="4"/>
  <c r="V42" i="4"/>
  <c r="D42" i="4"/>
  <c r="V118" i="4"/>
  <c r="M118" i="4"/>
  <c r="D118" i="4"/>
  <c r="V170" i="4"/>
  <c r="D170" i="4"/>
  <c r="M170" i="4"/>
  <c r="V210" i="4"/>
  <c r="M210" i="4"/>
  <c r="D210" i="4"/>
  <c r="V244" i="4"/>
  <c r="M244" i="4"/>
  <c r="D244" i="4"/>
  <c r="V276" i="4"/>
  <c r="M276" i="4"/>
  <c r="D276" i="4"/>
  <c r="Q6" i="4"/>
  <c r="P7" i="4" s="1"/>
  <c r="Z6" i="4"/>
  <c r="F18" i="8"/>
  <c r="E18" i="8"/>
  <c r="D23" i="3"/>
  <c r="N7" i="4" l="1"/>
  <c r="Q7" i="4" s="1"/>
  <c r="G7" i="4"/>
  <c r="E7" i="4" s="1"/>
  <c r="H7" i="4" s="1"/>
  <c r="Y7" i="4"/>
  <c r="E27" i="8"/>
  <c r="F27" i="8"/>
  <c r="F24" i="3"/>
  <c r="D24" i="3"/>
  <c r="E24" i="3"/>
  <c r="W7" i="4" l="1"/>
  <c r="Z7" i="4" s="1"/>
  <c r="Y8" i="4" s="1"/>
  <c r="W8" i="4" s="1"/>
  <c r="P8" i="4"/>
  <c r="N8" i="4" s="1"/>
  <c r="G8" i="4"/>
  <c r="E8" i="4" s="1"/>
  <c r="J170" i="4"/>
  <c r="J220" i="4"/>
  <c r="J196" i="4"/>
  <c r="J125" i="4"/>
  <c r="J57" i="4"/>
  <c r="J70" i="4"/>
  <c r="J263" i="4"/>
  <c r="J247" i="4"/>
  <c r="J188" i="4"/>
  <c r="J152" i="4"/>
  <c r="J329" i="4"/>
  <c r="J26" i="4"/>
  <c r="J230" i="4"/>
  <c r="J198" i="4"/>
  <c r="J119" i="4"/>
  <c r="J43" i="4"/>
  <c r="J296" i="4"/>
  <c r="J362" i="4"/>
  <c r="J273" i="4"/>
  <c r="J369" i="4"/>
  <c r="J310" i="4"/>
  <c r="J275" i="4"/>
  <c r="J359" i="4"/>
  <c r="J368" i="4"/>
  <c r="J277" i="4"/>
  <c r="J227" i="4"/>
  <c r="J86" i="4"/>
  <c r="J308" i="4"/>
  <c r="J290" i="4"/>
  <c r="J282" i="4"/>
  <c r="J274" i="4"/>
  <c r="J266" i="4"/>
  <c r="J245" i="4"/>
  <c r="J185" i="4"/>
  <c r="J126" i="4"/>
  <c r="J95" i="4"/>
  <c r="J48" i="4"/>
  <c r="J29" i="4"/>
  <c r="J317" i="4"/>
  <c r="J293" i="4"/>
  <c r="J109" i="4"/>
  <c r="J313" i="4"/>
  <c r="J248" i="4"/>
  <c r="J197" i="4"/>
  <c r="J118" i="4"/>
  <c r="J92" i="4"/>
  <c r="J41" i="4"/>
  <c r="J16" i="4"/>
  <c r="J301" i="4"/>
  <c r="J219" i="4"/>
  <c r="J114" i="4"/>
  <c r="J18" i="4"/>
  <c r="J299" i="4"/>
  <c r="J201" i="4"/>
  <c r="J155" i="4"/>
  <c r="J107" i="4"/>
  <c r="J52" i="4"/>
  <c r="J34" i="4"/>
  <c r="J223" i="4"/>
  <c r="J191" i="4"/>
  <c r="J165" i="4"/>
  <c r="J128" i="4"/>
  <c r="J108" i="4"/>
  <c r="J100" i="4"/>
  <c r="J84" i="4"/>
  <c r="J60" i="4"/>
  <c r="J159" i="4"/>
  <c r="J169" i="4"/>
  <c r="J178" i="4"/>
  <c r="J14" i="4"/>
  <c r="J222" i="4"/>
  <c r="J143" i="4"/>
  <c r="J31" i="4"/>
  <c r="J190" i="4"/>
  <c r="J154" i="4"/>
  <c r="J232" i="4"/>
  <c r="J216" i="4"/>
  <c r="J149" i="4"/>
  <c r="J117" i="4"/>
  <c r="J331" i="4"/>
  <c r="J259" i="4"/>
  <c r="J243" i="4"/>
  <c r="J176" i="4"/>
  <c r="J56" i="4"/>
  <c r="J91" i="4"/>
  <c r="J333" i="4"/>
  <c r="J66" i="4"/>
  <c r="J228" i="4"/>
  <c r="J212" i="4"/>
  <c r="J141" i="4"/>
  <c r="J93" i="4"/>
  <c r="J325" i="4"/>
  <c r="J327" i="4"/>
  <c r="J255" i="4"/>
  <c r="J239" i="4"/>
  <c r="J168" i="4"/>
  <c r="J321" i="4"/>
  <c r="J65" i="4"/>
  <c r="J160" i="4"/>
  <c r="J206" i="4"/>
  <c r="J71" i="4"/>
  <c r="J370" i="4"/>
  <c r="J281" i="4"/>
  <c r="J365" i="4"/>
  <c r="J294" i="4"/>
  <c r="J367" i="4"/>
  <c r="J303" i="4"/>
  <c r="J286" i="4"/>
  <c r="J276" i="4"/>
  <c r="J264" i="4"/>
  <c r="J205" i="4"/>
  <c r="J138" i="4"/>
  <c r="J85" i="4"/>
  <c r="J38" i="4"/>
  <c r="J9" i="4"/>
  <c r="J249" i="4"/>
  <c r="J51" i="4"/>
  <c r="J256" i="4"/>
  <c r="J195" i="4"/>
  <c r="J105" i="4"/>
  <c r="J44" i="4"/>
  <c r="J13" i="4"/>
  <c r="J257" i="4"/>
  <c r="J132" i="4"/>
  <c r="J12" i="4"/>
  <c r="J225" i="4"/>
  <c r="J171" i="4"/>
  <c r="J99" i="4"/>
  <c r="J40" i="4"/>
  <c r="J231" i="4"/>
  <c r="J183" i="4"/>
  <c r="J144" i="4"/>
  <c r="J110" i="4"/>
  <c r="J161" i="4"/>
  <c r="J10" i="4"/>
  <c r="J224" i="4"/>
  <c r="J323" i="4"/>
  <c r="J74" i="4"/>
  <c r="J135" i="4"/>
  <c r="J23" i="4"/>
  <c r="J349" i="4"/>
  <c r="J363" i="4"/>
  <c r="J366" i="4"/>
  <c r="J265" i="4"/>
  <c r="J361" i="4"/>
  <c r="J283" i="4"/>
  <c r="J302" i="4"/>
  <c r="J360" i="4"/>
  <c r="J241" i="4"/>
  <c r="J319" i="4"/>
  <c r="J300" i="4"/>
  <c r="J284" i="4"/>
  <c r="J272" i="4"/>
  <c r="J261" i="4"/>
  <c r="J203" i="4"/>
  <c r="J124" i="4"/>
  <c r="J61" i="4"/>
  <c r="J32" i="4"/>
  <c r="J309" i="4"/>
  <c r="J229" i="4"/>
  <c r="J33" i="4"/>
  <c r="J240" i="4"/>
  <c r="J148" i="4"/>
  <c r="J97" i="4"/>
  <c r="J28" i="4"/>
  <c r="J8" i="4"/>
  <c r="J221" i="4"/>
  <c r="J101" i="4"/>
  <c r="J315" i="4"/>
  <c r="J217" i="4"/>
  <c r="J142" i="4"/>
  <c r="J77" i="4"/>
  <c r="J37" i="4"/>
  <c r="J215" i="4"/>
  <c r="J181" i="4"/>
  <c r="J136" i="4"/>
  <c r="J106" i="4"/>
  <c r="J96" i="4"/>
  <c r="J76" i="4"/>
  <c r="J79" i="4"/>
  <c r="J153" i="4"/>
  <c r="J214" i="4"/>
  <c r="J271" i="4"/>
  <c r="J279" i="4"/>
  <c r="J304" i="4"/>
  <c r="J244" i="4"/>
  <c r="J269" i="4"/>
  <c r="J146" i="4"/>
  <c r="J288" i="4"/>
  <c r="J278" i="4"/>
  <c r="J268" i="4"/>
  <c r="J103" i="4"/>
  <c r="J45" i="4"/>
  <c r="J298" i="4"/>
  <c r="J297" i="4"/>
  <c r="J209" i="4"/>
  <c r="J22" i="4"/>
  <c r="J291" i="4"/>
  <c r="J36" i="4"/>
  <c r="J187" i="4"/>
  <c r="J46" i="4"/>
  <c r="J157" i="4"/>
  <c r="J112" i="4"/>
  <c r="J175" i="4"/>
  <c r="J7" i="4"/>
  <c r="J364" i="4"/>
  <c r="J167" i="4"/>
  <c r="J204" i="4"/>
  <c r="J251" i="4"/>
  <c r="J62" i="4"/>
  <c r="J238" i="4"/>
  <c r="J127" i="4"/>
  <c r="J11" i="4"/>
  <c r="J357" i="4"/>
  <c r="J312" i="4"/>
  <c r="J292" i="4"/>
  <c r="J318" i="4"/>
  <c r="J320" i="4"/>
  <c r="J267" i="4"/>
  <c r="J287" i="4"/>
  <c r="J285" i="4"/>
  <c r="J213" i="4"/>
  <c r="J316" i="4"/>
  <c r="J295" i="4"/>
  <c r="J280" i="4"/>
  <c r="J270" i="4"/>
  <c r="J253" i="4"/>
  <c r="J179" i="4"/>
  <c r="J111" i="4"/>
  <c r="J53" i="4"/>
  <c r="J20" i="4"/>
  <c r="J306" i="4"/>
  <c r="J193" i="4"/>
  <c r="J305" i="4"/>
  <c r="J236" i="4"/>
  <c r="J130" i="4"/>
  <c r="J90" i="4"/>
  <c r="J25" i="4"/>
  <c r="J314" i="4"/>
  <c r="J211" i="4"/>
  <c r="J68" i="4"/>
  <c r="J307" i="4"/>
  <c r="J189" i="4"/>
  <c r="J140" i="4"/>
  <c r="J69" i="4"/>
  <c r="J24" i="4"/>
  <c r="J207" i="4"/>
  <c r="J173" i="4"/>
  <c r="J120" i="4"/>
  <c r="J104" i="4"/>
  <c r="J94" i="4"/>
  <c r="J49" i="4"/>
  <c r="J75" i="4"/>
  <c r="J78" i="4"/>
  <c r="J133" i="4"/>
  <c r="J162" i="4"/>
  <c r="J235" i="4"/>
  <c r="J87" i="4"/>
  <c r="J289" i="4"/>
  <c r="J311" i="4"/>
  <c r="J163" i="4"/>
  <c r="J59" i="4"/>
  <c r="J67" i="4"/>
  <c r="J134" i="4"/>
  <c r="J122" i="4"/>
  <c r="J199" i="4"/>
  <c r="J102" i="4"/>
  <c r="J177" i="4"/>
  <c r="J252" i="4"/>
  <c r="J80" i="4"/>
  <c r="J260" i="4"/>
  <c r="J237" i="4"/>
  <c r="J17" i="4"/>
  <c r="J116" i="4"/>
  <c r="J233" i="4"/>
  <c r="J21" i="4"/>
  <c r="J82" i="4"/>
  <c r="J88" i="4"/>
  <c r="J98" i="4"/>
  <c r="J19" i="4"/>
  <c r="J356" i="4"/>
  <c r="J139" i="4"/>
  <c r="J150" i="4"/>
  <c r="J338" i="4"/>
  <c r="J339" i="4"/>
  <c r="J322" i="4"/>
  <c r="J113" i="4"/>
  <c r="J337" i="4"/>
  <c r="J262" i="4"/>
  <c r="J156" i="4"/>
  <c r="J151" i="4"/>
  <c r="J324" i="4"/>
  <c r="J184" i="4"/>
  <c r="J89" i="4"/>
  <c r="J326" i="4"/>
  <c r="J166" i="4"/>
  <c r="J72" i="4"/>
  <c r="J186" i="4"/>
  <c r="J174" i="4"/>
  <c r="J202" i="4"/>
  <c r="J354" i="4"/>
  <c r="J344" i="4"/>
  <c r="J145" i="4"/>
  <c r="J172" i="4"/>
  <c r="J342" i="4"/>
  <c r="J355" i="4"/>
  <c r="J330" i="4"/>
  <c r="J30" i="4"/>
  <c r="J242" i="4"/>
  <c r="J182" i="4"/>
  <c r="J346" i="4"/>
  <c r="J254" i="4"/>
  <c r="J343" i="4"/>
  <c r="J200" i="4"/>
  <c r="J27" i="4"/>
  <c r="J50" i="4"/>
  <c r="J47" i="4"/>
  <c r="J208" i="4"/>
  <c r="J180" i="4"/>
  <c r="J250" i="4"/>
  <c r="J358" i="4"/>
  <c r="J348" i="4"/>
  <c r="J123" i="4"/>
  <c r="J341" i="4"/>
  <c r="J335" i="4"/>
  <c r="J35" i="4"/>
  <c r="J340" i="4"/>
  <c r="J73" i="4"/>
  <c r="J328" i="4"/>
  <c r="J246" i="4"/>
  <c r="J147" i="4"/>
  <c r="J83" i="4"/>
  <c r="J347" i="4"/>
  <c r="J210" i="4"/>
  <c r="J42" i="4"/>
  <c r="J54" i="4"/>
  <c r="J55" i="4"/>
  <c r="J115" i="4"/>
  <c r="J158" i="4"/>
  <c r="J353" i="4"/>
  <c r="J81" i="4"/>
  <c r="J63" i="4"/>
  <c r="J15" i="4"/>
  <c r="J352" i="4"/>
  <c r="J121" i="4"/>
  <c r="J164" i="4"/>
  <c r="J131" i="4"/>
  <c r="J334" i="4"/>
  <c r="J226" i="4"/>
  <c r="J64" i="4"/>
  <c r="J332" i="4"/>
  <c r="J194" i="4"/>
  <c r="J192" i="4"/>
  <c r="J350" i="4"/>
  <c r="J218" i="4"/>
  <c r="J58" i="4"/>
  <c r="J258" i="4"/>
  <c r="J351" i="4"/>
  <c r="J39" i="4"/>
  <c r="J336" i="4"/>
  <c r="J129" i="4"/>
  <c r="J345" i="4"/>
  <c r="J234" i="4"/>
  <c r="J137" i="4"/>
  <c r="S160" i="4"/>
  <c r="S163" i="4"/>
  <c r="S70" i="4"/>
  <c r="S57" i="4"/>
  <c r="S38" i="4"/>
  <c r="S152" i="4"/>
  <c r="S281" i="4"/>
  <c r="S241" i="4"/>
  <c r="S17" i="4"/>
  <c r="S106" i="4"/>
  <c r="S24" i="4"/>
  <c r="S171" i="4"/>
  <c r="S166" i="4"/>
  <c r="S65" i="4"/>
  <c r="S30" i="4"/>
  <c r="S265" i="4"/>
  <c r="S143" i="4"/>
  <c r="S52" i="4"/>
  <c r="S8" i="4"/>
  <c r="S145" i="4"/>
  <c r="S54" i="4"/>
  <c r="S22" i="4"/>
  <c r="S257" i="4"/>
  <c r="S131" i="4"/>
  <c r="S168" i="4"/>
  <c r="S62" i="4"/>
  <c r="S18" i="4"/>
  <c r="S249" i="4"/>
  <c r="S153" i="4"/>
  <c r="S123" i="4"/>
  <c r="S110" i="4"/>
  <c r="S223" i="4"/>
  <c r="S220" i="4"/>
  <c r="S234" i="4"/>
  <c r="S149" i="4"/>
  <c r="S103" i="4"/>
  <c r="S71" i="4"/>
  <c r="S28" i="4"/>
  <c r="S80" i="4"/>
  <c r="S294" i="4"/>
  <c r="S15" i="4"/>
  <c r="S350" i="4"/>
  <c r="S318" i="4"/>
  <c r="S237" i="4"/>
  <c r="S182" i="4"/>
  <c r="S138" i="4"/>
  <c r="S102" i="4"/>
  <c r="S274" i="4"/>
  <c r="S154" i="4"/>
  <c r="S126" i="4"/>
  <c r="S332" i="4"/>
  <c r="S300" i="4"/>
  <c r="S230" i="4"/>
  <c r="S262" i="4"/>
  <c r="S198" i="4"/>
  <c r="S235" i="4"/>
  <c r="S211" i="4"/>
  <c r="S179" i="4"/>
  <c r="S359" i="4"/>
  <c r="S343" i="4"/>
  <c r="S327" i="4"/>
  <c r="S311" i="4"/>
  <c r="S295" i="4"/>
  <c r="S259" i="4"/>
  <c r="S255" i="4"/>
  <c r="S320" i="4"/>
  <c r="S360" i="4"/>
  <c r="S312" i="4"/>
  <c r="S210" i="4"/>
  <c r="S191" i="4"/>
  <c r="S135" i="4"/>
  <c r="S35" i="4"/>
  <c r="S129" i="4"/>
  <c r="S56" i="4"/>
  <c r="S342" i="4"/>
  <c r="S326" i="4"/>
  <c r="S282" i="4"/>
  <c r="S178" i="4"/>
  <c r="S134" i="4"/>
  <c r="S94" i="4"/>
  <c r="S78" i="4"/>
  <c r="S278" i="4"/>
  <c r="S133" i="4"/>
  <c r="S348" i="4"/>
  <c r="S308" i="4"/>
  <c r="S364" i="4"/>
  <c r="S225" i="4"/>
  <c r="S251" i="4"/>
  <c r="S203" i="4"/>
  <c r="S367" i="4"/>
  <c r="S347" i="4"/>
  <c r="S323" i="4"/>
  <c r="S303" i="4"/>
  <c r="S283" i="4"/>
  <c r="S245" i="4"/>
  <c r="S288" i="4"/>
  <c r="S328" i="4"/>
  <c r="S194" i="4"/>
  <c r="S200" i="4"/>
  <c r="S32" i="4"/>
  <c r="S346" i="4"/>
  <c r="S275" i="4"/>
  <c r="S158" i="4"/>
  <c r="S246" i="4"/>
  <c r="S176" i="4"/>
  <c r="S307" i="4"/>
  <c r="S304" i="4"/>
  <c r="S207" i="4"/>
  <c r="S79" i="4"/>
  <c r="S49" i="4"/>
  <c r="S12" i="4"/>
  <c r="S27" i="4"/>
  <c r="S366" i="4"/>
  <c r="S338" i="4"/>
  <c r="S141" i="4"/>
  <c r="S340" i="4"/>
  <c r="S292" i="4"/>
  <c r="S356" i="4"/>
  <c r="S214" i="4"/>
  <c r="S227" i="4"/>
  <c r="S195" i="4"/>
  <c r="S363" i="4"/>
  <c r="S339" i="4"/>
  <c r="S319" i="4"/>
  <c r="S299" i="4"/>
  <c r="S243" i="4"/>
  <c r="S239" i="4"/>
  <c r="S226" i="4"/>
  <c r="S296" i="4"/>
  <c r="S7" i="4"/>
  <c r="S124" i="4"/>
  <c r="S273" i="4"/>
  <c r="S219" i="4"/>
  <c r="S331" i="4"/>
  <c r="S261" i="4"/>
  <c r="S46" i="4"/>
  <c r="S247" i="4"/>
  <c r="S117" i="4"/>
  <c r="S87" i="4"/>
  <c r="S58" i="4"/>
  <c r="S45" i="4"/>
  <c r="S362" i="4"/>
  <c r="S256" i="4"/>
  <c r="S190" i="4"/>
  <c r="S98" i="4"/>
  <c r="S86" i="4"/>
  <c r="S147" i="4"/>
  <c r="S324" i="4"/>
  <c r="S284" i="4"/>
  <c r="S276" i="4"/>
  <c r="S271" i="4"/>
  <c r="S263" i="4"/>
  <c r="S187" i="4"/>
  <c r="S355" i="4"/>
  <c r="S335" i="4"/>
  <c r="S315" i="4"/>
  <c r="S291" i="4"/>
  <c r="S264" i="4"/>
  <c r="S344" i="4"/>
  <c r="S352" i="4"/>
  <c r="S280" i="4"/>
  <c r="S175" i="4"/>
  <c r="S95" i="4"/>
  <c r="S100" i="4"/>
  <c r="S310" i="4"/>
  <c r="S286" i="4"/>
  <c r="S222" i="4"/>
  <c r="S316" i="4"/>
  <c r="S267" i="4"/>
  <c r="S351" i="4"/>
  <c r="S287" i="4"/>
  <c r="S336" i="4"/>
  <c r="S229" i="4"/>
  <c r="S334" i="4"/>
  <c r="S248" i="4"/>
  <c r="S204" i="4"/>
  <c r="S189" i="4"/>
  <c r="S266" i="4"/>
  <c r="S337" i="4"/>
  <c r="S148" i="4"/>
  <c r="S290" i="4"/>
  <c r="S114" i="4"/>
  <c r="S43" i="4"/>
  <c r="S242" i="4"/>
  <c r="S119" i="4"/>
  <c r="S333" i="4"/>
  <c r="S21" i="4"/>
  <c r="S370" i="4"/>
  <c r="S81" i="4"/>
  <c r="S164" i="4"/>
  <c r="S224" i="4"/>
  <c r="S155" i="4"/>
  <c r="S84" i="4"/>
  <c r="S11" i="4"/>
  <c r="S258" i="4"/>
  <c r="S188" i="4"/>
  <c r="S89" i="4"/>
  <c r="S349" i="4"/>
  <c r="S139" i="4"/>
  <c r="S174" i="4"/>
  <c r="S47" i="4"/>
  <c r="S115" i="4"/>
  <c r="S329" i="4"/>
  <c r="S112" i="4"/>
  <c r="S9" i="4"/>
  <c r="S184" i="4"/>
  <c r="S16" i="4"/>
  <c r="S36" i="4"/>
  <c r="S40" i="4"/>
  <c r="S108" i="4"/>
  <c r="S197" i="4"/>
  <c r="S293" i="4"/>
  <c r="S357" i="4"/>
  <c r="S120" i="4"/>
  <c r="S298" i="4"/>
  <c r="S146" i="4"/>
  <c r="S122" i="4"/>
  <c r="S83" i="4"/>
  <c r="S53" i="4"/>
  <c r="S215" i="4"/>
  <c r="S212" i="4"/>
  <c r="S6" i="4"/>
  <c r="S68" i="4"/>
  <c r="S201" i="4"/>
  <c r="S302" i="4"/>
  <c r="S66" i="4"/>
  <c r="S345" i="4"/>
  <c r="S159" i="4"/>
  <c r="S50" i="4"/>
  <c r="S55" i="4"/>
  <c r="S107" i="4"/>
  <c r="S60" i="4"/>
  <c r="S213" i="4"/>
  <c r="S309" i="4"/>
  <c r="S162" i="4"/>
  <c r="S19" i="4"/>
  <c r="S196" i="4"/>
  <c r="S121" i="4"/>
  <c r="S132" i="4"/>
  <c r="S51" i="4"/>
  <c r="S317" i="4"/>
  <c r="S130" i="4"/>
  <c r="S205" i="4"/>
  <c r="S289" i="4"/>
  <c r="S353" i="4"/>
  <c r="S165" i="4"/>
  <c r="S314" i="4"/>
  <c r="S157" i="4"/>
  <c r="S31" i="4"/>
  <c r="S13" i="4"/>
  <c r="S14" i="4"/>
  <c r="S170" i="4"/>
  <c r="S64" i="4"/>
  <c r="S69" i="4"/>
  <c r="S26" i="4"/>
  <c r="S97" i="4"/>
  <c r="S177" i="4"/>
  <c r="S240" i="4"/>
  <c r="S202" i="4"/>
  <c r="S125" i="4"/>
  <c r="S48" i="4"/>
  <c r="S82" i="4"/>
  <c r="S144" i="4"/>
  <c r="S118" i="4"/>
  <c r="S238" i="4"/>
  <c r="S137" i="4"/>
  <c r="S34" i="4"/>
  <c r="S169" i="4"/>
  <c r="S105" i="4"/>
  <c r="S365" i="4"/>
  <c r="S161" i="4"/>
  <c r="S221" i="4"/>
  <c r="S305" i="4"/>
  <c r="S369" i="4"/>
  <c r="S233" i="4"/>
  <c r="S29" i="4"/>
  <c r="S208" i="4"/>
  <c r="S99" i="4"/>
  <c r="S76" i="4"/>
  <c r="S20" i="4"/>
  <c r="S217" i="4"/>
  <c r="S186" i="4"/>
  <c r="S254" i="4"/>
  <c r="S142" i="4"/>
  <c r="S44" i="4"/>
  <c r="S111" i="4"/>
  <c r="S193" i="4"/>
  <c r="S109" i="4"/>
  <c r="S322" i="4"/>
  <c r="S172" i="4"/>
  <c r="S88" i="4"/>
  <c r="S91" i="4"/>
  <c r="S67" i="4"/>
  <c r="S128" i="4"/>
  <c r="S73" i="4"/>
  <c r="S209" i="4"/>
  <c r="S180" i="4"/>
  <c r="S37" i="4"/>
  <c r="S75" i="4"/>
  <c r="S33" i="4"/>
  <c r="S313" i="4"/>
  <c r="S306" i="4"/>
  <c r="S269" i="4"/>
  <c r="S368" i="4"/>
  <c r="S354" i="4"/>
  <c r="S167" i="4"/>
  <c r="S325" i="4"/>
  <c r="S218" i="4"/>
  <c r="S150" i="4"/>
  <c r="S183" i="4"/>
  <c r="S173" i="4"/>
  <c r="S279" i="4"/>
  <c r="S285" i="4"/>
  <c r="S270" i="4"/>
  <c r="S127" i="4"/>
  <c r="S156" i="4"/>
  <c r="S232" i="4"/>
  <c r="S85" i="4"/>
  <c r="S361" i="4"/>
  <c r="S92" i="4"/>
  <c r="S113" i="4"/>
  <c r="S23" i="4"/>
  <c r="S181" i="4"/>
  <c r="S341" i="4"/>
  <c r="S260" i="4"/>
  <c r="S41" i="4"/>
  <c r="S272" i="4"/>
  <c r="S253" i="4"/>
  <c r="S206" i="4"/>
  <c r="S140" i="4"/>
  <c r="S297" i="4"/>
  <c r="S252" i="4"/>
  <c r="S231" i="4"/>
  <c r="S93" i="4"/>
  <c r="S90" i="4"/>
  <c r="S185" i="4"/>
  <c r="S236" i="4"/>
  <c r="S72" i="4"/>
  <c r="S330" i="4"/>
  <c r="S63" i="4"/>
  <c r="S39" i="4"/>
  <c r="S301" i="4"/>
  <c r="S101" i="4"/>
  <c r="S61" i="4"/>
  <c r="S136" i="4"/>
  <c r="S268" i="4"/>
  <c r="S77" i="4"/>
  <c r="S228" i="4"/>
  <c r="S74" i="4"/>
  <c r="S59" i="4"/>
  <c r="S216" i="4"/>
  <c r="S277" i="4"/>
  <c r="S25" i="4"/>
  <c r="S116" i="4"/>
  <c r="S321" i="4"/>
  <c r="S358" i="4"/>
  <c r="S199" i="4"/>
  <c r="S151" i="4"/>
  <c r="S250" i="4"/>
  <c r="S192" i="4"/>
  <c r="S244" i="4"/>
  <c r="S104" i="4"/>
  <c r="S96" i="4"/>
  <c r="S10" i="4"/>
  <c r="S42" i="4"/>
  <c r="AB14" i="4"/>
  <c r="AB17" i="4"/>
  <c r="AB261" i="4"/>
  <c r="AB22" i="4"/>
  <c r="AB126" i="4"/>
  <c r="AB253" i="4"/>
  <c r="AB300" i="4"/>
  <c r="AB18" i="4"/>
  <c r="AB269" i="4"/>
  <c r="AB292" i="4"/>
  <c r="AB291" i="4"/>
  <c r="AB127" i="4"/>
  <c r="AB40" i="4"/>
  <c r="AB146" i="4"/>
  <c r="AB245" i="4"/>
  <c r="AB334" i="4"/>
  <c r="AB318" i="4"/>
  <c r="AB21" i="4"/>
  <c r="AB314" i="4"/>
  <c r="AB216" i="4"/>
  <c r="AB264" i="4"/>
  <c r="AB243" i="4"/>
  <c r="AB211" i="4"/>
  <c r="AB179" i="4"/>
  <c r="AB112" i="4"/>
  <c r="AB338" i="4"/>
  <c r="AB270" i="4"/>
  <c r="AB214" i="4"/>
  <c r="AB166" i="4"/>
  <c r="AB122" i="4"/>
  <c r="AB90" i="4"/>
  <c r="AB58" i="4"/>
  <c r="AB364" i="4"/>
  <c r="AB41" i="4"/>
  <c r="AB276" i="4"/>
  <c r="AB250" i="4"/>
  <c r="AB227" i="4"/>
  <c r="AB203" i="4"/>
  <c r="AB96" i="4"/>
  <c r="AB354" i="4"/>
  <c r="AB319" i="4"/>
  <c r="AB249" i="4"/>
  <c r="AB136" i="4"/>
  <c r="AB106" i="4"/>
  <c r="AB82" i="4"/>
  <c r="AB352" i="4"/>
  <c r="AB220" i="4"/>
  <c r="AB172" i="4"/>
  <c r="AB64" i="4"/>
  <c r="AB34" i="4"/>
  <c r="AB345" i="4"/>
  <c r="AB259" i="4"/>
  <c r="AB225" i="4"/>
  <c r="AB193" i="4"/>
  <c r="AB161" i="4"/>
  <c r="AB121" i="4"/>
  <c r="AB89" i="4"/>
  <c r="AB57" i="4"/>
  <c r="AB23" i="4"/>
  <c r="AB208" i="4"/>
  <c r="AB344" i="4"/>
  <c r="AB148" i="4"/>
  <c r="AB320" i="4"/>
  <c r="AB316" i="4"/>
  <c r="AB288" i="4"/>
  <c r="AB282" i="4"/>
  <c r="AB366" i="4"/>
  <c r="AB244" i="4"/>
  <c r="AB369" i="4"/>
  <c r="AB339" i="4"/>
  <c r="AB361" i="4"/>
  <c r="AB260" i="4"/>
  <c r="AB190" i="4"/>
  <c r="AB343" i="4"/>
  <c r="AB311" i="4"/>
  <c r="AB351" i="4"/>
  <c r="AB271" i="4"/>
  <c r="AB184" i="4"/>
  <c r="AB235" i="4"/>
  <c r="AB144" i="4"/>
  <c r="AB370" i="4"/>
  <c r="AB327" i="4"/>
  <c r="AB174" i="4"/>
  <c r="AB150" i="4"/>
  <c r="AB114" i="4"/>
  <c r="AB32" i="4"/>
  <c r="AB247" i="4"/>
  <c r="AB104" i="4"/>
  <c r="AB52" i="4"/>
  <c r="AB357" i="4"/>
  <c r="AB284" i="4"/>
  <c r="AB266" i="4"/>
  <c r="AB248" i="4"/>
  <c r="AB233" i="4"/>
  <c r="AB201" i="4"/>
  <c r="AB169" i="4"/>
  <c r="AB131" i="4"/>
  <c r="AB97" i="4"/>
  <c r="AB65" i="4"/>
  <c r="AB31" i="4"/>
  <c r="AB256" i="4"/>
  <c r="AB138" i="4"/>
  <c r="AB120" i="4"/>
  <c r="AB187" i="4"/>
  <c r="AB159" i="4"/>
  <c r="AB298" i="4"/>
  <c r="AB60" i="4"/>
  <c r="AB226" i="4"/>
  <c r="AB194" i="4"/>
  <c r="AB158" i="4"/>
  <c r="AB128" i="4"/>
  <c r="AB66" i="4"/>
  <c r="AB42" i="4"/>
  <c r="AB302" i="4"/>
  <c r="AB200" i="4"/>
  <c r="AB160" i="4"/>
  <c r="AB124" i="4"/>
  <c r="AB92" i="4"/>
  <c r="AB326" i="4"/>
  <c r="AB241" i="4"/>
  <c r="AB209" i="4"/>
  <c r="AB177" i="4"/>
  <c r="AB142" i="4"/>
  <c r="AB105" i="4"/>
  <c r="AB73" i="4"/>
  <c r="AB39" i="4"/>
  <c r="AB240" i="4"/>
  <c r="AB176" i="4"/>
  <c r="AB336" i="4"/>
  <c r="AB328" i="4"/>
  <c r="AB151" i="4"/>
  <c r="AB308" i="4"/>
  <c r="AB301" i="4"/>
  <c r="AB139" i="4"/>
  <c r="AB355" i="4"/>
  <c r="AB212" i="4"/>
  <c r="AB350" i="4"/>
  <c r="AB155" i="4"/>
  <c r="AB342" i="4"/>
  <c r="AB222" i="4"/>
  <c r="AB182" i="4"/>
  <c r="AB295" i="4"/>
  <c r="AB303" i="4"/>
  <c r="AB283" i="4"/>
  <c r="AB48" i="4"/>
  <c r="AB195" i="4"/>
  <c r="AB202" i="4"/>
  <c r="AB98" i="4"/>
  <c r="AB16" i="4"/>
  <c r="AB113" i="4"/>
  <c r="AB340" i="4"/>
  <c r="AB171" i="4"/>
  <c r="AB317" i="4"/>
  <c r="AB363" i="4"/>
  <c r="AB358" i="4"/>
  <c r="AB353" i="4"/>
  <c r="AB186" i="4"/>
  <c r="AB307" i="4"/>
  <c r="AB6" i="4"/>
  <c r="AB280" i="4"/>
  <c r="AB324" i="4"/>
  <c r="AB59" i="4"/>
  <c r="AB206" i="4"/>
  <c r="AB145" i="4"/>
  <c r="AB219" i="4"/>
  <c r="AB321" i="4"/>
  <c r="AB234" i="4"/>
  <c r="AB141" i="4"/>
  <c r="AB337" i="4"/>
  <c r="AB252" i="4"/>
  <c r="AB217" i="4"/>
  <c r="AB81" i="4"/>
  <c r="AB224" i="4"/>
  <c r="AB296" i="4"/>
  <c r="AB368" i="4"/>
  <c r="AB285" i="4"/>
  <c r="AB254" i="4"/>
  <c r="AB347" i="4"/>
  <c r="AB263" i="4"/>
  <c r="AB359" i="4"/>
  <c r="AB287" i="4"/>
  <c r="AB167" i="4"/>
  <c r="AB153" i="4"/>
  <c r="AB12" i="4"/>
  <c r="AB304" i="4"/>
  <c r="AB196" i="4"/>
  <c r="AB315" i="4"/>
  <c r="AB7" i="4"/>
  <c r="AB258" i="4"/>
  <c r="AB281" i="4"/>
  <c r="AB50" i="4"/>
  <c r="AB185" i="4"/>
  <c r="AB49" i="4"/>
  <c r="AB192" i="4"/>
  <c r="AB332" i="4"/>
  <c r="AB312" i="4"/>
  <c r="AB75" i="4"/>
  <c r="AB228" i="4"/>
  <c r="AB257" i="4"/>
  <c r="AB238" i="4"/>
  <c r="AB335" i="4"/>
  <c r="AB299" i="4"/>
  <c r="AB277" i="4"/>
  <c r="AB74" i="4"/>
  <c r="AB348" i="4"/>
  <c r="AB91" i="4"/>
  <c r="AB279" i="4"/>
  <c r="AB306" i="4"/>
  <c r="AB229" i="4"/>
  <c r="AB267" i="4"/>
  <c r="AB43" i="4"/>
  <c r="AB119" i="4"/>
  <c r="AB27" i="4"/>
  <c r="AB86" i="4"/>
  <c r="AB309" i="4"/>
  <c r="AB356" i="4"/>
  <c r="AB117" i="4"/>
  <c r="AB255" i="4"/>
  <c r="AB28" i="4"/>
  <c r="AB242" i="4"/>
  <c r="AB29" i="4"/>
  <c r="AB107" i="4"/>
  <c r="AB199" i="4"/>
  <c r="AB313" i="4"/>
  <c r="AB265" i="4"/>
  <c r="AB109" i="4"/>
  <c r="AB330" i="4"/>
  <c r="AB152" i="4"/>
  <c r="AB132" i="4"/>
  <c r="AB76" i="4"/>
  <c r="AB33" i="4"/>
  <c r="AB111" i="4"/>
  <c r="AB278" i="4"/>
  <c r="AB84" i="4"/>
  <c r="AB135" i="4"/>
  <c r="AB273" i="4"/>
  <c r="AB294" i="4"/>
  <c r="AB218" i="4"/>
  <c r="AB239" i="4"/>
  <c r="AB56" i="4"/>
  <c r="AB102" i="4"/>
  <c r="AB289" i="4"/>
  <c r="AB37" i="4"/>
  <c r="AB115" i="4"/>
  <c r="AB223" i="4"/>
  <c r="AB38" i="4"/>
  <c r="AB272" i="4"/>
  <c r="AB165" i="4"/>
  <c r="AB156" i="4"/>
  <c r="AB15" i="4"/>
  <c r="AB341" i="4"/>
  <c r="AB54" i="4"/>
  <c r="AB47" i="4"/>
  <c r="AB123" i="4"/>
  <c r="AB246" i="4"/>
  <c r="AB61" i="4"/>
  <c r="AB262" i="4"/>
  <c r="AB231" i="4"/>
  <c r="AB125" i="4"/>
  <c r="AB63" i="4"/>
  <c r="AB137" i="4"/>
  <c r="AB232" i="4"/>
  <c r="AB157" i="4"/>
  <c r="AB346" i="4"/>
  <c r="AB197" i="4"/>
  <c r="AB349" i="4"/>
  <c r="AB110" i="4"/>
  <c r="AB83" i="4"/>
  <c r="AB207" i="4"/>
  <c r="AB168" i="4"/>
  <c r="AB290" i="4"/>
  <c r="AB53" i="4"/>
  <c r="AB11" i="4"/>
  <c r="AB180" i="4"/>
  <c r="AB140" i="4"/>
  <c r="AB20" i="4"/>
  <c r="AB45" i="4"/>
  <c r="AB213" i="4"/>
  <c r="AB9" i="4"/>
  <c r="AB198" i="4"/>
  <c r="AB10" i="4"/>
  <c r="AB129" i="4"/>
  <c r="AB367" i="4"/>
  <c r="AB35" i="4"/>
  <c r="AB205" i="4"/>
  <c r="AB116" i="4"/>
  <c r="AB331" i="4"/>
  <c r="AB188" i="4"/>
  <c r="AB70" i="4"/>
  <c r="AB362" i="4"/>
  <c r="AB79" i="4"/>
  <c r="AB191" i="4"/>
  <c r="AB100" i="4"/>
  <c r="AB93" i="4"/>
  <c r="AB323" i="4"/>
  <c r="AB44" i="4"/>
  <c r="AB108" i="4"/>
  <c r="AB85" i="4"/>
  <c r="AB360" i="4"/>
  <c r="AB329" i="4"/>
  <c r="AB175" i="4"/>
  <c r="AB68" i="4"/>
  <c r="AB77" i="4"/>
  <c r="AB130" i="4"/>
  <c r="AB46" i="4"/>
  <c r="AB274" i="4"/>
  <c r="AB51" i="4"/>
  <c r="AB163" i="4"/>
  <c r="AB30" i="4"/>
  <c r="AB69" i="4"/>
  <c r="AB237" i="4"/>
  <c r="AB62" i="4"/>
  <c r="AB26" i="4"/>
  <c r="AB236" i="4"/>
  <c r="AB143" i="4"/>
  <c r="AB251" i="4"/>
  <c r="AB99" i="4"/>
  <c r="AB286" i="4"/>
  <c r="AB268" i="4"/>
  <c r="AB80" i="4"/>
  <c r="AB210" i="4"/>
  <c r="AB293" i="4"/>
  <c r="AB181" i="4"/>
  <c r="AB162" i="4"/>
  <c r="AB95" i="4"/>
  <c r="AB325" i="4"/>
  <c r="AB173" i="4"/>
  <c r="AB230" i="4"/>
  <c r="AB147" i="4"/>
  <c r="AB170" i="4"/>
  <c r="AB25" i="4"/>
  <c r="AB88" i="4"/>
  <c r="AB189" i="4"/>
  <c r="AB78" i="4"/>
  <c r="AB67" i="4"/>
  <c r="AB275" i="4"/>
  <c r="AB164" i="4"/>
  <c r="AB149" i="4"/>
  <c r="AB333" i="4"/>
  <c r="AB94" i="4"/>
  <c r="AB204" i="4"/>
  <c r="AB71" i="4"/>
  <c r="AB215" i="4"/>
  <c r="AB134" i="4"/>
  <c r="AB101" i="4"/>
  <c r="AB322" i="4"/>
  <c r="AB118" i="4"/>
  <c r="AB183" i="4"/>
  <c r="AB13" i="4"/>
  <c r="AB178" i="4"/>
  <c r="AB19" i="4"/>
  <c r="AB133" i="4"/>
  <c r="AB305" i="4"/>
  <c r="AB103" i="4"/>
  <c r="AB221" i="4"/>
  <c r="AB87" i="4"/>
  <c r="AB24" i="4"/>
  <c r="AB310" i="4"/>
  <c r="AB365" i="4"/>
  <c r="AB36" i="4"/>
  <c r="AB72" i="4"/>
  <c r="AB8" i="4"/>
  <c r="AB297" i="4"/>
  <c r="AB154" i="4"/>
  <c r="AB55" i="4"/>
  <c r="H8" i="4" l="1"/>
  <c r="Q8" i="4"/>
  <c r="F15" i="8"/>
  <c r="Z8" i="4"/>
  <c r="E15" i="8"/>
  <c r="G9" i="4" l="1"/>
  <c r="E9" i="4" s="1"/>
  <c r="Y9" i="4"/>
  <c r="W9" i="4" s="1"/>
  <c r="P9" i="4"/>
  <c r="N9" i="4" s="1"/>
  <c r="J6" i="4"/>
  <c r="Z9" i="4" l="1"/>
  <c r="Q9" i="4"/>
  <c r="H9" i="4"/>
  <c r="D15" i="8"/>
  <c r="Y10" i="4" l="1"/>
  <c r="W10" i="4" s="1"/>
  <c r="Z10" i="4" s="1"/>
  <c r="P10" i="4"/>
  <c r="N10" i="4" s="1"/>
  <c r="G10" i="4"/>
  <c r="F20" i="8"/>
  <c r="E20" i="8"/>
  <c r="E10" i="4" l="1"/>
  <c r="H10" i="4" s="1"/>
  <c r="Y11" i="4"/>
  <c r="Q10" i="4"/>
  <c r="F29" i="8"/>
  <c r="E29" i="8"/>
  <c r="W11" i="4" l="1"/>
  <c r="Z11" i="4" s="1"/>
  <c r="G11" i="4"/>
  <c r="P11" i="4"/>
  <c r="N11" i="4" s="1"/>
  <c r="Y12" i="4" l="1"/>
  <c r="W12" i="4" s="1"/>
  <c r="Z12" i="4" s="1"/>
  <c r="E11" i="4"/>
  <c r="H11" i="4" s="1"/>
  <c r="Q11" i="4"/>
  <c r="Y13" i="4" l="1"/>
  <c r="W13" i="4" s="1"/>
  <c r="Z13" i="4" s="1"/>
  <c r="G12" i="4"/>
  <c r="E12" i="4" s="1"/>
  <c r="H12" i="4" s="1"/>
  <c r="P12" i="4"/>
  <c r="N12" i="4" l="1"/>
  <c r="Q12" i="4" s="1"/>
  <c r="G13" i="4"/>
  <c r="E13" i="4" s="1"/>
  <c r="H13" i="4" s="1"/>
  <c r="Y14" i="4"/>
  <c r="W14" i="4" s="1"/>
  <c r="P13" i="4" l="1"/>
  <c r="N13" i="4" s="1"/>
  <c r="Q13" i="4" s="1"/>
  <c r="Z14" i="4"/>
  <c r="G14" i="4"/>
  <c r="Y15" i="4" l="1"/>
  <c r="W15" i="4" s="1"/>
  <c r="Z15" i="4" s="1"/>
  <c r="E14" i="4"/>
  <c r="H14" i="4" s="1"/>
  <c r="P14" i="4"/>
  <c r="N14" i="4" l="1"/>
  <c r="Q14" i="4" s="1"/>
  <c r="G15" i="4"/>
  <c r="Y16" i="4"/>
  <c r="W16" i="4" l="1"/>
  <c r="Z16" i="4" s="1"/>
  <c r="P15" i="4"/>
  <c r="N15" i="4" s="1"/>
  <c r="Q15" i="4" s="1"/>
  <c r="E15" i="4"/>
  <c r="H15" i="4" s="1"/>
  <c r="Y17" i="4" l="1"/>
  <c r="W17" i="4" s="1"/>
  <c r="Z17" i="4" s="1"/>
  <c r="G16" i="4"/>
  <c r="E16" i="4" s="1"/>
  <c r="H16" i="4" s="1"/>
  <c r="P16" i="4"/>
  <c r="Y18" i="4" l="1"/>
  <c r="W18" i="4" s="1"/>
  <c r="Z18" i="4" s="1"/>
  <c r="N16" i="4"/>
  <c r="Q16" i="4" s="1"/>
  <c r="G17" i="4"/>
  <c r="E17" i="4" s="1"/>
  <c r="H17" i="4" s="1"/>
  <c r="P17" i="4" l="1"/>
  <c r="G18" i="4"/>
  <c r="E18" i="4" s="1"/>
  <c r="Y19" i="4"/>
  <c r="W19" i="4" s="1"/>
  <c r="N17" i="4" l="1"/>
  <c r="Q17" i="4" s="1"/>
  <c r="H18" i="4"/>
  <c r="Z19" i="4"/>
  <c r="P18" i="4" l="1"/>
  <c r="G19" i="4"/>
  <c r="E19" i="4" s="1"/>
  <c r="Y20" i="4"/>
  <c r="W20" i="4" s="1"/>
  <c r="N18" i="4" l="1"/>
  <c r="Q18" i="4" s="1"/>
  <c r="Z20" i="4"/>
  <c r="H19" i="4"/>
  <c r="P19" i="4" l="1"/>
  <c r="N19" i="4" s="1"/>
  <c r="Q19" i="4" s="1"/>
  <c r="Y21" i="4"/>
  <c r="G20" i="4"/>
  <c r="E20" i="4" s="1"/>
  <c r="W21" i="4" l="1"/>
  <c r="Z21" i="4" s="1"/>
  <c r="P20" i="4"/>
  <c r="N20" i="4" s="1"/>
  <c r="Q20" i="4" s="1"/>
  <c r="H20" i="4"/>
  <c r="Y22" i="4" l="1"/>
  <c r="W22" i="4" s="1"/>
  <c r="Z22" i="4" s="1"/>
  <c r="P21" i="4"/>
  <c r="N21" i="4" s="1"/>
  <c r="Q21" i="4" s="1"/>
  <c r="G21" i="4"/>
  <c r="E21" i="4" s="1"/>
  <c r="P22" i="4" l="1"/>
  <c r="N22" i="4" s="1"/>
  <c r="Q22" i="4" s="1"/>
  <c r="H21" i="4"/>
  <c r="Y23" i="4"/>
  <c r="W23" i="4" s="1"/>
  <c r="Z23" i="4" l="1"/>
  <c r="P23" i="4"/>
  <c r="N23" i="4" s="1"/>
  <c r="G22" i="4"/>
  <c r="E22" i="4" s="1"/>
  <c r="Y24" i="4" l="1"/>
  <c r="W24" i="4" s="1"/>
  <c r="Z24" i="4" s="1"/>
  <c r="Q23" i="4"/>
  <c r="H22" i="4"/>
  <c r="Y25" i="4" l="1"/>
  <c r="W25" i="4" s="1"/>
  <c r="P24" i="4"/>
  <c r="N24" i="4" s="1"/>
  <c r="G23" i="4"/>
  <c r="E23" i="4" s="1"/>
  <c r="Z25" i="4" l="1"/>
  <c r="Q24" i="4"/>
  <c r="H23" i="4"/>
  <c r="Y26" i="4" l="1"/>
  <c r="P25" i="4"/>
  <c r="G24" i="4"/>
  <c r="W26" i="4" l="1"/>
  <c r="Z26" i="4" s="1"/>
  <c r="N25" i="4"/>
  <c r="Q25" i="4" s="1"/>
  <c r="E24" i="4"/>
  <c r="H24" i="4" s="1"/>
  <c r="Y27" i="4" l="1"/>
  <c r="W27" i="4" s="1"/>
  <c r="Z27" i="4" s="1"/>
  <c r="P26" i="4"/>
  <c r="G25" i="4"/>
  <c r="E25" i="4" s="1"/>
  <c r="H25" i="4" s="1"/>
  <c r="N26" i="4" l="1"/>
  <c r="Q26" i="4" s="1"/>
  <c r="Y28" i="4"/>
  <c r="W28" i="4" s="1"/>
  <c r="G26" i="4"/>
  <c r="P27" i="4" l="1"/>
  <c r="N27" i="4" s="1"/>
  <c r="Q27" i="4" s="1"/>
  <c r="E26" i="4"/>
  <c r="H26" i="4" s="1"/>
  <c r="Z28" i="4"/>
  <c r="P28" i="4" l="1"/>
  <c r="N28" i="4" s="1"/>
  <c r="Q28" i="4" s="1"/>
  <c r="G27" i="4"/>
  <c r="E27" i="4" s="1"/>
  <c r="H27" i="4" s="1"/>
  <c r="Y29" i="4"/>
  <c r="W29" i="4" s="1"/>
  <c r="Z29" i="4" l="1"/>
  <c r="Y30" i="4" s="1"/>
  <c r="P29" i="4"/>
  <c r="G28" i="4"/>
  <c r="E28" i="4" s="1"/>
  <c r="W30" i="4" l="1"/>
  <c r="Z30" i="4" s="1"/>
  <c r="N29" i="4"/>
  <c r="Q29" i="4" s="1"/>
  <c r="H28" i="4"/>
  <c r="Y31" i="4" l="1"/>
  <c r="P30" i="4"/>
  <c r="G29" i="4"/>
  <c r="E29" i="4" s="1"/>
  <c r="W31" i="4" l="1"/>
  <c r="Z31" i="4" s="1"/>
  <c r="N30" i="4"/>
  <c r="Q30" i="4" s="1"/>
  <c r="H29" i="4"/>
  <c r="Y32" i="4" l="1"/>
  <c r="P31" i="4"/>
  <c r="G30" i="4"/>
  <c r="E30" i="4" s="1"/>
  <c r="W32" i="4" l="1"/>
  <c r="Z32" i="4" s="1"/>
  <c r="N31" i="4"/>
  <c r="Q31" i="4" s="1"/>
  <c r="H30" i="4"/>
  <c r="Y33" i="4" l="1"/>
  <c r="W33" i="4" s="1"/>
  <c r="Z33" i="4" s="1"/>
  <c r="P32" i="4"/>
  <c r="N32" i="4" s="1"/>
  <c r="Q32" i="4" s="1"/>
  <c r="G31" i="4"/>
  <c r="E31" i="4" s="1"/>
  <c r="Y34" i="4" l="1"/>
  <c r="W34" i="4" s="1"/>
  <c r="Z34" i="4" s="1"/>
  <c r="P33" i="4"/>
  <c r="N33" i="4" s="1"/>
  <c r="Q33" i="4" s="1"/>
  <c r="H31" i="4"/>
  <c r="Y35" i="4" l="1"/>
  <c r="W35" i="4" s="1"/>
  <c r="Z35" i="4" s="1"/>
  <c r="P34" i="4"/>
  <c r="N34" i="4" s="1"/>
  <c r="Q34" i="4" s="1"/>
  <c r="G32" i="4"/>
  <c r="E32" i="4" s="1"/>
  <c r="Y36" i="4" l="1"/>
  <c r="P35" i="4"/>
  <c r="N35" i="4" s="1"/>
  <c r="H32" i="4"/>
  <c r="W36" i="4" l="1"/>
  <c r="Z36" i="4" s="1"/>
  <c r="Q35" i="4"/>
  <c r="G33" i="4"/>
  <c r="Y37" i="4" l="1"/>
  <c r="W37" i="4" s="1"/>
  <c r="Z37" i="4" s="1"/>
  <c r="E33" i="4"/>
  <c r="H33" i="4" s="1"/>
  <c r="P36" i="4"/>
  <c r="N36" i="4" s="1"/>
  <c r="G34" i="4" l="1"/>
  <c r="Y38" i="4"/>
  <c r="W38" i="4" s="1"/>
  <c r="Q36" i="4"/>
  <c r="E34" i="4" l="1"/>
  <c r="H34" i="4" s="1"/>
  <c r="Z38" i="4"/>
  <c r="P37" i="4"/>
  <c r="N37" i="4" l="1"/>
  <c r="Q37" i="4" s="1"/>
  <c r="G35" i="4"/>
  <c r="Y39" i="4"/>
  <c r="W39" i="4" s="1"/>
  <c r="P38" i="4" l="1"/>
  <c r="N38" i="4" s="1"/>
  <c r="Q38" i="4" s="1"/>
  <c r="E35" i="4"/>
  <c r="H35" i="4" s="1"/>
  <c r="Z39" i="4"/>
  <c r="G36" i="4" l="1"/>
  <c r="Y40" i="4"/>
  <c r="W40" i="4" s="1"/>
  <c r="P39" i="4"/>
  <c r="N39" i="4" l="1"/>
  <c r="Q39" i="4" s="1"/>
  <c r="E36" i="4"/>
  <c r="H36" i="4" s="1"/>
  <c r="Z40" i="4"/>
  <c r="P40" i="4" l="1"/>
  <c r="N40" i="4" s="1"/>
  <c r="Q40" i="4" s="1"/>
  <c r="G37" i="4"/>
  <c r="E37" i="4" s="1"/>
  <c r="H37" i="4" s="1"/>
  <c r="Y41" i="4"/>
  <c r="W41" i="4" s="1"/>
  <c r="G38" i="4" l="1"/>
  <c r="Z41" i="4"/>
  <c r="P41" i="4"/>
  <c r="N41" i="4" s="1"/>
  <c r="E38" i="4" l="1"/>
  <c r="H38" i="4" s="1"/>
  <c r="Y42" i="4"/>
  <c r="W42" i="4" s="1"/>
  <c r="Q41" i="4"/>
  <c r="G39" i="4" l="1"/>
  <c r="E39" i="4" s="1"/>
  <c r="H39" i="4" s="1"/>
  <c r="Z42" i="4"/>
  <c r="P42" i="4"/>
  <c r="N42" i="4" s="1"/>
  <c r="G40" i="4" l="1"/>
  <c r="E40" i="4" s="1"/>
  <c r="H40" i="4" s="1"/>
  <c r="Y43" i="4"/>
  <c r="W43" i="4" s="1"/>
  <c r="Q42" i="4"/>
  <c r="G41" i="4" l="1"/>
  <c r="E41" i="4" s="1"/>
  <c r="H41" i="4" s="1"/>
  <c r="Z43" i="4"/>
  <c r="P43" i="4"/>
  <c r="N43" i="4" l="1"/>
  <c r="Q43" i="4" s="1"/>
  <c r="G42" i="4"/>
  <c r="E42" i="4" s="1"/>
  <c r="H42" i="4" s="1"/>
  <c r="Y44" i="4"/>
  <c r="W44" i="4" s="1"/>
  <c r="P44" i="4" l="1"/>
  <c r="Z44" i="4"/>
  <c r="G43" i="4"/>
  <c r="E43" i="4" s="1"/>
  <c r="N44" i="4" l="1"/>
  <c r="Q44" i="4" s="1"/>
  <c r="Y45" i="4"/>
  <c r="H43" i="4"/>
  <c r="W45" i="4" l="1"/>
  <c r="Z45" i="4" s="1"/>
  <c r="P45" i="4"/>
  <c r="N45" i="4" s="1"/>
  <c r="G44" i="4"/>
  <c r="E44" i="4" s="1"/>
  <c r="Y46" i="4" l="1"/>
  <c r="W46" i="4" s="1"/>
  <c r="Q45" i="4"/>
  <c r="H44" i="4"/>
  <c r="Z46" i="4" l="1"/>
  <c r="P46" i="4"/>
  <c r="G45" i="4"/>
  <c r="E45" i="4" s="1"/>
  <c r="Y47" i="4" l="1"/>
  <c r="N46" i="4"/>
  <c r="Q46" i="4" s="1"/>
  <c r="H45" i="4"/>
  <c r="W47" i="4" l="1"/>
  <c r="Z47" i="4" s="1"/>
  <c r="P47" i="4"/>
  <c r="N47" i="4" s="1"/>
  <c r="Q47" i="4" s="1"/>
  <c r="G46" i="4"/>
  <c r="E46" i="4" s="1"/>
  <c r="Y48" i="4" l="1"/>
  <c r="P48" i="4"/>
  <c r="N48" i="4" s="1"/>
  <c r="Q48" i="4" s="1"/>
  <c r="H46" i="4"/>
  <c r="W48" i="4" l="1"/>
  <c r="Z48" i="4" s="1"/>
  <c r="P49" i="4"/>
  <c r="N49" i="4" s="1"/>
  <c r="G47" i="4"/>
  <c r="E47" i="4" s="1"/>
  <c r="Y49" i="4" l="1"/>
  <c r="W49" i="4" s="1"/>
  <c r="Z49" i="4" s="1"/>
  <c r="Q49" i="4"/>
  <c r="H47" i="4"/>
  <c r="Y50" i="4" l="1"/>
  <c r="W50" i="4" s="1"/>
  <c r="Z50" i="4" s="1"/>
  <c r="P50" i="4"/>
  <c r="N50" i="4" s="1"/>
  <c r="Q50" i="4" s="1"/>
  <c r="G48" i="4"/>
  <c r="E48" i="4" s="1"/>
  <c r="Y51" i="4" l="1"/>
  <c r="W51" i="4" s="1"/>
  <c r="Z51" i="4" s="1"/>
  <c r="P51" i="4"/>
  <c r="N51" i="4" s="1"/>
  <c r="Q51" i="4" s="1"/>
  <c r="H48" i="4"/>
  <c r="Y52" i="4" l="1"/>
  <c r="W52" i="4" s="1"/>
  <c r="Z52" i="4" s="1"/>
  <c r="P52" i="4"/>
  <c r="G49" i="4"/>
  <c r="E49" i="4" s="1"/>
  <c r="N52" i="4" l="1"/>
  <c r="Q52" i="4" s="1"/>
  <c r="Y53" i="4"/>
  <c r="W53" i="4" s="1"/>
  <c r="H49" i="4"/>
  <c r="P53" i="4" l="1"/>
  <c r="Z53" i="4"/>
  <c r="G50" i="4"/>
  <c r="E50" i="4" s="1"/>
  <c r="N53" i="4" l="1"/>
  <c r="Q53" i="4" s="1"/>
  <c r="Y54" i="4"/>
  <c r="W54" i="4" s="1"/>
  <c r="H50" i="4"/>
  <c r="P54" i="4" l="1"/>
  <c r="Z54" i="4"/>
  <c r="G51" i="4"/>
  <c r="E51" i="4" s="1"/>
  <c r="N54" i="4" l="1"/>
  <c r="Q54" i="4" s="1"/>
  <c r="Y55" i="4"/>
  <c r="W55" i="4" s="1"/>
  <c r="H51" i="4"/>
  <c r="P55" i="4" l="1"/>
  <c r="N55" i="4" s="1"/>
  <c r="Z55" i="4"/>
  <c r="G52" i="4"/>
  <c r="E52" i="4" s="1"/>
  <c r="Q55" i="4" l="1"/>
  <c r="Y56" i="4"/>
  <c r="W56" i="4" s="1"/>
  <c r="H52" i="4"/>
  <c r="P56" i="4" l="1"/>
  <c r="N56" i="4" s="1"/>
  <c r="Q56" i="4" s="1"/>
  <c r="Z56" i="4"/>
  <c r="G53" i="4"/>
  <c r="P57" i="4" l="1"/>
  <c r="N57" i="4" s="1"/>
  <c r="Q57" i="4" s="1"/>
  <c r="E53" i="4"/>
  <c r="H53" i="4" s="1"/>
  <c r="Y57" i="4"/>
  <c r="W57" i="4" s="1"/>
  <c r="P58" i="4" l="1"/>
  <c r="G54" i="4"/>
  <c r="E54" i="4" s="1"/>
  <c r="H54" i="4" s="1"/>
  <c r="Z57" i="4"/>
  <c r="N58" i="4" l="1"/>
  <c r="Q58" i="4" s="1"/>
  <c r="Y58" i="4"/>
  <c r="W58" i="4" s="1"/>
  <c r="G55" i="4"/>
  <c r="E55" i="4" s="1"/>
  <c r="P59" i="4" l="1"/>
  <c r="N59" i="4" s="1"/>
  <c r="Z58" i="4"/>
  <c r="H55" i="4"/>
  <c r="Q59" i="4" l="1"/>
  <c r="Y59" i="4"/>
  <c r="W59" i="4" s="1"/>
  <c r="G56" i="4"/>
  <c r="E56" i="4" s="1"/>
  <c r="Z59" i="4" l="1"/>
  <c r="Y60" i="4" s="1"/>
  <c r="P60" i="4"/>
  <c r="H56" i="4"/>
  <c r="W60" i="4" l="1"/>
  <c r="Z60" i="4" s="1"/>
  <c r="N60" i="4"/>
  <c r="Q60" i="4" s="1"/>
  <c r="G57" i="4"/>
  <c r="P61" i="4" l="1"/>
  <c r="E57" i="4"/>
  <c r="H57" i="4" s="1"/>
  <c r="Y61" i="4"/>
  <c r="W61" i="4" s="1"/>
  <c r="N61" i="4" l="1"/>
  <c r="Q61" i="4" s="1"/>
  <c r="G58" i="4"/>
  <c r="E58" i="4" s="1"/>
  <c r="Z61" i="4"/>
  <c r="P62" i="4" l="1"/>
  <c r="N62" i="4" s="1"/>
  <c r="Q62" i="4" s="1"/>
  <c r="H58" i="4"/>
  <c r="Y62" i="4"/>
  <c r="W62" i="4" s="1"/>
  <c r="P63" i="4" l="1"/>
  <c r="N63" i="4" s="1"/>
  <c r="Q63" i="4" s="1"/>
  <c r="G59" i="4"/>
  <c r="E59" i="4" s="1"/>
  <c r="H59" i="4" s="1"/>
  <c r="G60" i="4" s="1"/>
  <c r="Z62" i="4"/>
  <c r="P64" i="4" l="1"/>
  <c r="N64" i="4" s="1"/>
  <c r="Q64" i="4" s="1"/>
  <c r="E60" i="4"/>
  <c r="H60" i="4" s="1"/>
  <c r="Y63" i="4"/>
  <c r="W63" i="4" s="1"/>
  <c r="P65" i="4" l="1"/>
  <c r="Z63" i="4"/>
  <c r="G61" i="4"/>
  <c r="E61" i="4" s="1"/>
  <c r="N65" i="4" l="1"/>
  <c r="Q65" i="4" s="1"/>
  <c r="Y64" i="4"/>
  <c r="W64" i="4" s="1"/>
  <c r="H61" i="4"/>
  <c r="P66" i="4" l="1"/>
  <c r="Z64" i="4"/>
  <c r="G62" i="4"/>
  <c r="E62" i="4" s="1"/>
  <c r="N66" i="4" l="1"/>
  <c r="Q66" i="4" s="1"/>
  <c r="Y65" i="4"/>
  <c r="H62" i="4"/>
  <c r="W65" i="4" l="1"/>
  <c r="Z65" i="4" s="1"/>
  <c r="P67" i="4"/>
  <c r="N67" i="4" s="1"/>
  <c r="Q67" i="4" s="1"/>
  <c r="G63" i="4"/>
  <c r="E63" i="4" s="1"/>
  <c r="Y66" i="4" l="1"/>
  <c r="W66" i="4" s="1"/>
  <c r="Z66" i="4" s="1"/>
  <c r="P68" i="4"/>
  <c r="N68" i="4" s="1"/>
  <c r="Q68" i="4" s="1"/>
  <c r="H63" i="4"/>
  <c r="P69" i="4" l="1"/>
  <c r="N69" i="4" s="1"/>
  <c r="Q69" i="4" s="1"/>
  <c r="Y67" i="4"/>
  <c r="W67" i="4" s="1"/>
  <c r="G64" i="4"/>
  <c r="E64" i="4" s="1"/>
  <c r="P70" i="4" l="1"/>
  <c r="N70" i="4" s="1"/>
  <c r="Q70" i="4" s="1"/>
  <c r="Z67" i="4"/>
  <c r="H64" i="4"/>
  <c r="P71" i="4" l="1"/>
  <c r="Y68" i="4"/>
  <c r="G65" i="4"/>
  <c r="E65" i="4" s="1"/>
  <c r="W68" i="4" l="1"/>
  <c r="Z68" i="4" s="1"/>
  <c r="N71" i="4"/>
  <c r="Q71" i="4" s="1"/>
  <c r="H65" i="4"/>
  <c r="Y69" i="4" l="1"/>
  <c r="W69" i="4" s="1"/>
  <c r="Z69" i="4" s="1"/>
  <c r="P72" i="4"/>
  <c r="N72" i="4" s="1"/>
  <c r="Q72" i="4" s="1"/>
  <c r="G66" i="4"/>
  <c r="E66" i="4" s="1"/>
  <c r="P73" i="4" l="1"/>
  <c r="N73" i="4" s="1"/>
  <c r="Q73" i="4" s="1"/>
  <c r="Y70" i="4"/>
  <c r="W70" i="4" s="1"/>
  <c r="H66" i="4"/>
  <c r="P74" i="4" l="1"/>
  <c r="N74" i="4" s="1"/>
  <c r="Q74" i="4" s="1"/>
  <c r="Z70" i="4"/>
  <c r="G67" i="4"/>
  <c r="E67" i="4" s="1"/>
  <c r="Y71" i="4" l="1"/>
  <c r="P75" i="4"/>
  <c r="N75" i="4" s="1"/>
  <c r="H67" i="4"/>
  <c r="W71" i="4" l="1"/>
  <c r="Z71" i="4" s="1"/>
  <c r="Q75" i="4"/>
  <c r="G68" i="4"/>
  <c r="E68" i="4" s="1"/>
  <c r="Y72" i="4" l="1"/>
  <c r="W72" i="4" s="1"/>
  <c r="Z72" i="4" s="1"/>
  <c r="P76" i="4"/>
  <c r="H68" i="4"/>
  <c r="N76" i="4" l="1"/>
  <c r="Q76" i="4" s="1"/>
  <c r="P77" i="4" s="1"/>
  <c r="Y73" i="4"/>
  <c r="W73" i="4" s="1"/>
  <c r="G69" i="4"/>
  <c r="E69" i="4" s="1"/>
  <c r="N77" i="4" l="1"/>
  <c r="Q77" i="4" s="1"/>
  <c r="Z73" i="4"/>
  <c r="H69" i="4"/>
  <c r="P78" i="4" l="1"/>
  <c r="Y74" i="4"/>
  <c r="W74" i="4" s="1"/>
  <c r="G70" i="4"/>
  <c r="E70" i="4" s="1"/>
  <c r="N78" i="4" l="1"/>
  <c r="Q78" i="4" s="1"/>
  <c r="Z74" i="4"/>
  <c r="H70" i="4"/>
  <c r="P79" i="4" l="1"/>
  <c r="N79" i="4" s="1"/>
  <c r="Q79" i="4" s="1"/>
  <c r="Y75" i="4"/>
  <c r="G71" i="4"/>
  <c r="E71" i="4" s="1"/>
  <c r="W75" i="4" l="1"/>
  <c r="Z75" i="4" s="1"/>
  <c r="P80" i="4"/>
  <c r="N80" i="4" s="1"/>
  <c r="Q80" i="4" s="1"/>
  <c r="H71" i="4"/>
  <c r="Y76" i="4" l="1"/>
  <c r="P81" i="4"/>
  <c r="N81" i="4" s="1"/>
  <c r="G72" i="4"/>
  <c r="E72" i="4" s="1"/>
  <c r="W76" i="4" l="1"/>
  <c r="Z76" i="4" s="1"/>
  <c r="Q81" i="4"/>
  <c r="H72" i="4"/>
  <c r="Y77" i="4" l="1"/>
  <c r="W77" i="4" s="1"/>
  <c r="Z77" i="4" s="1"/>
  <c r="P82" i="4"/>
  <c r="N82" i="4" s="1"/>
  <c r="G73" i="4"/>
  <c r="E73" i="4" s="1"/>
  <c r="Y78" i="4" l="1"/>
  <c r="W78" i="4" s="1"/>
  <c r="Z78" i="4" s="1"/>
  <c r="Q82" i="4"/>
  <c r="H73" i="4"/>
  <c r="Y79" i="4" l="1"/>
  <c r="W79" i="4" s="1"/>
  <c r="P83" i="4"/>
  <c r="N83" i="4" s="1"/>
  <c r="G74" i="4"/>
  <c r="E74" i="4" s="1"/>
  <c r="Z79" i="4" l="1"/>
  <c r="Y80" i="4" s="1"/>
  <c r="Q83" i="4"/>
  <c r="H74" i="4"/>
  <c r="W80" i="4" l="1"/>
  <c r="Z80" i="4" s="1"/>
  <c r="P84" i="4"/>
  <c r="N84" i="4" s="1"/>
  <c r="G75" i="4"/>
  <c r="E75" i="4" s="1"/>
  <c r="Y81" i="4" l="1"/>
  <c r="H75" i="4"/>
  <c r="G76" i="4" s="1"/>
  <c r="Q84" i="4"/>
  <c r="W81" i="4" l="1"/>
  <c r="Z81" i="4" s="1"/>
  <c r="E76" i="4"/>
  <c r="H76" i="4" s="1"/>
  <c r="P85" i="4"/>
  <c r="N85" i="4" s="1"/>
  <c r="Y82" i="4" l="1"/>
  <c r="W82" i="4" s="1"/>
  <c r="Z82" i="4" s="1"/>
  <c r="Q85" i="4"/>
  <c r="G77" i="4"/>
  <c r="E77" i="4" s="1"/>
  <c r="Y83" i="4" l="1"/>
  <c r="W83" i="4" s="1"/>
  <c r="Z83" i="4" s="1"/>
  <c r="P86" i="4"/>
  <c r="N86" i="4" s="1"/>
  <c r="H77" i="4"/>
  <c r="Y84" i="4" l="1"/>
  <c r="W84" i="4" s="1"/>
  <c r="Q86" i="4"/>
  <c r="G78" i="4"/>
  <c r="E78" i="4" s="1"/>
  <c r="Z84" i="4" l="1"/>
  <c r="P87" i="4"/>
  <c r="N87" i="4" s="1"/>
  <c r="H78" i="4"/>
  <c r="Y85" i="4" l="1"/>
  <c r="W85" i="4" s="1"/>
  <c r="Q87" i="4"/>
  <c r="G79" i="4"/>
  <c r="E79" i="4" s="1"/>
  <c r="Z85" i="4" l="1"/>
  <c r="P88" i="4"/>
  <c r="N88" i="4" s="1"/>
  <c r="H79" i="4"/>
  <c r="Y86" i="4" l="1"/>
  <c r="W86" i="4" s="1"/>
  <c r="Q88" i="4"/>
  <c r="G80" i="4"/>
  <c r="E80" i="4" s="1"/>
  <c r="Z86" i="4" l="1"/>
  <c r="P89" i="4"/>
  <c r="N89" i="4" s="1"/>
  <c r="H80" i="4"/>
  <c r="Y87" i="4" l="1"/>
  <c r="W87" i="4" s="1"/>
  <c r="Q89" i="4"/>
  <c r="G81" i="4"/>
  <c r="E81" i="4" s="1"/>
  <c r="Z87" i="4" l="1"/>
  <c r="P90" i="4"/>
  <c r="N90" i="4" s="1"/>
  <c r="H81" i="4"/>
  <c r="Y88" i="4" l="1"/>
  <c r="W88" i="4" s="1"/>
  <c r="Q90" i="4"/>
  <c r="G82" i="4"/>
  <c r="E82" i="4" s="1"/>
  <c r="Z88" i="4" l="1"/>
  <c r="P91" i="4"/>
  <c r="N91" i="4" s="1"/>
  <c r="H82" i="4"/>
  <c r="Y89" i="4" l="1"/>
  <c r="W89" i="4" s="1"/>
  <c r="Q91" i="4"/>
  <c r="G83" i="4"/>
  <c r="E83" i="4" s="1"/>
  <c r="Z89" i="4" l="1"/>
  <c r="P92" i="4"/>
  <c r="H83" i="4"/>
  <c r="N92" i="4" l="1"/>
  <c r="Q92" i="4" s="1"/>
  <c r="P93" i="4" s="1"/>
  <c r="Y90" i="4"/>
  <c r="G84" i="4"/>
  <c r="E84" i="4" s="1"/>
  <c r="W90" i="4" l="1"/>
  <c r="Z90" i="4" s="1"/>
  <c r="N93" i="4"/>
  <c r="Q93" i="4" s="1"/>
  <c r="H84" i="4"/>
  <c r="Y91" i="4" l="1"/>
  <c r="W91" i="4" s="1"/>
  <c r="Z91" i="4" s="1"/>
  <c r="P94" i="4"/>
  <c r="G85" i="4"/>
  <c r="E85" i="4" s="1"/>
  <c r="N94" i="4" l="1"/>
  <c r="Q94" i="4" s="1"/>
  <c r="Y92" i="4"/>
  <c r="W92" i="4" s="1"/>
  <c r="H85" i="4"/>
  <c r="P95" i="4" l="1"/>
  <c r="N95" i="4" s="1"/>
  <c r="Q95" i="4" s="1"/>
  <c r="Z92" i="4"/>
  <c r="G86" i="4"/>
  <c r="E86" i="4" s="1"/>
  <c r="P96" i="4" l="1"/>
  <c r="N96" i="4" s="1"/>
  <c r="Q96" i="4" s="1"/>
  <c r="Y93" i="4"/>
  <c r="W93" i="4" s="1"/>
  <c r="H86" i="4"/>
  <c r="Z93" i="4" l="1"/>
  <c r="Y94" i="4" s="1"/>
  <c r="P97" i="4"/>
  <c r="G87" i="4"/>
  <c r="E87" i="4" s="1"/>
  <c r="W94" i="4" l="1"/>
  <c r="Z94" i="4" s="1"/>
  <c r="N97" i="4"/>
  <c r="Q97" i="4" s="1"/>
  <c r="P98" i="4" s="1"/>
  <c r="H87" i="4"/>
  <c r="Y95" i="4" l="1"/>
  <c r="N98" i="4"/>
  <c r="Q98" i="4" s="1"/>
  <c r="G88" i="4"/>
  <c r="E88" i="4" s="1"/>
  <c r="W95" i="4" l="1"/>
  <c r="Z95" i="4" s="1"/>
  <c r="P99" i="4"/>
  <c r="N99" i="4" s="1"/>
  <c r="Q99" i="4" s="1"/>
  <c r="H88" i="4"/>
  <c r="Y96" i="4" l="1"/>
  <c r="W96" i="4" s="1"/>
  <c r="Z96" i="4" s="1"/>
  <c r="P100" i="4"/>
  <c r="G89" i="4"/>
  <c r="E89" i="4" s="1"/>
  <c r="Y97" i="4" l="1"/>
  <c r="N100" i="4"/>
  <c r="Q100" i="4" s="1"/>
  <c r="P101" i="4" s="1"/>
  <c r="H89" i="4"/>
  <c r="W97" i="4" l="1"/>
  <c r="Z97" i="4" s="1"/>
  <c r="N101" i="4"/>
  <c r="Q101" i="4" s="1"/>
  <c r="P102" i="4" s="1"/>
  <c r="G90" i="4"/>
  <c r="E90" i="4" s="1"/>
  <c r="Y98" i="4" l="1"/>
  <c r="W98" i="4" s="1"/>
  <c r="Z98" i="4" s="1"/>
  <c r="N102" i="4"/>
  <c r="Q102" i="4" s="1"/>
  <c r="H90" i="4"/>
  <c r="Y99" i="4" l="1"/>
  <c r="P103" i="4"/>
  <c r="G91" i="4"/>
  <c r="E91" i="4" s="1"/>
  <c r="W99" i="4" l="1"/>
  <c r="Z99" i="4" s="1"/>
  <c r="N103" i="4"/>
  <c r="Q103" i="4" s="1"/>
  <c r="H91" i="4"/>
  <c r="Y100" i="4" l="1"/>
  <c r="P104" i="4"/>
  <c r="G92" i="4"/>
  <c r="E92" i="4" s="1"/>
  <c r="W100" i="4" l="1"/>
  <c r="Z100" i="4" s="1"/>
  <c r="N104" i="4"/>
  <c r="Q104" i="4" s="1"/>
  <c r="H92" i="4"/>
  <c r="Y101" i="4" l="1"/>
  <c r="P105" i="4"/>
  <c r="G93" i="4"/>
  <c r="E93" i="4" s="1"/>
  <c r="W101" i="4" l="1"/>
  <c r="Z101" i="4" s="1"/>
  <c r="N105" i="4"/>
  <c r="Q105" i="4" s="1"/>
  <c r="H93" i="4"/>
  <c r="Y102" i="4" l="1"/>
  <c r="W102" i="4" s="1"/>
  <c r="Z102" i="4" s="1"/>
  <c r="P106" i="4"/>
  <c r="G94" i="4"/>
  <c r="Y103" i="4" l="1"/>
  <c r="W103" i="4" s="1"/>
  <c r="Z103" i="4" s="1"/>
  <c r="N106" i="4"/>
  <c r="Q106" i="4" s="1"/>
  <c r="E94" i="4"/>
  <c r="H94" i="4" s="1"/>
  <c r="G95" i="4" s="1"/>
  <c r="Y104" i="4" l="1"/>
  <c r="W104" i="4" s="1"/>
  <c r="Z104" i="4" s="1"/>
  <c r="P107" i="4"/>
  <c r="N107" i="4" s="1"/>
  <c r="Q107" i="4" s="1"/>
  <c r="E95" i="4"/>
  <c r="H95" i="4" s="1"/>
  <c r="Y105" i="4" l="1"/>
  <c r="W105" i="4" s="1"/>
  <c r="Z105" i="4" s="1"/>
  <c r="P108" i="4"/>
  <c r="N108" i="4" s="1"/>
  <c r="Q108" i="4" s="1"/>
  <c r="G96" i="4"/>
  <c r="P109" i="4" l="1"/>
  <c r="N109" i="4" s="1"/>
  <c r="Q109" i="4" s="1"/>
  <c r="E96" i="4"/>
  <c r="H96" i="4" s="1"/>
  <c r="Y106" i="4"/>
  <c r="W106" i="4" s="1"/>
  <c r="P110" i="4" l="1"/>
  <c r="N110" i="4" s="1"/>
  <c r="Q110" i="4" s="1"/>
  <c r="G97" i="4"/>
  <c r="E97" i="4" s="1"/>
  <c r="H97" i="4" s="1"/>
  <c r="Z106" i="4"/>
  <c r="G98" i="4" l="1"/>
  <c r="Y107" i="4"/>
  <c r="P111" i="4"/>
  <c r="N111" i="4" s="1"/>
  <c r="W107" i="4" l="1"/>
  <c r="Z107" i="4" s="1"/>
  <c r="E98" i="4"/>
  <c r="H98" i="4" s="1"/>
  <c r="Q111" i="4"/>
  <c r="Y108" i="4" l="1"/>
  <c r="W108" i="4" s="1"/>
  <c r="Z108" i="4" s="1"/>
  <c r="G99" i="4"/>
  <c r="E99" i="4" s="1"/>
  <c r="H99" i="4" s="1"/>
  <c r="P112" i="4"/>
  <c r="N112" i="4" s="1"/>
  <c r="G100" i="4" l="1"/>
  <c r="E100" i="4" s="1"/>
  <c r="H100" i="4" s="1"/>
  <c r="Y109" i="4"/>
  <c r="W109" i="4" s="1"/>
  <c r="Q112" i="4"/>
  <c r="Z109" i="4" l="1"/>
  <c r="P113" i="4"/>
  <c r="G101" i="4"/>
  <c r="E101" i="4" s="1"/>
  <c r="N113" i="4" l="1"/>
  <c r="Q113" i="4" s="1"/>
  <c r="Y110" i="4"/>
  <c r="H101" i="4"/>
  <c r="W110" i="4" l="1"/>
  <c r="Z110" i="4" s="1"/>
  <c r="P114" i="4"/>
  <c r="G102" i="4"/>
  <c r="E102" i="4" s="1"/>
  <c r="Y111" i="4" l="1"/>
  <c r="W111" i="4" s="1"/>
  <c r="Z111" i="4" s="1"/>
  <c r="N114" i="4"/>
  <c r="Q114" i="4" s="1"/>
  <c r="H102" i="4"/>
  <c r="P115" i="4" l="1"/>
  <c r="Y112" i="4"/>
  <c r="W112" i="4" s="1"/>
  <c r="G103" i="4"/>
  <c r="E103" i="4" s="1"/>
  <c r="N115" i="4" l="1"/>
  <c r="Q115" i="4" s="1"/>
  <c r="Z112" i="4"/>
  <c r="H103" i="4"/>
  <c r="P116" i="4" l="1"/>
  <c r="Y113" i="4"/>
  <c r="W113" i="4" s="1"/>
  <c r="G104" i="4"/>
  <c r="E104" i="4" s="1"/>
  <c r="N116" i="4" l="1"/>
  <c r="Q116" i="4" s="1"/>
  <c r="Z113" i="4"/>
  <c r="H104" i="4"/>
  <c r="P117" i="4" l="1"/>
  <c r="Y114" i="4"/>
  <c r="W114" i="4" s="1"/>
  <c r="G105" i="4"/>
  <c r="E105" i="4" s="1"/>
  <c r="N117" i="4" l="1"/>
  <c r="Q117" i="4" s="1"/>
  <c r="H105" i="4"/>
  <c r="G106" i="4" s="1"/>
  <c r="Z114" i="4"/>
  <c r="P118" i="4" l="1"/>
  <c r="N118" i="4" s="1"/>
  <c r="Q118" i="4" s="1"/>
  <c r="E106" i="4"/>
  <c r="H106" i="4" s="1"/>
  <c r="Y115" i="4"/>
  <c r="W115" i="4" s="1"/>
  <c r="P119" i="4" l="1"/>
  <c r="N119" i="4" s="1"/>
  <c r="Q119" i="4" s="1"/>
  <c r="G107" i="4"/>
  <c r="E107" i="4" s="1"/>
  <c r="H107" i="4" s="1"/>
  <c r="Z115" i="4"/>
  <c r="P120" i="4" l="1"/>
  <c r="N120" i="4" s="1"/>
  <c r="Q120" i="4" s="1"/>
  <c r="Y116" i="4"/>
  <c r="W116" i="4" s="1"/>
  <c r="G108" i="4"/>
  <c r="E108" i="4" s="1"/>
  <c r="P121" i="4" l="1"/>
  <c r="N121" i="4" s="1"/>
  <c r="Q121" i="4" s="1"/>
  <c r="Z116" i="4"/>
  <c r="H108" i="4"/>
  <c r="P122" i="4" l="1"/>
  <c r="Y117" i="4"/>
  <c r="W117" i="4" s="1"/>
  <c r="G109" i="4"/>
  <c r="N122" i="4" l="1"/>
  <c r="Q122" i="4" s="1"/>
  <c r="E109" i="4"/>
  <c r="H109" i="4" s="1"/>
  <c r="Z117" i="4"/>
  <c r="P123" i="4" l="1"/>
  <c r="N123" i="4" s="1"/>
  <c r="G110" i="4"/>
  <c r="E110" i="4" s="1"/>
  <c r="H110" i="4" s="1"/>
  <c r="Y118" i="4"/>
  <c r="W118" i="4" s="1"/>
  <c r="Q123" i="4" l="1"/>
  <c r="Z118" i="4"/>
  <c r="G111" i="4"/>
  <c r="E111" i="4" s="1"/>
  <c r="P124" i="4" l="1"/>
  <c r="N124" i="4" s="1"/>
  <c r="Q124" i="4" s="1"/>
  <c r="H111" i="4"/>
  <c r="Y119" i="4"/>
  <c r="W119" i="4" s="1"/>
  <c r="P125" i="4" l="1"/>
  <c r="G112" i="4"/>
  <c r="E112" i="4" s="1"/>
  <c r="H112" i="4" s="1"/>
  <c r="Z119" i="4"/>
  <c r="N125" i="4" l="1"/>
  <c r="Q125" i="4" s="1"/>
  <c r="Y120" i="4"/>
  <c r="W120" i="4" s="1"/>
  <c r="G113" i="4"/>
  <c r="E113" i="4" s="1"/>
  <c r="P126" i="4" l="1"/>
  <c r="N126" i="4" s="1"/>
  <c r="Q126" i="4" s="1"/>
  <c r="H113" i="4"/>
  <c r="G114" i="4" s="1"/>
  <c r="Z120" i="4"/>
  <c r="P127" i="4" l="1"/>
  <c r="N127" i="4" s="1"/>
  <c r="Q127" i="4" s="1"/>
  <c r="E114" i="4"/>
  <c r="H114" i="4" s="1"/>
  <c r="Y121" i="4"/>
  <c r="W121" i="4" s="1"/>
  <c r="P128" i="4" l="1"/>
  <c r="N128" i="4" s="1"/>
  <c r="Q128" i="4" s="1"/>
  <c r="G115" i="4"/>
  <c r="E115" i="4" s="1"/>
  <c r="H115" i="4" s="1"/>
  <c r="Z121" i="4"/>
  <c r="Y122" i="4" l="1"/>
  <c r="W122" i="4" s="1"/>
  <c r="P129" i="4"/>
  <c r="N129" i="4" s="1"/>
  <c r="G116" i="4"/>
  <c r="E116" i="4" s="1"/>
  <c r="Q129" i="4" l="1"/>
  <c r="P130" i="4" s="1"/>
  <c r="Z122" i="4"/>
  <c r="H116" i="4"/>
  <c r="N130" i="4" l="1"/>
  <c r="Q130" i="4" s="1"/>
  <c r="Y123" i="4"/>
  <c r="W123" i="4" s="1"/>
  <c r="G117" i="4"/>
  <c r="E117" i="4" s="1"/>
  <c r="Z123" i="4" l="1"/>
  <c r="P131" i="4"/>
  <c r="N131" i="4" s="1"/>
  <c r="H117" i="4"/>
  <c r="Y124" i="4" l="1"/>
  <c r="W124" i="4" s="1"/>
  <c r="Q131" i="4"/>
  <c r="G118" i="4"/>
  <c r="E118" i="4" s="1"/>
  <c r="Z124" i="4" l="1"/>
  <c r="P132" i="4"/>
  <c r="N132" i="4" s="1"/>
  <c r="H118" i="4"/>
  <c r="Y125" i="4" l="1"/>
  <c r="W125" i="4" s="1"/>
  <c r="Q132" i="4"/>
  <c r="G119" i="4"/>
  <c r="E119" i="4" s="1"/>
  <c r="Z125" i="4" l="1"/>
  <c r="P133" i="4"/>
  <c r="N133" i="4" s="1"/>
  <c r="H119" i="4"/>
  <c r="Y126" i="4" l="1"/>
  <c r="Q133" i="4"/>
  <c r="G120" i="4"/>
  <c r="E120" i="4" s="1"/>
  <c r="W126" i="4" l="1"/>
  <c r="Z126" i="4" s="1"/>
  <c r="P134" i="4"/>
  <c r="N134" i="4" s="1"/>
  <c r="H120" i="4"/>
  <c r="Y127" i="4" l="1"/>
  <c r="W127" i="4" s="1"/>
  <c r="Z127" i="4" s="1"/>
  <c r="Q134" i="4"/>
  <c r="G121" i="4"/>
  <c r="E121" i="4" l="1"/>
  <c r="H121" i="4" s="1"/>
  <c r="Y128" i="4"/>
  <c r="W128" i="4" s="1"/>
  <c r="P135" i="4"/>
  <c r="N135" i="4" l="1"/>
  <c r="Q135" i="4" s="1"/>
  <c r="G122" i="4"/>
  <c r="E122" i="4" s="1"/>
  <c r="H122" i="4" s="1"/>
  <c r="Z128" i="4"/>
  <c r="P136" i="4" l="1"/>
  <c r="N136" i="4" s="1"/>
  <c r="Q136" i="4" s="1"/>
  <c r="Y129" i="4"/>
  <c r="W129" i="4" s="1"/>
  <c r="G123" i="4"/>
  <c r="E123" i="4" s="1"/>
  <c r="Z129" i="4" l="1"/>
  <c r="P137" i="4"/>
  <c r="N137" i="4" s="1"/>
  <c r="H123" i="4"/>
  <c r="Q137" i="4" l="1"/>
  <c r="P138" i="4" s="1"/>
  <c r="Y130" i="4"/>
  <c r="W130" i="4" s="1"/>
  <c r="G124" i="4"/>
  <c r="E124" i="4" s="1"/>
  <c r="N138" i="4" l="1"/>
  <c r="Q138" i="4" s="1"/>
  <c r="Z130" i="4"/>
  <c r="H124" i="4"/>
  <c r="Y131" i="4" l="1"/>
  <c r="W131" i="4" s="1"/>
  <c r="P139" i="4"/>
  <c r="N139" i="4" s="1"/>
  <c r="G125" i="4"/>
  <c r="E125" i="4" l="1"/>
  <c r="H125" i="4" s="1"/>
  <c r="Z131" i="4"/>
  <c r="Q139" i="4"/>
  <c r="G126" i="4" l="1"/>
  <c r="E126" i="4" s="1"/>
  <c r="H126" i="4" s="1"/>
  <c r="Y132" i="4"/>
  <c r="P140" i="4"/>
  <c r="W132" i="4" l="1"/>
  <c r="Z132" i="4" s="1"/>
  <c r="N140" i="4"/>
  <c r="Q140" i="4" s="1"/>
  <c r="G127" i="4"/>
  <c r="E127" i="4" s="1"/>
  <c r="Y133" i="4" l="1"/>
  <c r="P141" i="4"/>
  <c r="N141" i="4" s="1"/>
  <c r="Q141" i="4" s="1"/>
  <c r="H127" i="4"/>
  <c r="W133" i="4" l="1"/>
  <c r="Z133" i="4" s="1"/>
  <c r="P142" i="4"/>
  <c r="N142" i="4" s="1"/>
  <c r="G128" i="4"/>
  <c r="E128" i="4" s="1"/>
  <c r="Y134" i="4" l="1"/>
  <c r="Q142" i="4"/>
  <c r="H128" i="4"/>
  <c r="W134" i="4" l="1"/>
  <c r="Z134" i="4" s="1"/>
  <c r="P143" i="4"/>
  <c r="N143" i="4" s="1"/>
  <c r="G129" i="4"/>
  <c r="E129" i="4" s="1"/>
  <c r="Y135" i="4" l="1"/>
  <c r="W135" i="4" s="1"/>
  <c r="Z135" i="4" s="1"/>
  <c r="H129" i="4"/>
  <c r="G130" i="4" s="1"/>
  <c r="Q143" i="4"/>
  <c r="Y136" i="4" l="1"/>
  <c r="E130" i="4"/>
  <c r="H130" i="4" s="1"/>
  <c r="P144" i="4"/>
  <c r="N144" i="4" s="1"/>
  <c r="W136" i="4" l="1"/>
  <c r="Z136" i="4" s="1"/>
  <c r="Q144" i="4"/>
  <c r="G131" i="4"/>
  <c r="E131" i="4" s="1"/>
  <c r="Y137" i="4" l="1"/>
  <c r="P145" i="4"/>
  <c r="N145" i="4" s="1"/>
  <c r="H131" i="4"/>
  <c r="W137" i="4" l="1"/>
  <c r="Z137" i="4" s="1"/>
  <c r="Q145" i="4"/>
  <c r="G132" i="4"/>
  <c r="Y138" i="4" l="1"/>
  <c r="W138" i="4" s="1"/>
  <c r="Z138" i="4" s="1"/>
  <c r="E132" i="4"/>
  <c r="H132" i="4" s="1"/>
  <c r="P146" i="4"/>
  <c r="N146" i="4" s="1"/>
  <c r="Y139" i="4" l="1"/>
  <c r="W139" i="4" s="1"/>
  <c r="Z139" i="4" s="1"/>
  <c r="G133" i="4"/>
  <c r="E133" i="4" s="1"/>
  <c r="H133" i="4" s="1"/>
  <c r="Q146" i="4"/>
  <c r="Y140" i="4" l="1"/>
  <c r="W140" i="4" s="1"/>
  <c r="P147" i="4"/>
  <c r="G134" i="4"/>
  <c r="E134" i="4" s="1"/>
  <c r="Z140" i="4" l="1"/>
  <c r="N147" i="4"/>
  <c r="Q147" i="4" s="1"/>
  <c r="H134" i="4"/>
  <c r="Y141" i="4" l="1"/>
  <c r="W141" i="4" s="1"/>
  <c r="Z141" i="4" s="1"/>
  <c r="P148" i="4"/>
  <c r="N148" i="4" s="1"/>
  <c r="Q148" i="4" s="1"/>
  <c r="G135" i="4"/>
  <c r="E135" i="4" s="1"/>
  <c r="Y142" i="4" l="1"/>
  <c r="W142" i="4" s="1"/>
  <c r="P149" i="4"/>
  <c r="N149" i="4" s="1"/>
  <c r="H135" i="4"/>
  <c r="Z142" i="4" l="1"/>
  <c r="Q149" i="4"/>
  <c r="G136" i="4"/>
  <c r="E136" i="4" s="1"/>
  <c r="Y143" i="4" l="1"/>
  <c r="W143" i="4" s="1"/>
  <c r="Z143" i="4" s="1"/>
  <c r="P150" i="4"/>
  <c r="H136" i="4"/>
  <c r="Y144" i="4" l="1"/>
  <c r="W144" i="4" s="1"/>
  <c r="N150" i="4"/>
  <c r="Q150" i="4" s="1"/>
  <c r="G137" i="4"/>
  <c r="E137" i="4" s="1"/>
  <c r="Z144" i="4" l="1"/>
  <c r="P151" i="4"/>
  <c r="H137" i="4"/>
  <c r="Y145" i="4" l="1"/>
  <c r="N151" i="4"/>
  <c r="Q151" i="4" s="1"/>
  <c r="G138" i="4"/>
  <c r="E138" i="4" s="1"/>
  <c r="W145" i="4" l="1"/>
  <c r="Z145" i="4" s="1"/>
  <c r="P152" i="4"/>
  <c r="N152" i="4" s="1"/>
  <c r="Q152" i="4" s="1"/>
  <c r="H138" i="4"/>
  <c r="Y146" i="4" l="1"/>
  <c r="W146" i="4" s="1"/>
  <c r="P153" i="4"/>
  <c r="N153" i="4" s="1"/>
  <c r="Q153" i="4" s="1"/>
  <c r="G139" i="4"/>
  <c r="Z146" i="4" l="1"/>
  <c r="E139" i="4"/>
  <c r="H139" i="4" s="1"/>
  <c r="G140" i="4" s="1"/>
  <c r="P154" i="4"/>
  <c r="N154" i="4" s="1"/>
  <c r="Y147" i="4" l="1"/>
  <c r="W147" i="4" s="1"/>
  <c r="Z147" i="4" s="1"/>
  <c r="E140" i="4"/>
  <c r="H140" i="4" s="1"/>
  <c r="Q154" i="4"/>
  <c r="Y148" i="4" l="1"/>
  <c r="W148" i="4" s="1"/>
  <c r="Z148" i="4" s="1"/>
  <c r="G141" i="4"/>
  <c r="P155" i="4"/>
  <c r="N155" i="4" s="1"/>
  <c r="Y149" i="4" l="1"/>
  <c r="E141" i="4"/>
  <c r="H141" i="4" s="1"/>
  <c r="Q155" i="4"/>
  <c r="W149" i="4" l="1"/>
  <c r="Z149" i="4" s="1"/>
  <c r="G142" i="4"/>
  <c r="E142" i="4" s="1"/>
  <c r="H142" i="4" s="1"/>
  <c r="P156" i="4"/>
  <c r="N156" i="4" s="1"/>
  <c r="Y150" i="4" l="1"/>
  <c r="G143" i="4"/>
  <c r="E143" i="4" s="1"/>
  <c r="H143" i="4" s="1"/>
  <c r="Q156" i="4"/>
  <c r="W150" i="4" l="1"/>
  <c r="Z150" i="4" s="1"/>
  <c r="P157" i="4"/>
  <c r="N157" i="4" s="1"/>
  <c r="G144" i="4"/>
  <c r="Y151" i="4" l="1"/>
  <c r="Q157" i="4"/>
  <c r="P158" i="4" s="1"/>
  <c r="E144" i="4"/>
  <c r="H144" i="4" s="1"/>
  <c r="W151" i="4" l="1"/>
  <c r="Z151" i="4" s="1"/>
  <c r="N158" i="4"/>
  <c r="Q158" i="4" s="1"/>
  <c r="G145" i="4"/>
  <c r="E145" i="4" s="1"/>
  <c r="H145" i="4" s="1"/>
  <c r="Y152" i="4" l="1"/>
  <c r="W152" i="4" s="1"/>
  <c r="Z152" i="4" s="1"/>
  <c r="P159" i="4"/>
  <c r="G146" i="4"/>
  <c r="E146" i="4" s="1"/>
  <c r="Y153" i="4" l="1"/>
  <c r="N159" i="4"/>
  <c r="Q159" i="4" s="1"/>
  <c r="H146" i="4"/>
  <c r="W153" i="4" l="1"/>
  <c r="Z153" i="4" s="1"/>
  <c r="P160" i="4"/>
  <c r="G147" i="4"/>
  <c r="Y154" i="4" l="1"/>
  <c r="W154" i="4" s="1"/>
  <c r="Z154" i="4" s="1"/>
  <c r="N160" i="4"/>
  <c r="Q160" i="4" s="1"/>
  <c r="E147" i="4"/>
  <c r="H147" i="4" s="1"/>
  <c r="G148" i="4" s="1"/>
  <c r="Y155" i="4" l="1"/>
  <c r="W155" i="4" s="1"/>
  <c r="Z155" i="4" s="1"/>
  <c r="P161" i="4"/>
  <c r="N161" i="4" s="1"/>
  <c r="Q161" i="4" s="1"/>
  <c r="E148" i="4"/>
  <c r="H148" i="4" s="1"/>
  <c r="Y156" i="4" l="1"/>
  <c r="P162" i="4"/>
  <c r="G149" i="4"/>
  <c r="E149" i="4" s="1"/>
  <c r="W156" i="4" l="1"/>
  <c r="Z156" i="4" s="1"/>
  <c r="N162" i="4"/>
  <c r="Q162" i="4" s="1"/>
  <c r="H149" i="4"/>
  <c r="Y157" i="4" l="1"/>
  <c r="W157" i="4" s="1"/>
  <c r="Z157" i="4" s="1"/>
  <c r="P163" i="4"/>
  <c r="N163" i="4" s="1"/>
  <c r="Q163" i="4" s="1"/>
  <c r="G150" i="4"/>
  <c r="E150" i="4" s="1"/>
  <c r="Y158" i="4" l="1"/>
  <c r="W158" i="4" s="1"/>
  <c r="Z158" i="4" s="1"/>
  <c r="P164" i="4"/>
  <c r="N164" i="4" s="1"/>
  <c r="Q164" i="4" s="1"/>
  <c r="H150" i="4"/>
  <c r="G151" i="4" s="1"/>
  <c r="Y159" i="4" l="1"/>
  <c r="W159" i="4" s="1"/>
  <c r="Z159" i="4" s="1"/>
  <c r="P165" i="4"/>
  <c r="N165" i="4" s="1"/>
  <c r="Q165" i="4" s="1"/>
  <c r="E151" i="4"/>
  <c r="H151" i="4" s="1"/>
  <c r="Y160" i="4" l="1"/>
  <c r="W160" i="4" s="1"/>
  <c r="Z160" i="4" s="1"/>
  <c r="G152" i="4"/>
  <c r="E152" i="4" s="1"/>
  <c r="H152" i="4" s="1"/>
  <c r="P166" i="4"/>
  <c r="N166" i="4" s="1"/>
  <c r="Y161" i="4" l="1"/>
  <c r="W161" i="4" s="1"/>
  <c r="Z161" i="4" s="1"/>
  <c r="Q166" i="4"/>
  <c r="G153" i="4"/>
  <c r="E153" i="4" s="1"/>
  <c r="Y162" i="4" l="1"/>
  <c r="W162" i="4" s="1"/>
  <c r="P167" i="4"/>
  <c r="N167" i="4" s="1"/>
  <c r="H153" i="4"/>
  <c r="Z162" i="4" l="1"/>
  <c r="Q167" i="4"/>
  <c r="G154" i="4"/>
  <c r="E154" i="4" l="1"/>
  <c r="H154" i="4" s="1"/>
  <c r="Y163" i="4"/>
  <c r="W163" i="4" s="1"/>
  <c r="P168" i="4"/>
  <c r="N168" i="4" s="1"/>
  <c r="G155" i="4" l="1"/>
  <c r="E155" i="4" s="1"/>
  <c r="H155" i="4" s="1"/>
  <c r="Z163" i="4"/>
  <c r="Q168" i="4"/>
  <c r="Y164" i="4" l="1"/>
  <c r="P169" i="4"/>
  <c r="N169" i="4" s="1"/>
  <c r="G156" i="4"/>
  <c r="W164" i="4" l="1"/>
  <c r="Z164" i="4" s="1"/>
  <c r="E156" i="4"/>
  <c r="H156" i="4" s="1"/>
  <c r="Q169" i="4"/>
  <c r="Y165" i="4" l="1"/>
  <c r="G157" i="4"/>
  <c r="E157" i="4" s="1"/>
  <c r="H157" i="4" s="1"/>
  <c r="P170" i="4"/>
  <c r="W165" i="4" l="1"/>
  <c r="Z165" i="4" s="1"/>
  <c r="N170" i="4"/>
  <c r="Q170" i="4" s="1"/>
  <c r="G158" i="4"/>
  <c r="E158" i="4" s="1"/>
  <c r="Y166" i="4" l="1"/>
  <c r="W166" i="4" s="1"/>
  <c r="Z166" i="4" s="1"/>
  <c r="P171" i="4"/>
  <c r="H158" i="4"/>
  <c r="Y167" i="4" l="1"/>
  <c r="W167" i="4" s="1"/>
  <c r="Z167" i="4" s="1"/>
  <c r="N171" i="4"/>
  <c r="Q171" i="4" s="1"/>
  <c r="G159" i="4"/>
  <c r="E159" i="4" s="1"/>
  <c r="P172" i="4" l="1"/>
  <c r="N172" i="4" s="1"/>
  <c r="H159" i="4"/>
  <c r="Y168" i="4"/>
  <c r="W168" i="4" l="1"/>
  <c r="Z168" i="4" s="1"/>
  <c r="Q172" i="4"/>
  <c r="G160" i="4"/>
  <c r="E160" i="4" s="1"/>
  <c r="H160" i="4" s="1"/>
  <c r="Y169" i="4" l="1"/>
  <c r="P173" i="4"/>
  <c r="G161" i="4"/>
  <c r="E161" i="4" s="1"/>
  <c r="W169" i="4" l="1"/>
  <c r="Z169" i="4" s="1"/>
  <c r="N173" i="4"/>
  <c r="Q173" i="4" s="1"/>
  <c r="H161" i="4"/>
  <c r="Y170" i="4" l="1"/>
  <c r="W170" i="4" s="1"/>
  <c r="Z170" i="4" s="1"/>
  <c r="P174" i="4"/>
  <c r="N174" i="4" s="1"/>
  <c r="G162" i="4"/>
  <c r="Y171" i="4" l="1"/>
  <c r="W171" i="4" s="1"/>
  <c r="Z171" i="4" s="1"/>
  <c r="Q174" i="4"/>
  <c r="E162" i="4"/>
  <c r="H162" i="4" s="1"/>
  <c r="G163" i="4" s="1"/>
  <c r="P175" i="4" l="1"/>
  <c r="N175" i="4" s="1"/>
  <c r="Q175" i="4" s="1"/>
  <c r="E163" i="4"/>
  <c r="H163" i="4" s="1"/>
  <c r="Y172" i="4"/>
  <c r="W172" i="4" s="1"/>
  <c r="P176" i="4" l="1"/>
  <c r="Z172" i="4"/>
  <c r="G164" i="4"/>
  <c r="E164" i="4" s="1"/>
  <c r="N176" i="4" l="1"/>
  <c r="Q176" i="4" s="1"/>
  <c r="Y173" i="4"/>
  <c r="W173" i="4" s="1"/>
  <c r="H164" i="4"/>
  <c r="P177" i="4" l="1"/>
  <c r="N177" i="4" s="1"/>
  <c r="Q177" i="4" s="1"/>
  <c r="Z173" i="4"/>
  <c r="G165" i="4"/>
  <c r="E165" i="4" s="1"/>
  <c r="P178" i="4" l="1"/>
  <c r="N178" i="4" s="1"/>
  <c r="Q178" i="4" s="1"/>
  <c r="Y174" i="4"/>
  <c r="W174" i="4" s="1"/>
  <c r="H165" i="4"/>
  <c r="P179" i="4" l="1"/>
  <c r="Z174" i="4"/>
  <c r="G166" i="4"/>
  <c r="E166" i="4" s="1"/>
  <c r="N179" i="4" l="1"/>
  <c r="Q179" i="4" s="1"/>
  <c r="Y175" i="4"/>
  <c r="W175" i="4" s="1"/>
  <c r="H166" i="4"/>
  <c r="P180" i="4" l="1"/>
  <c r="N180" i="4" s="1"/>
  <c r="Z175" i="4"/>
  <c r="G167" i="4"/>
  <c r="E167" i="4" s="1"/>
  <c r="Q180" i="4" l="1"/>
  <c r="Y176" i="4"/>
  <c r="W176" i="4" s="1"/>
  <c r="H167" i="4"/>
  <c r="P181" i="4" l="1"/>
  <c r="Z176" i="4"/>
  <c r="G168" i="4"/>
  <c r="E168" i="4" s="1"/>
  <c r="N181" i="4" l="1"/>
  <c r="Q181" i="4" s="1"/>
  <c r="Y177" i="4"/>
  <c r="W177" i="4" s="1"/>
  <c r="H168" i="4"/>
  <c r="P182" i="4" l="1"/>
  <c r="N182" i="4" s="1"/>
  <c r="Q182" i="4" s="1"/>
  <c r="Z177" i="4"/>
  <c r="G169" i="4"/>
  <c r="E169" i="4" s="1"/>
  <c r="P183" i="4" l="1"/>
  <c r="N183" i="4" s="1"/>
  <c r="Q183" i="4" s="1"/>
  <c r="Y178" i="4"/>
  <c r="H169" i="4"/>
  <c r="W178" i="4" l="1"/>
  <c r="Z178" i="4" s="1"/>
  <c r="P184" i="4"/>
  <c r="G170" i="4"/>
  <c r="Y179" i="4" l="1"/>
  <c r="W179" i="4" s="1"/>
  <c r="Z179" i="4" s="1"/>
  <c r="N184" i="4"/>
  <c r="Q184" i="4" s="1"/>
  <c r="E170" i="4"/>
  <c r="H170" i="4" s="1"/>
  <c r="P185" i="4" l="1"/>
  <c r="G171" i="4"/>
  <c r="E171" i="4" s="1"/>
  <c r="H171" i="4" s="1"/>
  <c r="Y180" i="4"/>
  <c r="W180" i="4" s="1"/>
  <c r="N185" i="4" l="1"/>
  <c r="Q185" i="4" s="1"/>
  <c r="Z180" i="4"/>
  <c r="G172" i="4"/>
  <c r="E172" i="4" s="1"/>
  <c r="P186" i="4" l="1"/>
  <c r="N186" i="4" s="1"/>
  <c r="Q186" i="4" s="1"/>
  <c r="Y181" i="4"/>
  <c r="W181" i="4" s="1"/>
  <c r="H172" i="4"/>
  <c r="P187" i="4" l="1"/>
  <c r="N187" i="4" s="1"/>
  <c r="Z181" i="4"/>
  <c r="G173" i="4"/>
  <c r="E173" i="4" s="1"/>
  <c r="Q187" i="4" l="1"/>
  <c r="Y182" i="4"/>
  <c r="W182" i="4" s="1"/>
  <c r="H173" i="4"/>
  <c r="P188" i="4" l="1"/>
  <c r="N188" i="4" s="1"/>
  <c r="Q188" i="4" s="1"/>
  <c r="Z182" i="4"/>
  <c r="G174" i="4"/>
  <c r="E174" i="4" s="1"/>
  <c r="P189" i="4" l="1"/>
  <c r="N189" i="4" s="1"/>
  <c r="Q189" i="4" s="1"/>
  <c r="Y183" i="4"/>
  <c r="W183" i="4" s="1"/>
  <c r="H174" i="4"/>
  <c r="P190" i="4" l="1"/>
  <c r="N190" i="4" s="1"/>
  <c r="Q190" i="4" s="1"/>
  <c r="Z183" i="4"/>
  <c r="G175" i="4"/>
  <c r="E175" i="4" s="1"/>
  <c r="P191" i="4" l="1"/>
  <c r="N191" i="4" s="1"/>
  <c r="Q191" i="4" s="1"/>
  <c r="Y184" i="4"/>
  <c r="H175" i="4"/>
  <c r="W184" i="4" l="1"/>
  <c r="Z184" i="4" s="1"/>
  <c r="P192" i="4"/>
  <c r="G176" i="4"/>
  <c r="E176" i="4" s="1"/>
  <c r="Y185" i="4" l="1"/>
  <c r="W185" i="4" s="1"/>
  <c r="Z185" i="4" s="1"/>
  <c r="N192" i="4"/>
  <c r="Q192" i="4" s="1"/>
  <c r="H176" i="4"/>
  <c r="G177" i="4" s="1"/>
  <c r="P193" i="4" l="1"/>
  <c r="N193" i="4" s="1"/>
  <c r="Q193" i="4" s="1"/>
  <c r="E177" i="4"/>
  <c r="H177" i="4" s="1"/>
  <c r="Y186" i="4"/>
  <c r="W186" i="4" l="1"/>
  <c r="Z186" i="4" s="1"/>
  <c r="P194" i="4"/>
  <c r="N194" i="4" s="1"/>
  <c r="Q194" i="4" s="1"/>
  <c r="G178" i="4"/>
  <c r="E178" i="4" s="1"/>
  <c r="Y187" i="4" l="1"/>
  <c r="P195" i="4"/>
  <c r="H178" i="4"/>
  <c r="W187" i="4" l="1"/>
  <c r="Z187" i="4" s="1"/>
  <c r="N195" i="4"/>
  <c r="Q195" i="4" s="1"/>
  <c r="G179" i="4"/>
  <c r="E179" i="4" s="1"/>
  <c r="Y188" i="4" l="1"/>
  <c r="W188" i="4" s="1"/>
  <c r="Z188" i="4" s="1"/>
  <c r="P196" i="4"/>
  <c r="H179" i="4"/>
  <c r="Y189" i="4" l="1"/>
  <c r="W189" i="4" s="1"/>
  <c r="Z189" i="4" s="1"/>
  <c r="N196" i="4"/>
  <c r="Q196" i="4" s="1"/>
  <c r="G180" i="4"/>
  <c r="E180" i="4" s="1"/>
  <c r="P197" i="4" l="1"/>
  <c r="N197" i="4" s="1"/>
  <c r="Q197" i="4" s="1"/>
  <c r="Y190" i="4"/>
  <c r="W190" i="4" s="1"/>
  <c r="H180" i="4"/>
  <c r="P198" i="4" l="1"/>
  <c r="N198" i="4" s="1"/>
  <c r="Q198" i="4" s="1"/>
  <c r="Z190" i="4"/>
  <c r="G181" i="4"/>
  <c r="E181" i="4" s="1"/>
  <c r="P199" i="4" l="1"/>
  <c r="N199" i="4" s="1"/>
  <c r="Q199" i="4" s="1"/>
  <c r="Y191" i="4"/>
  <c r="H181" i="4"/>
  <c r="W191" i="4" l="1"/>
  <c r="Z191" i="4" s="1"/>
  <c r="P200" i="4"/>
  <c r="N200" i="4" s="1"/>
  <c r="G182" i="4"/>
  <c r="E182" i="4" s="1"/>
  <c r="Y192" i="4" l="1"/>
  <c r="W192" i="4" s="1"/>
  <c r="Z192" i="4" s="1"/>
  <c r="Q200" i="4"/>
  <c r="H182" i="4"/>
  <c r="Y193" i="4" l="1"/>
  <c r="W193" i="4" s="1"/>
  <c r="P201" i="4"/>
  <c r="G183" i="4"/>
  <c r="N201" i="4" l="1"/>
  <c r="Q201" i="4" s="1"/>
  <c r="E183" i="4"/>
  <c r="H183" i="4" s="1"/>
  <c r="G184" i="4" s="1"/>
  <c r="Z193" i="4"/>
  <c r="P202" i="4" l="1"/>
  <c r="N202" i="4" s="1"/>
  <c r="Q202" i="4" s="1"/>
  <c r="E184" i="4"/>
  <c r="H184" i="4" s="1"/>
  <c r="Y194" i="4"/>
  <c r="W194" i="4" l="1"/>
  <c r="Z194" i="4" s="1"/>
  <c r="P203" i="4"/>
  <c r="N203" i="4" s="1"/>
  <c r="G185" i="4"/>
  <c r="E185" i="4" s="1"/>
  <c r="Y195" i="4" l="1"/>
  <c r="Q203" i="4"/>
  <c r="H185" i="4"/>
  <c r="W195" i="4" l="1"/>
  <c r="Z195" i="4" s="1"/>
  <c r="P204" i="4"/>
  <c r="N204" i="4" s="1"/>
  <c r="G186" i="4"/>
  <c r="Y196" i="4" l="1"/>
  <c r="W196" i="4" s="1"/>
  <c r="Z196" i="4" s="1"/>
  <c r="E186" i="4"/>
  <c r="H186" i="4" s="1"/>
  <c r="Q204" i="4"/>
  <c r="Y197" i="4" l="1"/>
  <c r="G187" i="4"/>
  <c r="E187" i="4" s="1"/>
  <c r="H187" i="4" s="1"/>
  <c r="P205" i="4"/>
  <c r="W197" i="4" l="1"/>
  <c r="Z197" i="4" s="1"/>
  <c r="N205" i="4"/>
  <c r="Q205" i="4" s="1"/>
  <c r="G188" i="4"/>
  <c r="Y198" i="4" l="1"/>
  <c r="W198" i="4" s="1"/>
  <c r="Z198" i="4" s="1"/>
  <c r="P206" i="4"/>
  <c r="N206" i="4" s="1"/>
  <c r="Q206" i="4" s="1"/>
  <c r="E188" i="4"/>
  <c r="H188" i="4" s="1"/>
  <c r="Y199" i="4" l="1"/>
  <c r="G189" i="4"/>
  <c r="E189" i="4" s="1"/>
  <c r="H189" i="4" s="1"/>
  <c r="P207" i="4"/>
  <c r="W199" i="4" l="1"/>
  <c r="Z199" i="4" s="1"/>
  <c r="N207" i="4"/>
  <c r="Q207" i="4" s="1"/>
  <c r="G190" i="4"/>
  <c r="E190" i="4" s="1"/>
  <c r="Y200" i="4" l="1"/>
  <c r="P208" i="4"/>
  <c r="N208" i="4" s="1"/>
  <c r="Q208" i="4" s="1"/>
  <c r="H190" i="4"/>
  <c r="W200" i="4" l="1"/>
  <c r="Z200" i="4" s="1"/>
  <c r="P209" i="4"/>
  <c r="N209" i="4" s="1"/>
  <c r="G191" i="4"/>
  <c r="Y201" i="4" l="1"/>
  <c r="W201" i="4" s="1"/>
  <c r="Z201" i="4" s="1"/>
  <c r="E191" i="4"/>
  <c r="H191" i="4" s="1"/>
  <c r="Q209" i="4"/>
  <c r="Y202" i="4" l="1"/>
  <c r="W202" i="4" s="1"/>
  <c r="Z202" i="4" s="1"/>
  <c r="G192" i="4"/>
  <c r="E192" i="4" s="1"/>
  <c r="H192" i="4" s="1"/>
  <c r="P210" i="4"/>
  <c r="Y203" i="4" l="1"/>
  <c r="W203" i="4" s="1"/>
  <c r="Z203" i="4" s="1"/>
  <c r="N210" i="4"/>
  <c r="Q210" i="4" s="1"/>
  <c r="G193" i="4"/>
  <c r="E193" i="4" s="1"/>
  <c r="P211" i="4" l="1"/>
  <c r="Y204" i="4"/>
  <c r="H193" i="4"/>
  <c r="W204" i="4" l="1"/>
  <c r="Z204" i="4" s="1"/>
  <c r="N211" i="4"/>
  <c r="Q211" i="4" s="1"/>
  <c r="G194" i="4"/>
  <c r="E194" i="4" s="1"/>
  <c r="Y205" i="4" l="1"/>
  <c r="W205" i="4" s="1"/>
  <c r="Z205" i="4" s="1"/>
  <c r="P212" i="4"/>
  <c r="N212" i="4" s="1"/>
  <c r="Q212" i="4" s="1"/>
  <c r="H194" i="4"/>
  <c r="P213" i="4" l="1"/>
  <c r="N213" i="4" s="1"/>
  <c r="Q213" i="4" s="1"/>
  <c r="Y206" i="4"/>
  <c r="G195" i="4"/>
  <c r="E195" i="4" s="1"/>
  <c r="W206" i="4" l="1"/>
  <c r="Z206" i="4" s="1"/>
  <c r="P214" i="4"/>
  <c r="N214" i="4" s="1"/>
  <c r="H195" i="4"/>
  <c r="Y207" i="4" l="1"/>
  <c r="W207" i="4" s="1"/>
  <c r="Z207" i="4" s="1"/>
  <c r="Q214" i="4"/>
  <c r="G196" i="4"/>
  <c r="E196" i="4" s="1"/>
  <c r="Y208" i="4" l="1"/>
  <c r="W208" i="4" s="1"/>
  <c r="P215" i="4"/>
  <c r="N215" i="4" s="1"/>
  <c r="H196" i="4"/>
  <c r="Z208" i="4" l="1"/>
  <c r="Q215" i="4"/>
  <c r="G197" i="4"/>
  <c r="E197" i="4" l="1"/>
  <c r="H197" i="4" s="1"/>
  <c r="G198" i="4" s="1"/>
  <c r="Y209" i="4"/>
  <c r="W209" i="4" s="1"/>
  <c r="P216" i="4"/>
  <c r="N216" i="4" s="1"/>
  <c r="Q216" i="4" l="1"/>
  <c r="P217" i="4" s="1"/>
  <c r="E198" i="4"/>
  <c r="H198" i="4" s="1"/>
  <c r="Z209" i="4"/>
  <c r="N217" i="4" l="1"/>
  <c r="Q217" i="4" s="1"/>
  <c r="G199" i="4"/>
  <c r="Y210" i="4"/>
  <c r="W210" i="4" s="1"/>
  <c r="P218" i="4" l="1"/>
  <c r="N218" i="4" s="1"/>
  <c r="E199" i="4"/>
  <c r="H199" i="4" s="1"/>
  <c r="Z210" i="4"/>
  <c r="Q218" i="4" l="1"/>
  <c r="G200" i="4"/>
  <c r="E200" i="4" s="1"/>
  <c r="H200" i="4" s="1"/>
  <c r="Y211" i="4"/>
  <c r="W211" i="4" s="1"/>
  <c r="P219" i="4" l="1"/>
  <c r="N219" i="4" s="1"/>
  <c r="Q219" i="4" s="1"/>
  <c r="G201" i="4"/>
  <c r="E201" i="4" s="1"/>
  <c r="H201" i="4" s="1"/>
  <c r="Z211" i="4"/>
  <c r="P220" i="4" l="1"/>
  <c r="N220" i="4" s="1"/>
  <c r="Q220" i="4" s="1"/>
  <c r="Y212" i="4"/>
  <c r="G202" i="4"/>
  <c r="E202" i="4" s="1"/>
  <c r="W212" i="4" l="1"/>
  <c r="Z212" i="4" s="1"/>
  <c r="H202" i="4"/>
  <c r="P221" i="4"/>
  <c r="N221" i="4" s="1"/>
  <c r="Y213" i="4" l="1"/>
  <c r="W213" i="4" s="1"/>
  <c r="Z213" i="4" s="1"/>
  <c r="G203" i="4"/>
  <c r="E203" i="4" s="1"/>
  <c r="H203" i="4" s="1"/>
  <c r="Q221" i="4"/>
  <c r="Y214" i="4" l="1"/>
  <c r="P222" i="4"/>
  <c r="N222" i="4" s="1"/>
  <c r="G204" i="4"/>
  <c r="E204" i="4" s="1"/>
  <c r="W214" i="4" l="1"/>
  <c r="Z214" i="4" s="1"/>
  <c r="Q222" i="4"/>
  <c r="H204" i="4"/>
  <c r="Y215" i="4" l="1"/>
  <c r="W215" i="4" s="1"/>
  <c r="Z215" i="4" s="1"/>
  <c r="P223" i="4"/>
  <c r="N223" i="4" s="1"/>
  <c r="G205" i="4"/>
  <c r="E205" i="4" l="1"/>
  <c r="H205" i="4" s="1"/>
  <c r="Y216" i="4"/>
  <c r="Q223" i="4"/>
  <c r="W216" i="4" l="1"/>
  <c r="Z216" i="4" s="1"/>
  <c r="G206" i="4"/>
  <c r="E206" i="4" s="1"/>
  <c r="H206" i="4" s="1"/>
  <c r="P224" i="4"/>
  <c r="N224" i="4" s="1"/>
  <c r="Y217" i="4" l="1"/>
  <c r="W217" i="4" s="1"/>
  <c r="Z217" i="4" s="1"/>
  <c r="Q224" i="4"/>
  <c r="G207" i="4"/>
  <c r="E207" i="4" s="1"/>
  <c r="Y218" i="4" l="1"/>
  <c r="W218" i="4" s="1"/>
  <c r="P225" i="4"/>
  <c r="H207" i="4"/>
  <c r="N225" i="4" l="1"/>
  <c r="Q225" i="4" s="1"/>
  <c r="Z218" i="4"/>
  <c r="G208" i="4"/>
  <c r="E208" i="4" s="1"/>
  <c r="P226" i="4" l="1"/>
  <c r="H208" i="4"/>
  <c r="Y219" i="4"/>
  <c r="W219" i="4" s="1"/>
  <c r="N226" i="4" l="1"/>
  <c r="Q226" i="4" s="1"/>
  <c r="G209" i="4"/>
  <c r="E209" i="4" s="1"/>
  <c r="H209" i="4" s="1"/>
  <c r="Z219" i="4"/>
  <c r="P227" i="4" l="1"/>
  <c r="N227" i="4" s="1"/>
  <c r="Q227" i="4" s="1"/>
  <c r="Y220" i="4"/>
  <c r="W220" i="4" s="1"/>
  <c r="G210" i="4"/>
  <c r="E210" i="4" s="1"/>
  <c r="P228" i="4" l="1"/>
  <c r="N228" i="4" s="1"/>
  <c r="Q228" i="4" s="1"/>
  <c r="Z220" i="4"/>
  <c r="H210" i="4"/>
  <c r="Y221" i="4" l="1"/>
  <c r="W221" i="4" s="1"/>
  <c r="P229" i="4"/>
  <c r="N229" i="4" s="1"/>
  <c r="G211" i="4"/>
  <c r="E211" i="4" s="1"/>
  <c r="Z221" i="4" l="1"/>
  <c r="Q229" i="4"/>
  <c r="H211" i="4"/>
  <c r="Y222" i="4" l="1"/>
  <c r="W222" i="4" s="1"/>
  <c r="P230" i="4"/>
  <c r="G212" i="4"/>
  <c r="E212" i="4" s="1"/>
  <c r="N230" i="4" l="1"/>
  <c r="Q230" i="4" s="1"/>
  <c r="Z222" i="4"/>
  <c r="H212" i="4"/>
  <c r="P231" i="4" l="1"/>
  <c r="Y223" i="4"/>
  <c r="G213" i="4"/>
  <c r="E213" i="4" s="1"/>
  <c r="W223" i="4" l="1"/>
  <c r="Z223" i="4" s="1"/>
  <c r="N231" i="4"/>
  <c r="Q231" i="4" s="1"/>
  <c r="H213" i="4"/>
  <c r="Y224" i="4" l="1"/>
  <c r="P232" i="4"/>
  <c r="N232" i="4" s="1"/>
  <c r="Q232" i="4" s="1"/>
  <c r="G214" i="4"/>
  <c r="W224" i="4" l="1"/>
  <c r="Z224" i="4" s="1"/>
  <c r="P233" i="4"/>
  <c r="E214" i="4"/>
  <c r="H214" i="4" s="1"/>
  <c r="G215" i="4" s="1"/>
  <c r="Y225" i="4" l="1"/>
  <c r="W225" i="4" s="1"/>
  <c r="Z225" i="4" s="1"/>
  <c r="N233" i="4"/>
  <c r="Q233" i="4" s="1"/>
  <c r="E215" i="4"/>
  <c r="H215" i="4" s="1"/>
  <c r="Y226" i="4" l="1"/>
  <c r="W226" i="4" s="1"/>
  <c r="Z226" i="4" s="1"/>
  <c r="P234" i="4"/>
  <c r="N234" i="4" s="1"/>
  <c r="Q234" i="4" s="1"/>
  <c r="G216" i="4"/>
  <c r="P235" i="4" l="1"/>
  <c r="N235" i="4" s="1"/>
  <c r="Q235" i="4" s="1"/>
  <c r="E216" i="4"/>
  <c r="H216" i="4" s="1"/>
  <c r="Y227" i="4"/>
  <c r="W227" i="4" l="1"/>
  <c r="Z227" i="4" s="1"/>
  <c r="G217" i="4"/>
  <c r="E217" i="4" s="1"/>
  <c r="H217" i="4" s="1"/>
  <c r="P236" i="4"/>
  <c r="N236" i="4" s="1"/>
  <c r="Y228" i="4" l="1"/>
  <c r="W228" i="4" s="1"/>
  <c r="Z228" i="4" s="1"/>
  <c r="Q236" i="4"/>
  <c r="G218" i="4"/>
  <c r="E218" i="4" s="1"/>
  <c r="Y229" i="4" l="1"/>
  <c r="W229" i="4" s="1"/>
  <c r="P237" i="4"/>
  <c r="N237" i="4" s="1"/>
  <c r="H218" i="4"/>
  <c r="Z229" i="4" l="1"/>
  <c r="Q237" i="4"/>
  <c r="G219" i="4"/>
  <c r="E219" i="4" l="1"/>
  <c r="H219" i="4" s="1"/>
  <c r="G220" i="4" s="1"/>
  <c r="Y230" i="4"/>
  <c r="W230" i="4" s="1"/>
  <c r="P238" i="4"/>
  <c r="N238" i="4" l="1"/>
  <c r="Q238" i="4" s="1"/>
  <c r="E220" i="4"/>
  <c r="H220" i="4" s="1"/>
  <c r="Z230" i="4"/>
  <c r="P239" i="4" l="1"/>
  <c r="N239" i="4" s="1"/>
  <c r="Q239" i="4" s="1"/>
  <c r="G221" i="4"/>
  <c r="E221" i="4" s="1"/>
  <c r="H221" i="4" s="1"/>
  <c r="Y231" i="4"/>
  <c r="W231" i="4" l="1"/>
  <c r="Z231" i="4" s="1"/>
  <c r="P240" i="4"/>
  <c r="N240" i="4" s="1"/>
  <c r="G222" i="4"/>
  <c r="E222" i="4" s="1"/>
  <c r="Y232" i="4" l="1"/>
  <c r="Q240" i="4"/>
  <c r="P241" i="4" s="1"/>
  <c r="H222" i="4"/>
  <c r="W232" i="4" l="1"/>
  <c r="Z232" i="4" s="1"/>
  <c r="N241" i="4"/>
  <c r="Q241" i="4" s="1"/>
  <c r="G223" i="4"/>
  <c r="Y233" i="4" l="1"/>
  <c r="W233" i="4" s="1"/>
  <c r="Z233" i="4" s="1"/>
  <c r="E223" i="4"/>
  <c r="H223" i="4" s="1"/>
  <c r="P242" i="4"/>
  <c r="Y234" i="4" l="1"/>
  <c r="N242" i="4"/>
  <c r="Q242" i="4" s="1"/>
  <c r="G224" i="4"/>
  <c r="E224" i="4" s="1"/>
  <c r="H224" i="4" s="1"/>
  <c r="W234" i="4" l="1"/>
  <c r="Z234" i="4" s="1"/>
  <c r="P243" i="4"/>
  <c r="N243" i="4" s="1"/>
  <c r="Q243" i="4" s="1"/>
  <c r="G225" i="4"/>
  <c r="E225" i="4" s="1"/>
  <c r="Y235" i="4" l="1"/>
  <c r="P244" i="4"/>
  <c r="H225" i="4"/>
  <c r="W235" i="4" l="1"/>
  <c r="Z235" i="4" s="1"/>
  <c r="N244" i="4"/>
  <c r="Q244" i="4" s="1"/>
  <c r="G226" i="4"/>
  <c r="E226" i="4" s="1"/>
  <c r="Y236" i="4" l="1"/>
  <c r="W236" i="4" s="1"/>
  <c r="Z236" i="4" s="1"/>
  <c r="P245" i="4"/>
  <c r="N245" i="4" s="1"/>
  <c r="Q245" i="4" s="1"/>
  <c r="H226" i="4"/>
  <c r="Y237" i="4" l="1"/>
  <c r="W237" i="4" s="1"/>
  <c r="Z237" i="4" s="1"/>
  <c r="P246" i="4"/>
  <c r="G227" i="4"/>
  <c r="E227" i="4" s="1"/>
  <c r="Y238" i="4" l="1"/>
  <c r="W238" i="4" s="1"/>
  <c r="Z238" i="4" s="1"/>
  <c r="N246" i="4"/>
  <c r="Q246" i="4" s="1"/>
  <c r="H227" i="4"/>
  <c r="P247" i="4" l="1"/>
  <c r="N247" i="4" s="1"/>
  <c r="Y239" i="4"/>
  <c r="W239" i="4" s="1"/>
  <c r="G228" i="4"/>
  <c r="E228" i="4" s="1"/>
  <c r="Q247" i="4" l="1"/>
  <c r="Z239" i="4"/>
  <c r="H228" i="4"/>
  <c r="P248" i="4" l="1"/>
  <c r="N248" i="4" s="1"/>
  <c r="Q248" i="4" s="1"/>
  <c r="Y240" i="4"/>
  <c r="G229" i="4"/>
  <c r="W240" i="4" l="1"/>
  <c r="Z240" i="4" s="1"/>
  <c r="P249" i="4"/>
  <c r="E229" i="4"/>
  <c r="H229" i="4" s="1"/>
  <c r="Y241" i="4" l="1"/>
  <c r="N249" i="4"/>
  <c r="Q249" i="4" s="1"/>
  <c r="G230" i="4"/>
  <c r="E230" i="4" s="1"/>
  <c r="H230" i="4" s="1"/>
  <c r="W241" i="4" l="1"/>
  <c r="Z241" i="4" s="1"/>
  <c r="P250" i="4"/>
  <c r="N250" i="4" s="1"/>
  <c r="Q250" i="4" s="1"/>
  <c r="G231" i="4"/>
  <c r="E231" i="4" s="1"/>
  <c r="Y242" i="4" l="1"/>
  <c r="P251" i="4"/>
  <c r="N251" i="4" s="1"/>
  <c r="Q251" i="4" s="1"/>
  <c r="H231" i="4"/>
  <c r="W242" i="4" l="1"/>
  <c r="Z242" i="4" s="1"/>
  <c r="P252" i="4"/>
  <c r="N252" i="4" s="1"/>
  <c r="G232" i="4"/>
  <c r="E232" i="4" s="1"/>
  <c r="Y243" i="4" l="1"/>
  <c r="W243" i="4" s="1"/>
  <c r="Z243" i="4" s="1"/>
  <c r="Q252" i="4"/>
  <c r="H232" i="4"/>
  <c r="Y244" i="4" l="1"/>
  <c r="P253" i="4"/>
  <c r="N253" i="4" s="1"/>
  <c r="G233" i="4"/>
  <c r="E233" i="4" s="1"/>
  <c r="W244" i="4" l="1"/>
  <c r="Z244" i="4" s="1"/>
  <c r="Q253" i="4"/>
  <c r="H233" i="4"/>
  <c r="Y245" i="4" l="1"/>
  <c r="P254" i="4"/>
  <c r="N254" i="4" s="1"/>
  <c r="G234" i="4"/>
  <c r="E234" i="4" s="1"/>
  <c r="W245" i="4" l="1"/>
  <c r="Z245" i="4" s="1"/>
  <c r="H234" i="4"/>
  <c r="Q254" i="4"/>
  <c r="Y246" i="4" l="1"/>
  <c r="G235" i="4"/>
  <c r="E235" i="4" s="1"/>
  <c r="H235" i="4" s="1"/>
  <c r="P255" i="4"/>
  <c r="N255" i="4" s="1"/>
  <c r="W246" i="4" l="1"/>
  <c r="Z246" i="4" s="1"/>
  <c r="Q255" i="4"/>
  <c r="P256" i="4" s="1"/>
  <c r="G236" i="4"/>
  <c r="E236" i="4" s="1"/>
  <c r="Y247" i="4" l="1"/>
  <c r="W247" i="4" s="1"/>
  <c r="Z247" i="4" s="1"/>
  <c r="N256" i="4"/>
  <c r="Q256" i="4" s="1"/>
  <c r="H236" i="4"/>
  <c r="Y248" i="4" l="1"/>
  <c r="P257" i="4"/>
  <c r="N257" i="4" s="1"/>
  <c r="G237" i="4"/>
  <c r="E237" i="4" s="1"/>
  <c r="W248" i="4" l="1"/>
  <c r="Z248" i="4" s="1"/>
  <c r="Q257" i="4"/>
  <c r="H237" i="4"/>
  <c r="Y249" i="4" l="1"/>
  <c r="W249" i="4" s="1"/>
  <c r="Z249" i="4" s="1"/>
  <c r="P258" i="4"/>
  <c r="G238" i="4"/>
  <c r="E238" i="4" s="1"/>
  <c r="Y250" i="4" l="1"/>
  <c r="W250" i="4" s="1"/>
  <c r="Z250" i="4" s="1"/>
  <c r="N258" i="4"/>
  <c r="Q258" i="4" s="1"/>
  <c r="H238" i="4"/>
  <c r="Y251" i="4" l="1"/>
  <c r="W251" i="4" s="1"/>
  <c r="Z251" i="4" s="1"/>
  <c r="P259" i="4"/>
  <c r="G239" i="4"/>
  <c r="E239" i="4" s="1"/>
  <c r="H239" i="4" s="1"/>
  <c r="Y252" i="4" l="1"/>
  <c r="N259" i="4"/>
  <c r="Q259" i="4" s="1"/>
  <c r="G240" i="4"/>
  <c r="E240" i="4" s="1"/>
  <c r="W252" i="4" l="1"/>
  <c r="Z252" i="4" s="1"/>
  <c r="P260" i="4"/>
  <c r="N260" i="4" s="1"/>
  <c r="Q260" i="4" s="1"/>
  <c r="H240" i="4"/>
  <c r="Y253" i="4" l="1"/>
  <c r="W253" i="4" s="1"/>
  <c r="Z253" i="4" s="1"/>
  <c r="P261" i="4"/>
  <c r="G241" i="4"/>
  <c r="E241" i="4" s="1"/>
  <c r="Y254" i="4" l="1"/>
  <c r="W254" i="4" s="1"/>
  <c r="Z254" i="4" s="1"/>
  <c r="N261" i="4"/>
  <c r="Q261" i="4" s="1"/>
  <c r="H241" i="4"/>
  <c r="Y255" i="4" l="1"/>
  <c r="W255" i="4" s="1"/>
  <c r="Z255" i="4" s="1"/>
  <c r="P262" i="4"/>
  <c r="N262" i="4" s="1"/>
  <c r="G242" i="4"/>
  <c r="E242" i="4" s="1"/>
  <c r="Q262" i="4" l="1"/>
  <c r="Y256" i="4"/>
  <c r="W256" i="4" s="1"/>
  <c r="H242" i="4"/>
  <c r="P263" i="4" l="1"/>
  <c r="N263" i="4" s="1"/>
  <c r="Q263" i="4" s="1"/>
  <c r="Z256" i="4"/>
  <c r="G243" i="4"/>
  <c r="E243" i="4" s="1"/>
  <c r="P264" i="4" l="1"/>
  <c r="Y257" i="4"/>
  <c r="H243" i="4"/>
  <c r="W257" i="4" l="1"/>
  <c r="Z257" i="4" s="1"/>
  <c r="N264" i="4"/>
  <c r="Q264" i="4" s="1"/>
  <c r="G244" i="4"/>
  <c r="E244" i="4" s="1"/>
  <c r="Y258" i="4" l="1"/>
  <c r="W258" i="4" s="1"/>
  <c r="Z258" i="4" s="1"/>
  <c r="P265" i="4"/>
  <c r="N265" i="4" s="1"/>
  <c r="Q265" i="4" s="1"/>
  <c r="H244" i="4"/>
  <c r="P266" i="4" l="1"/>
  <c r="N266" i="4" s="1"/>
  <c r="Q266" i="4" s="1"/>
  <c r="Y259" i="4"/>
  <c r="G245" i="4"/>
  <c r="E245" i="4" s="1"/>
  <c r="W259" i="4" l="1"/>
  <c r="Z259" i="4" s="1"/>
  <c r="P267" i="4"/>
  <c r="H245" i="4"/>
  <c r="Y260" i="4" l="1"/>
  <c r="N267" i="4"/>
  <c r="Q267" i="4" s="1"/>
  <c r="G246" i="4"/>
  <c r="W260" i="4" l="1"/>
  <c r="Z260" i="4" s="1"/>
  <c r="P268" i="4"/>
  <c r="N268" i="4" s="1"/>
  <c r="Q268" i="4" s="1"/>
  <c r="E246" i="4"/>
  <c r="H246" i="4" s="1"/>
  <c r="Y261" i="4" l="1"/>
  <c r="W261" i="4" s="1"/>
  <c r="Z261" i="4" s="1"/>
  <c r="P269" i="4"/>
  <c r="N269" i="4" s="1"/>
  <c r="Q269" i="4" s="1"/>
  <c r="G247" i="4"/>
  <c r="E247" i="4" s="1"/>
  <c r="Y262" i="4" l="1"/>
  <c r="W262" i="4" s="1"/>
  <c r="Z262" i="4" s="1"/>
  <c r="H247" i="4"/>
  <c r="P270" i="4"/>
  <c r="N270" i="4" l="1"/>
  <c r="Q270" i="4" s="1"/>
  <c r="G248" i="4"/>
  <c r="E248" i="4" s="1"/>
  <c r="H248" i="4" s="1"/>
  <c r="Y263" i="4"/>
  <c r="W263" i="4" s="1"/>
  <c r="P271" i="4" l="1"/>
  <c r="G249" i="4"/>
  <c r="E249" i="4" s="1"/>
  <c r="H249" i="4" s="1"/>
  <c r="Z263" i="4"/>
  <c r="N271" i="4" l="1"/>
  <c r="Q271" i="4" s="1"/>
  <c r="Y264" i="4"/>
  <c r="G250" i="4"/>
  <c r="E250" i="4" s="1"/>
  <c r="W264" i="4" l="1"/>
  <c r="Z264" i="4" s="1"/>
  <c r="P272" i="4"/>
  <c r="N272" i="4" s="1"/>
  <c r="Q272" i="4" s="1"/>
  <c r="H250" i="4"/>
  <c r="G251" i="4" s="1"/>
  <c r="Y265" i="4" l="1"/>
  <c r="W265" i="4" s="1"/>
  <c r="Z265" i="4" s="1"/>
  <c r="P273" i="4"/>
  <c r="N273" i="4" s="1"/>
  <c r="Q273" i="4" s="1"/>
  <c r="E251" i="4"/>
  <c r="H251" i="4" s="1"/>
  <c r="G252" i="4" l="1"/>
  <c r="E252" i="4" s="1"/>
  <c r="H252" i="4" s="1"/>
  <c r="Y266" i="4"/>
  <c r="W266" i="4" s="1"/>
  <c r="P274" i="4"/>
  <c r="N274" i="4" s="1"/>
  <c r="Z266" i="4" l="1"/>
  <c r="Q274" i="4"/>
  <c r="G253" i="4"/>
  <c r="E253" i="4" l="1"/>
  <c r="H253" i="4" s="1"/>
  <c r="Y267" i="4"/>
  <c r="W267" i="4" s="1"/>
  <c r="P275" i="4"/>
  <c r="N275" i="4" s="1"/>
  <c r="G254" i="4" l="1"/>
  <c r="E254" i="4" s="1"/>
  <c r="H254" i="4" s="1"/>
  <c r="Z267" i="4"/>
  <c r="Q275" i="4"/>
  <c r="Y268" i="4" l="1"/>
  <c r="W268" i="4" s="1"/>
  <c r="P276" i="4"/>
  <c r="G255" i="4"/>
  <c r="E255" i="4" s="1"/>
  <c r="N276" i="4" l="1"/>
  <c r="Q276" i="4" s="1"/>
  <c r="P277" i="4" s="1"/>
  <c r="Z268" i="4"/>
  <c r="H255" i="4"/>
  <c r="N277" i="4" l="1"/>
  <c r="Q277" i="4" s="1"/>
  <c r="Y269" i="4"/>
  <c r="G256" i="4"/>
  <c r="E256" i="4" s="1"/>
  <c r="W269" i="4" l="1"/>
  <c r="Z269" i="4" s="1"/>
  <c r="P278" i="4"/>
  <c r="N278" i="4" s="1"/>
  <c r="H256" i="4"/>
  <c r="Y270" i="4" l="1"/>
  <c r="Q278" i="4"/>
  <c r="G257" i="4"/>
  <c r="E257" i="4" s="1"/>
  <c r="W270" i="4" l="1"/>
  <c r="Z270" i="4" s="1"/>
  <c r="P279" i="4"/>
  <c r="N279" i="4" s="1"/>
  <c r="H257" i="4"/>
  <c r="Y271" i="4" l="1"/>
  <c r="W271" i="4" s="1"/>
  <c r="Z271" i="4" s="1"/>
  <c r="Q279" i="4"/>
  <c r="G258" i="4"/>
  <c r="E258" i="4" s="1"/>
  <c r="Y272" i="4" l="1"/>
  <c r="W272" i="4" s="1"/>
  <c r="Z272" i="4" s="1"/>
  <c r="P280" i="4"/>
  <c r="H258" i="4"/>
  <c r="N280" i="4" l="1"/>
  <c r="Q280" i="4" s="1"/>
  <c r="P281" i="4" s="1"/>
  <c r="Y273" i="4"/>
  <c r="W273" i="4" s="1"/>
  <c r="G259" i="4"/>
  <c r="E259" i="4" s="1"/>
  <c r="N281" i="4" l="1"/>
  <c r="Q281" i="4" s="1"/>
  <c r="Z273" i="4"/>
  <c r="H259" i="4"/>
  <c r="P282" i="4" l="1"/>
  <c r="N282" i="4" s="1"/>
  <c r="Q282" i="4" s="1"/>
  <c r="Y274" i="4"/>
  <c r="W274" i="4" s="1"/>
  <c r="G260" i="4"/>
  <c r="E260" i="4" s="1"/>
  <c r="H260" i="4" l="1"/>
  <c r="G261" i="4" s="1"/>
  <c r="Z274" i="4"/>
  <c r="P283" i="4"/>
  <c r="N283" i="4" s="1"/>
  <c r="E261" i="4" l="1"/>
  <c r="H261" i="4" s="1"/>
  <c r="Y275" i="4"/>
  <c r="Q283" i="4"/>
  <c r="W275" i="4" l="1"/>
  <c r="Z275" i="4" s="1"/>
  <c r="P284" i="4"/>
  <c r="G262" i="4"/>
  <c r="E262" i="4" s="1"/>
  <c r="Y276" i="4" l="1"/>
  <c r="W276" i="4" s="1"/>
  <c r="Z276" i="4" s="1"/>
  <c r="N284" i="4"/>
  <c r="Q284" i="4" s="1"/>
  <c r="P285" i="4" s="1"/>
  <c r="H262" i="4"/>
  <c r="N285" i="4" l="1"/>
  <c r="Q285" i="4" s="1"/>
  <c r="Y277" i="4"/>
  <c r="G263" i="4"/>
  <c r="W277" i="4" l="1"/>
  <c r="Z277" i="4" s="1"/>
  <c r="P286" i="4"/>
  <c r="N286" i="4" s="1"/>
  <c r="E263" i="4"/>
  <c r="H263" i="4" s="1"/>
  <c r="Y278" i="4" l="1"/>
  <c r="W278" i="4" s="1"/>
  <c r="Z278" i="4" s="1"/>
  <c r="Q286" i="4"/>
  <c r="G264" i="4"/>
  <c r="P287" i="4" l="1"/>
  <c r="N287" i="4" s="1"/>
  <c r="E264" i="4"/>
  <c r="H264" i="4" s="1"/>
  <c r="Y279" i="4"/>
  <c r="W279" i="4" l="1"/>
  <c r="Z279" i="4" s="1"/>
  <c r="Q287" i="4"/>
  <c r="G265" i="4"/>
  <c r="Y280" i="4" l="1"/>
  <c r="W280" i="4" s="1"/>
  <c r="Z280" i="4" s="1"/>
  <c r="P288" i="4"/>
  <c r="N288" i="4" s="1"/>
  <c r="E265" i="4"/>
  <c r="H265" i="4" s="1"/>
  <c r="Q288" i="4" l="1"/>
  <c r="G266" i="4"/>
  <c r="E266" i="4" s="1"/>
  <c r="H266" i="4" s="1"/>
  <c r="Y281" i="4"/>
  <c r="W281" i="4" s="1"/>
  <c r="P289" i="4" l="1"/>
  <c r="N289" i="4" s="1"/>
  <c r="Q289" i="4" s="1"/>
  <c r="G267" i="4"/>
  <c r="E267" i="4" s="1"/>
  <c r="H267" i="4" s="1"/>
  <c r="Z281" i="4"/>
  <c r="P290" i="4" l="1"/>
  <c r="N290" i="4" s="1"/>
  <c r="Q290" i="4" s="1"/>
  <c r="G268" i="4"/>
  <c r="E268" i="4" s="1"/>
  <c r="H268" i="4" s="1"/>
  <c r="Y282" i="4"/>
  <c r="W282" i="4" s="1"/>
  <c r="P291" i="4" l="1"/>
  <c r="N291" i="4" s="1"/>
  <c r="Q291" i="4" s="1"/>
  <c r="Z282" i="4"/>
  <c r="G269" i="4"/>
  <c r="E269" i="4" s="1"/>
  <c r="P292" i="4" l="1"/>
  <c r="N292" i="4" s="1"/>
  <c r="Q292" i="4" s="1"/>
  <c r="Y283" i="4"/>
  <c r="W283" i="4" s="1"/>
  <c r="H269" i="4"/>
  <c r="Z283" i="4" l="1"/>
  <c r="P293" i="4"/>
  <c r="G270" i="4"/>
  <c r="E270" i="4" s="1"/>
  <c r="N293" i="4" l="1"/>
  <c r="Q293" i="4" s="1"/>
  <c r="Y284" i="4"/>
  <c r="W284" i="4" s="1"/>
  <c r="H270" i="4"/>
  <c r="P294" i="4" l="1"/>
  <c r="N294" i="4" s="1"/>
  <c r="Z284" i="4"/>
  <c r="G271" i="4"/>
  <c r="E271" i="4" s="1"/>
  <c r="Q294" i="4" l="1"/>
  <c r="H271" i="4"/>
  <c r="Y285" i="4"/>
  <c r="W285" i="4" s="1"/>
  <c r="P295" i="4" l="1"/>
  <c r="G272" i="4"/>
  <c r="E272" i="4" s="1"/>
  <c r="Z285" i="4"/>
  <c r="N295" i="4" l="1"/>
  <c r="Q295" i="4" s="1"/>
  <c r="H272" i="4"/>
  <c r="Y286" i="4"/>
  <c r="W286" i="4" s="1"/>
  <c r="P296" i="4" l="1"/>
  <c r="N296" i="4" s="1"/>
  <c r="Q296" i="4" s="1"/>
  <c r="G273" i="4"/>
  <c r="Z286" i="4"/>
  <c r="P297" i="4" l="1"/>
  <c r="N297" i="4" s="1"/>
  <c r="Q297" i="4" s="1"/>
  <c r="E273" i="4"/>
  <c r="H273" i="4" s="1"/>
  <c r="Y287" i="4"/>
  <c r="W287" i="4" l="1"/>
  <c r="Z287" i="4" s="1"/>
  <c r="P298" i="4"/>
  <c r="N298" i="4" s="1"/>
  <c r="Q298" i="4" s="1"/>
  <c r="G274" i="4"/>
  <c r="E274" i="4" s="1"/>
  <c r="H274" i="4" s="1"/>
  <c r="Y288" i="4" l="1"/>
  <c r="G275" i="4"/>
  <c r="E275" i="4" s="1"/>
  <c r="H275" i="4" s="1"/>
  <c r="P299" i="4"/>
  <c r="N299" i="4" s="1"/>
  <c r="W288" i="4" l="1"/>
  <c r="Z288" i="4" s="1"/>
  <c r="Q299" i="4"/>
  <c r="P300" i="4" s="1"/>
  <c r="G276" i="4"/>
  <c r="E276" i="4" s="1"/>
  <c r="H276" i="4" s="1"/>
  <c r="Y289" i="4" l="1"/>
  <c r="N300" i="4"/>
  <c r="Q300" i="4" s="1"/>
  <c r="G277" i="4"/>
  <c r="E277" i="4" s="1"/>
  <c r="W289" i="4" l="1"/>
  <c r="Z289" i="4" s="1"/>
  <c r="P301" i="4"/>
  <c r="N301" i="4" s="1"/>
  <c r="Q301" i="4" s="1"/>
  <c r="H277" i="4"/>
  <c r="Y290" i="4" l="1"/>
  <c r="W290" i="4" s="1"/>
  <c r="Z290" i="4" s="1"/>
  <c r="P302" i="4"/>
  <c r="G278" i="4"/>
  <c r="E278" i="4" s="1"/>
  <c r="Y291" i="4" l="1"/>
  <c r="N302" i="4"/>
  <c r="Q302" i="4" s="1"/>
  <c r="P303" i="4" s="1"/>
  <c r="H278" i="4"/>
  <c r="W291" i="4" l="1"/>
  <c r="Z291" i="4" s="1"/>
  <c r="N303" i="4"/>
  <c r="Q303" i="4" s="1"/>
  <c r="G279" i="4"/>
  <c r="E279" i="4" s="1"/>
  <c r="Y292" i="4" l="1"/>
  <c r="W292" i="4" s="1"/>
  <c r="Z292" i="4" s="1"/>
  <c r="P304" i="4"/>
  <c r="N304" i="4" s="1"/>
  <c r="Y293" i="4" l="1"/>
  <c r="Q304" i="4"/>
  <c r="H279" i="4"/>
  <c r="W293" i="4" l="1"/>
  <c r="Z293" i="4" s="1"/>
  <c r="P305" i="4"/>
  <c r="N305" i="4" s="1"/>
  <c r="G280" i="4"/>
  <c r="E280" i="4" s="1"/>
  <c r="Y294" i="4" l="1"/>
  <c r="W294" i="4" s="1"/>
  <c r="Z294" i="4" s="1"/>
  <c r="Q305" i="4"/>
  <c r="Y295" i="4" l="1"/>
  <c r="P306" i="4"/>
  <c r="N306" i="4" s="1"/>
  <c r="H280" i="4"/>
  <c r="W295" i="4" l="1"/>
  <c r="Z295" i="4" s="1"/>
  <c r="Q306" i="4"/>
  <c r="G281" i="4"/>
  <c r="E281" i="4" s="1"/>
  <c r="Y296" i="4" l="1"/>
  <c r="W296" i="4" s="1"/>
  <c r="Z296" i="4" s="1"/>
  <c r="P307" i="4"/>
  <c r="N307" i="4" s="1"/>
  <c r="Y297" i="4" l="1"/>
  <c r="Q307" i="4"/>
  <c r="H281" i="4"/>
  <c r="W297" i="4" l="1"/>
  <c r="Z297" i="4" s="1"/>
  <c r="P308" i="4"/>
  <c r="G282" i="4"/>
  <c r="E282" i="4" s="1"/>
  <c r="Y298" i="4" l="1"/>
  <c r="W298" i="4" s="1"/>
  <c r="Z298" i="4" s="1"/>
  <c r="N308" i="4"/>
  <c r="Q308" i="4" s="1"/>
  <c r="P309" i="4" s="1"/>
  <c r="H282" i="4"/>
  <c r="Y299" i="4" l="1"/>
  <c r="W299" i="4" s="1"/>
  <c r="Z299" i="4" s="1"/>
  <c r="N309" i="4"/>
  <c r="Q309" i="4" s="1"/>
  <c r="G283" i="4"/>
  <c r="E283" i="4" s="1"/>
  <c r="Y300" i="4" l="1"/>
  <c r="W300" i="4" s="1"/>
  <c r="P310" i="4"/>
  <c r="H283" i="4"/>
  <c r="N310" i="4" l="1"/>
  <c r="Q310" i="4" s="1"/>
  <c r="G284" i="4"/>
  <c r="Z300" i="4"/>
  <c r="P311" i="4" l="1"/>
  <c r="N311" i="4" s="1"/>
  <c r="Q311" i="4" s="1"/>
  <c r="E284" i="4"/>
  <c r="H284" i="4" s="1"/>
  <c r="Y301" i="4"/>
  <c r="W301" i="4" s="1"/>
  <c r="P312" i="4" l="1"/>
  <c r="G285" i="4"/>
  <c r="E285" i="4" s="1"/>
  <c r="H285" i="4" s="1"/>
  <c r="N312" i="4" l="1"/>
  <c r="Q312" i="4" s="1"/>
  <c r="G286" i="4"/>
  <c r="Z301" i="4"/>
  <c r="P313" i="4" l="1"/>
  <c r="N313" i="4" s="1"/>
  <c r="Q313" i="4" s="1"/>
  <c r="E286" i="4"/>
  <c r="H286" i="4" s="1"/>
  <c r="Y302" i="4"/>
  <c r="W302" i="4" s="1"/>
  <c r="P314" i="4" l="1"/>
  <c r="G287" i="4"/>
  <c r="N314" i="4" l="1"/>
  <c r="Q314" i="4" s="1"/>
  <c r="E287" i="4"/>
  <c r="H287" i="4" s="1"/>
  <c r="Z302" i="4"/>
  <c r="P315" i="4" l="1"/>
  <c r="G288" i="4"/>
  <c r="E288" i="4" s="1"/>
  <c r="H288" i="4" s="1"/>
  <c r="Y303" i="4"/>
  <c r="W303" i="4" s="1"/>
  <c r="N315" i="4" l="1"/>
  <c r="Q315" i="4" s="1"/>
  <c r="G289" i="4"/>
  <c r="E289" i="4" s="1"/>
  <c r="Z303" i="4"/>
  <c r="P316" i="4" l="1"/>
  <c r="H289" i="4"/>
  <c r="Y304" i="4"/>
  <c r="W304" i="4" l="1"/>
  <c r="Z304" i="4" s="1"/>
  <c r="N316" i="4"/>
  <c r="Q316" i="4" s="1"/>
  <c r="G290" i="4"/>
  <c r="E290" i="4" s="1"/>
  <c r="Y305" i="4" l="1"/>
  <c r="W305" i="4" s="1"/>
  <c r="Z305" i="4" s="1"/>
  <c r="P317" i="4"/>
  <c r="N317" i="4" s="1"/>
  <c r="Q317" i="4" s="1"/>
  <c r="H290" i="4"/>
  <c r="P318" i="4" l="1"/>
  <c r="G291" i="4"/>
  <c r="E291" i="4" s="1"/>
  <c r="H291" i="4" s="1"/>
  <c r="Y306" i="4"/>
  <c r="W306" i="4" s="1"/>
  <c r="N318" i="4" l="1"/>
  <c r="Q318" i="4" s="1"/>
  <c r="G292" i="4"/>
  <c r="E292" i="4" s="1"/>
  <c r="H292" i="4" s="1"/>
  <c r="Z306" i="4"/>
  <c r="P319" i="4" l="1"/>
  <c r="G293" i="4"/>
  <c r="Y307" i="4"/>
  <c r="W307" i="4" s="1"/>
  <c r="N319" i="4" l="1"/>
  <c r="Q319" i="4" s="1"/>
  <c r="E293" i="4"/>
  <c r="H293" i="4" s="1"/>
  <c r="Z307" i="4"/>
  <c r="P320" i="4" l="1"/>
  <c r="G294" i="4"/>
  <c r="Y308" i="4"/>
  <c r="W308" i="4" s="1"/>
  <c r="N320" i="4" l="1"/>
  <c r="Q320" i="4" s="1"/>
  <c r="E294" i="4"/>
  <c r="H294" i="4" s="1"/>
  <c r="Z308" i="4"/>
  <c r="P321" i="4" l="1"/>
  <c r="G295" i="4"/>
  <c r="E295" i="4" s="1"/>
  <c r="H295" i="4" s="1"/>
  <c r="Y309" i="4"/>
  <c r="W309" i="4" s="1"/>
  <c r="N321" i="4" l="1"/>
  <c r="Q321" i="4" s="1"/>
  <c r="G296" i="4"/>
  <c r="Z309" i="4"/>
  <c r="P322" i="4" l="1"/>
  <c r="N322" i="4" s="1"/>
  <c r="Q322" i="4" s="1"/>
  <c r="E296" i="4"/>
  <c r="H296" i="4" s="1"/>
  <c r="Y310" i="4"/>
  <c r="W310" i="4" l="1"/>
  <c r="Z310" i="4" s="1"/>
  <c r="P323" i="4"/>
  <c r="N323" i="4" s="1"/>
  <c r="Q323" i="4" s="1"/>
  <c r="G297" i="4"/>
  <c r="E297" i="4" s="1"/>
  <c r="H297" i="4" s="1"/>
  <c r="Y311" i="4" l="1"/>
  <c r="W311" i="4" s="1"/>
  <c r="Z311" i="4" s="1"/>
  <c r="P324" i="4"/>
  <c r="N324" i="4" s="1"/>
  <c r="Q324" i="4" s="1"/>
  <c r="G298" i="4"/>
  <c r="E298" i="4" s="1"/>
  <c r="H298" i="4" s="1"/>
  <c r="P325" i="4" l="1"/>
  <c r="N325" i="4" s="1"/>
  <c r="Q325" i="4" s="1"/>
  <c r="G299" i="4"/>
  <c r="Y312" i="4"/>
  <c r="W312" i="4" s="1"/>
  <c r="P326" i="4" l="1"/>
  <c r="N326" i="4" s="1"/>
  <c r="Q326" i="4" s="1"/>
  <c r="E299" i="4"/>
  <c r="H299" i="4" s="1"/>
  <c r="Z312" i="4"/>
  <c r="P327" i="4" l="1"/>
  <c r="N327" i="4" s="1"/>
  <c r="G300" i="4"/>
  <c r="Y313" i="4"/>
  <c r="W313" i="4" s="1"/>
  <c r="E300" i="4" l="1"/>
  <c r="H300" i="4" s="1"/>
  <c r="Z313" i="4"/>
  <c r="Q327" i="4"/>
  <c r="G301" i="4" l="1"/>
  <c r="Y314" i="4"/>
  <c r="W314" i="4" s="1"/>
  <c r="P328" i="4"/>
  <c r="N328" i="4" s="1"/>
  <c r="E301" i="4" l="1"/>
  <c r="H301" i="4" s="1"/>
  <c r="Z314" i="4"/>
  <c r="G302" i="4" l="1"/>
  <c r="E302" i="4" s="1"/>
  <c r="H302" i="4" s="1"/>
  <c r="Y315" i="4"/>
  <c r="W315" i="4" s="1"/>
  <c r="Q328" i="4"/>
  <c r="G303" i="4" l="1"/>
  <c r="E303" i="4" s="1"/>
  <c r="H303" i="4" s="1"/>
  <c r="Z315" i="4"/>
  <c r="P329" i="4"/>
  <c r="N329" i="4" s="1"/>
  <c r="G304" i="4" l="1"/>
  <c r="E304" i="4" s="1"/>
  <c r="H304" i="4" s="1"/>
  <c r="Y316" i="4"/>
  <c r="W316" i="4" s="1"/>
  <c r="Q329" i="4"/>
  <c r="G305" i="4" l="1"/>
  <c r="E305" i="4" s="1"/>
  <c r="H305" i="4" s="1"/>
  <c r="Z316" i="4"/>
  <c r="P330" i="4"/>
  <c r="N330" i="4" s="1"/>
  <c r="G306" i="4" l="1"/>
  <c r="E306" i="4" s="1"/>
  <c r="H306" i="4" s="1"/>
  <c r="Y317" i="4"/>
  <c r="Q330" i="4"/>
  <c r="W317" i="4" l="1"/>
  <c r="Z317" i="4" s="1"/>
  <c r="P331" i="4"/>
  <c r="G307" i="4"/>
  <c r="E307" i="4" s="1"/>
  <c r="Y318" i="4" l="1"/>
  <c r="W318" i="4" s="1"/>
  <c r="Z318" i="4" s="1"/>
  <c r="N331" i="4"/>
  <c r="Q331" i="4" s="1"/>
  <c r="P332" i="4" s="1"/>
  <c r="H307" i="4"/>
  <c r="N332" i="4" l="1"/>
  <c r="Q332" i="4" s="1"/>
  <c r="Y319" i="4"/>
  <c r="W319" i="4" s="1"/>
  <c r="G308" i="4"/>
  <c r="E308" i="4" s="1"/>
  <c r="Z319" i="4" l="1"/>
  <c r="P333" i="4"/>
  <c r="N333" i="4" s="1"/>
  <c r="H308" i="4"/>
  <c r="Y320" i="4" l="1"/>
  <c r="Q333" i="4"/>
  <c r="G309" i="4"/>
  <c r="E309" i="4" s="1"/>
  <c r="W320" i="4" l="1"/>
  <c r="Z320" i="4" s="1"/>
  <c r="P334" i="4"/>
  <c r="N334" i="4" s="1"/>
  <c r="H309" i="4"/>
  <c r="Y321" i="4" l="1"/>
  <c r="W321" i="4" s="1"/>
  <c r="Z321" i="4" s="1"/>
  <c r="Q334" i="4"/>
  <c r="G310" i="4"/>
  <c r="E310" i="4" s="1"/>
  <c r="Y322" i="4" l="1"/>
  <c r="P335" i="4"/>
  <c r="N335" i="4" s="1"/>
  <c r="H310" i="4"/>
  <c r="W322" i="4" l="1"/>
  <c r="Z322" i="4" s="1"/>
  <c r="Q335" i="4"/>
  <c r="G311" i="4"/>
  <c r="E311" i="4" s="1"/>
  <c r="Y323" i="4" l="1"/>
  <c r="W323" i="4" s="1"/>
  <c r="Z323" i="4" s="1"/>
  <c r="P336" i="4"/>
  <c r="N336" i="4" s="1"/>
  <c r="H311" i="4"/>
  <c r="Y324" i="4" l="1"/>
  <c r="Q336" i="4"/>
  <c r="G312" i="4"/>
  <c r="E312" i="4" s="1"/>
  <c r="W324" i="4" l="1"/>
  <c r="Z324" i="4" s="1"/>
  <c r="P337" i="4"/>
  <c r="N337" i="4" s="1"/>
  <c r="H312" i="4"/>
  <c r="Y325" i="4" l="1"/>
  <c r="W325" i="4" s="1"/>
  <c r="Z325" i="4" s="1"/>
  <c r="Q337" i="4"/>
  <c r="G313" i="4"/>
  <c r="E313" i="4" s="1"/>
  <c r="Y326" i="4" l="1"/>
  <c r="W326" i="4" s="1"/>
  <c r="P338" i="4"/>
  <c r="H313" i="4"/>
  <c r="N338" i="4" l="1"/>
  <c r="Q338" i="4" s="1"/>
  <c r="P339" i="4" s="1"/>
  <c r="Z326" i="4"/>
  <c r="G314" i="4"/>
  <c r="E314" i="4" s="1"/>
  <c r="N339" i="4" l="1"/>
  <c r="Q339" i="4" s="1"/>
  <c r="P340" i="4" s="1"/>
  <c r="Y327" i="4"/>
  <c r="W327" i="4" s="1"/>
  <c r="H314" i="4"/>
  <c r="N340" i="4" l="1"/>
  <c r="Q340" i="4" s="1"/>
  <c r="Z327" i="4"/>
  <c r="G315" i="4"/>
  <c r="E315" i="4" s="1"/>
  <c r="Y328" i="4" l="1"/>
  <c r="P341" i="4"/>
  <c r="H315" i="4"/>
  <c r="W328" i="4" l="1"/>
  <c r="Z328" i="4" s="1"/>
  <c r="N341" i="4"/>
  <c r="Q341" i="4" s="1"/>
  <c r="G316" i="4"/>
  <c r="E316" i="4" s="1"/>
  <c r="Y329" i="4" l="1"/>
  <c r="W329" i="4" s="1"/>
  <c r="Z329" i="4" s="1"/>
  <c r="P342" i="4"/>
  <c r="N342" i="4" s="1"/>
  <c r="H316" i="4"/>
  <c r="Q342" i="4" l="1"/>
  <c r="Y330" i="4"/>
  <c r="W330" i="4" s="1"/>
  <c r="G317" i="4"/>
  <c r="E317" i="4" s="1"/>
  <c r="P343" i="4" l="1"/>
  <c r="Z330" i="4"/>
  <c r="H317" i="4"/>
  <c r="N343" i="4" l="1"/>
  <c r="Q343" i="4" s="1"/>
  <c r="Y331" i="4"/>
  <c r="W331" i="4" s="1"/>
  <c r="G318" i="4"/>
  <c r="E318" i="4" s="1"/>
  <c r="P344" i="4" l="1"/>
  <c r="Z331" i="4"/>
  <c r="H318" i="4"/>
  <c r="N344" i="4" l="1"/>
  <c r="Q344" i="4" s="1"/>
  <c r="Y332" i="4"/>
  <c r="W332" i="4" s="1"/>
  <c r="G319" i="4"/>
  <c r="P345" i="4" l="1"/>
  <c r="N345" i="4" s="1"/>
  <c r="Q345" i="4" s="1"/>
  <c r="E319" i="4"/>
  <c r="H319" i="4" s="1"/>
  <c r="Z332" i="4"/>
  <c r="P346" i="4" l="1"/>
  <c r="G320" i="4"/>
  <c r="E320" i="4" s="1"/>
  <c r="H320" i="4" s="1"/>
  <c r="Y333" i="4"/>
  <c r="W333" i="4" s="1"/>
  <c r="N346" i="4" l="1"/>
  <c r="Q346" i="4" s="1"/>
  <c r="Z333" i="4"/>
  <c r="G321" i="4"/>
  <c r="E321" i="4" s="1"/>
  <c r="P347" i="4" l="1"/>
  <c r="N347" i="4" s="1"/>
  <c r="Y334" i="4"/>
  <c r="W334" i="4" s="1"/>
  <c r="H321" i="4"/>
  <c r="Q347" i="4" l="1"/>
  <c r="Z334" i="4"/>
  <c r="G322" i="4"/>
  <c r="E322" i="4" s="1"/>
  <c r="P348" i="4" l="1"/>
  <c r="N348" i="4" s="1"/>
  <c r="Q348" i="4" s="1"/>
  <c r="Y335" i="4"/>
  <c r="W335" i="4" s="1"/>
  <c r="H322" i="4"/>
  <c r="P349" i="4" l="1"/>
  <c r="N349" i="4" s="1"/>
  <c r="Q349" i="4" s="1"/>
  <c r="Z335" i="4"/>
  <c r="G323" i="4"/>
  <c r="E323" i="4" s="1"/>
  <c r="P350" i="4" l="1"/>
  <c r="N350" i="4" s="1"/>
  <c r="Q350" i="4" s="1"/>
  <c r="Y336" i="4"/>
  <c r="W336" i="4" s="1"/>
  <c r="H323" i="4"/>
  <c r="P351" i="4" l="1"/>
  <c r="N351" i="4" s="1"/>
  <c r="Q351" i="4" s="1"/>
  <c r="Z336" i="4"/>
  <c r="G324" i="4"/>
  <c r="P352" i="4" l="1"/>
  <c r="N352" i="4" s="1"/>
  <c r="E324" i="4"/>
  <c r="H324" i="4" s="1"/>
  <c r="Y337" i="4"/>
  <c r="W337" i="4" s="1"/>
  <c r="Q352" i="4" l="1"/>
  <c r="G325" i="4"/>
  <c r="E325" i="4" s="1"/>
  <c r="Z337" i="4"/>
  <c r="P353" i="4" l="1"/>
  <c r="N353" i="4" s="1"/>
  <c r="Q353" i="4" s="1"/>
  <c r="H325" i="4"/>
  <c r="Y338" i="4"/>
  <c r="W338" i="4" s="1"/>
  <c r="P354" i="4" l="1"/>
  <c r="N354" i="4" s="1"/>
  <c r="Q354" i="4" s="1"/>
  <c r="G326" i="4"/>
  <c r="Z338" i="4"/>
  <c r="E326" i="4" l="1"/>
  <c r="H326" i="4" s="1"/>
  <c r="Y339" i="4"/>
  <c r="W339" i="4" s="1"/>
  <c r="P355" i="4"/>
  <c r="N355" i="4" s="1"/>
  <c r="Q355" i="4" l="1"/>
  <c r="P356" i="4" s="1"/>
  <c r="G327" i="4"/>
  <c r="E327" i="4" s="1"/>
  <c r="H327" i="4" s="1"/>
  <c r="Z339" i="4"/>
  <c r="N356" i="4" l="1"/>
  <c r="Q356" i="4" s="1"/>
  <c r="G328" i="4"/>
  <c r="Y340" i="4"/>
  <c r="W340" i="4" s="1"/>
  <c r="E328" i="4" l="1"/>
  <c r="H328" i="4" s="1"/>
  <c r="Z340" i="4"/>
  <c r="P357" i="4"/>
  <c r="N357" i="4" s="1"/>
  <c r="G329" i="4" l="1"/>
  <c r="E329" i="4" s="1"/>
  <c r="H329" i="4" s="1"/>
  <c r="Y341" i="4"/>
  <c r="W341" i="4" s="1"/>
  <c r="Q357" i="4"/>
  <c r="G330" i="4" l="1"/>
  <c r="E330" i="4" s="1"/>
  <c r="H330" i="4" s="1"/>
  <c r="Z341" i="4"/>
  <c r="P358" i="4"/>
  <c r="N358" i="4" l="1"/>
  <c r="Q358" i="4" s="1"/>
  <c r="G331" i="4"/>
  <c r="Y342" i="4"/>
  <c r="W342" i="4" s="1"/>
  <c r="P359" i="4" l="1"/>
  <c r="N359" i="4" s="1"/>
  <c r="Q359" i="4" s="1"/>
  <c r="E331" i="4"/>
  <c r="H331" i="4" s="1"/>
  <c r="Z342" i="4"/>
  <c r="G332" i="4" l="1"/>
  <c r="E332" i="4" s="1"/>
  <c r="Y343" i="4"/>
  <c r="W343" i="4" s="1"/>
  <c r="P360" i="4"/>
  <c r="N360" i="4" s="1"/>
  <c r="H332" i="4" l="1"/>
  <c r="Z343" i="4"/>
  <c r="Q360" i="4"/>
  <c r="G333" i="4" l="1"/>
  <c r="Y344" i="4"/>
  <c r="W344" i="4" s="1"/>
  <c r="P361" i="4"/>
  <c r="N361" i="4" s="1"/>
  <c r="E333" i="4" l="1"/>
  <c r="H333" i="4" s="1"/>
  <c r="Z344" i="4"/>
  <c r="Q361" i="4"/>
  <c r="G334" i="4" l="1"/>
  <c r="E334" i="4" s="1"/>
  <c r="Y345" i="4"/>
  <c r="W345" i="4" s="1"/>
  <c r="P362" i="4"/>
  <c r="N362" i="4" s="1"/>
  <c r="H334" i="4" l="1"/>
  <c r="Z345" i="4"/>
  <c r="Q362" i="4"/>
  <c r="G335" i="4" l="1"/>
  <c r="E335" i="4" s="1"/>
  <c r="H335" i="4" s="1"/>
  <c r="Y346" i="4"/>
  <c r="P363" i="4"/>
  <c r="W346" i="4" l="1"/>
  <c r="Z346" i="4" s="1"/>
  <c r="N363" i="4"/>
  <c r="Q363" i="4" s="1"/>
  <c r="G336" i="4"/>
  <c r="E336" i="4" s="1"/>
  <c r="H336" i="4" s="1"/>
  <c r="Y347" i="4" l="1"/>
  <c r="W347" i="4" s="1"/>
  <c r="Z347" i="4" s="1"/>
  <c r="P364" i="4"/>
  <c r="N364" i="4" s="1"/>
  <c r="Q364" i="4" s="1"/>
  <c r="G337" i="4"/>
  <c r="E337" i="4" s="1"/>
  <c r="H337" i="4" s="1"/>
  <c r="G338" i="4" l="1"/>
  <c r="E338" i="4" s="1"/>
  <c r="Y348" i="4"/>
  <c r="W348" i="4" s="1"/>
  <c r="P365" i="4"/>
  <c r="N365" i="4" s="1"/>
  <c r="H338" i="4" l="1"/>
  <c r="Z348" i="4"/>
  <c r="Q365" i="4"/>
  <c r="G339" i="4" l="1"/>
  <c r="E339" i="4" s="1"/>
  <c r="H339" i="4" s="1"/>
  <c r="Y349" i="4"/>
  <c r="P366" i="4"/>
  <c r="N366" i="4" s="1"/>
  <c r="W349" i="4" l="1"/>
  <c r="Z349" i="4" s="1"/>
  <c r="Q366" i="4"/>
  <c r="P367" i="4" s="1"/>
  <c r="G340" i="4"/>
  <c r="E340" i="4" s="1"/>
  <c r="H340" i="4" s="1"/>
  <c r="Y350" i="4" l="1"/>
  <c r="W350" i="4" s="1"/>
  <c r="Z350" i="4" s="1"/>
  <c r="N367" i="4"/>
  <c r="Q367" i="4" s="1"/>
  <c r="G341" i="4"/>
  <c r="E341" i="4" s="1"/>
  <c r="H341" i="4" s="1"/>
  <c r="Y351" i="4" l="1"/>
  <c r="P368" i="4"/>
  <c r="N368" i="4" s="1"/>
  <c r="G342" i="4"/>
  <c r="E342" i="4" s="1"/>
  <c r="W351" i="4" l="1"/>
  <c r="Z351" i="4" s="1"/>
  <c r="Q368" i="4"/>
  <c r="P369" i="4" s="1"/>
  <c r="H342" i="4"/>
  <c r="Y352" i="4" l="1"/>
  <c r="W352" i="4" s="1"/>
  <c r="Z352" i="4" s="1"/>
  <c r="N369" i="4"/>
  <c r="Q369" i="4" s="1"/>
  <c r="G343" i="4"/>
  <c r="E343" i="4" s="1"/>
  <c r="H343" i="4" l="1"/>
  <c r="Y353" i="4"/>
  <c r="P370" i="4"/>
  <c r="N370" i="4" s="1"/>
  <c r="W353" i="4" l="1"/>
  <c r="Z353" i="4" s="1"/>
  <c r="G344" i="4"/>
  <c r="E344" i="4" s="1"/>
  <c r="H344" i="4" s="1"/>
  <c r="E14" i="8"/>
  <c r="E13" i="8"/>
  <c r="Y354" i="4" l="1"/>
  <c r="W354" i="4" s="1"/>
  <c r="Z354" i="4" s="1"/>
  <c r="Q370" i="4"/>
  <c r="G345" i="4"/>
  <c r="E345" i="4" s="1"/>
  <c r="Y355" i="4" l="1"/>
  <c r="W355" i="4" s="1"/>
  <c r="H345" i="4"/>
  <c r="Z355" i="4" l="1"/>
  <c r="G346" i="4"/>
  <c r="E346" i="4" l="1"/>
  <c r="H346" i="4" s="1"/>
  <c r="G347" i="4" s="1"/>
  <c r="Y356" i="4"/>
  <c r="W356" i="4" l="1"/>
  <c r="Z356" i="4" s="1"/>
  <c r="E347" i="4"/>
  <c r="H347" i="4" s="1"/>
  <c r="Y357" i="4" l="1"/>
  <c r="W357" i="4" s="1"/>
  <c r="Z357" i="4" s="1"/>
  <c r="G348" i="4"/>
  <c r="E348" i="4" l="1"/>
  <c r="H348" i="4" s="1"/>
  <c r="Y358" i="4"/>
  <c r="W358" i="4" l="1"/>
  <c r="Z358" i="4" s="1"/>
  <c r="G349" i="4"/>
  <c r="E349" i="4" s="1"/>
  <c r="H349" i="4" s="1"/>
  <c r="Y359" i="4" l="1"/>
  <c r="W359" i="4" s="1"/>
  <c r="Z359" i="4" s="1"/>
  <c r="G350" i="4"/>
  <c r="E350" i="4" s="1"/>
  <c r="H350" i="4" l="1"/>
  <c r="G351" i="4" s="1"/>
  <c r="Y360" i="4"/>
  <c r="W360" i="4" l="1"/>
  <c r="Z360" i="4" s="1"/>
  <c r="E351" i="4"/>
  <c r="H351" i="4" s="1"/>
  <c r="Y361" i="4" l="1"/>
  <c r="W361" i="4" s="1"/>
  <c r="Z361" i="4" s="1"/>
  <c r="G352" i="4"/>
  <c r="E352" i="4" s="1"/>
  <c r="Y362" i="4" l="1"/>
  <c r="W362" i="4" s="1"/>
  <c r="H352" i="4"/>
  <c r="Z362" i="4" l="1"/>
  <c r="G353" i="4"/>
  <c r="E353" i="4" s="1"/>
  <c r="H353" i="4" l="1"/>
  <c r="G354" i="4" s="1"/>
  <c r="Y363" i="4"/>
  <c r="W363" i="4" s="1"/>
  <c r="E354" i="4" l="1"/>
  <c r="H354" i="4" s="1"/>
  <c r="Z363" i="4"/>
  <c r="Y364" i="4" l="1"/>
  <c r="W364" i="4" s="1"/>
  <c r="G355" i="4"/>
  <c r="E355" i="4" s="1"/>
  <c r="Z364" i="4" l="1"/>
  <c r="H355" i="4"/>
  <c r="Y365" i="4" l="1"/>
  <c r="G356" i="4"/>
  <c r="E356" i="4" s="1"/>
  <c r="W365" i="4" l="1"/>
  <c r="Z365" i="4" s="1"/>
  <c r="H356" i="4"/>
  <c r="Y366" i="4" l="1"/>
  <c r="G357" i="4"/>
  <c r="E357" i="4" s="1"/>
  <c r="W366" i="4" l="1"/>
  <c r="Z366" i="4" s="1"/>
  <c r="H357" i="4"/>
  <c r="Y367" i="4" l="1"/>
  <c r="W367" i="4" s="1"/>
  <c r="Z367" i="4" s="1"/>
  <c r="G358" i="4"/>
  <c r="E358" i="4" s="1"/>
  <c r="Y368" i="4" l="1"/>
  <c r="W368" i="4" s="1"/>
  <c r="Z368" i="4" s="1"/>
  <c r="H358" i="4"/>
  <c r="Y369" i="4" l="1"/>
  <c r="W369" i="4" s="1"/>
  <c r="G359" i="4"/>
  <c r="E359" i="4" s="1"/>
  <c r="Z369" i="4" l="1"/>
  <c r="H359" i="4"/>
  <c r="Y370" i="4" l="1"/>
  <c r="F14" i="8" s="1"/>
  <c r="G360" i="4"/>
  <c r="E360" i="4" s="1"/>
  <c r="W370" i="4" l="1"/>
  <c r="H360" i="4"/>
  <c r="F13" i="8" l="1"/>
  <c r="Z370" i="4"/>
  <c r="G361" i="4"/>
  <c r="E361" i="4" s="1"/>
  <c r="H361" i="4" l="1"/>
  <c r="G362" i="4" l="1"/>
  <c r="E362" i="4" s="1"/>
  <c r="H362" i="4" l="1"/>
  <c r="G363" i="4" l="1"/>
  <c r="E363" i="4" l="1"/>
  <c r="H363" i="4" s="1"/>
  <c r="G364" i="4" l="1"/>
  <c r="E364" i="4" s="1"/>
  <c r="H364" i="4" s="1"/>
  <c r="G365" i="4" l="1"/>
  <c r="E365" i="4" s="1"/>
  <c r="H365" i="4" l="1"/>
  <c r="G366" i="4" l="1"/>
  <c r="E366" i="4" l="1"/>
  <c r="H366" i="4" s="1"/>
  <c r="G367" i="4" l="1"/>
  <c r="E367" i="4" s="1"/>
  <c r="H367" i="4" l="1"/>
  <c r="G368" i="4" l="1"/>
  <c r="E368" i="4" l="1"/>
  <c r="H368" i="4" s="1"/>
  <c r="G369" i="4" l="1"/>
  <c r="E369" i="4" s="1"/>
  <c r="H369" i="4" l="1"/>
  <c r="G370" i="4" l="1"/>
  <c r="D14" i="8" s="1"/>
  <c r="F19" i="8" l="1"/>
  <c r="F28" i="8" s="1"/>
  <c r="E19" i="8"/>
  <c r="E28" i="8" s="1"/>
  <c r="E370" i="4"/>
  <c r="D13" i="8" l="1"/>
  <c r="H370" i="4"/>
</calcChain>
</file>

<file path=xl/sharedStrings.xml><?xml version="1.0" encoding="utf-8"?>
<sst xmlns="http://schemas.openxmlformats.org/spreadsheetml/2006/main" count="172" uniqueCount="133">
  <si>
    <t>a</t>
  </si>
  <si>
    <t>b</t>
  </si>
  <si>
    <t>LAIr</t>
  </si>
  <si>
    <t>ET</t>
  </si>
  <si>
    <t>S</t>
  </si>
  <si>
    <t>K (met)</t>
  </si>
  <si>
    <t>LS</t>
  </si>
  <si>
    <t>theta</t>
  </si>
  <si>
    <t>KLSC</t>
  </si>
  <si>
    <t>CN</t>
  </si>
  <si>
    <t>Veg</t>
  </si>
  <si>
    <t>RF1</t>
  </si>
  <si>
    <t>RF2</t>
  </si>
  <si>
    <t>RF3</t>
  </si>
  <si>
    <t>Hsw C</t>
  </si>
  <si>
    <t>Default</t>
  </si>
  <si>
    <t>75 - 1000</t>
  </si>
  <si>
    <t>1 - 10</t>
  </si>
  <si>
    <t>0 - 1</t>
  </si>
  <si>
    <t>0.1 - 0.5</t>
  </si>
  <si>
    <t>d</t>
  </si>
  <si>
    <t>Sum R</t>
  </si>
  <si>
    <t>Sum Rum</t>
  </si>
  <si>
    <t>Ratio</t>
  </si>
  <si>
    <t>0.1-0.8</t>
  </si>
  <si>
    <t>LAI (m2/m2)</t>
  </si>
  <si>
    <t>Poor</t>
  </si>
  <si>
    <t>Fair</t>
  </si>
  <si>
    <t>Good</t>
  </si>
  <si>
    <t>Arena</t>
  </si>
  <si>
    <t>Arena arcillosa</t>
  </si>
  <si>
    <t>Franco arenoso</t>
  </si>
  <si>
    <t>Franco arcilloso arenoso</t>
  </si>
  <si>
    <t>Marga</t>
  </si>
  <si>
    <t>Limo</t>
  </si>
  <si>
    <t>Franco arcilloso</t>
  </si>
  <si>
    <t>Arcilla limosa</t>
  </si>
  <si>
    <t>Arcilla</t>
  </si>
  <si>
    <t>Arcilla arenosa</t>
  </si>
  <si>
    <t>Franco limosa</t>
  </si>
  <si>
    <t>Franco arcillo limoso</t>
  </si>
  <si>
    <t>Valores para diferentes texturas de suelo</t>
  </si>
  <si>
    <t>Textura del suelo</t>
  </si>
  <si>
    <t>Capacidad de campo (mm/mm)</t>
  </si>
  <si>
    <t>Punto de marchitez (mm/mm)</t>
  </si>
  <si>
    <t>Valores para diferentes usos/condiciones de cobertura de suelo</t>
  </si>
  <si>
    <t>Vegetación</t>
  </si>
  <si>
    <t>Condición de la vegetación</t>
  </si>
  <si>
    <t>Número de curva</t>
  </si>
  <si>
    <t>Albedo (fracción)</t>
  </si>
  <si>
    <t>Suelo tipo B</t>
  </si>
  <si>
    <t>Suelo tipo C</t>
  </si>
  <si>
    <t>Número de curva (sin unidades)</t>
  </si>
  <si>
    <t>Índice de área foliar LAI (m2/m2)</t>
  </si>
  <si>
    <t>Factor USLE C (sin unidades)</t>
  </si>
  <si>
    <t>Entradas</t>
  </si>
  <si>
    <t>Línea base</t>
  </si>
  <si>
    <t>Escenario 1</t>
  </si>
  <si>
    <t>Escenario 2</t>
  </si>
  <si>
    <t>Área de Intervención (ha)</t>
  </si>
  <si>
    <t>Salidas</t>
  </si>
  <si>
    <t>Precipitación (mm)</t>
  </si>
  <si>
    <t>Escorrentía (mm)</t>
  </si>
  <si>
    <t>Evapotranspiración (mm)</t>
  </si>
  <si>
    <t>Percolación (mm)</t>
  </si>
  <si>
    <t>Pérdidad de sedimentos (t/ha)</t>
  </si>
  <si>
    <t>Beneficios calculados</t>
  </si>
  <si>
    <t>Reducción de escorrentía (ML)</t>
  </si>
  <si>
    <t>Aumento de percolación (ML)</t>
  </si>
  <si>
    <t>Reducción de carga de sedimentos  (t)</t>
  </si>
  <si>
    <t>Costo total (USD)</t>
  </si>
  <si>
    <t>Costos</t>
  </si>
  <si>
    <t>Costos de implementación (USD/ha)</t>
  </si>
  <si>
    <t>Costo eficiencia</t>
  </si>
  <si>
    <t>Reducción de escorrentía (USD por ML)</t>
  </si>
  <si>
    <t>Aumento de percolación (USD por ML)</t>
  </si>
  <si>
    <t>Reducción de carga de sedimentos (USD por ton )</t>
  </si>
  <si>
    <t>Entradas del sitio</t>
  </si>
  <si>
    <t>Altitud (m)</t>
  </si>
  <si>
    <t>Pendiente (m/m)</t>
  </si>
  <si>
    <t>Entradas del suelo</t>
  </si>
  <si>
    <t>Capacidad de campo (%)</t>
  </si>
  <si>
    <t>Punto de marchitez (%)</t>
  </si>
  <si>
    <t>Factor USLE K</t>
  </si>
  <si>
    <t>Coeficientes del modelo</t>
  </si>
  <si>
    <t>Profundidad del suelo (mm)</t>
  </si>
  <si>
    <t>Rango</t>
  </si>
  <si>
    <t>Ajuste K</t>
  </si>
  <si>
    <t>Día</t>
  </si>
  <si>
    <t>Temperatura máxima (C)</t>
  </si>
  <si>
    <t>Temperatura mínima (C)</t>
  </si>
  <si>
    <t>Erosión</t>
  </si>
  <si>
    <t>Escenario</t>
  </si>
  <si>
    <t>Nube</t>
  </si>
  <si>
    <t>Capacidad de campo (mm)</t>
  </si>
  <si>
    <t>Punto de marchitez (mm)</t>
  </si>
  <si>
    <t>Reforestación 1</t>
  </si>
  <si>
    <t>Reforestación 2</t>
  </si>
  <si>
    <t>Reforestación 3</t>
  </si>
  <si>
    <t>Pradera</t>
  </si>
  <si>
    <t>Matorral</t>
  </si>
  <si>
    <t>Pastizales arbolados</t>
  </si>
  <si>
    <t>Bosque</t>
  </si>
  <si>
    <t>Instrucciones:</t>
  </si>
  <si>
    <t>Evapotranspiración real - ET (mm/día)</t>
  </si>
  <si>
    <r>
      <t>Escorrentía pendiente arriba - Q</t>
    </r>
    <r>
      <rPr>
        <b/>
        <vertAlign val="subscript"/>
        <sz val="11"/>
        <color theme="0"/>
        <rFont val="Calibri"/>
        <family val="2"/>
        <scheme val="minor"/>
      </rPr>
      <t>0</t>
    </r>
    <r>
      <rPr>
        <b/>
        <sz val="11"/>
        <color theme="0"/>
        <rFont val="Calibri"/>
        <family val="2"/>
        <scheme val="minor"/>
      </rPr>
      <t xml:space="preserve"> (mm)</t>
    </r>
  </si>
  <si>
    <t>Percolación - p (mm)</t>
  </si>
  <si>
    <t>Balance de agua - Rt (mm)</t>
  </si>
  <si>
    <t>Factor  R (USLE) - RUM (MJ*mm/ha*h)</t>
  </si>
  <si>
    <t>Pérdida de suelo - A (Ton/ha)</t>
  </si>
  <si>
    <t>Temperatura promedio (°C)</t>
  </si>
  <si>
    <t>Pendiente de la curva Temperatura-Presión de saturación  - Δ (kPa/°C)</t>
  </si>
  <si>
    <t>Calor latente de vaporización - λ (MJ/kg)</t>
  </si>
  <si>
    <t>Constante psicrométrica - γ (kPa/°C)</t>
  </si>
  <si>
    <t>Declinación solar - δ</t>
  </si>
  <si>
    <t>Radiación de onda corta - Hsw</t>
  </si>
  <si>
    <t>Radiación de onda larga - Hlw</t>
  </si>
  <si>
    <t>Ajuste del factor K</t>
  </si>
  <si>
    <t>Factor R</t>
  </si>
  <si>
    <t>Escorrentía Q</t>
  </si>
  <si>
    <t>Factor Rum</t>
  </si>
  <si>
    <r>
      <t>Presión de vapor de saturación - e</t>
    </r>
    <r>
      <rPr>
        <b/>
        <vertAlign val="subscript"/>
        <sz val="11"/>
        <color theme="0"/>
        <rFont val="Calibri"/>
        <family val="2"/>
        <scheme val="minor"/>
      </rPr>
      <t>0</t>
    </r>
    <r>
      <rPr>
        <b/>
        <sz val="11"/>
        <color theme="0"/>
        <rFont val="Calibri"/>
        <family val="2"/>
        <scheme val="minor"/>
      </rPr>
      <t xml:space="preserve"> (kPa)</t>
    </r>
  </si>
  <si>
    <r>
      <rPr>
        <b/>
        <sz val="11"/>
        <color theme="0"/>
        <rFont val="Calibri"/>
        <family val="2"/>
      </rPr>
      <t>(α</t>
    </r>
    <r>
      <rPr>
        <b/>
        <vertAlign val="subscript"/>
        <sz val="11"/>
        <color theme="0"/>
        <rFont val="Calibri"/>
        <family val="2"/>
      </rPr>
      <t>pet</t>
    </r>
    <r>
      <rPr>
        <b/>
        <sz val="11"/>
        <color theme="0"/>
        <rFont val="Calibri"/>
        <family val="2"/>
      </rPr>
      <t>*</t>
    </r>
    <r>
      <rPr>
        <b/>
        <sz val="11"/>
        <color theme="0"/>
        <rFont val="Calibri"/>
        <family val="2"/>
        <scheme val="minor"/>
      </rPr>
      <t>Δ)/(λ(Δ+γ))</t>
    </r>
  </si>
  <si>
    <r>
      <t>Evapotranspiración potencial - E</t>
    </r>
    <r>
      <rPr>
        <b/>
        <vertAlign val="subscript"/>
        <sz val="11"/>
        <color theme="0"/>
        <rFont val="Calibri"/>
        <family val="2"/>
        <scheme val="minor"/>
      </rPr>
      <t>0</t>
    </r>
    <r>
      <rPr>
        <b/>
        <sz val="11"/>
        <color theme="0"/>
        <rFont val="Calibri"/>
        <family val="2"/>
        <scheme val="minor"/>
      </rPr>
      <t xml:space="preserve"> (mm/día)</t>
    </r>
  </si>
  <si>
    <t>Latitud (Grados)</t>
  </si>
  <si>
    <t>Presión atmosférica (Kpa)</t>
  </si>
  <si>
    <t>Almacenamiento S (mm)</t>
  </si>
  <si>
    <t>Albedo (%)</t>
  </si>
  <si>
    <t>Evapotranspiración real - ET (mm)</t>
  </si>
  <si>
    <r>
      <t>Evapotranspiración potencial - E</t>
    </r>
    <r>
      <rPr>
        <b/>
        <vertAlign val="subscript"/>
        <sz val="11"/>
        <color theme="0"/>
        <rFont val="Calibri"/>
        <family val="2"/>
        <scheme val="minor"/>
      </rPr>
      <t>0</t>
    </r>
    <r>
      <rPr>
        <b/>
        <sz val="11"/>
        <color theme="0"/>
        <rFont val="Calibri"/>
        <family val="2"/>
        <scheme val="minor"/>
      </rPr>
      <t xml:space="preserve"> (mm)</t>
    </r>
  </si>
  <si>
    <r>
      <t>Factor  R (USLE-Modif) - R</t>
    </r>
    <r>
      <rPr>
        <b/>
        <vertAlign val="subscript"/>
        <sz val="11"/>
        <color theme="0"/>
        <rFont val="Calibri"/>
        <family val="2"/>
        <scheme val="minor"/>
      </rPr>
      <t>UM</t>
    </r>
    <r>
      <rPr>
        <b/>
        <sz val="11"/>
        <color theme="0"/>
        <rFont val="Calibri"/>
        <family val="2"/>
        <scheme val="minor"/>
      </rPr>
      <t xml:space="preserve"> (MJ*mm/ha*h)</t>
    </r>
  </si>
  <si>
    <t>Factor C de USLE</t>
  </si>
  <si>
    <t>Factor K de USLE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</si>
</sst>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vertAlign val="subscript"/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b/>
      <vertAlign val="subscript"/>
      <sz val="11"/>
      <color theme="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2F2F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193F57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93F57"/>
      </left>
      <right style="thin">
        <color rgb="FF193F57"/>
      </right>
      <top style="thin">
        <color rgb="FF193F57"/>
      </top>
      <bottom style="thin">
        <color rgb="FF193F57"/>
      </bottom>
      <diagonal/>
    </border>
    <border>
      <left style="thin">
        <color rgb="FF193F57"/>
      </left>
      <right/>
      <top style="thin">
        <color rgb="FF193F57"/>
      </top>
      <bottom/>
      <diagonal/>
    </border>
    <border>
      <left/>
      <right/>
      <top style="thin">
        <color rgb="FF193F57"/>
      </top>
      <bottom/>
      <diagonal/>
    </border>
    <border>
      <left/>
      <right style="thin">
        <color rgb="FF193F57"/>
      </right>
      <top style="thin">
        <color rgb="FF193F57"/>
      </top>
      <bottom/>
      <diagonal/>
    </border>
    <border>
      <left style="thin">
        <color rgb="FF193F57"/>
      </left>
      <right/>
      <top/>
      <bottom/>
      <diagonal/>
    </border>
    <border>
      <left/>
      <right style="thin">
        <color rgb="FF193F57"/>
      </right>
      <top/>
      <bottom/>
      <diagonal/>
    </border>
    <border>
      <left style="thin">
        <color rgb="FF193F57"/>
      </left>
      <right/>
      <top/>
      <bottom style="thin">
        <color rgb="FF193F57"/>
      </bottom>
      <diagonal/>
    </border>
    <border>
      <left/>
      <right/>
      <top/>
      <bottom style="thin">
        <color rgb="FF193F57"/>
      </bottom>
      <diagonal/>
    </border>
    <border>
      <left/>
      <right style="thin">
        <color rgb="FF193F57"/>
      </right>
      <top/>
      <bottom style="thin">
        <color rgb="FF193F57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2" fillId="0" borderId="2" applyNumberFormat="0" applyFill="0" applyAlignment="0" applyProtection="0"/>
    <xf numFmtId="0" fontId="3" fillId="6" borderId="1" applyNumberFormat="0" applyAlignment="0" applyProtection="0"/>
  </cellStyleXfs>
  <cellXfs count="60">
    <xf numFmtId="0" fontId="0" fillId="0" borderId="0" xfId="0"/>
    <xf numFmtId="0" fontId="0" fillId="7" borderId="3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0" borderId="3" xfId="0" quotePrefix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6" xfId="0" applyBorder="1"/>
    <xf numFmtId="0" fontId="0" fillId="0" borderId="0" xfId="0" applyBorder="1"/>
    <xf numFmtId="0" fontId="5" fillId="9" borderId="0" xfId="0" applyFont="1" applyFill="1" applyBorder="1"/>
    <xf numFmtId="0" fontId="4" fillId="9" borderId="0" xfId="0" applyFont="1" applyFill="1" applyBorder="1"/>
    <xf numFmtId="0" fontId="4" fillId="9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5" fillId="9" borderId="0" xfId="0" applyFont="1" applyFill="1" applyBorder="1" applyAlignment="1">
      <alignment horizontal="center"/>
    </xf>
    <xf numFmtId="0" fontId="1" fillId="2" borderId="1" xfId="1" applyBorder="1" applyAlignment="1">
      <alignment horizontal="center"/>
    </xf>
    <xf numFmtId="0" fontId="0" fillId="0" borderId="0" xfId="0" quotePrefix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3" borderId="0" xfId="0" quotePrefix="1" applyFill="1" applyBorder="1"/>
    <xf numFmtId="0" fontId="0" fillId="4" borderId="0" xfId="0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164" fontId="0" fillId="4" borderId="0" xfId="0" applyNumberFormat="1" applyFill="1" applyBorder="1" applyAlignment="1">
      <alignment horizontal="center"/>
    </xf>
    <xf numFmtId="2" fontId="0" fillId="4" borderId="0" xfId="0" applyNumberFormat="1" applyFill="1" applyBorder="1" applyAlignment="1">
      <alignment horizontal="center"/>
    </xf>
    <xf numFmtId="0" fontId="1" fillId="2" borderId="1" xfId="1" applyNumberFormat="1" applyBorder="1" applyAlignment="1">
      <alignment horizontal="center"/>
    </xf>
    <xf numFmtId="165" fontId="3" fillId="6" borderId="1" xfId="3" applyNumberFormat="1" applyBorder="1" applyAlignment="1">
      <alignment horizontal="center"/>
    </xf>
    <xf numFmtId="165" fontId="0" fillId="4" borderId="0" xfId="0" applyNumberFormat="1" applyFill="1" applyBorder="1" applyAlignment="1">
      <alignment horizontal="center"/>
    </xf>
    <xf numFmtId="165" fontId="0" fillId="5" borderId="0" xfId="0" applyNumberFormat="1" applyFill="1" applyBorder="1" applyAlignment="1">
      <alignment horizontal="center"/>
    </xf>
    <xf numFmtId="0" fontId="4" fillId="9" borderId="2" xfId="2" applyFont="1" applyFill="1" applyBorder="1"/>
    <xf numFmtId="0" fontId="4" fillId="9" borderId="9" xfId="0" applyFont="1" applyFill="1" applyBorder="1"/>
    <xf numFmtId="0" fontId="0" fillId="10" borderId="0" xfId="0" applyFill="1"/>
    <xf numFmtId="0" fontId="0" fillId="10" borderId="5" xfId="0" applyFill="1" applyBorder="1"/>
    <xf numFmtId="0" fontId="0" fillId="10" borderId="6" xfId="0" applyFill="1" applyBorder="1"/>
    <xf numFmtId="0" fontId="0" fillId="10" borderId="7" xfId="0" applyFill="1" applyBorder="1"/>
    <xf numFmtId="0" fontId="0" fillId="10" borderId="8" xfId="0" applyFill="1" applyBorder="1"/>
    <xf numFmtId="0" fontId="0" fillId="10" borderId="0" xfId="0" applyFill="1" applyBorder="1"/>
    <xf numFmtId="0" fontId="0" fillId="10" borderId="9" xfId="0" applyFill="1" applyBorder="1"/>
    <xf numFmtId="0" fontId="0" fillId="10" borderId="10" xfId="0" applyFill="1" applyBorder="1"/>
    <xf numFmtId="0" fontId="0" fillId="10" borderId="11" xfId="0" applyFill="1" applyBorder="1"/>
    <xf numFmtId="14" fontId="0" fillId="10" borderId="0" xfId="0" applyNumberFormat="1" applyFill="1" applyBorder="1"/>
    <xf numFmtId="0" fontId="0" fillId="10" borderId="12" xfId="0" applyFill="1" applyBorder="1"/>
    <xf numFmtId="0" fontId="0" fillId="10" borderId="0" xfId="0" applyFill="1" applyBorder="1" applyAlignment="1">
      <alignment horizontal="center"/>
    </xf>
    <xf numFmtId="0" fontId="0" fillId="0" borderId="3" xfId="0" applyBorder="1"/>
    <xf numFmtId="0" fontId="4" fillId="9" borderId="0" xfId="0" applyFont="1" applyFill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 wrapText="1"/>
    </xf>
    <xf numFmtId="0" fontId="0" fillId="9" borderId="0" xfId="0" applyFill="1"/>
    <xf numFmtId="0" fontId="0" fillId="9" borderId="0" xfId="0" applyFill="1" applyBorder="1"/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10" borderId="3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9" borderId="8" xfId="0" applyFont="1" applyFill="1" applyBorder="1" applyAlignment="1">
      <alignment horizontal="center"/>
    </xf>
    <xf numFmtId="0" fontId="4" fillId="9" borderId="0" xfId="0" applyFont="1" applyFill="1" applyBorder="1" applyAlignment="1">
      <alignment horizontal="center"/>
    </xf>
    <xf numFmtId="0" fontId="0" fillId="10" borderId="3" xfId="0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wrapText="1"/>
    </xf>
    <xf numFmtId="0" fontId="0" fillId="7" borderId="15" xfId="0" applyFill="1" applyBorder="1" applyAlignment="1">
      <alignment horizontal="center"/>
    </xf>
    <xf numFmtId="0" fontId="0" fillId="8" borderId="15" xfId="0" applyFill="1" applyBorder="1" applyAlignment="1">
      <alignment horizontal="center"/>
    </xf>
    <xf numFmtId="0" fontId="5" fillId="9" borderId="3" xfId="0" applyFont="1" applyFill="1" applyBorder="1"/>
  </cellXfs>
  <cellStyles count="4">
    <cellStyle name="Cálculo" xfId="3" builtinId="22"/>
    <cellStyle name="Entrada" xfId="1" builtinId="20"/>
    <cellStyle name="Normal" xfId="0" builtinId="0"/>
    <cellStyle name="Título 3" xfId="2" builtinId="18"/>
  </cellStyles>
  <dxfs count="0"/>
  <tableStyles count="0" defaultTableStyle="TableStyleMedium2" defaultPivotStyle="PivotStyleLight16"/>
  <colors>
    <mruColors>
      <color rgb="FF193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885826</xdr:colOff>
      <xdr:row>10</xdr:row>
      <xdr:rowOff>161925</xdr:rowOff>
    </xdr:from>
    <xdr:to>
      <xdr:col>12</xdr:col>
      <xdr:colOff>647700</xdr:colOff>
      <xdr:row>24</xdr:row>
      <xdr:rowOff>76200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8FF4DBBD-6EA8-420E-8623-FE0ECD27C4A0}"/>
            </a:ext>
          </a:extLst>
        </xdr:cNvPr>
        <xdr:cNvSpPr txBox="1"/>
      </xdr:nvSpPr>
      <xdr:spPr>
        <a:xfrm>
          <a:off x="1724026" y="2066925"/>
          <a:ext cx="6734174" cy="2581275"/>
        </a:xfrm>
        <a:prstGeom prst="rect">
          <a:avLst/>
        </a:prstGeom>
        <a:solidFill>
          <a:srgbClr val="193F57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bg1"/>
              </a:solidFill>
            </a:rPr>
            <a:t>La pestaña </a:t>
          </a:r>
          <a:r>
            <a:rPr lang="en-US" sz="1100" b="1">
              <a:solidFill>
                <a:schemeClr val="bg1"/>
              </a:solidFill>
            </a:rPr>
            <a:t>Escenarios</a:t>
          </a:r>
          <a:r>
            <a:rPr lang="en-US" sz="1100">
              <a:solidFill>
                <a:schemeClr val="bg1"/>
              </a:solidFill>
            </a:rPr>
            <a:t> se puede usar para cuantificar los beneficios calculados y la eficiencia de costos para diferentes escenarios de intervención. En esta pestaña, ingrese las entradas (cuadros naranja) para la condición de línea de base y hasta 2 escenarios de intervención. Los valores del ejemplo para el número de curva (CN), el índice de área foliar (LAI), el factor C y el albedo se pueden ver en la tabla a continuación. Si se conocen los costos para la implementación de la práctica, ingréselos cuando corresponda.</a:t>
          </a:r>
        </a:p>
        <a:p>
          <a:endParaRPr lang="en-US" sz="1100">
            <a:solidFill>
              <a:schemeClr val="bg1"/>
            </a:solidFill>
          </a:endParaRPr>
        </a:p>
        <a:p>
          <a:r>
            <a:rPr lang="en-US" sz="1100">
              <a:solidFill>
                <a:schemeClr val="bg1"/>
              </a:solidFill>
            </a:rPr>
            <a:t>En la pestaña </a:t>
          </a:r>
          <a:r>
            <a:rPr lang="en-US" sz="1100" b="1">
              <a:solidFill>
                <a:schemeClr val="bg1"/>
              </a:solidFill>
            </a:rPr>
            <a:t>Coeficientes</a:t>
          </a:r>
          <a:r>
            <a:rPr lang="en-US" sz="1100">
              <a:solidFill>
                <a:schemeClr val="bg1"/>
              </a:solidFill>
            </a:rPr>
            <a:t>, ingrese las entradas para las condiciones del sitio comunes en todos los escenarios. La tabla de abajo contiene los valores aproximados de la capacidad de campo y el puntos de marchitez para texturas comunes de suelo.</a:t>
          </a:r>
        </a:p>
        <a:p>
          <a:endParaRPr lang="en-US" sz="1100">
            <a:solidFill>
              <a:schemeClr val="bg1"/>
            </a:solidFill>
          </a:endParaRPr>
        </a:p>
        <a:p>
          <a:r>
            <a:rPr lang="en-US" sz="1100">
              <a:solidFill>
                <a:schemeClr val="bg1"/>
              </a:solidFill>
            </a:rPr>
            <a:t>La pestaña </a:t>
          </a:r>
          <a:r>
            <a:rPr lang="en-US" sz="1100" b="1">
              <a:solidFill>
                <a:schemeClr val="bg1"/>
              </a:solidFill>
            </a:rPr>
            <a:t>Clima</a:t>
          </a:r>
          <a:r>
            <a:rPr lang="en-US" sz="1100">
              <a:solidFill>
                <a:schemeClr val="bg1"/>
              </a:solidFill>
            </a:rPr>
            <a:t> contiene temperaturas maximas y minimas (°C) y la precipitación diaria (mm) durante 365 días. Los valores predeterminados son para Cusco</a:t>
          </a:r>
          <a:r>
            <a:rPr lang="en-US" sz="1100" baseline="0">
              <a:solidFill>
                <a:schemeClr val="bg1"/>
              </a:solidFill>
            </a:rPr>
            <a:t> (</a:t>
          </a:r>
          <a:r>
            <a:rPr lang="en-US" sz="1100">
              <a:solidFill>
                <a:schemeClr val="bg1"/>
              </a:solidFill>
            </a:rPr>
            <a:t>Perú) en el 2018. Se pueden ingresar datos alternativos en lugar de los datos predeterminados para una región o año diferente.</a:t>
          </a:r>
          <a:endParaRPr lang="en-US" sz="1100" baseline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2</xdr:col>
      <xdr:colOff>209550</xdr:colOff>
      <xdr:row>6</xdr:row>
      <xdr:rowOff>485775</xdr:rowOff>
    </xdr:from>
    <xdr:to>
      <xdr:col>15</xdr:col>
      <xdr:colOff>628650</xdr:colOff>
      <xdr:row>6</xdr:row>
      <xdr:rowOff>1099609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74CB703-498C-4575-B99E-42A4E52324F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7201"/>
        <a:stretch/>
      </xdr:blipFill>
      <xdr:spPr>
        <a:xfrm>
          <a:off x="762000" y="733425"/>
          <a:ext cx="10058400" cy="613834"/>
        </a:xfrm>
        <a:prstGeom prst="rect">
          <a:avLst/>
        </a:prstGeom>
      </xdr:spPr>
    </xdr:pic>
    <xdr:clientData/>
  </xdr:twoCellAnchor>
  <xdr:twoCellAnchor editAs="oneCell">
    <xdr:from>
      <xdr:col>2</xdr:col>
      <xdr:colOff>295275</xdr:colOff>
      <xdr:row>43</xdr:row>
      <xdr:rowOff>142875</xdr:rowOff>
    </xdr:from>
    <xdr:to>
      <xdr:col>15</xdr:col>
      <xdr:colOff>714375</xdr:colOff>
      <xdr:row>48</xdr:row>
      <xdr:rowOff>31926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5BF9FB9-2246-49DD-96F7-8C15645CE8F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1323"/>
        <a:stretch/>
      </xdr:blipFill>
      <xdr:spPr>
        <a:xfrm>
          <a:off x="847725" y="8886825"/>
          <a:ext cx="10058400" cy="841551"/>
        </a:xfrm>
        <a:prstGeom prst="rect">
          <a:avLst/>
        </a:prstGeom>
      </xdr:spPr>
    </xdr:pic>
    <xdr:clientData/>
  </xdr:twoCellAnchor>
  <xdr:twoCellAnchor editAs="oneCell">
    <xdr:from>
      <xdr:col>9</xdr:col>
      <xdr:colOff>485772</xdr:colOff>
      <xdr:row>49</xdr:row>
      <xdr:rowOff>95248</xdr:rowOff>
    </xdr:from>
    <xdr:to>
      <xdr:col>11</xdr:col>
      <xdr:colOff>454918</xdr:colOff>
      <xdr:row>51</xdr:row>
      <xdr:rowOff>84665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943E340-20B1-4765-A57B-6CB806CB1B0C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162547" y="9982198"/>
          <a:ext cx="2074171" cy="3704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18875-EFEE-4FFB-95FC-2C2422E9E442}">
  <sheetPr codeName="Sheet1"/>
  <dimension ref="A1:W70"/>
  <sheetViews>
    <sheetView tabSelected="1" zoomScale="120" zoomScaleNormal="120" workbookViewId="0">
      <selection activeCell="K27" sqref="K27:N41"/>
    </sheetView>
  </sheetViews>
  <sheetFormatPr baseColWidth="10" defaultColWidth="8.85546875" defaultRowHeight="15" x14ac:dyDescent="0.25"/>
  <cols>
    <col min="1" max="1" width="4.5703125" style="28" customWidth="1"/>
    <col min="2" max="2" width="3.7109375" style="28" customWidth="1"/>
    <col min="3" max="3" width="13.42578125" style="28" bestFit="1" customWidth="1"/>
    <col min="4" max="4" width="12.140625" customWidth="1"/>
    <col min="8" max="8" width="9.7109375" customWidth="1"/>
    <col min="11" max="11" width="22.7109375" customWidth="1"/>
    <col min="12" max="14" width="11.140625" customWidth="1"/>
    <col min="16" max="16" width="39.42578125" customWidth="1"/>
    <col min="17" max="23" width="8.85546875" style="28"/>
  </cols>
  <sheetData>
    <row r="1" spans="2:16" s="28" customFormat="1" x14ac:dyDescent="0.25"/>
    <row r="2" spans="2:16" s="28" customFormat="1" ht="4.5" customHeight="1" x14ac:dyDescent="0.25"/>
    <row r="3" spans="2:16" s="28" customFormat="1" hidden="1" x14ac:dyDescent="0.25"/>
    <row r="4" spans="2:16" s="28" customFormat="1" hidden="1" x14ac:dyDescent="0.25"/>
    <row r="5" spans="2:16" s="28" customFormat="1" hidden="1" x14ac:dyDescent="0.25"/>
    <row r="6" spans="2:16" s="28" customFormat="1" hidden="1" x14ac:dyDescent="0.25"/>
    <row r="7" spans="2:16" s="28" customFormat="1" ht="96" customHeight="1" x14ac:dyDescent="0.25">
      <c r="B7" s="29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1"/>
    </row>
    <row r="8" spans="2:16" s="28" customFormat="1" ht="32.25" customHeight="1" x14ac:dyDescent="0.25">
      <c r="B8" s="32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4"/>
    </row>
    <row r="9" spans="2:16" x14ac:dyDescent="0.25">
      <c r="B9" s="50" t="s">
        <v>103</v>
      </c>
      <c r="C9" s="51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27"/>
    </row>
    <row r="10" spans="2:16" x14ac:dyDescent="0.25">
      <c r="B10" s="32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4"/>
    </row>
    <row r="11" spans="2:16" x14ac:dyDescent="0.25">
      <c r="B11" s="32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4"/>
    </row>
    <row r="12" spans="2:16" x14ac:dyDescent="0.25">
      <c r="B12" s="32"/>
      <c r="C12" s="33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33"/>
      <c r="P12" s="34"/>
    </row>
    <row r="13" spans="2:16" x14ac:dyDescent="0.25">
      <c r="B13" s="32"/>
      <c r="C13" s="33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33"/>
      <c r="P13" s="34"/>
    </row>
    <row r="14" spans="2:16" x14ac:dyDescent="0.25">
      <c r="B14" s="32"/>
      <c r="C14" s="33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33"/>
      <c r="P14" s="34"/>
    </row>
    <row r="15" spans="2:16" x14ac:dyDescent="0.25">
      <c r="B15" s="32"/>
      <c r="C15" s="33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33"/>
      <c r="P15" s="34"/>
    </row>
    <row r="16" spans="2:16" x14ac:dyDescent="0.25">
      <c r="B16" s="32"/>
      <c r="C16" s="33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37"/>
      <c r="P16" s="34"/>
    </row>
    <row r="17" spans="2:16" x14ac:dyDescent="0.25">
      <c r="B17" s="32"/>
      <c r="C17" s="33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33"/>
      <c r="P17" s="34"/>
    </row>
    <row r="18" spans="2:16" x14ac:dyDescent="0.25">
      <c r="B18" s="32"/>
      <c r="C18" s="33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33"/>
      <c r="P18" s="34"/>
    </row>
    <row r="19" spans="2:16" x14ac:dyDescent="0.25">
      <c r="B19" s="32"/>
      <c r="C19" s="33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33"/>
      <c r="P19" s="34"/>
    </row>
    <row r="20" spans="2:16" x14ac:dyDescent="0.25">
      <c r="B20" s="32"/>
      <c r="C20" s="33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33"/>
      <c r="P20" s="34"/>
    </row>
    <row r="21" spans="2:16" x14ac:dyDescent="0.25">
      <c r="B21" s="32"/>
      <c r="C21" s="33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33"/>
      <c r="P21" s="34"/>
    </row>
    <row r="22" spans="2:16" x14ac:dyDescent="0.25">
      <c r="B22" s="32"/>
      <c r="C22" s="33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33"/>
      <c r="P22" s="34"/>
    </row>
    <row r="23" spans="2:16" x14ac:dyDescent="0.25">
      <c r="B23" s="32"/>
      <c r="C23" s="33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33"/>
      <c r="P23" s="34"/>
    </row>
    <row r="24" spans="2:16" x14ac:dyDescent="0.25">
      <c r="B24" s="32"/>
      <c r="C24" s="33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33"/>
      <c r="P24" s="34"/>
    </row>
    <row r="25" spans="2:16" s="28" customFormat="1" x14ac:dyDescent="0.25">
      <c r="B25" s="32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4"/>
    </row>
    <row r="26" spans="2:16" s="28" customFormat="1" x14ac:dyDescent="0.25">
      <c r="B26" s="32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4"/>
    </row>
    <row r="27" spans="2:16" x14ac:dyDescent="0.25">
      <c r="B27" s="32"/>
      <c r="C27" s="8" t="s">
        <v>45</v>
      </c>
      <c r="D27" s="7"/>
      <c r="E27" s="7"/>
      <c r="F27" s="7"/>
      <c r="G27" s="7"/>
      <c r="H27" s="7"/>
      <c r="I27" s="7"/>
      <c r="J27" s="6"/>
      <c r="K27" s="8" t="s">
        <v>41</v>
      </c>
      <c r="L27" s="7"/>
      <c r="M27" s="7"/>
      <c r="N27" s="59"/>
      <c r="O27" s="33"/>
      <c r="P27" s="34"/>
    </row>
    <row r="28" spans="2:16" ht="15" customHeight="1" x14ac:dyDescent="0.25">
      <c r="B28" s="32"/>
      <c r="C28" s="52" t="s">
        <v>46</v>
      </c>
      <c r="D28" s="47" t="s">
        <v>47</v>
      </c>
      <c r="E28" s="53" t="s">
        <v>48</v>
      </c>
      <c r="F28" s="53"/>
      <c r="G28" s="46" t="s">
        <v>25</v>
      </c>
      <c r="H28" s="46" t="s">
        <v>49</v>
      </c>
      <c r="I28" s="54" t="s">
        <v>131</v>
      </c>
      <c r="J28" s="6"/>
      <c r="K28" s="49" t="s">
        <v>42</v>
      </c>
      <c r="L28" s="47" t="s">
        <v>43</v>
      </c>
      <c r="M28" s="56" t="s">
        <v>44</v>
      </c>
      <c r="N28" s="47" t="s">
        <v>132</v>
      </c>
      <c r="O28" s="33"/>
      <c r="P28" s="34"/>
    </row>
    <row r="29" spans="2:16" ht="30.75" customHeight="1" x14ac:dyDescent="0.25">
      <c r="B29" s="32"/>
      <c r="C29" s="52"/>
      <c r="D29" s="47"/>
      <c r="E29" s="3" t="s">
        <v>50</v>
      </c>
      <c r="F29" s="3" t="s">
        <v>51</v>
      </c>
      <c r="G29" s="46"/>
      <c r="H29" s="46"/>
      <c r="I29" s="55"/>
      <c r="J29" s="6"/>
      <c r="K29" s="49"/>
      <c r="L29" s="47"/>
      <c r="M29" s="56"/>
      <c r="N29" s="47"/>
      <c r="O29" s="33"/>
      <c r="P29" s="34"/>
    </row>
    <row r="30" spans="2:16" ht="15" customHeight="1" x14ac:dyDescent="0.25">
      <c r="B30" s="32"/>
      <c r="C30" s="48" t="s">
        <v>99</v>
      </c>
      <c r="D30" s="1" t="s">
        <v>26</v>
      </c>
      <c r="E30" s="1">
        <v>77</v>
      </c>
      <c r="F30" s="1">
        <v>85</v>
      </c>
      <c r="G30" s="1">
        <v>1</v>
      </c>
      <c r="H30" s="1">
        <v>0.21</v>
      </c>
      <c r="I30" s="1">
        <v>0.1</v>
      </c>
      <c r="J30" s="6"/>
      <c r="K30" s="4" t="s">
        <v>29</v>
      </c>
      <c r="L30" s="1">
        <v>0.1</v>
      </c>
      <c r="M30" s="57">
        <v>0.05</v>
      </c>
      <c r="N30" s="1">
        <v>0.02</v>
      </c>
      <c r="O30" s="33"/>
      <c r="P30" s="34"/>
    </row>
    <row r="31" spans="2:16" x14ac:dyDescent="0.25">
      <c r="B31" s="32"/>
      <c r="C31" s="48"/>
      <c r="D31" s="2" t="s">
        <v>27</v>
      </c>
      <c r="E31" s="2">
        <v>73</v>
      </c>
      <c r="F31" s="2">
        <v>81</v>
      </c>
      <c r="G31" s="2">
        <v>1.5</v>
      </c>
      <c r="H31" s="2">
        <v>0.18</v>
      </c>
      <c r="I31" s="2">
        <v>4.2000000000000003E-2</v>
      </c>
      <c r="J31" s="6"/>
      <c r="K31" s="4" t="s">
        <v>30</v>
      </c>
      <c r="L31" s="2">
        <v>0.12</v>
      </c>
      <c r="M31" s="58">
        <v>0.05</v>
      </c>
      <c r="N31" s="2">
        <v>0.04</v>
      </c>
      <c r="O31" s="33"/>
      <c r="P31" s="34"/>
    </row>
    <row r="32" spans="2:16" x14ac:dyDescent="0.25">
      <c r="B32" s="32"/>
      <c r="C32" s="48"/>
      <c r="D32" s="1" t="s">
        <v>28</v>
      </c>
      <c r="E32" s="1">
        <v>61</v>
      </c>
      <c r="F32" s="1">
        <v>73</v>
      </c>
      <c r="G32" s="1">
        <v>2</v>
      </c>
      <c r="H32" s="1">
        <v>0.16</v>
      </c>
      <c r="I32" s="1">
        <v>1.2999999999999999E-2</v>
      </c>
      <c r="J32" s="6"/>
      <c r="K32" s="4" t="s">
        <v>31</v>
      </c>
      <c r="L32" s="1">
        <v>0.18</v>
      </c>
      <c r="M32" s="57">
        <v>0.08</v>
      </c>
      <c r="N32" s="1">
        <v>0.13</v>
      </c>
      <c r="O32" s="33"/>
      <c r="P32" s="34"/>
    </row>
    <row r="33" spans="2:16" ht="15" customHeight="1" x14ac:dyDescent="0.25">
      <c r="B33" s="32"/>
      <c r="C33" s="48" t="s">
        <v>100</v>
      </c>
      <c r="D33" s="2" t="s">
        <v>26</v>
      </c>
      <c r="E33" s="2">
        <v>70</v>
      </c>
      <c r="F33" s="2">
        <v>79</v>
      </c>
      <c r="G33" s="2">
        <v>2</v>
      </c>
      <c r="H33" s="2">
        <v>0.2</v>
      </c>
      <c r="I33" s="2">
        <v>7.1999999999999995E-2</v>
      </c>
      <c r="J33" s="6"/>
      <c r="K33" s="4" t="s">
        <v>32</v>
      </c>
      <c r="L33" s="2">
        <v>0.27</v>
      </c>
      <c r="M33" s="58">
        <v>0.17</v>
      </c>
      <c r="N33" s="2">
        <v>0.2</v>
      </c>
      <c r="O33" s="33"/>
      <c r="P33" s="34"/>
    </row>
    <row r="34" spans="2:16" x14ac:dyDescent="0.25">
      <c r="B34" s="32"/>
      <c r="C34" s="48"/>
      <c r="D34" s="1" t="s">
        <v>27</v>
      </c>
      <c r="E34" s="1">
        <v>59</v>
      </c>
      <c r="F34" s="1">
        <v>70</v>
      </c>
      <c r="G34" s="1">
        <v>2.5</v>
      </c>
      <c r="H34" s="1">
        <v>0.17</v>
      </c>
      <c r="I34" s="1">
        <v>2.4E-2</v>
      </c>
      <c r="J34" s="6"/>
      <c r="K34" s="4" t="s">
        <v>33</v>
      </c>
      <c r="L34" s="1">
        <v>0.28000000000000003</v>
      </c>
      <c r="M34" s="57">
        <v>0.14000000000000001</v>
      </c>
      <c r="N34" s="1">
        <v>0.3</v>
      </c>
      <c r="O34" s="33"/>
      <c r="P34" s="34"/>
    </row>
    <row r="35" spans="2:16" x14ac:dyDescent="0.25">
      <c r="B35" s="32"/>
      <c r="C35" s="48"/>
      <c r="D35" s="2" t="s">
        <v>28</v>
      </c>
      <c r="E35" s="2">
        <v>47</v>
      </c>
      <c r="F35" s="2">
        <v>62</v>
      </c>
      <c r="G35" s="2">
        <v>3</v>
      </c>
      <c r="H35" s="2">
        <v>0.15</v>
      </c>
      <c r="I35" s="2">
        <v>6.0000000000000001E-3</v>
      </c>
      <c r="J35" s="6"/>
      <c r="K35" s="4" t="s">
        <v>38</v>
      </c>
      <c r="L35" s="2">
        <v>0.36</v>
      </c>
      <c r="M35" s="58">
        <v>0.25</v>
      </c>
      <c r="N35" s="2">
        <v>0.2</v>
      </c>
      <c r="O35" s="33"/>
      <c r="P35" s="34"/>
    </row>
    <row r="36" spans="2:16" ht="15" customHeight="1" x14ac:dyDescent="0.25">
      <c r="B36" s="32"/>
      <c r="C36" s="48" t="s">
        <v>101</v>
      </c>
      <c r="D36" s="1" t="s">
        <v>26</v>
      </c>
      <c r="E36" s="1">
        <v>74</v>
      </c>
      <c r="F36" s="1">
        <v>82</v>
      </c>
      <c r="G36" s="1">
        <v>1.5</v>
      </c>
      <c r="H36" s="1">
        <v>0.18</v>
      </c>
      <c r="I36" s="1">
        <v>0.09</v>
      </c>
      <c r="J36" s="6"/>
      <c r="K36" s="4" t="s">
        <v>39</v>
      </c>
      <c r="L36" s="1">
        <v>0.31</v>
      </c>
      <c r="M36" s="57">
        <v>0.11</v>
      </c>
      <c r="N36" s="1">
        <v>0.38</v>
      </c>
      <c r="O36" s="33"/>
      <c r="P36" s="34"/>
    </row>
    <row r="37" spans="2:16" x14ac:dyDescent="0.25">
      <c r="B37" s="32"/>
      <c r="C37" s="48"/>
      <c r="D37" s="2" t="s">
        <v>27</v>
      </c>
      <c r="E37" s="2">
        <v>66</v>
      </c>
      <c r="F37" s="2">
        <v>76</v>
      </c>
      <c r="G37" s="2">
        <v>2</v>
      </c>
      <c r="H37" s="2">
        <v>0.16</v>
      </c>
      <c r="I37" s="2">
        <v>3.5000000000000003E-2</v>
      </c>
      <c r="J37" s="6"/>
      <c r="K37" s="4" t="s">
        <v>34</v>
      </c>
      <c r="L37" s="2">
        <v>0.3</v>
      </c>
      <c r="M37" s="58">
        <v>0.06</v>
      </c>
      <c r="N37" s="2">
        <v>0.33</v>
      </c>
      <c r="O37" s="33"/>
      <c r="P37" s="34"/>
    </row>
    <row r="38" spans="2:16" x14ac:dyDescent="0.25">
      <c r="B38" s="32"/>
      <c r="C38" s="48"/>
      <c r="D38" s="1" t="s">
        <v>28</v>
      </c>
      <c r="E38" s="1">
        <v>57</v>
      </c>
      <c r="F38" s="1">
        <v>69</v>
      </c>
      <c r="G38" s="1">
        <v>2.5</v>
      </c>
      <c r="H38" s="1">
        <v>0.14000000000000001</v>
      </c>
      <c r="I38" s="1">
        <v>1.0999999999999999E-2</v>
      </c>
      <c r="J38" s="6"/>
      <c r="K38" s="4" t="s">
        <v>35</v>
      </c>
      <c r="L38" s="1">
        <v>0.36</v>
      </c>
      <c r="M38" s="57">
        <v>0.22</v>
      </c>
      <c r="N38" s="1">
        <v>0.3</v>
      </c>
      <c r="O38" s="33"/>
      <c r="P38" s="34"/>
    </row>
    <row r="39" spans="2:16" ht="15" customHeight="1" x14ac:dyDescent="0.25">
      <c r="B39" s="32"/>
      <c r="C39" s="48" t="s">
        <v>102</v>
      </c>
      <c r="D39" s="2" t="s">
        <v>26</v>
      </c>
      <c r="E39" s="2">
        <v>70</v>
      </c>
      <c r="F39" s="2">
        <v>79</v>
      </c>
      <c r="G39" s="2">
        <v>2.5</v>
      </c>
      <c r="H39" s="2">
        <v>0.13</v>
      </c>
      <c r="I39" s="2">
        <v>0.08</v>
      </c>
      <c r="J39" s="6"/>
      <c r="K39" s="4" t="s">
        <v>40</v>
      </c>
      <c r="L39" s="2">
        <v>0.38</v>
      </c>
      <c r="M39" s="58">
        <v>0.22</v>
      </c>
      <c r="N39" s="2">
        <v>0.32</v>
      </c>
      <c r="O39" s="33"/>
      <c r="P39" s="34"/>
    </row>
    <row r="40" spans="2:16" x14ac:dyDescent="0.25">
      <c r="B40" s="32"/>
      <c r="C40" s="48"/>
      <c r="D40" s="1" t="s">
        <v>27</v>
      </c>
      <c r="E40" s="1">
        <v>58</v>
      </c>
      <c r="F40" s="1">
        <v>70</v>
      </c>
      <c r="G40" s="1">
        <v>3</v>
      </c>
      <c r="H40" s="1">
        <v>0.12</v>
      </c>
      <c r="I40" s="1">
        <v>2.9000000000000001E-2</v>
      </c>
      <c r="J40" s="6"/>
      <c r="K40" s="4" t="s">
        <v>36</v>
      </c>
      <c r="L40" s="1">
        <v>0.41</v>
      </c>
      <c r="M40" s="57">
        <v>0.27</v>
      </c>
      <c r="N40" s="1">
        <v>0.26</v>
      </c>
      <c r="O40" s="33"/>
      <c r="P40" s="34"/>
    </row>
    <row r="41" spans="2:16" x14ac:dyDescent="0.25">
      <c r="B41" s="32"/>
      <c r="C41" s="48"/>
      <c r="D41" s="2" t="s">
        <v>28</v>
      </c>
      <c r="E41" s="2">
        <v>51</v>
      </c>
      <c r="F41" s="2">
        <v>66</v>
      </c>
      <c r="G41" s="2">
        <v>3.5</v>
      </c>
      <c r="H41" s="2">
        <v>0.11</v>
      </c>
      <c r="I41" s="2">
        <v>8.0000000000000002E-3</v>
      </c>
      <c r="J41" s="6"/>
      <c r="K41" s="4" t="s">
        <v>37</v>
      </c>
      <c r="L41" s="2">
        <v>0.42</v>
      </c>
      <c r="M41" s="58">
        <v>0.3</v>
      </c>
      <c r="N41" s="2">
        <v>0.22</v>
      </c>
      <c r="O41" s="33"/>
      <c r="P41" s="34"/>
    </row>
    <row r="42" spans="2:16" s="28" customFormat="1" x14ac:dyDescent="0.25">
      <c r="B42" s="32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4"/>
    </row>
    <row r="43" spans="2:16" s="28" customFormat="1" x14ac:dyDescent="0.25">
      <c r="B43" s="32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4"/>
    </row>
    <row r="44" spans="2:16" s="28" customFormat="1" x14ac:dyDescent="0.25">
      <c r="B44" s="32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4"/>
    </row>
    <row r="45" spans="2:16" s="28" customFormat="1" x14ac:dyDescent="0.25">
      <c r="B45" s="32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4"/>
    </row>
    <row r="46" spans="2:16" s="28" customFormat="1" x14ac:dyDescent="0.25">
      <c r="B46" s="32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4"/>
    </row>
    <row r="47" spans="2:16" s="28" customFormat="1" x14ac:dyDescent="0.25">
      <c r="B47" s="32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4"/>
    </row>
    <row r="48" spans="2:16" s="28" customFormat="1" x14ac:dyDescent="0.25">
      <c r="B48" s="32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4"/>
    </row>
    <row r="49" spans="2:16" s="28" customFormat="1" x14ac:dyDescent="0.25">
      <c r="B49" s="32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4"/>
    </row>
    <row r="50" spans="2:16" s="28" customFormat="1" x14ac:dyDescent="0.25">
      <c r="B50" s="32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4"/>
    </row>
    <row r="51" spans="2:16" s="28" customFormat="1" x14ac:dyDescent="0.25">
      <c r="B51" s="32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4"/>
    </row>
    <row r="52" spans="2:16" s="28" customFormat="1" x14ac:dyDescent="0.25">
      <c r="B52" s="32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4"/>
    </row>
    <row r="53" spans="2:16" s="28" customFormat="1" x14ac:dyDescent="0.25">
      <c r="B53" s="35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8"/>
    </row>
    <row r="54" spans="2:16" s="28" customFormat="1" x14ac:dyDescent="0.25"/>
    <row r="55" spans="2:16" s="28" customFormat="1" x14ac:dyDescent="0.25"/>
    <row r="56" spans="2:16" s="28" customFormat="1" x14ac:dyDescent="0.25"/>
    <row r="57" spans="2:16" s="28" customFormat="1" x14ac:dyDescent="0.25"/>
    <row r="58" spans="2:16" s="28" customFormat="1" x14ac:dyDescent="0.25"/>
    <row r="59" spans="2:16" s="28" customFormat="1" x14ac:dyDescent="0.25"/>
    <row r="60" spans="2:16" s="28" customFormat="1" x14ac:dyDescent="0.25"/>
    <row r="61" spans="2:16" s="28" customFormat="1" x14ac:dyDescent="0.25"/>
    <row r="62" spans="2:16" s="28" customFormat="1" x14ac:dyDescent="0.25"/>
    <row r="63" spans="2:16" s="28" customFormat="1" x14ac:dyDescent="0.25"/>
    <row r="64" spans="2:16" s="28" customFormat="1" x14ac:dyDescent="0.25"/>
    <row r="65" s="28" customFormat="1" x14ac:dyDescent="0.25"/>
    <row r="66" s="28" customFormat="1" x14ac:dyDescent="0.25"/>
    <row r="67" s="28" customFormat="1" x14ac:dyDescent="0.25"/>
    <row r="68" s="28" customFormat="1" x14ac:dyDescent="0.25"/>
    <row r="69" s="28" customFormat="1" x14ac:dyDescent="0.25"/>
    <row r="70" s="28" customFormat="1" x14ac:dyDescent="0.25"/>
  </sheetData>
  <mergeCells count="15">
    <mergeCell ref="N28:N29"/>
    <mergeCell ref="B9:C9"/>
    <mergeCell ref="C39:C41"/>
    <mergeCell ref="C28:C29"/>
    <mergeCell ref="D28:D29"/>
    <mergeCell ref="E28:F28"/>
    <mergeCell ref="C36:C38"/>
    <mergeCell ref="G28:G29"/>
    <mergeCell ref="L28:L29"/>
    <mergeCell ref="M28:M29"/>
    <mergeCell ref="C30:C32"/>
    <mergeCell ref="C33:C35"/>
    <mergeCell ref="H28:H29"/>
    <mergeCell ref="K28:K29"/>
    <mergeCell ref="I28:I2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53B4A-EA76-4FAB-9F05-C817AED3EA45}">
  <sheetPr codeName="Sheet2"/>
  <dimension ref="A1:M37"/>
  <sheetViews>
    <sheetView workbookViewId="0">
      <selection activeCell="C23" sqref="C23"/>
    </sheetView>
  </sheetViews>
  <sheetFormatPr baseColWidth="10" defaultColWidth="8.85546875" defaultRowHeight="15" x14ac:dyDescent="0.25"/>
  <cols>
    <col min="1" max="1" width="8.85546875" style="28"/>
    <col min="2" max="2" width="4.28515625" style="28" customWidth="1"/>
    <col min="3" max="3" width="45" bestFit="1" customWidth="1"/>
    <col min="4" max="4" width="10.28515625" bestFit="1" customWidth="1"/>
    <col min="5" max="6" width="10.85546875" bestFit="1" customWidth="1"/>
    <col min="7" max="13" width="8.85546875" style="28"/>
  </cols>
  <sheetData>
    <row r="1" spans="2:7" x14ac:dyDescent="0.25">
      <c r="D1" s="28"/>
      <c r="E1" s="28"/>
      <c r="F1" s="28"/>
    </row>
    <row r="2" spans="2:7" x14ac:dyDescent="0.25">
      <c r="B2" s="29"/>
      <c r="C2" s="5"/>
      <c r="D2" s="30"/>
      <c r="E2" s="30"/>
      <c r="F2" s="30"/>
      <c r="G2" s="31"/>
    </row>
    <row r="3" spans="2:7" ht="15.75" thickBot="1" x14ac:dyDescent="0.3">
      <c r="B3" s="32"/>
      <c r="C3" s="8" t="s">
        <v>55</v>
      </c>
      <c r="D3" s="26" t="s">
        <v>56</v>
      </c>
      <c r="E3" s="26" t="s">
        <v>57</v>
      </c>
      <c r="F3" s="26" t="s">
        <v>58</v>
      </c>
      <c r="G3" s="34"/>
    </row>
    <row r="4" spans="2:7" x14ac:dyDescent="0.25">
      <c r="B4" s="32"/>
      <c r="C4" s="6" t="s">
        <v>52</v>
      </c>
      <c r="D4" s="14">
        <v>81</v>
      </c>
      <c r="E4" s="14">
        <v>52</v>
      </c>
      <c r="F4" s="14">
        <v>49</v>
      </c>
      <c r="G4" s="34"/>
    </row>
    <row r="5" spans="2:7" x14ac:dyDescent="0.25">
      <c r="B5" s="32"/>
      <c r="C5" s="6" t="s">
        <v>53</v>
      </c>
      <c r="D5" s="14">
        <v>1</v>
      </c>
      <c r="E5" s="14">
        <v>1.25</v>
      </c>
      <c r="F5" s="14">
        <v>1.5</v>
      </c>
      <c r="G5" s="34"/>
    </row>
    <row r="6" spans="2:7" x14ac:dyDescent="0.25">
      <c r="B6" s="32"/>
      <c r="C6" s="6" t="s">
        <v>54</v>
      </c>
      <c r="D6" s="14">
        <v>0.1</v>
      </c>
      <c r="E6" s="14">
        <v>0.05</v>
      </c>
      <c r="F6" s="14">
        <v>8.0000000000000002E-3</v>
      </c>
      <c r="G6" s="34"/>
    </row>
    <row r="7" spans="2:7" x14ac:dyDescent="0.25">
      <c r="B7" s="32"/>
      <c r="C7" s="6" t="s">
        <v>49</v>
      </c>
      <c r="D7" s="14">
        <v>0.18</v>
      </c>
      <c r="E7" s="14">
        <v>0.18</v>
      </c>
      <c r="F7" s="14">
        <v>0.18</v>
      </c>
      <c r="G7" s="34"/>
    </row>
    <row r="8" spans="2:7" x14ac:dyDescent="0.25">
      <c r="B8" s="32"/>
      <c r="C8" s="6" t="s">
        <v>59</v>
      </c>
      <c r="D8" s="17"/>
      <c r="E8" s="14">
        <v>10</v>
      </c>
      <c r="F8" s="14">
        <v>10</v>
      </c>
      <c r="G8" s="34"/>
    </row>
    <row r="9" spans="2:7" x14ac:dyDescent="0.25">
      <c r="B9" s="32"/>
      <c r="C9" s="6"/>
      <c r="D9" s="6"/>
      <c r="E9" s="6"/>
      <c r="F9" s="6"/>
      <c r="G9" s="34"/>
    </row>
    <row r="10" spans="2:7" ht="15.75" thickBot="1" x14ac:dyDescent="0.3">
      <c r="B10" s="32"/>
      <c r="C10" s="8" t="s">
        <v>60</v>
      </c>
      <c r="D10" s="26" t="s">
        <v>56</v>
      </c>
      <c r="E10" s="26" t="s">
        <v>57</v>
      </c>
      <c r="F10" s="26" t="s">
        <v>58</v>
      </c>
      <c r="G10" s="34"/>
    </row>
    <row r="11" spans="2:7" x14ac:dyDescent="0.25">
      <c r="B11" s="32"/>
      <c r="C11" s="6" t="s">
        <v>61</v>
      </c>
      <c r="D11" s="18">
        <f>SUM(Clima!$F:$F)</f>
        <v>785.99999999999989</v>
      </c>
      <c r="E11" s="18">
        <f>SUM(Clima!$F:$F)</f>
        <v>785.99999999999989</v>
      </c>
      <c r="F11" s="18">
        <f>SUM(Clima!$F:$F)</f>
        <v>785.99999999999989</v>
      </c>
      <c r="G11" s="34"/>
    </row>
    <row r="12" spans="2:7" x14ac:dyDescent="0.25">
      <c r="B12" s="32"/>
      <c r="C12" s="6" t="s">
        <v>62</v>
      </c>
      <c r="D12" s="19">
        <f>SUM(Cálculos!F:F)</f>
        <v>87.969842502437302</v>
      </c>
      <c r="E12" s="19">
        <f>SUM(Cálculos!O:O)</f>
        <v>6.4980190282476551</v>
      </c>
      <c r="F12" s="19">
        <f>SUM(Cálculos!X:X)</f>
        <v>4.3680537398180936</v>
      </c>
      <c r="G12" s="34"/>
    </row>
    <row r="13" spans="2:7" x14ac:dyDescent="0.25">
      <c r="B13" s="32"/>
      <c r="C13" s="6" t="s">
        <v>63</v>
      </c>
      <c r="D13" s="20">
        <f>SUM(Cálculos!E:E)</f>
        <v>441.42121022959191</v>
      </c>
      <c r="E13" s="20">
        <f>SUM(Cálculos!N:N)</f>
        <v>470.7608577615739</v>
      </c>
      <c r="F13" s="20">
        <f>SUM(Cálculos!W:W)</f>
        <v>498.31006547215088</v>
      </c>
      <c r="G13" s="34"/>
    </row>
    <row r="14" spans="2:7" x14ac:dyDescent="0.25">
      <c r="B14" s="32"/>
      <c r="C14" s="6" t="s">
        <v>64</v>
      </c>
      <c r="D14" s="19">
        <f>SUM(Cálculos!G:G)</f>
        <v>258.56999269810819</v>
      </c>
      <c r="E14" s="19">
        <f>SUM(Cálculos!P:P)</f>
        <v>310.88149107512311</v>
      </c>
      <c r="F14" s="19">
        <f>SUM(Cálculos!Y:Y)</f>
        <v>285.65796873728698</v>
      </c>
      <c r="G14" s="34"/>
    </row>
    <row r="15" spans="2:7" x14ac:dyDescent="0.25">
      <c r="B15" s="32"/>
      <c r="C15" s="6" t="s">
        <v>65</v>
      </c>
      <c r="D15" s="21">
        <f>SUM(Cálculos!J:J)</f>
        <v>1.1096737809084802</v>
      </c>
      <c r="E15" s="21">
        <f>SUM(Cálculos!S:S)</f>
        <v>5.4693721381870057E-2</v>
      </c>
      <c r="F15" s="21">
        <f>SUM(Cálculos!AB:AB)</f>
        <v>6.1496497738432101E-3</v>
      </c>
      <c r="G15" s="34"/>
    </row>
    <row r="16" spans="2:7" x14ac:dyDescent="0.25">
      <c r="B16" s="32"/>
      <c r="C16" s="6"/>
      <c r="D16" s="6"/>
      <c r="E16" s="6"/>
      <c r="F16" s="6"/>
      <c r="G16" s="34"/>
    </row>
    <row r="17" spans="2:7" ht="15.75" thickBot="1" x14ac:dyDescent="0.3">
      <c r="B17" s="32"/>
      <c r="C17" s="8" t="s">
        <v>66</v>
      </c>
      <c r="D17" s="7"/>
      <c r="E17" s="26" t="s">
        <v>57</v>
      </c>
      <c r="F17" s="26" t="s">
        <v>58</v>
      </c>
      <c r="G17" s="34"/>
    </row>
    <row r="18" spans="2:7" x14ac:dyDescent="0.25">
      <c r="B18" s="32"/>
      <c r="C18" s="6" t="s">
        <v>67</v>
      </c>
      <c r="D18" s="33"/>
      <c r="E18" s="20">
        <f>0.01*(D12-E12)*E8</f>
        <v>8.1471823474189655</v>
      </c>
      <c r="F18" s="20">
        <f>0.01*(D12-F12)*F8</f>
        <v>8.3601788762619211</v>
      </c>
      <c r="G18" s="34"/>
    </row>
    <row r="19" spans="2:7" x14ac:dyDescent="0.25">
      <c r="B19" s="32"/>
      <c r="C19" s="6" t="s">
        <v>68</v>
      </c>
      <c r="D19" s="33"/>
      <c r="E19" s="19">
        <f>0.01*(E14-D14)*E8</f>
        <v>5.2311498377014924</v>
      </c>
      <c r="F19" s="19">
        <f>0.01*(F14-D14)*F8</f>
        <v>2.7087976039178785</v>
      </c>
      <c r="G19" s="34"/>
    </row>
    <row r="20" spans="2:7" x14ac:dyDescent="0.25">
      <c r="B20" s="32"/>
      <c r="C20" s="6" t="s">
        <v>69</v>
      </c>
      <c r="D20" s="33"/>
      <c r="E20" s="20">
        <f>E8*(D15-E15)</f>
        <v>10.549800595266101</v>
      </c>
      <c r="F20" s="20">
        <f>F8*(D15-F15)</f>
        <v>11.035241311346372</v>
      </c>
      <c r="G20" s="34"/>
    </row>
    <row r="21" spans="2:7" x14ac:dyDescent="0.25">
      <c r="B21" s="32"/>
      <c r="C21" s="6"/>
      <c r="D21" s="33"/>
      <c r="E21" s="6"/>
      <c r="F21" s="6"/>
      <c r="G21" s="34"/>
    </row>
    <row r="22" spans="2:7" ht="15.75" thickBot="1" x14ac:dyDescent="0.3">
      <c r="B22" s="32"/>
      <c r="C22" s="8" t="s">
        <v>71</v>
      </c>
      <c r="D22" s="7"/>
      <c r="E22" s="26" t="s">
        <v>57</v>
      </c>
      <c r="F22" s="26" t="s">
        <v>58</v>
      </c>
      <c r="G22" s="34"/>
    </row>
    <row r="23" spans="2:7" x14ac:dyDescent="0.25">
      <c r="B23" s="32"/>
      <c r="C23" s="6" t="s">
        <v>72</v>
      </c>
      <c r="D23" s="33"/>
      <c r="E23" s="22">
        <v>100</v>
      </c>
      <c r="F23" s="22">
        <v>200</v>
      </c>
      <c r="G23" s="34"/>
    </row>
    <row r="24" spans="2:7" x14ac:dyDescent="0.25">
      <c r="B24" s="32"/>
      <c r="C24" s="6" t="s">
        <v>70</v>
      </c>
      <c r="D24" s="33"/>
      <c r="E24" s="23">
        <f>E8*E23</f>
        <v>1000</v>
      </c>
      <c r="F24" s="23">
        <f>F8*F23</f>
        <v>2000</v>
      </c>
      <c r="G24" s="34"/>
    </row>
    <row r="25" spans="2:7" x14ac:dyDescent="0.25">
      <c r="B25" s="32"/>
      <c r="C25" s="6"/>
      <c r="D25" s="33"/>
      <c r="E25" s="6"/>
      <c r="F25" s="6"/>
      <c r="G25" s="34"/>
    </row>
    <row r="26" spans="2:7" ht="15.75" thickBot="1" x14ac:dyDescent="0.3">
      <c r="B26" s="32"/>
      <c r="C26" s="8" t="s">
        <v>73</v>
      </c>
      <c r="D26" s="7"/>
      <c r="E26" s="26" t="s">
        <v>57</v>
      </c>
      <c r="F26" s="26" t="s">
        <v>58</v>
      </c>
      <c r="G26" s="34"/>
    </row>
    <row r="27" spans="2:7" x14ac:dyDescent="0.25">
      <c r="B27" s="32"/>
      <c r="C27" s="6" t="s">
        <v>74</v>
      </c>
      <c r="D27" s="33"/>
      <c r="E27" s="24">
        <f>E$24/E18</f>
        <v>122.74182132633878</v>
      </c>
      <c r="F27" s="24">
        <f>F$24/F18</f>
        <v>239.22933104683258</v>
      </c>
      <c r="G27" s="34"/>
    </row>
    <row r="28" spans="2:7" x14ac:dyDescent="0.25">
      <c r="B28" s="32"/>
      <c r="C28" s="6" t="s">
        <v>75</v>
      </c>
      <c r="D28" s="33"/>
      <c r="E28" s="25">
        <f t="shared" ref="E28:F28" si="0">E$24/E19</f>
        <v>191.16256100960561</v>
      </c>
      <c r="F28" s="25">
        <f t="shared" si="0"/>
        <v>738.33497087685453</v>
      </c>
      <c r="G28" s="34"/>
    </row>
    <row r="29" spans="2:7" x14ac:dyDescent="0.25">
      <c r="B29" s="32"/>
      <c r="C29" s="6" t="s">
        <v>76</v>
      </c>
      <c r="D29" s="33"/>
      <c r="E29" s="24">
        <f t="shared" ref="E29:F29" si="1">E$24/E20</f>
        <v>94.78852144833138</v>
      </c>
      <c r="F29" s="24">
        <f t="shared" si="1"/>
        <v>181.23754103533844</v>
      </c>
      <c r="G29" s="34"/>
    </row>
    <row r="30" spans="2:7" x14ac:dyDescent="0.25">
      <c r="B30" s="35"/>
      <c r="C30" s="36"/>
      <c r="D30" s="36"/>
      <c r="E30" s="36"/>
      <c r="F30" s="36"/>
      <c r="G30" s="38"/>
    </row>
    <row r="31" spans="2:7" s="28" customFormat="1" x14ac:dyDescent="0.25"/>
    <row r="32" spans="2:7" s="28" customFormat="1" x14ac:dyDescent="0.25"/>
    <row r="33" s="28" customFormat="1" x14ac:dyDescent="0.25"/>
    <row r="34" s="28" customFormat="1" x14ac:dyDescent="0.25"/>
    <row r="35" s="28" customFormat="1" x14ac:dyDescent="0.25"/>
    <row r="36" s="28" customFormat="1" x14ac:dyDescent="0.25"/>
    <row r="37" s="28" customFormat="1" x14ac:dyDescent="0.25"/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A6630-9139-4717-8D5A-5C7ED2FB2CBA}">
  <sheetPr codeName="Sheet3"/>
  <dimension ref="A1:I22"/>
  <sheetViews>
    <sheetView workbookViewId="0">
      <selection activeCell="D4" sqref="D4"/>
    </sheetView>
  </sheetViews>
  <sheetFormatPr baseColWidth="10" defaultColWidth="8.85546875" defaultRowHeight="15" x14ac:dyDescent="0.25"/>
  <cols>
    <col min="1" max="1" width="8.85546875" style="28"/>
    <col min="2" max="2" width="3.42578125" style="28" customWidth="1"/>
    <col min="3" max="3" width="26.140625" bestFit="1" customWidth="1"/>
    <col min="7" max="9" width="8.85546875" style="28"/>
  </cols>
  <sheetData>
    <row r="1" spans="2:7" s="28" customFormat="1" x14ac:dyDescent="0.25"/>
    <row r="2" spans="2:7" s="28" customFormat="1" x14ac:dyDescent="0.25">
      <c r="B2" s="29"/>
      <c r="C2" s="30"/>
      <c r="D2" s="30"/>
      <c r="E2" s="30"/>
      <c r="F2" s="30"/>
      <c r="G2" s="31"/>
    </row>
    <row r="3" spans="2:7" x14ac:dyDescent="0.25">
      <c r="B3" s="32"/>
      <c r="C3" s="8" t="s">
        <v>77</v>
      </c>
      <c r="D3" s="7"/>
      <c r="E3" s="7"/>
      <c r="F3" s="7"/>
      <c r="G3" s="34"/>
    </row>
    <row r="4" spans="2:7" x14ac:dyDescent="0.25">
      <c r="B4" s="32"/>
      <c r="C4" s="6" t="s">
        <v>78</v>
      </c>
      <c r="D4" s="14">
        <v>3400</v>
      </c>
      <c r="E4" s="6"/>
      <c r="F4" s="6"/>
      <c r="G4" s="34"/>
    </row>
    <row r="5" spans="2:7" x14ac:dyDescent="0.25">
      <c r="B5" s="32"/>
      <c r="C5" s="6" t="s">
        <v>124</v>
      </c>
      <c r="D5" s="14">
        <v>-13.5</v>
      </c>
      <c r="E5" s="6"/>
      <c r="F5" s="6"/>
      <c r="G5" s="34"/>
    </row>
    <row r="6" spans="2:7" x14ac:dyDescent="0.25">
      <c r="B6" s="32"/>
      <c r="C6" s="6" t="s">
        <v>79</v>
      </c>
      <c r="D6" s="14">
        <v>0.05</v>
      </c>
      <c r="E6" s="6"/>
      <c r="F6" s="6"/>
      <c r="G6" s="34"/>
    </row>
    <row r="7" spans="2:7" x14ac:dyDescent="0.25">
      <c r="B7" s="32"/>
      <c r="C7" s="33"/>
      <c r="D7" s="39"/>
      <c r="E7" s="33"/>
      <c r="F7" s="33"/>
      <c r="G7" s="34"/>
    </row>
    <row r="8" spans="2:7" x14ac:dyDescent="0.25">
      <c r="B8" s="32"/>
      <c r="C8" s="7" t="s">
        <v>80</v>
      </c>
      <c r="D8" s="13"/>
      <c r="E8" s="13" t="s">
        <v>86</v>
      </c>
      <c r="F8" s="7"/>
      <c r="G8" s="34"/>
    </row>
    <row r="9" spans="2:7" x14ac:dyDescent="0.25">
      <c r="B9" s="32"/>
      <c r="C9" s="6" t="s">
        <v>81</v>
      </c>
      <c r="D9" s="14">
        <v>0.28999999999999998</v>
      </c>
      <c r="E9" s="10" t="s">
        <v>18</v>
      </c>
      <c r="F9" s="6"/>
      <c r="G9" s="34"/>
    </row>
    <row r="10" spans="2:7" x14ac:dyDescent="0.25">
      <c r="B10" s="32"/>
      <c r="C10" s="6" t="s">
        <v>82</v>
      </c>
      <c r="D10" s="14">
        <v>0.05</v>
      </c>
      <c r="E10" s="10" t="s">
        <v>18</v>
      </c>
      <c r="F10" s="6"/>
      <c r="G10" s="34"/>
    </row>
    <row r="11" spans="2:7" x14ac:dyDescent="0.25">
      <c r="B11" s="32"/>
      <c r="C11" s="6" t="s">
        <v>83</v>
      </c>
      <c r="D11" s="14">
        <v>0.3</v>
      </c>
      <c r="E11" s="10" t="s">
        <v>19</v>
      </c>
      <c r="F11" s="6"/>
      <c r="G11" s="34"/>
    </row>
    <row r="12" spans="2:7" x14ac:dyDescent="0.25">
      <c r="B12" s="32"/>
      <c r="C12" s="33"/>
      <c r="D12" s="39"/>
      <c r="E12" s="33"/>
      <c r="F12" s="33"/>
      <c r="G12" s="34"/>
    </row>
    <row r="13" spans="2:7" x14ac:dyDescent="0.25">
      <c r="B13" s="32"/>
      <c r="C13" s="8" t="s">
        <v>84</v>
      </c>
      <c r="D13" s="9"/>
      <c r="E13" s="9" t="s">
        <v>86</v>
      </c>
      <c r="F13" s="9" t="s">
        <v>15</v>
      </c>
      <c r="G13" s="34"/>
    </row>
    <row r="14" spans="2:7" x14ac:dyDescent="0.25">
      <c r="B14" s="32"/>
      <c r="C14" s="6" t="s">
        <v>85</v>
      </c>
      <c r="D14" s="14">
        <v>150</v>
      </c>
      <c r="E14" s="10" t="s">
        <v>16</v>
      </c>
      <c r="F14" s="10">
        <v>150</v>
      </c>
      <c r="G14" s="34"/>
    </row>
    <row r="15" spans="2:7" x14ac:dyDescent="0.25">
      <c r="B15" s="32"/>
      <c r="C15" s="6" t="s">
        <v>14</v>
      </c>
      <c r="D15" s="14">
        <v>0.5</v>
      </c>
      <c r="E15" s="10" t="s">
        <v>24</v>
      </c>
      <c r="F15" s="10">
        <v>0.5</v>
      </c>
      <c r="G15" s="34"/>
    </row>
    <row r="16" spans="2:7" x14ac:dyDescent="0.25">
      <c r="B16" s="32"/>
      <c r="C16" s="6" t="s">
        <v>87</v>
      </c>
      <c r="D16" s="14">
        <v>3.39</v>
      </c>
      <c r="E16" s="15" t="s">
        <v>17</v>
      </c>
      <c r="F16" s="16">
        <f>Cálculos!AJ9</f>
        <v>3.3879746972417744</v>
      </c>
      <c r="G16" s="34"/>
    </row>
    <row r="17" spans="2:7" x14ac:dyDescent="0.25">
      <c r="B17" s="32"/>
      <c r="C17" s="33"/>
      <c r="D17" s="33"/>
      <c r="E17" s="33"/>
      <c r="F17" s="33"/>
      <c r="G17" s="34"/>
    </row>
    <row r="18" spans="2:7" x14ac:dyDescent="0.25">
      <c r="B18" s="35"/>
      <c r="C18" s="36"/>
      <c r="D18" s="36"/>
      <c r="E18" s="36"/>
      <c r="F18" s="36"/>
      <c r="G18" s="38"/>
    </row>
    <row r="19" spans="2:7" s="28" customFormat="1" x14ac:dyDescent="0.25"/>
    <row r="20" spans="2:7" s="28" customFormat="1" x14ac:dyDescent="0.25"/>
    <row r="21" spans="2:7" s="28" customFormat="1" x14ac:dyDescent="0.25"/>
    <row r="22" spans="2:7" s="28" customFormat="1" x14ac:dyDescent="0.25"/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67D7E-D078-4A9C-814A-93B0870DFDA0}">
  <sheetPr codeName="Sheet4"/>
  <dimension ref="A1:AB375"/>
  <sheetViews>
    <sheetView topLeftCell="A379" workbookViewId="0">
      <selection activeCell="J4" sqref="J4"/>
    </sheetView>
  </sheetViews>
  <sheetFormatPr baseColWidth="10" defaultColWidth="8.85546875" defaultRowHeight="15" x14ac:dyDescent="0.25"/>
  <cols>
    <col min="1" max="1" width="8.85546875" style="28"/>
    <col min="2" max="2" width="3.42578125" style="28" customWidth="1"/>
    <col min="3" max="3" width="4" bestFit="1" customWidth="1"/>
    <col min="4" max="4" width="23.140625" bestFit="1" customWidth="1"/>
    <col min="5" max="5" width="22.7109375" bestFit="1" customWidth="1"/>
    <col min="6" max="6" width="18" bestFit="1" customWidth="1"/>
    <col min="7" max="9" width="8.85546875" style="28"/>
  </cols>
  <sheetData>
    <row r="1" spans="2:28" s="28" customFormat="1" x14ac:dyDescent="0.25"/>
    <row r="2" spans="2:28" s="28" customFormat="1" x14ac:dyDescent="0.25">
      <c r="B2" s="29"/>
      <c r="C2" s="30"/>
      <c r="D2" s="30"/>
      <c r="E2" s="30"/>
      <c r="F2" s="30"/>
      <c r="G2" s="31"/>
    </row>
    <row r="3" spans="2:28" x14ac:dyDescent="0.25">
      <c r="B3" s="32"/>
      <c r="C3" s="8" t="s">
        <v>88</v>
      </c>
      <c r="D3" s="8" t="s">
        <v>89</v>
      </c>
      <c r="E3" s="8" t="s">
        <v>90</v>
      </c>
      <c r="F3" s="8" t="s">
        <v>61</v>
      </c>
      <c r="G3" s="34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</row>
    <row r="4" spans="2:28" x14ac:dyDescent="0.25">
      <c r="B4" s="32"/>
      <c r="C4" s="11">
        <v>1</v>
      </c>
      <c r="D4" s="11">
        <v>19.8</v>
      </c>
      <c r="E4" s="11">
        <v>8</v>
      </c>
      <c r="F4" s="11">
        <v>20.100000000000001</v>
      </c>
      <c r="G4" s="34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</row>
    <row r="5" spans="2:28" x14ac:dyDescent="0.25">
      <c r="B5" s="32"/>
      <c r="C5" s="11">
        <v>2</v>
      </c>
      <c r="D5" s="11">
        <v>20</v>
      </c>
      <c r="E5" s="11">
        <v>7.5</v>
      </c>
      <c r="F5" s="11">
        <v>0.8</v>
      </c>
      <c r="G5" s="34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</row>
    <row r="6" spans="2:28" x14ac:dyDescent="0.25">
      <c r="B6" s="32"/>
      <c r="C6" s="11">
        <v>3</v>
      </c>
      <c r="D6" s="11">
        <v>21</v>
      </c>
      <c r="E6" s="11">
        <v>8.1</v>
      </c>
      <c r="F6" s="11">
        <v>15.5</v>
      </c>
      <c r="G6" s="34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</row>
    <row r="7" spans="2:28" x14ac:dyDescent="0.25">
      <c r="B7" s="32"/>
      <c r="C7" s="11">
        <v>4</v>
      </c>
      <c r="D7" s="11">
        <v>19.5</v>
      </c>
      <c r="E7" s="11">
        <v>8.9</v>
      </c>
      <c r="F7" s="11">
        <v>2.2999999999999998</v>
      </c>
      <c r="G7" s="34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</row>
    <row r="8" spans="2:28" x14ac:dyDescent="0.25">
      <c r="B8" s="32"/>
      <c r="C8" s="11">
        <v>5</v>
      </c>
      <c r="D8" s="11">
        <v>20.6</v>
      </c>
      <c r="E8" s="11">
        <v>6.9</v>
      </c>
      <c r="F8" s="11">
        <v>9.6</v>
      </c>
      <c r="G8" s="34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</row>
    <row r="9" spans="2:28" x14ac:dyDescent="0.25">
      <c r="B9" s="32"/>
      <c r="C9" s="11">
        <v>6</v>
      </c>
      <c r="D9" s="11">
        <v>18.5</v>
      </c>
      <c r="E9" s="11">
        <v>8.4</v>
      </c>
      <c r="F9" s="11">
        <v>17.100000000000001</v>
      </c>
      <c r="G9" s="34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</row>
    <row r="10" spans="2:28" x14ac:dyDescent="0.25">
      <c r="B10" s="32"/>
      <c r="C10" s="11">
        <v>7</v>
      </c>
      <c r="D10" s="11">
        <v>19.2</v>
      </c>
      <c r="E10" s="11">
        <v>8.4</v>
      </c>
      <c r="F10" s="11">
        <v>0.7</v>
      </c>
      <c r="G10" s="34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</row>
    <row r="11" spans="2:28" x14ac:dyDescent="0.25">
      <c r="B11" s="32"/>
      <c r="C11" s="11">
        <v>8</v>
      </c>
      <c r="D11" s="11">
        <v>19</v>
      </c>
      <c r="E11" s="11">
        <v>9.4</v>
      </c>
      <c r="F11" s="11">
        <v>0</v>
      </c>
      <c r="G11" s="34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</row>
    <row r="12" spans="2:28" x14ac:dyDescent="0.25">
      <c r="B12" s="32"/>
      <c r="C12" s="11">
        <v>9</v>
      </c>
      <c r="D12" s="11">
        <v>20.399999999999999</v>
      </c>
      <c r="E12" s="11">
        <v>7.8</v>
      </c>
      <c r="F12" s="11">
        <v>0</v>
      </c>
      <c r="G12" s="34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</row>
    <row r="13" spans="2:28" x14ac:dyDescent="0.25">
      <c r="B13" s="32"/>
      <c r="C13" s="11">
        <v>10</v>
      </c>
      <c r="D13" s="11">
        <v>20.5</v>
      </c>
      <c r="E13" s="11">
        <v>7.8</v>
      </c>
      <c r="F13" s="11">
        <v>0.1</v>
      </c>
      <c r="G13" s="34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</row>
    <row r="14" spans="2:28" x14ac:dyDescent="0.25">
      <c r="B14" s="32"/>
      <c r="C14" s="11">
        <v>11</v>
      </c>
      <c r="D14" s="11">
        <v>19.5</v>
      </c>
      <c r="E14" s="11">
        <v>7</v>
      </c>
      <c r="F14" s="11">
        <v>2.9</v>
      </c>
      <c r="G14" s="34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</row>
    <row r="15" spans="2:28" x14ac:dyDescent="0.25">
      <c r="B15" s="32"/>
      <c r="C15" s="11">
        <v>12</v>
      </c>
      <c r="D15" s="11">
        <v>15.5</v>
      </c>
      <c r="E15" s="11">
        <v>9.1999999999999993</v>
      </c>
      <c r="F15" s="11">
        <v>17.7</v>
      </c>
      <c r="G15" s="34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</row>
    <row r="16" spans="2:28" x14ac:dyDescent="0.25">
      <c r="B16" s="32"/>
      <c r="C16" s="11">
        <v>13</v>
      </c>
      <c r="D16" s="11">
        <v>21.2</v>
      </c>
      <c r="E16" s="11">
        <v>6.5</v>
      </c>
      <c r="F16" s="11">
        <v>0.4</v>
      </c>
      <c r="G16" s="34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</row>
    <row r="17" spans="2:28" x14ac:dyDescent="0.25">
      <c r="B17" s="32"/>
      <c r="C17" s="11">
        <v>14</v>
      </c>
      <c r="D17" s="11">
        <v>18</v>
      </c>
      <c r="E17" s="11">
        <v>9.5</v>
      </c>
      <c r="F17" s="11">
        <v>0.4</v>
      </c>
      <c r="G17" s="34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</row>
    <row r="18" spans="2:28" x14ac:dyDescent="0.25">
      <c r="B18" s="32"/>
      <c r="C18" s="11">
        <v>15</v>
      </c>
      <c r="D18" s="11">
        <v>18.2</v>
      </c>
      <c r="E18" s="11">
        <v>9.1999999999999993</v>
      </c>
      <c r="F18" s="11">
        <v>0.5</v>
      </c>
      <c r="G18" s="34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</row>
    <row r="19" spans="2:28" x14ac:dyDescent="0.25">
      <c r="B19" s="32"/>
      <c r="C19" s="11">
        <v>16</v>
      </c>
      <c r="D19" s="11">
        <v>21</v>
      </c>
      <c r="E19" s="11">
        <v>7</v>
      </c>
      <c r="F19" s="11">
        <v>0</v>
      </c>
      <c r="G19" s="34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</row>
    <row r="20" spans="2:28" x14ac:dyDescent="0.25">
      <c r="B20" s="32"/>
      <c r="C20" s="11">
        <v>17</v>
      </c>
      <c r="D20" s="11">
        <v>20</v>
      </c>
      <c r="E20" s="11">
        <v>7.2</v>
      </c>
      <c r="F20" s="11">
        <v>8.8000000000000007</v>
      </c>
      <c r="G20" s="34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</row>
    <row r="21" spans="2:28" x14ac:dyDescent="0.25">
      <c r="B21" s="32"/>
      <c r="C21" s="11">
        <v>18</v>
      </c>
      <c r="D21" s="11">
        <v>15.2</v>
      </c>
      <c r="E21" s="11">
        <v>8.5</v>
      </c>
      <c r="F21" s="11">
        <v>2.5</v>
      </c>
      <c r="G21" s="34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</row>
    <row r="22" spans="2:28" x14ac:dyDescent="0.25">
      <c r="B22" s="32"/>
      <c r="C22" s="11">
        <v>19</v>
      </c>
      <c r="D22" s="11">
        <v>21.2</v>
      </c>
      <c r="E22" s="11">
        <v>4.5</v>
      </c>
      <c r="F22" s="11">
        <v>7.9</v>
      </c>
      <c r="G22" s="34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2:28" x14ac:dyDescent="0.25">
      <c r="B23" s="32"/>
      <c r="C23" s="11">
        <v>20</v>
      </c>
      <c r="D23" s="11">
        <v>18</v>
      </c>
      <c r="E23" s="11">
        <v>6.5</v>
      </c>
      <c r="F23" s="11">
        <v>5</v>
      </c>
      <c r="G23" s="34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spans="2:28" x14ac:dyDescent="0.25">
      <c r="B24" s="32"/>
      <c r="C24" s="11">
        <v>21</v>
      </c>
      <c r="D24" s="11">
        <v>21</v>
      </c>
      <c r="E24" s="11">
        <v>8</v>
      </c>
      <c r="F24" s="11">
        <v>6.2</v>
      </c>
      <c r="G24" s="34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2:28" x14ac:dyDescent="0.25">
      <c r="B25" s="32"/>
      <c r="C25" s="11">
        <v>22</v>
      </c>
      <c r="D25" s="11">
        <v>19.2</v>
      </c>
      <c r="E25" s="11">
        <v>7.5</v>
      </c>
      <c r="F25" s="11">
        <v>0.1</v>
      </c>
      <c r="G25" s="34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2:28" x14ac:dyDescent="0.25">
      <c r="B26" s="32"/>
      <c r="C26" s="11">
        <v>23</v>
      </c>
      <c r="D26" s="11">
        <v>17.7</v>
      </c>
      <c r="E26" s="11">
        <v>7.6</v>
      </c>
      <c r="F26" s="11">
        <v>19.7</v>
      </c>
      <c r="G26" s="34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2:28" x14ac:dyDescent="0.25">
      <c r="B27" s="32"/>
      <c r="C27" s="11">
        <v>24</v>
      </c>
      <c r="D27" s="11">
        <v>16.399999999999999</v>
      </c>
      <c r="E27" s="11">
        <v>6.7</v>
      </c>
      <c r="F27" s="11">
        <v>2.4</v>
      </c>
      <c r="G27" s="34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2:28" x14ac:dyDescent="0.25">
      <c r="B28" s="32"/>
      <c r="C28" s="11">
        <v>25</v>
      </c>
      <c r="D28" s="11">
        <v>21.1</v>
      </c>
      <c r="E28" s="11">
        <v>6</v>
      </c>
      <c r="F28" s="11">
        <v>0</v>
      </c>
      <c r="G28" s="34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2:28" x14ac:dyDescent="0.25">
      <c r="B29" s="32"/>
      <c r="C29" s="11">
        <v>26</v>
      </c>
      <c r="D29" s="11">
        <v>21.8</v>
      </c>
      <c r="E29" s="11">
        <v>5.4</v>
      </c>
      <c r="F29" s="11">
        <v>4</v>
      </c>
      <c r="G29" s="34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2:28" x14ac:dyDescent="0.25">
      <c r="B30" s="32"/>
      <c r="C30" s="11">
        <v>27</v>
      </c>
      <c r="D30" s="11">
        <v>23.3</v>
      </c>
      <c r="E30" s="11">
        <v>5</v>
      </c>
      <c r="F30" s="11">
        <v>0.1</v>
      </c>
      <c r="G30" s="34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2:28" x14ac:dyDescent="0.25">
      <c r="B31" s="32"/>
      <c r="C31" s="11">
        <v>28</v>
      </c>
      <c r="D31" s="11">
        <v>22.7</v>
      </c>
      <c r="E31" s="11">
        <v>4.8</v>
      </c>
      <c r="F31" s="11">
        <v>0</v>
      </c>
      <c r="G31" s="34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2:28" x14ac:dyDescent="0.25">
      <c r="B32" s="32"/>
      <c r="C32" s="11">
        <v>29</v>
      </c>
      <c r="D32" s="11">
        <v>18</v>
      </c>
      <c r="E32" s="11">
        <v>5.0999999999999996</v>
      </c>
      <c r="F32" s="11">
        <v>1.7</v>
      </c>
      <c r="G32" s="34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pans="2:28" x14ac:dyDescent="0.25">
      <c r="B33" s="32"/>
      <c r="C33" s="11">
        <v>30</v>
      </c>
      <c r="D33" s="11">
        <v>22.1</v>
      </c>
      <c r="E33" s="11">
        <v>5</v>
      </c>
      <c r="F33" s="11">
        <v>5.2</v>
      </c>
      <c r="G33" s="34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2:28" x14ac:dyDescent="0.25">
      <c r="B34" s="32"/>
      <c r="C34" s="11">
        <v>31</v>
      </c>
      <c r="D34" s="11">
        <v>21.2</v>
      </c>
      <c r="E34" s="11">
        <v>5</v>
      </c>
      <c r="F34" s="11">
        <v>3.1</v>
      </c>
      <c r="G34" s="34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2:28" x14ac:dyDescent="0.25">
      <c r="B35" s="32"/>
      <c r="C35" s="11">
        <v>32</v>
      </c>
      <c r="D35" s="11">
        <v>21</v>
      </c>
      <c r="E35" s="11">
        <v>6.9</v>
      </c>
      <c r="F35" s="11">
        <v>1.4</v>
      </c>
      <c r="G35" s="34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spans="2:28" x14ac:dyDescent="0.25">
      <c r="B36" s="32"/>
      <c r="C36" s="11">
        <v>33</v>
      </c>
      <c r="D36" s="11">
        <v>20.8</v>
      </c>
      <c r="E36" s="11">
        <v>9.4</v>
      </c>
      <c r="F36" s="11">
        <v>2.2000000000000002</v>
      </c>
      <c r="G36" s="34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spans="2:28" x14ac:dyDescent="0.25">
      <c r="B37" s="32"/>
      <c r="C37" s="11">
        <v>34</v>
      </c>
      <c r="D37" s="11">
        <v>21.2</v>
      </c>
      <c r="E37" s="11">
        <v>10.4</v>
      </c>
      <c r="F37" s="11">
        <v>0</v>
      </c>
      <c r="G37" s="34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spans="2:28" x14ac:dyDescent="0.25">
      <c r="B38" s="32"/>
      <c r="C38" s="11">
        <v>35</v>
      </c>
      <c r="D38" s="11">
        <v>21.5</v>
      </c>
      <c r="E38" s="11">
        <v>7</v>
      </c>
      <c r="F38" s="11">
        <v>3.3</v>
      </c>
      <c r="G38" s="34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2:28" x14ac:dyDescent="0.25">
      <c r="B39" s="32"/>
      <c r="C39" s="11">
        <v>36</v>
      </c>
      <c r="D39" s="11">
        <v>23.5</v>
      </c>
      <c r="E39" s="11">
        <v>8.9</v>
      </c>
      <c r="F39" s="11">
        <v>0</v>
      </c>
      <c r="G39" s="34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2:28" x14ac:dyDescent="0.25">
      <c r="B40" s="32"/>
      <c r="C40" s="11">
        <v>37</v>
      </c>
      <c r="D40" s="11">
        <v>24.5</v>
      </c>
      <c r="E40" s="11">
        <v>9.4</v>
      </c>
      <c r="F40" s="11">
        <v>0</v>
      </c>
      <c r="G40" s="34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2:28" x14ac:dyDescent="0.25">
      <c r="B41" s="32"/>
      <c r="C41" s="11">
        <v>38</v>
      </c>
      <c r="D41" s="11">
        <v>25</v>
      </c>
      <c r="E41" s="11">
        <v>6.7</v>
      </c>
      <c r="F41" s="11">
        <v>13.5</v>
      </c>
      <c r="G41" s="34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2:28" x14ac:dyDescent="0.25">
      <c r="B42" s="32"/>
      <c r="C42" s="11">
        <v>39</v>
      </c>
      <c r="D42" s="11">
        <v>24.5</v>
      </c>
      <c r="E42" s="11">
        <v>8.1999999999999993</v>
      </c>
      <c r="F42" s="11">
        <v>0</v>
      </c>
      <c r="G42" s="34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2:28" x14ac:dyDescent="0.25">
      <c r="B43" s="32"/>
      <c r="C43" s="11">
        <v>40</v>
      </c>
      <c r="D43" s="11">
        <v>18.8</v>
      </c>
      <c r="E43" s="11">
        <v>8.1</v>
      </c>
      <c r="F43" s="11">
        <v>2</v>
      </c>
      <c r="G43" s="34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2:28" x14ac:dyDescent="0.25">
      <c r="B44" s="32"/>
      <c r="C44" s="11">
        <v>41</v>
      </c>
      <c r="D44" s="11">
        <v>19</v>
      </c>
      <c r="E44" s="11">
        <v>9.8000000000000007</v>
      </c>
      <c r="F44" s="11">
        <v>21.8</v>
      </c>
      <c r="G44" s="34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2:28" x14ac:dyDescent="0.25">
      <c r="B45" s="32"/>
      <c r="C45" s="11">
        <v>42</v>
      </c>
      <c r="D45" s="11">
        <v>19.2</v>
      </c>
      <c r="E45" s="11">
        <v>6.5</v>
      </c>
      <c r="F45" s="11">
        <v>0</v>
      </c>
      <c r="G45" s="34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spans="2:28" x14ac:dyDescent="0.25">
      <c r="B46" s="32"/>
      <c r="C46" s="11">
        <v>43</v>
      </c>
      <c r="D46" s="11">
        <v>21.3</v>
      </c>
      <c r="E46" s="11">
        <v>8.6</v>
      </c>
      <c r="F46" s="11">
        <v>1.9</v>
      </c>
      <c r="G46" s="34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spans="2:28" x14ac:dyDescent="0.25">
      <c r="B47" s="32"/>
      <c r="C47" s="11">
        <v>44</v>
      </c>
      <c r="D47" s="11">
        <v>21.2</v>
      </c>
      <c r="E47" s="11">
        <v>10.4</v>
      </c>
      <c r="F47" s="11">
        <v>0.8</v>
      </c>
      <c r="G47" s="34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spans="2:28" x14ac:dyDescent="0.25">
      <c r="B48" s="32"/>
      <c r="C48" s="11">
        <v>45</v>
      </c>
      <c r="D48" s="11">
        <v>19.8</v>
      </c>
      <c r="E48" s="11">
        <v>10</v>
      </c>
      <c r="F48" s="11">
        <v>0</v>
      </c>
      <c r="G48" s="34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</row>
    <row r="49" spans="2:28" x14ac:dyDescent="0.25">
      <c r="B49" s="32"/>
      <c r="C49" s="11">
        <v>46</v>
      </c>
      <c r="D49" s="11">
        <v>20.5</v>
      </c>
      <c r="E49" s="11">
        <v>10</v>
      </c>
      <c r="F49" s="11">
        <v>1.7</v>
      </c>
      <c r="G49" s="34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spans="2:28" x14ac:dyDescent="0.25">
      <c r="B50" s="32"/>
      <c r="C50" s="11">
        <v>47</v>
      </c>
      <c r="D50" s="11">
        <v>20.7</v>
      </c>
      <c r="E50" s="11">
        <v>9.1</v>
      </c>
      <c r="F50" s="11">
        <v>18.100000000000001</v>
      </c>
      <c r="G50" s="34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  <row r="51" spans="2:28" x14ac:dyDescent="0.25">
      <c r="B51" s="32"/>
      <c r="C51" s="11">
        <v>48</v>
      </c>
      <c r="D51" s="11">
        <v>21.8</v>
      </c>
      <c r="E51" s="11">
        <v>8.1</v>
      </c>
      <c r="F51" s="11">
        <v>1.4</v>
      </c>
      <c r="G51" s="34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</row>
    <row r="52" spans="2:28" x14ac:dyDescent="0.25">
      <c r="B52" s="32"/>
      <c r="C52" s="11">
        <v>49</v>
      </c>
      <c r="D52" s="11">
        <v>23.8</v>
      </c>
      <c r="E52" s="11">
        <v>8</v>
      </c>
      <c r="F52" s="11">
        <v>12.5</v>
      </c>
      <c r="G52" s="34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  <row r="53" spans="2:28" x14ac:dyDescent="0.25">
      <c r="B53" s="32"/>
      <c r="C53" s="11">
        <v>50</v>
      </c>
      <c r="D53" s="11">
        <v>21.7</v>
      </c>
      <c r="E53" s="11">
        <v>7.5</v>
      </c>
      <c r="F53" s="11">
        <v>0</v>
      </c>
      <c r="G53" s="34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spans="2:28" x14ac:dyDescent="0.25">
      <c r="B54" s="32"/>
      <c r="C54" s="11">
        <v>51</v>
      </c>
      <c r="D54" s="11">
        <v>20</v>
      </c>
      <c r="E54" s="11">
        <v>6</v>
      </c>
      <c r="F54" s="11">
        <v>24</v>
      </c>
      <c r="G54" s="34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spans="2:28" x14ac:dyDescent="0.25">
      <c r="B55" s="32"/>
      <c r="C55" s="11">
        <v>52</v>
      </c>
      <c r="D55" s="11">
        <v>17.399999999999999</v>
      </c>
      <c r="E55" s="11">
        <v>5</v>
      </c>
      <c r="F55" s="11">
        <v>12.1</v>
      </c>
      <c r="G55" s="34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  <row r="56" spans="2:28" x14ac:dyDescent="0.25">
      <c r="B56" s="32"/>
      <c r="C56" s="11">
        <v>53</v>
      </c>
      <c r="D56" s="11">
        <v>16.399999999999999</v>
      </c>
      <c r="E56" s="11">
        <v>5</v>
      </c>
      <c r="F56" s="11">
        <v>6.8</v>
      </c>
      <c r="G56" s="34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</row>
    <row r="57" spans="2:28" x14ac:dyDescent="0.25">
      <c r="B57" s="32"/>
      <c r="C57" s="11">
        <v>54</v>
      </c>
      <c r="D57" s="11">
        <v>20.5</v>
      </c>
      <c r="E57" s="11">
        <v>8</v>
      </c>
      <c r="F57" s="11">
        <v>27.7</v>
      </c>
      <c r="G57" s="34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spans="2:28" x14ac:dyDescent="0.25">
      <c r="B58" s="32"/>
      <c r="C58" s="11">
        <v>55</v>
      </c>
      <c r="D58" s="11">
        <v>21.5</v>
      </c>
      <c r="E58" s="11">
        <v>7.5</v>
      </c>
      <c r="F58" s="11">
        <v>9</v>
      </c>
      <c r="G58" s="34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spans="2:28" x14ac:dyDescent="0.25">
      <c r="B59" s="32"/>
      <c r="C59" s="11">
        <v>56</v>
      </c>
      <c r="D59" s="11">
        <v>19.8</v>
      </c>
      <c r="E59" s="11">
        <v>8.5</v>
      </c>
      <c r="F59" s="11">
        <v>0.5</v>
      </c>
      <c r="G59" s="34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spans="2:28" x14ac:dyDescent="0.25">
      <c r="B60" s="32"/>
      <c r="C60" s="11">
        <v>57</v>
      </c>
      <c r="D60" s="11">
        <v>21.2</v>
      </c>
      <c r="E60" s="11">
        <v>9.5</v>
      </c>
      <c r="F60" s="11">
        <v>0</v>
      </c>
      <c r="G60" s="34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spans="2:28" x14ac:dyDescent="0.25">
      <c r="B61" s="32"/>
      <c r="C61" s="11">
        <v>58</v>
      </c>
      <c r="D61" s="11">
        <v>17</v>
      </c>
      <c r="E61" s="11">
        <v>8.8000000000000007</v>
      </c>
      <c r="F61" s="11">
        <v>1.1000000000000001</v>
      </c>
      <c r="G61" s="34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spans="2:28" x14ac:dyDescent="0.25">
      <c r="B62" s="32"/>
      <c r="C62" s="11">
        <v>59</v>
      </c>
      <c r="D62" s="11">
        <v>20.5</v>
      </c>
      <c r="E62" s="11">
        <v>8.4</v>
      </c>
      <c r="F62" s="11">
        <v>0.4</v>
      </c>
      <c r="G62" s="34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spans="2:28" x14ac:dyDescent="0.25">
      <c r="B63" s="32"/>
      <c r="C63" s="11">
        <v>60</v>
      </c>
      <c r="D63" s="11">
        <v>20.6</v>
      </c>
      <c r="E63" s="11">
        <v>8.4</v>
      </c>
      <c r="F63" s="11">
        <v>0</v>
      </c>
      <c r="G63" s="34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spans="2:28" x14ac:dyDescent="0.25">
      <c r="B64" s="32"/>
      <c r="C64" s="11">
        <v>61</v>
      </c>
      <c r="D64" s="11">
        <v>22</v>
      </c>
      <c r="E64" s="11">
        <v>6.2</v>
      </c>
      <c r="F64" s="11">
        <v>3.4</v>
      </c>
      <c r="G64" s="34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spans="2:28" x14ac:dyDescent="0.25">
      <c r="B65" s="32"/>
      <c r="C65" s="11">
        <v>62</v>
      </c>
      <c r="D65" s="11">
        <v>21.2</v>
      </c>
      <c r="E65" s="11">
        <v>7</v>
      </c>
      <c r="F65" s="11">
        <v>0</v>
      </c>
      <c r="G65" s="34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spans="2:28" x14ac:dyDescent="0.25">
      <c r="B66" s="32"/>
      <c r="C66" s="11">
        <v>63</v>
      </c>
      <c r="D66" s="11">
        <v>19.8</v>
      </c>
      <c r="E66" s="11">
        <v>10</v>
      </c>
      <c r="F66" s="11">
        <v>2.6</v>
      </c>
      <c r="G66" s="34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spans="2:28" x14ac:dyDescent="0.25">
      <c r="B67" s="32"/>
      <c r="C67" s="11">
        <v>64</v>
      </c>
      <c r="D67" s="11">
        <v>19.5</v>
      </c>
      <c r="E67" s="11">
        <v>8.5</v>
      </c>
      <c r="F67" s="11">
        <v>0</v>
      </c>
      <c r="G67" s="34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spans="2:28" x14ac:dyDescent="0.25">
      <c r="B68" s="32"/>
      <c r="C68" s="11">
        <v>65</v>
      </c>
      <c r="D68" s="11">
        <v>21.2</v>
      </c>
      <c r="E68" s="11">
        <v>5</v>
      </c>
      <c r="F68" s="11">
        <v>5.8</v>
      </c>
      <c r="G68" s="34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</row>
    <row r="69" spans="2:28" x14ac:dyDescent="0.25">
      <c r="B69" s="32"/>
      <c r="C69" s="11">
        <v>66</v>
      </c>
      <c r="D69" s="11">
        <v>17.7</v>
      </c>
      <c r="E69" s="11">
        <v>7.5</v>
      </c>
      <c r="F69" s="11">
        <v>0</v>
      </c>
      <c r="G69" s="34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spans="2:28" x14ac:dyDescent="0.25">
      <c r="B70" s="32"/>
      <c r="C70" s="11">
        <v>67</v>
      </c>
      <c r="D70" s="11">
        <v>21.5</v>
      </c>
      <c r="E70" s="11">
        <v>7.2</v>
      </c>
      <c r="F70" s="11">
        <v>33.9</v>
      </c>
      <c r="G70" s="34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spans="2:28" x14ac:dyDescent="0.25">
      <c r="B71" s="32"/>
      <c r="C71" s="11">
        <v>68</v>
      </c>
      <c r="D71" s="11">
        <v>18.7</v>
      </c>
      <c r="E71" s="11">
        <v>7.5</v>
      </c>
      <c r="F71" s="11">
        <v>2</v>
      </c>
      <c r="G71" s="34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spans="2:28" x14ac:dyDescent="0.25">
      <c r="B72" s="32"/>
      <c r="C72" s="11">
        <v>69</v>
      </c>
      <c r="D72" s="11">
        <v>21.8</v>
      </c>
      <c r="E72" s="11">
        <v>7.6</v>
      </c>
      <c r="F72" s="11">
        <v>13.1</v>
      </c>
      <c r="G72" s="34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2:28" x14ac:dyDescent="0.25">
      <c r="B73" s="32"/>
      <c r="C73" s="11">
        <v>70</v>
      </c>
      <c r="D73" s="11">
        <v>20.2</v>
      </c>
      <c r="E73" s="11">
        <v>6.8</v>
      </c>
      <c r="F73" s="11">
        <v>5.4</v>
      </c>
      <c r="G73" s="34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2:28" x14ac:dyDescent="0.25">
      <c r="B74" s="32"/>
      <c r="C74" s="11">
        <v>71</v>
      </c>
      <c r="D74" s="11">
        <v>20</v>
      </c>
      <c r="E74" s="11">
        <v>8</v>
      </c>
      <c r="F74" s="11">
        <v>20.100000000000001</v>
      </c>
      <c r="G74" s="34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2:28" x14ac:dyDescent="0.25">
      <c r="B75" s="32"/>
      <c r="C75" s="11">
        <v>72</v>
      </c>
      <c r="D75" s="11">
        <v>20.6</v>
      </c>
      <c r="E75" s="11">
        <v>7.5</v>
      </c>
      <c r="F75" s="11">
        <v>8.5</v>
      </c>
      <c r="G75" s="34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2:28" x14ac:dyDescent="0.25">
      <c r="B76" s="32"/>
      <c r="C76" s="11">
        <v>73</v>
      </c>
      <c r="D76" s="11">
        <v>16.600000000000001</v>
      </c>
      <c r="E76" s="11">
        <v>8</v>
      </c>
      <c r="F76" s="11">
        <v>3.4</v>
      </c>
      <c r="G76" s="34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2:28" x14ac:dyDescent="0.25">
      <c r="B77" s="32"/>
      <c r="C77" s="11">
        <v>74</v>
      </c>
      <c r="D77" s="11">
        <v>16.399999999999999</v>
      </c>
      <c r="E77" s="11">
        <v>9</v>
      </c>
      <c r="F77" s="11">
        <v>5.6</v>
      </c>
      <c r="G77" s="34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2:28" x14ac:dyDescent="0.25">
      <c r="B78" s="32"/>
      <c r="C78" s="11">
        <v>75</v>
      </c>
      <c r="D78" s="11">
        <v>17.600000000000001</v>
      </c>
      <c r="E78" s="11">
        <v>9</v>
      </c>
      <c r="F78" s="11">
        <v>18.3</v>
      </c>
      <c r="G78" s="34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2:28" x14ac:dyDescent="0.25">
      <c r="B79" s="32"/>
      <c r="C79" s="11">
        <v>76</v>
      </c>
      <c r="D79" s="11">
        <v>17.600000000000001</v>
      </c>
      <c r="E79" s="11">
        <v>9.3000000000000007</v>
      </c>
      <c r="F79" s="11">
        <v>0.2</v>
      </c>
      <c r="G79" s="34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2:28" x14ac:dyDescent="0.25">
      <c r="B80" s="32"/>
      <c r="C80" s="11">
        <v>77</v>
      </c>
      <c r="D80" s="11">
        <v>20.2</v>
      </c>
      <c r="E80" s="11">
        <v>9.6999999999999993</v>
      </c>
      <c r="F80" s="11">
        <v>2.2000000000000002</v>
      </c>
      <c r="G80" s="34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2:28" x14ac:dyDescent="0.25">
      <c r="B81" s="32"/>
      <c r="C81" s="11">
        <v>78</v>
      </c>
      <c r="D81" s="11">
        <v>21.3</v>
      </c>
      <c r="E81" s="11">
        <v>9.8000000000000007</v>
      </c>
      <c r="F81" s="11">
        <v>0.2</v>
      </c>
      <c r="G81" s="34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2:28" x14ac:dyDescent="0.25">
      <c r="B82" s="32"/>
      <c r="C82" s="11">
        <v>79</v>
      </c>
      <c r="D82" s="11">
        <v>20.6</v>
      </c>
      <c r="E82" s="11">
        <v>8.8000000000000007</v>
      </c>
      <c r="F82" s="11">
        <v>3.6</v>
      </c>
      <c r="G82" s="34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2:28" x14ac:dyDescent="0.25">
      <c r="B83" s="32"/>
      <c r="C83" s="11">
        <v>80</v>
      </c>
      <c r="D83" s="11">
        <v>17.5</v>
      </c>
      <c r="E83" s="11">
        <v>8.6999999999999993</v>
      </c>
      <c r="F83" s="11">
        <v>0</v>
      </c>
      <c r="G83" s="34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2:28" x14ac:dyDescent="0.25">
      <c r="B84" s="32"/>
      <c r="C84" s="11">
        <v>81</v>
      </c>
      <c r="D84" s="11">
        <v>21.8</v>
      </c>
      <c r="E84" s="11">
        <v>4.8</v>
      </c>
      <c r="F84" s="11">
        <v>1.7</v>
      </c>
      <c r="G84" s="34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2:28" x14ac:dyDescent="0.25">
      <c r="B85" s="32"/>
      <c r="C85" s="11">
        <v>82</v>
      </c>
      <c r="D85" s="11">
        <v>17.8</v>
      </c>
      <c r="E85" s="11">
        <v>5.7</v>
      </c>
      <c r="F85" s="11">
        <v>2.2999999999999998</v>
      </c>
      <c r="G85" s="34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2:28" x14ac:dyDescent="0.25">
      <c r="B86" s="32"/>
      <c r="C86" s="11">
        <v>83</v>
      </c>
      <c r="D86" s="11">
        <v>22.5</v>
      </c>
      <c r="E86" s="11">
        <v>3.7</v>
      </c>
      <c r="F86" s="11">
        <v>0</v>
      </c>
      <c r="G86" s="34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2:28" x14ac:dyDescent="0.25">
      <c r="B87" s="32"/>
      <c r="C87" s="11">
        <v>84</v>
      </c>
      <c r="D87" s="11">
        <v>22.5</v>
      </c>
      <c r="E87" s="11">
        <v>7.8</v>
      </c>
      <c r="F87" s="11">
        <v>0</v>
      </c>
      <c r="G87" s="34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2:28" x14ac:dyDescent="0.25">
      <c r="B88" s="32"/>
      <c r="C88" s="11">
        <v>85</v>
      </c>
      <c r="D88" s="11">
        <v>21.7</v>
      </c>
      <c r="E88" s="11">
        <v>6.4</v>
      </c>
      <c r="F88" s="11">
        <v>0</v>
      </c>
      <c r="G88" s="34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2:28" x14ac:dyDescent="0.25">
      <c r="B89" s="32"/>
      <c r="C89" s="11">
        <v>86</v>
      </c>
      <c r="D89" s="11">
        <v>21.9</v>
      </c>
      <c r="E89" s="11">
        <v>7.4</v>
      </c>
      <c r="F89" s="11">
        <v>0</v>
      </c>
      <c r="G89" s="34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2:28" x14ac:dyDescent="0.25">
      <c r="B90" s="32"/>
      <c r="C90" s="11">
        <v>87</v>
      </c>
      <c r="D90" s="11">
        <v>21.4</v>
      </c>
      <c r="E90" s="11">
        <v>5.2</v>
      </c>
      <c r="F90" s="11">
        <v>11.7</v>
      </c>
      <c r="G90" s="34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2:28" x14ac:dyDescent="0.25">
      <c r="B91" s="32"/>
      <c r="C91" s="11">
        <v>88</v>
      </c>
      <c r="D91" s="11">
        <v>22.2</v>
      </c>
      <c r="E91" s="11">
        <v>6</v>
      </c>
      <c r="F91" s="11">
        <v>0</v>
      </c>
      <c r="G91" s="34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2:28" x14ac:dyDescent="0.25">
      <c r="B92" s="32"/>
      <c r="C92" s="11">
        <v>89</v>
      </c>
      <c r="D92" s="11">
        <v>20.3</v>
      </c>
      <c r="E92" s="11">
        <v>5.5</v>
      </c>
      <c r="F92" s="11">
        <v>1.7</v>
      </c>
      <c r="G92" s="34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2:28" x14ac:dyDescent="0.25">
      <c r="B93" s="32"/>
      <c r="C93" s="11">
        <v>90</v>
      </c>
      <c r="D93" s="11">
        <v>22</v>
      </c>
      <c r="E93" s="11">
        <v>7</v>
      </c>
      <c r="F93" s="11">
        <v>0</v>
      </c>
      <c r="G93" s="34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2:28" x14ac:dyDescent="0.25">
      <c r="B94" s="32"/>
      <c r="C94" s="11">
        <v>91</v>
      </c>
      <c r="D94" s="11">
        <v>22.3</v>
      </c>
      <c r="E94" s="11">
        <v>6.7</v>
      </c>
      <c r="F94" s="11">
        <v>0</v>
      </c>
      <c r="G94" s="34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2:28" x14ac:dyDescent="0.25">
      <c r="B95" s="32"/>
      <c r="C95" s="11">
        <v>92</v>
      </c>
      <c r="D95" s="11">
        <v>22.4</v>
      </c>
      <c r="E95" s="11">
        <v>7.8</v>
      </c>
      <c r="F95" s="11">
        <v>0</v>
      </c>
      <c r="G95" s="34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2:28" x14ac:dyDescent="0.25">
      <c r="B96" s="32"/>
      <c r="C96" s="11">
        <v>93</v>
      </c>
      <c r="D96" s="11">
        <v>22</v>
      </c>
      <c r="E96" s="11">
        <v>6.8</v>
      </c>
      <c r="F96" s="11">
        <v>0.5</v>
      </c>
      <c r="G96" s="34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2:28" x14ac:dyDescent="0.25">
      <c r="B97" s="32"/>
      <c r="C97" s="11">
        <v>94</v>
      </c>
      <c r="D97" s="11">
        <v>20.5</v>
      </c>
      <c r="E97" s="11">
        <v>7</v>
      </c>
      <c r="F97" s="11">
        <v>0</v>
      </c>
      <c r="G97" s="34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2:28" x14ac:dyDescent="0.25">
      <c r="B98" s="32"/>
      <c r="C98" s="11">
        <v>95</v>
      </c>
      <c r="D98" s="11">
        <v>22.6</v>
      </c>
      <c r="E98" s="11">
        <v>5</v>
      </c>
      <c r="F98" s="11">
        <v>0</v>
      </c>
      <c r="G98" s="34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2:28" x14ac:dyDescent="0.25">
      <c r="B99" s="32"/>
      <c r="C99" s="11">
        <v>96</v>
      </c>
      <c r="D99" s="11">
        <v>16.8</v>
      </c>
      <c r="E99" s="11">
        <v>6.5</v>
      </c>
      <c r="F99" s="11">
        <v>0</v>
      </c>
      <c r="G99" s="34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2:28" x14ac:dyDescent="0.25">
      <c r="B100" s="32"/>
      <c r="C100" s="11">
        <v>97</v>
      </c>
      <c r="D100" s="11">
        <v>22.2</v>
      </c>
      <c r="E100" s="11">
        <v>2.1</v>
      </c>
      <c r="F100" s="11">
        <v>0.2</v>
      </c>
      <c r="G100" s="34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spans="2:28" x14ac:dyDescent="0.25">
      <c r="B101" s="32"/>
      <c r="C101" s="11">
        <v>98</v>
      </c>
      <c r="D101" s="11">
        <v>19.3</v>
      </c>
      <c r="E101" s="11">
        <v>5.4</v>
      </c>
      <c r="F101" s="11">
        <v>0</v>
      </c>
      <c r="G101" s="34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spans="2:28" x14ac:dyDescent="0.25">
      <c r="B102" s="32"/>
      <c r="C102" s="11">
        <v>99</v>
      </c>
      <c r="D102" s="11">
        <v>19.2</v>
      </c>
      <c r="E102" s="11">
        <v>3.8</v>
      </c>
      <c r="F102" s="11">
        <v>0</v>
      </c>
      <c r="G102" s="34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spans="2:28" x14ac:dyDescent="0.25">
      <c r="B103" s="32"/>
      <c r="C103" s="11">
        <v>100</v>
      </c>
      <c r="D103" s="11">
        <v>18.3</v>
      </c>
      <c r="E103" s="11">
        <v>7.8</v>
      </c>
      <c r="F103" s="11">
        <v>0</v>
      </c>
      <c r="G103" s="34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spans="2:28" x14ac:dyDescent="0.25">
      <c r="B104" s="32"/>
      <c r="C104" s="11">
        <v>101</v>
      </c>
      <c r="D104" s="11">
        <v>22.6</v>
      </c>
      <c r="E104" s="11">
        <v>4.5</v>
      </c>
      <c r="F104" s="11">
        <v>0</v>
      </c>
      <c r="G104" s="34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spans="2:28" x14ac:dyDescent="0.25">
      <c r="B105" s="32"/>
      <c r="C105" s="11">
        <v>102</v>
      </c>
      <c r="D105" s="11">
        <v>23</v>
      </c>
      <c r="E105" s="11">
        <v>4</v>
      </c>
      <c r="F105" s="11">
        <v>3.5</v>
      </c>
      <c r="G105" s="34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</row>
    <row r="106" spans="2:28" x14ac:dyDescent="0.25">
      <c r="B106" s="32"/>
      <c r="C106" s="11">
        <v>103</v>
      </c>
      <c r="D106" s="11">
        <v>17.5</v>
      </c>
      <c r="E106" s="11">
        <v>3.8</v>
      </c>
      <c r="F106" s="11">
        <v>1.8</v>
      </c>
      <c r="G106" s="34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</row>
    <row r="107" spans="2:28" x14ac:dyDescent="0.25">
      <c r="B107" s="32"/>
      <c r="C107" s="11">
        <v>104</v>
      </c>
      <c r="D107" s="11">
        <v>22.3</v>
      </c>
      <c r="E107" s="11">
        <v>4.5</v>
      </c>
      <c r="F107" s="11">
        <v>0</v>
      </c>
      <c r="G107" s="34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</row>
    <row r="108" spans="2:28" x14ac:dyDescent="0.25">
      <c r="B108" s="32"/>
      <c r="C108" s="11">
        <v>105</v>
      </c>
      <c r="D108" s="11">
        <v>21.3</v>
      </c>
      <c r="E108" s="11">
        <v>1.3</v>
      </c>
      <c r="F108" s="11">
        <v>0</v>
      </c>
      <c r="G108" s="34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</row>
    <row r="109" spans="2:28" x14ac:dyDescent="0.25">
      <c r="B109" s="32"/>
      <c r="C109" s="11">
        <v>106</v>
      </c>
      <c r="D109" s="11">
        <v>22.2</v>
      </c>
      <c r="E109" s="11">
        <v>2.7</v>
      </c>
      <c r="F109" s="11">
        <v>0</v>
      </c>
      <c r="G109" s="34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</row>
    <row r="110" spans="2:28" x14ac:dyDescent="0.25">
      <c r="B110" s="32"/>
      <c r="C110" s="11">
        <v>107</v>
      </c>
      <c r="D110" s="11">
        <v>21.7</v>
      </c>
      <c r="E110" s="11">
        <v>2.4</v>
      </c>
      <c r="F110" s="11">
        <v>0</v>
      </c>
      <c r="G110" s="34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</row>
    <row r="111" spans="2:28" x14ac:dyDescent="0.25">
      <c r="B111" s="32"/>
      <c r="C111" s="11">
        <v>108</v>
      </c>
      <c r="D111" s="11">
        <v>22</v>
      </c>
      <c r="E111" s="11">
        <v>4</v>
      </c>
      <c r="F111" s="11">
        <v>0.7</v>
      </c>
      <c r="G111" s="34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</row>
    <row r="112" spans="2:28" x14ac:dyDescent="0.25">
      <c r="B112" s="32"/>
      <c r="C112" s="11">
        <v>109</v>
      </c>
      <c r="D112" s="11">
        <v>22.2</v>
      </c>
      <c r="E112" s="11">
        <v>5</v>
      </c>
      <c r="F112" s="11">
        <v>0.5</v>
      </c>
      <c r="G112" s="34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</row>
    <row r="113" spans="2:28" x14ac:dyDescent="0.25">
      <c r="B113" s="32"/>
      <c r="C113" s="11">
        <v>110</v>
      </c>
      <c r="D113" s="11">
        <v>21.5</v>
      </c>
      <c r="E113" s="11">
        <v>7.5</v>
      </c>
      <c r="F113" s="11">
        <v>0</v>
      </c>
      <c r="G113" s="34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</row>
    <row r="114" spans="2:28" x14ac:dyDescent="0.25">
      <c r="B114" s="32"/>
      <c r="C114" s="11">
        <v>111</v>
      </c>
      <c r="D114" s="11">
        <v>21.9</v>
      </c>
      <c r="E114" s="11">
        <v>3</v>
      </c>
      <c r="F114" s="11">
        <v>0</v>
      </c>
      <c r="G114" s="34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</row>
    <row r="115" spans="2:28" x14ac:dyDescent="0.25">
      <c r="B115" s="32"/>
      <c r="C115" s="11">
        <v>112</v>
      </c>
      <c r="D115" s="11">
        <v>21</v>
      </c>
      <c r="E115" s="11">
        <v>2.6</v>
      </c>
      <c r="F115" s="11">
        <v>0.6</v>
      </c>
      <c r="G115" s="34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</row>
    <row r="116" spans="2:28" x14ac:dyDescent="0.25">
      <c r="B116" s="32"/>
      <c r="C116" s="11">
        <v>113</v>
      </c>
      <c r="D116" s="11">
        <v>19.5</v>
      </c>
      <c r="E116" s="11">
        <v>2.2000000000000002</v>
      </c>
      <c r="F116" s="11">
        <v>0</v>
      </c>
      <c r="G116" s="34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</row>
    <row r="117" spans="2:28" x14ac:dyDescent="0.25">
      <c r="B117" s="32"/>
      <c r="C117" s="11">
        <v>114</v>
      </c>
      <c r="D117" s="11">
        <v>17.8</v>
      </c>
      <c r="E117" s="11">
        <v>6</v>
      </c>
      <c r="F117" s="11">
        <v>0</v>
      </c>
      <c r="G117" s="34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</row>
    <row r="118" spans="2:28" x14ac:dyDescent="0.25">
      <c r="B118" s="32"/>
      <c r="C118" s="11">
        <v>115</v>
      </c>
      <c r="D118" s="11">
        <v>18.600000000000001</v>
      </c>
      <c r="E118" s="11">
        <v>4.5999999999999996</v>
      </c>
      <c r="F118" s="11">
        <v>0</v>
      </c>
      <c r="G118" s="34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</row>
    <row r="119" spans="2:28" x14ac:dyDescent="0.25">
      <c r="B119" s="32"/>
      <c r="C119" s="11">
        <v>116</v>
      </c>
      <c r="D119" s="11">
        <v>19.8</v>
      </c>
      <c r="E119" s="11">
        <v>4</v>
      </c>
      <c r="F119" s="11">
        <v>12.5</v>
      </c>
      <c r="G119" s="34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</row>
    <row r="120" spans="2:28" x14ac:dyDescent="0.25">
      <c r="B120" s="32"/>
      <c r="C120" s="11">
        <v>117</v>
      </c>
      <c r="D120" s="11">
        <v>21.7</v>
      </c>
      <c r="E120" s="11">
        <v>6.5</v>
      </c>
      <c r="F120" s="11">
        <v>0</v>
      </c>
      <c r="G120" s="34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</row>
    <row r="121" spans="2:28" x14ac:dyDescent="0.25">
      <c r="B121" s="32"/>
      <c r="C121" s="11">
        <v>118</v>
      </c>
      <c r="D121" s="11">
        <v>20.8</v>
      </c>
      <c r="E121" s="11">
        <v>3.6</v>
      </c>
      <c r="F121" s="11">
        <v>0</v>
      </c>
      <c r="G121" s="34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</row>
    <row r="122" spans="2:28" x14ac:dyDescent="0.25">
      <c r="B122" s="32"/>
      <c r="C122" s="11">
        <v>119</v>
      </c>
      <c r="D122" s="11">
        <v>21.7</v>
      </c>
      <c r="E122" s="11">
        <v>6</v>
      </c>
      <c r="F122" s="11">
        <v>0</v>
      </c>
      <c r="G122" s="34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</row>
    <row r="123" spans="2:28" x14ac:dyDescent="0.25">
      <c r="B123" s="32"/>
      <c r="C123" s="11">
        <v>120</v>
      </c>
      <c r="D123" s="11">
        <v>21</v>
      </c>
      <c r="E123" s="11">
        <v>4.2</v>
      </c>
      <c r="F123" s="11">
        <v>0</v>
      </c>
      <c r="G123" s="34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</row>
    <row r="124" spans="2:28" x14ac:dyDescent="0.25">
      <c r="B124" s="32"/>
      <c r="C124" s="11">
        <v>121</v>
      </c>
      <c r="D124" s="11">
        <v>22</v>
      </c>
      <c r="E124" s="11">
        <v>3.1</v>
      </c>
      <c r="F124" s="11">
        <v>0</v>
      </c>
      <c r="G124" s="34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</row>
    <row r="125" spans="2:28" x14ac:dyDescent="0.25">
      <c r="B125" s="32"/>
      <c r="C125" s="11">
        <v>122</v>
      </c>
      <c r="D125" s="11">
        <v>22.8</v>
      </c>
      <c r="E125" s="11">
        <v>3.5</v>
      </c>
      <c r="F125" s="11">
        <v>0</v>
      </c>
      <c r="G125" s="34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</row>
    <row r="126" spans="2:28" x14ac:dyDescent="0.25">
      <c r="B126" s="32"/>
      <c r="C126" s="11">
        <v>123</v>
      </c>
      <c r="D126" s="11">
        <v>23.4</v>
      </c>
      <c r="E126" s="11">
        <v>3.1</v>
      </c>
      <c r="F126" s="11">
        <v>0</v>
      </c>
      <c r="G126" s="34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</row>
    <row r="127" spans="2:28" x14ac:dyDescent="0.25">
      <c r="B127" s="32"/>
      <c r="C127" s="11">
        <v>124</v>
      </c>
      <c r="D127" s="11">
        <v>18.2</v>
      </c>
      <c r="E127" s="11">
        <v>5.6</v>
      </c>
      <c r="F127" s="11">
        <v>0</v>
      </c>
      <c r="G127" s="34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</row>
    <row r="128" spans="2:28" x14ac:dyDescent="0.25">
      <c r="B128" s="32"/>
      <c r="C128" s="11">
        <v>125</v>
      </c>
      <c r="D128" s="11">
        <v>19.600000000000001</v>
      </c>
      <c r="E128" s="11">
        <v>5.3</v>
      </c>
      <c r="F128" s="11">
        <v>0</v>
      </c>
      <c r="G128" s="34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</row>
    <row r="129" spans="2:28" x14ac:dyDescent="0.25">
      <c r="B129" s="32"/>
      <c r="C129" s="11">
        <v>126</v>
      </c>
      <c r="D129" s="11">
        <v>20.5</v>
      </c>
      <c r="E129" s="11">
        <v>1.8</v>
      </c>
      <c r="F129" s="11">
        <v>0</v>
      </c>
      <c r="G129" s="34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</row>
    <row r="130" spans="2:28" x14ac:dyDescent="0.25">
      <c r="B130" s="32"/>
      <c r="C130" s="11">
        <v>127</v>
      </c>
      <c r="D130" s="11">
        <v>20.8</v>
      </c>
      <c r="E130" s="11">
        <v>4</v>
      </c>
      <c r="F130" s="11">
        <v>0</v>
      </c>
      <c r="G130" s="34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</row>
    <row r="131" spans="2:28" x14ac:dyDescent="0.25">
      <c r="B131" s="32"/>
      <c r="C131" s="11">
        <v>128</v>
      </c>
      <c r="D131" s="11">
        <v>18.7</v>
      </c>
      <c r="E131" s="11">
        <v>3.6</v>
      </c>
      <c r="F131" s="11">
        <v>0</v>
      </c>
      <c r="G131" s="34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</row>
    <row r="132" spans="2:28" x14ac:dyDescent="0.25">
      <c r="B132" s="32"/>
      <c r="C132" s="11">
        <v>129</v>
      </c>
      <c r="D132" s="11">
        <v>21.7</v>
      </c>
      <c r="E132" s="11">
        <v>1.8</v>
      </c>
      <c r="F132" s="11">
        <v>0.2</v>
      </c>
      <c r="G132" s="34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</row>
    <row r="133" spans="2:28" x14ac:dyDescent="0.25">
      <c r="B133" s="32"/>
      <c r="C133" s="11">
        <v>130</v>
      </c>
      <c r="D133" s="11">
        <v>21.7</v>
      </c>
      <c r="E133" s="11">
        <v>2.8</v>
      </c>
      <c r="F133" s="11">
        <v>0</v>
      </c>
      <c r="G133" s="34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</row>
    <row r="134" spans="2:28" x14ac:dyDescent="0.25">
      <c r="B134" s="32"/>
      <c r="C134" s="11">
        <v>131</v>
      </c>
      <c r="D134" s="11">
        <v>21.7</v>
      </c>
      <c r="E134" s="11">
        <v>2.6</v>
      </c>
      <c r="F134" s="11">
        <v>0</v>
      </c>
      <c r="G134" s="34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</row>
    <row r="135" spans="2:28" x14ac:dyDescent="0.25">
      <c r="B135" s="32"/>
      <c r="C135" s="11">
        <v>132</v>
      </c>
      <c r="D135" s="11">
        <v>21.8</v>
      </c>
      <c r="E135" s="11">
        <v>0.5</v>
      </c>
      <c r="F135" s="11">
        <v>0</v>
      </c>
      <c r="G135" s="34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</row>
    <row r="136" spans="2:28" x14ac:dyDescent="0.25">
      <c r="B136" s="32"/>
      <c r="C136" s="11">
        <v>133</v>
      </c>
      <c r="D136" s="11">
        <v>20.8</v>
      </c>
      <c r="E136" s="11">
        <v>0.2</v>
      </c>
      <c r="F136" s="11">
        <v>0</v>
      </c>
      <c r="G136" s="34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</row>
    <row r="137" spans="2:28" x14ac:dyDescent="0.25">
      <c r="B137" s="32"/>
      <c r="C137" s="11">
        <v>134</v>
      </c>
      <c r="D137" s="11">
        <v>22</v>
      </c>
      <c r="E137" s="11">
        <v>-1</v>
      </c>
      <c r="F137" s="11">
        <v>0</v>
      </c>
      <c r="G137" s="34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</row>
    <row r="138" spans="2:28" x14ac:dyDescent="0.25">
      <c r="B138" s="32"/>
      <c r="C138" s="11">
        <v>135</v>
      </c>
      <c r="D138" s="11">
        <v>22</v>
      </c>
      <c r="E138" s="11">
        <v>0.5</v>
      </c>
      <c r="F138" s="11">
        <v>0</v>
      </c>
      <c r="G138" s="34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</row>
    <row r="139" spans="2:28" x14ac:dyDescent="0.25">
      <c r="B139" s="32"/>
      <c r="C139" s="11">
        <v>136</v>
      </c>
      <c r="D139" s="11">
        <v>21.5</v>
      </c>
      <c r="E139" s="11">
        <v>-1</v>
      </c>
      <c r="F139" s="11">
        <v>0</v>
      </c>
      <c r="G139" s="34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</row>
    <row r="140" spans="2:28" x14ac:dyDescent="0.25">
      <c r="B140" s="32"/>
      <c r="C140" s="11">
        <v>137</v>
      </c>
      <c r="D140" s="11">
        <v>21.3</v>
      </c>
      <c r="E140" s="11">
        <v>0.5</v>
      </c>
      <c r="F140" s="11">
        <v>0</v>
      </c>
      <c r="G140" s="34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</row>
    <row r="141" spans="2:28" x14ac:dyDescent="0.25">
      <c r="B141" s="32"/>
      <c r="C141" s="11">
        <v>138</v>
      </c>
      <c r="D141" s="11">
        <v>22</v>
      </c>
      <c r="E141" s="11">
        <v>0.5</v>
      </c>
      <c r="F141" s="11">
        <v>0</v>
      </c>
      <c r="G141" s="34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</row>
    <row r="142" spans="2:28" x14ac:dyDescent="0.25">
      <c r="B142" s="32"/>
      <c r="C142" s="11">
        <v>139</v>
      </c>
      <c r="D142" s="11">
        <v>20.5</v>
      </c>
      <c r="E142" s="11">
        <v>0</v>
      </c>
      <c r="F142" s="11">
        <v>0</v>
      </c>
      <c r="G142" s="34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</row>
    <row r="143" spans="2:28" x14ac:dyDescent="0.25">
      <c r="B143" s="32"/>
      <c r="C143" s="11">
        <v>140</v>
      </c>
      <c r="D143" s="11">
        <v>21.8</v>
      </c>
      <c r="E143" s="11">
        <v>1.5</v>
      </c>
      <c r="F143" s="11">
        <v>0</v>
      </c>
      <c r="G143" s="34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</row>
    <row r="144" spans="2:28" x14ac:dyDescent="0.25">
      <c r="B144" s="32"/>
      <c r="C144" s="11">
        <v>141</v>
      </c>
      <c r="D144" s="11">
        <v>22.5</v>
      </c>
      <c r="E144" s="11">
        <v>1.5</v>
      </c>
      <c r="F144" s="11">
        <v>0</v>
      </c>
      <c r="G144" s="34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</row>
    <row r="145" spans="2:28" x14ac:dyDescent="0.25">
      <c r="B145" s="32"/>
      <c r="C145" s="11">
        <v>142</v>
      </c>
      <c r="D145" s="11">
        <v>22.2</v>
      </c>
      <c r="E145" s="11">
        <v>0</v>
      </c>
      <c r="F145" s="11">
        <v>0</v>
      </c>
      <c r="G145" s="34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</row>
    <row r="146" spans="2:28" x14ac:dyDescent="0.25">
      <c r="B146" s="32"/>
      <c r="C146" s="11">
        <v>143</v>
      </c>
      <c r="D146" s="11">
        <v>21</v>
      </c>
      <c r="E146" s="11">
        <v>-0.5</v>
      </c>
      <c r="F146" s="11">
        <v>0</v>
      </c>
      <c r="G146" s="34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</row>
    <row r="147" spans="2:28" x14ac:dyDescent="0.25">
      <c r="B147" s="32"/>
      <c r="C147" s="11">
        <v>144</v>
      </c>
      <c r="D147" s="11">
        <v>20.8</v>
      </c>
      <c r="E147" s="11">
        <v>-0.8</v>
      </c>
      <c r="F147" s="11">
        <v>0</v>
      </c>
      <c r="G147" s="34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</row>
    <row r="148" spans="2:28" x14ac:dyDescent="0.25">
      <c r="B148" s="32"/>
      <c r="C148" s="11">
        <v>145</v>
      </c>
      <c r="D148" s="11">
        <v>20.399999999999999</v>
      </c>
      <c r="E148" s="11">
        <v>-1.4</v>
      </c>
      <c r="F148" s="11">
        <v>0</v>
      </c>
      <c r="G148" s="34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 spans="2:28" x14ac:dyDescent="0.25">
      <c r="B149" s="32"/>
      <c r="C149" s="11">
        <v>146</v>
      </c>
      <c r="D149" s="11">
        <v>22</v>
      </c>
      <c r="E149" s="11">
        <v>-1</v>
      </c>
      <c r="F149" s="11">
        <v>0</v>
      </c>
      <c r="G149" s="34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</row>
    <row r="150" spans="2:28" x14ac:dyDescent="0.25">
      <c r="B150" s="32"/>
      <c r="C150" s="11">
        <v>147</v>
      </c>
      <c r="D150" s="11">
        <v>21.2</v>
      </c>
      <c r="E150" s="11">
        <v>0.5</v>
      </c>
      <c r="F150" s="11">
        <v>0</v>
      </c>
      <c r="G150" s="34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</row>
    <row r="151" spans="2:28" x14ac:dyDescent="0.25">
      <c r="B151" s="32"/>
      <c r="C151" s="11">
        <v>148</v>
      </c>
      <c r="D151" s="11">
        <v>21</v>
      </c>
      <c r="E151" s="11">
        <v>-0.8</v>
      </c>
      <c r="F151" s="11">
        <v>0</v>
      </c>
      <c r="G151" s="34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spans="2:28" x14ac:dyDescent="0.25">
      <c r="B152" s="32"/>
      <c r="C152" s="11">
        <v>149</v>
      </c>
      <c r="D152" s="11">
        <v>20.6</v>
      </c>
      <c r="E152" s="11">
        <v>-0.5</v>
      </c>
      <c r="F152" s="11">
        <v>0</v>
      </c>
      <c r="G152" s="34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</row>
    <row r="153" spans="2:28" x14ac:dyDescent="0.25">
      <c r="B153" s="32"/>
      <c r="C153" s="11">
        <v>150</v>
      </c>
      <c r="D153" s="11">
        <v>21.7</v>
      </c>
      <c r="E153" s="11">
        <v>-3</v>
      </c>
      <c r="F153" s="11">
        <v>0</v>
      </c>
      <c r="G153" s="34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</row>
    <row r="154" spans="2:28" x14ac:dyDescent="0.25">
      <c r="B154" s="32"/>
      <c r="C154" s="11">
        <v>151</v>
      </c>
      <c r="D154" s="11">
        <v>22</v>
      </c>
      <c r="E154" s="11">
        <v>-2.5</v>
      </c>
      <c r="F154" s="11">
        <v>0</v>
      </c>
      <c r="G154" s="34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</row>
    <row r="155" spans="2:28" x14ac:dyDescent="0.25">
      <c r="B155" s="32"/>
      <c r="C155" s="11">
        <v>152</v>
      </c>
      <c r="D155" s="11">
        <v>22.2</v>
      </c>
      <c r="E155" s="11">
        <v>-2.4</v>
      </c>
      <c r="F155" s="11">
        <v>0</v>
      </c>
      <c r="G155" s="34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</row>
    <row r="156" spans="2:28" x14ac:dyDescent="0.25">
      <c r="B156" s="32"/>
      <c r="C156" s="11">
        <v>153</v>
      </c>
      <c r="D156" s="11">
        <v>19</v>
      </c>
      <c r="E156" s="11">
        <v>0</v>
      </c>
      <c r="F156" s="11">
        <v>11.6</v>
      </c>
      <c r="G156" s="34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</row>
    <row r="157" spans="2:28" x14ac:dyDescent="0.25">
      <c r="B157" s="32"/>
      <c r="C157" s="11">
        <v>154</v>
      </c>
      <c r="D157" s="11">
        <v>11.6</v>
      </c>
      <c r="E157" s="11">
        <v>3.5</v>
      </c>
      <c r="F157" s="11">
        <v>1.3</v>
      </c>
      <c r="G157" s="34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</row>
    <row r="158" spans="2:28" x14ac:dyDescent="0.25">
      <c r="B158" s="32"/>
      <c r="C158" s="11">
        <v>155</v>
      </c>
      <c r="D158" s="11">
        <v>18.8</v>
      </c>
      <c r="E158" s="11">
        <v>6.5</v>
      </c>
      <c r="F158" s="11">
        <v>0</v>
      </c>
      <c r="G158" s="34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</row>
    <row r="159" spans="2:28" x14ac:dyDescent="0.25">
      <c r="B159" s="32"/>
      <c r="C159" s="11">
        <v>156</v>
      </c>
      <c r="D159" s="11">
        <v>18.899999999999999</v>
      </c>
      <c r="E159" s="11">
        <v>0.6</v>
      </c>
      <c r="F159" s="11">
        <v>0</v>
      </c>
      <c r="G159" s="34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</row>
    <row r="160" spans="2:28" x14ac:dyDescent="0.25">
      <c r="B160" s="32"/>
      <c r="C160" s="11">
        <v>157</v>
      </c>
      <c r="D160" s="11">
        <v>20.6</v>
      </c>
      <c r="E160" s="11">
        <v>1.5</v>
      </c>
      <c r="F160" s="11">
        <v>0</v>
      </c>
      <c r="G160" s="34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</row>
    <row r="161" spans="2:28" x14ac:dyDescent="0.25">
      <c r="B161" s="32"/>
      <c r="C161" s="11">
        <v>158</v>
      </c>
      <c r="D161" s="11">
        <v>21.4</v>
      </c>
      <c r="E161" s="11">
        <v>-1.4</v>
      </c>
      <c r="F161" s="11">
        <v>0</v>
      </c>
      <c r="G161" s="34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</row>
    <row r="162" spans="2:28" x14ac:dyDescent="0.25">
      <c r="B162" s="32"/>
      <c r="C162" s="11">
        <v>159</v>
      </c>
      <c r="D162" s="11">
        <v>20.2</v>
      </c>
      <c r="E162" s="11">
        <v>0.8</v>
      </c>
      <c r="F162" s="11">
        <v>0</v>
      </c>
      <c r="G162" s="34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</row>
    <row r="163" spans="2:28" x14ac:dyDescent="0.25">
      <c r="B163" s="32"/>
      <c r="C163" s="11">
        <v>160</v>
      </c>
      <c r="D163" s="11">
        <v>15</v>
      </c>
      <c r="E163" s="11">
        <v>1.6</v>
      </c>
      <c r="F163" s="11">
        <v>1.7</v>
      </c>
      <c r="G163" s="34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</row>
    <row r="164" spans="2:28" x14ac:dyDescent="0.25">
      <c r="B164" s="32"/>
      <c r="C164" s="11">
        <v>161</v>
      </c>
      <c r="D164" s="11">
        <v>14.5</v>
      </c>
      <c r="E164" s="11">
        <v>0.5</v>
      </c>
      <c r="F164" s="11">
        <v>1.3</v>
      </c>
      <c r="G164" s="34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</row>
    <row r="165" spans="2:28" x14ac:dyDescent="0.25">
      <c r="B165" s="32"/>
      <c r="C165" s="11">
        <v>162</v>
      </c>
      <c r="D165" s="11">
        <v>17.2</v>
      </c>
      <c r="E165" s="11">
        <v>1</v>
      </c>
      <c r="F165" s="11">
        <v>0.3</v>
      </c>
      <c r="G165" s="34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</row>
    <row r="166" spans="2:28" x14ac:dyDescent="0.25">
      <c r="B166" s="32"/>
      <c r="C166" s="11">
        <v>163</v>
      </c>
      <c r="D166" s="11">
        <v>19.3</v>
      </c>
      <c r="E166" s="11">
        <v>2.4</v>
      </c>
      <c r="F166" s="11">
        <v>0</v>
      </c>
      <c r="G166" s="34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</row>
    <row r="167" spans="2:28" x14ac:dyDescent="0.25">
      <c r="B167" s="32"/>
      <c r="C167" s="11">
        <v>164</v>
      </c>
      <c r="D167" s="11">
        <v>16.600000000000001</v>
      </c>
      <c r="E167" s="11">
        <v>0.5</v>
      </c>
      <c r="F167" s="11">
        <v>0</v>
      </c>
      <c r="G167" s="34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</row>
    <row r="168" spans="2:28" x14ac:dyDescent="0.25">
      <c r="B168" s="32"/>
      <c r="C168" s="11">
        <v>165</v>
      </c>
      <c r="D168" s="11">
        <v>20</v>
      </c>
      <c r="E168" s="11">
        <v>-0.5</v>
      </c>
      <c r="F168" s="11">
        <v>0</v>
      </c>
      <c r="G168" s="34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</row>
    <row r="169" spans="2:28" x14ac:dyDescent="0.25">
      <c r="B169" s="32"/>
      <c r="C169" s="11">
        <v>166</v>
      </c>
      <c r="D169" s="11">
        <v>17.8</v>
      </c>
      <c r="E169" s="11">
        <v>-1.5</v>
      </c>
      <c r="F169" s="11">
        <v>0</v>
      </c>
      <c r="G169" s="34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</row>
    <row r="170" spans="2:28" x14ac:dyDescent="0.25">
      <c r="B170" s="32"/>
      <c r="C170" s="11">
        <v>167</v>
      </c>
      <c r="D170" s="11">
        <v>20.5</v>
      </c>
      <c r="E170" s="11">
        <v>-0.8</v>
      </c>
      <c r="F170" s="11">
        <v>0</v>
      </c>
      <c r="G170" s="34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</row>
    <row r="171" spans="2:28" x14ac:dyDescent="0.25">
      <c r="B171" s="32"/>
      <c r="C171" s="11">
        <v>168</v>
      </c>
      <c r="D171" s="11">
        <v>19</v>
      </c>
      <c r="E171" s="11">
        <v>-1.4</v>
      </c>
      <c r="F171" s="11">
        <v>0</v>
      </c>
      <c r="G171" s="34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</row>
    <row r="172" spans="2:28" x14ac:dyDescent="0.25">
      <c r="B172" s="32"/>
      <c r="C172" s="11">
        <v>169</v>
      </c>
      <c r="D172" s="11">
        <v>19.600000000000001</v>
      </c>
      <c r="E172" s="11">
        <v>-2.5</v>
      </c>
      <c r="F172" s="11">
        <v>0</v>
      </c>
      <c r="G172" s="34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</row>
    <row r="173" spans="2:28" x14ac:dyDescent="0.25">
      <c r="B173" s="32"/>
      <c r="C173" s="11">
        <v>170</v>
      </c>
      <c r="D173" s="11">
        <v>20.3</v>
      </c>
      <c r="E173" s="11">
        <v>-3</v>
      </c>
      <c r="F173" s="11">
        <v>0</v>
      </c>
      <c r="G173" s="34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</row>
    <row r="174" spans="2:28" x14ac:dyDescent="0.25">
      <c r="B174" s="32"/>
      <c r="C174" s="11">
        <v>171</v>
      </c>
      <c r="D174" s="11">
        <v>21.5</v>
      </c>
      <c r="E174" s="11">
        <v>-3.2</v>
      </c>
      <c r="F174" s="11">
        <v>0</v>
      </c>
      <c r="G174" s="34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</row>
    <row r="175" spans="2:28" x14ac:dyDescent="0.25">
      <c r="B175" s="32"/>
      <c r="C175" s="11">
        <v>172</v>
      </c>
      <c r="D175" s="11">
        <v>21</v>
      </c>
      <c r="E175" s="11">
        <v>-3.3</v>
      </c>
      <c r="F175" s="11">
        <v>0</v>
      </c>
      <c r="G175" s="34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</row>
    <row r="176" spans="2:28" x14ac:dyDescent="0.25">
      <c r="B176" s="32"/>
      <c r="C176" s="11">
        <v>173</v>
      </c>
      <c r="D176" s="11">
        <v>20.8</v>
      </c>
      <c r="E176" s="11">
        <v>-3</v>
      </c>
      <c r="F176" s="11">
        <v>0</v>
      </c>
      <c r="G176" s="34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</row>
    <row r="177" spans="2:28" x14ac:dyDescent="0.25">
      <c r="B177" s="32"/>
      <c r="C177" s="11">
        <v>174</v>
      </c>
      <c r="D177" s="11">
        <v>22</v>
      </c>
      <c r="E177" s="11">
        <v>-2</v>
      </c>
      <c r="F177" s="11">
        <v>0</v>
      </c>
      <c r="G177" s="34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</row>
    <row r="178" spans="2:28" x14ac:dyDescent="0.25">
      <c r="B178" s="32"/>
      <c r="C178" s="11">
        <v>175</v>
      </c>
      <c r="D178" s="11">
        <v>20.8</v>
      </c>
      <c r="E178" s="11">
        <v>-2.8</v>
      </c>
      <c r="F178" s="11">
        <v>0</v>
      </c>
      <c r="G178" s="34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</row>
    <row r="179" spans="2:28" x14ac:dyDescent="0.25">
      <c r="B179" s="32"/>
      <c r="C179" s="11">
        <v>176</v>
      </c>
      <c r="D179" s="11">
        <v>20.8</v>
      </c>
      <c r="E179" s="11">
        <v>-2.8</v>
      </c>
      <c r="F179" s="11">
        <v>0</v>
      </c>
      <c r="G179" s="34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</row>
    <row r="180" spans="2:28" x14ac:dyDescent="0.25">
      <c r="B180" s="32"/>
      <c r="C180" s="11">
        <v>177</v>
      </c>
      <c r="D180" s="11">
        <v>21.2</v>
      </c>
      <c r="E180" s="11">
        <v>0.2</v>
      </c>
      <c r="F180" s="11">
        <v>0</v>
      </c>
      <c r="G180" s="34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</row>
    <row r="181" spans="2:28" x14ac:dyDescent="0.25">
      <c r="B181" s="32"/>
      <c r="C181" s="11">
        <v>178</v>
      </c>
      <c r="D181" s="11">
        <v>18.600000000000001</v>
      </c>
      <c r="E181" s="11">
        <v>-0.5</v>
      </c>
      <c r="F181" s="11">
        <v>0</v>
      </c>
      <c r="G181" s="34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</row>
    <row r="182" spans="2:28" x14ac:dyDescent="0.25">
      <c r="B182" s="32"/>
      <c r="C182" s="11">
        <v>179</v>
      </c>
      <c r="D182" s="11">
        <v>21.5</v>
      </c>
      <c r="E182" s="11">
        <v>0.4</v>
      </c>
      <c r="F182" s="11">
        <v>0</v>
      </c>
      <c r="G182" s="34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</row>
    <row r="183" spans="2:28" x14ac:dyDescent="0.25">
      <c r="B183" s="32"/>
      <c r="C183" s="11">
        <v>180</v>
      </c>
      <c r="D183" s="11">
        <v>21.5</v>
      </c>
      <c r="E183" s="11">
        <v>1.2</v>
      </c>
      <c r="F183" s="11">
        <v>0</v>
      </c>
      <c r="G183" s="34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</row>
    <row r="184" spans="2:28" x14ac:dyDescent="0.25">
      <c r="B184" s="32"/>
      <c r="C184" s="11">
        <v>181</v>
      </c>
      <c r="D184" s="11">
        <v>20.5</v>
      </c>
      <c r="E184" s="11">
        <v>-1</v>
      </c>
      <c r="F184" s="11">
        <v>0</v>
      </c>
      <c r="G184" s="34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</row>
    <row r="185" spans="2:28" x14ac:dyDescent="0.25">
      <c r="B185" s="32"/>
      <c r="C185" s="11">
        <v>182</v>
      </c>
      <c r="D185" s="11">
        <v>23.1</v>
      </c>
      <c r="E185" s="11">
        <v>-1.6</v>
      </c>
      <c r="F185" s="11">
        <v>0</v>
      </c>
      <c r="G185" s="34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</row>
    <row r="186" spans="2:28" x14ac:dyDescent="0.25">
      <c r="B186" s="32"/>
      <c r="C186" s="11">
        <v>183</v>
      </c>
      <c r="D186" s="11">
        <v>23.5</v>
      </c>
      <c r="E186" s="11">
        <v>-1.7</v>
      </c>
      <c r="F186" s="11">
        <v>0</v>
      </c>
      <c r="G186" s="34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</row>
    <row r="187" spans="2:28" x14ac:dyDescent="0.25">
      <c r="B187" s="32"/>
      <c r="C187" s="11">
        <v>184</v>
      </c>
      <c r="D187" s="11">
        <v>22</v>
      </c>
      <c r="E187" s="11">
        <v>-2</v>
      </c>
      <c r="F187" s="11">
        <v>0</v>
      </c>
      <c r="G187" s="34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</row>
    <row r="188" spans="2:28" x14ac:dyDescent="0.25">
      <c r="B188" s="32"/>
      <c r="C188" s="11">
        <v>185</v>
      </c>
      <c r="D188" s="11">
        <v>21.2</v>
      </c>
      <c r="E188" s="11">
        <v>2.1</v>
      </c>
      <c r="F188" s="11">
        <v>0</v>
      </c>
      <c r="G188" s="34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</row>
    <row r="189" spans="2:28" x14ac:dyDescent="0.25">
      <c r="B189" s="32"/>
      <c r="C189" s="11">
        <v>186</v>
      </c>
      <c r="D189" s="11">
        <v>22.7</v>
      </c>
      <c r="E189" s="11">
        <v>0.2</v>
      </c>
      <c r="F189" s="11">
        <v>0</v>
      </c>
      <c r="G189" s="34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</row>
    <row r="190" spans="2:28" x14ac:dyDescent="0.25">
      <c r="B190" s="32"/>
      <c r="C190" s="11">
        <v>187</v>
      </c>
      <c r="D190" s="11">
        <v>22.2</v>
      </c>
      <c r="E190" s="11">
        <v>1.2</v>
      </c>
      <c r="F190" s="11">
        <v>0</v>
      </c>
      <c r="G190" s="34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</row>
    <row r="191" spans="2:28" x14ac:dyDescent="0.25">
      <c r="B191" s="32"/>
      <c r="C191" s="11">
        <v>188</v>
      </c>
      <c r="D191" s="11">
        <v>23.5</v>
      </c>
      <c r="E191" s="11">
        <v>-4</v>
      </c>
      <c r="F191" s="11">
        <v>0</v>
      </c>
      <c r="G191" s="34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</row>
    <row r="192" spans="2:28" x14ac:dyDescent="0.25">
      <c r="B192" s="32"/>
      <c r="C192" s="11">
        <v>189</v>
      </c>
      <c r="D192" s="11">
        <v>20.8</v>
      </c>
      <c r="E192" s="11">
        <v>-4.2</v>
      </c>
      <c r="F192" s="11">
        <v>0</v>
      </c>
      <c r="G192" s="34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</row>
    <row r="193" spans="2:28" x14ac:dyDescent="0.25">
      <c r="B193" s="32"/>
      <c r="C193" s="11">
        <v>190</v>
      </c>
      <c r="D193" s="11">
        <v>19</v>
      </c>
      <c r="E193" s="11">
        <v>-4.5999999999999996</v>
      </c>
      <c r="F193" s="11">
        <v>2.2000000000000002</v>
      </c>
      <c r="G193" s="34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</row>
    <row r="194" spans="2:28" x14ac:dyDescent="0.25">
      <c r="B194" s="32"/>
      <c r="C194" s="11">
        <v>191</v>
      </c>
      <c r="D194" s="11">
        <v>18.600000000000001</v>
      </c>
      <c r="E194" s="11">
        <v>0.5</v>
      </c>
      <c r="F194" s="11">
        <v>0</v>
      </c>
      <c r="G194" s="34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</row>
    <row r="195" spans="2:28" x14ac:dyDescent="0.25">
      <c r="B195" s="32"/>
      <c r="C195" s="11">
        <v>192</v>
      </c>
      <c r="D195" s="11">
        <v>18.8</v>
      </c>
      <c r="E195" s="11">
        <v>3.1</v>
      </c>
      <c r="F195" s="11">
        <v>0</v>
      </c>
      <c r="G195" s="34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</row>
    <row r="196" spans="2:28" x14ac:dyDescent="0.25">
      <c r="B196" s="32"/>
      <c r="C196" s="11">
        <v>193</v>
      </c>
      <c r="D196" s="11">
        <v>19.5</v>
      </c>
      <c r="E196" s="11">
        <v>2.1</v>
      </c>
      <c r="F196" s="11">
        <v>0</v>
      </c>
      <c r="G196" s="34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</row>
    <row r="197" spans="2:28" x14ac:dyDescent="0.25">
      <c r="B197" s="32"/>
      <c r="C197" s="11">
        <v>194</v>
      </c>
      <c r="D197" s="11">
        <v>18.2</v>
      </c>
      <c r="E197" s="11">
        <v>-0.2</v>
      </c>
      <c r="F197" s="11">
        <v>0</v>
      </c>
      <c r="G197" s="34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</row>
    <row r="198" spans="2:28" x14ac:dyDescent="0.25">
      <c r="B198" s="32"/>
      <c r="C198" s="11">
        <v>195</v>
      </c>
      <c r="D198" s="11">
        <v>17.8</v>
      </c>
      <c r="E198" s="11">
        <v>-1.5</v>
      </c>
      <c r="F198" s="11">
        <v>0</v>
      </c>
      <c r="G198" s="34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</row>
    <row r="199" spans="2:28" x14ac:dyDescent="0.25">
      <c r="B199" s="32"/>
      <c r="C199" s="11">
        <v>196</v>
      </c>
      <c r="D199" s="11">
        <v>21.2</v>
      </c>
      <c r="E199" s="11">
        <v>-1.8</v>
      </c>
      <c r="F199" s="11">
        <v>0</v>
      </c>
      <c r="G199" s="34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</row>
    <row r="200" spans="2:28" x14ac:dyDescent="0.25">
      <c r="B200" s="32"/>
      <c r="C200" s="11">
        <v>197</v>
      </c>
      <c r="D200" s="11">
        <v>19</v>
      </c>
      <c r="E200" s="11">
        <v>-1</v>
      </c>
      <c r="F200" s="11">
        <v>0</v>
      </c>
      <c r="G200" s="34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</row>
    <row r="201" spans="2:28" x14ac:dyDescent="0.25">
      <c r="B201" s="32"/>
      <c r="C201" s="11">
        <v>198</v>
      </c>
      <c r="D201" s="11">
        <v>19.8</v>
      </c>
      <c r="E201" s="11">
        <v>-2.7</v>
      </c>
      <c r="F201" s="11">
        <v>0</v>
      </c>
      <c r="G201" s="34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</row>
    <row r="202" spans="2:28" x14ac:dyDescent="0.25">
      <c r="B202" s="32"/>
      <c r="C202" s="11">
        <v>199</v>
      </c>
      <c r="D202" s="11">
        <v>20.2</v>
      </c>
      <c r="E202" s="11">
        <v>-1.7</v>
      </c>
      <c r="F202" s="11">
        <v>0.2</v>
      </c>
      <c r="G202" s="34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</row>
    <row r="203" spans="2:28" x14ac:dyDescent="0.25">
      <c r="B203" s="32"/>
      <c r="C203" s="11">
        <v>200</v>
      </c>
      <c r="D203" s="11">
        <v>14.5</v>
      </c>
      <c r="E203" s="11">
        <v>3.8</v>
      </c>
      <c r="F203" s="11">
        <v>1.6</v>
      </c>
      <c r="G203" s="34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</row>
    <row r="204" spans="2:28" x14ac:dyDescent="0.25">
      <c r="B204" s="32"/>
      <c r="C204" s="11">
        <v>201</v>
      </c>
      <c r="D204" s="11">
        <v>13.8</v>
      </c>
      <c r="E204" s="11">
        <v>2.4</v>
      </c>
      <c r="F204" s="11">
        <v>5.0999999999999996</v>
      </c>
      <c r="G204" s="34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</row>
    <row r="205" spans="2:28" x14ac:dyDescent="0.25">
      <c r="B205" s="32"/>
      <c r="C205" s="11">
        <v>202</v>
      </c>
      <c r="D205" s="11">
        <v>9.4</v>
      </c>
      <c r="E205" s="11">
        <v>4.5</v>
      </c>
      <c r="F205" s="11">
        <v>6.7</v>
      </c>
      <c r="G205" s="34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</row>
    <row r="206" spans="2:28" x14ac:dyDescent="0.25">
      <c r="B206" s="32"/>
      <c r="C206" s="11">
        <v>203</v>
      </c>
      <c r="D206" s="11">
        <v>15.5</v>
      </c>
      <c r="E206" s="11">
        <v>3.7</v>
      </c>
      <c r="F206" s="11">
        <v>0</v>
      </c>
      <c r="G206" s="34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</row>
    <row r="207" spans="2:28" x14ac:dyDescent="0.25">
      <c r="B207" s="32"/>
      <c r="C207" s="11">
        <v>204</v>
      </c>
      <c r="D207" s="11">
        <v>17.600000000000001</v>
      </c>
      <c r="E207" s="11">
        <v>0.4</v>
      </c>
      <c r="F207" s="11">
        <v>0</v>
      </c>
      <c r="G207" s="34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</row>
    <row r="208" spans="2:28" x14ac:dyDescent="0.25">
      <c r="B208" s="32"/>
      <c r="C208" s="11">
        <v>205</v>
      </c>
      <c r="D208" s="11">
        <v>20.6</v>
      </c>
      <c r="E208" s="11">
        <v>-0.9</v>
      </c>
      <c r="F208" s="11">
        <v>0</v>
      </c>
      <c r="G208" s="34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</row>
    <row r="209" spans="2:28" x14ac:dyDescent="0.25">
      <c r="B209" s="32"/>
      <c r="C209" s="11">
        <v>206</v>
      </c>
      <c r="D209" s="11">
        <v>21.2</v>
      </c>
      <c r="E209" s="11">
        <v>-1.5</v>
      </c>
      <c r="F209" s="11">
        <v>0</v>
      </c>
      <c r="G209" s="34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</row>
    <row r="210" spans="2:28" x14ac:dyDescent="0.25">
      <c r="B210" s="32"/>
      <c r="C210" s="11">
        <v>207</v>
      </c>
      <c r="D210" s="11">
        <v>20.8</v>
      </c>
      <c r="E210" s="11">
        <v>-3.5</v>
      </c>
      <c r="F210" s="11">
        <v>0</v>
      </c>
      <c r="G210" s="34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</row>
    <row r="211" spans="2:28" x14ac:dyDescent="0.25">
      <c r="B211" s="32"/>
      <c r="C211" s="11">
        <v>208</v>
      </c>
      <c r="D211" s="11">
        <v>21.1</v>
      </c>
      <c r="E211" s="11">
        <v>-4</v>
      </c>
      <c r="F211" s="11">
        <v>0</v>
      </c>
      <c r="G211" s="34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</row>
    <row r="212" spans="2:28" x14ac:dyDescent="0.25">
      <c r="B212" s="32"/>
      <c r="C212" s="11">
        <v>209</v>
      </c>
      <c r="D212" s="11">
        <v>21.2</v>
      </c>
      <c r="E212" s="11">
        <v>-3</v>
      </c>
      <c r="F212" s="11">
        <v>0</v>
      </c>
      <c r="G212" s="34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</row>
    <row r="213" spans="2:28" x14ac:dyDescent="0.25">
      <c r="B213" s="32"/>
      <c r="C213" s="11">
        <v>210</v>
      </c>
      <c r="D213" s="11">
        <v>22</v>
      </c>
      <c r="E213" s="11">
        <v>-3.3</v>
      </c>
      <c r="F213" s="11">
        <v>0</v>
      </c>
      <c r="G213" s="34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</row>
    <row r="214" spans="2:28" x14ac:dyDescent="0.25">
      <c r="B214" s="32"/>
      <c r="C214" s="11">
        <v>211</v>
      </c>
      <c r="D214" s="11">
        <v>24</v>
      </c>
      <c r="E214" s="11">
        <v>-0.5</v>
      </c>
      <c r="F214" s="11">
        <v>0</v>
      </c>
      <c r="G214" s="34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</row>
    <row r="215" spans="2:28" x14ac:dyDescent="0.25">
      <c r="B215" s="32"/>
      <c r="C215" s="11">
        <v>212</v>
      </c>
      <c r="D215" s="11">
        <v>20.100000000000001</v>
      </c>
      <c r="E215" s="11">
        <v>-0.3</v>
      </c>
      <c r="F215" s="11">
        <v>0</v>
      </c>
      <c r="G215" s="34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</row>
    <row r="216" spans="2:28" x14ac:dyDescent="0.25">
      <c r="B216" s="32"/>
      <c r="C216" s="11">
        <v>213</v>
      </c>
      <c r="D216" s="11">
        <v>21</v>
      </c>
      <c r="E216" s="11">
        <v>2.9</v>
      </c>
      <c r="F216" s="11">
        <v>0</v>
      </c>
      <c r="G216" s="34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</row>
    <row r="217" spans="2:28" x14ac:dyDescent="0.25">
      <c r="B217" s="32"/>
      <c r="C217" s="11">
        <v>214</v>
      </c>
      <c r="D217" s="11">
        <v>19.8</v>
      </c>
      <c r="E217" s="11">
        <v>3</v>
      </c>
      <c r="F217" s="11">
        <v>0.4</v>
      </c>
      <c r="G217" s="34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</row>
    <row r="218" spans="2:28" x14ac:dyDescent="0.25">
      <c r="B218" s="32"/>
      <c r="C218" s="11">
        <v>215</v>
      </c>
      <c r="D218" s="11">
        <v>21.6</v>
      </c>
      <c r="E218" s="11">
        <v>1.2</v>
      </c>
      <c r="F218" s="11">
        <v>0</v>
      </c>
      <c r="G218" s="34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</row>
    <row r="219" spans="2:28" x14ac:dyDescent="0.25">
      <c r="B219" s="32"/>
      <c r="C219" s="11">
        <v>216</v>
      </c>
      <c r="D219" s="11">
        <v>21.8</v>
      </c>
      <c r="E219" s="11">
        <v>1</v>
      </c>
      <c r="F219" s="11">
        <v>0</v>
      </c>
      <c r="G219" s="34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</row>
    <row r="220" spans="2:28" x14ac:dyDescent="0.25">
      <c r="B220" s="32"/>
      <c r="C220" s="11">
        <v>217</v>
      </c>
      <c r="D220" s="11">
        <v>20.6</v>
      </c>
      <c r="E220" s="11">
        <v>5</v>
      </c>
      <c r="F220" s="11">
        <v>0</v>
      </c>
      <c r="G220" s="34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</row>
    <row r="221" spans="2:28" x14ac:dyDescent="0.25">
      <c r="B221" s="32"/>
      <c r="C221" s="11">
        <v>218</v>
      </c>
      <c r="D221" s="11">
        <v>11.6</v>
      </c>
      <c r="E221" s="11">
        <v>1.2</v>
      </c>
      <c r="F221" s="11">
        <v>2.6</v>
      </c>
      <c r="G221" s="34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</row>
    <row r="222" spans="2:28" x14ac:dyDescent="0.25">
      <c r="B222" s="32"/>
      <c r="C222" s="11">
        <v>219</v>
      </c>
      <c r="D222" s="11">
        <v>17.5</v>
      </c>
      <c r="E222" s="11">
        <v>5.2</v>
      </c>
      <c r="F222" s="11">
        <v>0</v>
      </c>
      <c r="G222" s="34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</row>
    <row r="223" spans="2:28" x14ac:dyDescent="0.25">
      <c r="B223" s="32"/>
      <c r="C223" s="11">
        <v>220</v>
      </c>
      <c r="D223" s="11">
        <v>19.600000000000001</v>
      </c>
      <c r="E223" s="11">
        <v>0.7</v>
      </c>
      <c r="F223" s="11">
        <v>0.6</v>
      </c>
      <c r="G223" s="34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</row>
    <row r="224" spans="2:28" x14ac:dyDescent="0.25">
      <c r="B224" s="32"/>
      <c r="C224" s="11">
        <v>221</v>
      </c>
      <c r="D224" s="11">
        <v>21.2</v>
      </c>
      <c r="E224" s="11">
        <v>3.2</v>
      </c>
      <c r="F224" s="11">
        <v>0</v>
      </c>
      <c r="G224" s="34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</row>
    <row r="225" spans="2:28" x14ac:dyDescent="0.25">
      <c r="B225" s="32"/>
      <c r="C225" s="11">
        <v>222</v>
      </c>
      <c r="D225" s="11">
        <v>20.2</v>
      </c>
      <c r="E225" s="11">
        <v>4.8</v>
      </c>
      <c r="F225" s="11">
        <v>0</v>
      </c>
      <c r="G225" s="34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</row>
    <row r="226" spans="2:28" x14ac:dyDescent="0.25">
      <c r="B226" s="32"/>
      <c r="C226" s="11">
        <v>223</v>
      </c>
      <c r="D226" s="11">
        <v>21.2</v>
      </c>
      <c r="E226" s="11">
        <v>0.5</v>
      </c>
      <c r="F226" s="11">
        <v>0</v>
      </c>
      <c r="G226" s="34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</row>
    <row r="227" spans="2:28" x14ac:dyDescent="0.25">
      <c r="B227" s="32"/>
      <c r="C227" s="11">
        <v>224</v>
      </c>
      <c r="D227" s="11">
        <v>19.8</v>
      </c>
      <c r="E227" s="11">
        <v>1.1000000000000001</v>
      </c>
      <c r="F227" s="11">
        <v>0</v>
      </c>
      <c r="G227" s="34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</row>
    <row r="228" spans="2:28" x14ac:dyDescent="0.25">
      <c r="B228" s="32"/>
      <c r="C228" s="11">
        <v>225</v>
      </c>
      <c r="D228" s="11">
        <v>20.100000000000001</v>
      </c>
      <c r="E228" s="11">
        <v>0.2</v>
      </c>
      <c r="F228" s="11">
        <v>0.2</v>
      </c>
      <c r="G228" s="34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</row>
    <row r="229" spans="2:28" x14ac:dyDescent="0.25">
      <c r="B229" s="32"/>
      <c r="C229" s="11">
        <v>226</v>
      </c>
      <c r="D229" s="11">
        <v>21</v>
      </c>
      <c r="E229" s="11">
        <v>-1</v>
      </c>
      <c r="F229" s="11">
        <v>0</v>
      </c>
      <c r="G229" s="34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</row>
    <row r="230" spans="2:28" x14ac:dyDescent="0.25">
      <c r="B230" s="32"/>
      <c r="C230" s="11">
        <v>227</v>
      </c>
      <c r="D230" s="11">
        <v>21.5</v>
      </c>
      <c r="E230" s="11">
        <v>-0.7</v>
      </c>
      <c r="F230" s="11">
        <v>0</v>
      </c>
      <c r="G230" s="34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</row>
    <row r="231" spans="2:28" x14ac:dyDescent="0.25">
      <c r="B231" s="32"/>
      <c r="C231" s="11">
        <v>228</v>
      </c>
      <c r="D231" s="11">
        <v>19.8</v>
      </c>
      <c r="E231" s="11">
        <v>1</v>
      </c>
      <c r="F231" s="11">
        <v>0</v>
      </c>
      <c r="G231" s="34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</row>
    <row r="232" spans="2:28" x14ac:dyDescent="0.25">
      <c r="B232" s="32"/>
      <c r="C232" s="11">
        <v>229</v>
      </c>
      <c r="D232" s="11">
        <v>21.2</v>
      </c>
      <c r="E232" s="11">
        <v>1.3</v>
      </c>
      <c r="F232" s="11">
        <v>3.3</v>
      </c>
      <c r="G232" s="34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</row>
    <row r="233" spans="2:28" x14ac:dyDescent="0.25">
      <c r="B233" s="32"/>
      <c r="C233" s="11">
        <v>230</v>
      </c>
      <c r="D233" s="11">
        <v>21.2</v>
      </c>
      <c r="E233" s="11">
        <v>1.2</v>
      </c>
      <c r="F233" s="11">
        <v>0</v>
      </c>
      <c r="G233" s="34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</row>
    <row r="234" spans="2:28" x14ac:dyDescent="0.25">
      <c r="B234" s="32"/>
      <c r="C234" s="11">
        <v>231</v>
      </c>
      <c r="D234" s="11">
        <v>21.7</v>
      </c>
      <c r="E234" s="11">
        <v>0.9</v>
      </c>
      <c r="F234" s="11">
        <v>0</v>
      </c>
      <c r="G234" s="34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</row>
    <row r="235" spans="2:28" x14ac:dyDescent="0.25">
      <c r="B235" s="32"/>
      <c r="C235" s="11">
        <v>232</v>
      </c>
      <c r="D235" s="11">
        <v>20.9</v>
      </c>
      <c r="E235" s="11">
        <v>4.7</v>
      </c>
      <c r="F235" s="11">
        <v>0</v>
      </c>
      <c r="G235" s="34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</row>
    <row r="236" spans="2:28" x14ac:dyDescent="0.25">
      <c r="B236" s="32"/>
      <c r="C236" s="11">
        <v>233</v>
      </c>
      <c r="D236" s="11">
        <v>20.100000000000001</v>
      </c>
      <c r="E236" s="11">
        <v>3.3</v>
      </c>
      <c r="F236" s="11">
        <v>0</v>
      </c>
      <c r="G236" s="34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</row>
    <row r="237" spans="2:28" x14ac:dyDescent="0.25">
      <c r="B237" s="32"/>
      <c r="C237" s="11">
        <v>234</v>
      </c>
      <c r="D237" s="11">
        <v>21.8</v>
      </c>
      <c r="E237" s="11">
        <v>6.5</v>
      </c>
      <c r="F237" s="11">
        <v>0</v>
      </c>
      <c r="G237" s="34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</row>
    <row r="238" spans="2:28" x14ac:dyDescent="0.25">
      <c r="B238" s="32"/>
      <c r="C238" s="11">
        <v>235</v>
      </c>
      <c r="D238" s="11">
        <v>23</v>
      </c>
      <c r="E238" s="11">
        <v>1.2</v>
      </c>
      <c r="F238" s="11">
        <v>0</v>
      </c>
      <c r="G238" s="34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</row>
    <row r="239" spans="2:28" x14ac:dyDescent="0.25">
      <c r="B239" s="32"/>
      <c r="C239" s="11">
        <v>236</v>
      </c>
      <c r="D239" s="11">
        <v>23</v>
      </c>
      <c r="E239" s="11">
        <v>1.8</v>
      </c>
      <c r="F239" s="11">
        <v>0</v>
      </c>
      <c r="G239" s="34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</row>
    <row r="240" spans="2:28" x14ac:dyDescent="0.25">
      <c r="B240" s="32"/>
      <c r="C240" s="11">
        <v>237</v>
      </c>
      <c r="D240" s="11">
        <v>18.2</v>
      </c>
      <c r="E240" s="11">
        <v>0.8</v>
      </c>
      <c r="F240" s="11">
        <v>0</v>
      </c>
      <c r="G240" s="34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</row>
    <row r="241" spans="2:28" x14ac:dyDescent="0.25">
      <c r="B241" s="32"/>
      <c r="C241" s="11">
        <v>238</v>
      </c>
      <c r="D241" s="11">
        <v>19.8</v>
      </c>
      <c r="E241" s="11">
        <v>3.2</v>
      </c>
      <c r="F241" s="11">
        <v>0</v>
      </c>
      <c r="G241" s="34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</row>
    <row r="242" spans="2:28" x14ac:dyDescent="0.25">
      <c r="B242" s="32"/>
      <c r="C242" s="11">
        <v>239</v>
      </c>
      <c r="D242" s="11">
        <v>20.5</v>
      </c>
      <c r="E242" s="11">
        <v>4</v>
      </c>
      <c r="F242" s="11">
        <v>0</v>
      </c>
      <c r="G242" s="34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</row>
    <row r="243" spans="2:28" x14ac:dyDescent="0.25">
      <c r="B243" s="32"/>
      <c r="C243" s="11">
        <v>240</v>
      </c>
      <c r="D243" s="11">
        <v>19.2</v>
      </c>
      <c r="E243" s="11">
        <v>0.8</v>
      </c>
      <c r="F243" s="11">
        <v>0</v>
      </c>
      <c r="G243" s="34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</row>
    <row r="244" spans="2:28" x14ac:dyDescent="0.25">
      <c r="B244" s="32"/>
      <c r="C244" s="11">
        <v>241</v>
      </c>
      <c r="D244" s="11">
        <v>20</v>
      </c>
      <c r="E244" s="11">
        <v>-1</v>
      </c>
      <c r="F244" s="11">
        <v>0</v>
      </c>
      <c r="G244" s="34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</row>
    <row r="245" spans="2:28" x14ac:dyDescent="0.25">
      <c r="B245" s="32"/>
      <c r="C245" s="11">
        <v>242</v>
      </c>
      <c r="D245" s="11">
        <v>22.6</v>
      </c>
      <c r="E245" s="11">
        <v>0.4</v>
      </c>
      <c r="F245" s="11">
        <v>0</v>
      </c>
      <c r="G245" s="34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</row>
    <row r="246" spans="2:28" x14ac:dyDescent="0.25">
      <c r="B246" s="32"/>
      <c r="C246" s="11">
        <v>243</v>
      </c>
      <c r="D246" s="11">
        <v>21.6</v>
      </c>
      <c r="E246" s="11">
        <v>0.4</v>
      </c>
      <c r="F246" s="11">
        <v>0</v>
      </c>
      <c r="G246" s="34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</row>
    <row r="247" spans="2:28" x14ac:dyDescent="0.25">
      <c r="B247" s="32"/>
      <c r="C247" s="11">
        <v>244</v>
      </c>
      <c r="D247" s="11">
        <v>21</v>
      </c>
      <c r="E247" s="11">
        <v>2.8</v>
      </c>
      <c r="F247" s="11">
        <v>0</v>
      </c>
      <c r="G247" s="34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</row>
    <row r="248" spans="2:28" x14ac:dyDescent="0.25">
      <c r="B248" s="32"/>
      <c r="C248" s="11">
        <v>245</v>
      </c>
      <c r="D248" s="11">
        <v>22</v>
      </c>
      <c r="E248" s="11">
        <v>1.2</v>
      </c>
      <c r="F248" s="11">
        <v>0</v>
      </c>
      <c r="G248" s="34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</row>
    <row r="249" spans="2:28" x14ac:dyDescent="0.25">
      <c r="B249" s="32"/>
      <c r="C249" s="11">
        <v>246</v>
      </c>
      <c r="D249" s="11">
        <v>22.2</v>
      </c>
      <c r="E249" s="11">
        <v>1.4</v>
      </c>
      <c r="F249" s="11">
        <v>0</v>
      </c>
      <c r="G249" s="34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</row>
    <row r="250" spans="2:28" x14ac:dyDescent="0.25">
      <c r="B250" s="32"/>
      <c r="C250" s="11">
        <v>247</v>
      </c>
      <c r="D250" s="11">
        <v>22</v>
      </c>
      <c r="E250" s="11">
        <v>-1.2</v>
      </c>
      <c r="F250" s="11">
        <v>0</v>
      </c>
      <c r="G250" s="34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</row>
    <row r="251" spans="2:28" x14ac:dyDescent="0.25">
      <c r="B251" s="32"/>
      <c r="C251" s="11">
        <v>248</v>
      </c>
      <c r="D251" s="11">
        <v>23</v>
      </c>
      <c r="E251" s="11">
        <v>-0.5</v>
      </c>
      <c r="F251" s="11">
        <v>0</v>
      </c>
      <c r="G251" s="34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</row>
    <row r="252" spans="2:28" x14ac:dyDescent="0.25">
      <c r="B252" s="32"/>
      <c r="C252" s="11">
        <v>249</v>
      </c>
      <c r="D252" s="11">
        <v>22.2</v>
      </c>
      <c r="E252" s="11">
        <v>-2.8</v>
      </c>
      <c r="F252" s="11">
        <v>0</v>
      </c>
      <c r="G252" s="34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</row>
    <row r="253" spans="2:28" x14ac:dyDescent="0.25">
      <c r="B253" s="32"/>
      <c r="C253" s="11">
        <v>250</v>
      </c>
      <c r="D253" s="11">
        <v>24.2</v>
      </c>
      <c r="E253" s="11">
        <v>1.2</v>
      </c>
      <c r="F253" s="11">
        <v>0</v>
      </c>
      <c r="G253" s="34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</row>
    <row r="254" spans="2:28" x14ac:dyDescent="0.25">
      <c r="B254" s="32"/>
      <c r="C254" s="11">
        <v>251</v>
      </c>
      <c r="D254" s="11">
        <v>22.2</v>
      </c>
      <c r="E254" s="11">
        <v>3.5</v>
      </c>
      <c r="F254" s="11">
        <v>0</v>
      </c>
      <c r="G254" s="34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</row>
    <row r="255" spans="2:28" x14ac:dyDescent="0.25">
      <c r="B255" s="32"/>
      <c r="C255" s="11">
        <v>252</v>
      </c>
      <c r="D255" s="11">
        <v>22.8</v>
      </c>
      <c r="E255" s="11">
        <v>3.5</v>
      </c>
      <c r="F255" s="11">
        <v>0</v>
      </c>
      <c r="G255" s="34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</row>
    <row r="256" spans="2:28" x14ac:dyDescent="0.25">
      <c r="B256" s="32"/>
      <c r="C256" s="11">
        <v>253</v>
      </c>
      <c r="D256" s="11">
        <v>21.3</v>
      </c>
      <c r="E256" s="11">
        <v>4.5</v>
      </c>
      <c r="F256" s="11">
        <v>0</v>
      </c>
      <c r="G256" s="34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</row>
    <row r="257" spans="2:28" x14ac:dyDescent="0.25">
      <c r="B257" s="32"/>
      <c r="C257" s="11">
        <v>254</v>
      </c>
      <c r="D257" s="11">
        <v>22.2</v>
      </c>
      <c r="E257" s="11">
        <v>2.5</v>
      </c>
      <c r="F257" s="11">
        <v>0</v>
      </c>
      <c r="G257" s="34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</row>
    <row r="258" spans="2:28" x14ac:dyDescent="0.25">
      <c r="B258" s="32"/>
      <c r="C258" s="11">
        <v>255</v>
      </c>
      <c r="D258" s="11">
        <v>23.5</v>
      </c>
      <c r="E258" s="11">
        <v>2.8</v>
      </c>
      <c r="F258" s="11">
        <v>0</v>
      </c>
      <c r="G258" s="34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</row>
    <row r="259" spans="2:28" x14ac:dyDescent="0.25">
      <c r="B259" s="32"/>
      <c r="C259" s="11">
        <v>256</v>
      </c>
      <c r="D259" s="11">
        <v>21.8</v>
      </c>
      <c r="E259" s="11">
        <v>2.7</v>
      </c>
      <c r="F259" s="11">
        <v>0</v>
      </c>
      <c r="G259" s="34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</row>
    <row r="260" spans="2:28" x14ac:dyDescent="0.25">
      <c r="B260" s="32"/>
      <c r="C260" s="11">
        <v>257</v>
      </c>
      <c r="D260" s="11">
        <v>18.600000000000001</v>
      </c>
      <c r="E260" s="11">
        <v>5.2</v>
      </c>
      <c r="F260" s="11">
        <v>0</v>
      </c>
      <c r="G260" s="34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</row>
    <row r="261" spans="2:28" x14ac:dyDescent="0.25">
      <c r="B261" s="32"/>
      <c r="C261" s="11">
        <v>258</v>
      </c>
      <c r="D261" s="11">
        <v>20</v>
      </c>
      <c r="E261" s="11">
        <v>3.5</v>
      </c>
      <c r="F261" s="11">
        <v>0.5</v>
      </c>
      <c r="G261" s="34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</row>
    <row r="262" spans="2:28" x14ac:dyDescent="0.25">
      <c r="B262" s="32"/>
      <c r="C262" s="11">
        <v>259</v>
      </c>
      <c r="D262" s="11">
        <v>22.5</v>
      </c>
      <c r="E262" s="11">
        <v>5.2</v>
      </c>
      <c r="F262" s="11">
        <v>0</v>
      </c>
      <c r="G262" s="34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</row>
    <row r="263" spans="2:28" x14ac:dyDescent="0.25">
      <c r="B263" s="32"/>
      <c r="C263" s="11">
        <v>260</v>
      </c>
      <c r="D263" s="11">
        <v>23</v>
      </c>
      <c r="E263" s="11">
        <v>4.8</v>
      </c>
      <c r="F263" s="11">
        <v>0</v>
      </c>
      <c r="G263" s="34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</row>
    <row r="264" spans="2:28" x14ac:dyDescent="0.25">
      <c r="B264" s="32"/>
      <c r="C264" s="11">
        <v>261</v>
      </c>
      <c r="D264" s="11">
        <v>23.3</v>
      </c>
      <c r="E264" s="11">
        <v>3.2</v>
      </c>
      <c r="F264" s="11">
        <v>0</v>
      </c>
      <c r="G264" s="34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</row>
    <row r="265" spans="2:28" x14ac:dyDescent="0.25">
      <c r="B265" s="32"/>
      <c r="C265" s="11">
        <v>262</v>
      </c>
      <c r="D265" s="11">
        <v>24.7</v>
      </c>
      <c r="E265" s="11">
        <v>4.2</v>
      </c>
      <c r="F265" s="11">
        <v>0</v>
      </c>
      <c r="G265" s="34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</row>
    <row r="266" spans="2:28" x14ac:dyDescent="0.25">
      <c r="B266" s="32"/>
      <c r="C266" s="11">
        <v>263</v>
      </c>
      <c r="D266" s="11">
        <v>25.2</v>
      </c>
      <c r="E266" s="11">
        <v>5.6</v>
      </c>
      <c r="F266" s="11">
        <v>0</v>
      </c>
      <c r="G266" s="34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</row>
    <row r="267" spans="2:28" x14ac:dyDescent="0.25">
      <c r="B267" s="32"/>
      <c r="C267" s="11">
        <v>264</v>
      </c>
      <c r="D267" s="11">
        <v>23.9</v>
      </c>
      <c r="E267" s="11">
        <v>4.7</v>
      </c>
      <c r="F267" s="11">
        <v>0</v>
      </c>
      <c r="G267" s="34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</row>
    <row r="268" spans="2:28" x14ac:dyDescent="0.25">
      <c r="B268" s="32"/>
      <c r="C268" s="11">
        <v>265</v>
      </c>
      <c r="D268" s="11">
        <v>23.2</v>
      </c>
      <c r="E268" s="11">
        <v>3.5</v>
      </c>
      <c r="F268" s="11">
        <v>0</v>
      </c>
      <c r="G268" s="34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  <c r="AB268" s="28"/>
    </row>
    <row r="269" spans="2:28" x14ac:dyDescent="0.25">
      <c r="B269" s="32"/>
      <c r="C269" s="11">
        <v>266</v>
      </c>
      <c r="D269" s="11">
        <v>22.8</v>
      </c>
      <c r="E269" s="11">
        <v>1.2</v>
      </c>
      <c r="F269" s="11">
        <v>0</v>
      </c>
      <c r="G269" s="34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</row>
    <row r="270" spans="2:28" x14ac:dyDescent="0.25">
      <c r="B270" s="32"/>
      <c r="C270" s="11">
        <v>267</v>
      </c>
      <c r="D270" s="11">
        <v>18.8</v>
      </c>
      <c r="E270" s="11">
        <v>6.5</v>
      </c>
      <c r="F270" s="11">
        <v>2</v>
      </c>
      <c r="G270" s="34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</row>
    <row r="271" spans="2:28" x14ac:dyDescent="0.25">
      <c r="B271" s="32"/>
      <c r="C271" s="11">
        <v>268</v>
      </c>
      <c r="D271" s="11">
        <v>20.5</v>
      </c>
      <c r="E271" s="11">
        <v>4.7</v>
      </c>
      <c r="F271" s="11">
        <v>4.5</v>
      </c>
      <c r="G271" s="34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</row>
    <row r="272" spans="2:28" x14ac:dyDescent="0.25">
      <c r="B272" s="32"/>
      <c r="C272" s="11">
        <v>269</v>
      </c>
      <c r="D272" s="11">
        <v>20</v>
      </c>
      <c r="E272" s="11">
        <v>4.4000000000000004</v>
      </c>
      <c r="F272" s="11">
        <v>0</v>
      </c>
      <c r="G272" s="34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  <c r="AB272" s="28"/>
    </row>
    <row r="273" spans="2:28" x14ac:dyDescent="0.25">
      <c r="B273" s="32"/>
      <c r="C273" s="11">
        <v>270</v>
      </c>
      <c r="D273" s="11">
        <v>19.5</v>
      </c>
      <c r="E273" s="11">
        <v>3.5</v>
      </c>
      <c r="F273" s="11">
        <v>0</v>
      </c>
      <c r="G273" s="34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</row>
    <row r="274" spans="2:28" x14ac:dyDescent="0.25">
      <c r="B274" s="32"/>
      <c r="C274" s="11">
        <v>271</v>
      </c>
      <c r="D274" s="11">
        <v>21.2</v>
      </c>
      <c r="E274" s="11">
        <v>3.5</v>
      </c>
      <c r="F274" s="11">
        <v>0</v>
      </c>
      <c r="G274" s="34"/>
    </row>
    <row r="275" spans="2:28" x14ac:dyDescent="0.25">
      <c r="B275" s="32"/>
      <c r="C275" s="11">
        <v>272</v>
      </c>
      <c r="D275" s="11">
        <v>23.2</v>
      </c>
      <c r="E275" s="11">
        <v>3.5</v>
      </c>
      <c r="F275" s="11">
        <v>0</v>
      </c>
      <c r="G275" s="34"/>
    </row>
    <row r="276" spans="2:28" x14ac:dyDescent="0.25">
      <c r="B276" s="32"/>
      <c r="C276" s="11">
        <v>273</v>
      </c>
      <c r="D276" s="11">
        <v>25.6</v>
      </c>
      <c r="E276" s="11">
        <v>3.5</v>
      </c>
      <c r="F276" s="11">
        <v>0</v>
      </c>
      <c r="G276" s="34"/>
    </row>
    <row r="277" spans="2:28" x14ac:dyDescent="0.25">
      <c r="B277" s="32"/>
      <c r="C277" s="11">
        <v>274</v>
      </c>
      <c r="D277" s="11">
        <v>23.2</v>
      </c>
      <c r="E277" s="11">
        <v>3.5</v>
      </c>
      <c r="F277" s="11">
        <v>0</v>
      </c>
      <c r="G277" s="34"/>
    </row>
    <row r="278" spans="2:28" x14ac:dyDescent="0.25">
      <c r="B278" s="32"/>
      <c r="C278" s="11">
        <v>275</v>
      </c>
      <c r="D278" s="11">
        <v>24.5</v>
      </c>
      <c r="E278" s="11">
        <v>4.5</v>
      </c>
      <c r="F278" s="11">
        <v>0</v>
      </c>
      <c r="G278" s="34"/>
    </row>
    <row r="279" spans="2:28" x14ac:dyDescent="0.25">
      <c r="B279" s="32"/>
      <c r="C279" s="11">
        <v>276</v>
      </c>
      <c r="D279" s="11">
        <v>22.6</v>
      </c>
      <c r="E279" s="11">
        <v>5.5</v>
      </c>
      <c r="F279" s="11">
        <v>0</v>
      </c>
      <c r="G279" s="34"/>
    </row>
    <row r="280" spans="2:28" x14ac:dyDescent="0.25">
      <c r="B280" s="32"/>
      <c r="C280" s="11">
        <v>277</v>
      </c>
      <c r="D280" s="11">
        <v>13.5</v>
      </c>
      <c r="E280" s="11">
        <v>4.8</v>
      </c>
      <c r="F280" s="11">
        <v>0</v>
      </c>
      <c r="G280" s="34"/>
    </row>
    <row r="281" spans="2:28" x14ac:dyDescent="0.25">
      <c r="B281" s="32"/>
      <c r="C281" s="11">
        <v>278</v>
      </c>
      <c r="D281" s="11">
        <v>21.5</v>
      </c>
      <c r="E281" s="11">
        <v>7.5</v>
      </c>
      <c r="F281" s="11">
        <v>0</v>
      </c>
      <c r="G281" s="34"/>
    </row>
    <row r="282" spans="2:28" x14ac:dyDescent="0.25">
      <c r="B282" s="32"/>
      <c r="C282" s="11">
        <v>279</v>
      </c>
      <c r="D282" s="11">
        <v>20</v>
      </c>
      <c r="E282" s="11">
        <v>7</v>
      </c>
      <c r="F282" s="11">
        <v>0</v>
      </c>
      <c r="G282" s="34"/>
    </row>
    <row r="283" spans="2:28" x14ac:dyDescent="0.25">
      <c r="B283" s="32"/>
      <c r="C283" s="11">
        <v>280</v>
      </c>
      <c r="D283" s="11">
        <v>20</v>
      </c>
      <c r="E283" s="11">
        <v>5.4</v>
      </c>
      <c r="F283" s="11">
        <v>0</v>
      </c>
      <c r="G283" s="34"/>
    </row>
    <row r="284" spans="2:28" x14ac:dyDescent="0.25">
      <c r="B284" s="32"/>
      <c r="C284" s="11">
        <v>281</v>
      </c>
      <c r="D284" s="11">
        <v>16</v>
      </c>
      <c r="E284" s="11">
        <v>3.8</v>
      </c>
      <c r="F284" s="11">
        <v>0</v>
      </c>
      <c r="G284" s="34"/>
    </row>
    <row r="285" spans="2:28" x14ac:dyDescent="0.25">
      <c r="B285" s="32"/>
      <c r="C285" s="11">
        <v>282</v>
      </c>
      <c r="D285" s="11">
        <v>23</v>
      </c>
      <c r="E285" s="11">
        <v>3.6</v>
      </c>
      <c r="F285" s="11">
        <v>0</v>
      </c>
      <c r="G285" s="34"/>
    </row>
    <row r="286" spans="2:28" x14ac:dyDescent="0.25">
      <c r="B286" s="32"/>
      <c r="C286" s="11">
        <v>283</v>
      </c>
      <c r="D286" s="11">
        <v>22.2</v>
      </c>
      <c r="E286" s="11">
        <v>2.8</v>
      </c>
      <c r="F286" s="11">
        <v>3</v>
      </c>
      <c r="G286" s="34"/>
    </row>
    <row r="287" spans="2:28" x14ac:dyDescent="0.25">
      <c r="B287" s="32"/>
      <c r="C287" s="11">
        <v>284</v>
      </c>
      <c r="D287" s="11">
        <v>19.8</v>
      </c>
      <c r="E287" s="11">
        <v>7</v>
      </c>
      <c r="F287" s="11">
        <v>0.3</v>
      </c>
      <c r="G287" s="34"/>
    </row>
    <row r="288" spans="2:28" x14ac:dyDescent="0.25">
      <c r="B288" s="32"/>
      <c r="C288" s="11">
        <v>285</v>
      </c>
      <c r="D288" s="11">
        <v>19.5</v>
      </c>
      <c r="E288" s="11">
        <v>8</v>
      </c>
      <c r="F288" s="11">
        <v>6.3</v>
      </c>
      <c r="G288" s="34"/>
    </row>
    <row r="289" spans="2:7" x14ac:dyDescent="0.25">
      <c r="B289" s="32"/>
      <c r="C289" s="11">
        <v>286</v>
      </c>
      <c r="D289" s="11">
        <v>15</v>
      </c>
      <c r="E289" s="11">
        <v>7.8</v>
      </c>
      <c r="F289" s="11">
        <v>3.3</v>
      </c>
      <c r="G289" s="34"/>
    </row>
    <row r="290" spans="2:7" x14ac:dyDescent="0.25">
      <c r="B290" s="32"/>
      <c r="C290" s="11">
        <v>287</v>
      </c>
      <c r="D290" s="11">
        <v>20</v>
      </c>
      <c r="E290" s="11">
        <v>6.2</v>
      </c>
      <c r="F290" s="11">
        <v>20</v>
      </c>
      <c r="G290" s="34"/>
    </row>
    <row r="291" spans="2:7" x14ac:dyDescent="0.25">
      <c r="B291" s="32"/>
      <c r="C291" s="11">
        <v>288</v>
      </c>
      <c r="D291" s="11">
        <v>20.5</v>
      </c>
      <c r="E291" s="11">
        <v>7.4</v>
      </c>
      <c r="F291" s="11">
        <v>4.2</v>
      </c>
      <c r="G291" s="34"/>
    </row>
    <row r="292" spans="2:7" x14ac:dyDescent="0.25">
      <c r="B292" s="32"/>
      <c r="C292" s="11">
        <v>289</v>
      </c>
      <c r="D292" s="11">
        <v>21.6</v>
      </c>
      <c r="E292" s="11">
        <v>8</v>
      </c>
      <c r="F292" s="11">
        <v>12.6</v>
      </c>
      <c r="G292" s="34"/>
    </row>
    <row r="293" spans="2:7" x14ac:dyDescent="0.25">
      <c r="B293" s="32"/>
      <c r="C293" s="11">
        <v>290</v>
      </c>
      <c r="D293" s="11">
        <v>23</v>
      </c>
      <c r="E293" s="11">
        <v>6.6</v>
      </c>
      <c r="F293" s="11">
        <v>0</v>
      </c>
      <c r="G293" s="34"/>
    </row>
    <row r="294" spans="2:7" x14ac:dyDescent="0.25">
      <c r="B294" s="32"/>
      <c r="C294" s="11">
        <v>291</v>
      </c>
      <c r="D294" s="11">
        <v>19.8</v>
      </c>
      <c r="E294" s="11">
        <v>7.1</v>
      </c>
      <c r="F294" s="11">
        <v>0</v>
      </c>
      <c r="G294" s="34"/>
    </row>
    <row r="295" spans="2:7" x14ac:dyDescent="0.25">
      <c r="B295" s="32"/>
      <c r="C295" s="11">
        <v>292</v>
      </c>
      <c r="D295" s="11">
        <v>21.2</v>
      </c>
      <c r="E295" s="11">
        <v>6.3</v>
      </c>
      <c r="F295" s="11">
        <v>8.4</v>
      </c>
      <c r="G295" s="34"/>
    </row>
    <row r="296" spans="2:7" x14ac:dyDescent="0.25">
      <c r="B296" s="32"/>
      <c r="C296" s="11">
        <v>293</v>
      </c>
      <c r="D296" s="11">
        <v>17</v>
      </c>
      <c r="E296" s="11">
        <v>8.4</v>
      </c>
      <c r="F296" s="11">
        <v>3.4</v>
      </c>
      <c r="G296" s="34"/>
    </row>
    <row r="297" spans="2:7" x14ac:dyDescent="0.25">
      <c r="B297" s="32"/>
      <c r="C297" s="11">
        <v>294</v>
      </c>
      <c r="D297" s="11">
        <v>21.8</v>
      </c>
      <c r="E297" s="11">
        <v>5.5</v>
      </c>
      <c r="F297" s="11">
        <v>0</v>
      </c>
      <c r="G297" s="34"/>
    </row>
    <row r="298" spans="2:7" x14ac:dyDescent="0.25">
      <c r="B298" s="32"/>
      <c r="C298" s="11">
        <v>295</v>
      </c>
      <c r="D298" s="11">
        <v>22.5</v>
      </c>
      <c r="E298" s="11">
        <v>5.6</v>
      </c>
      <c r="F298" s="11">
        <v>2.5</v>
      </c>
      <c r="G298" s="34"/>
    </row>
    <row r="299" spans="2:7" x14ac:dyDescent="0.25">
      <c r="B299" s="32"/>
      <c r="C299" s="11">
        <v>296</v>
      </c>
      <c r="D299" s="11">
        <v>20.8</v>
      </c>
      <c r="E299" s="11">
        <v>8.4</v>
      </c>
      <c r="F299" s="11">
        <v>3.2</v>
      </c>
      <c r="G299" s="34"/>
    </row>
    <row r="300" spans="2:7" x14ac:dyDescent="0.25">
      <c r="B300" s="32"/>
      <c r="C300" s="11">
        <v>297</v>
      </c>
      <c r="D300" s="11">
        <v>14</v>
      </c>
      <c r="E300" s="11">
        <v>8.6</v>
      </c>
      <c r="F300" s="11">
        <v>1.8</v>
      </c>
      <c r="G300" s="34"/>
    </row>
    <row r="301" spans="2:7" x14ac:dyDescent="0.25">
      <c r="B301" s="32"/>
      <c r="C301" s="11">
        <v>298</v>
      </c>
      <c r="D301" s="11">
        <v>13.4</v>
      </c>
      <c r="E301" s="11">
        <v>9.5</v>
      </c>
      <c r="F301" s="11">
        <v>5.8</v>
      </c>
      <c r="G301" s="34"/>
    </row>
    <row r="302" spans="2:7" x14ac:dyDescent="0.25">
      <c r="B302" s="32"/>
      <c r="C302" s="11">
        <v>299</v>
      </c>
      <c r="D302" s="11">
        <v>17</v>
      </c>
      <c r="E302" s="11">
        <v>8.8000000000000007</v>
      </c>
      <c r="F302" s="11">
        <v>1.7</v>
      </c>
      <c r="G302" s="34"/>
    </row>
    <row r="303" spans="2:7" x14ac:dyDescent="0.25">
      <c r="B303" s="32"/>
      <c r="C303" s="11">
        <v>300</v>
      </c>
      <c r="D303" s="11">
        <v>20</v>
      </c>
      <c r="E303" s="11">
        <v>8.6999999999999993</v>
      </c>
      <c r="F303" s="11">
        <v>0.3</v>
      </c>
      <c r="G303" s="34"/>
    </row>
    <row r="304" spans="2:7" x14ac:dyDescent="0.25">
      <c r="B304" s="32"/>
      <c r="C304" s="11">
        <v>301</v>
      </c>
      <c r="D304" s="11">
        <v>22.3</v>
      </c>
      <c r="E304" s="11">
        <v>9.1999999999999993</v>
      </c>
      <c r="F304" s="11">
        <v>1.4</v>
      </c>
      <c r="G304" s="34"/>
    </row>
    <row r="305" spans="2:7" x14ac:dyDescent="0.25">
      <c r="B305" s="32"/>
      <c r="C305" s="11">
        <v>302</v>
      </c>
      <c r="D305" s="11">
        <v>23.2</v>
      </c>
      <c r="E305" s="11">
        <v>8</v>
      </c>
      <c r="F305" s="11">
        <v>0</v>
      </c>
      <c r="G305" s="34"/>
    </row>
    <row r="306" spans="2:7" x14ac:dyDescent="0.25">
      <c r="B306" s="32"/>
      <c r="C306" s="11">
        <v>303</v>
      </c>
      <c r="D306" s="11">
        <v>21.8</v>
      </c>
      <c r="E306" s="11">
        <v>6.5</v>
      </c>
      <c r="F306" s="11">
        <v>2.5</v>
      </c>
      <c r="G306" s="34"/>
    </row>
    <row r="307" spans="2:7" x14ac:dyDescent="0.25">
      <c r="B307" s="32"/>
      <c r="C307" s="11">
        <v>304</v>
      </c>
      <c r="D307" s="11">
        <v>20.8</v>
      </c>
      <c r="E307" s="11">
        <v>9</v>
      </c>
      <c r="F307" s="11">
        <v>0</v>
      </c>
      <c r="G307" s="34"/>
    </row>
    <row r="308" spans="2:7" x14ac:dyDescent="0.25">
      <c r="B308" s="32"/>
      <c r="C308" s="11">
        <v>305</v>
      </c>
      <c r="D308" s="11">
        <v>21</v>
      </c>
      <c r="E308" s="11">
        <v>8</v>
      </c>
      <c r="F308" s="11">
        <v>0.4</v>
      </c>
      <c r="G308" s="34"/>
    </row>
    <row r="309" spans="2:7" x14ac:dyDescent="0.25">
      <c r="B309" s="32"/>
      <c r="C309" s="11">
        <v>306</v>
      </c>
      <c r="D309" s="11">
        <v>19.2</v>
      </c>
      <c r="E309" s="11">
        <v>10</v>
      </c>
      <c r="F309" s="11">
        <v>2.2000000000000002</v>
      </c>
      <c r="G309" s="34"/>
    </row>
    <row r="310" spans="2:7" x14ac:dyDescent="0.25">
      <c r="B310" s="32"/>
      <c r="C310" s="11">
        <v>307</v>
      </c>
      <c r="D310" s="11">
        <v>21.2</v>
      </c>
      <c r="E310" s="11">
        <v>8.8000000000000007</v>
      </c>
      <c r="F310" s="11">
        <v>0</v>
      </c>
      <c r="G310" s="34"/>
    </row>
    <row r="311" spans="2:7" x14ac:dyDescent="0.25">
      <c r="B311" s="32"/>
      <c r="C311" s="11">
        <v>308</v>
      </c>
      <c r="D311" s="11">
        <v>23.5</v>
      </c>
      <c r="E311" s="11">
        <v>5</v>
      </c>
      <c r="F311" s="11">
        <v>2.6</v>
      </c>
      <c r="G311" s="34"/>
    </row>
    <row r="312" spans="2:7" x14ac:dyDescent="0.25">
      <c r="B312" s="32"/>
      <c r="C312" s="11">
        <v>309</v>
      </c>
      <c r="D312" s="11">
        <v>26.2</v>
      </c>
      <c r="E312" s="11">
        <v>5</v>
      </c>
      <c r="F312" s="11">
        <v>1.1000000000000001</v>
      </c>
      <c r="G312" s="34"/>
    </row>
    <row r="313" spans="2:7" x14ac:dyDescent="0.25">
      <c r="B313" s="32"/>
      <c r="C313" s="11">
        <v>310</v>
      </c>
      <c r="D313" s="11">
        <v>21.2</v>
      </c>
      <c r="E313" s="11">
        <v>8.8000000000000007</v>
      </c>
      <c r="F313" s="11">
        <v>0.1</v>
      </c>
      <c r="G313" s="34"/>
    </row>
    <row r="314" spans="2:7" x14ac:dyDescent="0.25">
      <c r="B314" s="32"/>
      <c r="C314" s="11">
        <v>311</v>
      </c>
      <c r="D314" s="11">
        <v>21.5</v>
      </c>
      <c r="E314" s="11">
        <v>8</v>
      </c>
      <c r="F314" s="11">
        <v>2</v>
      </c>
      <c r="G314" s="34"/>
    </row>
    <row r="315" spans="2:7" x14ac:dyDescent="0.25">
      <c r="B315" s="32"/>
      <c r="C315" s="11">
        <v>312</v>
      </c>
      <c r="D315" s="11">
        <v>21.5</v>
      </c>
      <c r="E315" s="11">
        <v>8</v>
      </c>
      <c r="F315" s="11">
        <v>0</v>
      </c>
      <c r="G315" s="34"/>
    </row>
    <row r="316" spans="2:7" x14ac:dyDescent="0.25">
      <c r="B316" s="32"/>
      <c r="C316" s="11">
        <v>313</v>
      </c>
      <c r="D316" s="11">
        <v>24.2</v>
      </c>
      <c r="E316" s="11">
        <v>6.3</v>
      </c>
      <c r="F316" s="11">
        <v>0.4</v>
      </c>
      <c r="G316" s="34"/>
    </row>
    <row r="317" spans="2:7" x14ac:dyDescent="0.25">
      <c r="B317" s="32"/>
      <c r="C317" s="11">
        <v>314</v>
      </c>
      <c r="D317" s="11">
        <v>24.5</v>
      </c>
      <c r="E317" s="11">
        <v>4.5999999999999996</v>
      </c>
      <c r="F317" s="11">
        <v>0</v>
      </c>
      <c r="G317" s="34"/>
    </row>
    <row r="318" spans="2:7" x14ac:dyDescent="0.25">
      <c r="B318" s="32"/>
      <c r="C318" s="11">
        <v>315</v>
      </c>
      <c r="D318" s="11">
        <v>19.399999999999999</v>
      </c>
      <c r="E318" s="11">
        <v>6.6</v>
      </c>
      <c r="F318" s="11">
        <v>0</v>
      </c>
      <c r="G318" s="34"/>
    </row>
    <row r="319" spans="2:7" x14ac:dyDescent="0.25">
      <c r="B319" s="32"/>
      <c r="C319" s="11">
        <v>316</v>
      </c>
      <c r="D319" s="11">
        <v>21.5</v>
      </c>
      <c r="E319" s="11">
        <v>7.2</v>
      </c>
      <c r="F319" s="11">
        <v>0</v>
      </c>
      <c r="G319" s="34"/>
    </row>
    <row r="320" spans="2:7" x14ac:dyDescent="0.25">
      <c r="B320" s="32"/>
      <c r="C320" s="11">
        <v>317</v>
      </c>
      <c r="D320" s="11">
        <v>24.6</v>
      </c>
      <c r="E320" s="11">
        <v>7</v>
      </c>
      <c r="F320" s="11">
        <v>2.4</v>
      </c>
      <c r="G320" s="34"/>
    </row>
    <row r="321" spans="2:7" x14ac:dyDescent="0.25">
      <c r="B321" s="32"/>
      <c r="C321" s="11">
        <v>318</v>
      </c>
      <c r="D321" s="11">
        <v>20.5</v>
      </c>
      <c r="E321" s="11">
        <v>10.8</v>
      </c>
      <c r="F321" s="11">
        <v>0.6</v>
      </c>
      <c r="G321" s="34"/>
    </row>
    <row r="322" spans="2:7" x14ac:dyDescent="0.25">
      <c r="B322" s="32"/>
      <c r="C322" s="11">
        <v>319</v>
      </c>
      <c r="D322" s="11">
        <v>23.5</v>
      </c>
      <c r="E322" s="11">
        <v>7.1</v>
      </c>
      <c r="F322" s="11">
        <v>13.5</v>
      </c>
      <c r="G322" s="34"/>
    </row>
    <row r="323" spans="2:7" x14ac:dyDescent="0.25">
      <c r="B323" s="32"/>
      <c r="C323" s="11">
        <v>320</v>
      </c>
      <c r="D323" s="11">
        <v>23.5</v>
      </c>
      <c r="E323" s="11">
        <v>6.5</v>
      </c>
      <c r="F323" s="11">
        <v>9.5</v>
      </c>
      <c r="G323" s="34"/>
    </row>
    <row r="324" spans="2:7" x14ac:dyDescent="0.25">
      <c r="B324" s="32"/>
      <c r="C324" s="11">
        <v>321</v>
      </c>
      <c r="D324" s="11">
        <v>24</v>
      </c>
      <c r="E324" s="11">
        <v>7.4</v>
      </c>
      <c r="F324" s="11">
        <v>0.5</v>
      </c>
      <c r="G324" s="34"/>
    </row>
    <row r="325" spans="2:7" x14ac:dyDescent="0.25">
      <c r="B325" s="32"/>
      <c r="C325" s="11">
        <v>322</v>
      </c>
      <c r="D325" s="11">
        <v>21.8</v>
      </c>
      <c r="E325" s="11">
        <v>10.8</v>
      </c>
      <c r="F325" s="11">
        <v>0.6</v>
      </c>
      <c r="G325" s="34"/>
    </row>
    <row r="326" spans="2:7" x14ac:dyDescent="0.25">
      <c r="B326" s="32"/>
      <c r="C326" s="11">
        <v>323</v>
      </c>
      <c r="D326" s="11">
        <v>20</v>
      </c>
      <c r="E326" s="11">
        <v>7.5</v>
      </c>
      <c r="F326" s="11">
        <v>3.7</v>
      </c>
      <c r="G326" s="34"/>
    </row>
    <row r="327" spans="2:7" x14ac:dyDescent="0.25">
      <c r="B327" s="32"/>
      <c r="C327" s="11">
        <v>324</v>
      </c>
      <c r="D327" s="11">
        <v>20</v>
      </c>
      <c r="E327" s="11">
        <v>8.1999999999999993</v>
      </c>
      <c r="F327" s="11">
        <v>13.6</v>
      </c>
      <c r="G327" s="34"/>
    </row>
    <row r="328" spans="2:7" x14ac:dyDescent="0.25">
      <c r="B328" s="32"/>
      <c r="C328" s="11">
        <v>325</v>
      </c>
      <c r="D328" s="11">
        <v>23.1</v>
      </c>
      <c r="E328" s="11">
        <v>7.5</v>
      </c>
      <c r="F328" s="11">
        <v>6.9</v>
      </c>
      <c r="G328" s="34"/>
    </row>
    <row r="329" spans="2:7" x14ac:dyDescent="0.25">
      <c r="B329" s="32"/>
      <c r="C329" s="11">
        <v>326</v>
      </c>
      <c r="D329" s="11">
        <v>23.6</v>
      </c>
      <c r="E329" s="11">
        <v>7.5</v>
      </c>
      <c r="F329" s="11">
        <v>0</v>
      </c>
      <c r="G329" s="34"/>
    </row>
    <row r="330" spans="2:7" x14ac:dyDescent="0.25">
      <c r="B330" s="32"/>
      <c r="C330" s="11">
        <v>327</v>
      </c>
      <c r="D330" s="11">
        <v>26.4</v>
      </c>
      <c r="E330" s="11">
        <v>5.5</v>
      </c>
      <c r="F330" s="11">
        <v>0</v>
      </c>
      <c r="G330" s="34"/>
    </row>
    <row r="331" spans="2:7" x14ac:dyDescent="0.25">
      <c r="B331" s="32"/>
      <c r="C331" s="11">
        <v>328</v>
      </c>
      <c r="D331" s="11">
        <v>20.6</v>
      </c>
      <c r="E331" s="11">
        <v>8.6999999999999993</v>
      </c>
      <c r="F331" s="11">
        <v>0</v>
      </c>
      <c r="G331" s="34"/>
    </row>
    <row r="332" spans="2:7" x14ac:dyDescent="0.25">
      <c r="B332" s="32"/>
      <c r="C332" s="11">
        <v>329</v>
      </c>
      <c r="D332" s="11">
        <v>23.5</v>
      </c>
      <c r="E332" s="11">
        <v>7</v>
      </c>
      <c r="F332" s="11">
        <v>7.6</v>
      </c>
      <c r="G332" s="34"/>
    </row>
    <row r="333" spans="2:7" x14ac:dyDescent="0.25">
      <c r="B333" s="32"/>
      <c r="C333" s="11">
        <v>330</v>
      </c>
      <c r="D333" s="11">
        <v>22</v>
      </c>
      <c r="E333" s="11">
        <v>10</v>
      </c>
      <c r="F333" s="11">
        <v>12.8</v>
      </c>
      <c r="G333" s="34"/>
    </row>
    <row r="334" spans="2:7" x14ac:dyDescent="0.25">
      <c r="B334" s="32"/>
      <c r="C334" s="11">
        <v>331</v>
      </c>
      <c r="D334" s="11">
        <v>22.4</v>
      </c>
      <c r="E334" s="11">
        <v>9</v>
      </c>
      <c r="F334" s="11">
        <v>0.3</v>
      </c>
      <c r="G334" s="34"/>
    </row>
    <row r="335" spans="2:7" x14ac:dyDescent="0.25">
      <c r="B335" s="32"/>
      <c r="C335" s="11">
        <v>332</v>
      </c>
      <c r="D335" s="11">
        <v>22.5</v>
      </c>
      <c r="E335" s="11">
        <v>9</v>
      </c>
      <c r="F335" s="11">
        <v>0</v>
      </c>
      <c r="G335" s="34"/>
    </row>
    <row r="336" spans="2:7" x14ac:dyDescent="0.25">
      <c r="B336" s="32"/>
      <c r="C336" s="11">
        <v>333</v>
      </c>
      <c r="D336" s="11">
        <v>23.5</v>
      </c>
      <c r="E336" s="11">
        <v>5.4</v>
      </c>
      <c r="F336" s="11">
        <v>0</v>
      </c>
      <c r="G336" s="34"/>
    </row>
    <row r="337" spans="2:7" x14ac:dyDescent="0.25">
      <c r="B337" s="32"/>
      <c r="C337" s="11">
        <v>334</v>
      </c>
      <c r="D337" s="11">
        <v>21.5</v>
      </c>
      <c r="E337" s="11">
        <v>5.2</v>
      </c>
      <c r="F337" s="11">
        <v>0</v>
      </c>
      <c r="G337" s="34"/>
    </row>
    <row r="338" spans="2:7" x14ac:dyDescent="0.25">
      <c r="B338" s="32"/>
      <c r="C338" s="11">
        <v>335</v>
      </c>
      <c r="D338" s="11">
        <v>22.8</v>
      </c>
      <c r="E338" s="11">
        <v>2</v>
      </c>
      <c r="F338" s="11">
        <v>0</v>
      </c>
      <c r="G338" s="34"/>
    </row>
    <row r="339" spans="2:7" x14ac:dyDescent="0.25">
      <c r="B339" s="32"/>
      <c r="C339" s="11">
        <v>336</v>
      </c>
      <c r="D339" s="11">
        <v>21.6</v>
      </c>
      <c r="E339" s="11">
        <v>3.5</v>
      </c>
      <c r="F339" s="11">
        <v>0</v>
      </c>
      <c r="G339" s="34"/>
    </row>
    <row r="340" spans="2:7" x14ac:dyDescent="0.25">
      <c r="B340" s="32"/>
      <c r="C340" s="11">
        <v>337</v>
      </c>
      <c r="D340" s="11">
        <v>22</v>
      </c>
      <c r="E340" s="11">
        <v>5.6</v>
      </c>
      <c r="F340" s="11">
        <v>0</v>
      </c>
      <c r="G340" s="34"/>
    </row>
    <row r="341" spans="2:7" x14ac:dyDescent="0.25">
      <c r="B341" s="32"/>
      <c r="C341" s="11">
        <v>338</v>
      </c>
      <c r="D341" s="11">
        <v>23.5</v>
      </c>
      <c r="E341" s="11">
        <v>4</v>
      </c>
      <c r="F341" s="11">
        <v>0</v>
      </c>
      <c r="G341" s="34"/>
    </row>
    <row r="342" spans="2:7" x14ac:dyDescent="0.25">
      <c r="B342" s="32"/>
      <c r="C342" s="11">
        <v>339</v>
      </c>
      <c r="D342" s="11">
        <v>25</v>
      </c>
      <c r="E342" s="11">
        <v>2.5</v>
      </c>
      <c r="F342" s="11">
        <v>0</v>
      </c>
      <c r="G342" s="34"/>
    </row>
    <row r="343" spans="2:7" x14ac:dyDescent="0.25">
      <c r="B343" s="32"/>
      <c r="C343" s="11">
        <v>340</v>
      </c>
      <c r="D343" s="11">
        <v>22.2</v>
      </c>
      <c r="E343" s="11">
        <v>6</v>
      </c>
      <c r="F343" s="11">
        <v>0</v>
      </c>
      <c r="G343" s="34"/>
    </row>
    <row r="344" spans="2:7" x14ac:dyDescent="0.25">
      <c r="B344" s="32"/>
      <c r="C344" s="11">
        <v>341</v>
      </c>
      <c r="D344" s="11">
        <v>23.5</v>
      </c>
      <c r="E344" s="11">
        <v>4</v>
      </c>
      <c r="F344" s="11">
        <v>0.1</v>
      </c>
      <c r="G344" s="34"/>
    </row>
    <row r="345" spans="2:7" x14ac:dyDescent="0.25">
      <c r="B345" s="32"/>
      <c r="C345" s="11">
        <v>342</v>
      </c>
      <c r="D345" s="11">
        <v>21.2</v>
      </c>
      <c r="E345" s="11">
        <v>6.2</v>
      </c>
      <c r="F345" s="11">
        <v>0</v>
      </c>
      <c r="G345" s="34"/>
    </row>
    <row r="346" spans="2:7" x14ac:dyDescent="0.25">
      <c r="B346" s="32"/>
      <c r="C346" s="11">
        <v>343</v>
      </c>
      <c r="D346" s="11">
        <v>23.2</v>
      </c>
      <c r="E346" s="11">
        <v>7</v>
      </c>
      <c r="F346" s="11">
        <v>0</v>
      </c>
      <c r="G346" s="34"/>
    </row>
    <row r="347" spans="2:7" x14ac:dyDescent="0.25">
      <c r="B347" s="32"/>
      <c r="C347" s="11">
        <v>344</v>
      </c>
      <c r="D347" s="11">
        <v>24.5</v>
      </c>
      <c r="E347" s="11">
        <v>-1</v>
      </c>
      <c r="F347" s="11">
        <v>0</v>
      </c>
      <c r="G347" s="34"/>
    </row>
    <row r="348" spans="2:7" x14ac:dyDescent="0.25">
      <c r="B348" s="32"/>
      <c r="C348" s="11">
        <v>345</v>
      </c>
      <c r="D348" s="11">
        <v>24.2</v>
      </c>
      <c r="E348" s="11">
        <v>4.5</v>
      </c>
      <c r="F348" s="11">
        <v>0</v>
      </c>
      <c r="G348" s="34"/>
    </row>
    <row r="349" spans="2:7" x14ac:dyDescent="0.25">
      <c r="B349" s="32"/>
      <c r="C349" s="11">
        <v>346</v>
      </c>
      <c r="D349" s="11">
        <v>24.4</v>
      </c>
      <c r="E349" s="11">
        <v>2.5</v>
      </c>
      <c r="F349" s="11">
        <v>0</v>
      </c>
      <c r="G349" s="34"/>
    </row>
    <row r="350" spans="2:7" x14ac:dyDescent="0.25">
      <c r="B350" s="32"/>
      <c r="C350" s="11">
        <v>347</v>
      </c>
      <c r="D350" s="11">
        <v>21.5</v>
      </c>
      <c r="E350" s="11">
        <v>2.5</v>
      </c>
      <c r="F350" s="11">
        <v>4.0999999999999996</v>
      </c>
      <c r="G350" s="34"/>
    </row>
    <row r="351" spans="2:7" x14ac:dyDescent="0.25">
      <c r="B351" s="32"/>
      <c r="C351" s="11">
        <v>348</v>
      </c>
      <c r="D351" s="11">
        <v>22.5</v>
      </c>
      <c r="E351" s="11">
        <v>8</v>
      </c>
      <c r="F351" s="11">
        <v>0.4</v>
      </c>
      <c r="G351" s="34"/>
    </row>
    <row r="352" spans="2:7" x14ac:dyDescent="0.25">
      <c r="B352" s="32"/>
      <c r="C352" s="11">
        <v>349</v>
      </c>
      <c r="D352" s="11">
        <v>20.5</v>
      </c>
      <c r="E352" s="11">
        <v>8</v>
      </c>
      <c r="F352" s="11">
        <v>0</v>
      </c>
      <c r="G352" s="34"/>
    </row>
    <row r="353" spans="2:7" x14ac:dyDescent="0.25">
      <c r="B353" s="32"/>
      <c r="C353" s="11">
        <v>350</v>
      </c>
      <c r="D353" s="11">
        <v>21.2</v>
      </c>
      <c r="E353" s="11">
        <v>8.6</v>
      </c>
      <c r="F353" s="11">
        <v>8</v>
      </c>
      <c r="G353" s="34"/>
    </row>
    <row r="354" spans="2:7" x14ac:dyDescent="0.25">
      <c r="B354" s="32"/>
      <c r="C354" s="11">
        <v>351</v>
      </c>
      <c r="D354" s="11">
        <v>21</v>
      </c>
      <c r="E354" s="11">
        <v>5.5</v>
      </c>
      <c r="F354" s="11">
        <v>1.8</v>
      </c>
      <c r="G354" s="34"/>
    </row>
    <row r="355" spans="2:7" x14ac:dyDescent="0.25">
      <c r="B355" s="32"/>
      <c r="C355" s="11">
        <v>352</v>
      </c>
      <c r="D355" s="11">
        <v>16.8</v>
      </c>
      <c r="E355" s="11">
        <v>9</v>
      </c>
      <c r="F355" s="11">
        <v>0.6</v>
      </c>
      <c r="G355" s="34"/>
    </row>
    <row r="356" spans="2:7" x14ac:dyDescent="0.25">
      <c r="B356" s="32"/>
      <c r="C356" s="11">
        <v>353</v>
      </c>
      <c r="D356" s="11">
        <v>18.8</v>
      </c>
      <c r="E356" s="11">
        <v>7</v>
      </c>
      <c r="F356" s="11">
        <v>17.2</v>
      </c>
      <c r="G356" s="34"/>
    </row>
    <row r="357" spans="2:7" x14ac:dyDescent="0.25">
      <c r="B357" s="32"/>
      <c r="C357" s="11">
        <v>354</v>
      </c>
      <c r="D357" s="11">
        <v>20.100000000000001</v>
      </c>
      <c r="E357" s="11">
        <v>7.5</v>
      </c>
      <c r="F357" s="11">
        <v>0</v>
      </c>
      <c r="G357" s="34"/>
    </row>
    <row r="358" spans="2:7" x14ac:dyDescent="0.25">
      <c r="B358" s="32"/>
      <c r="C358" s="11">
        <v>355</v>
      </c>
      <c r="D358" s="11">
        <v>20.6</v>
      </c>
      <c r="E358" s="11">
        <v>7</v>
      </c>
      <c r="F358" s="11">
        <v>0</v>
      </c>
      <c r="G358" s="34"/>
    </row>
    <row r="359" spans="2:7" x14ac:dyDescent="0.25">
      <c r="B359" s="32"/>
      <c r="C359" s="11">
        <v>356</v>
      </c>
      <c r="D359" s="11">
        <v>21.5</v>
      </c>
      <c r="E359" s="11">
        <v>6.5</v>
      </c>
      <c r="F359" s="11">
        <v>14.4</v>
      </c>
      <c r="G359" s="34"/>
    </row>
    <row r="360" spans="2:7" x14ac:dyDescent="0.25">
      <c r="B360" s="32"/>
      <c r="C360" s="11">
        <v>357</v>
      </c>
      <c r="D360" s="11">
        <v>23.5</v>
      </c>
      <c r="E360" s="11">
        <v>7.5</v>
      </c>
      <c r="F360" s="11">
        <v>2.2000000000000002</v>
      </c>
      <c r="G360" s="34"/>
    </row>
    <row r="361" spans="2:7" x14ac:dyDescent="0.25">
      <c r="B361" s="32"/>
      <c r="C361" s="11">
        <v>358</v>
      </c>
      <c r="D361" s="11">
        <v>21.5</v>
      </c>
      <c r="E361" s="11">
        <v>6.2</v>
      </c>
      <c r="F361" s="11">
        <v>0</v>
      </c>
      <c r="G361" s="34"/>
    </row>
    <row r="362" spans="2:7" x14ac:dyDescent="0.25">
      <c r="B362" s="32"/>
      <c r="C362" s="11">
        <v>359</v>
      </c>
      <c r="D362" s="11">
        <v>20.8</v>
      </c>
      <c r="E362" s="11">
        <v>7</v>
      </c>
      <c r="F362" s="11">
        <v>23</v>
      </c>
      <c r="G362" s="34"/>
    </row>
    <row r="363" spans="2:7" x14ac:dyDescent="0.25">
      <c r="B363" s="32"/>
      <c r="C363" s="11">
        <v>360</v>
      </c>
      <c r="D363" s="11">
        <v>20</v>
      </c>
      <c r="E363" s="11">
        <v>6.8</v>
      </c>
      <c r="F363" s="11">
        <v>3.8</v>
      </c>
      <c r="G363" s="34"/>
    </row>
    <row r="364" spans="2:7" x14ac:dyDescent="0.25">
      <c r="B364" s="32"/>
      <c r="C364" s="11">
        <v>361</v>
      </c>
      <c r="D364" s="11">
        <v>21</v>
      </c>
      <c r="E364" s="11">
        <v>9</v>
      </c>
      <c r="F364" s="11">
        <v>2.8</v>
      </c>
      <c r="G364" s="34"/>
    </row>
    <row r="365" spans="2:7" x14ac:dyDescent="0.25">
      <c r="B365" s="32"/>
      <c r="C365" s="11">
        <v>362</v>
      </c>
      <c r="D365" s="11">
        <v>22.5</v>
      </c>
      <c r="E365" s="11">
        <v>8.5</v>
      </c>
      <c r="F365" s="11">
        <v>6.3</v>
      </c>
      <c r="G365" s="34"/>
    </row>
    <row r="366" spans="2:7" x14ac:dyDescent="0.25">
      <c r="B366" s="32"/>
      <c r="C366" s="11">
        <v>363</v>
      </c>
      <c r="D366" s="11">
        <v>18.5</v>
      </c>
      <c r="E366" s="11">
        <v>8.4</v>
      </c>
      <c r="F366" s="11">
        <v>3.9</v>
      </c>
      <c r="G366" s="34"/>
    </row>
    <row r="367" spans="2:7" x14ac:dyDescent="0.25">
      <c r="B367" s="32"/>
      <c r="C367" s="11">
        <v>364</v>
      </c>
      <c r="D367" s="11">
        <v>19.2</v>
      </c>
      <c r="E367" s="11">
        <v>7.8</v>
      </c>
      <c r="F367" s="11">
        <v>4.0999999999999996</v>
      </c>
      <c r="G367" s="34"/>
    </row>
    <row r="368" spans="2:7" x14ac:dyDescent="0.25">
      <c r="B368" s="32"/>
      <c r="C368" s="11">
        <v>365</v>
      </c>
      <c r="D368" s="11">
        <v>16.600000000000001</v>
      </c>
      <c r="E368" s="11">
        <v>6.5</v>
      </c>
      <c r="F368" s="11">
        <v>2.5</v>
      </c>
      <c r="G368" s="34"/>
    </row>
    <row r="369" spans="2:7" s="28" customFormat="1" x14ac:dyDescent="0.25">
      <c r="B369" s="32"/>
      <c r="C369" s="33"/>
      <c r="D369" s="33"/>
      <c r="E369" s="33"/>
      <c r="F369" s="33"/>
      <c r="G369" s="34"/>
    </row>
    <row r="370" spans="2:7" s="28" customFormat="1" x14ac:dyDescent="0.25">
      <c r="B370" s="32"/>
      <c r="C370" s="33"/>
      <c r="D370" s="33"/>
      <c r="E370" s="33"/>
      <c r="F370" s="33"/>
      <c r="G370" s="34"/>
    </row>
    <row r="371" spans="2:7" s="28" customFormat="1" x14ac:dyDescent="0.25">
      <c r="B371" s="35"/>
      <c r="C371" s="36"/>
      <c r="D371" s="36"/>
      <c r="E371" s="36"/>
      <c r="F371" s="36"/>
      <c r="G371" s="38"/>
    </row>
    <row r="372" spans="2:7" s="28" customFormat="1" x14ac:dyDescent="0.25"/>
    <row r="373" spans="2:7" s="28" customFormat="1" x14ac:dyDescent="0.25"/>
    <row r="374" spans="2:7" s="28" customFormat="1" x14ac:dyDescent="0.25"/>
    <row r="375" spans="2:7" s="28" customFormat="1" x14ac:dyDescent="0.25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F0405-E477-44E1-80A5-188E266FA182}">
  <sheetPr codeName="Sheet5"/>
  <dimension ref="A1:R33"/>
  <sheetViews>
    <sheetView topLeftCell="A13" zoomScale="120" zoomScaleNormal="120" workbookViewId="0">
      <selection activeCell="C21" sqref="C21"/>
    </sheetView>
  </sheetViews>
  <sheetFormatPr baseColWidth="10" defaultColWidth="8.85546875" defaultRowHeight="15" x14ac:dyDescent="0.25"/>
  <cols>
    <col min="1" max="1" width="8.85546875" style="28"/>
    <col min="2" max="2" width="2.5703125" style="28" customWidth="1"/>
    <col min="3" max="3" width="24.5703125" bestFit="1" customWidth="1"/>
    <col min="4" max="4" width="9.140625" customWidth="1"/>
    <col min="6" max="6" width="9.7109375" bestFit="1" customWidth="1"/>
    <col min="7" max="7" width="10.7109375" bestFit="1" customWidth="1"/>
  </cols>
  <sheetData>
    <row r="1" spans="2:18" x14ac:dyDescent="0.25"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pans="2:18" x14ac:dyDescent="0.25">
      <c r="B2" s="29"/>
      <c r="C2" s="5"/>
      <c r="D2" s="30"/>
      <c r="E2" s="30"/>
      <c r="F2" s="30"/>
      <c r="G2" s="30"/>
      <c r="H2" s="31"/>
      <c r="I2" s="28"/>
      <c r="J2" s="28"/>
      <c r="K2" s="28"/>
      <c r="L2" s="28"/>
      <c r="M2" s="28"/>
      <c r="N2" s="28"/>
      <c r="O2" s="28"/>
      <c r="P2" s="28"/>
      <c r="Q2" s="28"/>
      <c r="R2" s="28"/>
    </row>
    <row r="3" spans="2:18" x14ac:dyDescent="0.25">
      <c r="B3" s="32"/>
      <c r="C3" s="8" t="s">
        <v>3</v>
      </c>
      <c r="D3" s="8"/>
      <c r="E3" s="33"/>
      <c r="F3" s="33"/>
      <c r="G3" s="33"/>
      <c r="H3" s="34"/>
    </row>
    <row r="4" spans="2:18" ht="15.75" customHeight="1" x14ac:dyDescent="0.25">
      <c r="B4" s="32"/>
      <c r="C4" s="12" t="s">
        <v>125</v>
      </c>
      <c r="D4" s="12">
        <f>101.3-0.01152*Coeficientes!D4+0.000000544*Coeficientes!D4^2</f>
        <v>68.420639999999992</v>
      </c>
      <c r="E4" s="33"/>
      <c r="F4" s="33"/>
      <c r="G4" s="33"/>
      <c r="H4" s="34"/>
    </row>
    <row r="5" spans="2:18" x14ac:dyDescent="0.25">
      <c r="B5" s="32"/>
      <c r="C5" s="12" t="s">
        <v>0</v>
      </c>
      <c r="D5" s="12">
        <f>0.00000076*Coeficientes!D5^4+0.00607*Coeficientes!D5^2-14.639</f>
        <v>-13.5074990525</v>
      </c>
      <c r="E5" s="33"/>
      <c r="F5" s="33"/>
      <c r="G5" s="33"/>
      <c r="H5" s="34"/>
    </row>
    <row r="6" spans="2:18" x14ac:dyDescent="0.25">
      <c r="B6" s="32"/>
      <c r="C6" s="12" t="s">
        <v>1</v>
      </c>
      <c r="D6" s="12">
        <f>-0.0000383*Coeficientes!D5^3+0.805*Coeficientes!D5</f>
        <v>-10.773267637500002</v>
      </c>
      <c r="E6" s="33"/>
      <c r="F6" s="33"/>
      <c r="G6" s="33"/>
      <c r="H6" s="34"/>
    </row>
    <row r="7" spans="2:18" x14ac:dyDescent="0.25">
      <c r="B7" s="32"/>
      <c r="C7" s="12" t="s">
        <v>20</v>
      </c>
      <c r="D7" s="12">
        <f>-0.0042*Coeficientes!D5^2+29.913</f>
        <v>29.147549999999999</v>
      </c>
      <c r="E7" s="33"/>
      <c r="F7" s="33"/>
      <c r="G7" s="33"/>
      <c r="H7" s="34"/>
    </row>
    <row r="8" spans="2:18" x14ac:dyDescent="0.25">
      <c r="B8" s="32"/>
      <c r="C8" s="6"/>
      <c r="D8" s="6"/>
      <c r="E8" s="33"/>
      <c r="F8" s="33"/>
      <c r="G8" s="33"/>
      <c r="H8" s="34"/>
    </row>
    <row r="9" spans="2:18" x14ac:dyDescent="0.25">
      <c r="B9" s="32"/>
      <c r="C9" s="7" t="s">
        <v>3</v>
      </c>
      <c r="D9" s="7"/>
      <c r="E9" s="33"/>
      <c r="F9" s="33"/>
      <c r="G9" s="33"/>
      <c r="H9" s="34"/>
    </row>
    <row r="10" spans="2:18" x14ac:dyDescent="0.25">
      <c r="B10" s="32"/>
      <c r="C10" s="12" t="s">
        <v>93</v>
      </c>
      <c r="D10" s="12">
        <f>Coeficientes!D15</f>
        <v>0.5</v>
      </c>
      <c r="E10" s="39"/>
      <c r="F10" s="33"/>
      <c r="G10" s="33"/>
      <c r="H10" s="34"/>
    </row>
    <row r="11" spans="2:18" x14ac:dyDescent="0.25">
      <c r="B11" s="32"/>
      <c r="C11" s="12" t="s">
        <v>94</v>
      </c>
      <c r="D11" s="12">
        <f>Coeficientes!D14*Coeficientes!D9</f>
        <v>43.5</v>
      </c>
      <c r="E11" s="39"/>
      <c r="F11" s="33"/>
      <c r="G11" s="33"/>
      <c r="H11" s="34"/>
    </row>
    <row r="12" spans="2:18" x14ac:dyDescent="0.25">
      <c r="B12" s="32"/>
      <c r="C12" s="12" t="s">
        <v>95</v>
      </c>
      <c r="D12" s="12">
        <f>Coeficientes!D14*Coeficientes!D10</f>
        <v>7.5</v>
      </c>
      <c r="E12" s="33"/>
      <c r="F12" s="33"/>
      <c r="G12" s="33"/>
      <c r="H12" s="34"/>
    </row>
    <row r="13" spans="2:18" x14ac:dyDescent="0.25">
      <c r="B13" s="32"/>
      <c r="C13" s="6"/>
      <c r="D13" s="6"/>
      <c r="E13" s="33"/>
      <c r="F13" s="33"/>
      <c r="G13" s="33"/>
      <c r="H13" s="34"/>
    </row>
    <row r="14" spans="2:18" x14ac:dyDescent="0.25">
      <c r="B14" s="32"/>
      <c r="C14" s="8" t="s">
        <v>92</v>
      </c>
      <c r="D14" s="8" t="s">
        <v>11</v>
      </c>
      <c r="E14" s="8" t="s">
        <v>12</v>
      </c>
      <c r="F14" s="8" t="s">
        <v>13</v>
      </c>
      <c r="G14" s="33"/>
      <c r="H14" s="34"/>
    </row>
    <row r="15" spans="2:18" x14ac:dyDescent="0.25">
      <c r="B15" s="32"/>
      <c r="C15" s="40" t="s">
        <v>10</v>
      </c>
      <c r="D15" s="40"/>
      <c r="E15" s="40"/>
      <c r="F15" s="40"/>
      <c r="G15" s="33"/>
      <c r="H15" s="34"/>
    </row>
    <row r="16" spans="2:18" x14ac:dyDescent="0.25">
      <c r="B16" s="32"/>
      <c r="C16" s="40" t="s">
        <v>2</v>
      </c>
      <c r="D16" s="40">
        <f>IF(Escenarios!D5&lt;3,0.35*EXP(0.35*Escenarios!D5),1)</f>
        <v>0.49667364200763997</v>
      </c>
      <c r="E16" s="40">
        <f>IF(Escenarios!E5&lt;3,0.35*EXP(0.35*Escenarios!E5),1)</f>
        <v>0.54209060452194657</v>
      </c>
      <c r="F16" s="40">
        <f>IF(Escenarios!F5&lt;3,0.35*EXP(0.35*Escenarios!F5),1)</f>
        <v>0.59166059693268191</v>
      </c>
      <c r="G16" s="33"/>
      <c r="H16" s="34"/>
    </row>
    <row r="17" spans="2:8" x14ac:dyDescent="0.25">
      <c r="B17" s="32"/>
      <c r="C17" s="40" t="s">
        <v>126</v>
      </c>
      <c r="D17" s="40">
        <f>25400/Escenarios!D4-254</f>
        <v>59.580246913580254</v>
      </c>
      <c r="E17" s="40">
        <f>25400/Escenarios!E4-254</f>
        <v>234.46153846153845</v>
      </c>
      <c r="F17" s="40">
        <f>25400/Escenarios!F4-254</f>
        <v>264.36734693877554</v>
      </c>
      <c r="G17" s="33"/>
      <c r="H17" s="34"/>
    </row>
    <row r="18" spans="2:8" x14ac:dyDescent="0.25">
      <c r="B18" s="32"/>
      <c r="C18" s="40" t="s">
        <v>127</v>
      </c>
      <c r="D18" s="40">
        <f>Escenarios!D7</f>
        <v>0.18</v>
      </c>
      <c r="E18" s="40">
        <f>Escenarios!E7</f>
        <v>0.18</v>
      </c>
      <c r="F18" s="40">
        <f>Escenarios!F7</f>
        <v>0.18</v>
      </c>
      <c r="G18" s="33"/>
      <c r="H18" s="34"/>
    </row>
    <row r="19" spans="2:8" x14ac:dyDescent="0.25">
      <c r="B19" s="32"/>
      <c r="C19" s="33"/>
      <c r="D19" s="33"/>
      <c r="E19" s="33"/>
      <c r="F19" s="33"/>
      <c r="G19" s="33"/>
      <c r="H19" s="34"/>
    </row>
    <row r="20" spans="2:8" x14ac:dyDescent="0.25">
      <c r="B20" s="32"/>
      <c r="C20" s="8" t="s">
        <v>91</v>
      </c>
      <c r="D20" s="7"/>
      <c r="E20" s="7"/>
      <c r="F20" s="7"/>
      <c r="G20" s="33"/>
      <c r="H20" s="34"/>
    </row>
    <row r="21" spans="2:8" x14ac:dyDescent="0.25">
      <c r="B21" s="32"/>
      <c r="C21" s="6" t="s">
        <v>5</v>
      </c>
      <c r="D21" s="6">
        <f>Coeficientes!D11*Coeficientes!D16*0.1317</f>
        <v>0.1339389</v>
      </c>
      <c r="E21" s="6"/>
      <c r="F21" s="6"/>
      <c r="G21" s="33"/>
      <c r="H21" s="34"/>
    </row>
    <row r="22" spans="2:8" x14ac:dyDescent="0.25">
      <c r="B22" s="32"/>
      <c r="C22" s="6" t="s">
        <v>7</v>
      </c>
      <c r="D22" s="6">
        <f>ATAN(Coeficientes!D6)</f>
        <v>4.9958395721942765E-2</v>
      </c>
      <c r="E22" s="6"/>
      <c r="F22" s="6"/>
      <c r="G22" s="33"/>
      <c r="H22" s="34"/>
    </row>
    <row r="23" spans="2:8" x14ac:dyDescent="0.25">
      <c r="B23" s="32"/>
      <c r="C23" s="6" t="s">
        <v>6</v>
      </c>
      <c r="D23" s="6">
        <f>65.41*(SIN(D22))^2+4.56*SIN(D22)+0.065</f>
        <v>0.45583274024669224</v>
      </c>
      <c r="E23" s="6"/>
      <c r="F23" s="6"/>
      <c r="G23" s="33"/>
      <c r="H23" s="34"/>
    </row>
    <row r="24" spans="2:8" x14ac:dyDescent="0.25">
      <c r="B24" s="32"/>
      <c r="C24" s="6" t="s">
        <v>8</v>
      </c>
      <c r="D24" s="6">
        <f>$D$21*$D$23*Escenarios!D6</f>
        <v>6.1053735812627687E-3</v>
      </c>
      <c r="E24" s="6">
        <f>$D$21*$D$23*Escenarios!E6</f>
        <v>3.0526867906313843E-3</v>
      </c>
      <c r="F24" s="6">
        <f>$D$21*$D$23*Escenarios!F6</f>
        <v>4.8842988650102154E-4</v>
      </c>
      <c r="G24" s="33"/>
      <c r="H24" s="34"/>
    </row>
    <row r="25" spans="2:8" s="28" customFormat="1" x14ac:dyDescent="0.25">
      <c r="B25" s="32"/>
      <c r="C25" s="33"/>
      <c r="D25" s="33"/>
      <c r="E25" s="33"/>
      <c r="F25" s="33"/>
      <c r="G25" s="33"/>
      <c r="H25" s="34"/>
    </row>
    <row r="26" spans="2:8" s="28" customFormat="1" x14ac:dyDescent="0.25">
      <c r="B26" s="35"/>
      <c r="C26" s="36"/>
      <c r="D26" s="36"/>
      <c r="E26" s="36"/>
      <c r="F26" s="36"/>
      <c r="G26" s="36"/>
      <c r="H26" s="38"/>
    </row>
    <row r="27" spans="2:8" s="28" customFormat="1" x14ac:dyDescent="0.25"/>
    <row r="28" spans="2:8" s="28" customFormat="1" x14ac:dyDescent="0.25"/>
    <row r="29" spans="2:8" s="28" customFormat="1" x14ac:dyDescent="0.25"/>
    <row r="30" spans="2:8" s="28" customFormat="1" x14ac:dyDescent="0.25"/>
    <row r="31" spans="2:8" s="28" customFormat="1" x14ac:dyDescent="0.25"/>
    <row r="32" spans="2:8" s="28" customFormat="1" x14ac:dyDescent="0.25"/>
    <row r="33" s="28" customFormat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7F9CE-8F2A-4099-A4EA-C32732BE1028}">
  <sheetPr codeName="Sheet6"/>
  <dimension ref="A1:V373"/>
  <sheetViews>
    <sheetView workbookViewId="0">
      <selection activeCell="M3" sqref="M3"/>
    </sheetView>
  </sheetViews>
  <sheetFormatPr baseColWidth="10" defaultColWidth="8.85546875" defaultRowHeight="15" x14ac:dyDescent="0.25"/>
  <cols>
    <col min="1" max="1" width="8.85546875" style="28"/>
    <col min="2" max="2" width="3.28515625" style="28" customWidth="1"/>
    <col min="13" max="22" width="8.85546875" style="28"/>
  </cols>
  <sheetData>
    <row r="1" spans="2:13" s="28" customFormat="1" x14ac:dyDescent="0.25"/>
    <row r="2" spans="2:13" s="28" customFormat="1" x14ac:dyDescent="0.25">
      <c r="B2" s="29"/>
      <c r="C2" s="30"/>
      <c r="D2" s="30"/>
      <c r="E2" s="30"/>
      <c r="F2" s="30"/>
      <c r="G2" s="30"/>
      <c r="H2" s="30"/>
      <c r="I2" s="30"/>
      <c r="J2" s="30"/>
      <c r="K2" s="30"/>
      <c r="L2" s="30"/>
      <c r="M2" s="31"/>
    </row>
    <row r="3" spans="2:13" ht="150" x14ac:dyDescent="0.25">
      <c r="B3" s="32"/>
      <c r="C3" s="42" t="s">
        <v>88</v>
      </c>
      <c r="D3" s="43" t="s">
        <v>110</v>
      </c>
      <c r="E3" s="43" t="s">
        <v>121</v>
      </c>
      <c r="F3" s="43" t="s">
        <v>111</v>
      </c>
      <c r="G3" s="43" t="s">
        <v>112</v>
      </c>
      <c r="H3" s="43" t="s">
        <v>113</v>
      </c>
      <c r="I3" s="43" t="s">
        <v>122</v>
      </c>
      <c r="J3" s="43" t="s">
        <v>114</v>
      </c>
      <c r="K3" s="43" t="s">
        <v>115</v>
      </c>
      <c r="L3" s="43" t="s">
        <v>116</v>
      </c>
      <c r="M3" s="34"/>
    </row>
    <row r="4" spans="2:13" x14ac:dyDescent="0.25">
      <c r="B4" s="32"/>
      <c r="C4" s="11">
        <v>1</v>
      </c>
      <c r="D4" s="11">
        <f>(Clima!D4+Clima!E4)/2</f>
        <v>13.9</v>
      </c>
      <c r="E4" s="11">
        <f>EXP((16.78*D4-116.9)/(D4+237.3))</f>
        <v>1.589063588132779</v>
      </c>
      <c r="F4" s="11">
        <f>4098*E4/((D4+237.3)^2)</f>
        <v>0.10319863673742037</v>
      </c>
      <c r="G4" s="11">
        <f>2.501-0.002361*D4</f>
        <v>2.4681820999999999</v>
      </c>
      <c r="H4" s="11">
        <f>0.001013*Constantes!$D$4/(0.622*G4)</f>
        <v>4.5147010147716632E-2</v>
      </c>
      <c r="I4" s="11">
        <f>IF(D4&gt;0,1.26*F4/(G4*(F4+H4)),0)</f>
        <v>0.35513420222442993</v>
      </c>
      <c r="J4" s="11">
        <f>0.409*SIN(2*PI()*(C4-82)/365)</f>
        <v>-0.4026497910516057</v>
      </c>
      <c r="K4" s="11">
        <f>(Constantes!$D$10/0.8)*(Constantes!$D$5*J4^2+Constantes!$D$6*J4+Constantes!$D$7)</f>
        <v>19.559672270770729</v>
      </c>
      <c r="L4" s="11">
        <f>(Constantes!$D$10/0.8)*(0.00376*D4^2-0.0516*D4-6.967)</f>
        <v>-4.3486064999999998</v>
      </c>
      <c r="M4" s="34"/>
    </row>
    <row r="5" spans="2:13" x14ac:dyDescent="0.25">
      <c r="B5" s="32"/>
      <c r="C5" s="11">
        <v>2</v>
      </c>
      <c r="D5" s="11">
        <f>(Clima!D5+Clima!E5)/2</f>
        <v>13.75</v>
      </c>
      <c r="E5" s="11">
        <f t="shared" ref="E5:E68" si="0">EXP((16.78*D5-116.9)/(D5+237.3))</f>
        <v>1.5736468149943981</v>
      </c>
      <c r="F5" s="11">
        <f t="shared" ref="F5:F68" si="1">4098*E5/((D5+237.3)^2)</f>
        <v>0.10231958493462359</v>
      </c>
      <c r="G5" s="11">
        <f t="shared" ref="G5:G68" si="2">2.501-0.002361*D5</f>
        <v>2.4685362500000001</v>
      </c>
      <c r="H5" s="11">
        <f>0.001013*Constantes!$D$4/(0.622*G5)</f>
        <v>4.5140533105443567E-2</v>
      </c>
      <c r="I5" s="11">
        <f t="shared" ref="I5:I68" si="3">IF(D5&gt;0,1.26*F5/(G5*(F5+H5)),0)</f>
        <v>0.35417281924860555</v>
      </c>
      <c r="J5" s="11">
        <f t="shared" ref="J5:J68" si="4">0.409*SIN(2*PI()*(C5-82)/365)</f>
        <v>-0.40135434634108819</v>
      </c>
      <c r="K5" s="11">
        <f>(Constantes!$D$10/0.8)*(Constantes!$D$5*J5^2+Constantes!$D$6*J5+Constantes!$D$7)</f>
        <v>19.559742562804303</v>
      </c>
      <c r="L5" s="11">
        <f>(Constantes!$D$10/0.8)*(0.00376*D5^2-0.0516*D5-6.967)</f>
        <v>-4.353515625</v>
      </c>
      <c r="M5" s="34"/>
    </row>
    <row r="6" spans="2:13" x14ac:dyDescent="0.25">
      <c r="B6" s="32"/>
      <c r="C6" s="11">
        <v>3</v>
      </c>
      <c r="D6" s="11">
        <f>(Clima!D6+Clima!E6)/2</f>
        <v>14.55</v>
      </c>
      <c r="E6" s="11">
        <f t="shared" si="0"/>
        <v>1.6574115820276645</v>
      </c>
      <c r="F6" s="11">
        <f t="shared" si="1"/>
        <v>0.10708247809803828</v>
      </c>
      <c r="G6" s="11">
        <f t="shared" si="2"/>
        <v>2.46664745</v>
      </c>
      <c r="H6" s="11">
        <f>0.001013*Constantes!$D$4/(0.622*G6)</f>
        <v>4.5175098822943884E-2</v>
      </c>
      <c r="I6" s="11">
        <f t="shared" si="3"/>
        <v>0.35925511691610273</v>
      </c>
      <c r="J6" s="11">
        <f t="shared" si="4"/>
        <v>-0.39993997167581363</v>
      </c>
      <c r="K6" s="11">
        <f>(Constantes!$D$10/0.8)*(Constantes!$D$5*J6^2+Constantes!$D$6*J6+Constantes!$D$7)</f>
        <v>19.55978695171903</v>
      </c>
      <c r="L6" s="11">
        <f>(Constantes!$D$10/0.8)*(0.00376*D6^2-0.0516*D6-6.967)</f>
        <v>-4.3261116249999993</v>
      </c>
      <c r="M6" s="34"/>
    </row>
    <row r="7" spans="2:13" x14ac:dyDescent="0.25">
      <c r="B7" s="32"/>
      <c r="C7" s="11">
        <v>4</v>
      </c>
      <c r="D7" s="11">
        <f>(Clima!D7+Clima!E7)/2</f>
        <v>14.2</v>
      </c>
      <c r="E7" s="11">
        <f t="shared" si="0"/>
        <v>1.6202951919544792</v>
      </c>
      <c r="F7" s="11">
        <f t="shared" si="1"/>
        <v>0.10497602372452294</v>
      </c>
      <c r="G7" s="11">
        <f t="shared" si="2"/>
        <v>2.4674738000000001</v>
      </c>
      <c r="H7" s="11">
        <f>0.001013*Constantes!$D$4/(0.622*G7)</f>
        <v>4.5159969810059396E-2</v>
      </c>
      <c r="I7" s="11">
        <f t="shared" si="3"/>
        <v>0.3570452760428372</v>
      </c>
      <c r="J7" s="11">
        <f t="shared" si="4"/>
        <v>-0.39840708616551995</v>
      </c>
      <c r="K7" s="11">
        <f>(Constantes!$D$10/0.8)*(Constantes!$D$5*J7^2+Constantes!$D$6*J7+Constantes!$D$7)</f>
        <v>19.559796919776371</v>
      </c>
      <c r="L7" s="11">
        <f>(Constantes!$D$10/0.8)*(0.00376*D7^2-0.0516*D7-6.967)</f>
        <v>-4.3384710000000002</v>
      </c>
      <c r="M7" s="34"/>
    </row>
    <row r="8" spans="2:13" x14ac:dyDescent="0.25">
      <c r="B8" s="32"/>
      <c r="C8" s="11">
        <v>5</v>
      </c>
      <c r="D8" s="11">
        <f>(Clima!D8+Clima!E8)/2</f>
        <v>13.75</v>
      </c>
      <c r="E8" s="11">
        <f t="shared" si="0"/>
        <v>1.5736468149943981</v>
      </c>
      <c r="F8" s="11">
        <f t="shared" si="1"/>
        <v>0.10231958493462359</v>
      </c>
      <c r="G8" s="11">
        <f t="shared" si="2"/>
        <v>2.4685362500000001</v>
      </c>
      <c r="H8" s="11">
        <f>0.001013*Constantes!$D$4/(0.622*G8)</f>
        <v>4.5140533105443567E-2</v>
      </c>
      <c r="I8" s="11">
        <f t="shared" si="3"/>
        <v>0.35417281924860555</v>
      </c>
      <c r="J8" s="11">
        <f t="shared" si="4"/>
        <v>-0.39675614403726639</v>
      </c>
      <c r="K8" s="11">
        <f>(Constantes!$D$10/0.8)*(Constantes!$D$5*J8^2+Constantes!$D$6*J8+Constantes!$D$7)</f>
        <v>19.55976328073784</v>
      </c>
      <c r="L8" s="11">
        <f>(Constantes!$D$10/0.8)*(0.00376*D8^2-0.0516*D8-6.967)</f>
        <v>-4.353515625</v>
      </c>
      <c r="M8" s="34"/>
    </row>
    <row r="9" spans="2:13" x14ac:dyDescent="0.25">
      <c r="B9" s="32"/>
      <c r="C9" s="11">
        <v>6</v>
      </c>
      <c r="D9" s="11">
        <f>(Clima!D9+Clima!E9)/2</f>
        <v>13.45</v>
      </c>
      <c r="E9" s="11">
        <f t="shared" si="0"/>
        <v>1.5432065279848868</v>
      </c>
      <c r="F9" s="11">
        <f t="shared" si="1"/>
        <v>0.1005805769400801</v>
      </c>
      <c r="G9" s="11">
        <f t="shared" si="2"/>
        <v>2.46924455</v>
      </c>
      <c r="H9" s="11">
        <f>0.001013*Constantes!$D$4/(0.622*G9)</f>
        <v>4.5127584594694167E-2</v>
      </c>
      <c r="I9" s="11">
        <f t="shared" si="3"/>
        <v>0.35223838816895903</v>
      </c>
      <c r="J9" s="11">
        <f t="shared" si="4"/>
        <v>-0.39498763450083563</v>
      </c>
      <c r="K9" s="11">
        <f>(Constantes!$D$10/0.8)*(Constantes!$D$5*J9^2+Constantes!$D$6*J9+Constantes!$D$7)</f>
        <v>19.559676193471102</v>
      </c>
      <c r="L9" s="11">
        <f>(Constantes!$D$10/0.8)*(0.00376*D9^2-0.0516*D9-6.967)</f>
        <v>-4.3630166249999993</v>
      </c>
      <c r="M9" s="34"/>
    </row>
    <row r="10" spans="2:13" x14ac:dyDescent="0.25">
      <c r="B10" s="32"/>
      <c r="C10" s="11">
        <v>7</v>
      </c>
      <c r="D10" s="11">
        <f>(Clima!D10+Clima!E10)/2</f>
        <v>13.8</v>
      </c>
      <c r="E10" s="11">
        <f t="shared" si="0"/>
        <v>1.5787710916071758</v>
      </c>
      <c r="F10" s="11">
        <f t="shared" si="1"/>
        <v>0.10261189172112961</v>
      </c>
      <c r="G10" s="11">
        <f t="shared" si="2"/>
        <v>2.4684181999999999</v>
      </c>
      <c r="H10" s="11">
        <f>0.001013*Constantes!$D$4/(0.622*G10)</f>
        <v>4.5142691913028568E-2</v>
      </c>
      <c r="I10" s="11">
        <f t="shared" si="3"/>
        <v>0.35449371277278185</v>
      </c>
      <c r="J10" s="11">
        <f t="shared" si="4"/>
        <v>-0.39310208160377097</v>
      </c>
      <c r="K10" s="11">
        <f>(Constantes!$D$10/0.8)*(Constantes!$D$5*J10^2+Constantes!$D$6*J10+Constantes!$D$7)</f>
        <v>19.559525176541626</v>
      </c>
      <c r="L10" s="11">
        <f>(Constantes!$D$10/0.8)*(0.00376*D10^2-0.0516*D10-6.967)</f>
        <v>-4.3518910000000002</v>
      </c>
      <c r="M10" s="34"/>
    </row>
    <row r="11" spans="2:13" x14ac:dyDescent="0.25">
      <c r="B11" s="32"/>
      <c r="C11" s="11">
        <v>8</v>
      </c>
      <c r="D11" s="11">
        <f>(Clima!D11+Clima!E11)/2</f>
        <v>14.2</v>
      </c>
      <c r="E11" s="11">
        <f t="shared" si="0"/>
        <v>1.6202951919544792</v>
      </c>
      <c r="F11" s="11">
        <f t="shared" si="1"/>
        <v>0.10497602372452294</v>
      </c>
      <c r="G11" s="11">
        <f t="shared" si="2"/>
        <v>2.4674738000000001</v>
      </c>
      <c r="H11" s="11">
        <f>0.001013*Constantes!$D$4/(0.622*G11)</f>
        <v>4.5159969810059396E-2</v>
      </c>
      <c r="I11" s="11">
        <f t="shared" si="3"/>
        <v>0.3570452760428372</v>
      </c>
      <c r="J11" s="11">
        <f t="shared" si="4"/>
        <v>-0.39110004407608939</v>
      </c>
      <c r="K11" s="11">
        <f>(Constantes!$D$10/0.8)*(Constantes!$D$5*J11^2+Constantes!$D$6*J11+Constantes!$D$7)</f>
        <v>19.559299123771726</v>
      </c>
      <c r="L11" s="11">
        <f>(Constantes!$D$10/0.8)*(0.00376*D11^2-0.0516*D11-6.967)</f>
        <v>-4.3384710000000002</v>
      </c>
      <c r="M11" s="34"/>
    </row>
    <row r="12" spans="2:13" x14ac:dyDescent="0.25">
      <c r="B12" s="32"/>
      <c r="C12" s="11">
        <v>9</v>
      </c>
      <c r="D12" s="11">
        <f>(Clima!D12+Clima!E12)/2</f>
        <v>14.1</v>
      </c>
      <c r="E12" s="11">
        <f t="shared" si="0"/>
        <v>1.6098253520131185</v>
      </c>
      <c r="F12" s="11">
        <f t="shared" si="1"/>
        <v>0.10438069155687195</v>
      </c>
      <c r="G12" s="11">
        <f t="shared" si="2"/>
        <v>2.4677099</v>
      </c>
      <c r="H12" s="11">
        <f>0.001013*Constantes!$D$4/(0.622*G12)</f>
        <v>4.5155649095994843E-2</v>
      </c>
      <c r="I12" s="11">
        <f t="shared" si="3"/>
        <v>0.35640998531823892</v>
      </c>
      <c r="J12" s="11">
        <f t="shared" si="4"/>
        <v>-0.38898211516471776</v>
      </c>
      <c r="K12" s="11">
        <f>(Constantes!$D$10/0.8)*(Constantes!$D$5*J12^2+Constantes!$D$6*J12+Constantes!$D$7)</f>
        <v>19.558986320747618</v>
      </c>
      <c r="L12" s="11">
        <f>(Constantes!$D$10/0.8)*(0.00376*D12^2-0.0516*D12-6.967)</f>
        <v>-4.3418964999999998</v>
      </c>
      <c r="M12" s="34"/>
    </row>
    <row r="13" spans="2:13" x14ac:dyDescent="0.25">
      <c r="B13" s="32"/>
      <c r="C13" s="11">
        <v>10</v>
      </c>
      <c r="D13" s="11">
        <f>(Clima!D13+Clima!E13)/2</f>
        <v>14.15</v>
      </c>
      <c r="E13" s="11">
        <f t="shared" si="0"/>
        <v>1.6150528288927855</v>
      </c>
      <c r="F13" s="11">
        <f t="shared" si="1"/>
        <v>0.10467799774317721</v>
      </c>
      <c r="G13" s="11">
        <f t="shared" si="2"/>
        <v>2.4675918499999998</v>
      </c>
      <c r="H13" s="11">
        <f>0.001013*Constantes!$D$4/(0.622*G13)</f>
        <v>4.5157809349675282E-2</v>
      </c>
      <c r="I13" s="11">
        <f t="shared" si="3"/>
        <v>0.35672784756039339</v>
      </c>
      <c r="J13" s="11">
        <f t="shared" si="4"/>
        <v>-0.38674892245770132</v>
      </c>
      <c r="K13" s="11">
        <f>(Constantes!$D$10/0.8)*(Constantes!$D$5*J13^2+Constantes!$D$6*J13+Constantes!$D$7)</f>
        <v>19.558574462253958</v>
      </c>
      <c r="L13" s="11">
        <f>(Constantes!$D$10/0.8)*(0.00376*D13^2-0.0516*D13-6.967)</f>
        <v>-4.3401896249999998</v>
      </c>
      <c r="M13" s="34"/>
    </row>
    <row r="14" spans="2:13" x14ac:dyDescent="0.25">
      <c r="B14" s="32"/>
      <c r="C14" s="11">
        <v>11</v>
      </c>
      <c r="D14" s="11">
        <f>(Clima!D14+Clima!E14)/2</f>
        <v>13.25</v>
      </c>
      <c r="E14" s="11">
        <f t="shared" si="0"/>
        <v>1.5232012546387372</v>
      </c>
      <c r="F14" s="11">
        <f t="shared" si="1"/>
        <v>9.943526343834895E-2</v>
      </c>
      <c r="G14" s="11">
        <f t="shared" si="2"/>
        <v>2.4697167499999999</v>
      </c>
      <c r="H14" s="11">
        <f>0.001013*Constantes!$D$4/(0.622*G14)</f>
        <v>4.5118956380367316E-2</v>
      </c>
      <c r="I14" s="11">
        <f t="shared" si="3"/>
        <v>0.35094014605756357</v>
      </c>
      <c r="J14" s="11">
        <f t="shared" si="4"/>
        <v>-0.3844011276982352</v>
      </c>
      <c r="K14" s="11">
        <f>(Constantes!$D$10/0.8)*(Constantes!$D$5*J14^2+Constantes!$D$6*J14+Constantes!$D$7)</f>
        <v>19.558050670614112</v>
      </c>
      <c r="L14" s="11">
        <f>(Constantes!$D$10/0.8)*(0.00376*D14^2-0.0516*D14-6.967)</f>
        <v>-4.3691156249999992</v>
      </c>
      <c r="M14" s="34"/>
    </row>
    <row r="15" spans="2:13" x14ac:dyDescent="0.25">
      <c r="B15" s="32"/>
      <c r="C15" s="11">
        <v>12</v>
      </c>
      <c r="D15" s="11">
        <f>(Clima!D15+Clima!E15)/2</f>
        <v>12.35</v>
      </c>
      <c r="E15" s="11">
        <f t="shared" si="0"/>
        <v>1.4359671208266067</v>
      </c>
      <c r="F15" s="11">
        <f t="shared" si="1"/>
        <v>9.4417676614232629E-2</v>
      </c>
      <c r="G15" s="11">
        <f t="shared" si="2"/>
        <v>2.47184165</v>
      </c>
      <c r="H15" s="11">
        <f>0.001013*Constantes!$D$4/(0.622*G15)</f>
        <v>4.5080170210382423E-2</v>
      </c>
      <c r="I15" s="11">
        <f t="shared" si="3"/>
        <v>0.34501319460891361</v>
      </c>
      <c r="J15" s="11">
        <f t="shared" si="4"/>
        <v>-0.38193942658857638</v>
      </c>
      <c r="K15" s="11">
        <f>(Constantes!$D$10/0.8)*(Constantes!$D$5*J15^2+Constantes!$D$6*J15+Constantes!$D$7)</f>
        <v>19.557401514913341</v>
      </c>
      <c r="L15" s="11">
        <f>(Constantes!$D$10/0.8)*(0.00376*D15^2-0.0516*D15-6.967)</f>
        <v>-4.3942346249999993</v>
      </c>
      <c r="M15" s="34"/>
    </row>
    <row r="16" spans="2:13" x14ac:dyDescent="0.25">
      <c r="B16" s="32"/>
      <c r="C16" s="11">
        <v>13</v>
      </c>
      <c r="D16" s="11">
        <f>(Clima!D16+Clima!E16)/2</f>
        <v>13.85</v>
      </c>
      <c r="E16" s="11">
        <f t="shared" si="0"/>
        <v>1.5839100041391287</v>
      </c>
      <c r="F16" s="11">
        <f t="shared" si="1"/>
        <v>0.10290490852509908</v>
      </c>
      <c r="G16" s="11">
        <f t="shared" si="2"/>
        <v>2.4683001499999997</v>
      </c>
      <c r="H16" s="11">
        <f>0.001013*Constantes!$D$4/(0.622*G16)</f>
        <v>4.5144850927109709E-2</v>
      </c>
      <c r="I16" s="11">
        <f t="shared" si="3"/>
        <v>0.35481417383138586</v>
      </c>
      <c r="J16" s="11">
        <f t="shared" si="4"/>
        <v>-0.3793645485838914</v>
      </c>
      <c r="K16" s="11">
        <f>(Constantes!$D$10/0.8)*(Constantes!$D$5*J16^2+Constantes!$D$6*J16+Constantes!$D$7)</f>
        <v>19.556613031080939</v>
      </c>
      <c r="L16" s="11">
        <f>(Constantes!$D$10/0.8)*(0.00376*D16^2-0.0516*D16-6.967)</f>
        <v>-4.3502546249999998</v>
      </c>
      <c r="M16" s="34"/>
    </row>
    <row r="17" spans="2:13" x14ac:dyDescent="0.25">
      <c r="B17" s="32"/>
      <c r="C17" s="11">
        <v>14</v>
      </c>
      <c r="D17" s="11">
        <f>(Clima!D17+Clima!E17)/2</f>
        <v>13.75</v>
      </c>
      <c r="E17" s="11">
        <f t="shared" si="0"/>
        <v>1.5736468149943981</v>
      </c>
      <c r="F17" s="11">
        <f t="shared" si="1"/>
        <v>0.10231958493462359</v>
      </c>
      <c r="G17" s="11">
        <f t="shared" si="2"/>
        <v>2.4685362500000001</v>
      </c>
      <c r="H17" s="11">
        <f>0.001013*Constantes!$D$4/(0.622*G17)</f>
        <v>4.5140533105443567E-2</v>
      </c>
      <c r="I17" s="11">
        <f t="shared" si="3"/>
        <v>0.35417281924860555</v>
      </c>
      <c r="J17" s="11">
        <f t="shared" si="4"/>
        <v>-0.37667725667610352</v>
      </c>
      <c r="K17" s="11">
        <f>(Constantes!$D$10/0.8)*(Constantes!$D$5*J17^2+Constantes!$D$6*J17+Constantes!$D$7)</f>
        <v>19.55567074280625</v>
      </c>
      <c r="L17" s="11">
        <f>(Constantes!$D$10/0.8)*(0.00376*D17^2-0.0516*D17-6.967)</f>
        <v>-4.353515625</v>
      </c>
      <c r="M17" s="34"/>
    </row>
    <row r="18" spans="2:13" x14ac:dyDescent="0.25">
      <c r="B18" s="32"/>
      <c r="C18" s="11">
        <v>15</v>
      </c>
      <c r="D18" s="11">
        <f>(Clima!D18+Clima!E18)/2</f>
        <v>13.7</v>
      </c>
      <c r="E18" s="11">
        <f t="shared" si="0"/>
        <v>1.568537138827782</v>
      </c>
      <c r="F18" s="11">
        <f t="shared" si="1"/>
        <v>0.10202798677665831</v>
      </c>
      <c r="G18" s="11">
        <f t="shared" si="2"/>
        <v>2.4686542999999999</v>
      </c>
      <c r="H18" s="11">
        <f>0.001013*Constantes!$D$4/(0.622*G18)</f>
        <v>4.5138374504325104E-2</v>
      </c>
      <c r="I18" s="11">
        <f t="shared" si="3"/>
        <v>0.35385149346393019</v>
      </c>
      <c r="J18" s="11">
        <f t="shared" si="4"/>
        <v>-0.37387834716780144</v>
      </c>
      <c r="K18" s="11">
        <f>(Constantes!$D$10/0.8)*(Constantes!$D$5*J18^2+Constantes!$D$6*J18+Constantes!$D$7)</f>
        <v>19.554559683262529</v>
      </c>
      <c r="L18" s="11">
        <f>(Constantes!$D$10/0.8)*(0.00376*D18^2-0.0516*D18-6.967)</f>
        <v>-4.3551285000000002</v>
      </c>
      <c r="M18" s="34"/>
    </row>
    <row r="19" spans="2:13" x14ac:dyDescent="0.25">
      <c r="B19" s="32"/>
      <c r="C19" s="11">
        <v>16</v>
      </c>
      <c r="D19" s="11">
        <f>(Clima!D19+Clima!E19)/2</f>
        <v>14</v>
      </c>
      <c r="E19" s="11">
        <f t="shared" si="0"/>
        <v>1.5994149130233961</v>
      </c>
      <c r="F19" s="11">
        <f t="shared" si="1"/>
        <v>0.10378823296050949</v>
      </c>
      <c r="G19" s="11">
        <f t="shared" si="2"/>
        <v>2.467946</v>
      </c>
      <c r="H19" s="11">
        <f>0.001013*Constantes!$D$4/(0.622*G19)</f>
        <v>4.5151329208626335E-2</v>
      </c>
      <c r="I19" s="11">
        <f t="shared" si="3"/>
        <v>0.35577296023920879</v>
      </c>
      <c r="J19" s="11">
        <f t="shared" si="4"/>
        <v>-0.37096864943627805</v>
      </c>
      <c r="K19" s="11">
        <f>(Constantes!$D$10/0.8)*(Constantes!$D$5*J19^2+Constantes!$D$6*J19+Constantes!$D$7)</f>
        <v>19.553264417611551</v>
      </c>
      <c r="L19" s="11">
        <f>(Constantes!$D$10/0.8)*(0.00376*D19^2-0.0516*D19-6.967)</f>
        <v>-4.3452749999999991</v>
      </c>
      <c r="M19" s="34"/>
    </row>
    <row r="20" spans="2:13" x14ac:dyDescent="0.25">
      <c r="B20" s="32"/>
      <c r="C20" s="11">
        <v>17</v>
      </c>
      <c r="D20" s="11">
        <f>(Clima!D20+Clima!E20)/2</f>
        <v>13.6</v>
      </c>
      <c r="E20" s="11">
        <f t="shared" si="0"/>
        <v>1.5583614462879349</v>
      </c>
      <c r="F20" s="11">
        <f t="shared" si="1"/>
        <v>0.10144691080047988</v>
      </c>
      <c r="G20" s="11">
        <f t="shared" si="2"/>
        <v>2.4688903999999998</v>
      </c>
      <c r="H20" s="11">
        <f>0.001013*Constantes!$D$4/(0.622*G20)</f>
        <v>4.5134057921369271E-2</v>
      </c>
      <c r="I20" s="11">
        <f t="shared" si="3"/>
        <v>0.3532075459589159</v>
      </c>
      <c r="J20" s="11">
        <f t="shared" si="4"/>
        <v>-0.36794902568776749</v>
      </c>
      <c r="K20" s="11">
        <f>(Constantes!$D$10/0.8)*(Constantes!$D$5*J20^2+Constantes!$D$6*J20+Constantes!$D$7)</f>
        <v>19.55176906626081</v>
      </c>
      <c r="L20" s="11">
        <f>(Constantes!$D$10/0.8)*(0.00376*D20^2-0.0516*D20-6.967)</f>
        <v>-4.3583189999999998</v>
      </c>
      <c r="M20" s="34"/>
    </row>
    <row r="21" spans="2:13" x14ac:dyDescent="0.25">
      <c r="B21" s="32"/>
      <c r="C21" s="11">
        <v>18</v>
      </c>
      <c r="D21" s="11">
        <f>(Clima!D21+Clima!E21)/2</f>
        <v>11.85</v>
      </c>
      <c r="E21" s="11">
        <f t="shared" si="0"/>
        <v>1.3894253255114986</v>
      </c>
      <c r="F21" s="11">
        <f t="shared" si="1"/>
        <v>9.172450604898108E-2</v>
      </c>
      <c r="G21" s="11">
        <f t="shared" si="2"/>
        <v>2.4730221499999998</v>
      </c>
      <c r="H21" s="11">
        <f>0.001013*Constantes!$D$4/(0.622*G21)</f>
        <v>4.5058651138693818E-2</v>
      </c>
      <c r="I21" s="11">
        <f t="shared" si="3"/>
        <v>0.34166091279937238</v>
      </c>
      <c r="J21" s="11">
        <f t="shared" si="4"/>
        <v>-0.36482037070195533</v>
      </c>
      <c r="K21" s="11">
        <f>(Constantes!$D$10/0.8)*(Constantes!$D$5*J21^2+Constantes!$D$6*J21+Constantes!$D$7)</f>
        <v>19.550057328844371</v>
      </c>
      <c r="L21" s="11">
        <f>(Constantes!$D$10/0.8)*(0.00376*D21^2-0.0516*D21-6.967)</f>
        <v>-4.4065446249999995</v>
      </c>
      <c r="M21" s="34"/>
    </row>
    <row r="22" spans="2:13" x14ac:dyDescent="0.25">
      <c r="B22" s="32"/>
      <c r="C22" s="11">
        <v>19</v>
      </c>
      <c r="D22" s="11">
        <f>(Clima!D22+Clima!E22)/2</f>
        <v>12.85</v>
      </c>
      <c r="E22" s="11">
        <f t="shared" si="0"/>
        <v>1.4838724736816862</v>
      </c>
      <c r="F22" s="11">
        <f t="shared" si="1"/>
        <v>9.717790188805045E-2</v>
      </c>
      <c r="G22" s="11">
        <f t="shared" si="2"/>
        <v>2.4706611499999998</v>
      </c>
      <c r="H22" s="11">
        <f>0.001013*Constantes!$D$4/(0.622*G22)</f>
        <v>4.5101709846011272E-2</v>
      </c>
      <c r="I22" s="11">
        <f t="shared" si="3"/>
        <v>0.34832304299622313</v>
      </c>
      <c r="J22" s="11">
        <f t="shared" si="4"/>
        <v>-0.36158361156683566</v>
      </c>
      <c r="K22" s="11">
        <f>(Constantes!$D$10/0.8)*(Constantes!$D$5*J22^2+Constantes!$D$6*J22+Constantes!$D$7)</f>
        <v>19.548112508897347</v>
      </c>
      <c r="L22" s="11">
        <f>(Constantes!$D$10/0.8)*(0.00376*D22^2-0.0516*D22-6.967)</f>
        <v>-4.380749625</v>
      </c>
      <c r="M22" s="34"/>
    </row>
    <row r="23" spans="2:13" x14ac:dyDescent="0.25">
      <c r="B23" s="32"/>
      <c r="C23" s="11">
        <v>20</v>
      </c>
      <c r="D23" s="11">
        <f>(Clima!D23+Clima!E23)/2</f>
        <v>12.25</v>
      </c>
      <c r="E23" s="11">
        <f t="shared" si="0"/>
        <v>1.4265507491669478</v>
      </c>
      <c r="F23" s="11">
        <f t="shared" si="1"/>
        <v>9.387372076527814E-2</v>
      </c>
      <c r="G23" s="11">
        <f t="shared" si="2"/>
        <v>2.47207775</v>
      </c>
      <c r="H23" s="11">
        <f>0.001013*Constantes!$D$4/(0.622*G23)</f>
        <v>4.5075864751872197E-2</v>
      </c>
      <c r="I23" s="11">
        <f t="shared" si="3"/>
        <v>0.34434612138705856</v>
      </c>
      <c r="J23" s="11">
        <f t="shared" si="4"/>
        <v>-0.3582397074039953</v>
      </c>
      <c r="K23" s="11">
        <f>(Constantes!$D$10/0.8)*(Constantes!$D$5*J23^2+Constantes!$D$6*J23+Constantes!$D$7)</f>
        <v>19.545917539193209</v>
      </c>
      <c r="L23" s="11">
        <f>(Constantes!$D$10/0.8)*(0.00376*D23^2-0.0516*D23-6.967)</f>
        <v>-4.3967906249999995</v>
      </c>
      <c r="M23" s="34"/>
    </row>
    <row r="24" spans="2:13" x14ac:dyDescent="0.25">
      <c r="B24" s="32"/>
      <c r="C24" s="11">
        <v>21</v>
      </c>
      <c r="D24" s="11">
        <f>(Clima!D24+Clima!E24)/2</f>
        <v>14.5</v>
      </c>
      <c r="E24" s="11">
        <f t="shared" si="0"/>
        <v>1.6520640028566567</v>
      </c>
      <c r="F24" s="11">
        <f t="shared" si="1"/>
        <v>0.10677937410937641</v>
      </c>
      <c r="G24" s="11">
        <f t="shared" si="2"/>
        <v>2.4667654999999997</v>
      </c>
      <c r="H24" s="11">
        <f>0.001013*Constantes!$D$4/(0.622*G24)</f>
        <v>4.5172936914803029E-2</v>
      </c>
      <c r="I24" s="11">
        <f t="shared" si="3"/>
        <v>0.35894072909367275</v>
      </c>
      <c r="J24" s="11">
        <f t="shared" si="4"/>
        <v>-0.35478964908440508</v>
      </c>
      <c r="K24" s="11">
        <f>(Constantes!$D$10/0.8)*(Constantes!$D$5*J24^2+Constantes!$D$6*J24+Constantes!$D$7)</f>
        <v>19.543455007712261</v>
      </c>
      <c r="L24" s="11">
        <f>(Constantes!$D$10/0.8)*(0.00376*D24^2-0.0516*D24-6.967)</f>
        <v>-4.3279125000000001</v>
      </c>
      <c r="M24" s="34"/>
    </row>
    <row r="25" spans="2:13" x14ac:dyDescent="0.25">
      <c r="B25" s="32"/>
      <c r="C25" s="11">
        <v>22</v>
      </c>
      <c r="D25" s="11">
        <f>(Clima!D25+Clima!E25)/2</f>
        <v>13.35</v>
      </c>
      <c r="E25" s="11">
        <f t="shared" si="0"/>
        <v>1.5331752529723204</v>
      </c>
      <c r="F25" s="11">
        <f t="shared" si="1"/>
        <v>0.1000065250127139</v>
      </c>
      <c r="G25" s="11">
        <f t="shared" si="2"/>
        <v>2.4694806499999999</v>
      </c>
      <c r="H25" s="11">
        <f>0.001013*Constantes!$D$4/(0.622*G25)</f>
        <v>4.5123270075071269E-2</v>
      </c>
      <c r="I25" s="11">
        <f t="shared" si="3"/>
        <v>0.35159012797989159</v>
      </c>
      <c r="J25" s="11">
        <f t="shared" si="4"/>
        <v>-0.35123445893480337</v>
      </c>
      <c r="K25" s="11">
        <f>(Constantes!$D$10/0.8)*(Constantes!$D$5*J25^2+Constantes!$D$6*J25+Constantes!$D$7)</f>
        <v>19.540707184208742</v>
      </c>
      <c r="L25" s="11">
        <f>(Constantes!$D$10/0.8)*(0.00376*D25^2-0.0516*D25-6.967)</f>
        <v>-4.3660896249999999</v>
      </c>
      <c r="M25" s="34"/>
    </row>
    <row r="26" spans="2:13" x14ac:dyDescent="0.25">
      <c r="B26" s="32"/>
      <c r="C26" s="11">
        <v>23</v>
      </c>
      <c r="D26" s="11">
        <f>(Clima!D26+Clima!E26)/2</f>
        <v>12.649999999999999</v>
      </c>
      <c r="E26" s="11">
        <f t="shared" si="0"/>
        <v>1.4645445530759134</v>
      </c>
      <c r="F26" s="11">
        <f t="shared" si="1"/>
        <v>9.606567968532842E-2</v>
      </c>
      <c r="G26" s="11">
        <f t="shared" si="2"/>
        <v>2.4711333499999997</v>
      </c>
      <c r="H26" s="11">
        <f>0.001013*Constantes!$D$4/(0.622*G26)</f>
        <v>4.5093091522200757E-2</v>
      </c>
      <c r="I26" s="11">
        <f t="shared" si="3"/>
        <v>0.34700421800471326</v>
      </c>
      <c r="J26" s="11">
        <f t="shared" si="4"/>
        <v>-0.34757519043475887</v>
      </c>
      <c r="K26" s="11">
        <f>(Constantes!$D$10/0.8)*(Constantes!$D$5*J26^2+Constantes!$D$6*J26+Constantes!$D$7)</f>
        <v>19.537656047343415</v>
      </c>
      <c r="L26" s="11">
        <f>(Constantes!$D$10/0.8)*(0.00376*D26^2-0.0516*D26-6.967)</f>
        <v>-4.386284625</v>
      </c>
      <c r="M26" s="34"/>
    </row>
    <row r="27" spans="2:13" x14ac:dyDescent="0.25">
      <c r="B27" s="32"/>
      <c r="C27" s="11">
        <v>24</v>
      </c>
      <c r="D27" s="11">
        <f>(Clima!D27+Clima!E27)/2</f>
        <v>11.549999999999999</v>
      </c>
      <c r="E27" s="11">
        <f t="shared" si="0"/>
        <v>1.3621409164490859</v>
      </c>
      <c r="F27" s="11">
        <f t="shared" si="1"/>
        <v>9.0140238435898606E-2</v>
      </c>
      <c r="G27" s="11">
        <f t="shared" si="2"/>
        <v>2.4737304499999997</v>
      </c>
      <c r="H27" s="11">
        <f>0.001013*Constantes!$D$4/(0.622*G27)</f>
        <v>4.5045749554124839E-2</v>
      </c>
      <c r="I27" s="11">
        <f t="shared" si="3"/>
        <v>0.33962933384576244</v>
      </c>
      <c r="J27" s="11">
        <f t="shared" si="4"/>
        <v>-0.34381292790450158</v>
      </c>
      <c r="K27" s="11">
        <f>(Constantes!$D$10/0.8)*(Constantes!$D$5*J27^2+Constantes!$D$6*J27+Constantes!$D$7)</f>
        <v>19.534283312347554</v>
      </c>
      <c r="L27" s="11">
        <f>(Constantes!$D$10/0.8)*(0.00376*D27^2-0.0516*D27-6.967)</f>
        <v>-4.4133666250000001</v>
      </c>
      <c r="M27" s="34"/>
    </row>
    <row r="28" spans="2:13" x14ac:dyDescent="0.25">
      <c r="B28" s="32"/>
      <c r="C28" s="11">
        <v>25</v>
      </c>
      <c r="D28" s="11">
        <f>(Clima!D28+Clima!E28)/2</f>
        <v>13.55</v>
      </c>
      <c r="E28" s="11">
        <f t="shared" si="0"/>
        <v>1.5532953593153362</v>
      </c>
      <c r="F28" s="11">
        <f t="shared" si="1"/>
        <v>0.10115743021423786</v>
      </c>
      <c r="G28" s="11">
        <f t="shared" si="2"/>
        <v>2.46900845</v>
      </c>
      <c r="H28" s="11">
        <f>0.001013*Constantes!$D$4/(0.622*G28)</f>
        <v>4.5131899939472676E-2</v>
      </c>
      <c r="I28" s="11">
        <f t="shared" si="3"/>
        <v>0.35288492467431798</v>
      </c>
      <c r="J28" s="11">
        <f t="shared" si="4"/>
        <v>-0.3399487861836154</v>
      </c>
      <c r="K28" s="11">
        <f>(Constantes!$D$10/0.8)*(Constantes!$D$5*J28^2+Constantes!$D$6*J28+Constantes!$D$7)</f>
        <v>19.53057045918376</v>
      </c>
      <c r="L28" s="11">
        <f>(Constantes!$D$10/0.8)*(0.00376*D28^2-0.0516*D28-6.967)</f>
        <v>-4.3598966250000002</v>
      </c>
      <c r="M28" s="34"/>
    </row>
    <row r="29" spans="2:13" x14ac:dyDescent="0.25">
      <c r="B29" s="32"/>
      <c r="C29" s="11">
        <v>26</v>
      </c>
      <c r="D29" s="11">
        <f>(Clima!D29+Clima!E29)/2</f>
        <v>13.600000000000001</v>
      </c>
      <c r="E29" s="11">
        <f t="shared" si="0"/>
        <v>1.5583614462879352</v>
      </c>
      <c r="F29" s="11">
        <f t="shared" si="1"/>
        <v>0.10144691080047989</v>
      </c>
      <c r="G29" s="11">
        <f t="shared" si="2"/>
        <v>2.4688903999999998</v>
      </c>
      <c r="H29" s="11">
        <f>0.001013*Constantes!$D$4/(0.622*G29)</f>
        <v>4.5134057921369271E-2</v>
      </c>
      <c r="I29" s="11">
        <f t="shared" si="3"/>
        <v>0.35320754595891579</v>
      </c>
      <c r="J29" s="11">
        <f t="shared" si="4"/>
        <v>-0.33598391030068736</v>
      </c>
      <c r="K29" s="11">
        <f>(Constantes!$D$10/0.8)*(Constantes!$D$5*J29^2+Constantes!$D$6*J29+Constantes!$D$7)</f>
        <v>19.526498761168291</v>
      </c>
      <c r="L29" s="11">
        <f>(Constantes!$D$10/0.8)*(0.00376*D29^2-0.0516*D29-6.967)</f>
        <v>-4.3583189999999998</v>
      </c>
      <c r="M29" s="34"/>
    </row>
    <row r="30" spans="2:13" x14ac:dyDescent="0.25">
      <c r="B30" s="32"/>
      <c r="C30" s="11">
        <v>27</v>
      </c>
      <c r="D30" s="11">
        <f>(Clima!D30+Clima!E30)/2</f>
        <v>14.15</v>
      </c>
      <c r="E30" s="11">
        <f t="shared" si="0"/>
        <v>1.6150528288927855</v>
      </c>
      <c r="F30" s="11">
        <f t="shared" si="1"/>
        <v>0.10467799774317721</v>
      </c>
      <c r="G30" s="11">
        <f t="shared" si="2"/>
        <v>2.4675918499999998</v>
      </c>
      <c r="H30" s="11">
        <f>0.001013*Constantes!$D$4/(0.622*G30)</f>
        <v>4.5157809349675282E-2</v>
      </c>
      <c r="I30" s="11">
        <f t="shared" si="3"/>
        <v>0.35672784756039339</v>
      </c>
      <c r="J30" s="11">
        <f t="shared" si="4"/>
        <v>-0.33191947513401066</v>
      </c>
      <c r="K30" s="11">
        <f>(Constantes!$D$10/0.8)*(Constantes!$D$5*J30^2+Constantes!$D$6*J30+Constantes!$D$7)</f>
        <v>19.52204931401894</v>
      </c>
      <c r="L30" s="11">
        <f>(Constantes!$D$10/0.8)*(0.00376*D30^2-0.0516*D30-6.967)</f>
        <v>-4.3401896249999998</v>
      </c>
      <c r="M30" s="34"/>
    </row>
    <row r="31" spans="2:13" x14ac:dyDescent="0.25">
      <c r="B31" s="32"/>
      <c r="C31" s="11">
        <v>28</v>
      </c>
      <c r="D31" s="11">
        <f>(Clima!D31+Clima!E31)/2</f>
        <v>13.75</v>
      </c>
      <c r="E31" s="11">
        <f t="shared" si="0"/>
        <v>1.5736468149943981</v>
      </c>
      <c r="F31" s="11">
        <f t="shared" si="1"/>
        <v>0.10231958493462359</v>
      </c>
      <c r="G31" s="11">
        <f t="shared" si="2"/>
        <v>2.4685362500000001</v>
      </c>
      <c r="H31" s="11">
        <f>0.001013*Constantes!$D$4/(0.622*G31)</f>
        <v>4.5140533105443567E-2</v>
      </c>
      <c r="I31" s="11">
        <f t="shared" si="3"/>
        <v>0.35417281924860555</v>
      </c>
      <c r="J31" s="11">
        <f t="shared" si="4"/>
        <v>-0.32775668506344269</v>
      </c>
      <c r="K31" s="11">
        <f>(Constantes!$D$10/0.8)*(Constantes!$D$5*J31^2+Constantes!$D$6*J31+Constantes!$D$7)</f>
        <v>19.517203065292133</v>
      </c>
      <c r="L31" s="11">
        <f>(Constantes!$D$10/0.8)*(0.00376*D31^2-0.0516*D31-6.967)</f>
        <v>-4.353515625</v>
      </c>
      <c r="M31" s="34"/>
    </row>
    <row r="32" spans="2:13" x14ac:dyDescent="0.25">
      <c r="B32" s="32"/>
      <c r="C32" s="11">
        <v>29</v>
      </c>
      <c r="D32" s="11">
        <f>(Clima!D32+Clima!E32)/2</f>
        <v>11.55</v>
      </c>
      <c r="E32" s="11">
        <f t="shared" si="0"/>
        <v>1.3621409164490859</v>
      </c>
      <c r="F32" s="11">
        <f t="shared" si="1"/>
        <v>9.0140238435898606E-2</v>
      </c>
      <c r="G32" s="11">
        <f t="shared" si="2"/>
        <v>2.4737304499999997</v>
      </c>
      <c r="H32" s="11">
        <f>0.001013*Constantes!$D$4/(0.622*G32)</f>
        <v>4.5045749554124839E-2</v>
      </c>
      <c r="I32" s="11">
        <f t="shared" si="3"/>
        <v>0.33962933384576244</v>
      </c>
      <c r="J32" s="11">
        <f t="shared" si="4"/>
        <v>-0.32349677361352186</v>
      </c>
      <c r="K32" s="11">
        <f>(Constantes!$D$10/0.8)*(Constantes!$D$5*J32^2+Constantes!$D$6*J32+Constantes!$D$7)</f>
        <v>19.511940844172109</v>
      </c>
      <c r="L32" s="11">
        <f>(Constantes!$D$10/0.8)*(0.00376*D32^2-0.0516*D32-6.967)</f>
        <v>-4.4133666250000001</v>
      </c>
      <c r="M32" s="34"/>
    </row>
    <row r="33" spans="2:13" x14ac:dyDescent="0.25">
      <c r="B33" s="32"/>
      <c r="C33" s="11">
        <v>30</v>
      </c>
      <c r="D33" s="11">
        <f>(Clima!D33+Clima!E33)/2</f>
        <v>13.55</v>
      </c>
      <c r="E33" s="11">
        <f t="shared" si="0"/>
        <v>1.5532953593153362</v>
      </c>
      <c r="F33" s="11">
        <f t="shared" si="1"/>
        <v>0.10115743021423786</v>
      </c>
      <c r="G33" s="11">
        <f t="shared" si="2"/>
        <v>2.46900845</v>
      </c>
      <c r="H33" s="11">
        <f>0.001013*Constantes!$D$4/(0.622*G33)</f>
        <v>4.5131899939472676E-2</v>
      </c>
      <c r="I33" s="11">
        <f t="shared" si="3"/>
        <v>0.35288492467431798</v>
      </c>
      <c r="J33" s="11">
        <f t="shared" si="4"/>
        <v>-0.31914100308794713</v>
      </c>
      <c r="K33" s="11">
        <f>(Constantes!$D$10/0.8)*(Constantes!$D$5*J33^2+Constantes!$D$6*J33+Constantes!$D$7)</f>
        <v>19.506243391574898</v>
      </c>
      <c r="L33" s="11">
        <f>(Constantes!$D$10/0.8)*(0.00376*D33^2-0.0516*D33-6.967)</f>
        <v>-4.3598966250000002</v>
      </c>
      <c r="M33" s="34"/>
    </row>
    <row r="34" spans="2:13" x14ac:dyDescent="0.25">
      <c r="B34" s="32"/>
      <c r="C34" s="11">
        <v>31</v>
      </c>
      <c r="D34" s="11">
        <f>(Clima!D34+Clima!E34)/2</f>
        <v>13.1</v>
      </c>
      <c r="E34" s="11">
        <f t="shared" si="0"/>
        <v>1.5083470419027751</v>
      </c>
      <c r="F34" s="11">
        <f t="shared" si="1"/>
        <v>9.8583579016665535E-2</v>
      </c>
      <c r="G34" s="11">
        <f t="shared" si="2"/>
        <v>2.4700709000000001</v>
      </c>
      <c r="H34" s="11">
        <f>0.001013*Constantes!$D$4/(0.622*G34)</f>
        <v>4.5112487384516987E-2</v>
      </c>
      <c r="I34" s="11">
        <f t="shared" si="3"/>
        <v>0.34996194939764519</v>
      </c>
      <c r="J34" s="11">
        <f t="shared" si="4"/>
        <v>-0.31469066419553055</v>
      </c>
      <c r="K34" s="11">
        <f>(Constantes!$D$10/0.8)*(Constantes!$D$5*J34^2+Constantes!$D$6*J34+Constantes!$D$7)</f>
        <v>19.500091390529125</v>
      </c>
      <c r="L34" s="11">
        <f>(Constantes!$D$10/0.8)*(0.00376*D34^2-0.0516*D34-6.967)</f>
        <v>-4.3735664999999999</v>
      </c>
      <c r="M34" s="34"/>
    </row>
    <row r="35" spans="2:13" x14ac:dyDescent="0.25">
      <c r="B35" s="32"/>
      <c r="C35" s="11">
        <v>32</v>
      </c>
      <c r="D35" s="11">
        <f>(Clima!D35+Clima!E35)/2</f>
        <v>13.95</v>
      </c>
      <c r="E35" s="11">
        <f t="shared" si="0"/>
        <v>1.5942318792002568</v>
      </c>
      <c r="F35" s="11">
        <f t="shared" si="1"/>
        <v>0.10349307775094918</v>
      </c>
      <c r="G35" s="11">
        <f t="shared" si="2"/>
        <v>2.4680640499999997</v>
      </c>
      <c r="H35" s="11">
        <f>0.001013*Constantes!$D$4/(0.622*G35)</f>
        <v>4.514916957487896E-2</v>
      </c>
      <c r="I35" s="11">
        <f t="shared" si="3"/>
        <v>0.35545379775699454</v>
      </c>
      <c r="J35" s="11">
        <f t="shared" si="4"/>
        <v>-0.31014707566773203</v>
      </c>
      <c r="K35" s="11">
        <f>(Constantes!$D$10/0.8)*(Constantes!$D$5*J35^2+Constantes!$D$6*J35+Constantes!$D$7)</f>
        <v>19.493465496795437</v>
      </c>
      <c r="L35" s="11">
        <f>(Constantes!$D$10/0.8)*(0.00376*D35^2-0.0516*D35-6.967)</f>
        <v>-4.3469466250000002</v>
      </c>
      <c r="M35" s="34"/>
    </row>
    <row r="36" spans="2:13" x14ac:dyDescent="0.25">
      <c r="B36" s="32"/>
      <c r="C36" s="11">
        <v>33</v>
      </c>
      <c r="D36" s="11">
        <f>(Clima!D36+Clima!E36)/2</f>
        <v>15.100000000000001</v>
      </c>
      <c r="E36" s="11">
        <f t="shared" si="0"/>
        <v>1.7172446826168704</v>
      </c>
      <c r="F36" s="11">
        <f t="shared" si="1"/>
        <v>0.11046518728234204</v>
      </c>
      <c r="G36" s="11">
        <f t="shared" si="2"/>
        <v>2.4653489</v>
      </c>
      <c r="H36" s="11">
        <f>0.001013*Constantes!$D$4/(0.622*G36)</f>
        <v>4.5198893477151461E-2</v>
      </c>
      <c r="I36" s="11">
        <f t="shared" si="3"/>
        <v>0.36268465146207884</v>
      </c>
      <c r="J36" s="11">
        <f t="shared" si="4"/>
        <v>-0.30551158386789107</v>
      </c>
      <c r="K36" s="11">
        <f>(Constantes!$D$10/0.8)*(Constantes!$D$5*J36^2+Constantes!$D$6*J36+Constantes!$D$7)</f>
        <v>19.486346369685965</v>
      </c>
      <c r="L36" s="11">
        <f>(Constantes!$D$10/0.8)*(0.00376*D36^2-0.0516*D36-6.967)</f>
        <v>-4.3055265</v>
      </c>
      <c r="M36" s="34"/>
    </row>
    <row r="37" spans="2:13" x14ac:dyDescent="0.25">
      <c r="B37" s="32"/>
      <c r="C37" s="11">
        <v>34</v>
      </c>
      <c r="D37" s="11">
        <f>(Clima!D37+Clima!E37)/2</f>
        <v>15.8</v>
      </c>
      <c r="E37" s="11">
        <f t="shared" si="0"/>
        <v>1.7961296162943761</v>
      </c>
      <c r="F37" s="11">
        <f t="shared" si="1"/>
        <v>0.11490140460696453</v>
      </c>
      <c r="G37" s="11">
        <f t="shared" si="2"/>
        <v>2.4636961999999998</v>
      </c>
      <c r="H37" s="11">
        <f>0.001013*Constantes!$D$4/(0.622*G37)</f>
        <v>4.5229213859692821E-2</v>
      </c>
      <c r="I37" s="11">
        <f t="shared" si="3"/>
        <v>0.36697319935543615</v>
      </c>
      <c r="J37" s="11">
        <f t="shared" si="4"/>
        <v>-0.30078556239227006</v>
      </c>
      <c r="K37" s="11">
        <f>(Constantes!$D$10/0.8)*(Constantes!$D$5*J37^2+Constantes!$D$6*J37+Constantes!$D$7)</f>
        <v>19.478714703044947</v>
      </c>
      <c r="L37" s="11">
        <f>(Constantes!$D$10/0.8)*(0.00376*D37^2-0.0516*D37-6.967)</f>
        <v>-4.2772709999999998</v>
      </c>
      <c r="M37" s="34"/>
    </row>
    <row r="38" spans="2:13" x14ac:dyDescent="0.25">
      <c r="B38" s="32"/>
      <c r="C38" s="11">
        <v>35</v>
      </c>
      <c r="D38" s="11">
        <f>(Clima!D38+Clima!E38)/2</f>
        <v>14.25</v>
      </c>
      <c r="E38" s="11">
        <f t="shared" si="0"/>
        <v>1.6255524772300411</v>
      </c>
      <c r="F38" s="11">
        <f t="shared" si="1"/>
        <v>0.10527477090559632</v>
      </c>
      <c r="G38" s="11">
        <f t="shared" si="2"/>
        <v>2.4673557499999998</v>
      </c>
      <c r="H38" s="11">
        <f>0.001013*Constantes!$D$4/(0.622*G38)</f>
        <v>4.5162130477176848E-2</v>
      </c>
      <c r="I38" s="11">
        <f t="shared" si="3"/>
        <v>0.35736227060066839</v>
      </c>
      <c r="J38" s="11">
        <f t="shared" si="4"/>
        <v>-0.29597041166302818</v>
      </c>
      <c r="K38" s="11">
        <f>(Constantes!$D$10/0.8)*(Constantes!$D$5*J38^2+Constantes!$D$6*J38+Constantes!$D$7)</f>
        <v>19.470551256351442</v>
      </c>
      <c r="L38" s="11">
        <f>(Constantes!$D$10/0.8)*(0.00376*D38^2-0.0516*D38-6.967)</f>
        <v>-4.3367406249999991</v>
      </c>
      <c r="M38" s="34"/>
    </row>
    <row r="39" spans="2:13" x14ac:dyDescent="0.25">
      <c r="B39" s="32"/>
      <c r="C39" s="11">
        <v>36</v>
      </c>
      <c r="D39" s="11">
        <f>(Clima!D39+Clima!E39)/2</f>
        <v>16.2</v>
      </c>
      <c r="E39" s="11">
        <f t="shared" si="0"/>
        <v>1.8426179820822144</v>
      </c>
      <c r="F39" s="11">
        <f t="shared" si="1"/>
        <v>0.11750364312754244</v>
      </c>
      <c r="G39" s="11">
        <f t="shared" si="2"/>
        <v>2.4627517999999999</v>
      </c>
      <c r="H39" s="11">
        <f>0.001013*Constantes!$D$4/(0.622*G39)</f>
        <v>4.5246558063671921E-2</v>
      </c>
      <c r="I39" s="11">
        <f t="shared" si="3"/>
        <v>0.36938537600029586</v>
      </c>
      <c r="J39" s="11">
        <f t="shared" si="4"/>
        <v>-0.29106755851324578</v>
      </c>
      <c r="K39" s="11">
        <f>(Constantes!$D$10/0.8)*(Constantes!$D$5*J39^2+Constantes!$D$6*J39+Constantes!$D$7)</f>
        <v>19.461836885904763</v>
      </c>
      <c r="L39" s="11">
        <f>(Constantes!$D$10/0.8)*(0.00376*D39^2-0.0516*D39-6.967)</f>
        <v>-4.2600910000000001</v>
      </c>
      <c r="M39" s="34"/>
    </row>
    <row r="40" spans="2:13" x14ac:dyDescent="0.25">
      <c r="B40" s="32"/>
      <c r="C40" s="11">
        <v>37</v>
      </c>
      <c r="D40" s="11">
        <f>(Clima!D40+Clima!E40)/2</f>
        <v>16.95</v>
      </c>
      <c r="E40" s="11">
        <f t="shared" si="0"/>
        <v>1.9326323570211814</v>
      </c>
      <c r="F40" s="11">
        <f t="shared" si="1"/>
        <v>0.12251782469422456</v>
      </c>
      <c r="G40" s="11">
        <f t="shared" si="2"/>
        <v>2.46098105</v>
      </c>
      <c r="H40" s="11">
        <f>0.001013*Constantes!$D$4/(0.622*G40)</f>
        <v>4.5279114325204789E-2</v>
      </c>
      <c r="I40" s="11">
        <f t="shared" si="3"/>
        <v>0.37383289911709017</v>
      </c>
      <c r="J40" s="11">
        <f t="shared" si="4"/>
        <v>-0.28607845576412366</v>
      </c>
      <c r="K40" s="11">
        <f>(Constantes!$D$10/0.8)*(Constantes!$D$5*J40^2+Constantes!$D$6*J40+Constantes!$D$7)</f>
        <v>19.452552576053279</v>
      </c>
      <c r="L40" s="11">
        <f>(Constantes!$D$10/0.8)*(0.00376*D40^2-0.0516*D40-6.967)</f>
        <v>-4.2258516249999998</v>
      </c>
      <c r="M40" s="34"/>
    </row>
    <row r="41" spans="2:13" x14ac:dyDescent="0.25">
      <c r="B41" s="32"/>
      <c r="C41" s="11">
        <v>38</v>
      </c>
      <c r="D41" s="11">
        <f>(Clima!D41+Clima!E41)/2</f>
        <v>15.85</v>
      </c>
      <c r="E41" s="11">
        <f t="shared" si="0"/>
        <v>1.8018838624902389</v>
      </c>
      <c r="F41" s="11">
        <f t="shared" si="1"/>
        <v>0.11522398374570866</v>
      </c>
      <c r="G41" s="11">
        <f t="shared" si="2"/>
        <v>2.46357815</v>
      </c>
      <c r="H41" s="11">
        <f>0.001013*Constantes!$D$4/(0.622*G41)</f>
        <v>4.5231381157976466E-2</v>
      </c>
      <c r="I41" s="11">
        <f t="shared" si="3"/>
        <v>0.36727624993356689</v>
      </c>
      <c r="J41" s="11">
        <f t="shared" si="4"/>
        <v>-0.28100458179447974</v>
      </c>
      <c r="K41" s="11">
        <f>(Constantes!$D$10/0.8)*(Constantes!$D$5*J41^2+Constantes!$D$6*J41+Constantes!$D$7)</f>
        <v>19.44267947042696</v>
      </c>
      <c r="L41" s="11">
        <f>(Constantes!$D$10/0.8)*(0.00376*D41^2-0.0516*D41-6.967)</f>
        <v>-4.2751646249999995</v>
      </c>
      <c r="M41" s="34"/>
    </row>
    <row r="42" spans="2:13" x14ac:dyDescent="0.25">
      <c r="B42" s="32"/>
      <c r="C42" s="11">
        <v>39</v>
      </c>
      <c r="D42" s="11">
        <f>(Clima!D42+Clima!E42)/2</f>
        <v>16.350000000000001</v>
      </c>
      <c r="E42" s="11">
        <f t="shared" si="0"/>
        <v>1.8603210189575405</v>
      </c>
      <c r="F42" s="11">
        <f t="shared" si="1"/>
        <v>0.11849229571827896</v>
      </c>
      <c r="G42" s="11">
        <f t="shared" si="2"/>
        <v>2.4623976499999998</v>
      </c>
      <c r="H42" s="11">
        <f>0.001013*Constantes!$D$4/(0.622*G42)</f>
        <v>4.5253065570100968E-2</v>
      </c>
      <c r="I42" s="11">
        <f t="shared" si="3"/>
        <v>0.37028273686798835</v>
      </c>
      <c r="J42" s="11">
        <f t="shared" si="4"/>
        <v>-0.2758474401026747</v>
      </c>
      <c r="K42" s="11">
        <f>(Constantes!$D$10/0.8)*(Constantes!$D$5*J42^2+Constantes!$D$6*J42+Constantes!$D$7)</f>
        <v>19.432198903134118</v>
      </c>
      <c r="L42" s="11">
        <f>(Constantes!$D$10/0.8)*(0.00376*D42^2-0.0516*D42-6.967)</f>
        <v>-4.2534546249999998</v>
      </c>
      <c r="M42" s="34"/>
    </row>
    <row r="43" spans="2:13" x14ac:dyDescent="0.25">
      <c r="B43" s="32"/>
      <c r="C43" s="11">
        <v>40</v>
      </c>
      <c r="D43" s="11">
        <f>(Clima!D43+Clima!E43)/2</f>
        <v>13.45</v>
      </c>
      <c r="E43" s="11">
        <f t="shared" si="0"/>
        <v>1.5432065279848868</v>
      </c>
      <c r="F43" s="11">
        <f t="shared" si="1"/>
        <v>0.1005805769400801</v>
      </c>
      <c r="G43" s="11">
        <f t="shared" si="2"/>
        <v>2.46924455</v>
      </c>
      <c r="H43" s="11">
        <f>0.001013*Constantes!$D$4/(0.622*G43)</f>
        <v>4.5127584594694167E-2</v>
      </c>
      <c r="I43" s="11">
        <f t="shared" si="3"/>
        <v>0.35223838816895903</v>
      </c>
      <c r="J43" s="11">
        <f t="shared" si="4"/>
        <v>-0.27060855886109181</v>
      </c>
      <c r="K43" s="11">
        <f>(Constantes!$D$10/0.8)*(Constantes!$D$5*J43^2+Constantes!$D$6*J43+Constantes!$D$7)</f>
        <v>19.421092429882737</v>
      </c>
      <c r="L43" s="11">
        <f>(Constantes!$D$10/0.8)*(0.00376*D43^2-0.0516*D43-6.967)</f>
        <v>-4.3630166249999993</v>
      </c>
      <c r="M43" s="34"/>
    </row>
    <row r="44" spans="2:13" x14ac:dyDescent="0.25">
      <c r="B44" s="32"/>
      <c r="C44" s="11">
        <v>41</v>
      </c>
      <c r="D44" s="11">
        <f>(Clima!D44+Clima!E44)/2</f>
        <v>14.4</v>
      </c>
      <c r="E44" s="11">
        <f t="shared" si="0"/>
        <v>1.6414142277133972</v>
      </c>
      <c r="F44" s="11">
        <f t="shared" si="1"/>
        <v>0.10617535372371334</v>
      </c>
      <c r="G44" s="11">
        <f t="shared" si="2"/>
        <v>2.4670015999999997</v>
      </c>
      <c r="H44" s="11">
        <f>0.001013*Constantes!$D$4/(0.622*G44)</f>
        <v>4.5168613719226022E-2</v>
      </c>
      <c r="I44" s="11">
        <f t="shared" si="3"/>
        <v>0.3583106491514223</v>
      </c>
      <c r="J44" s="11">
        <f t="shared" si="4"/>
        <v>-0.26528949046330735</v>
      </c>
      <c r="K44" s="11">
        <f>(Constantes!$D$10/0.8)*(Constantes!$D$5*J44^2+Constantes!$D$6*J44+Constantes!$D$7)</f>
        <v>19.409341858986831</v>
      </c>
      <c r="L44" s="11">
        <f>(Constantes!$D$10/0.8)*(0.00376*D44^2-0.0516*D44-6.967)</f>
        <v>-4.3314789999999999</v>
      </c>
      <c r="M44" s="34"/>
    </row>
    <row r="45" spans="2:13" x14ac:dyDescent="0.25">
      <c r="B45" s="32"/>
      <c r="C45" s="11">
        <v>42</v>
      </c>
      <c r="D45" s="11">
        <f>(Clima!D45+Clima!E45)/2</f>
        <v>12.85</v>
      </c>
      <c r="E45" s="11">
        <f t="shared" si="0"/>
        <v>1.4838724736816862</v>
      </c>
      <c r="F45" s="11">
        <f t="shared" si="1"/>
        <v>9.717790188805045E-2</v>
      </c>
      <c r="G45" s="11">
        <f t="shared" si="2"/>
        <v>2.4706611499999998</v>
      </c>
      <c r="H45" s="11">
        <f>0.001013*Constantes!$D$4/(0.622*G45)</f>
        <v>4.5101709846011272E-2</v>
      </c>
      <c r="I45" s="11">
        <f t="shared" si="3"/>
        <v>0.34832304299622313</v>
      </c>
      <c r="J45" s="11">
        <f t="shared" si="4"/>
        <v>-0.25989181106408255</v>
      </c>
      <c r="K45" s="11">
        <f>(Constantes!$D$10/0.8)*(Constantes!$D$5*J45^2+Constantes!$D$6*J45+Constantes!$D$7)</f>
        <v>19.396929282218398</v>
      </c>
      <c r="L45" s="11">
        <f>(Constantes!$D$10/0.8)*(0.00376*D45^2-0.0516*D45-6.967)</f>
        <v>-4.380749625</v>
      </c>
      <c r="M45" s="34"/>
    </row>
    <row r="46" spans="2:13" x14ac:dyDescent="0.25">
      <c r="B46" s="32"/>
      <c r="C46" s="11">
        <v>43</v>
      </c>
      <c r="D46" s="11">
        <f>(Clima!D46+Clima!E46)/2</f>
        <v>14.95</v>
      </c>
      <c r="E46" s="11">
        <f t="shared" si="0"/>
        <v>1.7007416492954901</v>
      </c>
      <c r="F46" s="11">
        <f t="shared" si="1"/>
        <v>0.10953374874986048</v>
      </c>
      <c r="G46" s="11">
        <f t="shared" si="2"/>
        <v>2.4657030500000001</v>
      </c>
      <c r="H46" s="11">
        <f>0.001013*Constantes!$D$4/(0.622*G46)</f>
        <v>4.5192401540450108E-2</v>
      </c>
      <c r="I46" s="11">
        <f t="shared" si="3"/>
        <v>0.36175455161738501</v>
      </c>
      <c r="J46" s="11">
        <f t="shared" si="4"/>
        <v>-0.25441712011231477</v>
      </c>
      <c r="K46" s="11">
        <f>(Constantes!$D$10/0.8)*(Constantes!$D$5*J46^2+Constantes!$D$6*J46+Constantes!$D$7)</f>
        <v>19.383837105465599</v>
      </c>
      <c r="L46" s="11">
        <f>(Constantes!$D$10/0.8)*(0.00376*D46^2-0.0516*D46-6.967)</f>
        <v>-4.3112816249999995</v>
      </c>
      <c r="M46" s="34"/>
    </row>
    <row r="47" spans="2:13" x14ac:dyDescent="0.25">
      <c r="B47" s="32"/>
      <c r="C47" s="11">
        <v>44</v>
      </c>
      <c r="D47" s="11">
        <f>(Clima!D47+Clima!E47)/2</f>
        <v>15.8</v>
      </c>
      <c r="E47" s="11">
        <f t="shared" si="0"/>
        <v>1.7961296162943761</v>
      </c>
      <c r="F47" s="11">
        <f t="shared" si="1"/>
        <v>0.11490140460696453</v>
      </c>
      <c r="G47" s="11">
        <f t="shared" si="2"/>
        <v>2.4636961999999998</v>
      </c>
      <c r="H47" s="11">
        <f>0.001013*Constantes!$D$4/(0.622*G47)</f>
        <v>4.5229213859692821E-2</v>
      </c>
      <c r="I47" s="11">
        <f t="shared" si="3"/>
        <v>0.36697319935543615</v>
      </c>
      <c r="J47" s="11">
        <f t="shared" si="4"/>
        <v>-0.24886703987708655</v>
      </c>
      <c r="K47" s="11">
        <f>(Constantes!$D$10/0.8)*(Constantes!$D$5*J47^2+Constantes!$D$6*J47+Constantes!$D$7)</f>
        <v>19.370048079158099</v>
      </c>
      <c r="L47" s="11">
        <f>(Constantes!$D$10/0.8)*(0.00376*D47^2-0.0516*D47-6.967)</f>
        <v>-4.2772709999999998</v>
      </c>
      <c r="M47" s="34"/>
    </row>
    <row r="48" spans="2:13" x14ac:dyDescent="0.25">
      <c r="B48" s="32"/>
      <c r="C48" s="11">
        <v>45</v>
      </c>
      <c r="D48" s="11">
        <f>(Clima!D48+Clima!E48)/2</f>
        <v>14.9</v>
      </c>
      <c r="E48" s="11">
        <f t="shared" si="0"/>
        <v>1.6952716301356707</v>
      </c>
      <c r="F48" s="11">
        <f t="shared" si="1"/>
        <v>0.10922475617100802</v>
      </c>
      <c r="G48" s="11">
        <f t="shared" si="2"/>
        <v>2.4658210999999999</v>
      </c>
      <c r="H48" s="11">
        <f>0.001013*Constantes!$D$4/(0.622*G48)</f>
        <v>4.5190237975947463E-2</v>
      </c>
      <c r="I48" s="11">
        <f t="shared" si="3"/>
        <v>0.36144364658766281</v>
      </c>
      <c r="J48" s="11">
        <f t="shared" si="4"/>
        <v>-0.2432432149669522</v>
      </c>
      <c r="K48" s="11">
        <f>(Constantes!$D$10/0.8)*(Constantes!$D$5*J48^2+Constantes!$D$6*J48+Constantes!$D$7)</f>
        <v>19.355545328420625</v>
      </c>
      <c r="L48" s="11">
        <f>(Constantes!$D$10/0.8)*(0.00376*D48^2-0.0516*D48-6.967)</f>
        <v>-4.3131765</v>
      </c>
      <c r="M48" s="34"/>
    </row>
    <row r="49" spans="2:13" x14ac:dyDescent="0.25">
      <c r="B49" s="32"/>
      <c r="C49" s="11">
        <v>46</v>
      </c>
      <c r="D49" s="11">
        <f>(Clima!D49+Clima!E49)/2</f>
        <v>15.25</v>
      </c>
      <c r="E49" s="11">
        <f t="shared" si="0"/>
        <v>1.7338879625062771</v>
      </c>
      <c r="F49" s="11">
        <f t="shared" si="1"/>
        <v>0.11140334723771557</v>
      </c>
      <c r="G49" s="11">
        <f t="shared" si="2"/>
        <v>2.4649947499999998</v>
      </c>
      <c r="H49" s="11">
        <f>0.001013*Constantes!$D$4/(0.622*G49)</f>
        <v>4.5205387279268053E-2</v>
      </c>
      <c r="I49" s="11">
        <f t="shared" si="3"/>
        <v>0.36361082673457973</v>
      </c>
      <c r="J49" s="11">
        <f t="shared" si="4"/>
        <v>-0.23754731184260455</v>
      </c>
      <c r="K49" s="11">
        <f>(Constantes!$D$10/0.8)*(Constantes!$D$5*J49^2+Constantes!$D$6*J49+Constantes!$D$7)</f>
        <v>19.340312382916125</v>
      </c>
      <c r="L49" s="11">
        <f>(Constantes!$D$10/0.8)*(0.00376*D49^2-0.0516*D49-6.967)</f>
        <v>-4.2996656249999994</v>
      </c>
      <c r="M49" s="34"/>
    </row>
    <row r="50" spans="2:13" x14ac:dyDescent="0.25">
      <c r="B50" s="32"/>
      <c r="C50" s="11">
        <v>47</v>
      </c>
      <c r="D50" s="11">
        <f>(Clima!D50+Clima!E50)/2</f>
        <v>14.899999999999999</v>
      </c>
      <c r="E50" s="11">
        <f t="shared" si="0"/>
        <v>1.6952716301356705</v>
      </c>
      <c r="F50" s="11">
        <f t="shared" si="1"/>
        <v>0.10922475617100801</v>
      </c>
      <c r="G50" s="11">
        <f t="shared" si="2"/>
        <v>2.4658210999999999</v>
      </c>
      <c r="H50" s="11">
        <f>0.001013*Constantes!$D$4/(0.622*G50)</f>
        <v>4.5190237975947463E-2</v>
      </c>
      <c r="I50" s="11">
        <f t="shared" si="3"/>
        <v>0.36144364658766276</v>
      </c>
      <c r="J50" s="11">
        <f t="shared" si="4"/>
        <v>-0.23178101832306711</v>
      </c>
      <c r="K50" s="11">
        <f>(Constantes!$D$10/0.8)*(Constantes!$D$5*J50^2+Constantes!$D$6*J50+Constantes!$D$7)</f>
        <v>19.324333206340278</v>
      </c>
      <c r="L50" s="11">
        <f>(Constantes!$D$10/0.8)*(0.00376*D50^2-0.0516*D50-6.967)</f>
        <v>-4.3131765</v>
      </c>
      <c r="M50" s="34"/>
    </row>
    <row r="51" spans="2:13" x14ac:dyDescent="0.25">
      <c r="B51" s="32"/>
      <c r="C51" s="11">
        <v>48</v>
      </c>
      <c r="D51" s="11">
        <f>(Clima!D51+Clima!E51)/2</f>
        <v>14.95</v>
      </c>
      <c r="E51" s="11">
        <f t="shared" si="0"/>
        <v>1.7007416492954901</v>
      </c>
      <c r="F51" s="11">
        <f t="shared" si="1"/>
        <v>0.10953374874986048</v>
      </c>
      <c r="G51" s="11">
        <f t="shared" si="2"/>
        <v>2.4657030500000001</v>
      </c>
      <c r="H51" s="11">
        <f>0.001013*Constantes!$D$4/(0.622*G51)</f>
        <v>4.5192401540450108E-2</v>
      </c>
      <c r="I51" s="11">
        <f t="shared" si="3"/>
        <v>0.36175455161738501</v>
      </c>
      <c r="J51" s="11">
        <f t="shared" si="4"/>
        <v>-0.22594604308555641</v>
      </c>
      <c r="K51" s="11">
        <f>(Constantes!$D$10/0.8)*(Constantes!$D$5*J51^2+Constantes!$D$6*J51+Constantes!$D$7)</f>
        <v>19.307592225529401</v>
      </c>
      <c r="L51" s="11">
        <f>(Constantes!$D$10/0.8)*(0.00376*D51^2-0.0516*D51-6.967)</f>
        <v>-4.3112816249999995</v>
      </c>
      <c r="M51" s="34"/>
    </row>
    <row r="52" spans="2:13" x14ac:dyDescent="0.25">
      <c r="B52" s="32"/>
      <c r="C52" s="11">
        <v>49</v>
      </c>
      <c r="D52" s="11">
        <f>(Clima!D52+Clima!E52)/2</f>
        <v>15.9</v>
      </c>
      <c r="E52" s="11">
        <f t="shared" si="0"/>
        <v>1.8076542599824501</v>
      </c>
      <c r="F52" s="11">
        <f t="shared" si="1"/>
        <v>0.11554733155589622</v>
      </c>
      <c r="G52" s="11">
        <f t="shared" si="2"/>
        <v>2.4634600999999998</v>
      </c>
      <c r="H52" s="11">
        <f>0.001013*Constantes!$D$4/(0.622*G52)</f>
        <v>4.5233548663975741E-2</v>
      </c>
      <c r="I52" s="11">
        <f t="shared" si="3"/>
        <v>0.36757886380267918</v>
      </c>
      <c r="J52" s="11">
        <f t="shared" si="4"/>
        <v>-0.22004411515916453</v>
      </c>
      <c r="K52" s="11">
        <f>(Constantes!$D$10/0.8)*(Constantes!$D$5*J52^2+Constantes!$D$6*J52+Constantes!$D$7)</f>
        <v>19.290074359144313</v>
      </c>
      <c r="L52" s="11">
        <f>(Constantes!$D$10/0.8)*(0.00376*D52^2-0.0516*D52-6.967)</f>
        <v>-4.2730464999999995</v>
      </c>
      <c r="M52" s="34"/>
    </row>
    <row r="53" spans="2:13" x14ac:dyDescent="0.25">
      <c r="B53" s="32"/>
      <c r="C53" s="11">
        <v>50</v>
      </c>
      <c r="D53" s="11">
        <f>(Clima!D53+Clima!E53)/2</f>
        <v>14.6</v>
      </c>
      <c r="E53" s="11">
        <f t="shared" si="0"/>
        <v>1.6627743376092956</v>
      </c>
      <c r="F53" s="11">
        <f t="shared" si="1"/>
        <v>0.10738631317466246</v>
      </c>
      <c r="G53" s="11">
        <f t="shared" si="2"/>
        <v>2.4665293999999998</v>
      </c>
      <c r="H53" s="11">
        <f>0.001013*Constantes!$D$4/(0.622*G53)</f>
        <v>4.5177260938025939E-2</v>
      </c>
      <c r="I53" s="11">
        <f t="shared" si="3"/>
        <v>0.35956906979682196</v>
      </c>
      <c r="J53" s="11">
        <f t="shared" si="4"/>
        <v>-0.21407698341251005</v>
      </c>
      <c r="K53" s="11">
        <f>(Constantes!$D$10/0.8)*(Constantes!$D$5*J53^2+Constantes!$D$6*J53+Constantes!$D$7)</f>
        <v>19.27176504589303</v>
      </c>
      <c r="L53" s="11">
        <f>(Constantes!$D$10/0.8)*(0.00376*D53^2-0.0516*D53-6.967)</f>
        <v>-4.3242989999999999</v>
      </c>
      <c r="M53" s="34"/>
    </row>
    <row r="54" spans="2:13" x14ac:dyDescent="0.25">
      <c r="B54" s="32"/>
      <c r="C54" s="11">
        <v>51</v>
      </c>
      <c r="D54" s="11">
        <f>(Clima!D54+Clima!E54)/2</f>
        <v>13</v>
      </c>
      <c r="E54" s="11">
        <f t="shared" si="0"/>
        <v>1.4985150190445926</v>
      </c>
      <c r="F54" s="11">
        <f t="shared" si="1"/>
        <v>9.8019245431965704E-2</v>
      </c>
      <c r="G54" s="11">
        <f t="shared" si="2"/>
        <v>2.470307</v>
      </c>
      <c r="H54" s="11">
        <f>0.001013*Constantes!$D$4/(0.622*G54)</f>
        <v>4.5108175751075688E-2</v>
      </c>
      <c r="I54" s="11">
        <f t="shared" si="3"/>
        <v>0.3493076722279615</v>
      </c>
      <c r="J54" s="11">
        <f t="shared" si="4"/>
        <v>-0.20804641603551069</v>
      </c>
      <c r="K54" s="11">
        <f>(Constantes!$D$10/0.8)*(Constantes!$D$5*J54^2+Constantes!$D$6*J54+Constantes!$D$7)</f>
        <v>19.252650272255934</v>
      </c>
      <c r="L54" s="11">
        <f>(Constantes!$D$10/0.8)*(0.00376*D54^2-0.0516*D54-6.967)</f>
        <v>-4.3764749999999992</v>
      </c>
      <c r="M54" s="34"/>
    </row>
    <row r="55" spans="2:13" x14ac:dyDescent="0.25">
      <c r="B55" s="32"/>
      <c r="C55" s="11">
        <v>52</v>
      </c>
      <c r="D55" s="11">
        <f>(Clima!D55+Clima!E55)/2</f>
        <v>11.2</v>
      </c>
      <c r="E55" s="11">
        <f t="shared" si="0"/>
        <v>1.3309049906437358</v>
      </c>
      <c r="F55" s="11">
        <f t="shared" si="1"/>
        <v>8.8321456330061332E-2</v>
      </c>
      <c r="G55" s="11">
        <f t="shared" si="2"/>
        <v>2.4745567999999998</v>
      </c>
      <c r="H55" s="11">
        <f>0.001013*Constantes!$D$4/(0.622*G55)</f>
        <v>4.5030707040191013E-2</v>
      </c>
      <c r="I55" s="11">
        <f t="shared" si="3"/>
        <v>0.33724015024190968</v>
      </c>
      <c r="J55" s="11">
        <f t="shared" si="4"/>
        <v>-0.20195420001543066</v>
      </c>
      <c r="K55" s="11">
        <f>(Constantes!$D$10/0.8)*(Constantes!$D$5*J55^2+Constantes!$D$6*J55+Constantes!$D$7)</f>
        <v>19.232716599677275</v>
      </c>
      <c r="L55" s="11">
        <f>(Constantes!$D$10/0.8)*(0.00376*D55^2-0.0516*D55-6.967)</f>
        <v>-4.4207910000000004</v>
      </c>
      <c r="M55" s="34"/>
    </row>
    <row r="56" spans="2:13" x14ac:dyDescent="0.25">
      <c r="B56" s="32"/>
      <c r="C56" s="11">
        <v>53</v>
      </c>
      <c r="D56" s="11">
        <f>(Clima!D56+Clima!E56)/2</f>
        <v>10.7</v>
      </c>
      <c r="E56" s="11">
        <f t="shared" si="0"/>
        <v>1.2873744557569893</v>
      </c>
      <c r="F56" s="11">
        <f t="shared" si="1"/>
        <v>8.5777518855556414E-2</v>
      </c>
      <c r="G56" s="11">
        <f t="shared" si="2"/>
        <v>2.4757373</v>
      </c>
      <c r="H56" s="11">
        <f>0.001013*Constantes!$D$4/(0.622*G56)</f>
        <v>4.5009235153952935E-2</v>
      </c>
      <c r="I56" s="11">
        <f t="shared" si="3"/>
        <v>0.33379183113820976</v>
      </c>
      <c r="J56" s="11">
        <f t="shared" si="4"/>
        <v>-0.19580214060735746</v>
      </c>
      <c r="K56" s="11">
        <f>(Constantes!$D$10/0.8)*(Constantes!$D$5*J56^2+Constantes!$D$6*J56+Constantes!$D$7)</f>
        <v>19.211951191187786</v>
      </c>
      <c r="L56" s="11">
        <f>(Constantes!$D$10/0.8)*(0.00376*D56^2-0.0516*D56-6.967)</f>
        <v>-4.4303984999999999</v>
      </c>
      <c r="M56" s="34"/>
    </row>
    <row r="57" spans="2:13" x14ac:dyDescent="0.25">
      <c r="B57" s="32"/>
      <c r="C57" s="11">
        <v>54</v>
      </c>
      <c r="D57" s="11">
        <f>(Clima!D57+Clima!E57)/2</f>
        <v>14.25</v>
      </c>
      <c r="E57" s="11">
        <f t="shared" si="0"/>
        <v>1.6255524772300411</v>
      </c>
      <c r="F57" s="11">
        <f t="shared" si="1"/>
        <v>0.10527477090559632</v>
      </c>
      <c r="G57" s="11">
        <f t="shared" si="2"/>
        <v>2.4673557499999998</v>
      </c>
      <c r="H57" s="11">
        <f>0.001013*Constantes!$D$4/(0.622*G57)</f>
        <v>4.5162130477176848E-2</v>
      </c>
      <c r="I57" s="11">
        <f t="shared" si="3"/>
        <v>0.35736227060066839</v>
      </c>
      <c r="J57" s="11">
        <f t="shared" si="4"/>
        <v>-0.18959206079926599</v>
      </c>
      <c r="K57" s="11">
        <f>(Constantes!$D$10/0.8)*(Constantes!$D$5*J57^2+Constantes!$D$6*J57+Constantes!$D$7)</f>
        <v>19.190341837423617</v>
      </c>
      <c r="L57" s="11">
        <f>(Constantes!$D$10/0.8)*(0.00376*D57^2-0.0516*D57-6.967)</f>
        <v>-4.3367406249999991</v>
      </c>
      <c r="M57" s="34"/>
    </row>
    <row r="58" spans="2:13" x14ac:dyDescent="0.25">
      <c r="B58" s="32"/>
      <c r="C58" s="11">
        <v>55</v>
      </c>
      <c r="D58" s="11">
        <f>(Clima!D58+Clima!E58)/2</f>
        <v>14.5</v>
      </c>
      <c r="E58" s="11">
        <f t="shared" si="0"/>
        <v>1.6520640028566567</v>
      </c>
      <c r="F58" s="11">
        <f t="shared" si="1"/>
        <v>0.10677937410937641</v>
      </c>
      <c r="G58" s="11">
        <f t="shared" si="2"/>
        <v>2.4667654999999997</v>
      </c>
      <c r="H58" s="11">
        <f>0.001013*Constantes!$D$4/(0.622*G58)</f>
        <v>4.5172936914803029E-2</v>
      </c>
      <c r="I58" s="11">
        <f t="shared" si="3"/>
        <v>0.35894072909367275</v>
      </c>
      <c r="J58" s="11">
        <f t="shared" si="4"/>
        <v>-0.18332580077182795</v>
      </c>
      <c r="K58" s="11">
        <f>(Constantes!$D$10/0.8)*(Constantes!$D$5*J58^2+Constantes!$D$6*J58+Constantes!$D$7)</f>
        <v>19.167876982007542</v>
      </c>
      <c r="L58" s="11">
        <f>(Constantes!$D$10/0.8)*(0.00376*D58^2-0.0516*D58-6.967)</f>
        <v>-4.3279125000000001</v>
      </c>
      <c r="M58" s="34"/>
    </row>
    <row r="59" spans="2:13" x14ac:dyDescent="0.25">
      <c r="B59" s="32"/>
      <c r="C59" s="11">
        <v>56</v>
      </c>
      <c r="D59" s="11">
        <f>(Clima!D59+Clima!E59)/2</f>
        <v>14.15</v>
      </c>
      <c r="E59" s="11">
        <f t="shared" si="0"/>
        <v>1.6150528288927855</v>
      </c>
      <c r="F59" s="11">
        <f t="shared" si="1"/>
        <v>0.10467799774317721</v>
      </c>
      <c r="G59" s="11">
        <f t="shared" si="2"/>
        <v>2.4675918499999998</v>
      </c>
      <c r="H59" s="11">
        <f>0.001013*Constantes!$D$4/(0.622*G59)</f>
        <v>4.5157809349675282E-2</v>
      </c>
      <c r="I59" s="11">
        <f t="shared" si="3"/>
        <v>0.35672784756039339</v>
      </c>
      <c r="J59" s="11">
        <f t="shared" si="4"/>
        <v>-0.17700521735312635</v>
      </c>
      <c r="K59" s="11">
        <f>(Constantes!$D$10/0.8)*(Constantes!$D$5*J59^2+Constantes!$D$6*J59+Constantes!$D$7)</f>
        <v>19.144545746259197</v>
      </c>
      <c r="L59" s="11">
        <f>(Constantes!$D$10/0.8)*(0.00376*D59^2-0.0516*D59-6.967)</f>
        <v>-4.3401896249999998</v>
      </c>
      <c r="M59" s="34"/>
    </row>
    <row r="60" spans="2:13" x14ac:dyDescent="0.25">
      <c r="B60" s="32"/>
      <c r="C60" s="11">
        <v>57</v>
      </c>
      <c r="D60" s="11">
        <f>(Clima!D60+Clima!E60)/2</f>
        <v>15.35</v>
      </c>
      <c r="E60" s="11">
        <f t="shared" si="0"/>
        <v>1.7450618963749391</v>
      </c>
      <c r="F60" s="11">
        <f t="shared" si="1"/>
        <v>0.112032540584853</v>
      </c>
      <c r="G60" s="11">
        <f t="shared" si="2"/>
        <v>2.4647586499999998</v>
      </c>
      <c r="H60" s="11">
        <f>0.001013*Constantes!$D$4/(0.622*G60)</f>
        <v>4.5209717517418001E-2</v>
      </c>
      <c r="I60" s="11">
        <f t="shared" si="3"/>
        <v>0.36422609565334357</v>
      </c>
      <c r="J60" s="11">
        <f t="shared" si="4"/>
        <v>-0.17063218346843756</v>
      </c>
      <c r="K60" s="11">
        <f>(Constantes!$D$10/0.8)*(Constantes!$D$5*J60^2+Constantes!$D$6*J60+Constantes!$D$7)</f>
        <v>19.120337953201695</v>
      </c>
      <c r="L60" s="11">
        <f>(Constantes!$D$10/0.8)*(0.00376*D60^2-0.0516*D60-6.967)</f>
        <v>-4.2956996249999992</v>
      </c>
      <c r="M60" s="34"/>
    </row>
    <row r="61" spans="2:13" x14ac:dyDescent="0.25">
      <c r="B61" s="32"/>
      <c r="C61" s="11">
        <v>58</v>
      </c>
      <c r="D61" s="11">
        <f>(Clima!D61+Clima!E61)/2</f>
        <v>12.9</v>
      </c>
      <c r="E61" s="11">
        <f t="shared" si="0"/>
        <v>1.4887393027557323</v>
      </c>
      <c r="F61" s="11">
        <f t="shared" si="1"/>
        <v>9.7457663967834368E-2</v>
      </c>
      <c r="G61" s="11">
        <f t="shared" si="2"/>
        <v>2.4705431</v>
      </c>
      <c r="H61" s="11">
        <f>0.001013*Constantes!$D$4/(0.622*G61)</f>
        <v>4.5103864941725781E-2</v>
      </c>
      <c r="I61" s="11">
        <f t="shared" si="3"/>
        <v>0.34865168081674919</v>
      </c>
      <c r="J61" s="11">
        <f t="shared" si="4"/>
        <v>-0.16420858758524295</v>
      </c>
      <c r="K61" s="11">
        <f>(Constantes!$D$10/0.8)*(Constantes!$D$5*J61^2+Constantes!$D$6*J61+Constantes!$D$7)</f>
        <v>19.095244150832961</v>
      </c>
      <c r="L61" s="11">
        <f>(Constantes!$D$10/0.8)*(0.00376*D61^2-0.0516*D61-6.967)</f>
        <v>-4.3793364999999991</v>
      </c>
      <c r="M61" s="34"/>
    </row>
    <row r="62" spans="2:13" x14ac:dyDescent="0.25">
      <c r="B62" s="32"/>
      <c r="C62" s="11">
        <v>59</v>
      </c>
      <c r="D62" s="11">
        <f>(Clima!D62+Clima!E62)/2</f>
        <v>14.45</v>
      </c>
      <c r="E62" s="11">
        <f t="shared" si="0"/>
        <v>1.6467315635702708</v>
      </c>
      <c r="F62" s="11">
        <f t="shared" si="1"/>
        <v>0.10647699979012407</v>
      </c>
      <c r="G62" s="11">
        <f t="shared" si="2"/>
        <v>2.4668835499999999</v>
      </c>
      <c r="H62" s="11">
        <f>0.001013*Constantes!$D$4/(0.622*G62)</f>
        <v>4.5170775213573627E-2</v>
      </c>
      <c r="I62" s="11">
        <f t="shared" si="3"/>
        <v>0.3586259064602611</v>
      </c>
      <c r="J62" s="11">
        <f t="shared" si="4"/>
        <v>-0.15773633315363528</v>
      </c>
      <c r="K62" s="11">
        <f>(Constantes!$D$10/0.8)*(Constantes!$D$5*J62^2+Constantes!$D$6*J62+Constantes!$D$7)</f>
        <v>19.069255634630828</v>
      </c>
      <c r="L62" s="11">
        <f>(Constantes!$D$10/0.8)*(0.00376*D62^2-0.0516*D62-6.967)</f>
        <v>-4.3297016250000002</v>
      </c>
      <c r="M62" s="34"/>
    </row>
    <row r="63" spans="2:13" x14ac:dyDescent="0.25">
      <c r="B63" s="32"/>
      <c r="C63" s="11">
        <v>60</v>
      </c>
      <c r="D63" s="11">
        <f>(Clima!D63+Clima!E63)/2</f>
        <v>14.5</v>
      </c>
      <c r="E63" s="11">
        <f t="shared" si="0"/>
        <v>1.6520640028566567</v>
      </c>
      <c r="F63" s="11">
        <f t="shared" si="1"/>
        <v>0.10677937410937641</v>
      </c>
      <c r="G63" s="11">
        <f t="shared" si="2"/>
        <v>2.4667654999999997</v>
      </c>
      <c r="H63" s="11">
        <f>0.001013*Constantes!$D$4/(0.622*G63)</f>
        <v>4.5172936914803029E-2</v>
      </c>
      <c r="I63" s="11">
        <f t="shared" si="3"/>
        <v>0.35894072909367275</v>
      </c>
      <c r="J63" s="11">
        <f t="shared" si="4"/>
        <v>-0.15121733804228529</v>
      </c>
      <c r="K63" s="11">
        <f>(Constantes!$D$10/0.8)*(Constantes!$D$5*J63^2+Constantes!$D$6*J63+Constantes!$D$7)</f>
        <v>19.042364469261916</v>
      </c>
      <c r="L63" s="11">
        <f>(Constantes!$D$10/0.8)*(0.00376*D63^2-0.0516*D63-6.967)</f>
        <v>-4.3279125000000001</v>
      </c>
      <c r="M63" s="34"/>
    </row>
    <row r="64" spans="2:13" x14ac:dyDescent="0.25">
      <c r="B64" s="32"/>
      <c r="C64" s="11">
        <v>61</v>
      </c>
      <c r="D64" s="11">
        <f>(Clima!D64+Clima!E64)/2</f>
        <v>14.1</v>
      </c>
      <c r="E64" s="11">
        <f t="shared" si="0"/>
        <v>1.6098253520131185</v>
      </c>
      <c r="F64" s="11">
        <f t="shared" si="1"/>
        <v>0.10438069155687195</v>
      </c>
      <c r="G64" s="11">
        <f t="shared" si="2"/>
        <v>2.4677099</v>
      </c>
      <c r="H64" s="11">
        <f>0.001013*Constantes!$D$4/(0.622*G64)</f>
        <v>4.5155649095994843E-2</v>
      </c>
      <c r="I64" s="11">
        <f t="shared" si="3"/>
        <v>0.35640998531823892</v>
      </c>
      <c r="J64" s="11">
        <f t="shared" si="4"/>
        <v>-0.14465353397013597</v>
      </c>
      <c r="K64" s="11">
        <f>(Constantes!$D$10/0.8)*(Constantes!$D$5*J64^2+Constantes!$D$6*J64+Constantes!$D$7)</f>
        <v>19.014563509465145</v>
      </c>
      <c r="L64" s="11">
        <f>(Constantes!$D$10/0.8)*(0.00376*D64^2-0.0516*D64-6.967)</f>
        <v>-4.3418964999999998</v>
      </c>
      <c r="M64" s="34"/>
    </row>
    <row r="65" spans="2:13" x14ac:dyDescent="0.25">
      <c r="B65" s="32"/>
      <c r="C65" s="11">
        <v>62</v>
      </c>
      <c r="D65" s="11">
        <f>(Clima!D65+Clima!E65)/2</f>
        <v>14.1</v>
      </c>
      <c r="E65" s="11">
        <f t="shared" si="0"/>
        <v>1.6098253520131185</v>
      </c>
      <c r="F65" s="11">
        <f t="shared" si="1"/>
        <v>0.10438069155687195</v>
      </c>
      <c r="G65" s="11">
        <f t="shared" si="2"/>
        <v>2.4677099</v>
      </c>
      <c r="H65" s="11">
        <f>0.001013*Constantes!$D$4/(0.622*G65)</f>
        <v>4.5155649095994843E-2</v>
      </c>
      <c r="I65" s="11">
        <f t="shared" si="3"/>
        <v>0.35640998531823892</v>
      </c>
      <c r="J65" s="11">
        <f t="shared" si="4"/>
        <v>-0.13804686593399232</v>
      </c>
      <c r="K65" s="11">
        <f>(Constantes!$D$10/0.8)*(Constantes!$D$5*J65^2+Constantes!$D$6*J65+Constantes!$D$7)</f>
        <v>18.985846420081749</v>
      </c>
      <c r="L65" s="11">
        <f>(Constantes!$D$10/0.8)*(0.00376*D65^2-0.0516*D65-6.967)</f>
        <v>-4.3418964999999998</v>
      </c>
      <c r="M65" s="34"/>
    </row>
    <row r="66" spans="2:13" x14ac:dyDescent="0.25">
      <c r="B66" s="32"/>
      <c r="C66" s="11">
        <v>63</v>
      </c>
      <c r="D66" s="11">
        <f>(Clima!D66+Clima!E66)/2</f>
        <v>14.9</v>
      </c>
      <c r="E66" s="11">
        <f t="shared" si="0"/>
        <v>1.6952716301356707</v>
      </c>
      <c r="F66" s="11">
        <f t="shared" si="1"/>
        <v>0.10922475617100802</v>
      </c>
      <c r="G66" s="11">
        <f t="shared" si="2"/>
        <v>2.4658210999999999</v>
      </c>
      <c r="H66" s="11">
        <f>0.001013*Constantes!$D$4/(0.622*G66)</f>
        <v>4.5190237975947463E-2</v>
      </c>
      <c r="I66" s="11">
        <f t="shared" si="3"/>
        <v>0.36144364658766281</v>
      </c>
      <c r="J66" s="11">
        <f t="shared" si="4"/>
        <v>-0.13139929163217703</v>
      </c>
      <c r="K66" s="11">
        <f>(Constantes!$D$10/0.8)*(Constantes!$D$5*J66^2+Constantes!$D$6*J66+Constantes!$D$7)</f>
        <v>18.956207695204657</v>
      </c>
      <c r="L66" s="11">
        <f>(Constantes!$D$10/0.8)*(0.00376*D66^2-0.0516*D66-6.967)</f>
        <v>-4.3131765</v>
      </c>
      <c r="M66" s="34"/>
    </row>
    <row r="67" spans="2:13" x14ac:dyDescent="0.25">
      <c r="B67" s="32"/>
      <c r="C67" s="11">
        <v>64</v>
      </c>
      <c r="D67" s="11">
        <f>(Clima!D67+Clima!E67)/2</f>
        <v>14</v>
      </c>
      <c r="E67" s="11">
        <f t="shared" si="0"/>
        <v>1.5994149130233961</v>
      </c>
      <c r="F67" s="11">
        <f t="shared" si="1"/>
        <v>0.10378823296050949</v>
      </c>
      <c r="G67" s="11">
        <f t="shared" si="2"/>
        <v>2.467946</v>
      </c>
      <c r="H67" s="11">
        <f>0.001013*Constantes!$D$4/(0.622*G67)</f>
        <v>4.5151329208626335E-2</v>
      </c>
      <c r="I67" s="11">
        <f t="shared" si="3"/>
        <v>0.35577296023920879</v>
      </c>
      <c r="J67" s="11">
        <f t="shared" si="4"/>
        <v>-0.12471278088442223</v>
      </c>
      <c r="K67" s="11">
        <f>(Constantes!$D$10/0.8)*(Constantes!$D$5*J67^2+Constantes!$D$6*J67+Constantes!$D$7)</f>
        <v>18.92564267642102</v>
      </c>
      <c r="L67" s="11">
        <f>(Constantes!$D$10/0.8)*(0.00376*D67^2-0.0516*D67-6.967)</f>
        <v>-4.3452749999999991</v>
      </c>
      <c r="M67" s="34"/>
    </row>
    <row r="68" spans="2:13" x14ac:dyDescent="0.25">
      <c r="B68" s="32"/>
      <c r="C68" s="11">
        <v>65</v>
      </c>
      <c r="D68" s="11">
        <f>(Clima!D68+Clima!E68)/2</f>
        <v>13.1</v>
      </c>
      <c r="E68" s="11">
        <f t="shared" si="0"/>
        <v>1.5083470419027751</v>
      </c>
      <c r="F68" s="11">
        <f t="shared" si="1"/>
        <v>9.8583579016665535E-2</v>
      </c>
      <c r="G68" s="11">
        <f t="shared" si="2"/>
        <v>2.4700709000000001</v>
      </c>
      <c r="H68" s="11">
        <f>0.001013*Constantes!$D$4/(0.622*G68)</f>
        <v>4.5112487384516987E-2</v>
      </c>
      <c r="I68" s="11">
        <f t="shared" si="3"/>
        <v>0.34996194939764519</v>
      </c>
      <c r="J68" s="11">
        <f t="shared" si="4"/>
        <v>-0.11798931504816906</v>
      </c>
      <c r="K68" s="11">
        <f>(Constantes!$D$10/0.8)*(Constantes!$D$5*J68^2+Constantes!$D$6*J68+Constantes!$D$7)</f>
        <v>18.894147570122875</v>
      </c>
      <c r="L68" s="11">
        <f>(Constantes!$D$10/0.8)*(0.00376*D68^2-0.0516*D68-6.967)</f>
        <v>-4.3735664999999999</v>
      </c>
      <c r="M68" s="34"/>
    </row>
    <row r="69" spans="2:13" x14ac:dyDescent="0.25">
      <c r="B69" s="32"/>
      <c r="C69" s="11">
        <v>66</v>
      </c>
      <c r="D69" s="11">
        <f>(Clima!D69+Clima!E69)/2</f>
        <v>12.6</v>
      </c>
      <c r="E69" s="11">
        <f t="shared" ref="E69:E132" si="5">EXP((16.78*D69-116.9)/(D69+237.3))</f>
        <v>1.4597472514986058</v>
      </c>
      <c r="F69" s="11">
        <f t="shared" ref="F69:F132" si="6">4098*E69/((D69+237.3)^2)</f>
        <v>9.5789323919104052E-2</v>
      </c>
      <c r="G69" s="11">
        <f t="shared" ref="G69:G132" si="7">2.501-0.002361*D69</f>
        <v>2.4712513999999999</v>
      </c>
      <c r="H69" s="11">
        <f>0.001013*Constantes!$D$4/(0.622*G69)</f>
        <v>4.5090937455862456E-2</v>
      </c>
      <c r="I69" s="11">
        <f t="shared" ref="I69:I132" si="8">IF(D69&gt;0,1.26*F69/(G69*(F69+H69)),0)</f>
        <v>0.34667344489607588</v>
      </c>
      <c r="J69" s="11">
        <f t="shared" ref="J69:J132" si="9">0.409*SIN(2*PI()*(C69-82)/365)</f>
        <v>-0.11123088643144916</v>
      </c>
      <c r="K69" s="11">
        <f>(Constantes!$D$10/0.8)*(Constantes!$D$5*J69^2+Constantes!$D$6*J69+Constantes!$D$7)</f>
        <v>18.861719463861881</v>
      </c>
      <c r="L69" s="11">
        <f>(Constantes!$D$10/0.8)*(0.00376*D69^2-0.0516*D69-6.967)</f>
        <v>-4.3876390000000001</v>
      </c>
      <c r="M69" s="34"/>
    </row>
    <row r="70" spans="2:13" x14ac:dyDescent="0.25">
      <c r="B70" s="32"/>
      <c r="C70" s="11">
        <v>67</v>
      </c>
      <c r="D70" s="11">
        <f>(Clima!D70+Clima!E70)/2</f>
        <v>14.35</v>
      </c>
      <c r="E70" s="11">
        <f t="shared" si="5"/>
        <v>1.6361119589017179</v>
      </c>
      <c r="F70" s="11">
        <f t="shared" si="6"/>
        <v>0.10587443449555982</v>
      </c>
      <c r="G70" s="11">
        <f t="shared" si="7"/>
        <v>2.4671196499999999</v>
      </c>
      <c r="H70" s="11">
        <f>0.001013*Constantes!$D$4/(0.622*G70)</f>
        <v>4.5166452431730474E-2</v>
      </c>
      <c r="I70" s="11">
        <f t="shared" si="8"/>
        <v>0.35799495730755543</v>
      </c>
      <c r="J70" s="11">
        <f t="shared" si="9"/>
        <v>-0.10443949770252046</v>
      </c>
      <c r="K70" s="11">
        <f>(Constantes!$D$10/0.8)*(Constantes!$D$5*J70^2+Constantes!$D$6*J70+Constantes!$D$7)</f>
        <v>18.82835634172524</v>
      </c>
      <c r="L70" s="11">
        <f>(Constantes!$D$10/0.8)*(0.00376*D70^2-0.0516*D70-6.967)</f>
        <v>-4.3332446249999998</v>
      </c>
      <c r="M70" s="34"/>
    </row>
    <row r="71" spans="2:13" x14ac:dyDescent="0.25">
      <c r="B71" s="32"/>
      <c r="C71" s="11">
        <v>68</v>
      </c>
      <c r="D71" s="11">
        <f>(Clima!D71+Clima!E71)/2</f>
        <v>13.1</v>
      </c>
      <c r="E71" s="11">
        <f t="shared" si="5"/>
        <v>1.5083470419027751</v>
      </c>
      <c r="F71" s="11">
        <f t="shared" si="6"/>
        <v>9.8583579016665535E-2</v>
      </c>
      <c r="G71" s="11">
        <f t="shared" si="7"/>
        <v>2.4700709000000001</v>
      </c>
      <c r="H71" s="11">
        <f>0.001013*Constantes!$D$4/(0.622*G71)</f>
        <v>4.5112487384516987E-2</v>
      </c>
      <c r="I71" s="11">
        <f t="shared" si="8"/>
        <v>0.34996194939764519</v>
      </c>
      <c r="J71" s="11">
        <f t="shared" si="9"/>
        <v>-9.7617161296433594E-2</v>
      </c>
      <c r="K71" s="11">
        <f>(Constantes!$D$10/0.8)*(Constantes!$D$5*J71^2+Constantes!$D$6*J71+Constantes!$D$7)</f>
        <v>18.794057098711075</v>
      </c>
      <c r="L71" s="11">
        <f>(Constantes!$D$10/0.8)*(0.00376*D71^2-0.0516*D71-6.967)</f>
        <v>-4.3735664999999999</v>
      </c>
      <c r="M71" s="34"/>
    </row>
    <row r="72" spans="2:13" x14ac:dyDescent="0.25">
      <c r="B72" s="32"/>
      <c r="C72" s="11">
        <v>69</v>
      </c>
      <c r="D72" s="11">
        <f>(Clima!D72+Clima!E72)/2</f>
        <v>14.7</v>
      </c>
      <c r="E72" s="11">
        <f t="shared" si="5"/>
        <v>1.6735455244634905</v>
      </c>
      <c r="F72" s="11">
        <f t="shared" si="6"/>
        <v>0.10799618227594142</v>
      </c>
      <c r="G72" s="11">
        <f t="shared" si="7"/>
        <v>2.4662932999999998</v>
      </c>
      <c r="H72" s="11">
        <f>0.001013*Constantes!$D$4/(0.622*G72)</f>
        <v>4.5181585789132436E-2</v>
      </c>
      <c r="I72" s="11">
        <f t="shared" si="8"/>
        <v>0.36019567023422705</v>
      </c>
      <c r="J72" s="11">
        <f t="shared" si="9"/>
        <v>-9.0765898818703686E-2</v>
      </c>
      <c r="K72" s="11">
        <f>(Constantes!$D$10/0.8)*(Constantes!$D$5*J72^2+Constantes!$D$6*J72+Constantes!$D$7)</f>
        <v>18.758821554082626</v>
      </c>
      <c r="L72" s="11">
        <f>(Constantes!$D$10/0.8)*(0.00376*D72^2-0.0516*D72-6.967)</f>
        <v>-4.3206384999999994</v>
      </c>
      <c r="M72" s="34"/>
    </row>
    <row r="73" spans="2:13" x14ac:dyDescent="0.25">
      <c r="B73" s="32"/>
      <c r="C73" s="11">
        <v>70</v>
      </c>
      <c r="D73" s="11">
        <f>(Clima!D73+Clima!E73)/2</f>
        <v>13.5</v>
      </c>
      <c r="E73" s="11">
        <f t="shared" si="5"/>
        <v>1.5482437315899678</v>
      </c>
      <c r="F73" s="11">
        <f t="shared" si="6"/>
        <v>0.10086865272047608</v>
      </c>
      <c r="G73" s="11">
        <f t="shared" si="7"/>
        <v>2.4691264999999998</v>
      </c>
      <c r="H73" s="11">
        <f>0.001013*Constantes!$D$4/(0.622*G73)</f>
        <v>4.512974216392418E-2</v>
      </c>
      <c r="I73" s="11">
        <f t="shared" si="8"/>
        <v>0.35256187200074002</v>
      </c>
      <c r="J73" s="11">
        <f t="shared" si="9"/>
        <v>-8.3887740446265249E-2</v>
      </c>
      <c r="K73" s="11">
        <f>(Constantes!$D$10/0.8)*(Constantes!$D$5*J73^2+Constantes!$D$6*J73+Constantes!$D$7)</f>
        <v>18.722650463681902</v>
      </c>
      <c r="L73" s="11">
        <f>(Constantes!$D$10/0.8)*(0.00376*D73^2-0.0516*D73-6.967)</f>
        <v>-4.3614625</v>
      </c>
      <c r="M73" s="34"/>
    </row>
    <row r="74" spans="2:13" x14ac:dyDescent="0.25">
      <c r="B74" s="32"/>
      <c r="C74" s="11">
        <v>71</v>
      </c>
      <c r="D74" s="11">
        <f>(Clima!D74+Clima!E74)/2</f>
        <v>14</v>
      </c>
      <c r="E74" s="11">
        <f t="shared" si="5"/>
        <v>1.5994149130233961</v>
      </c>
      <c r="F74" s="11">
        <f t="shared" si="6"/>
        <v>0.10378823296050949</v>
      </c>
      <c r="G74" s="11">
        <f t="shared" si="7"/>
        <v>2.467946</v>
      </c>
      <c r="H74" s="11">
        <f>0.001013*Constantes!$D$4/(0.622*G74)</f>
        <v>4.5151329208626335E-2</v>
      </c>
      <c r="I74" s="11">
        <f t="shared" si="8"/>
        <v>0.35577296023920879</v>
      </c>
      <c r="J74" s="11">
        <f t="shared" si="9"/>
        <v>-7.6984724325886864E-2</v>
      </c>
      <c r="K74" s="11">
        <f>(Constantes!$D$10/0.8)*(Constantes!$D$5*J74^2+Constantes!$D$6*J74+Constantes!$D$7)</f>
        <v>18.685545531184623</v>
      </c>
      <c r="L74" s="11">
        <f>(Constantes!$D$10/0.8)*(0.00376*D74^2-0.0516*D74-6.967)</f>
        <v>-4.3452749999999991</v>
      </c>
      <c r="M74" s="34"/>
    </row>
    <row r="75" spans="2:13" x14ac:dyDescent="0.25">
      <c r="B75" s="32"/>
      <c r="C75" s="11">
        <v>72</v>
      </c>
      <c r="D75" s="11">
        <f>(Clima!D75+Clima!E75)/2</f>
        <v>14.05</v>
      </c>
      <c r="E75" s="11">
        <f t="shared" si="5"/>
        <v>1.604612725353836</v>
      </c>
      <c r="F75" s="11">
        <f t="shared" si="6"/>
        <v>0.10408410376289531</v>
      </c>
      <c r="G75" s="11">
        <f t="shared" si="7"/>
        <v>2.4678279499999998</v>
      </c>
      <c r="H75" s="11">
        <f>0.001013*Constantes!$D$4/(0.622*G75)</f>
        <v>4.5153489048988422E-2</v>
      </c>
      <c r="I75" s="11">
        <f t="shared" si="8"/>
        <v>0.35609168948623277</v>
      </c>
      <c r="J75" s="11">
        <f t="shared" si="9"/>
        <v>-7.0058895970224327E-2</v>
      </c>
      <c r="K75" s="11">
        <f>(Constantes!$D$10/0.8)*(Constantes!$D$5*J75^2+Constantes!$D$6*J75+Constantes!$D$7)</f>
        <v>18.647509418279455</v>
      </c>
      <c r="L75" s="11">
        <f>(Constantes!$D$10/0.8)*(0.00376*D75^2-0.0516*D75-6.967)</f>
        <v>-4.3435916249999993</v>
      </c>
      <c r="M75" s="34"/>
    </row>
    <row r="76" spans="2:13" x14ac:dyDescent="0.25">
      <c r="B76" s="32"/>
      <c r="C76" s="11">
        <v>73</v>
      </c>
      <c r="D76" s="11">
        <f>(Clima!D76+Clima!E76)/2</f>
        <v>12.3</v>
      </c>
      <c r="E76" s="11">
        <f t="shared" si="5"/>
        <v>1.4312521342340263</v>
      </c>
      <c r="F76" s="11">
        <f t="shared" si="6"/>
        <v>9.4145364090413866E-2</v>
      </c>
      <c r="G76" s="11">
        <f t="shared" si="7"/>
        <v>2.4719596999999998</v>
      </c>
      <c r="H76" s="11">
        <f>0.001013*Constantes!$D$4/(0.622*G76)</f>
        <v>4.5078017378322364E-2</v>
      </c>
      <c r="I76" s="11">
        <f t="shared" si="8"/>
        <v>0.34467987000801242</v>
      </c>
      <c r="J76" s="11">
        <f t="shared" si="9"/>
        <v>-6.3112307651690999E-2</v>
      </c>
      <c r="K76" s="11">
        <f>(Constantes!$D$10/0.8)*(Constantes!$D$5*J76^2+Constantes!$D$6*J76+Constantes!$D$7)</f>
        <v>18.608545753755926</v>
      </c>
      <c r="L76" s="11">
        <f>(Constantes!$D$10/0.8)*(0.00376*D76^2-0.0516*D76-6.967)</f>
        <v>-4.3955184999999997</v>
      </c>
      <c r="M76" s="34"/>
    </row>
    <row r="77" spans="2:13" x14ac:dyDescent="0.25">
      <c r="B77" s="32"/>
      <c r="C77" s="11">
        <v>74</v>
      </c>
      <c r="D77" s="11">
        <f>(Clima!D77+Clima!E77)/2</f>
        <v>12.7</v>
      </c>
      <c r="E77" s="11">
        <f t="shared" si="5"/>
        <v>1.4693556920806219</v>
      </c>
      <c r="F77" s="11">
        <f t="shared" si="6"/>
        <v>9.6342714018342213E-2</v>
      </c>
      <c r="G77" s="11">
        <f t="shared" si="7"/>
        <v>2.4710152999999999</v>
      </c>
      <c r="H77" s="11">
        <f>0.001013*Constantes!$D$4/(0.622*G77)</f>
        <v>4.5095245794355275E-2</v>
      </c>
      <c r="I77" s="11">
        <f t="shared" si="8"/>
        <v>0.34733456468782936</v>
      </c>
      <c r="J77" s="11">
        <f t="shared" si="9"/>
        <v>-5.6147017794325293E-2</v>
      </c>
      <c r="K77" s="11">
        <f>(Constantes!$D$10/0.8)*(Constantes!$D$5*J77^2+Constantes!$D$6*J77+Constantes!$D$7)</f>
        <v>18.568659141486574</v>
      </c>
      <c r="L77" s="11">
        <f>(Constantes!$D$10/0.8)*(0.00376*D77^2-0.0516*D77-6.967)</f>
        <v>-4.3849184999999995</v>
      </c>
      <c r="M77" s="34"/>
    </row>
    <row r="78" spans="2:13" x14ac:dyDescent="0.25">
      <c r="B78" s="32"/>
      <c r="C78" s="11">
        <v>75</v>
      </c>
      <c r="D78" s="11">
        <f>(Clima!D78+Clima!E78)/2</f>
        <v>13.3</v>
      </c>
      <c r="E78" s="11">
        <f t="shared" si="5"/>
        <v>1.5281811116551587</v>
      </c>
      <c r="F78" s="11">
        <f t="shared" si="6"/>
        <v>9.9720546117296777E-2</v>
      </c>
      <c r="G78" s="11">
        <f t="shared" si="7"/>
        <v>2.4695986999999997</v>
      </c>
      <c r="H78" s="11">
        <f>0.001013*Constantes!$D$4/(0.622*G78)</f>
        <v>4.5121113124619215E-2</v>
      </c>
      <c r="I78" s="11">
        <f t="shared" si="8"/>
        <v>0.35126535211020804</v>
      </c>
      <c r="J78" s="11">
        <f t="shared" si="9"/>
        <v>-4.9165090363835255E-2</v>
      </c>
      <c r="K78" s="11">
        <f>(Constantes!$D$10/0.8)*(Constantes!$D$5*J78^2+Constantes!$D$6*J78+Constantes!$D$7)</f>
        <v>18.527855167290255</v>
      </c>
      <c r="L78" s="11">
        <f>(Constantes!$D$10/0.8)*(0.00376*D78^2-0.0516*D78-6.967)</f>
        <v>-4.3676084999999993</v>
      </c>
      <c r="M78" s="34"/>
    </row>
    <row r="79" spans="2:13" x14ac:dyDescent="0.25">
      <c r="B79" s="32"/>
      <c r="C79" s="11">
        <v>76</v>
      </c>
      <c r="D79" s="11">
        <f>(Clima!D79+Clima!E79)/2</f>
        <v>13.450000000000001</v>
      </c>
      <c r="E79" s="11">
        <f t="shared" si="5"/>
        <v>1.543206527984887</v>
      </c>
      <c r="F79" s="11">
        <f t="shared" si="6"/>
        <v>0.10058057694008013</v>
      </c>
      <c r="G79" s="11">
        <f t="shared" si="7"/>
        <v>2.46924455</v>
      </c>
      <c r="H79" s="11">
        <f>0.001013*Constantes!$D$4/(0.622*G79)</f>
        <v>4.5127584594694167E-2</v>
      </c>
      <c r="I79" s="11">
        <f t="shared" si="8"/>
        <v>0.35223838816895908</v>
      </c>
      <c r="J79" s="11">
        <f t="shared" si="9"/>
        <v>-4.2168594256000849E-2</v>
      </c>
      <c r="K79" s="11">
        <f>(Constantes!$D$10/0.8)*(Constantes!$D$5*J79^2+Constantes!$D$6*J79+Constantes!$D$7)</f>
        <v>18.486140404664809</v>
      </c>
      <c r="L79" s="11">
        <f>(Constantes!$D$10/0.8)*(0.00376*D79^2-0.0516*D79-6.967)</f>
        <v>-4.3630166249999993</v>
      </c>
      <c r="M79" s="34"/>
    </row>
    <row r="80" spans="2:13" x14ac:dyDescent="0.25">
      <c r="B80" s="32"/>
      <c r="C80" s="11">
        <v>77</v>
      </c>
      <c r="D80" s="11">
        <f>(Clima!D80+Clima!E80)/2</f>
        <v>14.95</v>
      </c>
      <c r="E80" s="11">
        <f t="shared" si="5"/>
        <v>1.7007416492954901</v>
      </c>
      <c r="F80" s="11">
        <f t="shared" si="6"/>
        <v>0.10953374874986048</v>
      </c>
      <c r="G80" s="11">
        <f t="shared" si="7"/>
        <v>2.4657030500000001</v>
      </c>
      <c r="H80" s="11">
        <f>0.001013*Constantes!$D$4/(0.622*G80)</f>
        <v>4.5192401540450108E-2</v>
      </c>
      <c r="I80" s="11">
        <f t="shared" si="8"/>
        <v>0.36175455161738501</v>
      </c>
      <c r="J80" s="11">
        <f t="shared" si="9"/>
        <v>-3.5159602683615607E-2</v>
      </c>
      <c r="K80" s="11">
        <f>(Constantes!$D$10/0.8)*(Constantes!$D$5*J80^2+Constantes!$D$6*J80+Constantes!$D$7)</f>
        <v>18.443522419378656</v>
      </c>
      <c r="L80" s="11">
        <f>(Constantes!$D$10/0.8)*(0.00376*D80^2-0.0516*D80-6.967)</f>
        <v>-4.3112816249999995</v>
      </c>
      <c r="M80" s="34"/>
    </row>
    <row r="81" spans="2:13" x14ac:dyDescent="0.25">
      <c r="B81" s="32"/>
      <c r="C81" s="11">
        <v>78</v>
      </c>
      <c r="D81" s="11">
        <f>(Clima!D81+Clima!E81)/2</f>
        <v>15.55</v>
      </c>
      <c r="E81" s="11">
        <f t="shared" si="5"/>
        <v>1.7675993131821897</v>
      </c>
      <c r="F81" s="11">
        <f t="shared" si="6"/>
        <v>0.11329998758344098</v>
      </c>
      <c r="G81" s="11">
        <f t="shared" si="7"/>
        <v>2.4642864499999999</v>
      </c>
      <c r="H81" s="11">
        <f>0.001013*Constantes!$D$4/(0.622*G81)</f>
        <v>4.5218380482963956E-2</v>
      </c>
      <c r="I81" s="11">
        <f t="shared" si="8"/>
        <v>0.36545139639916813</v>
      </c>
      <c r="J81" s="11">
        <f t="shared" si="9"/>
        <v>-2.8140192562148822E-2</v>
      </c>
      <c r="K81" s="11">
        <f>(Constantes!$D$10/0.8)*(Constantes!$D$5*J81^2+Constantes!$D$6*J81+Constantes!$D$7)</f>
        <v>18.400009772912163</v>
      </c>
      <c r="L81" s="11">
        <f>(Constantes!$D$10/0.8)*(0.00376*D81^2-0.0516*D81-6.967)</f>
        <v>-4.2876266249999997</v>
      </c>
      <c r="M81" s="34"/>
    </row>
    <row r="82" spans="2:13" x14ac:dyDescent="0.25">
      <c r="B82" s="32"/>
      <c r="C82" s="11">
        <v>79</v>
      </c>
      <c r="D82" s="11">
        <f>(Clima!D82+Clima!E82)/2</f>
        <v>14.700000000000001</v>
      </c>
      <c r="E82" s="11">
        <f t="shared" si="5"/>
        <v>1.6735455244634907</v>
      </c>
      <c r="F82" s="11">
        <f t="shared" si="6"/>
        <v>0.10799618227594143</v>
      </c>
      <c r="G82" s="11">
        <f t="shared" si="7"/>
        <v>2.4662932999999998</v>
      </c>
      <c r="H82" s="11">
        <f>0.001013*Constantes!$D$4/(0.622*G82)</f>
        <v>4.5181585789132436E-2</v>
      </c>
      <c r="I82" s="11">
        <f t="shared" si="8"/>
        <v>0.36019567023422699</v>
      </c>
      <c r="J82" s="11">
        <f t="shared" si="9"/>
        <v>-2.1112443894310787E-2</v>
      </c>
      <c r="K82" s="11">
        <f>(Constantes!$D$10/0.8)*(Constantes!$D$5*J82^2+Constantes!$D$6*J82+Constantes!$D$7)</f>
        <v>18.355612024741074</v>
      </c>
      <c r="L82" s="11">
        <f>(Constantes!$D$10/0.8)*(0.00376*D82^2-0.0516*D82-6.967)</f>
        <v>-4.3206384999999994</v>
      </c>
      <c r="M82" s="34"/>
    </row>
    <row r="83" spans="2:13" x14ac:dyDescent="0.25">
      <c r="B83" s="32"/>
      <c r="C83" s="11">
        <v>80</v>
      </c>
      <c r="D83" s="11">
        <f>(Clima!D83+Clima!E83)/2</f>
        <v>13.1</v>
      </c>
      <c r="E83" s="11">
        <f t="shared" si="5"/>
        <v>1.5083470419027751</v>
      </c>
      <c r="F83" s="11">
        <f t="shared" si="6"/>
        <v>9.8583579016665535E-2</v>
      </c>
      <c r="G83" s="11">
        <f t="shared" si="7"/>
        <v>2.4700709000000001</v>
      </c>
      <c r="H83" s="11">
        <f>0.001013*Constantes!$D$4/(0.622*G83)</f>
        <v>4.5112487384516987E-2</v>
      </c>
      <c r="I83" s="11">
        <f t="shared" si="8"/>
        <v>0.34996194939764519</v>
      </c>
      <c r="J83" s="11">
        <f t="shared" si="9"/>
        <v>-1.4078439153703007E-2</v>
      </c>
      <c r="K83" s="11">
        <f>(Constantes!$D$10/0.8)*(Constantes!$D$5*J83^2+Constantes!$D$6*J83+Constantes!$D$7)</f>
        <v>18.310339733455606</v>
      </c>
      <c r="L83" s="11">
        <f>(Constantes!$D$10/0.8)*(0.00376*D83^2-0.0516*D83-6.967)</f>
        <v>-4.3735664999999999</v>
      </c>
      <c r="M83" s="34"/>
    </row>
    <row r="84" spans="2:13" x14ac:dyDescent="0.25">
      <c r="B84" s="32"/>
      <c r="C84" s="11">
        <v>81</v>
      </c>
      <c r="D84" s="11">
        <f>(Clima!D84+Clima!E84)/2</f>
        <v>13.3</v>
      </c>
      <c r="E84" s="11">
        <f t="shared" si="5"/>
        <v>1.5281811116551587</v>
      </c>
      <c r="F84" s="11">
        <f t="shared" si="6"/>
        <v>9.9720546117296777E-2</v>
      </c>
      <c r="G84" s="11">
        <f t="shared" si="7"/>
        <v>2.4695986999999997</v>
      </c>
      <c r="H84" s="11">
        <f>0.001013*Constantes!$D$4/(0.622*G84)</f>
        <v>4.5121113124619215E-2</v>
      </c>
      <c r="I84" s="11">
        <f t="shared" si="8"/>
        <v>0.35126535211020804</v>
      </c>
      <c r="J84" s="11">
        <f t="shared" si="9"/>
        <v>-7.0402626677363855E-3</v>
      </c>
      <c r="K84" s="11">
        <f>(Constantes!$D$10/0.8)*(Constantes!$D$5*J84^2+Constantes!$D$6*J84+Constantes!$D$7)</f>
        <v>18.264204456710146</v>
      </c>
      <c r="L84" s="11">
        <f>(Constantes!$D$10/0.8)*(0.00376*D84^2-0.0516*D84-6.967)</f>
        <v>-4.3676084999999993</v>
      </c>
      <c r="M84" s="34"/>
    </row>
    <row r="85" spans="2:13" x14ac:dyDescent="0.25">
      <c r="B85" s="32"/>
      <c r="C85" s="11">
        <v>82</v>
      </c>
      <c r="D85" s="11">
        <f>(Clima!D85+Clima!E85)/2</f>
        <v>11.75</v>
      </c>
      <c r="E85" s="11">
        <f t="shared" si="5"/>
        <v>1.3802776599471762</v>
      </c>
      <c r="F85" s="11">
        <f t="shared" si="6"/>
        <v>9.1193801661548224E-2</v>
      </c>
      <c r="G85" s="11">
        <f t="shared" si="7"/>
        <v>2.4732582499999998</v>
      </c>
      <c r="H85" s="11">
        <f>0.001013*Constantes!$D$4/(0.622*G85)</f>
        <v>4.5054349789437696E-2</v>
      </c>
      <c r="I85" s="11">
        <f t="shared" si="8"/>
        <v>0.34098539738615508</v>
      </c>
      <c r="J85" s="11">
        <f t="shared" si="9"/>
        <v>0</v>
      </c>
      <c r="K85" s="11">
        <f>(Constantes!$D$10/0.8)*(Constantes!$D$5*J85^2+Constantes!$D$6*J85+Constantes!$D$7)</f>
        <v>18.217218750000001</v>
      </c>
      <c r="L85" s="11">
        <f>(Constantes!$D$10/0.8)*(0.00376*D85^2-0.0516*D85-6.967)</f>
        <v>-4.4088656249999998</v>
      </c>
      <c r="M85" s="34"/>
    </row>
    <row r="86" spans="2:13" x14ac:dyDescent="0.25">
      <c r="B86" s="32"/>
      <c r="C86" s="11">
        <v>83</v>
      </c>
      <c r="D86" s="11">
        <f>(Clima!D86+Clima!E86)/2</f>
        <v>13.1</v>
      </c>
      <c r="E86" s="11">
        <f t="shared" si="5"/>
        <v>1.5083470419027751</v>
      </c>
      <c r="F86" s="11">
        <f t="shared" si="6"/>
        <v>9.8583579016665535E-2</v>
      </c>
      <c r="G86" s="11">
        <f t="shared" si="7"/>
        <v>2.4700709000000001</v>
      </c>
      <c r="H86" s="11">
        <f>0.001013*Constantes!$D$4/(0.622*G86)</f>
        <v>4.5112487384516987E-2</v>
      </c>
      <c r="I86" s="11">
        <f t="shared" si="8"/>
        <v>0.34996194939764519</v>
      </c>
      <c r="J86" s="11">
        <f t="shared" si="9"/>
        <v>7.0402626677363855E-3</v>
      </c>
      <c r="K86" s="11">
        <f>(Constantes!$D$10/0.8)*(Constantes!$D$5*J86^2+Constantes!$D$6*J86+Constantes!$D$7)</f>
        <v>18.169396164262864</v>
      </c>
      <c r="L86" s="11">
        <f>(Constantes!$D$10/0.8)*(0.00376*D86^2-0.0516*D86-6.967)</f>
        <v>-4.3735664999999999</v>
      </c>
      <c r="M86" s="34"/>
    </row>
    <row r="87" spans="2:13" x14ac:dyDescent="0.25">
      <c r="B87" s="32"/>
      <c r="C87" s="11">
        <v>84</v>
      </c>
      <c r="D87" s="11">
        <f>(Clima!D87+Clima!E87)/2</f>
        <v>15.15</v>
      </c>
      <c r="E87" s="11">
        <f t="shared" si="5"/>
        <v>1.7227768098060423</v>
      </c>
      <c r="F87" s="11">
        <f t="shared" si="6"/>
        <v>0.11077715852006502</v>
      </c>
      <c r="G87" s="11">
        <f t="shared" si="7"/>
        <v>2.4652308499999998</v>
      </c>
      <c r="H87" s="11">
        <f>0.001013*Constantes!$D$4/(0.622*G87)</f>
        <v>4.5201057870548941E-2</v>
      </c>
      <c r="I87" s="11">
        <f t="shared" si="8"/>
        <v>0.36299381271709158</v>
      </c>
      <c r="J87" s="11">
        <f t="shared" si="9"/>
        <v>1.4078439153703007E-2</v>
      </c>
      <c r="K87" s="11">
        <f>(Constantes!$D$10/0.8)*(Constantes!$D$5*J87^2+Constantes!$D$6*J87+Constantes!$D$7)</f>
        <v>18.12075124230423</v>
      </c>
      <c r="L87" s="11">
        <f>(Constantes!$D$10/0.8)*(0.00376*D87^2-0.0516*D87-6.967)</f>
        <v>-4.3035846250000001</v>
      </c>
      <c r="M87" s="34"/>
    </row>
    <row r="88" spans="2:13" x14ac:dyDescent="0.25">
      <c r="B88" s="32"/>
      <c r="C88" s="11">
        <v>85</v>
      </c>
      <c r="D88" s="11">
        <f>(Clima!D88+Clima!E88)/2</f>
        <v>14.05</v>
      </c>
      <c r="E88" s="11">
        <f t="shared" si="5"/>
        <v>1.604612725353836</v>
      </c>
      <c r="F88" s="11">
        <f t="shared" si="6"/>
        <v>0.10408410376289531</v>
      </c>
      <c r="G88" s="11">
        <f t="shared" si="7"/>
        <v>2.4678279499999998</v>
      </c>
      <c r="H88" s="11">
        <f>0.001013*Constantes!$D$4/(0.622*G88)</f>
        <v>4.5153489048988422E-2</v>
      </c>
      <c r="I88" s="11">
        <f t="shared" si="8"/>
        <v>0.35609168948623277</v>
      </c>
      <c r="J88" s="11">
        <f t="shared" si="9"/>
        <v>2.1112443894310787E-2</v>
      </c>
      <c r="K88" s="11">
        <f>(Constantes!$D$10/0.8)*(Constantes!$D$5*J88^2+Constantes!$D$6*J88+Constantes!$D$7)</f>
        <v>18.071299514047187</v>
      </c>
      <c r="L88" s="11">
        <f>(Constantes!$D$10/0.8)*(0.00376*D88^2-0.0516*D88-6.967)</f>
        <v>-4.3435916249999993</v>
      </c>
      <c r="M88" s="34"/>
    </row>
    <row r="89" spans="2:13" x14ac:dyDescent="0.25">
      <c r="B89" s="32"/>
      <c r="C89" s="11">
        <v>86</v>
      </c>
      <c r="D89" s="11">
        <f>(Clima!D89+Clima!E89)/2</f>
        <v>14.649999999999999</v>
      </c>
      <c r="E89" s="11">
        <f t="shared" si="5"/>
        <v>1.6681523061985433</v>
      </c>
      <c r="F89" s="11">
        <f t="shared" si="6"/>
        <v>0.10769088075978796</v>
      </c>
      <c r="G89" s="11">
        <f t="shared" si="7"/>
        <v>2.46641135</v>
      </c>
      <c r="H89" s="11">
        <f>0.001013*Constantes!$D$4/(0.622*G89)</f>
        <v>4.5179423260078871E-2</v>
      </c>
      <c r="I89" s="11">
        <f t="shared" si="8"/>
        <v>0.35988258760990804</v>
      </c>
      <c r="J89" s="11">
        <f t="shared" si="9"/>
        <v>2.8140192562148822E-2</v>
      </c>
      <c r="K89" s="11">
        <f>(Constantes!$D$10/0.8)*(Constantes!$D$5*J89^2+Constantes!$D$6*J89+Constantes!$D$7)</f>
        <v>18.021057490608644</v>
      </c>
      <c r="L89" s="11">
        <f>(Constantes!$D$10/0.8)*(0.00376*D89^2-0.0516*D89-6.967)</f>
        <v>-4.3224746249999999</v>
      </c>
      <c r="M89" s="34"/>
    </row>
    <row r="90" spans="2:13" x14ac:dyDescent="0.25">
      <c r="B90" s="32"/>
      <c r="C90" s="11">
        <v>87</v>
      </c>
      <c r="D90" s="11">
        <f>(Clima!D90+Clima!E90)/2</f>
        <v>13.299999999999999</v>
      </c>
      <c r="E90" s="11">
        <f t="shared" si="5"/>
        <v>1.5281811116551585</v>
      </c>
      <c r="F90" s="11">
        <f t="shared" si="6"/>
        <v>9.9720546117296763E-2</v>
      </c>
      <c r="G90" s="11">
        <f t="shared" si="7"/>
        <v>2.4695986999999997</v>
      </c>
      <c r="H90" s="11">
        <f>0.001013*Constantes!$D$4/(0.622*G90)</f>
        <v>4.5121113124619215E-2</v>
      </c>
      <c r="I90" s="11">
        <f t="shared" si="8"/>
        <v>0.3512653521102081</v>
      </c>
      <c r="J90" s="11">
        <f t="shared" si="9"/>
        <v>3.5159602683615607E-2</v>
      </c>
      <c r="K90" s="11">
        <f>(Constantes!$D$10/0.8)*(Constantes!$D$5*J90^2+Constantes!$D$6*J90+Constantes!$D$7)</f>
        <v>17.970042657205216</v>
      </c>
      <c r="L90" s="11">
        <f>(Constantes!$D$10/0.8)*(0.00376*D90^2-0.0516*D90-6.967)</f>
        <v>-4.3676084999999993</v>
      </c>
      <c r="M90" s="34"/>
    </row>
    <row r="91" spans="2:13" x14ac:dyDescent="0.25">
      <c r="B91" s="32"/>
      <c r="C91" s="11">
        <v>88</v>
      </c>
      <c r="D91" s="11">
        <f>(Clima!D91+Clima!E91)/2</f>
        <v>14.1</v>
      </c>
      <c r="E91" s="11">
        <f t="shared" si="5"/>
        <v>1.6098253520131185</v>
      </c>
      <c r="F91" s="11">
        <f t="shared" si="6"/>
        <v>0.10438069155687195</v>
      </c>
      <c r="G91" s="11">
        <f t="shared" si="7"/>
        <v>2.4677099</v>
      </c>
      <c r="H91" s="11">
        <f>0.001013*Constantes!$D$4/(0.622*G91)</f>
        <v>4.5155649095994843E-2</v>
      </c>
      <c r="I91" s="11">
        <f t="shared" si="8"/>
        <v>0.35640998531823892</v>
      </c>
      <c r="J91" s="11">
        <f t="shared" si="9"/>
        <v>4.2168594256000849E-2</v>
      </c>
      <c r="K91" s="11">
        <f>(Constantes!$D$10/0.8)*(Constantes!$D$5*J91^2+Constantes!$D$6*J91+Constantes!$D$7)</f>
        <v>17.91827346489351</v>
      </c>
      <c r="L91" s="11">
        <f>(Constantes!$D$10/0.8)*(0.00376*D91^2-0.0516*D91-6.967)</f>
        <v>-4.3418964999999998</v>
      </c>
      <c r="M91" s="34"/>
    </row>
    <row r="92" spans="2:13" x14ac:dyDescent="0.25">
      <c r="B92" s="32"/>
      <c r="C92" s="11">
        <v>89</v>
      </c>
      <c r="D92" s="11">
        <f>(Clima!D92+Clima!E92)/2</f>
        <v>12.9</v>
      </c>
      <c r="E92" s="11">
        <f t="shared" si="5"/>
        <v>1.4887393027557323</v>
      </c>
      <c r="F92" s="11">
        <f t="shared" si="6"/>
        <v>9.7457663967834368E-2</v>
      </c>
      <c r="G92" s="11">
        <f t="shared" si="7"/>
        <v>2.4705431</v>
      </c>
      <c r="H92" s="11">
        <f>0.001013*Constantes!$D$4/(0.622*G92)</f>
        <v>4.5103864941725781E-2</v>
      </c>
      <c r="I92" s="11">
        <f t="shared" si="8"/>
        <v>0.34865168081674919</v>
      </c>
      <c r="J92" s="11">
        <f t="shared" si="9"/>
        <v>4.9165090363835255E-2</v>
      </c>
      <c r="K92" s="11">
        <f>(Constantes!$D$10/0.8)*(Constantes!$D$5*J92^2+Constantes!$D$6*J92+Constantes!$D$7)</f>
        <v>17.865769321150918</v>
      </c>
      <c r="L92" s="11">
        <f>(Constantes!$D$10/0.8)*(0.00376*D92^2-0.0516*D92-6.967)</f>
        <v>-4.3793364999999991</v>
      </c>
      <c r="M92" s="34"/>
    </row>
    <row r="93" spans="2:13" x14ac:dyDescent="0.25">
      <c r="B93" s="32"/>
      <c r="C93" s="11">
        <v>90</v>
      </c>
      <c r="D93" s="11">
        <f>(Clima!D93+Clima!E93)/2</f>
        <v>14.5</v>
      </c>
      <c r="E93" s="11">
        <f t="shared" si="5"/>
        <v>1.6520640028566567</v>
      </c>
      <c r="F93" s="11">
        <f t="shared" si="6"/>
        <v>0.10677937410937641</v>
      </c>
      <c r="G93" s="11">
        <f t="shared" si="7"/>
        <v>2.4667654999999997</v>
      </c>
      <c r="H93" s="11">
        <f>0.001013*Constantes!$D$4/(0.622*G93)</f>
        <v>4.5172936914803029E-2</v>
      </c>
      <c r="I93" s="11">
        <f t="shared" si="8"/>
        <v>0.35894072909367275</v>
      </c>
      <c r="J93" s="11">
        <f t="shared" si="9"/>
        <v>5.6147017794325293E-2</v>
      </c>
      <c r="K93" s="11">
        <f>(Constantes!$D$10/0.8)*(Constantes!$D$5*J93^2+Constantes!$D$6*J93+Constantes!$D$7)</f>
        <v>17.8125505793044</v>
      </c>
      <c r="L93" s="11">
        <f>(Constantes!$D$10/0.8)*(0.00376*D93^2-0.0516*D93-6.967)</f>
        <v>-4.3279125000000001</v>
      </c>
      <c r="M93" s="34"/>
    </row>
    <row r="94" spans="2:13" x14ac:dyDescent="0.25">
      <c r="B94" s="32"/>
      <c r="C94" s="11">
        <v>91</v>
      </c>
      <c r="D94" s="11">
        <f>(Clima!D94+Clima!E94)/2</f>
        <v>14.5</v>
      </c>
      <c r="E94" s="11">
        <f t="shared" si="5"/>
        <v>1.6520640028566567</v>
      </c>
      <c r="F94" s="11">
        <f t="shared" si="6"/>
        <v>0.10677937410937641</v>
      </c>
      <c r="G94" s="11">
        <f t="shared" si="7"/>
        <v>2.4667654999999997</v>
      </c>
      <c r="H94" s="11">
        <f>0.001013*Constantes!$D$4/(0.622*G94)</f>
        <v>4.5172936914803029E-2</v>
      </c>
      <c r="I94" s="11">
        <f t="shared" si="8"/>
        <v>0.35894072909367275</v>
      </c>
      <c r="J94" s="11">
        <f t="shared" si="9"/>
        <v>6.3112307651690999E-2</v>
      </c>
      <c r="K94" s="11">
        <f>(Constantes!$D$10/0.8)*(Constantes!$D$5*J94^2+Constantes!$D$6*J94+Constantes!$D$7)</f>
        <v>17.758638526816043</v>
      </c>
      <c r="L94" s="11">
        <f>(Constantes!$D$10/0.8)*(0.00376*D94^2-0.0516*D94-6.967)</f>
        <v>-4.3279125000000001</v>
      </c>
      <c r="M94" s="34"/>
    </row>
    <row r="95" spans="2:13" x14ac:dyDescent="0.25">
      <c r="B95" s="32"/>
      <c r="C95" s="11">
        <v>92</v>
      </c>
      <c r="D95" s="11">
        <f>(Clima!D95+Clima!E95)/2</f>
        <v>15.1</v>
      </c>
      <c r="E95" s="11">
        <f t="shared" si="5"/>
        <v>1.7172446826168701</v>
      </c>
      <c r="F95" s="11">
        <f t="shared" si="6"/>
        <v>0.11046518728234203</v>
      </c>
      <c r="G95" s="11">
        <f t="shared" si="7"/>
        <v>2.4653489</v>
      </c>
      <c r="H95" s="11">
        <f>0.001013*Constantes!$D$4/(0.622*G95)</f>
        <v>4.5198893477151461E-2</v>
      </c>
      <c r="I95" s="11">
        <f t="shared" si="8"/>
        <v>0.36268465146207884</v>
      </c>
      <c r="J95" s="11">
        <f t="shared" si="9"/>
        <v>7.0058895970224327E-2</v>
      </c>
      <c r="K95" s="11">
        <f>(Constantes!$D$10/0.8)*(Constantes!$D$5*J95^2+Constantes!$D$6*J95+Constantes!$D$7)</f>
        <v>17.704055372435707</v>
      </c>
      <c r="L95" s="11">
        <f>(Constantes!$D$10/0.8)*(0.00376*D95^2-0.0516*D95-6.967)</f>
        <v>-4.3055265</v>
      </c>
      <c r="M95" s="34"/>
    </row>
    <row r="96" spans="2:13" x14ac:dyDescent="0.25">
      <c r="B96" s="32"/>
      <c r="C96" s="11">
        <v>93</v>
      </c>
      <c r="D96" s="11">
        <f>(Clima!D96+Clima!E96)/2</f>
        <v>14.4</v>
      </c>
      <c r="E96" s="11">
        <f t="shared" si="5"/>
        <v>1.6414142277133972</v>
      </c>
      <c r="F96" s="11">
        <f t="shared" si="6"/>
        <v>0.10617535372371334</v>
      </c>
      <c r="G96" s="11">
        <f t="shared" si="7"/>
        <v>2.4670015999999997</v>
      </c>
      <c r="H96" s="11">
        <f>0.001013*Constantes!$D$4/(0.622*G96)</f>
        <v>4.5168613719226022E-2</v>
      </c>
      <c r="I96" s="11">
        <f t="shared" si="8"/>
        <v>0.3583106491514223</v>
      </c>
      <c r="J96" s="11">
        <f t="shared" si="9"/>
        <v>7.6984724325886864E-2</v>
      </c>
      <c r="K96" s="11">
        <f>(Constantes!$D$10/0.8)*(Constantes!$D$5*J96^2+Constantes!$D$6*J96+Constantes!$D$7)</f>
        <v>17.648824232232201</v>
      </c>
      <c r="L96" s="11">
        <f>(Constantes!$D$10/0.8)*(0.00376*D96^2-0.0516*D96-6.967)</f>
        <v>-4.3314789999999999</v>
      </c>
      <c r="M96" s="34"/>
    </row>
    <row r="97" spans="2:13" x14ac:dyDescent="0.25">
      <c r="B97" s="32"/>
      <c r="C97" s="11">
        <v>94</v>
      </c>
      <c r="D97" s="11">
        <f>(Clima!D97+Clima!E97)/2</f>
        <v>13.75</v>
      </c>
      <c r="E97" s="11">
        <f t="shared" si="5"/>
        <v>1.5736468149943981</v>
      </c>
      <c r="F97" s="11">
        <f t="shared" si="6"/>
        <v>0.10231958493462359</v>
      </c>
      <c r="G97" s="11">
        <f t="shared" si="7"/>
        <v>2.4685362500000001</v>
      </c>
      <c r="H97" s="11">
        <f>0.001013*Constantes!$D$4/(0.622*G97)</f>
        <v>4.5140533105443567E-2</v>
      </c>
      <c r="I97" s="11">
        <f t="shared" si="8"/>
        <v>0.35417281924860555</v>
      </c>
      <c r="J97" s="11">
        <f t="shared" si="9"/>
        <v>8.3887740446265249E-2</v>
      </c>
      <c r="K97" s="11">
        <f>(Constantes!$D$10/0.8)*(Constantes!$D$5*J97^2+Constantes!$D$6*J97+Constantes!$D$7)</f>
        <v>17.592969114515963</v>
      </c>
      <c r="L97" s="11">
        <f>(Constantes!$D$10/0.8)*(0.00376*D97^2-0.0516*D97-6.967)</f>
        <v>-4.353515625</v>
      </c>
      <c r="M97" s="34"/>
    </row>
    <row r="98" spans="2:13" x14ac:dyDescent="0.25">
      <c r="B98" s="32"/>
      <c r="C98" s="11">
        <v>95</v>
      </c>
      <c r="D98" s="11">
        <f>(Clima!D98+Clima!E98)/2</f>
        <v>13.8</v>
      </c>
      <c r="E98" s="11">
        <f t="shared" si="5"/>
        <v>1.5787710916071758</v>
      </c>
      <c r="F98" s="11">
        <f t="shared" si="6"/>
        <v>0.10261189172112961</v>
      </c>
      <c r="G98" s="11">
        <f t="shared" si="7"/>
        <v>2.4684181999999999</v>
      </c>
      <c r="H98" s="11">
        <f>0.001013*Constantes!$D$4/(0.622*G98)</f>
        <v>4.5142691913028568E-2</v>
      </c>
      <c r="I98" s="11">
        <f t="shared" si="8"/>
        <v>0.35449371277278185</v>
      </c>
      <c r="J98" s="11">
        <f t="shared" si="9"/>
        <v>9.0765898818703686E-2</v>
      </c>
      <c r="K98" s="11">
        <f>(Constantes!$D$10/0.8)*(Constantes!$D$5*J98^2+Constantes!$D$6*J98+Constantes!$D$7)</f>
        <v>17.536514903667452</v>
      </c>
      <c r="L98" s="11">
        <f>(Constantes!$D$10/0.8)*(0.00376*D98^2-0.0516*D98-6.967)</f>
        <v>-4.3518910000000002</v>
      </c>
      <c r="M98" s="34"/>
    </row>
    <row r="99" spans="2:13" x14ac:dyDescent="0.25">
      <c r="B99" s="32"/>
      <c r="C99" s="11">
        <v>96</v>
      </c>
      <c r="D99" s="11">
        <f>(Clima!D99+Clima!E99)/2</f>
        <v>11.65</v>
      </c>
      <c r="E99" s="11">
        <f t="shared" si="5"/>
        <v>1.3711829440577765</v>
      </c>
      <c r="F99" s="11">
        <f t="shared" si="6"/>
        <v>9.0665715946703279E-2</v>
      </c>
      <c r="G99" s="11">
        <f t="shared" si="7"/>
        <v>2.4734943499999997</v>
      </c>
      <c r="H99" s="11">
        <f>0.001013*Constantes!$D$4/(0.622*G99)</f>
        <v>4.5050049261326407E-2</v>
      </c>
      <c r="I99" s="11">
        <f t="shared" si="8"/>
        <v>0.34030820325039612</v>
      </c>
      <c r="J99" s="11">
        <f t="shared" si="9"/>
        <v>9.7617161296433594E-2</v>
      </c>
      <c r="K99" s="11">
        <f>(Constantes!$D$10/0.8)*(Constantes!$D$5*J99^2+Constantes!$D$6*J99+Constantes!$D$7)</f>
        <v>17.479487342886721</v>
      </c>
      <c r="L99" s="11">
        <f>(Constantes!$D$10/0.8)*(0.00376*D99^2-0.0516*D99-6.967)</f>
        <v>-4.4111396249999997</v>
      </c>
      <c r="M99" s="34"/>
    </row>
    <row r="100" spans="2:13" x14ac:dyDescent="0.25">
      <c r="B100" s="32"/>
      <c r="C100" s="11">
        <v>97</v>
      </c>
      <c r="D100" s="11">
        <f>(Clima!D100+Clima!E100)/2</f>
        <v>12.15</v>
      </c>
      <c r="E100" s="11">
        <f t="shared" si="5"/>
        <v>1.4171886499432413</v>
      </c>
      <c r="F100" s="11">
        <f t="shared" si="6"/>
        <v>9.3332436390604984E-2</v>
      </c>
      <c r="G100" s="11">
        <f t="shared" si="7"/>
        <v>2.4723138499999999</v>
      </c>
      <c r="H100" s="11">
        <f>0.001013*Constantes!$D$4/(0.622*G100)</f>
        <v>4.5071560115683744E-2</v>
      </c>
      <c r="I100" s="11">
        <f t="shared" si="8"/>
        <v>0.34367735355446433</v>
      </c>
      <c r="J100" s="11">
        <f t="shared" si="9"/>
        <v>0.10443949770252046</v>
      </c>
      <c r="K100" s="11">
        <f>(Constantes!$D$10/0.8)*(Constantes!$D$5*J100^2+Constantes!$D$6*J100+Constantes!$D$7)</f>
        <v>17.421913015881092</v>
      </c>
      <c r="L100" s="11">
        <f>(Constantes!$D$10/0.8)*(0.00376*D100^2-0.0516*D100-6.967)</f>
        <v>-4.3992996250000003</v>
      </c>
      <c r="M100" s="34"/>
    </row>
    <row r="101" spans="2:13" x14ac:dyDescent="0.25">
      <c r="B101" s="32"/>
      <c r="C101" s="11">
        <v>98</v>
      </c>
      <c r="D101" s="11">
        <f>(Clima!D101+Clima!E101)/2</f>
        <v>12.350000000000001</v>
      </c>
      <c r="E101" s="11">
        <f t="shared" si="5"/>
        <v>1.4359671208266069</v>
      </c>
      <c r="F101" s="11">
        <f t="shared" si="6"/>
        <v>9.4417676614232643E-2</v>
      </c>
      <c r="G101" s="11">
        <f t="shared" si="7"/>
        <v>2.47184165</v>
      </c>
      <c r="H101" s="11">
        <f>0.001013*Constantes!$D$4/(0.622*G101)</f>
        <v>4.5080170210382423E-2</v>
      </c>
      <c r="I101" s="11">
        <f t="shared" si="8"/>
        <v>0.34501319460891361</v>
      </c>
      <c r="J101" s="11">
        <f t="shared" si="9"/>
        <v>0.11123088643144916</v>
      </c>
      <c r="K101" s="11">
        <f>(Constantes!$D$10/0.8)*(Constantes!$D$5*J101^2+Constantes!$D$6*J101+Constantes!$D$7)</f>
        <v>17.363819327508921</v>
      </c>
      <c r="L101" s="11">
        <f>(Constantes!$D$10/0.8)*(0.00376*D101^2-0.0516*D101-6.967)</f>
        <v>-4.3942346249999993</v>
      </c>
      <c r="M101" s="34"/>
    </row>
    <row r="102" spans="2:13" x14ac:dyDescent="0.25">
      <c r="B102" s="32"/>
      <c r="C102" s="11">
        <v>99</v>
      </c>
      <c r="D102" s="11">
        <f>(Clima!D102+Clima!E102)/2</f>
        <v>11.5</v>
      </c>
      <c r="E102" s="11">
        <f t="shared" si="5"/>
        <v>1.3576395793502862</v>
      </c>
      <c r="F102" s="11">
        <f t="shared" si="6"/>
        <v>8.9878474493928939E-2</v>
      </c>
      <c r="G102" s="11">
        <f t="shared" si="7"/>
        <v>2.4738484999999999</v>
      </c>
      <c r="H102" s="11">
        <f>0.001013*Constantes!$D$4/(0.622*G102)</f>
        <v>4.5043600008291752E-2</v>
      </c>
      <c r="I102" s="11">
        <f t="shared" si="8"/>
        <v>0.33928927202235942</v>
      </c>
      <c r="J102" s="11">
        <f t="shared" si="9"/>
        <v>0.11798931504816906</v>
      </c>
      <c r="K102" s="11">
        <f>(Constantes!$D$10/0.8)*(Constantes!$D$5*J102^2+Constantes!$D$6*J102+Constantes!$D$7)</f>
        <v>17.305234483398838</v>
      </c>
      <c r="L102" s="11">
        <f>(Constantes!$D$10/0.8)*(0.00376*D102^2-0.0516*D102-6.967)</f>
        <v>-4.4144625</v>
      </c>
      <c r="M102" s="34"/>
    </row>
    <row r="103" spans="2:13" x14ac:dyDescent="0.25">
      <c r="B103" s="32"/>
      <c r="C103" s="11">
        <v>100</v>
      </c>
      <c r="D103" s="11">
        <f>(Clima!D103+Clima!E103)/2</f>
        <v>13.05</v>
      </c>
      <c r="E103" s="11">
        <f t="shared" si="5"/>
        <v>1.5034239749399432</v>
      </c>
      <c r="F103" s="11">
        <f t="shared" si="6"/>
        <v>9.8301067529686689E-2</v>
      </c>
      <c r="G103" s="11">
        <f t="shared" si="7"/>
        <v>2.4701889499999998</v>
      </c>
      <c r="H103" s="11">
        <f>0.001013*Constantes!$D$4/(0.622*G103)</f>
        <v>4.5110331464770149E-2</v>
      </c>
      <c r="I103" s="11">
        <f t="shared" si="8"/>
        <v>0.34963502523543477</v>
      </c>
      <c r="J103" s="11">
        <f t="shared" si="9"/>
        <v>0.12471278088442223</v>
      </c>
      <c r="K103" s="11">
        <f>(Constantes!$D$10/0.8)*(Constantes!$D$5*J103^2+Constantes!$D$6*J103+Constantes!$D$7)</f>
        <v>17.246187468565054</v>
      </c>
      <c r="L103" s="11">
        <f>(Constantes!$D$10/0.8)*(0.00376*D103^2-0.0516*D103-6.967)</f>
        <v>-4.3750266249999994</v>
      </c>
      <c r="M103" s="34"/>
    </row>
    <row r="104" spans="2:13" x14ac:dyDescent="0.25">
      <c r="B104" s="32"/>
      <c r="C104" s="11">
        <v>101</v>
      </c>
      <c r="D104" s="11">
        <f>(Clima!D104+Clima!E104)/2</f>
        <v>13.55</v>
      </c>
      <c r="E104" s="11">
        <f t="shared" si="5"/>
        <v>1.5532953593153362</v>
      </c>
      <c r="F104" s="11">
        <f t="shared" si="6"/>
        <v>0.10115743021423786</v>
      </c>
      <c r="G104" s="11">
        <f t="shared" si="7"/>
        <v>2.46900845</v>
      </c>
      <c r="H104" s="11">
        <f>0.001013*Constantes!$D$4/(0.622*G104)</f>
        <v>4.5131899939472676E-2</v>
      </c>
      <c r="I104" s="11">
        <f t="shared" si="8"/>
        <v>0.35288492467431798</v>
      </c>
      <c r="J104" s="11">
        <f t="shared" si="9"/>
        <v>0.13139929163217703</v>
      </c>
      <c r="K104" s="11">
        <f>(Constantes!$D$10/0.8)*(Constantes!$D$5*J104^2+Constantes!$D$6*J104+Constantes!$D$7)</f>
        <v>17.186708025040463</v>
      </c>
      <c r="L104" s="11">
        <f>(Constantes!$D$10/0.8)*(0.00376*D104^2-0.0516*D104-6.967)</f>
        <v>-4.3598966250000002</v>
      </c>
      <c r="M104" s="34"/>
    </row>
    <row r="105" spans="2:13" x14ac:dyDescent="0.25">
      <c r="B105" s="32"/>
      <c r="C105" s="11">
        <v>102</v>
      </c>
      <c r="D105" s="11">
        <f>(Clima!D105+Clima!E105)/2</f>
        <v>13.5</v>
      </c>
      <c r="E105" s="11">
        <f t="shared" si="5"/>
        <v>1.5482437315899678</v>
      </c>
      <c r="F105" s="11">
        <f t="shared" si="6"/>
        <v>0.10086865272047608</v>
      </c>
      <c r="G105" s="11">
        <f t="shared" si="7"/>
        <v>2.4691264999999998</v>
      </c>
      <c r="H105" s="11">
        <f>0.001013*Constantes!$D$4/(0.622*G105)</f>
        <v>4.512974216392418E-2</v>
      </c>
      <c r="I105" s="11">
        <f t="shared" si="8"/>
        <v>0.35256187200074002</v>
      </c>
      <c r="J105" s="11">
        <f t="shared" si="9"/>
        <v>0.13804686593399232</v>
      </c>
      <c r="K105" s="11">
        <f>(Constantes!$D$10/0.8)*(Constantes!$D$5*J105^2+Constantes!$D$6*J105+Constantes!$D$7)</f>
        <v>17.126826628550525</v>
      </c>
      <c r="L105" s="11">
        <f>(Constantes!$D$10/0.8)*(0.00376*D105^2-0.0516*D105-6.967)</f>
        <v>-4.3614625</v>
      </c>
      <c r="M105" s="34"/>
    </row>
    <row r="106" spans="2:13" x14ac:dyDescent="0.25">
      <c r="B106" s="32"/>
      <c r="C106" s="11">
        <v>103</v>
      </c>
      <c r="D106" s="11">
        <f>(Clima!D106+Clima!E106)/2</f>
        <v>10.65</v>
      </c>
      <c r="E106" s="11">
        <f t="shared" si="5"/>
        <v>1.2830910256867623</v>
      </c>
      <c r="F106" s="11">
        <f t="shared" si="6"/>
        <v>8.5526597767177456E-2</v>
      </c>
      <c r="G106" s="11">
        <f t="shared" si="7"/>
        <v>2.4758553499999998</v>
      </c>
      <c r="H106" s="11">
        <f>0.001013*Constantes!$D$4/(0.622*G106)</f>
        <v>4.5007089091498233E-2</v>
      </c>
      <c r="I106" s="11">
        <f t="shared" si="8"/>
        <v>0.33344473848536765</v>
      </c>
      <c r="J106" s="11">
        <f t="shared" si="9"/>
        <v>0.14465353397013597</v>
      </c>
      <c r="K106" s="11">
        <f>(Constantes!$D$10/0.8)*(Constantes!$D$5*J106^2+Constantes!$D$6*J106+Constantes!$D$7)</f>
        <v>17.066574464252053</v>
      </c>
      <c r="L106" s="11">
        <f>(Constantes!$D$10/0.8)*(0.00376*D106^2-0.0516*D106-6.967)</f>
        <v>-4.4312946249999996</v>
      </c>
      <c r="M106" s="34"/>
    </row>
    <row r="107" spans="2:13" x14ac:dyDescent="0.25">
      <c r="B107" s="32"/>
      <c r="C107" s="11">
        <v>104</v>
      </c>
      <c r="D107" s="11">
        <f>(Clima!D107+Clima!E107)/2</f>
        <v>13.4</v>
      </c>
      <c r="E107" s="11">
        <f t="shared" si="5"/>
        <v>1.5381837134420713</v>
      </c>
      <c r="F107" s="11">
        <f t="shared" si="6"/>
        <v>0.10029320149589299</v>
      </c>
      <c r="G107" s="11">
        <f t="shared" si="7"/>
        <v>2.4693625999999997</v>
      </c>
      <c r="H107" s="11">
        <f>0.001013*Constantes!$D$4/(0.622*G107)</f>
        <v>4.5125427231753057E-2</v>
      </c>
      <c r="I107" s="11">
        <f t="shared" si="8"/>
        <v>0.35191447341494769</v>
      </c>
      <c r="J107" s="11">
        <f t="shared" si="9"/>
        <v>0.15121733804228529</v>
      </c>
      <c r="K107" s="11">
        <f>(Constantes!$D$10/0.8)*(Constantes!$D$5*J107^2+Constantes!$D$6*J107+Constantes!$D$7)</f>
        <v>17.005983401562105</v>
      </c>
      <c r="L107" s="11">
        <f>(Constantes!$D$10/0.8)*(0.00376*D107^2-0.0516*D107-6.967)</f>
        <v>-4.3645589999999999</v>
      </c>
      <c r="M107" s="34"/>
    </row>
    <row r="108" spans="2:13" x14ac:dyDescent="0.25">
      <c r="B108" s="32"/>
      <c r="C108" s="11">
        <v>105</v>
      </c>
      <c r="D108" s="11">
        <f>(Clima!D108+Clima!E108)/2</f>
        <v>11.3</v>
      </c>
      <c r="E108" s="11">
        <f t="shared" si="5"/>
        <v>1.3397646526819857</v>
      </c>
      <c r="F108" s="11">
        <f t="shared" si="6"/>
        <v>8.8837887126731518E-2</v>
      </c>
      <c r="G108" s="11">
        <f t="shared" si="7"/>
        <v>2.4743206999999998</v>
      </c>
      <c r="H108" s="11">
        <f>0.001013*Constantes!$D$4/(0.622*G108)</f>
        <v>4.5035003876058806E-2</v>
      </c>
      <c r="I108" s="11">
        <f t="shared" si="8"/>
        <v>0.33792485453988758</v>
      </c>
      <c r="J108" s="11">
        <f t="shared" si="9"/>
        <v>0.15773633315363528</v>
      </c>
      <c r="K108" s="11">
        <f>(Constantes!$D$10/0.8)*(Constantes!$D$5*J108^2+Constantes!$D$6*J108+Constantes!$D$7)</f>
        <v>16.945085968103356</v>
      </c>
      <c r="L108" s="11">
        <f>(Constantes!$D$10/0.8)*(0.00376*D108^2-0.0516*D108-6.967)</f>
        <v>-4.4187285000000003</v>
      </c>
      <c r="M108" s="34"/>
    </row>
    <row r="109" spans="2:13" x14ac:dyDescent="0.25">
      <c r="B109" s="32"/>
      <c r="C109" s="11">
        <v>106</v>
      </c>
      <c r="D109" s="11">
        <f>(Clima!D109+Clima!E109)/2</f>
        <v>12.45</v>
      </c>
      <c r="E109" s="11">
        <f t="shared" si="5"/>
        <v>1.4454380326538754</v>
      </c>
      <c r="F109" s="11">
        <f t="shared" si="6"/>
        <v>9.4964314589914542E-2</v>
      </c>
      <c r="G109" s="11">
        <f t="shared" si="7"/>
        <v>2.47160555</v>
      </c>
      <c r="H109" s="11">
        <f>0.001013*Constantes!$D$4/(0.622*G109)</f>
        <v>4.5084476491450073E-2</v>
      </c>
      <c r="I109" s="11">
        <f t="shared" si="8"/>
        <v>0.34567857031477189</v>
      </c>
      <c r="J109" s="11">
        <f t="shared" si="9"/>
        <v>0.16420858758524295</v>
      </c>
      <c r="K109" s="11">
        <f>(Constantes!$D$10/0.8)*(Constantes!$D$5*J109^2+Constantes!$D$6*J109+Constantes!$D$7)</f>
        <v>16.883915322793356</v>
      </c>
      <c r="L109" s="11">
        <f>(Constantes!$D$10/0.8)*(0.00376*D109^2-0.0516*D109-6.967)</f>
        <v>-4.3916316249999996</v>
      </c>
      <c r="M109" s="34"/>
    </row>
    <row r="110" spans="2:13" x14ac:dyDescent="0.25">
      <c r="B110" s="32"/>
      <c r="C110" s="11">
        <v>107</v>
      </c>
      <c r="D110" s="11">
        <f>(Clima!D110+Clima!E110)/2</f>
        <v>12.049999999999999</v>
      </c>
      <c r="E110" s="11">
        <f t="shared" si="5"/>
        <v>1.4078805564877415</v>
      </c>
      <c r="F110" s="11">
        <f t="shared" si="6"/>
        <v>9.2793812868529585E-2</v>
      </c>
      <c r="G110" s="11">
        <f t="shared" si="7"/>
        <v>2.4725499499999999</v>
      </c>
      <c r="H110" s="11">
        <f>0.001013*Constantes!$D$4/(0.622*G110)</f>
        <v>4.506725630158151E-2</v>
      </c>
      <c r="I110" s="11">
        <f t="shared" si="8"/>
        <v>0.34300689410647989</v>
      </c>
      <c r="J110" s="11">
        <f t="shared" si="9"/>
        <v>0.17063218346843756</v>
      </c>
      <c r="K110" s="11">
        <f>(Constantes!$D$10/0.8)*(Constantes!$D$5*J110^2+Constantes!$D$6*J110+Constantes!$D$7)</f>
        <v>16.822505228106095</v>
      </c>
      <c r="L110" s="11">
        <f>(Constantes!$D$10/0.8)*(0.00376*D110^2-0.0516*D110-6.967)</f>
        <v>-4.4017616249999998</v>
      </c>
      <c r="M110" s="34"/>
    </row>
    <row r="111" spans="2:13" x14ac:dyDescent="0.25">
      <c r="B111" s="32"/>
      <c r="C111" s="11">
        <v>108</v>
      </c>
      <c r="D111" s="11">
        <f>(Clima!D111+Clima!E111)/2</f>
        <v>13</v>
      </c>
      <c r="E111" s="11">
        <f t="shared" si="5"/>
        <v>1.4985150190445926</v>
      </c>
      <c r="F111" s="11">
        <f t="shared" si="6"/>
        <v>9.8019245431965704E-2</v>
      </c>
      <c r="G111" s="11">
        <f t="shared" si="7"/>
        <v>2.470307</v>
      </c>
      <c r="H111" s="11">
        <f>0.001013*Constantes!$D$4/(0.622*G111)</f>
        <v>4.5108175751075688E-2</v>
      </c>
      <c r="I111" s="11">
        <f t="shared" si="8"/>
        <v>0.3493076722279615</v>
      </c>
      <c r="J111" s="11">
        <f t="shared" si="9"/>
        <v>0.17700521735312635</v>
      </c>
      <c r="K111" s="11">
        <f>(Constantes!$D$10/0.8)*(Constantes!$D$5*J111^2+Constantes!$D$6*J111+Constantes!$D$7)</f>
        <v>16.760890021535339</v>
      </c>
      <c r="L111" s="11">
        <f>(Constantes!$D$10/0.8)*(0.00376*D111^2-0.0516*D111-6.967)</f>
        <v>-4.3764749999999992</v>
      </c>
      <c r="M111" s="34"/>
    </row>
    <row r="112" spans="2:13" x14ac:dyDescent="0.25">
      <c r="B112" s="32"/>
      <c r="C112" s="11">
        <v>109</v>
      </c>
      <c r="D112" s="11">
        <f>(Clima!D112+Clima!E112)/2</f>
        <v>13.6</v>
      </c>
      <c r="E112" s="11">
        <f t="shared" si="5"/>
        <v>1.5583614462879349</v>
      </c>
      <c r="F112" s="11">
        <f t="shared" si="6"/>
        <v>0.10144691080047988</v>
      </c>
      <c r="G112" s="11">
        <f t="shared" si="7"/>
        <v>2.4688903999999998</v>
      </c>
      <c r="H112" s="11">
        <f>0.001013*Constantes!$D$4/(0.622*G112)</f>
        <v>4.5134057921369271E-2</v>
      </c>
      <c r="I112" s="11">
        <f t="shared" si="8"/>
        <v>0.3532075459589159</v>
      </c>
      <c r="J112" s="11">
        <f t="shared" si="9"/>
        <v>0.18332580077182795</v>
      </c>
      <c r="K112" s="11">
        <f>(Constantes!$D$10/0.8)*(Constantes!$D$5*J112^2+Constantes!$D$6*J112+Constantes!$D$7)</f>
        <v>16.699104586290161</v>
      </c>
      <c r="L112" s="11">
        <f>(Constantes!$D$10/0.8)*(0.00376*D112^2-0.0516*D112-6.967)</f>
        <v>-4.3583189999999998</v>
      </c>
      <c r="M112" s="34"/>
    </row>
    <row r="113" spans="2:13" x14ac:dyDescent="0.25">
      <c r="B113" s="32"/>
      <c r="C113" s="11">
        <v>110</v>
      </c>
      <c r="D113" s="11">
        <f>(Clima!D113+Clima!E113)/2</f>
        <v>14.5</v>
      </c>
      <c r="E113" s="11">
        <f t="shared" si="5"/>
        <v>1.6520640028566567</v>
      </c>
      <c r="F113" s="11">
        <f t="shared" si="6"/>
        <v>0.10677937410937641</v>
      </c>
      <c r="G113" s="11">
        <f t="shared" si="7"/>
        <v>2.4667654999999997</v>
      </c>
      <c r="H113" s="11">
        <f>0.001013*Constantes!$D$4/(0.622*G113)</f>
        <v>4.5172936914803029E-2</v>
      </c>
      <c r="I113" s="11">
        <f t="shared" si="8"/>
        <v>0.35894072909367275</v>
      </c>
      <c r="J113" s="11">
        <f t="shared" si="9"/>
        <v>0.18959206079926599</v>
      </c>
      <c r="K113" s="11">
        <f>(Constantes!$D$10/0.8)*(Constantes!$D$5*J113^2+Constantes!$D$6*J113+Constantes!$D$7)</f>
        <v>16.637184321254036</v>
      </c>
      <c r="L113" s="11">
        <f>(Constantes!$D$10/0.8)*(0.00376*D113^2-0.0516*D113-6.967)</f>
        <v>-4.3279125000000001</v>
      </c>
      <c r="M113" s="34"/>
    </row>
    <row r="114" spans="2:13" x14ac:dyDescent="0.25">
      <c r="B114" s="32"/>
      <c r="C114" s="11">
        <v>111</v>
      </c>
      <c r="D114" s="11">
        <f>(Clima!D114+Clima!E114)/2</f>
        <v>12.45</v>
      </c>
      <c r="E114" s="11">
        <f t="shared" si="5"/>
        <v>1.4454380326538754</v>
      </c>
      <c r="F114" s="11">
        <f t="shared" si="6"/>
        <v>9.4964314589914542E-2</v>
      </c>
      <c r="G114" s="11">
        <f t="shared" si="7"/>
        <v>2.47160555</v>
      </c>
      <c r="H114" s="11">
        <f>0.001013*Constantes!$D$4/(0.622*G114)</f>
        <v>4.5084476491450073E-2</v>
      </c>
      <c r="I114" s="11">
        <f t="shared" si="8"/>
        <v>0.34567857031477189</v>
      </c>
      <c r="J114" s="11">
        <f t="shared" si="9"/>
        <v>0.19580214060735746</v>
      </c>
      <c r="K114" s="11">
        <f>(Constantes!$D$10/0.8)*(Constantes!$D$5*J114^2+Constantes!$D$6*J114+Constantes!$D$7)</f>
        <v>16.575165110239702</v>
      </c>
      <c r="L114" s="11">
        <f>(Constantes!$D$10/0.8)*(0.00376*D114^2-0.0516*D114-6.967)</f>
        <v>-4.3916316249999996</v>
      </c>
      <c r="M114" s="34"/>
    </row>
    <row r="115" spans="2:13" x14ac:dyDescent="0.25">
      <c r="B115" s="32"/>
      <c r="C115" s="11">
        <v>112</v>
      </c>
      <c r="D115" s="11">
        <f>(Clima!D115+Clima!E115)/2</f>
        <v>11.8</v>
      </c>
      <c r="E115" s="11">
        <f t="shared" si="5"/>
        <v>1.384844857641909</v>
      </c>
      <c r="F115" s="11">
        <f t="shared" si="6"/>
        <v>9.1458825865714591E-2</v>
      </c>
      <c r="G115" s="11">
        <f t="shared" si="7"/>
        <v>2.4731402</v>
      </c>
      <c r="H115" s="11">
        <f>0.001013*Constantes!$D$4/(0.622*G115)</f>
        <v>4.5056500361407952E-2</v>
      </c>
      <c r="I115" s="11">
        <f t="shared" si="8"/>
        <v>0.3413233651453087</v>
      </c>
      <c r="J115" s="11">
        <f t="shared" si="9"/>
        <v>0.20195420001543066</v>
      </c>
      <c r="K115" s="11">
        <f>(Constantes!$D$10/0.8)*(Constantes!$D$5*J115^2+Constantes!$D$6*J115+Constantes!$D$7)</f>
        <v>16.513083290572975</v>
      </c>
      <c r="L115" s="11">
        <f>(Constantes!$D$10/0.8)*(0.00376*D115^2-0.0516*D115-6.967)</f>
        <v>-4.4077109999999999</v>
      </c>
      <c r="M115" s="34"/>
    </row>
    <row r="116" spans="2:13" x14ac:dyDescent="0.25">
      <c r="B116" s="32"/>
      <c r="C116" s="11">
        <v>113</v>
      </c>
      <c r="D116" s="11">
        <f>(Clima!D116+Clima!E116)/2</f>
        <v>10.85</v>
      </c>
      <c r="E116" s="11">
        <f t="shared" si="5"/>
        <v>1.3003002567289974</v>
      </c>
      <c r="F116" s="11">
        <f t="shared" si="6"/>
        <v>8.6534052607070783E-2</v>
      </c>
      <c r="G116" s="11">
        <f t="shared" si="7"/>
        <v>2.4753831499999999</v>
      </c>
      <c r="H116" s="11">
        <f>0.001013*Constantes!$D$4/(0.622*G116)</f>
        <v>4.5015674569455051E-2</v>
      </c>
      <c r="I116" s="11">
        <f t="shared" si="8"/>
        <v>0.33483065028999898</v>
      </c>
      <c r="J116" s="11">
        <f t="shared" si="9"/>
        <v>0.20804641603551069</v>
      </c>
      <c r="K116" s="11">
        <f>(Constantes!$D$10/0.8)*(Constantes!$D$5*J116^2+Constantes!$D$6*J116+Constantes!$D$7)</f>
        <v>16.450975621039397</v>
      </c>
      <c r="L116" s="11">
        <f>(Constantes!$D$10/0.8)*(0.00376*D116^2-0.0516*D116-6.967)</f>
        <v>-4.4276396250000003</v>
      </c>
      <c r="M116" s="34"/>
    </row>
    <row r="117" spans="2:13" x14ac:dyDescent="0.25">
      <c r="B117" s="32"/>
      <c r="C117" s="11">
        <v>114</v>
      </c>
      <c r="D117" s="11">
        <f>(Clima!D117+Clima!E117)/2</f>
        <v>11.9</v>
      </c>
      <c r="E117" s="11">
        <f t="shared" si="5"/>
        <v>1.3940190963940859</v>
      </c>
      <c r="F117" s="11">
        <f t="shared" si="6"/>
        <v>9.1990843524687727E-2</v>
      </c>
      <c r="G117" s="11">
        <f t="shared" si="7"/>
        <v>2.4729041</v>
      </c>
      <c r="H117" s="11">
        <f>0.001013*Constantes!$D$4/(0.622*G117)</f>
        <v>4.506080212132469E-2</v>
      </c>
      <c r="I117" s="11">
        <f t="shared" si="8"/>
        <v>0.34199803993111727</v>
      </c>
      <c r="J117" s="11">
        <f t="shared" si="9"/>
        <v>0.21407698341251005</v>
      </c>
      <c r="K117" s="11">
        <f>(Constantes!$D$10/0.8)*(Constantes!$D$5*J117^2+Constantes!$D$6*J117+Constantes!$D$7)</f>
        <v>16.388879249228509</v>
      </c>
      <c r="L117" s="11">
        <f>(Constantes!$D$10/0.8)*(0.00376*D117^2-0.0516*D117-6.967)</f>
        <v>-4.4053664999999995</v>
      </c>
      <c r="M117" s="34"/>
    </row>
    <row r="118" spans="2:13" x14ac:dyDescent="0.25">
      <c r="B118" s="32"/>
      <c r="C118" s="11">
        <v>115</v>
      </c>
      <c r="D118" s="11">
        <f>(Clima!D118+Clima!E118)/2</f>
        <v>11.600000000000001</v>
      </c>
      <c r="E118" s="11">
        <f t="shared" si="5"/>
        <v>1.3666553605146041</v>
      </c>
      <c r="F118" s="11">
        <f t="shared" si="6"/>
        <v>9.0402651818888555E-2</v>
      </c>
      <c r="G118" s="11">
        <f t="shared" si="7"/>
        <v>2.4736123999999999</v>
      </c>
      <c r="H118" s="11">
        <f>0.001013*Constantes!$D$4/(0.622*G118)</f>
        <v>4.5047899305126593E-2</v>
      </c>
      <c r="I118" s="11">
        <f t="shared" si="8"/>
        <v>0.33996897773719958</v>
      </c>
      <c r="J118" s="11">
        <f t="shared" si="9"/>
        <v>0.22004411515916453</v>
      </c>
      <c r="K118" s="11">
        <f>(Constantes!$D$10/0.8)*(Constantes!$D$5*J118^2+Constantes!$D$6*J118+Constantes!$D$7)</f>
        <v>16.326831678311123</v>
      </c>
      <c r="L118" s="11">
        <f>(Constantes!$D$10/0.8)*(0.00376*D118^2-0.0516*D118-6.967)</f>
        <v>-4.4122589999999997</v>
      </c>
      <c r="M118" s="34"/>
    </row>
    <row r="119" spans="2:13" x14ac:dyDescent="0.25">
      <c r="B119" s="32"/>
      <c r="C119" s="11">
        <v>116</v>
      </c>
      <c r="D119" s="11">
        <f>(Clima!D119+Clima!E119)/2</f>
        <v>11.9</v>
      </c>
      <c r="E119" s="11">
        <f t="shared" si="5"/>
        <v>1.3940190963940859</v>
      </c>
      <c r="F119" s="11">
        <f t="shared" si="6"/>
        <v>9.1990843524687727E-2</v>
      </c>
      <c r="G119" s="11">
        <f t="shared" si="7"/>
        <v>2.4729041</v>
      </c>
      <c r="H119" s="11">
        <f>0.001013*Constantes!$D$4/(0.622*G119)</f>
        <v>4.506080212132469E-2</v>
      </c>
      <c r="I119" s="11">
        <f t="shared" si="8"/>
        <v>0.34199803993111727</v>
      </c>
      <c r="J119" s="11">
        <f t="shared" si="9"/>
        <v>0.22594604308555641</v>
      </c>
      <c r="K119" s="11">
        <f>(Constantes!$D$10/0.8)*(Constantes!$D$5*J119^2+Constantes!$D$6*J119+Constantes!$D$7)</f>
        <v>16.264870733285896</v>
      </c>
      <c r="L119" s="11">
        <f>(Constantes!$D$10/0.8)*(0.00376*D119^2-0.0516*D119-6.967)</f>
        <v>-4.4053664999999995</v>
      </c>
      <c r="M119" s="34"/>
    </row>
    <row r="120" spans="2:13" x14ac:dyDescent="0.25">
      <c r="B120" s="32"/>
      <c r="C120" s="11">
        <v>117</v>
      </c>
      <c r="D120" s="11">
        <f>(Clima!D120+Clima!E120)/2</f>
        <v>14.1</v>
      </c>
      <c r="E120" s="11">
        <f t="shared" si="5"/>
        <v>1.6098253520131185</v>
      </c>
      <c r="F120" s="11">
        <f t="shared" si="6"/>
        <v>0.10438069155687195</v>
      </c>
      <c r="G120" s="11">
        <f t="shared" si="7"/>
        <v>2.4677099</v>
      </c>
      <c r="H120" s="11">
        <f>0.001013*Constantes!$D$4/(0.622*G120)</f>
        <v>4.5155649095994843E-2</v>
      </c>
      <c r="I120" s="11">
        <f t="shared" si="8"/>
        <v>0.35640998531823892</v>
      </c>
      <c r="J120" s="11">
        <f t="shared" si="9"/>
        <v>0.23178101832306711</v>
      </c>
      <c r="K120" s="11">
        <f>(Constantes!$D$10/0.8)*(Constantes!$D$5*J120^2+Constantes!$D$6*J120+Constantes!$D$7)</f>
        <v>16.203034526731908</v>
      </c>
      <c r="L120" s="11">
        <f>(Constantes!$D$10/0.8)*(0.00376*D120^2-0.0516*D120-6.967)</f>
        <v>-4.3418964999999998</v>
      </c>
      <c r="M120" s="34"/>
    </row>
    <row r="121" spans="2:13" x14ac:dyDescent="0.25">
      <c r="B121" s="32"/>
      <c r="C121" s="11">
        <v>118</v>
      </c>
      <c r="D121" s="11">
        <f>(Clima!D121+Clima!E121)/2</f>
        <v>12.200000000000001</v>
      </c>
      <c r="E121" s="11">
        <f t="shared" si="5"/>
        <v>1.4218629321922343</v>
      </c>
      <c r="F121" s="11">
        <f t="shared" si="6"/>
        <v>9.3602745308232108E-2</v>
      </c>
      <c r="G121" s="11">
        <f t="shared" si="7"/>
        <v>2.4721957999999997</v>
      </c>
      <c r="H121" s="11">
        <f>0.001013*Constantes!$D$4/(0.622*G121)</f>
        <v>4.5073712331002484E-2</v>
      </c>
      <c r="I121" s="11">
        <f t="shared" si="8"/>
        <v>0.34401194911201238</v>
      </c>
      <c r="J121" s="11">
        <f t="shared" si="9"/>
        <v>0.23754731184260455</v>
      </c>
      <c r="K121" s="11">
        <f>(Constantes!$D$10/0.8)*(Constantes!$D$5*J121^2+Constantes!$D$6*J121+Constantes!$D$7)</f>
        <v>16.141361424104808</v>
      </c>
      <c r="L121" s="11">
        <f>(Constantes!$D$10/0.8)*(0.00376*D121^2-0.0516*D121-6.967)</f>
        <v>-4.3980509999999997</v>
      </c>
      <c r="M121" s="34"/>
    </row>
    <row r="122" spans="2:13" x14ac:dyDescent="0.25">
      <c r="B122" s="32"/>
      <c r="C122" s="11">
        <v>119</v>
      </c>
      <c r="D122" s="11">
        <f>(Clima!D122+Clima!E122)/2</f>
        <v>13.85</v>
      </c>
      <c r="E122" s="11">
        <f t="shared" si="5"/>
        <v>1.5839100041391287</v>
      </c>
      <c r="F122" s="11">
        <f t="shared" si="6"/>
        <v>0.10290490852509908</v>
      </c>
      <c r="G122" s="11">
        <f t="shared" si="7"/>
        <v>2.4683001499999997</v>
      </c>
      <c r="H122" s="11">
        <f>0.001013*Constantes!$D$4/(0.622*G122)</f>
        <v>4.5144850927109709E-2</v>
      </c>
      <c r="I122" s="11">
        <f t="shared" si="8"/>
        <v>0.35481417383138586</v>
      </c>
      <c r="J122" s="11">
        <f t="shared" si="9"/>
        <v>0.2432432149669522</v>
      </c>
      <c r="K122" s="11">
        <f>(Constantes!$D$10/0.8)*(Constantes!$D$5*J122^2+Constantes!$D$6*J122+Constantes!$D$7)</f>
        <v>16.079890008614473</v>
      </c>
      <c r="L122" s="11">
        <f>(Constantes!$D$10/0.8)*(0.00376*D122^2-0.0516*D122-6.967)</f>
        <v>-4.3502546249999998</v>
      </c>
      <c r="M122" s="34"/>
    </row>
    <row r="123" spans="2:13" x14ac:dyDescent="0.25">
      <c r="B123" s="32"/>
      <c r="C123" s="11">
        <v>120</v>
      </c>
      <c r="D123" s="11">
        <f>(Clima!D123+Clima!E123)/2</f>
        <v>12.6</v>
      </c>
      <c r="E123" s="11">
        <f t="shared" si="5"/>
        <v>1.4597472514986058</v>
      </c>
      <c r="F123" s="11">
        <f t="shared" si="6"/>
        <v>9.5789323919104052E-2</v>
      </c>
      <c r="G123" s="11">
        <f t="shared" si="7"/>
        <v>2.4712513999999999</v>
      </c>
      <c r="H123" s="11">
        <f>0.001013*Constantes!$D$4/(0.622*G123)</f>
        <v>4.5090937455862456E-2</v>
      </c>
      <c r="I123" s="11">
        <f t="shared" si="8"/>
        <v>0.34667344489607588</v>
      </c>
      <c r="J123" s="11">
        <f t="shared" si="9"/>
        <v>0.24886703987708655</v>
      </c>
      <c r="K123" s="11">
        <f>(Constantes!$D$10/0.8)*(Constantes!$D$5*J123^2+Constantes!$D$6*J123+Constantes!$D$7)</f>
        <v>16.018659045722799</v>
      </c>
      <c r="L123" s="11">
        <f>(Constantes!$D$10/0.8)*(0.00376*D123^2-0.0516*D123-6.967)</f>
        <v>-4.3876390000000001</v>
      </c>
      <c r="M123" s="34"/>
    </row>
    <row r="124" spans="2:13" x14ac:dyDescent="0.25">
      <c r="B124" s="32"/>
      <c r="C124" s="11">
        <v>121</v>
      </c>
      <c r="D124" s="11">
        <f>(Clima!D124+Clima!E124)/2</f>
        <v>12.55</v>
      </c>
      <c r="E124" s="11">
        <f t="shared" si="5"/>
        <v>1.4549637534474031</v>
      </c>
      <c r="F124" s="11">
        <f t="shared" si="6"/>
        <v>9.551364537557766E-2</v>
      </c>
      <c r="G124" s="11">
        <f t="shared" si="7"/>
        <v>2.4713694500000001</v>
      </c>
      <c r="H124" s="11">
        <f>0.001013*Constantes!$D$4/(0.622*G124)</f>
        <v>4.5088783595310905E-2</v>
      </c>
      <c r="I124" s="11">
        <f t="shared" si="8"/>
        <v>0.34634224568893279</v>
      </c>
      <c r="J124" s="11">
        <f t="shared" si="9"/>
        <v>0.25441712011231477</v>
      </c>
      <c r="K124" s="11">
        <f>(Constantes!$D$10/0.8)*(Constantes!$D$5*J124^2+Constantes!$D$6*J124+Constantes!$D$7)</f>
        <v>15.95770744730066</v>
      </c>
      <c r="L124" s="11">
        <f>(Constantes!$D$10/0.8)*(0.00376*D124^2-0.0516*D124-6.967)</f>
        <v>-4.3889816249999996</v>
      </c>
      <c r="M124" s="34"/>
    </row>
    <row r="125" spans="2:13" x14ac:dyDescent="0.25">
      <c r="B125" s="32"/>
      <c r="C125" s="11">
        <v>122</v>
      </c>
      <c r="D125" s="11">
        <f>(Clima!D125+Clima!E125)/2</f>
        <v>13.15</v>
      </c>
      <c r="E125" s="11">
        <f t="shared" si="5"/>
        <v>1.5132842544432668</v>
      </c>
      <c r="F125" s="11">
        <f t="shared" si="6"/>
        <v>9.8866781254448824E-2</v>
      </c>
      <c r="G125" s="11">
        <f t="shared" si="7"/>
        <v>2.4699528499999999</v>
      </c>
      <c r="H125" s="11">
        <f>0.001013*Constantes!$D$4/(0.622*G125)</f>
        <v>4.5114643510345769E-2</v>
      </c>
      <c r="I125" s="11">
        <f t="shared" si="8"/>
        <v>0.35028844443641177</v>
      </c>
      <c r="J125" s="11">
        <f t="shared" si="9"/>
        <v>0.25989181106408255</v>
      </c>
      <c r="K125" s="11">
        <f>(Constantes!$D$10/0.8)*(Constantes!$D$5*J125^2+Constantes!$D$6*J125+Constantes!$D$7)</f>
        <v>15.897074235483466</v>
      </c>
      <c r="L125" s="11">
        <f>(Constantes!$D$10/0.8)*(0.00376*D125^2-0.0516*D125-6.967)</f>
        <v>-4.3720946249999999</v>
      </c>
      <c r="M125" s="34"/>
    </row>
    <row r="126" spans="2:13" x14ac:dyDescent="0.25">
      <c r="B126" s="32"/>
      <c r="C126" s="11">
        <v>123</v>
      </c>
      <c r="D126" s="11">
        <f>(Clima!D126+Clima!E126)/2</f>
        <v>13.25</v>
      </c>
      <c r="E126" s="11">
        <f t="shared" si="5"/>
        <v>1.5232012546387372</v>
      </c>
      <c r="F126" s="11">
        <f t="shared" si="6"/>
        <v>9.943526343834895E-2</v>
      </c>
      <c r="G126" s="11">
        <f t="shared" si="7"/>
        <v>2.4697167499999999</v>
      </c>
      <c r="H126" s="11">
        <f>0.001013*Constantes!$D$4/(0.622*G126)</f>
        <v>4.5118956380367316E-2</v>
      </c>
      <c r="I126" s="11">
        <f t="shared" si="8"/>
        <v>0.35094014605756357</v>
      </c>
      <c r="J126" s="11">
        <f t="shared" si="9"/>
        <v>0.26528949046330735</v>
      </c>
      <c r="K126" s="11">
        <f>(Constantes!$D$10/0.8)*(Constantes!$D$5*J126^2+Constantes!$D$6*J126+Constantes!$D$7)</f>
        <v>15.836798506265314</v>
      </c>
      <c r="L126" s="11">
        <f>(Constantes!$D$10/0.8)*(0.00376*D126^2-0.0516*D126-6.967)</f>
        <v>-4.3691156249999992</v>
      </c>
      <c r="M126" s="34"/>
    </row>
    <row r="127" spans="2:13" x14ac:dyDescent="0.25">
      <c r="B127" s="32"/>
      <c r="C127" s="11">
        <v>124</v>
      </c>
      <c r="D127" s="11">
        <f>(Clima!D127+Clima!E127)/2</f>
        <v>11.899999999999999</v>
      </c>
      <c r="E127" s="11">
        <f t="shared" si="5"/>
        <v>1.3940190963940857</v>
      </c>
      <c r="F127" s="11">
        <f t="shared" si="6"/>
        <v>9.1990843524687713E-2</v>
      </c>
      <c r="G127" s="11">
        <f t="shared" si="7"/>
        <v>2.4729041</v>
      </c>
      <c r="H127" s="11">
        <f>0.001013*Constantes!$D$4/(0.622*G127)</f>
        <v>4.506080212132469E-2</v>
      </c>
      <c r="I127" s="11">
        <f t="shared" si="8"/>
        <v>0.34199803993111721</v>
      </c>
      <c r="J127" s="11">
        <f t="shared" si="9"/>
        <v>0.27060855886109181</v>
      </c>
      <c r="K127" s="11">
        <f>(Constantes!$D$10/0.8)*(Constantes!$D$5*J127^2+Constantes!$D$6*J127+Constantes!$D$7)</f>
        <v>15.776919392871843</v>
      </c>
      <c r="L127" s="11">
        <f>(Constantes!$D$10/0.8)*(0.00376*D127^2-0.0516*D127-6.967)</f>
        <v>-4.4053664999999995</v>
      </c>
      <c r="M127" s="34"/>
    </row>
    <row r="128" spans="2:13" x14ac:dyDescent="0.25">
      <c r="B128" s="32"/>
      <c r="C128" s="11">
        <v>125</v>
      </c>
      <c r="D128" s="11">
        <f>(Clima!D128+Clima!E128)/2</f>
        <v>12.450000000000001</v>
      </c>
      <c r="E128" s="11">
        <f t="shared" si="5"/>
        <v>1.4454380326538756</v>
      </c>
      <c r="F128" s="11">
        <f t="shared" si="6"/>
        <v>9.4964314589914556E-2</v>
      </c>
      <c r="G128" s="11">
        <f t="shared" si="7"/>
        <v>2.47160555</v>
      </c>
      <c r="H128" s="11">
        <f>0.001013*Constantes!$D$4/(0.622*G128)</f>
        <v>4.5084476491450073E-2</v>
      </c>
      <c r="I128" s="11">
        <f t="shared" si="8"/>
        <v>0.34567857031477189</v>
      </c>
      <c r="J128" s="11">
        <f t="shared" si="9"/>
        <v>0.2758474401026747</v>
      </c>
      <c r="K128" s="11">
        <f>(Constantes!$D$10/0.8)*(Constantes!$D$5*J128^2+Constantes!$D$6*J128+Constantes!$D$7)</f>
        <v>15.717476028952412</v>
      </c>
      <c r="L128" s="11">
        <f>(Constantes!$D$10/0.8)*(0.00376*D128^2-0.0516*D128-6.967)</f>
        <v>-4.3916316249999996</v>
      </c>
      <c r="M128" s="34"/>
    </row>
    <row r="129" spans="2:13" x14ac:dyDescent="0.25">
      <c r="B129" s="32"/>
      <c r="C129" s="11">
        <v>126</v>
      </c>
      <c r="D129" s="11">
        <f>(Clima!D129+Clima!E129)/2</f>
        <v>11.15</v>
      </c>
      <c r="E129" s="11">
        <f t="shared" si="5"/>
        <v>1.3264944974668198</v>
      </c>
      <c r="F129" s="11">
        <f t="shared" si="6"/>
        <v>8.8064202128366353E-2</v>
      </c>
      <c r="G129" s="11">
        <f t="shared" si="7"/>
        <v>2.47467485</v>
      </c>
      <c r="H129" s="11">
        <f>0.001013*Constantes!$D$4/(0.622*G129)</f>
        <v>4.5028558929716578E-2</v>
      </c>
      <c r="I129" s="11">
        <f t="shared" si="8"/>
        <v>0.33689717588432466</v>
      </c>
      <c r="J129" s="11">
        <f t="shared" si="9"/>
        <v>0.28100458179447974</v>
      </c>
      <c r="K129" s="11">
        <f>(Constantes!$D$10/0.8)*(Constantes!$D$5*J129^2+Constantes!$D$6*J129+Constantes!$D$7)</f>
        <v>15.658507511632344</v>
      </c>
      <c r="L129" s="11">
        <f>(Constantes!$D$10/0.8)*(0.00376*D129^2-0.0516*D129-6.967)</f>
        <v>-4.421804625</v>
      </c>
      <c r="M129" s="34"/>
    </row>
    <row r="130" spans="2:13" x14ac:dyDescent="0.25">
      <c r="B130" s="32"/>
      <c r="C130" s="11">
        <v>127</v>
      </c>
      <c r="D130" s="11">
        <f>(Clima!D130+Clima!E130)/2</f>
        <v>12.4</v>
      </c>
      <c r="E130" s="11">
        <f t="shared" si="5"/>
        <v>1.440695742444418</v>
      </c>
      <c r="F130" s="11">
        <f t="shared" si="6"/>
        <v>9.4690659669251859E-2</v>
      </c>
      <c r="G130" s="11">
        <f t="shared" si="7"/>
        <v>2.4717235999999998</v>
      </c>
      <c r="H130" s="11">
        <f>0.001013*Constantes!$D$4/(0.622*G130)</f>
        <v>4.508232324808184E-2</v>
      </c>
      <c r="I130" s="11">
        <f t="shared" si="8"/>
        <v>0.34534609482941636</v>
      </c>
      <c r="J130" s="11">
        <f t="shared" si="9"/>
        <v>0.28607845576412366</v>
      </c>
      <c r="K130" s="11">
        <f>(Constantes!$D$10/0.8)*(Constantes!$D$5*J130^2+Constantes!$D$6*J130+Constantes!$D$7)</f>
        <v>15.600052864466267</v>
      </c>
      <c r="L130" s="11">
        <f>(Constantes!$D$10/0.8)*(0.00376*D130^2-0.0516*D130-6.967)</f>
        <v>-4.3929389999999993</v>
      </c>
      <c r="M130" s="34"/>
    </row>
    <row r="131" spans="2:13" x14ac:dyDescent="0.25">
      <c r="B131" s="32"/>
      <c r="C131" s="11">
        <v>128</v>
      </c>
      <c r="D131" s="11">
        <f>(Clima!D131+Clima!E131)/2</f>
        <v>11.15</v>
      </c>
      <c r="E131" s="11">
        <f t="shared" si="5"/>
        <v>1.3264944974668198</v>
      </c>
      <c r="F131" s="11">
        <f t="shared" si="6"/>
        <v>8.8064202128366353E-2</v>
      </c>
      <c r="G131" s="11">
        <f t="shared" si="7"/>
        <v>2.47467485</v>
      </c>
      <c r="H131" s="11">
        <f>0.001013*Constantes!$D$4/(0.622*G131)</f>
        <v>4.5028558929716578E-2</v>
      </c>
      <c r="I131" s="11">
        <f t="shared" si="8"/>
        <v>0.33689717588432466</v>
      </c>
      <c r="J131" s="11">
        <f t="shared" si="9"/>
        <v>0.29106755851324578</v>
      </c>
      <c r="K131" s="11">
        <f>(Constantes!$D$10/0.8)*(Constantes!$D$5*J131^2+Constantes!$D$6*J131+Constantes!$D$7)</f>
        <v>15.54215100033365</v>
      </c>
      <c r="L131" s="11">
        <f>(Constantes!$D$10/0.8)*(0.00376*D131^2-0.0516*D131-6.967)</f>
        <v>-4.421804625</v>
      </c>
      <c r="M131" s="34"/>
    </row>
    <row r="132" spans="2:13" x14ac:dyDescent="0.25">
      <c r="B132" s="32"/>
      <c r="C132" s="11">
        <v>129</v>
      </c>
      <c r="D132" s="11">
        <f>(Clima!D132+Clima!E132)/2</f>
        <v>11.75</v>
      </c>
      <c r="E132" s="11">
        <f t="shared" si="5"/>
        <v>1.3802776599471762</v>
      </c>
      <c r="F132" s="11">
        <f t="shared" si="6"/>
        <v>9.1193801661548224E-2</v>
      </c>
      <c r="G132" s="11">
        <f t="shared" si="7"/>
        <v>2.4732582499999998</v>
      </c>
      <c r="H132" s="11">
        <f>0.001013*Constantes!$D$4/(0.622*G132)</f>
        <v>4.5054349789437696E-2</v>
      </c>
      <c r="I132" s="11">
        <f t="shared" si="8"/>
        <v>0.34098539738615508</v>
      </c>
      <c r="J132" s="11">
        <f t="shared" si="9"/>
        <v>0.29597041166302818</v>
      </c>
      <c r="K132" s="11">
        <f>(Constantes!$D$10/0.8)*(Constantes!$D$5*J132^2+Constantes!$D$6*J132+Constantes!$D$7)</f>
        <v>15.484840684317874</v>
      </c>
      <c r="L132" s="11">
        <f>(Constantes!$D$10/0.8)*(0.00376*D132^2-0.0516*D132-6.967)</f>
        <v>-4.4088656249999998</v>
      </c>
      <c r="M132" s="34"/>
    </row>
    <row r="133" spans="2:13" x14ac:dyDescent="0.25">
      <c r="B133" s="32"/>
      <c r="C133" s="11">
        <v>130</v>
      </c>
      <c r="D133" s="11">
        <f>(Clima!D133+Clima!E133)/2</f>
        <v>12.25</v>
      </c>
      <c r="E133" s="11">
        <f t="shared" ref="E133:E196" si="10">EXP((16.78*D133-116.9)/(D133+237.3))</f>
        <v>1.4265507491669478</v>
      </c>
      <c r="F133" s="11">
        <f t="shared" ref="F133:F196" si="11">4098*E133/((D133+237.3)^2)</f>
        <v>9.387372076527814E-2</v>
      </c>
      <c r="G133" s="11">
        <f t="shared" ref="G133:G196" si="12">2.501-0.002361*D133</f>
        <v>2.47207775</v>
      </c>
      <c r="H133" s="11">
        <f>0.001013*Constantes!$D$4/(0.622*G133)</f>
        <v>4.5075864751872197E-2</v>
      </c>
      <c r="I133" s="11">
        <f t="shared" ref="I133:I196" si="13">IF(D133&gt;0,1.26*F133/(G133*(F133+H133)),0)</f>
        <v>0.34434612138705856</v>
      </c>
      <c r="J133" s="11">
        <f t="shared" ref="J133:J196" si="14">0.409*SIN(2*PI()*(C133-82)/365)</f>
        <v>0.30078556239227006</v>
      </c>
      <c r="K133" s="11">
        <f>(Constantes!$D$10/0.8)*(Constantes!$D$5*J133^2+Constantes!$D$6*J133+Constantes!$D$7)</f>
        <v>15.428160496610097</v>
      </c>
      <c r="L133" s="11">
        <f>(Constantes!$D$10/0.8)*(0.00376*D133^2-0.0516*D133-6.967)</f>
        <v>-4.3967906249999995</v>
      </c>
      <c r="M133" s="34"/>
    </row>
    <row r="134" spans="2:13" x14ac:dyDescent="0.25">
      <c r="B134" s="32"/>
      <c r="C134" s="11">
        <v>131</v>
      </c>
      <c r="D134" s="11">
        <f>(Clima!D134+Clima!E134)/2</f>
        <v>12.15</v>
      </c>
      <c r="E134" s="11">
        <f t="shared" si="10"/>
        <v>1.4171886499432413</v>
      </c>
      <c r="F134" s="11">
        <f t="shared" si="11"/>
        <v>9.3332436390604984E-2</v>
      </c>
      <c r="G134" s="11">
        <f t="shared" si="12"/>
        <v>2.4723138499999999</v>
      </c>
      <c r="H134" s="11">
        <f>0.001013*Constantes!$D$4/(0.622*G134)</f>
        <v>4.5071560115683744E-2</v>
      </c>
      <c r="I134" s="11">
        <f t="shared" si="13"/>
        <v>0.34367735355446433</v>
      </c>
      <c r="J134" s="11">
        <f t="shared" si="14"/>
        <v>0.30551158386789107</v>
      </c>
      <c r="K134" s="11">
        <f>(Constantes!$D$10/0.8)*(Constantes!$D$5*J134^2+Constantes!$D$6*J134+Constantes!$D$7)</f>
        <v>15.372148795479317</v>
      </c>
      <c r="L134" s="11">
        <f>(Constantes!$D$10/0.8)*(0.00376*D134^2-0.0516*D134-6.967)</f>
        <v>-4.3992996250000003</v>
      </c>
      <c r="M134" s="34"/>
    </row>
    <row r="135" spans="2:13" x14ac:dyDescent="0.25">
      <c r="B135" s="32"/>
      <c r="C135" s="11">
        <v>132</v>
      </c>
      <c r="D135" s="11">
        <f>(Clima!D135+Clima!E135)/2</f>
        <v>11.15</v>
      </c>
      <c r="E135" s="11">
        <f t="shared" si="10"/>
        <v>1.3264944974668198</v>
      </c>
      <c r="F135" s="11">
        <f t="shared" si="11"/>
        <v>8.8064202128366353E-2</v>
      </c>
      <c r="G135" s="11">
        <f t="shared" si="12"/>
        <v>2.47467485</v>
      </c>
      <c r="H135" s="11">
        <f>0.001013*Constantes!$D$4/(0.622*G135)</f>
        <v>4.5028558929716578E-2</v>
      </c>
      <c r="I135" s="11">
        <f t="shared" si="13"/>
        <v>0.33689717588432466</v>
      </c>
      <c r="J135" s="11">
        <f t="shared" si="14"/>
        <v>0.31014707566773203</v>
      </c>
      <c r="K135" s="11">
        <f>(Constantes!$D$10/0.8)*(Constantes!$D$5*J135^2+Constantes!$D$6*J135+Constantes!$D$7)</f>
        <v>15.316843680349885</v>
      </c>
      <c r="L135" s="11">
        <f>(Constantes!$D$10/0.8)*(0.00376*D135^2-0.0516*D135-6.967)</f>
        <v>-4.421804625</v>
      </c>
      <c r="M135" s="34"/>
    </row>
    <row r="136" spans="2:13" x14ac:dyDescent="0.25">
      <c r="B136" s="32"/>
      <c r="C136" s="11">
        <v>133</v>
      </c>
      <c r="D136" s="11">
        <f>(Clima!D136+Clima!E136)/2</f>
        <v>10.5</v>
      </c>
      <c r="E136" s="11">
        <f t="shared" si="10"/>
        <v>1.270315807299828</v>
      </c>
      <c r="F136" s="11">
        <f t="shared" si="11"/>
        <v>8.4777587211605721E-2</v>
      </c>
      <c r="G136" s="11">
        <f t="shared" si="12"/>
        <v>2.4762095</v>
      </c>
      <c r="H136" s="11">
        <f>0.001013*Constantes!$D$4/(0.622*G136)</f>
        <v>4.5000652131862245E-2</v>
      </c>
      <c r="I136" s="11">
        <f t="shared" si="13"/>
        <v>0.33240100947604179</v>
      </c>
      <c r="J136" s="11">
        <f t="shared" si="14"/>
        <v>0.31469066419553055</v>
      </c>
      <c r="K136" s="11">
        <f>(Constantes!$D$10/0.8)*(Constantes!$D$5*J136^2+Constantes!$D$6*J136+Constantes!$D$7)</f>
        <v>15.262282955027764</v>
      </c>
      <c r="L136" s="11">
        <f>(Constantes!$D$10/0.8)*(0.00376*D136^2-0.0516*D136-6.967)</f>
        <v>-4.4339124999999999</v>
      </c>
      <c r="M136" s="34"/>
    </row>
    <row r="137" spans="2:13" x14ac:dyDescent="0.25">
      <c r="B137" s="32"/>
      <c r="C137" s="11">
        <v>134</v>
      </c>
      <c r="D137" s="11">
        <f>(Clima!D137+Clima!E137)/2</f>
        <v>10.5</v>
      </c>
      <c r="E137" s="11">
        <f t="shared" si="10"/>
        <v>1.270315807299828</v>
      </c>
      <c r="F137" s="11">
        <f t="shared" si="11"/>
        <v>8.4777587211605721E-2</v>
      </c>
      <c r="G137" s="11">
        <f t="shared" si="12"/>
        <v>2.4762095</v>
      </c>
      <c r="H137" s="11">
        <f>0.001013*Constantes!$D$4/(0.622*G137)</f>
        <v>4.5000652131862245E-2</v>
      </c>
      <c r="I137" s="11">
        <f t="shared" si="13"/>
        <v>0.33240100947604179</v>
      </c>
      <c r="J137" s="11">
        <f t="shared" si="14"/>
        <v>0.31914100308794713</v>
      </c>
      <c r="K137" s="11">
        <f>(Constantes!$D$10/0.8)*(Constantes!$D$5*J137^2+Constantes!$D$6*J137+Constantes!$D$7)</f>
        <v>15.208504091116561</v>
      </c>
      <c r="L137" s="11">
        <f>(Constantes!$D$10/0.8)*(0.00376*D137^2-0.0516*D137-6.967)</f>
        <v>-4.4339124999999999</v>
      </c>
      <c r="M137" s="34"/>
    </row>
    <row r="138" spans="2:13" x14ac:dyDescent="0.25">
      <c r="B138" s="32"/>
      <c r="C138" s="11">
        <v>135</v>
      </c>
      <c r="D138" s="11">
        <f>(Clima!D138+Clima!E138)/2</f>
        <v>11.25</v>
      </c>
      <c r="E138" s="11">
        <f t="shared" si="10"/>
        <v>1.3353283650298429</v>
      </c>
      <c r="F138" s="11">
        <f t="shared" si="11"/>
        <v>8.8579350899344877E-2</v>
      </c>
      <c r="G138" s="11">
        <f t="shared" si="12"/>
        <v>2.47443875</v>
      </c>
      <c r="H138" s="11">
        <f>0.001013*Constantes!$D$4/(0.622*G138)</f>
        <v>4.5032855355628641E-2</v>
      </c>
      <c r="I138" s="11">
        <f t="shared" si="13"/>
        <v>0.33758270995629469</v>
      </c>
      <c r="J138" s="11">
        <f t="shared" si="14"/>
        <v>0.32349677361352186</v>
      </c>
      <c r="K138" s="11">
        <f>(Constantes!$D$10/0.8)*(Constantes!$D$5*J138^2+Constantes!$D$6*J138+Constantes!$D$7)</f>
        <v>15.155544191664333</v>
      </c>
      <c r="L138" s="11">
        <f>(Constantes!$D$10/0.8)*(0.00376*D138^2-0.0516*D138-6.967)</f>
        <v>-4.4197656250000001</v>
      </c>
      <c r="M138" s="34"/>
    </row>
    <row r="139" spans="2:13" x14ac:dyDescent="0.25">
      <c r="B139" s="32"/>
      <c r="C139" s="11">
        <v>136</v>
      </c>
      <c r="D139" s="11">
        <f>(Clima!D139+Clima!E139)/2</f>
        <v>10.25</v>
      </c>
      <c r="E139" s="11">
        <f t="shared" si="10"/>
        <v>1.2492721463078402</v>
      </c>
      <c r="F139" s="11">
        <f t="shared" si="11"/>
        <v>8.3541669468764471E-2</v>
      </c>
      <c r="G139" s="11">
        <f t="shared" si="12"/>
        <v>2.4767997500000001</v>
      </c>
      <c r="H139" s="11">
        <f>0.001013*Constantes!$D$4/(0.622*G139)</f>
        <v>4.4989927956473885E-2</v>
      </c>
      <c r="I139" s="11">
        <f t="shared" si="13"/>
        <v>0.33065332530236252</v>
      </c>
      <c r="J139" s="11">
        <f t="shared" si="14"/>
        <v>0.32775668506344269</v>
      </c>
      <c r="K139" s="11">
        <f>(Constantes!$D$10/0.8)*(Constantes!$D$5*J139^2+Constantes!$D$6*J139+Constantes!$D$7)</f>
        <v>15.103439955081798</v>
      </c>
      <c r="L139" s="11">
        <f>(Constantes!$D$10/0.8)*(0.00376*D139^2-0.0516*D139-6.967)</f>
        <v>-4.4380406250000002</v>
      </c>
      <c r="M139" s="34"/>
    </row>
    <row r="140" spans="2:13" x14ac:dyDescent="0.25">
      <c r="B140" s="32"/>
      <c r="C140" s="11">
        <v>137</v>
      </c>
      <c r="D140" s="11">
        <f>(Clima!D140+Clima!E140)/2</f>
        <v>10.9</v>
      </c>
      <c r="E140" s="11">
        <f t="shared" si="10"/>
        <v>1.3046341322396258</v>
      </c>
      <c r="F140" s="11">
        <f t="shared" si="11"/>
        <v>8.6787491598136493E-2</v>
      </c>
      <c r="G140" s="11">
        <f t="shared" si="12"/>
        <v>2.4752651000000001</v>
      </c>
      <c r="H140" s="11">
        <f>0.001013*Constantes!$D$4/(0.622*G140)</f>
        <v>4.5017821450766028E-2</v>
      </c>
      <c r="I140" s="11">
        <f t="shared" si="13"/>
        <v>0.33517610193237696</v>
      </c>
      <c r="J140" s="11">
        <f t="shared" si="14"/>
        <v>0.33191947513401066</v>
      </c>
      <c r="K140" s="11">
        <f>(Constantes!$D$10/0.8)*(Constantes!$D$5*J140^2+Constantes!$D$6*J140+Constantes!$D$7)</f>
        <v>15.052227639372413</v>
      </c>
      <c r="L140" s="11">
        <f>(Constantes!$D$10/0.8)*(0.00376*D140^2-0.0516*D140-6.967)</f>
        <v>-4.4266964999999994</v>
      </c>
      <c r="M140" s="34"/>
    </row>
    <row r="141" spans="2:13" x14ac:dyDescent="0.25">
      <c r="B141" s="32"/>
      <c r="C141" s="11">
        <v>138</v>
      </c>
      <c r="D141" s="11">
        <f>(Clima!D141+Clima!E141)/2</f>
        <v>11.25</v>
      </c>
      <c r="E141" s="11">
        <f t="shared" si="10"/>
        <v>1.3353283650298429</v>
      </c>
      <c r="F141" s="11">
        <f t="shared" si="11"/>
        <v>8.8579350899344877E-2</v>
      </c>
      <c r="G141" s="11">
        <f t="shared" si="12"/>
        <v>2.47443875</v>
      </c>
      <c r="H141" s="11">
        <f>0.001013*Constantes!$D$4/(0.622*G141)</f>
        <v>4.5032855355628641E-2</v>
      </c>
      <c r="I141" s="11">
        <f t="shared" si="13"/>
        <v>0.33758270995629469</v>
      </c>
      <c r="J141" s="11">
        <f t="shared" si="14"/>
        <v>0.33598391030068736</v>
      </c>
      <c r="K141" s="11">
        <f>(Constantes!$D$10/0.8)*(Constantes!$D$5*J141^2+Constantes!$D$6*J141+Constantes!$D$7)</f>
        <v>15.001943026714414</v>
      </c>
      <c r="L141" s="11">
        <f>(Constantes!$D$10/0.8)*(0.00376*D141^2-0.0516*D141-6.967)</f>
        <v>-4.4197656250000001</v>
      </c>
      <c r="M141" s="34"/>
    </row>
    <row r="142" spans="2:13" x14ac:dyDescent="0.25">
      <c r="B142" s="32"/>
      <c r="C142" s="11">
        <v>139</v>
      </c>
      <c r="D142" s="11">
        <f>(Clima!D142+Clima!E142)/2</f>
        <v>10.25</v>
      </c>
      <c r="E142" s="11">
        <f t="shared" si="10"/>
        <v>1.2492721463078402</v>
      </c>
      <c r="F142" s="11">
        <f t="shared" si="11"/>
        <v>8.3541669468764471E-2</v>
      </c>
      <c r="G142" s="11">
        <f t="shared" si="12"/>
        <v>2.4767997500000001</v>
      </c>
      <c r="H142" s="11">
        <f>0.001013*Constantes!$D$4/(0.622*G142)</f>
        <v>4.4989927956473885E-2</v>
      </c>
      <c r="I142" s="11">
        <f t="shared" si="13"/>
        <v>0.33065332530236252</v>
      </c>
      <c r="J142" s="11">
        <f t="shared" si="14"/>
        <v>0.3399487861836154</v>
      </c>
      <c r="K142" s="11">
        <f>(Constantes!$D$10/0.8)*(Constantes!$D$5*J142^2+Constantes!$D$6*J142+Constantes!$D$7)</f>
        <v>14.95262138843457</v>
      </c>
      <c r="L142" s="11">
        <f>(Constantes!$D$10/0.8)*(0.00376*D142^2-0.0516*D142-6.967)</f>
        <v>-4.4380406250000002</v>
      </c>
      <c r="M142" s="34"/>
    </row>
    <row r="143" spans="2:13" x14ac:dyDescent="0.25">
      <c r="B143" s="32"/>
      <c r="C143" s="11">
        <v>140</v>
      </c>
      <c r="D143" s="11">
        <f>(Clima!D143+Clima!E143)/2</f>
        <v>11.65</v>
      </c>
      <c r="E143" s="11">
        <f t="shared" si="10"/>
        <v>1.3711829440577765</v>
      </c>
      <c r="F143" s="11">
        <f t="shared" si="11"/>
        <v>9.0665715946703279E-2</v>
      </c>
      <c r="G143" s="11">
        <f t="shared" si="12"/>
        <v>2.4734943499999997</v>
      </c>
      <c r="H143" s="11">
        <f>0.001013*Constantes!$D$4/(0.622*G143)</f>
        <v>4.5050049261326407E-2</v>
      </c>
      <c r="I143" s="11">
        <f t="shared" si="13"/>
        <v>0.34030820325039612</v>
      </c>
      <c r="J143" s="11">
        <f t="shared" si="14"/>
        <v>0.34381292790450158</v>
      </c>
      <c r="K143" s="11">
        <f>(Constantes!$D$10/0.8)*(Constantes!$D$5*J143^2+Constantes!$D$6*J143+Constantes!$D$7)</f>
        <v>14.904297450412942</v>
      </c>
      <c r="L143" s="11">
        <f>(Constantes!$D$10/0.8)*(0.00376*D143^2-0.0516*D143-6.967)</f>
        <v>-4.4111396249999997</v>
      </c>
      <c r="M143" s="34"/>
    </row>
    <row r="144" spans="2:13" x14ac:dyDescent="0.25">
      <c r="B144" s="32"/>
      <c r="C144" s="11">
        <v>141</v>
      </c>
      <c r="D144" s="11">
        <f>(Clima!D144+Clima!E144)/2</f>
        <v>12</v>
      </c>
      <c r="E144" s="11">
        <f t="shared" si="10"/>
        <v>1.4032466788795555</v>
      </c>
      <c r="F144" s="11">
        <f t="shared" si="11"/>
        <v>9.2525495616340561E-2</v>
      </c>
      <c r="G144" s="11">
        <f t="shared" si="12"/>
        <v>2.4726680000000001</v>
      </c>
      <c r="H144" s="11">
        <f>0.001013*Constantes!$D$4/(0.622*G144)</f>
        <v>4.5065104702739119E-2</v>
      </c>
      <c r="I144" s="11">
        <f t="shared" si="13"/>
        <v>0.34267103098752799</v>
      </c>
      <c r="J144" s="11">
        <f t="shared" si="14"/>
        <v>0.34757519043475887</v>
      </c>
      <c r="K144" s="11">
        <f>(Constantes!$D$10/0.8)*(Constantes!$D$5*J144^2+Constantes!$D$6*J144+Constantes!$D$7)</f>
        <v>14.857005358957556</v>
      </c>
      <c r="L144" s="11">
        <f>(Constantes!$D$10/0.8)*(0.00376*D144^2-0.0516*D144-6.967)</f>
        <v>-4.4029749999999996</v>
      </c>
      <c r="M144" s="34"/>
    </row>
    <row r="145" spans="2:13" x14ac:dyDescent="0.25">
      <c r="B145" s="32"/>
      <c r="C145" s="11">
        <v>142</v>
      </c>
      <c r="D145" s="11">
        <f>(Clima!D145+Clima!E145)/2</f>
        <v>11.1</v>
      </c>
      <c r="E145" s="11">
        <f t="shared" si="10"/>
        <v>1.3220968535067421</v>
      </c>
      <c r="F145" s="11">
        <f t="shared" si="11"/>
        <v>8.7807587005638468E-2</v>
      </c>
      <c r="G145" s="11">
        <f t="shared" si="12"/>
        <v>2.4747928999999997</v>
      </c>
      <c r="H145" s="11">
        <f>0.001013*Constantes!$D$4/(0.622*G145)</f>
        <v>4.5026411024176018E-2</v>
      </c>
      <c r="I145" s="11">
        <f t="shared" si="13"/>
        <v>0.33655378737709518</v>
      </c>
      <c r="J145" s="11">
        <f t="shared" si="14"/>
        <v>0.35123445893480337</v>
      </c>
      <c r="K145" s="11">
        <f>(Constantes!$D$10/0.8)*(Constantes!$D$5*J145^2+Constantes!$D$6*J145+Constantes!$D$7)</f>
        <v>14.810778647187316</v>
      </c>
      <c r="L145" s="11">
        <f>(Constantes!$D$10/0.8)*(0.00376*D145^2-0.0516*D145-6.967)</f>
        <v>-4.4228065000000001</v>
      </c>
      <c r="M145" s="34"/>
    </row>
    <row r="146" spans="2:13" x14ac:dyDescent="0.25">
      <c r="B146" s="32"/>
      <c r="C146" s="11">
        <v>143</v>
      </c>
      <c r="D146" s="11">
        <f>(Clima!D146+Clima!E146)/2</f>
        <v>10.25</v>
      </c>
      <c r="E146" s="11">
        <f t="shared" si="10"/>
        <v>1.2492721463078402</v>
      </c>
      <c r="F146" s="11">
        <f t="shared" si="11"/>
        <v>8.3541669468764471E-2</v>
      </c>
      <c r="G146" s="11">
        <f t="shared" si="12"/>
        <v>2.4767997500000001</v>
      </c>
      <c r="H146" s="11">
        <f>0.001013*Constantes!$D$4/(0.622*G146)</f>
        <v>4.4989927956473885E-2</v>
      </c>
      <c r="I146" s="11">
        <f t="shared" si="13"/>
        <v>0.33065332530236252</v>
      </c>
      <c r="J146" s="11">
        <f t="shared" si="14"/>
        <v>0.35478964908440508</v>
      </c>
      <c r="K146" s="11">
        <f>(Constantes!$D$10/0.8)*(Constantes!$D$5*J146^2+Constantes!$D$6*J146+Constantes!$D$7)</f>
        <v>14.765650201961007</v>
      </c>
      <c r="L146" s="11">
        <f>(Constantes!$D$10/0.8)*(0.00376*D146^2-0.0516*D146-6.967)</f>
        <v>-4.4380406250000002</v>
      </c>
      <c r="M146" s="34"/>
    </row>
    <row r="147" spans="2:13" x14ac:dyDescent="0.25">
      <c r="B147" s="32"/>
      <c r="C147" s="11">
        <v>144</v>
      </c>
      <c r="D147" s="11">
        <f>(Clima!D147+Clima!E147)/2</f>
        <v>10</v>
      </c>
      <c r="E147" s="11">
        <f t="shared" si="10"/>
        <v>1.2285355953233976</v>
      </c>
      <c r="F147" s="11">
        <f t="shared" si="11"/>
        <v>8.2321156964857062E-2</v>
      </c>
      <c r="G147" s="11">
        <f t="shared" si="12"/>
        <v>2.4773899999999998</v>
      </c>
      <c r="H147" s="11">
        <f>0.001013*Constantes!$D$4/(0.622*G147)</f>
        <v>4.4979208891257547E-2</v>
      </c>
      <c r="I147" s="11">
        <f t="shared" si="13"/>
        <v>0.32889553570326324</v>
      </c>
      <c r="J147" s="11">
        <f t="shared" si="14"/>
        <v>0.3582397074039953</v>
      </c>
      <c r="K147" s="11">
        <f>(Constantes!$D$10/0.8)*(Constantes!$D$5*J147^2+Constantes!$D$6*J147+Constantes!$D$7)</f>
        <v>14.721652231389545</v>
      </c>
      <c r="L147" s="11">
        <f>(Constantes!$D$10/0.8)*(0.00376*D147^2-0.0516*D147-6.967)</f>
        <v>-4.4418749999999996</v>
      </c>
      <c r="M147" s="34"/>
    </row>
    <row r="148" spans="2:13" x14ac:dyDescent="0.25">
      <c r="B148" s="32"/>
      <c r="C148" s="11">
        <v>145</v>
      </c>
      <c r="D148" s="11">
        <f>(Clima!D148+Clima!E148)/2</f>
        <v>9.5</v>
      </c>
      <c r="E148" s="11">
        <f t="shared" si="10"/>
        <v>1.187968532240967</v>
      </c>
      <c r="F148" s="11">
        <f t="shared" si="11"/>
        <v>7.9925724231647788E-2</v>
      </c>
      <c r="G148" s="11">
        <f t="shared" si="12"/>
        <v>2.4785705</v>
      </c>
      <c r="H148" s="11">
        <f>0.001013*Constantes!$D$4/(0.622*G148)</f>
        <v>4.4957786076737595E-2</v>
      </c>
      <c r="I148" s="11">
        <f t="shared" si="13"/>
        <v>0.32534995521168669</v>
      </c>
      <c r="J148" s="11">
        <f t="shared" si="14"/>
        <v>0.36158361156683566</v>
      </c>
      <c r="K148" s="11">
        <f>(Constantes!$D$10/0.8)*(Constantes!$D$5*J148^2+Constantes!$D$6*J148+Constantes!$D$7)</f>
        <v>14.678816232968144</v>
      </c>
      <c r="L148" s="11">
        <f>(Constantes!$D$10/0.8)*(0.00376*D148^2-0.0516*D148-6.967)</f>
        <v>-4.4486624999999993</v>
      </c>
      <c r="M148" s="34"/>
    </row>
    <row r="149" spans="2:13" x14ac:dyDescent="0.25">
      <c r="B149" s="32"/>
      <c r="C149" s="11">
        <v>146</v>
      </c>
      <c r="D149" s="11">
        <f>(Clima!D149+Clima!E149)/2</f>
        <v>10.5</v>
      </c>
      <c r="E149" s="11">
        <f t="shared" si="10"/>
        <v>1.270315807299828</v>
      </c>
      <c r="F149" s="11">
        <f t="shared" si="11"/>
        <v>8.4777587211605721E-2</v>
      </c>
      <c r="G149" s="11">
        <f t="shared" si="12"/>
        <v>2.4762095</v>
      </c>
      <c r="H149" s="11">
        <f>0.001013*Constantes!$D$4/(0.622*G149)</f>
        <v>4.5000652131862245E-2</v>
      </c>
      <c r="I149" s="11">
        <f t="shared" si="13"/>
        <v>0.33240100947604179</v>
      </c>
      <c r="J149" s="11">
        <f t="shared" si="14"/>
        <v>0.36482037070195533</v>
      </c>
      <c r="K149" s="11">
        <f>(Constantes!$D$10/0.8)*(Constantes!$D$5*J149^2+Constantes!$D$6*J149+Constantes!$D$7)</f>
        <v>14.637172962364211</v>
      </c>
      <c r="L149" s="11">
        <f>(Constantes!$D$10/0.8)*(0.00376*D149^2-0.0516*D149-6.967)</f>
        <v>-4.4339124999999999</v>
      </c>
      <c r="M149" s="34"/>
    </row>
    <row r="150" spans="2:13" x14ac:dyDescent="0.25">
      <c r="B150" s="32"/>
      <c r="C150" s="11">
        <v>147</v>
      </c>
      <c r="D150" s="11">
        <f>(Clima!D150+Clima!E150)/2</f>
        <v>10.85</v>
      </c>
      <c r="E150" s="11">
        <f t="shared" si="10"/>
        <v>1.3003002567289974</v>
      </c>
      <c r="F150" s="11">
        <f t="shared" si="11"/>
        <v>8.6534052607070783E-2</v>
      </c>
      <c r="G150" s="11">
        <f t="shared" si="12"/>
        <v>2.4753831499999999</v>
      </c>
      <c r="H150" s="11">
        <f>0.001013*Constantes!$D$4/(0.622*G150)</f>
        <v>4.5015674569455051E-2</v>
      </c>
      <c r="I150" s="11">
        <f t="shared" si="13"/>
        <v>0.33483065028999898</v>
      </c>
      <c r="J150" s="11">
        <f t="shared" si="14"/>
        <v>0.36794902568776749</v>
      </c>
      <c r="K150" s="11">
        <f>(Constantes!$D$10/0.8)*(Constantes!$D$5*J150^2+Constantes!$D$6*J150+Constantes!$D$7)</f>
        <v>14.596752402896209</v>
      </c>
      <c r="L150" s="11">
        <f>(Constantes!$D$10/0.8)*(0.00376*D150^2-0.0516*D150-6.967)</f>
        <v>-4.4276396250000003</v>
      </c>
      <c r="M150" s="34"/>
    </row>
    <row r="151" spans="2:13" x14ac:dyDescent="0.25">
      <c r="B151" s="32"/>
      <c r="C151" s="11">
        <v>148</v>
      </c>
      <c r="D151" s="11">
        <f>(Clima!D151+Clima!E151)/2</f>
        <v>10.1</v>
      </c>
      <c r="E151" s="11">
        <f t="shared" si="10"/>
        <v>1.2367936086713311</v>
      </c>
      <c r="F151" s="11">
        <f t="shared" si="11"/>
        <v>8.280752335747088E-2</v>
      </c>
      <c r="G151" s="11">
        <f t="shared" si="12"/>
        <v>2.4771538999999998</v>
      </c>
      <c r="H151" s="11">
        <f>0.001013*Constantes!$D$4/(0.622*G151)</f>
        <v>4.4983495904357233E-2</v>
      </c>
      <c r="I151" s="11">
        <f t="shared" si="13"/>
        <v>0.32959985930480346</v>
      </c>
      <c r="J151" s="11">
        <f t="shared" si="14"/>
        <v>0.37096864943627805</v>
      </c>
      <c r="K151" s="11">
        <f>(Constantes!$D$10/0.8)*(Constantes!$D$5*J151^2+Constantes!$D$6*J151+Constantes!$D$7)</f>
        <v>14.557583735737879</v>
      </c>
      <c r="L151" s="11">
        <f>(Constantes!$D$10/0.8)*(0.00376*D151^2-0.0516*D151-6.967)</f>
        <v>-4.4403764999999993</v>
      </c>
      <c r="M151" s="34"/>
    </row>
    <row r="152" spans="2:13" x14ac:dyDescent="0.25">
      <c r="B152" s="32"/>
      <c r="C152" s="11">
        <v>149</v>
      </c>
      <c r="D152" s="11">
        <f>(Clima!D152+Clima!E152)/2</f>
        <v>10.050000000000001</v>
      </c>
      <c r="E152" s="11">
        <f t="shared" si="10"/>
        <v>1.2326585212421168</v>
      </c>
      <c r="F152" s="11">
        <f t="shared" si="11"/>
        <v>8.2564034558520752E-2</v>
      </c>
      <c r="G152" s="11">
        <f t="shared" si="12"/>
        <v>2.47727195</v>
      </c>
      <c r="H152" s="11">
        <f>0.001013*Constantes!$D$4/(0.622*G152)</f>
        <v>4.4981352295662379E-2</v>
      </c>
      <c r="I152" s="11">
        <f t="shared" si="13"/>
        <v>0.32924789838088458</v>
      </c>
      <c r="J152" s="11">
        <f t="shared" si="14"/>
        <v>0.37387834716780144</v>
      </c>
      <c r="K152" s="11">
        <f>(Constantes!$D$10/0.8)*(Constantes!$D$5*J152^2+Constantes!$D$6*J152+Constantes!$D$7)</f>
        <v>14.519695310881445</v>
      </c>
      <c r="L152" s="11">
        <f>(Constantes!$D$10/0.8)*(0.00376*D152^2-0.0516*D152-6.967)</f>
        <v>-4.4411316249999997</v>
      </c>
      <c r="M152" s="34"/>
    </row>
    <row r="153" spans="2:13" x14ac:dyDescent="0.25">
      <c r="B153" s="32"/>
      <c r="C153" s="11">
        <v>150</v>
      </c>
      <c r="D153" s="11">
        <f>(Clima!D153+Clima!E153)/2</f>
        <v>9.35</v>
      </c>
      <c r="E153" s="11">
        <f t="shared" si="10"/>
        <v>1.1760304470729337</v>
      </c>
      <c r="F153" s="11">
        <f t="shared" si="11"/>
        <v>7.921880376620824E-2</v>
      </c>
      <c r="G153" s="11">
        <f t="shared" si="12"/>
        <v>2.4789246499999997</v>
      </c>
      <c r="H153" s="11">
        <f>0.001013*Constantes!$D$4/(0.622*G153)</f>
        <v>4.4951363211105488E-2</v>
      </c>
      <c r="I153" s="11">
        <f t="shared" si="13"/>
        <v>0.32427855867946659</v>
      </c>
      <c r="J153" s="11">
        <f t="shared" si="14"/>
        <v>0.37667725667610352</v>
      </c>
      <c r="K153" s="11">
        <f>(Constantes!$D$10/0.8)*(Constantes!$D$5*J153^2+Constantes!$D$6*J153+Constantes!$D$7)</f>
        <v>14.483114618892564</v>
      </c>
      <c r="L153" s="11">
        <f>(Constantes!$D$10/0.8)*(0.00376*D153^2-0.0516*D153-6.967)</f>
        <v>-4.4504696250000002</v>
      </c>
      <c r="M153" s="34"/>
    </row>
    <row r="154" spans="2:13" x14ac:dyDescent="0.25">
      <c r="B154" s="32"/>
      <c r="C154" s="11">
        <v>151</v>
      </c>
      <c r="D154" s="11">
        <f>(Clima!D154+Clima!E154)/2</f>
        <v>9.75</v>
      </c>
      <c r="E154" s="11">
        <f t="shared" si="10"/>
        <v>1.208102321837458</v>
      </c>
      <c r="F154" s="11">
        <f t="shared" si="11"/>
        <v>8.1115893548976525E-2</v>
      </c>
      <c r="G154" s="11">
        <f t="shared" si="12"/>
        <v>2.4779802499999999</v>
      </c>
      <c r="H154" s="11">
        <f>0.001013*Constantes!$D$4/(0.622*G154)</f>
        <v>4.4968494932561519E-2</v>
      </c>
      <c r="I154" s="11">
        <f t="shared" si="13"/>
        <v>0.3271277184414379</v>
      </c>
      <c r="J154" s="11">
        <f t="shared" si="14"/>
        <v>0.3793645485838914</v>
      </c>
      <c r="K154" s="11">
        <f>(Constantes!$D$10/0.8)*(Constantes!$D$5*J154^2+Constantes!$D$6*J154+Constantes!$D$7)</f>
        <v>14.4478682634889</v>
      </c>
      <c r="L154" s="11">
        <f>(Constantes!$D$10/0.8)*(0.00376*D154^2-0.0516*D154-6.967)</f>
        <v>-4.4454156249999999</v>
      </c>
      <c r="M154" s="34"/>
    </row>
    <row r="155" spans="2:13" x14ac:dyDescent="0.25">
      <c r="B155" s="32"/>
      <c r="C155" s="11">
        <v>152</v>
      </c>
      <c r="D155" s="11">
        <f>(Clima!D155+Clima!E155)/2</f>
        <v>9.9</v>
      </c>
      <c r="E155" s="11">
        <f t="shared" si="10"/>
        <v>1.2203261059395465</v>
      </c>
      <c r="F155" s="11">
        <f t="shared" si="11"/>
        <v>8.1837230413319473E-2</v>
      </c>
      <c r="G155" s="11">
        <f t="shared" si="12"/>
        <v>2.4776260999999997</v>
      </c>
      <c r="H155" s="11">
        <f>0.001013*Constantes!$D$4/(0.622*G155)</f>
        <v>4.4974922695201085E-2</v>
      </c>
      <c r="I155" s="11">
        <f t="shared" si="13"/>
        <v>0.3281896076316444</v>
      </c>
      <c r="J155" s="11">
        <f t="shared" si="14"/>
        <v>0.38193942658857638</v>
      </c>
      <c r="K155" s="11">
        <f>(Constantes!$D$10/0.8)*(Constantes!$D$5*J155^2+Constantes!$D$6*J155+Constantes!$D$7)</f>
        <v>14.413981934973322</v>
      </c>
      <c r="L155" s="11">
        <f>(Constantes!$D$10/0.8)*(0.00376*D155^2-0.0516*D155-6.967)</f>
        <v>-4.4433264999999995</v>
      </c>
      <c r="M155" s="34"/>
    </row>
    <row r="156" spans="2:13" x14ac:dyDescent="0.25">
      <c r="B156" s="32"/>
      <c r="C156" s="11">
        <v>153</v>
      </c>
      <c r="D156" s="11">
        <f>(Clima!D156+Clima!E156)/2</f>
        <v>9.5</v>
      </c>
      <c r="E156" s="11">
        <f t="shared" si="10"/>
        <v>1.187968532240967</v>
      </c>
      <c r="F156" s="11">
        <f t="shared" si="11"/>
        <v>7.9925724231647788E-2</v>
      </c>
      <c r="G156" s="11">
        <f t="shared" si="12"/>
        <v>2.4785705</v>
      </c>
      <c r="H156" s="11">
        <f>0.001013*Constantes!$D$4/(0.622*G156)</f>
        <v>4.4957786076737595E-2</v>
      </c>
      <c r="I156" s="11">
        <f t="shared" si="13"/>
        <v>0.32534995521168669</v>
      </c>
      <c r="J156" s="11">
        <f t="shared" si="14"/>
        <v>0.3844011276982352</v>
      </c>
      <c r="K156" s="11">
        <f>(Constantes!$D$10/0.8)*(Constantes!$D$5*J156^2+Constantes!$D$6*J156+Constantes!$D$7)</f>
        <v>14.381480384551732</v>
      </c>
      <c r="L156" s="11">
        <f>(Constantes!$D$10/0.8)*(0.00376*D156^2-0.0516*D156-6.967)</f>
        <v>-4.4486624999999993</v>
      </c>
      <c r="M156" s="34"/>
    </row>
    <row r="157" spans="2:13" x14ac:dyDescent="0.25">
      <c r="B157" s="32"/>
      <c r="C157" s="11">
        <v>154</v>
      </c>
      <c r="D157" s="11">
        <f>(Clima!D157+Clima!E157)/2</f>
        <v>7.55</v>
      </c>
      <c r="E157" s="11">
        <f t="shared" si="10"/>
        <v>1.0407895203605066</v>
      </c>
      <c r="F157" s="11">
        <f t="shared" si="11"/>
        <v>7.1143405147673366E-2</v>
      </c>
      <c r="G157" s="11">
        <f t="shared" si="12"/>
        <v>2.4831744499999999</v>
      </c>
      <c r="H157" s="11">
        <f>0.001013*Constantes!$D$4/(0.622*G157)</f>
        <v>4.4874431723921991E-2</v>
      </c>
      <c r="I157" s="11">
        <f t="shared" si="13"/>
        <v>0.31115243087450783</v>
      </c>
      <c r="J157" s="11">
        <f t="shared" si="14"/>
        <v>0.38674892245770132</v>
      </c>
      <c r="K157" s="11">
        <f>(Constantes!$D$10/0.8)*(Constantes!$D$5*J157^2+Constantes!$D$6*J157+Constantes!$D$7)</f>
        <v>14.35038739956452</v>
      </c>
      <c r="L157" s="11">
        <f>(Constantes!$D$10/0.8)*(0.00376*D157^2-0.0516*D157-6.967)</f>
        <v>-4.4639066249999999</v>
      </c>
      <c r="M157" s="34"/>
    </row>
    <row r="158" spans="2:13" x14ac:dyDescent="0.25">
      <c r="B158" s="32"/>
      <c r="C158" s="11">
        <v>155</v>
      </c>
      <c r="D158" s="11">
        <f>(Clima!D158+Clima!E158)/2</f>
        <v>12.65</v>
      </c>
      <c r="E158" s="11">
        <f t="shared" si="10"/>
        <v>1.4645445530759136</v>
      </c>
      <c r="F158" s="11">
        <f t="shared" si="11"/>
        <v>9.6065679685328434E-2</v>
      </c>
      <c r="G158" s="11">
        <f t="shared" si="12"/>
        <v>2.4711333499999997</v>
      </c>
      <c r="H158" s="11">
        <f>0.001013*Constantes!$D$4/(0.622*G158)</f>
        <v>4.5093091522200757E-2</v>
      </c>
      <c r="I158" s="11">
        <f t="shared" si="13"/>
        <v>0.34700421800471326</v>
      </c>
      <c r="J158" s="11">
        <f t="shared" si="14"/>
        <v>0.38898211516471776</v>
      </c>
      <c r="K158" s="11">
        <f>(Constantes!$D$10/0.8)*(Constantes!$D$5*J158^2+Constantes!$D$6*J158+Constantes!$D$7)</f>
        <v>14.320725779659679</v>
      </c>
      <c r="L158" s="11">
        <f>(Constantes!$D$10/0.8)*(0.00376*D158^2-0.0516*D158-6.967)</f>
        <v>-4.386284625</v>
      </c>
      <c r="M158" s="34"/>
    </row>
    <row r="159" spans="2:13" x14ac:dyDescent="0.25">
      <c r="B159" s="32"/>
      <c r="C159" s="11">
        <v>156</v>
      </c>
      <c r="D159" s="11">
        <f>(Clima!D159+Clima!E159)/2</f>
        <v>9.75</v>
      </c>
      <c r="E159" s="11">
        <f t="shared" si="10"/>
        <v>1.208102321837458</v>
      </c>
      <c r="F159" s="11">
        <f t="shared" si="11"/>
        <v>8.1115893548976525E-2</v>
      </c>
      <c r="G159" s="11">
        <f t="shared" si="12"/>
        <v>2.4779802499999999</v>
      </c>
      <c r="H159" s="11">
        <f>0.001013*Constantes!$D$4/(0.622*G159)</f>
        <v>4.4968494932561519E-2</v>
      </c>
      <c r="I159" s="11">
        <f t="shared" si="13"/>
        <v>0.3271277184414379</v>
      </c>
      <c r="J159" s="11">
        <f t="shared" si="14"/>
        <v>0.39110004407608939</v>
      </c>
      <c r="K159" s="11">
        <f>(Constantes!$D$10/0.8)*(Constantes!$D$5*J159^2+Constantes!$D$6*J159+Constantes!$D$7)</f>
        <v>14.292517313934528</v>
      </c>
      <c r="L159" s="11">
        <f>(Constantes!$D$10/0.8)*(0.00376*D159^2-0.0516*D159-6.967)</f>
        <v>-4.4454156249999999</v>
      </c>
      <c r="M159" s="34"/>
    </row>
    <row r="160" spans="2:13" x14ac:dyDescent="0.25">
      <c r="B160" s="32"/>
      <c r="C160" s="11">
        <v>157</v>
      </c>
      <c r="D160" s="11">
        <f>(Clima!D160+Clima!E160)/2</f>
        <v>11.05</v>
      </c>
      <c r="E160" s="11">
        <f t="shared" si="10"/>
        <v>1.3177120268355451</v>
      </c>
      <c r="F160" s="11">
        <f t="shared" si="11"/>
        <v>8.755160967514751E-2</v>
      </c>
      <c r="G160" s="11">
        <f t="shared" si="12"/>
        <v>2.4749109499999999</v>
      </c>
      <c r="H160" s="11">
        <f>0.001013*Constantes!$D$4/(0.622*G160)</f>
        <v>4.5024263323540002E-2</v>
      </c>
      <c r="I160" s="11">
        <f t="shared" si="13"/>
        <v>0.33620998521975448</v>
      </c>
      <c r="J160" s="11">
        <f t="shared" si="14"/>
        <v>0.39310208160377097</v>
      </c>
      <c r="K160" s="11">
        <f>(Constantes!$D$10/0.8)*(Constantes!$D$5*J160^2+Constantes!$D$6*J160+Constantes!$D$7)</f>
        <v>14.265782759071888</v>
      </c>
      <c r="L160" s="11">
        <f>(Constantes!$D$10/0.8)*(0.00376*D160^2-0.0516*D160-6.967)</f>
        <v>-4.4237966249999996</v>
      </c>
      <c r="M160" s="34"/>
    </row>
    <row r="161" spans="2:13" x14ac:dyDescent="0.25">
      <c r="B161" s="32"/>
      <c r="C161" s="11">
        <v>158</v>
      </c>
      <c r="D161" s="11">
        <f>(Clima!D161+Clima!E161)/2</f>
        <v>10</v>
      </c>
      <c r="E161" s="11">
        <f t="shared" si="10"/>
        <v>1.2285355953233976</v>
      </c>
      <c r="F161" s="11">
        <f t="shared" si="11"/>
        <v>8.2321156964857062E-2</v>
      </c>
      <c r="G161" s="11">
        <f t="shared" si="12"/>
        <v>2.4773899999999998</v>
      </c>
      <c r="H161" s="11">
        <f>0.001013*Constantes!$D$4/(0.622*G161)</f>
        <v>4.4979208891257547E-2</v>
      </c>
      <c r="I161" s="11">
        <f t="shared" si="13"/>
        <v>0.32889553570326324</v>
      </c>
      <c r="J161" s="11">
        <f t="shared" si="14"/>
        <v>0.39498763450083563</v>
      </c>
      <c r="K161" s="11">
        <f>(Constantes!$D$10/0.8)*(Constantes!$D$5*J161^2+Constantes!$D$6*J161+Constantes!$D$7)</f>
        <v>14.240541818495435</v>
      </c>
      <c r="L161" s="11">
        <f>(Constantes!$D$10/0.8)*(0.00376*D161^2-0.0516*D161-6.967)</f>
        <v>-4.4418749999999996</v>
      </c>
      <c r="M161" s="34"/>
    </row>
    <row r="162" spans="2:13" x14ac:dyDescent="0.25">
      <c r="B162" s="32"/>
      <c r="C162" s="11">
        <v>159</v>
      </c>
      <c r="D162" s="11">
        <f>(Clima!D162+Clima!E162)/2</f>
        <v>10.5</v>
      </c>
      <c r="E162" s="11">
        <f t="shared" si="10"/>
        <v>1.270315807299828</v>
      </c>
      <c r="F162" s="11">
        <f t="shared" si="11"/>
        <v>8.4777587211605721E-2</v>
      </c>
      <c r="G162" s="11">
        <f t="shared" si="12"/>
        <v>2.4762095</v>
      </c>
      <c r="H162" s="11">
        <f>0.001013*Constantes!$D$4/(0.622*G162)</f>
        <v>4.5000652131862245E-2</v>
      </c>
      <c r="I162" s="11">
        <f t="shared" si="13"/>
        <v>0.33240100947604179</v>
      </c>
      <c r="J162" s="11">
        <f t="shared" si="14"/>
        <v>0.39675614403726639</v>
      </c>
      <c r="K162" s="11">
        <f>(Constantes!$D$10/0.8)*(Constantes!$D$5*J162^2+Constantes!$D$6*J162+Constantes!$D$7)</f>
        <v>14.216813122567874</v>
      </c>
      <c r="L162" s="11">
        <f>(Constantes!$D$10/0.8)*(0.00376*D162^2-0.0516*D162-6.967)</f>
        <v>-4.4339124999999999</v>
      </c>
      <c r="M162" s="34"/>
    </row>
    <row r="163" spans="2:13" x14ac:dyDescent="0.25">
      <c r="B163" s="32"/>
      <c r="C163" s="11">
        <v>160</v>
      </c>
      <c r="D163" s="11">
        <f>(Clima!D163+Clima!E163)/2</f>
        <v>8.3000000000000007</v>
      </c>
      <c r="E163" s="11">
        <f t="shared" si="10"/>
        <v>1.0953778240340981</v>
      </c>
      <c r="F163" s="11">
        <f t="shared" si="11"/>
        <v>7.4418202097829511E-2</v>
      </c>
      <c r="G163" s="11">
        <f t="shared" si="12"/>
        <v>2.4814037</v>
      </c>
      <c r="H163" s="11">
        <f>0.001013*Constantes!$D$4/(0.622*G163)</f>
        <v>4.4906454485867227E-2</v>
      </c>
      <c r="I163" s="11">
        <f t="shared" si="13"/>
        <v>0.31668106733869283</v>
      </c>
      <c r="J163" s="11">
        <f t="shared" si="14"/>
        <v>0.39840708616551995</v>
      </c>
      <c r="K163" s="11">
        <f>(Constantes!$D$10/0.8)*(Constantes!$D$5*J163^2+Constantes!$D$6*J163+Constantes!$D$7)</f>
        <v>14.194614209854281</v>
      </c>
      <c r="L163" s="11">
        <f>(Constantes!$D$10/0.8)*(0.00376*D163^2-0.0516*D163-6.967)</f>
        <v>-4.4601585000000004</v>
      </c>
      <c r="M163" s="34"/>
    </row>
    <row r="164" spans="2:13" x14ac:dyDescent="0.25">
      <c r="B164" s="32"/>
      <c r="C164" s="11">
        <v>161</v>
      </c>
      <c r="D164" s="11">
        <f>(Clima!D164+Clima!E164)/2</f>
        <v>7.5</v>
      </c>
      <c r="E164" s="11">
        <f t="shared" si="10"/>
        <v>1.0372370108957141</v>
      </c>
      <c r="F164" s="11">
        <f t="shared" si="11"/>
        <v>7.0929538162582961E-2</v>
      </c>
      <c r="G164" s="11">
        <f t="shared" si="12"/>
        <v>2.4832924999999997</v>
      </c>
      <c r="H164" s="11">
        <f>0.001013*Constantes!$D$4/(0.622*G164)</f>
        <v>4.4872298496899804E-2</v>
      </c>
      <c r="I164" s="11">
        <f t="shared" si="13"/>
        <v>0.31078092343514818</v>
      </c>
      <c r="J164" s="11">
        <f t="shared" si="14"/>
        <v>0.39993997167581363</v>
      </c>
      <c r="K164" s="11">
        <f>(Constantes!$D$10/0.8)*(Constantes!$D$5*J164^2+Constantes!$D$6*J164+Constantes!$D$7)</f>
        <v>14.173961509471891</v>
      </c>
      <c r="L164" s="11">
        <f>(Constantes!$D$10/0.8)*(0.00376*D164^2-0.0516*D164-6.967)</f>
        <v>-4.4640624999999998</v>
      </c>
      <c r="M164" s="34"/>
    </row>
    <row r="165" spans="2:13" x14ac:dyDescent="0.25">
      <c r="B165" s="32"/>
      <c r="C165" s="11">
        <v>162</v>
      </c>
      <c r="D165" s="11">
        <f>(Clima!D165+Clima!E165)/2</f>
        <v>9.1</v>
      </c>
      <c r="E165" s="11">
        <f t="shared" si="10"/>
        <v>1.1563680372555176</v>
      </c>
      <c r="F165" s="11">
        <f t="shared" si="11"/>
        <v>7.8052465514333522E-2</v>
      </c>
      <c r="G165" s="11">
        <f t="shared" si="12"/>
        <v>2.4795148999999999</v>
      </c>
      <c r="H165" s="11">
        <f>0.001013*Constantes!$D$4/(0.622*G165)</f>
        <v>4.494066251229728E-2</v>
      </c>
      <c r="I165" s="11">
        <f t="shared" si="13"/>
        <v>0.32248506174818503</v>
      </c>
      <c r="J165" s="11">
        <f t="shared" si="14"/>
        <v>0.40135434634108819</v>
      </c>
      <c r="K165" s="11">
        <f>(Constantes!$D$10/0.8)*(Constantes!$D$5*J165^2+Constantes!$D$6*J165+Constantes!$D$7)</f>
        <v>14.154870324546284</v>
      </c>
      <c r="L165" s="11">
        <f>(Constantes!$D$10/0.8)*(0.00376*D165^2-0.0516*D165-6.967)</f>
        <v>-4.4532464999999997</v>
      </c>
      <c r="M165" s="34"/>
    </row>
    <row r="166" spans="2:13" x14ac:dyDescent="0.25">
      <c r="B166" s="32"/>
      <c r="C166" s="11">
        <v>163</v>
      </c>
      <c r="D166" s="11">
        <f>(Clima!D166+Clima!E166)/2</f>
        <v>10.85</v>
      </c>
      <c r="E166" s="11">
        <f t="shared" si="10"/>
        <v>1.3003002567289974</v>
      </c>
      <c r="F166" s="11">
        <f t="shared" si="11"/>
        <v>8.6534052607070783E-2</v>
      </c>
      <c r="G166" s="11">
        <f t="shared" si="12"/>
        <v>2.4753831499999999</v>
      </c>
      <c r="H166" s="11">
        <f>0.001013*Constantes!$D$4/(0.622*G166)</f>
        <v>4.5015674569455051E-2</v>
      </c>
      <c r="I166" s="11">
        <f t="shared" si="13"/>
        <v>0.33483065028999898</v>
      </c>
      <c r="J166" s="11">
        <f t="shared" si="14"/>
        <v>0.4026497910516057</v>
      </c>
      <c r="K166" s="11">
        <f>(Constantes!$D$10/0.8)*(Constantes!$D$5*J166^2+Constantes!$D$6*J166+Constantes!$D$7)</f>
        <v>14.13735481679273</v>
      </c>
      <c r="L166" s="11">
        <f>(Constantes!$D$10/0.8)*(0.00376*D166^2-0.0516*D166-6.967)</f>
        <v>-4.4276396250000003</v>
      </c>
      <c r="M166" s="34"/>
    </row>
    <row r="167" spans="2:13" x14ac:dyDescent="0.25">
      <c r="B167" s="32"/>
      <c r="C167" s="11">
        <v>164</v>
      </c>
      <c r="D167" s="11">
        <f>(Clima!D167+Clima!E167)/2</f>
        <v>8.5500000000000007</v>
      </c>
      <c r="E167" s="11">
        <f t="shared" si="10"/>
        <v>1.1141256884066946</v>
      </c>
      <c r="F167" s="11">
        <f t="shared" si="11"/>
        <v>7.553804083049119E-2</v>
      </c>
      <c r="G167" s="11">
        <f t="shared" si="12"/>
        <v>2.4808134499999999</v>
      </c>
      <c r="H167" s="11">
        <f>0.001013*Constantes!$D$4/(0.622*G167)</f>
        <v>4.4917138898578825E-2</v>
      </c>
      <c r="I167" s="11">
        <f t="shared" si="13"/>
        <v>0.31850530773396696</v>
      </c>
      <c r="J167" s="11">
        <f t="shared" si="14"/>
        <v>0.40382592193914041</v>
      </c>
      <c r="K167" s="11">
        <f>(Constantes!$D$10/0.8)*(Constantes!$D$5*J167^2+Constantes!$D$6*J167+Constantes!$D$7)</f>
        <v>14.121427992240122</v>
      </c>
      <c r="L167" s="11">
        <f>(Constantes!$D$10/0.8)*(0.00376*D167^2-0.0516*D167-6.967)</f>
        <v>-4.458321625</v>
      </c>
      <c r="M167" s="34"/>
    </row>
    <row r="168" spans="2:13" x14ac:dyDescent="0.25">
      <c r="B168" s="32"/>
      <c r="C168" s="11">
        <v>165</v>
      </c>
      <c r="D168" s="11">
        <f>(Clima!D168+Clima!E168)/2</f>
        <v>9.75</v>
      </c>
      <c r="E168" s="11">
        <f t="shared" si="10"/>
        <v>1.208102321837458</v>
      </c>
      <c r="F168" s="11">
        <f t="shared" si="11"/>
        <v>8.1115893548976525E-2</v>
      </c>
      <c r="G168" s="11">
        <f t="shared" si="12"/>
        <v>2.4779802499999999</v>
      </c>
      <c r="H168" s="11">
        <f>0.001013*Constantes!$D$4/(0.622*G168)</f>
        <v>4.4968494932561519E-2</v>
      </c>
      <c r="I168" s="11">
        <f t="shared" si="13"/>
        <v>0.3271277184414379</v>
      </c>
      <c r="J168" s="11">
        <f t="shared" si="14"/>
        <v>0.40488239049072738</v>
      </c>
      <c r="K168" s="11">
        <f>(Constantes!$D$10/0.8)*(Constantes!$D$5*J168^2+Constantes!$D$6*J168+Constantes!$D$7)</f>
        <v>14.107101688113758</v>
      </c>
      <c r="L168" s="11">
        <f>(Constantes!$D$10/0.8)*(0.00376*D168^2-0.0516*D168-6.967)</f>
        <v>-4.4454156249999999</v>
      </c>
      <c r="M168" s="34"/>
    </row>
    <row r="169" spans="2:13" x14ac:dyDescent="0.25">
      <c r="B169" s="32"/>
      <c r="C169" s="11">
        <v>166</v>
      </c>
      <c r="D169" s="11">
        <f>(Clima!D169+Clima!E169)/2</f>
        <v>8.15</v>
      </c>
      <c r="E169" s="11">
        <f t="shared" si="10"/>
        <v>1.0842628845563618</v>
      </c>
      <c r="F169" s="11">
        <f t="shared" si="11"/>
        <v>7.3753132863077983E-2</v>
      </c>
      <c r="G169" s="11">
        <f t="shared" si="12"/>
        <v>2.4817578499999997</v>
      </c>
      <c r="H169" s="11">
        <f>0.001013*Constantes!$D$4/(0.622*G169)</f>
        <v>4.4900046277727111E-2</v>
      </c>
      <c r="I169" s="11">
        <f t="shared" si="13"/>
        <v>0.3155820076579775</v>
      </c>
      <c r="J169" s="11">
        <f t="shared" si="14"/>
        <v>0.40581888365193425</v>
      </c>
      <c r="K169" s="11">
        <f>(Constantes!$D$10/0.8)*(Constantes!$D$5*J169^2+Constantes!$D$6*J169+Constantes!$D$7)</f>
        <v>14.094386560891742</v>
      </c>
      <c r="L169" s="11">
        <f>(Constantes!$D$10/0.8)*(0.00376*D169^2-0.0516*D169-6.967)</f>
        <v>-4.4611196249999994</v>
      </c>
      <c r="M169" s="34"/>
    </row>
    <row r="170" spans="2:13" x14ac:dyDescent="0.25">
      <c r="B170" s="32"/>
      <c r="C170" s="11">
        <v>167</v>
      </c>
      <c r="D170" s="11">
        <f>(Clima!D170+Clima!E170)/2</f>
        <v>9.85</v>
      </c>
      <c r="E170" s="11">
        <f t="shared" si="10"/>
        <v>1.2162394815909714</v>
      </c>
      <c r="F170" s="11">
        <f t="shared" si="11"/>
        <v>8.1596178970055111E-2</v>
      </c>
      <c r="G170" s="11">
        <f t="shared" si="12"/>
        <v>2.4777441499999999</v>
      </c>
      <c r="H170" s="11">
        <f>0.001013*Constantes!$D$4/(0.622*G170)</f>
        <v>4.4972779903491057E-2</v>
      </c>
      <c r="I170" s="11">
        <f t="shared" si="13"/>
        <v>0.32783604352575479</v>
      </c>
      <c r="J170" s="11">
        <f t="shared" si="14"/>
        <v>0.40663512391962631</v>
      </c>
      <c r="K170" s="11">
        <f>(Constantes!$D$10/0.8)*(Constantes!$D$5*J170^2+Constantes!$D$6*J170+Constantes!$D$7)</f>
        <v>14.083292075548584</v>
      </c>
      <c r="L170" s="11">
        <f>(Constantes!$D$10/0.8)*(0.00376*D170^2-0.0516*D170-6.967)</f>
        <v>-4.4440346249999996</v>
      </c>
      <c r="M170" s="34"/>
    </row>
    <row r="171" spans="2:13" x14ac:dyDescent="0.25">
      <c r="B171" s="32"/>
      <c r="C171" s="11">
        <v>168</v>
      </c>
      <c r="D171" s="11">
        <f>(Clima!D171+Clima!E171)/2</f>
        <v>8.8000000000000007</v>
      </c>
      <c r="E171" s="11">
        <f t="shared" si="10"/>
        <v>1.1331553597220867</v>
      </c>
      <c r="F171" s="11">
        <f t="shared" si="11"/>
        <v>7.6672245735482633E-2</v>
      </c>
      <c r="G171" s="11">
        <f t="shared" si="12"/>
        <v>2.4802231999999997</v>
      </c>
      <c r="H171" s="11">
        <f>0.001013*Constantes!$D$4/(0.622*G171)</f>
        <v>4.4927828396699357E-2</v>
      </c>
      <c r="I171" s="11">
        <f t="shared" si="13"/>
        <v>0.32032005015899595</v>
      </c>
      <c r="J171" s="11">
        <f t="shared" si="14"/>
        <v>0.40733086942419622</v>
      </c>
      <c r="K171" s="11">
        <f>(Constantes!$D$10/0.8)*(Constantes!$D$5*J171^2+Constantes!$D$6*J171+Constantes!$D$7)</f>
        <v>14.073826495998203</v>
      </c>
      <c r="L171" s="11">
        <f>(Constantes!$D$10/0.8)*(0.00376*D171^2-0.0516*D171-6.967)</f>
        <v>-4.4561909999999996</v>
      </c>
      <c r="M171" s="34"/>
    </row>
    <row r="172" spans="2:13" x14ac:dyDescent="0.25">
      <c r="B172" s="32"/>
      <c r="C172" s="11">
        <v>169</v>
      </c>
      <c r="D172" s="11">
        <f>(Clima!D172+Clima!E172)/2</f>
        <v>8.5500000000000007</v>
      </c>
      <c r="E172" s="11">
        <f t="shared" si="10"/>
        <v>1.1141256884066946</v>
      </c>
      <c r="F172" s="11">
        <f t="shared" si="11"/>
        <v>7.553804083049119E-2</v>
      </c>
      <c r="G172" s="11">
        <f t="shared" si="12"/>
        <v>2.4808134499999999</v>
      </c>
      <c r="H172" s="11">
        <f>0.001013*Constantes!$D$4/(0.622*G172)</f>
        <v>4.4917138898578825E-2</v>
      </c>
      <c r="I172" s="11">
        <f t="shared" si="13"/>
        <v>0.31850530773396696</v>
      </c>
      <c r="J172" s="11">
        <f t="shared" si="14"/>
        <v>0.40790591400123555</v>
      </c>
      <c r="K172" s="11">
        <f>(Constantes!$D$10/0.8)*(Constantes!$D$5*J172^2+Constantes!$D$6*J172+Constantes!$D$7)</f>
        <v>14.065996876747175</v>
      </c>
      <c r="L172" s="11">
        <f>(Constantes!$D$10/0.8)*(0.00376*D172^2-0.0516*D172-6.967)</f>
        <v>-4.458321625</v>
      </c>
      <c r="M172" s="34"/>
    </row>
    <row r="173" spans="2:13" x14ac:dyDescent="0.25">
      <c r="B173" s="32"/>
      <c r="C173" s="11">
        <v>170</v>
      </c>
      <c r="D173" s="11">
        <f>(Clima!D173+Clima!E173)/2</f>
        <v>8.65</v>
      </c>
      <c r="E173" s="11">
        <f t="shared" si="10"/>
        <v>1.1217035387262231</v>
      </c>
      <c r="F173" s="11">
        <f t="shared" si="11"/>
        <v>7.5989990506503152E-2</v>
      </c>
      <c r="G173" s="11">
        <f t="shared" si="12"/>
        <v>2.4805773499999999</v>
      </c>
      <c r="H173" s="11">
        <f>0.001013*Constantes!$D$4/(0.622*G173)</f>
        <v>4.4921414087374677E-2</v>
      </c>
      <c r="I173" s="11">
        <f t="shared" si="13"/>
        <v>0.3192323502116553</v>
      </c>
      <c r="J173" s="11">
        <f t="shared" si="14"/>
        <v>0.40836008725262574</v>
      </c>
      <c r="K173" s="11">
        <f>(Constantes!$D$10/0.8)*(Constantes!$D$5*J173^2+Constantes!$D$6*J173+Constantes!$D$7)</f>
        <v>14.059809055767623</v>
      </c>
      <c r="L173" s="11">
        <f>(Constantes!$D$10/0.8)*(0.00376*D173^2-0.0516*D173-6.967)</f>
        <v>-4.4575046250000003</v>
      </c>
      <c r="M173" s="34"/>
    </row>
    <row r="174" spans="2:13" x14ac:dyDescent="0.25">
      <c r="B174" s="32"/>
      <c r="C174" s="11">
        <v>171</v>
      </c>
      <c r="D174" s="11">
        <f>(Clima!D174+Clima!E174)/2</f>
        <v>9.15</v>
      </c>
      <c r="E174" s="11">
        <f t="shared" si="10"/>
        <v>1.1602772175252039</v>
      </c>
      <c r="F174" s="11">
        <f t="shared" si="11"/>
        <v>7.8284552595211263E-2</v>
      </c>
      <c r="G174" s="11">
        <f t="shared" si="12"/>
        <v>2.4793968500000001</v>
      </c>
      <c r="H174" s="11">
        <f>0.001013*Constantes!$D$4/(0.622*G174)</f>
        <v>4.4942802244470274E-2</v>
      </c>
      <c r="I174" s="11">
        <f t="shared" si="13"/>
        <v>0.3228445413311169</v>
      </c>
      <c r="J174" s="11">
        <f t="shared" si="14"/>
        <v>0.40869325459703054</v>
      </c>
      <c r="K174" s="11">
        <f>(Constantes!$D$10/0.8)*(Constantes!$D$5*J174^2+Constantes!$D$6*J174+Constantes!$D$7)</f>
        <v>14.055267648597923</v>
      </c>
      <c r="L174" s="11">
        <f>(Constantes!$D$10/0.8)*(0.00376*D174^2-0.0516*D174-6.967)</f>
        <v>-4.4527146249999996</v>
      </c>
      <c r="M174" s="34"/>
    </row>
    <row r="175" spans="2:13" x14ac:dyDescent="0.25">
      <c r="B175" s="32"/>
      <c r="C175" s="11">
        <v>172</v>
      </c>
      <c r="D175" s="11">
        <f>(Clima!D175+Clima!E175)/2</f>
        <v>8.85</v>
      </c>
      <c r="E175" s="11">
        <f t="shared" si="10"/>
        <v>1.1369954279192902</v>
      </c>
      <c r="F175" s="11">
        <f t="shared" si="11"/>
        <v>7.6900823791210993E-2</v>
      </c>
      <c r="G175" s="11">
        <f t="shared" si="12"/>
        <v>2.48010515</v>
      </c>
      <c r="H175" s="11">
        <f>0.001013*Constantes!$D$4/(0.622*G175)</f>
        <v>4.4929966906892042E-2</v>
      </c>
      <c r="I175" s="11">
        <f t="shared" si="13"/>
        <v>0.32068184992229182</v>
      </c>
      <c r="J175" s="11">
        <f t="shared" si="14"/>
        <v>0.40890531730977536</v>
      </c>
      <c r="K175" s="11">
        <f>(Constantes!$D$10/0.8)*(Constantes!$D$5*J175^2+Constantes!$D$6*J175+Constantes!$D$7)</f>
        <v>14.052376043677848</v>
      </c>
      <c r="L175" s="11">
        <f>(Constantes!$D$10/0.8)*(0.00376*D175^2-0.0516*D175-6.967)</f>
        <v>-4.455729625</v>
      </c>
      <c r="M175" s="34"/>
    </row>
    <row r="176" spans="2:13" x14ac:dyDescent="0.25">
      <c r="B176" s="32"/>
      <c r="C176" s="11">
        <v>173</v>
      </c>
      <c r="D176" s="11">
        <f>(Clima!D176+Clima!E176)/2</f>
        <v>8.9</v>
      </c>
      <c r="E176" s="11">
        <f t="shared" si="10"/>
        <v>1.1408469417770644</v>
      </c>
      <c r="F176" s="11">
        <f t="shared" si="11"/>
        <v>7.7129983670597452E-2</v>
      </c>
      <c r="G176" s="11">
        <f t="shared" si="12"/>
        <v>2.4799870999999998</v>
      </c>
      <c r="H176" s="11">
        <f>0.001013*Constantes!$D$4/(0.622*G176)</f>
        <v>4.4932105620675421E-2</v>
      </c>
      <c r="I176" s="11">
        <f t="shared" si="13"/>
        <v>0.3210432649226323</v>
      </c>
      <c r="J176" s="11">
        <f t="shared" si="14"/>
        <v>0.40899621255210172</v>
      </c>
      <c r="K176" s="11">
        <f>(Constantes!$D$10/0.8)*(Constantes!$D$5*J176^2+Constantes!$D$6*J176+Constantes!$D$7)</f>
        <v>14.051136398923472</v>
      </c>
      <c r="L176" s="11">
        <f>(Constantes!$D$10/0.8)*(0.00376*D176^2-0.0516*D176-6.967)</f>
        <v>-4.4552565</v>
      </c>
      <c r="M176" s="34"/>
    </row>
    <row r="177" spans="2:13" x14ac:dyDescent="0.25">
      <c r="B177" s="32"/>
      <c r="C177" s="11">
        <v>174</v>
      </c>
      <c r="D177" s="11">
        <f>(Clima!D177+Clima!E177)/2</f>
        <v>10</v>
      </c>
      <c r="E177" s="11">
        <f t="shared" si="10"/>
        <v>1.2285355953233976</v>
      </c>
      <c r="F177" s="11">
        <f t="shared" si="11"/>
        <v>8.2321156964857062E-2</v>
      </c>
      <c r="G177" s="11">
        <f t="shared" si="12"/>
        <v>2.4773899999999998</v>
      </c>
      <c r="H177" s="11">
        <f>0.001013*Constantes!$D$4/(0.622*G177)</f>
        <v>4.4979208891257547E-2</v>
      </c>
      <c r="I177" s="11">
        <f t="shared" si="13"/>
        <v>0.32889553570326324</v>
      </c>
      <c r="J177" s="11">
        <f t="shared" si="14"/>
        <v>0.40896591338978777</v>
      </c>
      <c r="K177" s="11">
        <f>(Constantes!$D$10/0.8)*(Constantes!$D$5*J177^2+Constantes!$D$6*J177+Constantes!$D$7)</f>
        <v>14.051549639545691</v>
      </c>
      <c r="L177" s="11">
        <f>(Constantes!$D$10/0.8)*(0.00376*D177^2-0.0516*D177-6.967)</f>
        <v>-4.4418749999999996</v>
      </c>
      <c r="M177" s="34"/>
    </row>
    <row r="178" spans="2:13" x14ac:dyDescent="0.25">
      <c r="B178" s="32"/>
      <c r="C178" s="11">
        <v>175</v>
      </c>
      <c r="D178" s="11">
        <f>(Clima!D178+Clima!E178)/2</f>
        <v>9</v>
      </c>
      <c r="E178" s="11">
        <f t="shared" si="10"/>
        <v>1.1485844230421196</v>
      </c>
      <c r="F178" s="11">
        <f t="shared" si="11"/>
        <v>7.759005371461257E-2</v>
      </c>
      <c r="G178" s="11">
        <f t="shared" si="12"/>
        <v>2.4797509999999998</v>
      </c>
      <c r="H178" s="11">
        <f>0.001013*Constantes!$D$4/(0.622*G178)</f>
        <v>4.493638365913051E-2</v>
      </c>
      <c r="I178" s="11">
        <f t="shared" si="13"/>
        <v>0.32176493751214225</v>
      </c>
      <c r="J178" s="11">
        <f t="shared" si="14"/>
        <v>0.40881442880112911</v>
      </c>
      <c r="K178" s="11">
        <f>(Constantes!$D$10/0.8)*(Constantes!$D$5*J178^2+Constantes!$D$6*J178+Constantes!$D$7)</f>
        <v>14.053615457114885</v>
      </c>
      <c r="L178" s="11">
        <f>(Constantes!$D$10/0.8)*(0.00376*D178^2-0.0516*D178-6.967)</f>
        <v>-4.454275</v>
      </c>
      <c r="M178" s="34"/>
    </row>
    <row r="179" spans="2:13" x14ac:dyDescent="0.25">
      <c r="B179" s="32"/>
      <c r="C179" s="11">
        <v>176</v>
      </c>
      <c r="D179" s="11">
        <f>(Clima!D179+Clima!E179)/2</f>
        <v>9</v>
      </c>
      <c r="E179" s="11">
        <f t="shared" si="10"/>
        <v>1.1485844230421196</v>
      </c>
      <c r="F179" s="11">
        <f t="shared" si="11"/>
        <v>7.759005371461257E-2</v>
      </c>
      <c r="G179" s="11">
        <f t="shared" si="12"/>
        <v>2.4797509999999998</v>
      </c>
      <c r="H179" s="11">
        <f>0.001013*Constantes!$D$4/(0.622*G179)</f>
        <v>4.493638365913051E-2</v>
      </c>
      <c r="I179" s="11">
        <f t="shared" si="13"/>
        <v>0.32176493751214225</v>
      </c>
      <c r="J179" s="11">
        <f t="shared" si="14"/>
        <v>0.40854180367427873</v>
      </c>
      <c r="K179" s="11">
        <f>(Constantes!$D$10/0.8)*(Constantes!$D$5*J179^2+Constantes!$D$6*J179+Constantes!$D$7)</f>
        <v>14.057332309872731</v>
      </c>
      <c r="L179" s="11">
        <f>(Constantes!$D$10/0.8)*(0.00376*D179^2-0.0516*D179-6.967)</f>
        <v>-4.454275</v>
      </c>
      <c r="M179" s="34"/>
    </row>
    <row r="180" spans="2:13" x14ac:dyDescent="0.25">
      <c r="B180" s="32"/>
      <c r="C180" s="11">
        <v>177</v>
      </c>
      <c r="D180" s="11">
        <f>(Clima!D180+Clima!E180)/2</f>
        <v>10.7</v>
      </c>
      <c r="E180" s="11">
        <f t="shared" si="10"/>
        <v>1.2873744557569893</v>
      </c>
      <c r="F180" s="11">
        <f t="shared" si="11"/>
        <v>8.5777518855556414E-2</v>
      </c>
      <c r="G180" s="11">
        <f t="shared" si="12"/>
        <v>2.4757373</v>
      </c>
      <c r="H180" s="11">
        <f>0.001013*Constantes!$D$4/(0.622*G180)</f>
        <v>4.5009235153952935E-2</v>
      </c>
      <c r="I180" s="11">
        <f t="shared" si="13"/>
        <v>0.33379183113820976</v>
      </c>
      <c r="J180" s="11">
        <f t="shared" si="14"/>
        <v>0.40814811879394536</v>
      </c>
      <c r="K180" s="11">
        <f>(Constantes!$D$10/0.8)*(Constantes!$D$5*J180^2+Constantes!$D$6*J180+Constantes!$D$7)</f>
        <v>14.062697424290816</v>
      </c>
      <c r="L180" s="11">
        <f>(Constantes!$D$10/0.8)*(0.00376*D180^2-0.0516*D180-6.967)</f>
        <v>-4.4303984999999999</v>
      </c>
      <c r="M180" s="34"/>
    </row>
    <row r="181" spans="2:13" x14ac:dyDescent="0.25">
      <c r="B181" s="32"/>
      <c r="C181" s="11">
        <v>178</v>
      </c>
      <c r="D181" s="11">
        <f>(Clima!D181+Clima!E181)/2</f>
        <v>9.0500000000000007</v>
      </c>
      <c r="E181" s="11">
        <f t="shared" si="10"/>
        <v>1.152470448883921</v>
      </c>
      <c r="F181" s="11">
        <f t="shared" si="11"/>
        <v>7.7820966290941845E-2</v>
      </c>
      <c r="G181" s="11">
        <f t="shared" si="12"/>
        <v>2.4796329500000001</v>
      </c>
      <c r="H181" s="11">
        <f>0.001013*Constantes!$D$4/(0.622*G181)</f>
        <v>4.4938522983860384E-2</v>
      </c>
      <c r="I181" s="11">
        <f t="shared" si="13"/>
        <v>0.32212519355648117</v>
      </c>
      <c r="J181" s="11">
        <f t="shared" si="14"/>
        <v>0.40763349081745559</v>
      </c>
      <c r="K181" s="11">
        <f>(Constantes!$D$10/0.8)*(Constantes!$D$5*J181^2+Constantes!$D$6*J181+Constantes!$D$7)</f>
        <v>14.069706797874339</v>
      </c>
      <c r="L181" s="11">
        <f>(Constantes!$D$10/0.8)*(0.00376*D181^2-0.0516*D181-6.967)</f>
        <v>-4.4537666250000001</v>
      </c>
      <c r="M181" s="34"/>
    </row>
    <row r="182" spans="2:13" x14ac:dyDescent="0.25">
      <c r="B182" s="32"/>
      <c r="C182" s="11">
        <v>179</v>
      </c>
      <c r="D182" s="11">
        <f>(Clima!D182+Clima!E182)/2</f>
        <v>10.95</v>
      </c>
      <c r="E182" s="11">
        <f t="shared" si="10"/>
        <v>1.3089806979693788</v>
      </c>
      <c r="F182" s="11">
        <f t="shared" si="11"/>
        <v>8.7041563253404466E-2</v>
      </c>
      <c r="G182" s="11">
        <f t="shared" si="12"/>
        <v>2.4751470499999999</v>
      </c>
      <c r="H182" s="11">
        <f>0.001013*Constantes!$D$4/(0.622*G182)</f>
        <v>4.5019968536864317E-2</v>
      </c>
      <c r="I182" s="11">
        <f t="shared" si="13"/>
        <v>0.33552114198285082</v>
      </c>
      <c r="J182" s="11">
        <f t="shared" si="14"/>
        <v>0.40699807224018525</v>
      </c>
      <c r="K182" s="11">
        <f>(Constantes!$D$10/0.8)*(Constantes!$D$5*J182^2+Constantes!$D$6*J182+Constantes!$D$7)</f>
        <v>14.078355203207654</v>
      </c>
      <c r="L182" s="11">
        <f>(Constantes!$D$10/0.8)*(0.00376*D182^2-0.0516*D182-6.967)</f>
        <v>-4.4257416249999997</v>
      </c>
      <c r="M182" s="34"/>
    </row>
    <row r="183" spans="2:13" x14ac:dyDescent="0.25">
      <c r="B183" s="32"/>
      <c r="C183" s="11">
        <v>180</v>
      </c>
      <c r="D183" s="11">
        <f>(Clima!D183+Clima!E183)/2</f>
        <v>11.35</v>
      </c>
      <c r="E183" s="11">
        <f t="shared" si="10"/>
        <v>1.3442138857215939</v>
      </c>
      <c r="F183" s="11">
        <f t="shared" si="11"/>
        <v>8.9097066304630032E-2</v>
      </c>
      <c r="G183" s="11">
        <f t="shared" si="12"/>
        <v>2.4742026500000001</v>
      </c>
      <c r="H183" s="11">
        <f>0.001013*Constantes!$D$4/(0.622*G183)</f>
        <v>4.5037152601510852E-2</v>
      </c>
      <c r="I183" s="11">
        <f t="shared" si="13"/>
        <v>0.33826658351104416</v>
      </c>
      <c r="J183" s="11">
        <f t="shared" si="14"/>
        <v>0.40624205135037245</v>
      </c>
      <c r="K183" s="11">
        <f>(Constantes!$D$10/0.8)*(Constantes!$D$5*J183^2+Constantes!$D$6*J183+Constantes!$D$7)</f>
        <v>14.088636193237081</v>
      </c>
      <c r="L183" s="11">
        <f>(Constantes!$D$10/0.8)*(0.00376*D183^2-0.0516*D183-6.967)</f>
        <v>-4.4176796249999999</v>
      </c>
      <c r="M183" s="34"/>
    </row>
    <row r="184" spans="2:13" x14ac:dyDescent="0.25">
      <c r="B184" s="32"/>
      <c r="C184" s="11">
        <v>181</v>
      </c>
      <c r="D184" s="11">
        <f>(Clima!D184+Clima!E184)/2</f>
        <v>9.75</v>
      </c>
      <c r="E184" s="11">
        <f t="shared" si="10"/>
        <v>1.208102321837458</v>
      </c>
      <c r="F184" s="11">
        <f t="shared" si="11"/>
        <v>8.1115893548976525E-2</v>
      </c>
      <c r="G184" s="11">
        <f t="shared" si="12"/>
        <v>2.4779802499999999</v>
      </c>
      <c r="H184" s="11">
        <f>0.001013*Constantes!$D$4/(0.622*G184)</f>
        <v>4.4968494932561519E-2</v>
      </c>
      <c r="I184" s="11">
        <f t="shared" si="13"/>
        <v>0.3271277184414379</v>
      </c>
      <c r="J184" s="11">
        <f t="shared" si="14"/>
        <v>0.40536565217332293</v>
      </c>
      <c r="K184" s="11">
        <f>(Constantes!$D$10/0.8)*(Constantes!$D$5*J184^2+Constantes!$D$6*J184+Constantes!$D$7)</f>
        <v>14.100542107785055</v>
      </c>
      <c r="L184" s="11">
        <f>(Constantes!$D$10/0.8)*(0.00376*D184^2-0.0516*D184-6.967)</f>
        <v>-4.4454156249999999</v>
      </c>
      <c r="M184" s="34"/>
    </row>
    <row r="185" spans="2:13" x14ac:dyDescent="0.25">
      <c r="B185" s="32"/>
      <c r="C185" s="11">
        <v>182</v>
      </c>
      <c r="D185" s="11">
        <f>(Clima!D185+Clima!E185)/2</f>
        <v>10.75</v>
      </c>
      <c r="E185" s="11">
        <f t="shared" si="10"/>
        <v>1.2916704499993741</v>
      </c>
      <c r="F185" s="11">
        <f t="shared" si="11"/>
        <v>8.602906751025155E-2</v>
      </c>
      <c r="G185" s="11">
        <f t="shared" si="12"/>
        <v>2.4756192499999998</v>
      </c>
      <c r="H185" s="11">
        <f>0.001013*Constantes!$D$4/(0.622*G185)</f>
        <v>4.5011381421077787E-2</v>
      </c>
      <c r="I185" s="11">
        <f t="shared" si="13"/>
        <v>0.33413851435416753</v>
      </c>
      <c r="J185" s="11">
        <f t="shared" si="14"/>
        <v>0.40436913440502725</v>
      </c>
      <c r="K185" s="11">
        <f>(Constantes!$D$10/0.8)*(Constantes!$D$5*J185^2+Constantes!$D$6*J185+Constantes!$D$7)</f>
        <v>14.114064081288136</v>
      </c>
      <c r="L185" s="11">
        <f>(Constantes!$D$10/0.8)*(0.00376*D185^2-0.0516*D185-6.967)</f>
        <v>-4.4294906249999997</v>
      </c>
      <c r="M185" s="34"/>
    </row>
    <row r="186" spans="2:13" x14ac:dyDescent="0.25">
      <c r="B186" s="32"/>
      <c r="C186" s="11">
        <v>183</v>
      </c>
      <c r="D186" s="11">
        <f>(Clima!D186+Clima!E186)/2</f>
        <v>10.9</v>
      </c>
      <c r="E186" s="11">
        <f t="shared" si="10"/>
        <v>1.3046341322396258</v>
      </c>
      <c r="F186" s="11">
        <f t="shared" si="11"/>
        <v>8.6787491598136493E-2</v>
      </c>
      <c r="G186" s="11">
        <f t="shared" si="12"/>
        <v>2.4752651000000001</v>
      </c>
      <c r="H186" s="11">
        <f>0.001013*Constantes!$D$4/(0.622*G186)</f>
        <v>4.5017821450766028E-2</v>
      </c>
      <c r="I186" s="11">
        <f t="shared" si="13"/>
        <v>0.33517610193237696</v>
      </c>
      <c r="J186" s="11">
        <f t="shared" si="14"/>
        <v>0.40325279333520658</v>
      </c>
      <c r="K186" s="11">
        <f>(Constantes!$D$10/0.8)*(Constantes!$D$5*J186^2+Constantes!$D$6*J186+Constantes!$D$7)</f>
        <v>14.129192051750161</v>
      </c>
      <c r="L186" s="11">
        <f>(Constantes!$D$10/0.8)*(0.00376*D186^2-0.0516*D186-6.967)</f>
        <v>-4.4266964999999994</v>
      </c>
      <c r="M186" s="34"/>
    </row>
    <row r="187" spans="2:13" x14ac:dyDescent="0.25">
      <c r="B187" s="32"/>
      <c r="C187" s="11">
        <v>184</v>
      </c>
      <c r="D187" s="11">
        <f>(Clima!D187+Clima!E187)/2</f>
        <v>10</v>
      </c>
      <c r="E187" s="11">
        <f t="shared" si="10"/>
        <v>1.2285355953233976</v>
      </c>
      <c r="F187" s="11">
        <f t="shared" si="11"/>
        <v>8.2321156964857062E-2</v>
      </c>
      <c r="G187" s="11">
        <f t="shared" si="12"/>
        <v>2.4773899999999998</v>
      </c>
      <c r="H187" s="11">
        <f>0.001013*Constantes!$D$4/(0.622*G187)</f>
        <v>4.4979208891257547E-2</v>
      </c>
      <c r="I187" s="11">
        <f t="shared" si="13"/>
        <v>0.32889553570326324</v>
      </c>
      <c r="J187" s="11">
        <f t="shared" si="14"/>
        <v>0.40201695975981272</v>
      </c>
      <c r="K187" s="11">
        <f>(Constantes!$D$10/0.8)*(Constantes!$D$5*J187^2+Constantes!$D$6*J187+Constantes!$D$7)</f>
        <v>14.145914770900381</v>
      </c>
      <c r="L187" s="11">
        <f>(Constantes!$D$10/0.8)*(0.00376*D187^2-0.0516*D187-6.967)</f>
        <v>-4.4418749999999996</v>
      </c>
      <c r="M187" s="34"/>
    </row>
    <row r="188" spans="2:13" x14ac:dyDescent="0.25">
      <c r="B188" s="32"/>
      <c r="C188" s="11">
        <v>185</v>
      </c>
      <c r="D188" s="11">
        <f>(Clima!D188+Clima!E188)/2</f>
        <v>11.65</v>
      </c>
      <c r="E188" s="11">
        <f t="shared" si="10"/>
        <v>1.3711829440577765</v>
      </c>
      <c r="F188" s="11">
        <f t="shared" si="11"/>
        <v>9.0665715946703279E-2</v>
      </c>
      <c r="G188" s="11">
        <f t="shared" si="12"/>
        <v>2.4734943499999997</v>
      </c>
      <c r="H188" s="11">
        <f>0.001013*Constantes!$D$4/(0.622*G188)</f>
        <v>4.5050049261326407E-2</v>
      </c>
      <c r="I188" s="11">
        <f t="shared" si="13"/>
        <v>0.34030820325039612</v>
      </c>
      <c r="J188" s="11">
        <f t="shared" si="14"/>
        <v>0.40066199988300538</v>
      </c>
      <c r="K188" s="11">
        <f>(Constantes!$D$10/0.8)*(Constantes!$D$5*J188^2+Constantes!$D$6*J188+Constantes!$D$7)</f>
        <v>14.164219815545065</v>
      </c>
      <c r="L188" s="11">
        <f>(Constantes!$D$10/0.8)*(0.00376*D188^2-0.0516*D188-6.967)</f>
        <v>-4.4111396249999997</v>
      </c>
      <c r="M188" s="34"/>
    </row>
    <row r="189" spans="2:13" x14ac:dyDescent="0.25">
      <c r="B189" s="32"/>
      <c r="C189" s="11">
        <v>186</v>
      </c>
      <c r="D189" s="11">
        <f>(Clima!D189+Clima!E189)/2</f>
        <v>11.45</v>
      </c>
      <c r="E189" s="11">
        <f t="shared" si="10"/>
        <v>1.3531513167724236</v>
      </c>
      <c r="F189" s="11">
        <f t="shared" si="11"/>
        <v>8.9617358691077773E-2</v>
      </c>
      <c r="G189" s="11">
        <f t="shared" si="12"/>
        <v>2.4739665500000001</v>
      </c>
      <c r="H189" s="11">
        <f>0.001013*Constantes!$D$4/(0.622*G189)</f>
        <v>4.504145066759796E-2</v>
      </c>
      <c r="I189" s="11">
        <f t="shared" si="13"/>
        <v>0.33894879271912193</v>
      </c>
      <c r="J189" s="11">
        <f t="shared" si="14"/>
        <v>0.39918831520863862</v>
      </c>
      <c r="K189" s="11">
        <f>(Constantes!$D$10/0.8)*(Constantes!$D$5*J189^2+Constantes!$D$6*J189+Constantes!$D$7)</f>
        <v>14.184093600099683</v>
      </c>
      <c r="L189" s="11">
        <f>(Constantes!$D$10/0.8)*(0.00376*D189^2-0.0516*D189-6.967)</f>
        <v>-4.4155466249999993</v>
      </c>
      <c r="M189" s="34"/>
    </row>
    <row r="190" spans="2:13" x14ac:dyDescent="0.25">
      <c r="B190" s="32"/>
      <c r="C190" s="11">
        <v>187</v>
      </c>
      <c r="D190" s="11">
        <f>(Clima!D190+Clima!E190)/2</f>
        <v>11.7</v>
      </c>
      <c r="E190" s="11">
        <f t="shared" si="10"/>
        <v>1.3757236996547897</v>
      </c>
      <c r="F190" s="11">
        <f t="shared" si="11"/>
        <v>9.0929432125051668E-2</v>
      </c>
      <c r="G190" s="11">
        <f t="shared" si="12"/>
        <v>2.4733763</v>
      </c>
      <c r="H190" s="11">
        <f>0.001013*Constantes!$D$4/(0.622*G190)</f>
        <v>4.5052199422753639E-2</v>
      </c>
      <c r="I190" s="11">
        <f t="shared" si="13"/>
        <v>0.3406470099449177</v>
      </c>
      <c r="J190" s="11">
        <f t="shared" si="14"/>
        <v>0.39759634242128605</v>
      </c>
      <c r="K190" s="11">
        <f>(Constantes!$D$10/0.8)*(Constantes!$D$5*J190^2+Constantes!$D$6*J190+Constantes!$D$7)</f>
        <v>14.205521390287499</v>
      </c>
      <c r="L190" s="11">
        <f>(Constantes!$D$10/0.8)*(0.00376*D190^2-0.0516*D190-6.967)</f>
        <v>-4.4100085</v>
      </c>
      <c r="M190" s="34"/>
    </row>
    <row r="191" spans="2:13" x14ac:dyDescent="0.25">
      <c r="B191" s="32"/>
      <c r="C191" s="11">
        <v>188</v>
      </c>
      <c r="D191" s="11">
        <f>(Clima!D191+Clima!E191)/2</f>
        <v>9.75</v>
      </c>
      <c r="E191" s="11">
        <f t="shared" si="10"/>
        <v>1.208102321837458</v>
      </c>
      <c r="F191" s="11">
        <f t="shared" si="11"/>
        <v>8.1115893548976525E-2</v>
      </c>
      <c r="G191" s="11">
        <f t="shared" si="12"/>
        <v>2.4779802499999999</v>
      </c>
      <c r="H191" s="11">
        <f>0.001013*Constantes!$D$4/(0.622*G191)</f>
        <v>4.4968494932561519E-2</v>
      </c>
      <c r="I191" s="11">
        <f t="shared" si="13"/>
        <v>0.3271277184414379</v>
      </c>
      <c r="J191" s="11">
        <f t="shared" si="14"/>
        <v>0.39588655325684224</v>
      </c>
      <c r="K191" s="11">
        <f>(Constantes!$D$10/0.8)*(Constantes!$D$5*J191^2+Constantes!$D$6*J191+Constantes!$D$7)</f>
        <v>14.228487317989027</v>
      </c>
      <c r="L191" s="11">
        <f>(Constantes!$D$10/0.8)*(0.00376*D191^2-0.0516*D191-6.967)</f>
        <v>-4.4454156249999999</v>
      </c>
      <c r="M191" s="34"/>
    </row>
    <row r="192" spans="2:13" x14ac:dyDescent="0.25">
      <c r="B192" s="32"/>
      <c r="C192" s="11">
        <v>189</v>
      </c>
      <c r="D192" s="11">
        <f>(Clima!D192+Clima!E192)/2</f>
        <v>8.3000000000000007</v>
      </c>
      <c r="E192" s="11">
        <f t="shared" si="10"/>
        <v>1.0953778240340981</v>
      </c>
      <c r="F192" s="11">
        <f t="shared" si="11"/>
        <v>7.4418202097829511E-2</v>
      </c>
      <c r="G192" s="11">
        <f t="shared" si="12"/>
        <v>2.4814037</v>
      </c>
      <c r="H192" s="11">
        <f>0.001013*Constantes!$D$4/(0.622*G192)</f>
        <v>4.4906454485867227E-2</v>
      </c>
      <c r="I192" s="11">
        <f t="shared" si="13"/>
        <v>0.31668106733869283</v>
      </c>
      <c r="J192" s="11">
        <f t="shared" si="14"/>
        <v>0.39405945436273682</v>
      </c>
      <c r="K192" s="11">
        <f>(Constantes!$D$10/0.8)*(Constantes!$D$5*J192^2+Constantes!$D$6*J192+Constantes!$D$7)</f>
        <v>14.252974397225529</v>
      </c>
      <c r="L192" s="11">
        <f>(Constantes!$D$10/0.8)*(0.00376*D192^2-0.0516*D192-6.967)</f>
        <v>-4.4601585000000004</v>
      </c>
      <c r="M192" s="34"/>
    </row>
    <row r="193" spans="2:13" x14ac:dyDescent="0.25">
      <c r="B193" s="32"/>
      <c r="C193" s="11">
        <v>190</v>
      </c>
      <c r="D193" s="11">
        <f>(Clima!D193+Clima!E193)/2</f>
        <v>7.2</v>
      </c>
      <c r="E193" s="11">
        <f t="shared" si="10"/>
        <v>1.0161453093242518</v>
      </c>
      <c r="F193" s="11">
        <f t="shared" si="11"/>
        <v>6.9657846489614608E-2</v>
      </c>
      <c r="G193" s="11">
        <f t="shared" si="12"/>
        <v>2.4840008</v>
      </c>
      <c r="H193" s="11">
        <f>0.001013*Constantes!$D$4/(0.622*G193)</f>
        <v>4.4859503392717312E-2</v>
      </c>
      <c r="I193" s="11">
        <f t="shared" si="13"/>
        <v>0.30854432891657324</v>
      </c>
      <c r="J193" s="11">
        <f t="shared" si="14"/>
        <v>0.3921155871478042</v>
      </c>
      <c r="K193" s="11">
        <f>(Constantes!$D$10/0.8)*(Constantes!$D$5*J193^2+Constantes!$D$6*J193+Constantes!$D$7)</f>
        <v>14.278964541258452</v>
      </c>
      <c r="L193" s="11">
        <f>(Constantes!$D$10/0.8)*(0.00376*D193^2-0.0516*D193-6.967)</f>
        <v>-4.4647509999999997</v>
      </c>
      <c r="M193" s="34"/>
    </row>
    <row r="194" spans="2:13" x14ac:dyDescent="0.25">
      <c r="B194" s="32"/>
      <c r="C194" s="11">
        <v>191</v>
      </c>
      <c r="D194" s="11">
        <f>(Clima!D194+Clima!E194)/2</f>
        <v>9.5500000000000007</v>
      </c>
      <c r="E194" s="11">
        <f t="shared" si="10"/>
        <v>1.1919715122427115</v>
      </c>
      <c r="F194" s="11">
        <f t="shared" si="11"/>
        <v>8.0162557967816087E-2</v>
      </c>
      <c r="G194" s="11">
        <f t="shared" si="12"/>
        <v>2.4784524499999998</v>
      </c>
      <c r="H194" s="11">
        <f>0.001013*Constantes!$D$4/(0.622*G194)</f>
        <v>4.4959927439847613E-2</v>
      </c>
      <c r="I194" s="11">
        <f t="shared" si="13"/>
        <v>0.32570629948063018</v>
      </c>
      <c r="J194" s="11">
        <f t="shared" si="14"/>
        <v>0.39005552762185225</v>
      </c>
      <c r="K194" s="11">
        <f>(Constantes!$D$10/0.8)*(Constantes!$D$5*J194^2+Constantes!$D$6*J194+Constantes!$D$7)</f>
        <v>14.306438580785441</v>
      </c>
      <c r="L194" s="11">
        <f>(Constantes!$D$10/0.8)*(0.00376*D194^2-0.0516*D194-6.967)</f>
        <v>-4.4480366249999994</v>
      </c>
      <c r="M194" s="34"/>
    </row>
    <row r="195" spans="2:13" x14ac:dyDescent="0.25">
      <c r="B195" s="32"/>
      <c r="C195" s="11">
        <v>192</v>
      </c>
      <c r="D195" s="11">
        <f>(Clima!D195+Clima!E195)/2</f>
        <v>10.950000000000001</v>
      </c>
      <c r="E195" s="11">
        <f t="shared" si="10"/>
        <v>1.3089806979693788</v>
      </c>
      <c r="F195" s="11">
        <f t="shared" si="11"/>
        <v>8.7041563253404466E-2</v>
      </c>
      <c r="G195" s="11">
        <f t="shared" si="12"/>
        <v>2.4751470499999999</v>
      </c>
      <c r="H195" s="11">
        <f>0.001013*Constantes!$D$4/(0.622*G195)</f>
        <v>4.5019968536864317E-2</v>
      </c>
      <c r="I195" s="11">
        <f t="shared" si="13"/>
        <v>0.33552114198285082</v>
      </c>
      <c r="J195" s="11">
        <f t="shared" si="14"/>
        <v>0.38787988622497815</v>
      </c>
      <c r="K195" s="11">
        <f>(Constantes!$D$10/0.8)*(Constantes!$D$5*J195^2+Constantes!$D$6*J195+Constantes!$D$7)</f>
        <v>14.335376283212305</v>
      </c>
      <c r="L195" s="11">
        <f>(Constantes!$D$10/0.8)*(0.00376*D195^2-0.0516*D195-6.967)</f>
        <v>-4.4257416249999997</v>
      </c>
      <c r="M195" s="34"/>
    </row>
    <row r="196" spans="2:13" x14ac:dyDescent="0.25">
      <c r="B196" s="32"/>
      <c r="C196" s="11">
        <v>193</v>
      </c>
      <c r="D196" s="11">
        <f>(Clima!D196+Clima!E196)/2</f>
        <v>10.8</v>
      </c>
      <c r="E196" s="11">
        <f t="shared" si="10"/>
        <v>1.2959790398301012</v>
      </c>
      <c r="F196" s="11">
        <f t="shared" si="11"/>
        <v>8.6281245002912968E-2</v>
      </c>
      <c r="G196" s="11">
        <f t="shared" si="12"/>
        <v>2.4755012000000001</v>
      </c>
      <c r="H196" s="11">
        <f>0.001013*Constantes!$D$4/(0.622*G196)</f>
        <v>4.5013527892902062E-2</v>
      </c>
      <c r="I196" s="11">
        <f t="shared" si="13"/>
        <v>0.33448478758535966</v>
      </c>
      <c r="J196" s="11">
        <f t="shared" si="14"/>
        <v>0.38558930764668203</v>
      </c>
      <c r="K196" s="11">
        <f>(Constantes!$D$10/0.8)*(Constantes!$D$5*J196^2+Constantes!$D$6*J196+Constantes!$D$7)</f>
        <v>14.365756372979126</v>
      </c>
      <c r="L196" s="11">
        <f>(Constantes!$D$10/0.8)*(0.00376*D196^2-0.0516*D196-6.967)</f>
        <v>-4.4285709999999998</v>
      </c>
      <c r="M196" s="34"/>
    </row>
    <row r="197" spans="2:13" x14ac:dyDescent="0.25">
      <c r="B197" s="32"/>
      <c r="C197" s="11">
        <v>194</v>
      </c>
      <c r="D197" s="11">
        <f>(Clima!D197+Clima!E197)/2</f>
        <v>9</v>
      </c>
      <c r="E197" s="11">
        <f t="shared" ref="E197:E260" si="15">EXP((16.78*D197-116.9)/(D197+237.3))</f>
        <v>1.1485844230421196</v>
      </c>
      <c r="F197" s="11">
        <f t="shared" ref="F197:F260" si="16">4098*E197/((D197+237.3)^2)</f>
        <v>7.759005371461257E-2</v>
      </c>
      <c r="G197" s="11">
        <f t="shared" ref="G197:G260" si="17">2.501-0.002361*D197</f>
        <v>2.4797509999999998</v>
      </c>
      <c r="H197" s="11">
        <f>0.001013*Constantes!$D$4/(0.622*G197)</f>
        <v>4.493638365913051E-2</v>
      </c>
      <c r="I197" s="11">
        <f t="shared" ref="I197:I260" si="18">IF(D197&gt;0,1.26*F197/(G197*(F197+H197)),0)</f>
        <v>0.32176493751214225</v>
      </c>
      <c r="J197" s="11">
        <f t="shared" ref="J197:J260" si="19">0.409*SIN(2*PI()*(C197-82)/365)</f>
        <v>0.38318447063483146</v>
      </c>
      <c r="K197" s="11">
        <f>(Constantes!$D$10/0.8)*(Constantes!$D$5*J197^2+Constantes!$D$6*J197+Constantes!$D$7)</f>
        <v>14.397556552917518</v>
      </c>
      <c r="L197" s="11">
        <f>(Constantes!$D$10/0.8)*(0.00376*D197^2-0.0516*D197-6.967)</f>
        <v>-4.454275</v>
      </c>
      <c r="M197" s="34"/>
    </row>
    <row r="198" spans="2:13" x14ac:dyDescent="0.25">
      <c r="B198" s="32"/>
      <c r="C198" s="11">
        <v>195</v>
      </c>
      <c r="D198" s="11">
        <f>(Clima!D198+Clima!E198)/2</f>
        <v>8.15</v>
      </c>
      <c r="E198" s="11">
        <f t="shared" si="15"/>
        <v>1.0842628845563618</v>
      </c>
      <c r="F198" s="11">
        <f t="shared" si="16"/>
        <v>7.3753132863077983E-2</v>
      </c>
      <c r="G198" s="11">
        <f t="shared" si="17"/>
        <v>2.4817578499999997</v>
      </c>
      <c r="H198" s="11">
        <f>0.001013*Constantes!$D$4/(0.622*G198)</f>
        <v>4.4900046277727111E-2</v>
      </c>
      <c r="I198" s="11">
        <f t="shared" si="18"/>
        <v>0.3155820076579775</v>
      </c>
      <c r="J198" s="11">
        <f t="shared" si="19"/>
        <v>0.38066608779453359</v>
      </c>
      <c r="K198" s="11">
        <f>(Constantes!$D$10/0.8)*(Constantes!$D$5*J198^2+Constantes!$D$6*J198+Constantes!$D$7)</f>
        <v>14.430753526614858</v>
      </c>
      <c r="L198" s="11">
        <f>(Constantes!$D$10/0.8)*(0.00376*D198^2-0.0516*D198-6.967)</f>
        <v>-4.4611196249999994</v>
      </c>
      <c r="M198" s="34"/>
    </row>
    <row r="199" spans="2:13" x14ac:dyDescent="0.25">
      <c r="B199" s="32"/>
      <c r="C199" s="11">
        <v>196</v>
      </c>
      <c r="D199" s="11">
        <f>(Clima!D199+Clima!E199)/2</f>
        <v>9.6999999999999993</v>
      </c>
      <c r="E199" s="11">
        <f t="shared" si="15"/>
        <v>1.2040517259211223</v>
      </c>
      <c r="F199" s="11">
        <f t="shared" si="16"/>
        <v>8.0876657096899784E-2</v>
      </c>
      <c r="G199" s="11">
        <f t="shared" si="17"/>
        <v>2.4780983000000001</v>
      </c>
      <c r="H199" s="11">
        <f>0.001013*Constantes!$D$4/(0.622*G199)</f>
        <v>4.4966352753283652E-2</v>
      </c>
      <c r="I199" s="11">
        <f t="shared" si="18"/>
        <v>0.32677295878905227</v>
      </c>
      <c r="J199" s="11">
        <f t="shared" si="19"/>
        <v>0.37803490537697515</v>
      </c>
      <c r="K199" s="11">
        <f>(Constantes!$D$10/0.8)*(Constantes!$D$5*J199^2+Constantes!$D$6*J199+Constantes!$D$7)</f>
        <v>14.465323021760135</v>
      </c>
      <c r="L199" s="11">
        <f>(Constantes!$D$10/0.8)*(0.00376*D199^2-0.0516*D199-6.967)</f>
        <v>-4.4460885000000001</v>
      </c>
      <c r="M199" s="34"/>
    </row>
    <row r="200" spans="2:13" x14ac:dyDescent="0.25">
      <c r="B200" s="32"/>
      <c r="C200" s="11">
        <v>197</v>
      </c>
      <c r="D200" s="11">
        <f>(Clima!D200+Clima!E200)/2</f>
        <v>9</v>
      </c>
      <c r="E200" s="11">
        <f t="shared" si="15"/>
        <v>1.1485844230421196</v>
      </c>
      <c r="F200" s="11">
        <f t="shared" si="16"/>
        <v>7.759005371461257E-2</v>
      </c>
      <c r="G200" s="11">
        <f t="shared" si="17"/>
        <v>2.4797509999999998</v>
      </c>
      <c r="H200" s="11">
        <f>0.001013*Constantes!$D$4/(0.622*G200)</f>
        <v>4.493638365913051E-2</v>
      </c>
      <c r="I200" s="11">
        <f t="shared" si="18"/>
        <v>0.32176493751214225</v>
      </c>
      <c r="J200" s="11">
        <f t="shared" si="19"/>
        <v>0.37529170305829201</v>
      </c>
      <c r="K200" s="11">
        <f>(Constantes!$D$10/0.8)*(Constantes!$D$5*J200^2+Constantes!$D$6*J200+Constantes!$D$7)</f>
        <v>14.50123981444513</v>
      </c>
      <c r="L200" s="11">
        <f>(Constantes!$D$10/0.8)*(0.00376*D200^2-0.0516*D200-6.967)</f>
        <v>-4.454275</v>
      </c>
      <c r="M200" s="34"/>
    </row>
    <row r="201" spans="2:13" x14ac:dyDescent="0.25">
      <c r="B201" s="32"/>
      <c r="C201" s="11">
        <v>198</v>
      </c>
      <c r="D201" s="11">
        <f>(Clima!D201+Clima!E201)/2</f>
        <v>8.5500000000000007</v>
      </c>
      <c r="E201" s="11">
        <f t="shared" si="15"/>
        <v>1.1141256884066946</v>
      </c>
      <c r="F201" s="11">
        <f t="shared" si="16"/>
        <v>7.553804083049119E-2</v>
      </c>
      <c r="G201" s="11">
        <f t="shared" si="17"/>
        <v>2.4808134499999999</v>
      </c>
      <c r="H201" s="11">
        <f>0.001013*Constantes!$D$4/(0.622*G201)</f>
        <v>4.4917138898578825E-2</v>
      </c>
      <c r="I201" s="11">
        <f t="shared" si="18"/>
        <v>0.31850530773396696</v>
      </c>
      <c r="J201" s="11">
        <f t="shared" si="19"/>
        <v>0.37243729370853446</v>
      </c>
      <c r="K201" s="11">
        <f>(Constantes!$D$10/0.8)*(Constantes!$D$5*J201^2+Constantes!$D$6*J201+Constantes!$D$7)</f>
        <v>14.53847775439332</v>
      </c>
      <c r="L201" s="11">
        <f>(Constantes!$D$10/0.8)*(0.00376*D201^2-0.0516*D201-6.967)</f>
        <v>-4.458321625</v>
      </c>
      <c r="M201" s="34"/>
    </row>
    <row r="202" spans="2:13" x14ac:dyDescent="0.25">
      <c r="B202" s="32"/>
      <c r="C202" s="11">
        <v>199</v>
      </c>
      <c r="D202" s="11">
        <f>(Clima!D202+Clima!E202)/2</f>
        <v>9.25</v>
      </c>
      <c r="E202" s="11">
        <f t="shared" si="15"/>
        <v>1.1681304715350127</v>
      </c>
      <c r="F202" s="11">
        <f t="shared" si="16"/>
        <v>7.8750495180281335E-2</v>
      </c>
      <c r="G202" s="11">
        <f t="shared" si="17"/>
        <v>2.4791607499999997</v>
      </c>
      <c r="H202" s="11">
        <f>0.001013*Constantes!$D$4/(0.622*G202)</f>
        <v>4.4947082320141017E-2</v>
      </c>
      <c r="I202" s="11">
        <f t="shared" si="18"/>
        <v>0.32356233167857845</v>
      </c>
      <c r="J202" s="11">
        <f t="shared" si="19"/>
        <v>0.36947252315079593</v>
      </c>
      <c r="K202" s="11">
        <f>(Constantes!$D$10/0.8)*(Constantes!$D$5*J202^2+Constantes!$D$6*J202+Constantes!$D$7)</f>
        <v>14.577009791088059</v>
      </c>
      <c r="L202" s="11">
        <f>(Constantes!$D$10/0.8)*(0.00376*D202^2-0.0516*D202-6.967)</f>
        <v>-4.4516156249999996</v>
      </c>
      <c r="M202" s="34"/>
    </row>
    <row r="203" spans="2:13" x14ac:dyDescent="0.25">
      <c r="B203" s="32"/>
      <c r="C203" s="11">
        <v>200</v>
      </c>
      <c r="D203" s="11">
        <f>(Clima!D203+Clima!E203)/2</f>
        <v>9.15</v>
      </c>
      <c r="E203" s="11">
        <f t="shared" si="15"/>
        <v>1.1602772175252039</v>
      </c>
      <c r="F203" s="11">
        <f t="shared" si="16"/>
        <v>7.8284552595211263E-2</v>
      </c>
      <c r="G203" s="11">
        <f t="shared" si="17"/>
        <v>2.4793968500000001</v>
      </c>
      <c r="H203" s="11">
        <f>0.001013*Constantes!$D$4/(0.622*G203)</f>
        <v>4.4942802244470274E-2</v>
      </c>
      <c r="I203" s="11">
        <f t="shared" si="18"/>
        <v>0.3228445413311169</v>
      </c>
      <c r="J203" s="11">
        <f t="shared" si="19"/>
        <v>0.36639826991057772</v>
      </c>
      <c r="K203" s="11">
        <f>(Constantes!$D$10/0.8)*(Constantes!$D$5*J203^2+Constantes!$D$6*J203+Constantes!$D$7)</f>
        <v>14.616808000770529</v>
      </c>
      <c r="L203" s="11">
        <f>(Constantes!$D$10/0.8)*(0.00376*D203^2-0.0516*D203-6.967)</f>
        <v>-4.4527146249999996</v>
      </c>
      <c r="M203" s="34"/>
    </row>
    <row r="204" spans="2:13" x14ac:dyDescent="0.25">
      <c r="B204" s="32"/>
      <c r="C204" s="11">
        <v>201</v>
      </c>
      <c r="D204" s="11">
        <f>(Clima!D204+Clima!E204)/2</f>
        <v>8.1</v>
      </c>
      <c r="E204" s="11">
        <f t="shared" si="15"/>
        <v>1.0805800307855125</v>
      </c>
      <c r="F204" s="11">
        <f t="shared" si="16"/>
        <v>7.3532575031085901E-2</v>
      </c>
      <c r="G204" s="11">
        <f t="shared" si="17"/>
        <v>2.4818758999999999</v>
      </c>
      <c r="H204" s="11">
        <f>0.001013*Constantes!$D$4/(0.622*G204)</f>
        <v>4.4897910614754163E-2</v>
      </c>
      <c r="I204" s="11">
        <f t="shared" si="18"/>
        <v>0.31521490702492766</v>
      </c>
      <c r="J204" s="11">
        <f t="shared" si="19"/>
        <v>0.36321544495546271</v>
      </c>
      <c r="K204" s="11">
        <f>(Constantes!$D$10/0.8)*(Constantes!$D$5*J204^2+Constantes!$D$6*J204+Constantes!$D$7)</f>
        <v>14.657843614276867</v>
      </c>
      <c r="L204" s="11">
        <f>(Constantes!$D$10/0.8)*(0.00376*D204^2-0.0516*D204-6.967)</f>
        <v>-4.4614165000000003</v>
      </c>
      <c r="M204" s="34"/>
    </row>
    <row r="205" spans="2:13" x14ac:dyDescent="0.25">
      <c r="B205" s="32"/>
      <c r="C205" s="11">
        <v>202</v>
      </c>
      <c r="D205" s="11">
        <f>(Clima!D205+Clima!E205)/2</f>
        <v>6.95</v>
      </c>
      <c r="E205" s="11">
        <f t="shared" si="15"/>
        <v>0.99885837988260118</v>
      </c>
      <c r="F205" s="11">
        <f t="shared" si="16"/>
        <v>6.8613050260539377E-2</v>
      </c>
      <c r="G205" s="11">
        <f t="shared" si="17"/>
        <v>2.4845910499999997</v>
      </c>
      <c r="H205" s="11">
        <f>0.001013*Constantes!$D$4/(0.622*G205)</f>
        <v>4.4848846378607275E-2</v>
      </c>
      <c r="I205" s="11">
        <f t="shared" si="18"/>
        <v>0.30667072251816546</v>
      </c>
      <c r="J205" s="11">
        <f t="shared" si="19"/>
        <v>0.35992499142517609</v>
      </c>
      <c r="K205" s="11">
        <f>(Constantes!$D$10/0.8)*(Constantes!$D$5*J205^2+Constantes!$D$6*J205+Constantes!$D$7)</f>
        <v>14.700087045683157</v>
      </c>
      <c r="L205" s="11">
        <f>(Constantes!$D$10/0.8)*(0.00376*D205^2-0.0516*D205-6.967)</f>
        <v>-4.4650016249999993</v>
      </c>
      <c r="M205" s="34"/>
    </row>
    <row r="206" spans="2:13" x14ac:dyDescent="0.25">
      <c r="B206" s="32"/>
      <c r="C206" s="11">
        <v>203</v>
      </c>
      <c r="D206" s="11">
        <f>(Clima!D206+Clima!E206)/2</f>
        <v>9.6</v>
      </c>
      <c r="E206" s="11">
        <f t="shared" si="15"/>
        <v>1.1959863511942588</v>
      </c>
      <c r="F206" s="11">
        <f t="shared" si="16"/>
        <v>8.0399990537899965E-2</v>
      </c>
      <c r="G206" s="11">
        <f t="shared" si="17"/>
        <v>2.4783344</v>
      </c>
      <c r="H206" s="11">
        <f>0.001013*Constantes!$D$4/(0.622*G206)</f>
        <v>4.4962069006955853E-2</v>
      </c>
      <c r="I206" s="11">
        <f t="shared" si="18"/>
        <v>0.32606224862655375</v>
      </c>
      <c r="J206" s="11">
        <f t="shared" si="19"/>
        <v>0.35652788435211263</v>
      </c>
      <c r="K206" s="11">
        <f>(Constantes!$D$10/0.8)*(Constantes!$D$5*J206^2+Constantes!$D$6*J206+Constantes!$D$7)</f>
        <v>14.743507921725856</v>
      </c>
      <c r="L206" s="11">
        <f>(Constantes!$D$10/0.8)*(0.00376*D206^2-0.0516*D206-6.967)</f>
        <v>-4.4473989999999999</v>
      </c>
      <c r="M206" s="34"/>
    </row>
    <row r="207" spans="2:13" x14ac:dyDescent="0.25">
      <c r="B207" s="32"/>
      <c r="C207" s="11">
        <v>204</v>
      </c>
      <c r="D207" s="11">
        <f>(Clima!D207+Clima!E207)/2</f>
        <v>9</v>
      </c>
      <c r="E207" s="11">
        <f t="shared" si="15"/>
        <v>1.1485844230421196</v>
      </c>
      <c r="F207" s="11">
        <f t="shared" si="16"/>
        <v>7.759005371461257E-2</v>
      </c>
      <c r="G207" s="11">
        <f t="shared" si="17"/>
        <v>2.4797509999999998</v>
      </c>
      <c r="H207" s="11">
        <f>0.001013*Constantes!$D$4/(0.622*G207)</f>
        <v>4.493638365913051E-2</v>
      </c>
      <c r="I207" s="11">
        <f t="shared" si="18"/>
        <v>0.32176493751214225</v>
      </c>
      <c r="J207" s="11">
        <f t="shared" si="19"/>
        <v>0.35302513037241373</v>
      </c>
      <c r="K207" s="11">
        <f>(Constantes!$D$10/0.8)*(Constantes!$D$5*J207^2+Constantes!$D$6*J207+Constantes!$D$7)</f>
        <v>14.788075111964519</v>
      </c>
      <c r="L207" s="11">
        <f>(Constantes!$D$10/0.8)*(0.00376*D207^2-0.0516*D207-6.967)</f>
        <v>-4.454275</v>
      </c>
      <c r="M207" s="34"/>
    </row>
    <row r="208" spans="2:13" x14ac:dyDescent="0.25">
      <c r="B208" s="32"/>
      <c r="C208" s="11">
        <v>205</v>
      </c>
      <c r="D208" s="11">
        <f>(Clima!D208+Clima!E208)/2</f>
        <v>9.8500000000000014</v>
      </c>
      <c r="E208" s="11">
        <f t="shared" si="15"/>
        <v>1.2162394815909716</v>
      </c>
      <c r="F208" s="11">
        <f t="shared" si="16"/>
        <v>8.1596178970055125E-2</v>
      </c>
      <c r="G208" s="11">
        <f t="shared" si="17"/>
        <v>2.4777441499999999</v>
      </c>
      <c r="H208" s="11">
        <f>0.001013*Constantes!$D$4/(0.622*G208)</f>
        <v>4.4972779903491057E-2</v>
      </c>
      <c r="I208" s="11">
        <f t="shared" si="18"/>
        <v>0.32783604352575479</v>
      </c>
      <c r="J208" s="11">
        <f t="shared" si="19"/>
        <v>0.34941776742767922</v>
      </c>
      <c r="K208" s="11">
        <f>(Constantes!$D$10/0.8)*(Constantes!$D$5*J208^2+Constantes!$D$6*J208+Constantes!$D$7)</f>
        <v>14.833756759652744</v>
      </c>
      <c r="L208" s="11">
        <f>(Constantes!$D$10/0.8)*(0.00376*D208^2-0.0516*D208-6.967)</f>
        <v>-4.4440346249999996</v>
      </c>
      <c r="M208" s="34"/>
    </row>
    <row r="209" spans="2:13" x14ac:dyDescent="0.25">
      <c r="B209" s="32"/>
      <c r="C209" s="11">
        <v>206</v>
      </c>
      <c r="D209" s="11">
        <f>(Clima!D209+Clima!E209)/2</f>
        <v>9.85</v>
      </c>
      <c r="E209" s="11">
        <f t="shared" si="15"/>
        <v>1.2162394815909714</v>
      </c>
      <c r="F209" s="11">
        <f t="shared" si="16"/>
        <v>8.1596178970055111E-2</v>
      </c>
      <c r="G209" s="11">
        <f t="shared" si="17"/>
        <v>2.4777441499999999</v>
      </c>
      <c r="H209" s="11">
        <f>0.001013*Constantes!$D$4/(0.622*G209)</f>
        <v>4.4972779903491057E-2</v>
      </c>
      <c r="I209" s="11">
        <f t="shared" si="18"/>
        <v>0.32783604352575479</v>
      </c>
      <c r="J209" s="11">
        <f t="shared" si="19"/>
        <v>0.3457068644574029</v>
      </c>
      <c r="K209" s="11">
        <f>(Constantes!$D$10/0.8)*(Constantes!$D$5*J209^2+Constantes!$D$6*J209+Constantes!$D$7)</f>
        <v>14.880520313282606</v>
      </c>
      <c r="L209" s="11">
        <f>(Constantes!$D$10/0.8)*(0.00376*D209^2-0.0516*D209-6.967)</f>
        <v>-4.4440346249999996</v>
      </c>
      <c r="M209" s="34"/>
    </row>
    <row r="210" spans="2:13" x14ac:dyDescent="0.25">
      <c r="B210" s="32"/>
      <c r="C210" s="11">
        <v>207</v>
      </c>
      <c r="D210" s="11">
        <f>(Clima!D210+Clima!E210)/2</f>
        <v>8.65</v>
      </c>
      <c r="E210" s="11">
        <f t="shared" si="15"/>
        <v>1.1217035387262231</v>
      </c>
      <c r="F210" s="11">
        <f t="shared" si="16"/>
        <v>7.5989990506503152E-2</v>
      </c>
      <c r="G210" s="11">
        <f t="shared" si="17"/>
        <v>2.4805773499999999</v>
      </c>
      <c r="H210" s="11">
        <f>0.001013*Constantes!$D$4/(0.622*G210)</f>
        <v>4.4921414087374677E-2</v>
      </c>
      <c r="I210" s="11">
        <f t="shared" si="18"/>
        <v>0.3192323502116553</v>
      </c>
      <c r="J210" s="11">
        <f t="shared" si="19"/>
        <v>0.3418935210822226</v>
      </c>
      <c r="K210" s="11">
        <f>(Constantes!$D$10/0.8)*(Constantes!$D$5*J210^2+Constantes!$D$6*J210+Constantes!$D$7)</f>
        <v>14.928332558766982</v>
      </c>
      <c r="L210" s="11">
        <f>(Constantes!$D$10/0.8)*(0.00376*D210^2-0.0516*D210-6.967)</f>
        <v>-4.4575046250000003</v>
      </c>
      <c r="M210" s="34"/>
    </row>
    <row r="211" spans="2:13" x14ac:dyDescent="0.25">
      <c r="B211" s="32"/>
      <c r="C211" s="11">
        <v>208</v>
      </c>
      <c r="D211" s="11">
        <f>(Clima!D211+Clima!E211)/2</f>
        <v>8.5500000000000007</v>
      </c>
      <c r="E211" s="11">
        <f t="shared" si="15"/>
        <v>1.1141256884066946</v>
      </c>
      <c r="F211" s="11">
        <f t="shared" si="16"/>
        <v>7.553804083049119E-2</v>
      </c>
      <c r="G211" s="11">
        <f t="shared" si="17"/>
        <v>2.4808134499999999</v>
      </c>
      <c r="H211" s="11">
        <f>0.001013*Constantes!$D$4/(0.622*G211)</f>
        <v>4.4917138898578825E-2</v>
      </c>
      <c r="I211" s="11">
        <f t="shared" si="18"/>
        <v>0.31850530773396696</v>
      </c>
      <c r="J211" s="11">
        <f t="shared" si="19"/>
        <v>0.33797886727807902</v>
      </c>
      <c r="K211" s="11">
        <f>(Constantes!$D$10/0.8)*(Constantes!$D$5*J211^2+Constantes!$D$6*J211+Constantes!$D$7)</f>
        <v>14.977159652223516</v>
      </c>
      <c r="L211" s="11">
        <f>(Constantes!$D$10/0.8)*(0.00376*D211^2-0.0516*D211-6.967)</f>
        <v>-4.458321625</v>
      </c>
      <c r="M211" s="34"/>
    </row>
    <row r="212" spans="2:13" x14ac:dyDescent="0.25">
      <c r="B212" s="32"/>
      <c r="C212" s="11">
        <v>209</v>
      </c>
      <c r="D212" s="11">
        <f>(Clima!D212+Clima!E212)/2</f>
        <v>9.1</v>
      </c>
      <c r="E212" s="11">
        <f t="shared" si="15"/>
        <v>1.1563680372555176</v>
      </c>
      <c r="F212" s="11">
        <f t="shared" si="16"/>
        <v>7.8052465514333522E-2</v>
      </c>
      <c r="G212" s="11">
        <f t="shared" si="17"/>
        <v>2.4795148999999999</v>
      </c>
      <c r="H212" s="11">
        <f>0.001013*Constantes!$D$4/(0.622*G212)</f>
        <v>4.494066251229728E-2</v>
      </c>
      <c r="I212" s="11">
        <f t="shared" si="18"/>
        <v>0.32248506174818503</v>
      </c>
      <c r="J212" s="11">
        <f t="shared" si="19"/>
        <v>0.33396406304137966</v>
      </c>
      <c r="K212" s="11">
        <f>(Constantes!$D$10/0.8)*(Constantes!$D$5*J212^2+Constantes!$D$6*J212+Constantes!$D$7)</f>
        <v>15.026967153323373</v>
      </c>
      <c r="L212" s="11">
        <f>(Constantes!$D$10/0.8)*(0.00376*D212^2-0.0516*D212-6.967)</f>
        <v>-4.4532464999999997</v>
      </c>
      <c r="M212" s="34"/>
    </row>
    <row r="213" spans="2:13" x14ac:dyDescent="0.25">
      <c r="B213" s="32"/>
      <c r="C213" s="11">
        <v>210</v>
      </c>
      <c r="D213" s="11">
        <f>(Clima!D213+Clima!E213)/2</f>
        <v>9.35</v>
      </c>
      <c r="E213" s="11">
        <f t="shared" si="15"/>
        <v>1.1760304470729337</v>
      </c>
      <c r="F213" s="11">
        <f t="shared" si="16"/>
        <v>7.921880376620824E-2</v>
      </c>
      <c r="G213" s="11">
        <f t="shared" si="17"/>
        <v>2.4789246499999997</v>
      </c>
      <c r="H213" s="11">
        <f>0.001013*Constantes!$D$4/(0.622*G213)</f>
        <v>4.4951363211105488E-2</v>
      </c>
      <c r="I213" s="11">
        <f t="shared" si="18"/>
        <v>0.32427855867946659</v>
      </c>
      <c r="J213" s="11">
        <f t="shared" si="19"/>
        <v>0.32985029804526639</v>
      </c>
      <c r="K213" s="11">
        <f>(Constantes!$D$10/0.8)*(Constantes!$D$5*J213^2+Constantes!$D$6*J213+Constantes!$D$7)</f>
        <v>15.077720059167195</v>
      </c>
      <c r="L213" s="11">
        <f>(Constantes!$D$10/0.8)*(0.00376*D213^2-0.0516*D213-6.967)</f>
        <v>-4.4504696250000002</v>
      </c>
      <c r="M213" s="34"/>
    </row>
    <row r="214" spans="2:13" x14ac:dyDescent="0.25">
      <c r="B214" s="32"/>
      <c r="C214" s="11">
        <v>211</v>
      </c>
      <c r="D214" s="11">
        <f>(Clima!D214+Clima!E214)/2</f>
        <v>11.75</v>
      </c>
      <c r="E214" s="11">
        <f t="shared" si="15"/>
        <v>1.3802776599471762</v>
      </c>
      <c r="F214" s="11">
        <f t="shared" si="16"/>
        <v>9.1193801661548224E-2</v>
      </c>
      <c r="G214" s="11">
        <f t="shared" si="17"/>
        <v>2.4732582499999998</v>
      </c>
      <c r="H214" s="11">
        <f>0.001013*Constantes!$D$4/(0.622*G214)</f>
        <v>4.5054349789437696E-2</v>
      </c>
      <c r="I214" s="11">
        <f t="shared" si="18"/>
        <v>0.34098539738615508</v>
      </c>
      <c r="J214" s="11">
        <f t="shared" si="19"/>
        <v>0.32563879128708983</v>
      </c>
      <c r="K214" s="11">
        <f>(Constantes!$D$10/0.8)*(Constantes!$D$5*J214^2+Constantes!$D$6*J214+Constantes!$D$7)</f>
        <v>15.129382838650223</v>
      </c>
      <c r="L214" s="11">
        <f>(Constantes!$D$10/0.8)*(0.00376*D214^2-0.0516*D214-6.967)</f>
        <v>-4.4088656249999998</v>
      </c>
      <c r="M214" s="34"/>
    </row>
    <row r="215" spans="2:13" x14ac:dyDescent="0.25">
      <c r="B215" s="32"/>
      <c r="C215" s="11">
        <v>212</v>
      </c>
      <c r="D215" s="11">
        <f>(Clima!D215+Clima!E215)/2</f>
        <v>9.9</v>
      </c>
      <c r="E215" s="11">
        <f t="shared" si="15"/>
        <v>1.2203261059395465</v>
      </c>
      <c r="F215" s="11">
        <f t="shared" si="16"/>
        <v>8.1837230413319473E-2</v>
      </c>
      <c r="G215" s="11">
        <f t="shared" si="17"/>
        <v>2.4776260999999997</v>
      </c>
      <c r="H215" s="11">
        <f>0.001013*Constantes!$D$4/(0.622*G215)</f>
        <v>4.4974922695201085E-2</v>
      </c>
      <c r="I215" s="11">
        <f t="shared" si="18"/>
        <v>0.3281896076316444</v>
      </c>
      <c r="J215" s="11">
        <f t="shared" si="19"/>
        <v>0.32133079072719428</v>
      </c>
      <c r="K215" s="11">
        <f>(Constantes!$D$10/0.8)*(Constantes!$D$5*J215^2+Constantes!$D$6*J215+Constantes!$D$7)</f>
        <v>15.181919467277915</v>
      </c>
      <c r="L215" s="11">
        <f>(Constantes!$D$10/0.8)*(0.00376*D215^2-0.0516*D215-6.967)</f>
        <v>-4.4433264999999995</v>
      </c>
      <c r="M215" s="34"/>
    </row>
    <row r="216" spans="2:13" x14ac:dyDescent="0.25">
      <c r="B216" s="32"/>
      <c r="C216" s="11">
        <v>213</v>
      </c>
      <c r="D216" s="11">
        <f>(Clima!D216+Clima!E216)/2</f>
        <v>11.95</v>
      </c>
      <c r="E216" s="11">
        <f t="shared" si="15"/>
        <v>1.3986262031935408</v>
      </c>
      <c r="F216" s="11">
        <f t="shared" si="16"/>
        <v>9.2257839608086131E-2</v>
      </c>
      <c r="G216" s="11">
        <f t="shared" si="17"/>
        <v>2.4727860499999998</v>
      </c>
      <c r="H216" s="11">
        <f>0.001013*Constantes!$D$4/(0.622*G216)</f>
        <v>4.5062953309329995E-2</v>
      </c>
      <c r="I216" s="11">
        <f t="shared" si="18"/>
        <v>0.34233474612907638</v>
      </c>
      <c r="J216" s="11">
        <f t="shared" si="19"/>
        <v>0.3169275729191196</v>
      </c>
      <c r="K216" s="11">
        <f>(Constantes!$D$10/0.8)*(Constantes!$D$5*J216^2+Constantes!$D$6*J216+Constantes!$D$7)</f>
        <v>15.235293462393017</v>
      </c>
      <c r="L216" s="11">
        <f>(Constantes!$D$10/0.8)*(0.00376*D216^2-0.0516*D216-6.967)</f>
        <v>-4.4041766249999998</v>
      </c>
      <c r="M216" s="34"/>
    </row>
    <row r="217" spans="2:13" x14ac:dyDescent="0.25">
      <c r="B217" s="32"/>
      <c r="C217" s="11">
        <v>214</v>
      </c>
      <c r="D217" s="11">
        <f>(Clima!D217+Clima!E217)/2</f>
        <v>11.4</v>
      </c>
      <c r="E217" s="11">
        <f t="shared" si="15"/>
        <v>1.3486760963347784</v>
      </c>
      <c r="F217" s="11">
        <f t="shared" si="16"/>
        <v>8.9356889727344888E-2</v>
      </c>
      <c r="G217" s="11">
        <f t="shared" si="17"/>
        <v>2.4740845999999999</v>
      </c>
      <c r="H217" s="11">
        <f>0.001013*Constantes!$D$4/(0.622*G217)</f>
        <v>4.5039301532014117E-2</v>
      </c>
      <c r="I217" s="11">
        <f t="shared" si="18"/>
        <v>0.33860789639405336</v>
      </c>
      <c r="J217" s="11">
        <f t="shared" si="19"/>
        <v>0.31243044263133196</v>
      </c>
      <c r="K217" s="11">
        <f>(Constantes!$D$10/0.8)*(Constantes!$D$5*J217^2+Constantes!$D$6*J217+Constantes!$D$7)</f>
        <v>15.289467918774452</v>
      </c>
      <c r="L217" s="11">
        <f>(Constantes!$D$10/0.8)*(0.00376*D217^2-0.0516*D217-6.967)</f>
        <v>-4.4166189999999999</v>
      </c>
      <c r="M217" s="34"/>
    </row>
    <row r="218" spans="2:13" x14ac:dyDescent="0.25">
      <c r="B218" s="32"/>
      <c r="C218" s="11">
        <v>215</v>
      </c>
      <c r="D218" s="11">
        <f>(Clima!D218+Clima!E218)/2</f>
        <v>11.4</v>
      </c>
      <c r="E218" s="11">
        <f t="shared" si="15"/>
        <v>1.3486760963347784</v>
      </c>
      <c r="F218" s="11">
        <f t="shared" si="16"/>
        <v>8.9356889727344888E-2</v>
      </c>
      <c r="G218" s="11">
        <f t="shared" si="17"/>
        <v>2.4740845999999999</v>
      </c>
      <c r="H218" s="11">
        <f>0.001013*Constantes!$D$4/(0.622*G218)</f>
        <v>4.5039301532014117E-2</v>
      </c>
      <c r="I218" s="11">
        <f t="shared" si="18"/>
        <v>0.33860789639405336</v>
      </c>
      <c r="J218" s="11">
        <f t="shared" si="19"/>
        <v>0.3078407324605914</v>
      </c>
      <c r="K218" s="11">
        <f>(Constantes!$D$10/0.8)*(Constantes!$D$5*J218^2+Constantes!$D$6*J218+Constantes!$D$7)</f>
        <v>15.344405544568257</v>
      </c>
      <c r="L218" s="11">
        <f>(Constantes!$D$10/0.8)*(0.00376*D218^2-0.0516*D218-6.967)</f>
        <v>-4.4166189999999999</v>
      </c>
      <c r="M218" s="34"/>
    </row>
    <row r="219" spans="2:13" x14ac:dyDescent="0.25">
      <c r="B219" s="32"/>
      <c r="C219" s="11">
        <v>216</v>
      </c>
      <c r="D219" s="11">
        <f>(Clima!D219+Clima!E219)/2</f>
        <v>11.4</v>
      </c>
      <c r="E219" s="11">
        <f t="shared" si="15"/>
        <v>1.3486760963347784</v>
      </c>
      <c r="F219" s="11">
        <f t="shared" si="16"/>
        <v>8.9356889727344888E-2</v>
      </c>
      <c r="G219" s="11">
        <f t="shared" si="17"/>
        <v>2.4740845999999999</v>
      </c>
      <c r="H219" s="11">
        <f>0.001013*Constantes!$D$4/(0.622*G219)</f>
        <v>4.5039301532014117E-2</v>
      </c>
      <c r="I219" s="11">
        <f t="shared" si="18"/>
        <v>0.33860789639405336</v>
      </c>
      <c r="J219" s="11">
        <f t="shared" si="19"/>
        <v>0.30315980243707574</v>
      </c>
      <c r="K219" s="11">
        <f>(Constantes!$D$10/0.8)*(Constantes!$D$5*J219^2+Constantes!$D$6*J219+Constantes!$D$7)</f>
        <v>15.400068697510118</v>
      </c>
      <c r="L219" s="11">
        <f>(Constantes!$D$10/0.8)*(0.00376*D219^2-0.0516*D219-6.967)</f>
        <v>-4.4166189999999999</v>
      </c>
      <c r="M219" s="34"/>
    </row>
    <row r="220" spans="2:13" x14ac:dyDescent="0.25">
      <c r="B220" s="32"/>
      <c r="C220" s="11">
        <v>217</v>
      </c>
      <c r="D220" s="11">
        <f>(Clima!D220+Clima!E220)/2</f>
        <v>12.8</v>
      </c>
      <c r="E220" s="11">
        <f t="shared" si="15"/>
        <v>1.4790196183138538</v>
      </c>
      <c r="F220" s="11">
        <f t="shared" si="16"/>
        <v>9.6898823770774328E-2</v>
      </c>
      <c r="G220" s="11">
        <f t="shared" si="17"/>
        <v>2.4707792</v>
      </c>
      <c r="H220" s="11">
        <f>0.001013*Constantes!$D$4/(0.622*G220)</f>
        <v>4.5099554956231032E-2</v>
      </c>
      <c r="I220" s="11">
        <f t="shared" si="18"/>
        <v>0.34799397749689576</v>
      </c>
      <c r="J220" s="11">
        <f t="shared" si="19"/>
        <v>0.29838903962137336</v>
      </c>
      <c r="K220" s="11">
        <f>(Constantes!$D$10/0.8)*(Constantes!$D$5*J220^2+Constantes!$D$6*J220+Constantes!$D$7)</f>
        <v>15.456419421399062</v>
      </c>
      <c r="L220" s="11">
        <f>(Constantes!$D$10/0.8)*(0.00376*D220^2-0.0516*D220-6.967)</f>
        <v>-4.3821509999999995</v>
      </c>
      <c r="M220" s="34"/>
    </row>
    <row r="221" spans="2:13" x14ac:dyDescent="0.25">
      <c r="B221" s="32"/>
      <c r="C221" s="11">
        <v>218</v>
      </c>
      <c r="D221" s="11">
        <f>(Clima!D221+Clima!E221)/2</f>
        <v>6.3999999999999995</v>
      </c>
      <c r="E221" s="11">
        <f t="shared" si="15"/>
        <v>0.96173610737939708</v>
      </c>
      <c r="F221" s="11">
        <f t="shared" si="16"/>
        <v>6.6361595220328126E-2</v>
      </c>
      <c r="G221" s="11">
        <f t="shared" si="17"/>
        <v>2.4858895999999997</v>
      </c>
      <c r="H221" s="11">
        <f>0.001013*Constantes!$D$4/(0.622*G221)</f>
        <v>4.4825418761602502E-2</v>
      </c>
      <c r="I221" s="11">
        <f t="shared" si="18"/>
        <v>0.30251816528286729</v>
      </c>
      <c r="J221" s="11">
        <f t="shared" si="19"/>
        <v>0.29352985769346845</v>
      </c>
      <c r="K221" s="11">
        <f>(Constantes!$D$10/0.8)*(Constantes!$D$5*J221^2+Constantes!$D$6*J221+Constantes!$D$7)</f>
        <v>15.51341948278143</v>
      </c>
      <c r="L221" s="11">
        <f>(Constantes!$D$10/0.8)*(0.00376*D221^2-0.0516*D221-6.967)</f>
        <v>-4.4645189999999992</v>
      </c>
      <c r="M221" s="34"/>
    </row>
    <row r="222" spans="2:13" x14ac:dyDescent="0.25">
      <c r="B222" s="32"/>
      <c r="C222" s="11">
        <v>219</v>
      </c>
      <c r="D222" s="11">
        <f>(Clima!D222+Clima!E222)/2</f>
        <v>11.35</v>
      </c>
      <c r="E222" s="11">
        <f t="shared" si="15"/>
        <v>1.3442138857215939</v>
      </c>
      <c r="F222" s="11">
        <f t="shared" si="16"/>
        <v>8.9097066304630032E-2</v>
      </c>
      <c r="G222" s="11">
        <f t="shared" si="17"/>
        <v>2.4742026500000001</v>
      </c>
      <c r="H222" s="11">
        <f>0.001013*Constantes!$D$4/(0.622*G222)</f>
        <v>4.5037152601510852E-2</v>
      </c>
      <c r="I222" s="11">
        <f t="shared" si="18"/>
        <v>0.33826658351104416</v>
      </c>
      <c r="J222" s="11">
        <f t="shared" si="19"/>
        <v>0.28858369653383575</v>
      </c>
      <c r="K222" s="11">
        <f>(Constantes!$D$10/0.8)*(Constantes!$D$5*J222^2+Constantes!$D$6*J222+Constantes!$D$7)</f>
        <v>15.571030407804152</v>
      </c>
      <c r="L222" s="11">
        <f>(Constantes!$D$10/0.8)*(0.00376*D222^2-0.0516*D222-6.967)</f>
        <v>-4.4176796249999999</v>
      </c>
      <c r="M222" s="34"/>
    </row>
    <row r="223" spans="2:13" x14ac:dyDescent="0.25">
      <c r="B223" s="32"/>
      <c r="C223" s="11">
        <v>220</v>
      </c>
      <c r="D223" s="11">
        <f>(Clima!D223+Clima!E223)/2</f>
        <v>10.15</v>
      </c>
      <c r="E223" s="11">
        <f t="shared" si="15"/>
        <v>1.2409408882084079</v>
      </c>
      <c r="F223" s="11">
        <f t="shared" si="16"/>
        <v>8.3051624609049163E-2</v>
      </c>
      <c r="G223" s="11">
        <f t="shared" si="17"/>
        <v>2.47703585</v>
      </c>
      <c r="H223" s="11">
        <f>0.001013*Constantes!$D$4/(0.622*G223)</f>
        <v>4.4985639717371281E-2</v>
      </c>
      <c r="I223" s="11">
        <f t="shared" si="18"/>
        <v>0.32995141784668947</v>
      </c>
      <c r="J223" s="11">
        <f t="shared" si="19"/>
        <v>0.28355202179677386</v>
      </c>
      <c r="K223" s="11">
        <f>(Constantes!$D$10/0.8)*(Constantes!$D$5*J223^2+Constantes!$D$6*J223+Constantes!$D$7)</f>
        <v>15.62921351919611</v>
      </c>
      <c r="L223" s="11">
        <f>(Constantes!$D$10/0.8)*(0.00376*D223^2-0.0516*D223-6.967)</f>
        <v>-4.4396096250000001</v>
      </c>
      <c r="M223" s="34"/>
    </row>
    <row r="224" spans="2:13" x14ac:dyDescent="0.25">
      <c r="B224" s="32"/>
      <c r="C224" s="11">
        <v>221</v>
      </c>
      <c r="D224" s="11">
        <f>(Clima!D224+Clima!E224)/2</f>
        <v>12.2</v>
      </c>
      <c r="E224" s="11">
        <f t="shared" si="15"/>
        <v>1.421862932192234</v>
      </c>
      <c r="F224" s="11">
        <f t="shared" si="16"/>
        <v>9.3602745308232094E-2</v>
      </c>
      <c r="G224" s="11">
        <f t="shared" si="17"/>
        <v>2.4721957999999997</v>
      </c>
      <c r="H224" s="11">
        <f>0.001013*Constantes!$D$4/(0.622*G224)</f>
        <v>4.5073712331002484E-2</v>
      </c>
      <c r="I224" s="11">
        <f t="shared" si="18"/>
        <v>0.34401194911201238</v>
      </c>
      <c r="J224" s="11">
        <f t="shared" si="19"/>
        <v>0.27843632447609956</v>
      </c>
      <c r="K224" s="11">
        <f>(Constantes!$D$10/0.8)*(Constantes!$D$5*J224^2+Constantes!$D$6*J224+Constantes!$D$7)</f>
        <v>15.687929973336345</v>
      </c>
      <c r="L224" s="11">
        <f>(Constantes!$D$10/0.8)*(0.00376*D224^2-0.0516*D224-6.967)</f>
        <v>-4.3980509999999997</v>
      </c>
      <c r="M224" s="34"/>
    </row>
    <row r="225" spans="2:13" x14ac:dyDescent="0.25">
      <c r="B225" s="32"/>
      <c r="C225" s="11">
        <v>222</v>
      </c>
      <c r="D225" s="11">
        <f>(Clima!D225+Clima!E225)/2</f>
        <v>12.5</v>
      </c>
      <c r="E225" s="11">
        <f t="shared" si="15"/>
        <v>1.4501940250881777</v>
      </c>
      <c r="F225" s="11">
        <f t="shared" si="16"/>
        <v>9.5238642712590429E-2</v>
      </c>
      <c r="G225" s="11">
        <f t="shared" si="17"/>
        <v>2.4714874999999998</v>
      </c>
      <c r="H225" s="11">
        <f>0.001013*Constantes!$D$4/(0.622*G225)</f>
        <v>4.5086629940516605E-2</v>
      </c>
      <c r="I225" s="11">
        <f t="shared" si="18"/>
        <v>0.34601062071581223</v>
      </c>
      <c r="J225" s="11">
        <f t="shared" si="19"/>
        <v>0.27323812046333518</v>
      </c>
      <c r="K225" s="11">
        <f>(Constantes!$D$10/0.8)*(Constantes!$D$5*J225^2+Constantes!$D$6*J225+Constantes!$D$7)</f>
        <v>15.747140797367749</v>
      </c>
      <c r="L225" s="11">
        <f>(Constantes!$D$10/0.8)*(0.00376*D225^2-0.0516*D225-6.967)</f>
        <v>-4.3903125000000003</v>
      </c>
      <c r="M225" s="34"/>
    </row>
    <row r="226" spans="2:13" x14ac:dyDescent="0.25">
      <c r="B226" s="32"/>
      <c r="C226" s="11">
        <v>223</v>
      </c>
      <c r="D226" s="11">
        <f>(Clima!D226+Clima!E226)/2</f>
        <v>10.85</v>
      </c>
      <c r="E226" s="11">
        <f t="shared" si="15"/>
        <v>1.3003002567289974</v>
      </c>
      <c r="F226" s="11">
        <f t="shared" si="16"/>
        <v>8.6534052607070783E-2</v>
      </c>
      <c r="G226" s="11">
        <f t="shared" si="17"/>
        <v>2.4753831499999999</v>
      </c>
      <c r="H226" s="11">
        <f>0.001013*Constantes!$D$4/(0.622*G226)</f>
        <v>4.5015674569455051E-2</v>
      </c>
      <c r="I226" s="11">
        <f t="shared" si="18"/>
        <v>0.33483065028999898</v>
      </c>
      <c r="J226" s="11">
        <f t="shared" si="19"/>
        <v>0.26795895009851584</v>
      </c>
      <c r="K226" s="11">
        <f>(Constantes!$D$10/0.8)*(Constantes!$D$5*J226^2+Constantes!$D$6*J226+Constantes!$D$7)</f>
        <v>15.806806926314941</v>
      </c>
      <c r="L226" s="11">
        <f>(Constantes!$D$10/0.8)*(0.00376*D226^2-0.0516*D226-6.967)</f>
        <v>-4.4276396250000003</v>
      </c>
      <c r="M226" s="34"/>
    </row>
    <row r="227" spans="2:13" x14ac:dyDescent="0.25">
      <c r="B227" s="32"/>
      <c r="C227" s="11">
        <v>224</v>
      </c>
      <c r="D227" s="11">
        <f>(Clima!D227+Clima!E227)/2</f>
        <v>10.450000000000001</v>
      </c>
      <c r="E227" s="11">
        <f t="shared" si="15"/>
        <v>1.2660823210259287</v>
      </c>
      <c r="F227" s="11">
        <f t="shared" si="16"/>
        <v>8.4529163709539321E-2</v>
      </c>
      <c r="G227" s="11">
        <f t="shared" si="17"/>
        <v>2.4763275499999997</v>
      </c>
      <c r="H227" s="11">
        <f>0.001013*Constantes!$D$4/(0.622*G227)</f>
        <v>4.4998506887795414E-2</v>
      </c>
      <c r="I227" s="11">
        <f t="shared" si="18"/>
        <v>0.33205228467683068</v>
      </c>
      <c r="J227" s="11">
        <f t="shared" si="19"/>
        <v>0.26260037771375455</v>
      </c>
      <c r="K227" s="11">
        <f>(Constantes!$D$10/0.8)*(Constantes!$D$5*J227^2+Constantes!$D$6*J227+Constantes!$D$7)</f>
        <v>15.866889240164962</v>
      </c>
      <c r="L227" s="11">
        <f>(Constantes!$D$10/0.8)*(0.00376*D227^2-0.0516*D227-6.967)</f>
        <v>-4.4347616250000002</v>
      </c>
      <c r="M227" s="34"/>
    </row>
    <row r="228" spans="2:13" x14ac:dyDescent="0.25">
      <c r="B228" s="32"/>
      <c r="C228" s="11">
        <v>225</v>
      </c>
      <c r="D228" s="11">
        <f>(Clima!D228+Clima!E228)/2</f>
        <v>10.15</v>
      </c>
      <c r="E228" s="11">
        <f t="shared" si="15"/>
        <v>1.2409408882084079</v>
      </c>
      <c r="F228" s="11">
        <f t="shared" si="16"/>
        <v>8.3051624609049163E-2</v>
      </c>
      <c r="G228" s="11">
        <f t="shared" si="17"/>
        <v>2.47703585</v>
      </c>
      <c r="H228" s="11">
        <f>0.001013*Constantes!$D$4/(0.622*G228)</f>
        <v>4.4985639717371281E-2</v>
      </c>
      <c r="I228" s="11">
        <f t="shared" si="18"/>
        <v>0.32995141784668947</v>
      </c>
      <c r="J228" s="11">
        <f t="shared" si="19"/>
        <v>0.25716399116969624</v>
      </c>
      <c r="K228" s="11">
        <f>(Constantes!$D$10/0.8)*(Constantes!$D$5*J228^2+Constantes!$D$6*J228+Constantes!$D$7)</f>
        <v>15.927348600869633</v>
      </c>
      <c r="L228" s="11">
        <f>(Constantes!$D$10/0.8)*(0.00376*D228^2-0.0516*D228-6.967)</f>
        <v>-4.4396096250000001</v>
      </c>
      <c r="M228" s="34"/>
    </row>
    <row r="229" spans="2:13" x14ac:dyDescent="0.25">
      <c r="B229" s="32"/>
      <c r="C229" s="11">
        <v>226</v>
      </c>
      <c r="D229" s="11">
        <f>(Clima!D229+Clima!E229)/2</f>
        <v>10</v>
      </c>
      <c r="E229" s="11">
        <f t="shared" si="15"/>
        <v>1.2285355953233976</v>
      </c>
      <c r="F229" s="11">
        <f t="shared" si="16"/>
        <v>8.2321156964857062E-2</v>
      </c>
      <c r="G229" s="11">
        <f t="shared" si="17"/>
        <v>2.4773899999999998</v>
      </c>
      <c r="H229" s="11">
        <f>0.001013*Constantes!$D$4/(0.622*G229)</f>
        <v>4.4979208891257547E-2</v>
      </c>
      <c r="I229" s="11">
        <f t="shared" si="18"/>
        <v>0.32889553570326324</v>
      </c>
      <c r="J229" s="11">
        <f t="shared" si="19"/>
        <v>0.25165140138500097</v>
      </c>
      <c r="K229" s="11">
        <f>(Constantes!$D$10/0.8)*(Constantes!$D$5*J229^2+Constantes!$D$6*J229+Constantes!$D$7)</f>
        <v>15.988145889228447</v>
      </c>
      <c r="L229" s="11">
        <f>(Constantes!$D$10/0.8)*(0.00376*D229^2-0.0516*D229-6.967)</f>
        <v>-4.4418749999999996</v>
      </c>
      <c r="M229" s="34"/>
    </row>
    <row r="230" spans="2:13" x14ac:dyDescent="0.25">
      <c r="B230" s="32"/>
      <c r="C230" s="11">
        <v>227</v>
      </c>
      <c r="D230" s="11">
        <f>(Clima!D230+Clima!E230)/2</f>
        <v>10.4</v>
      </c>
      <c r="E230" s="11">
        <f t="shared" si="15"/>
        <v>1.2618612427946017</v>
      </c>
      <c r="F230" s="11">
        <f t="shared" si="16"/>
        <v>8.4281361443687683E-2</v>
      </c>
      <c r="G230" s="11">
        <f t="shared" si="17"/>
        <v>2.4764455999999999</v>
      </c>
      <c r="H230" s="11">
        <f>0.001013*Constantes!$D$4/(0.622*G230)</f>
        <v>4.4996361848252404E-2</v>
      </c>
      <c r="I230" s="11">
        <f t="shared" si="18"/>
        <v>0.33170315327202898</v>
      </c>
      <c r="J230" s="11">
        <f t="shared" si="19"/>
        <v>0.24606424185899331</v>
      </c>
      <c r="K230" s="11">
        <f>(Constantes!$D$10/0.8)*(Constantes!$D$5*J230^2+Constantes!$D$6*J230+Constantes!$D$7)</f>
        <v>16.049242041611144</v>
      </c>
      <c r="L230" s="11">
        <f>(Constantes!$D$10/0.8)*(0.00376*D230^2-0.0516*D230-6.967)</f>
        <v>-4.4355989999999998</v>
      </c>
      <c r="M230" s="34"/>
    </row>
    <row r="231" spans="2:13" x14ac:dyDescent="0.25">
      <c r="B231" s="32"/>
      <c r="C231" s="11">
        <v>228</v>
      </c>
      <c r="D231" s="11">
        <f>(Clima!D231+Clima!E231)/2</f>
        <v>10.4</v>
      </c>
      <c r="E231" s="11">
        <f t="shared" si="15"/>
        <v>1.2618612427946017</v>
      </c>
      <c r="F231" s="11">
        <f t="shared" si="16"/>
        <v>8.4281361443687683E-2</v>
      </c>
      <c r="G231" s="11">
        <f t="shared" si="17"/>
        <v>2.4764455999999999</v>
      </c>
      <c r="H231" s="11">
        <f>0.001013*Constantes!$D$4/(0.622*G231)</f>
        <v>4.4996361848252404E-2</v>
      </c>
      <c r="I231" s="11">
        <f t="shared" si="18"/>
        <v>0.33170315327202898</v>
      </c>
      <c r="J231" s="11">
        <f t="shared" si="19"/>
        <v>0.24040416818762153</v>
      </c>
      <c r="K231" s="11">
        <f>(Constantes!$D$10/0.8)*(Constantes!$D$5*J231^2+Constantes!$D$6*J231+Constantes!$D$7)</f>
        <v>16.110598086479239</v>
      </c>
      <c r="L231" s="11">
        <f>(Constantes!$D$10/0.8)*(0.00376*D231^2-0.0516*D231-6.967)</f>
        <v>-4.4355989999999998</v>
      </c>
      <c r="M231" s="34"/>
    </row>
    <row r="232" spans="2:13" x14ac:dyDescent="0.25">
      <c r="B232" s="32"/>
      <c r="C232" s="11">
        <v>229</v>
      </c>
      <c r="D232" s="11">
        <f>(Clima!D232+Clima!E232)/2</f>
        <v>11.25</v>
      </c>
      <c r="E232" s="11">
        <f t="shared" si="15"/>
        <v>1.3353283650298429</v>
      </c>
      <c r="F232" s="11">
        <f t="shared" si="16"/>
        <v>8.8579350899344877E-2</v>
      </c>
      <c r="G232" s="11">
        <f t="shared" si="17"/>
        <v>2.47443875</v>
      </c>
      <c r="H232" s="11">
        <f>0.001013*Constantes!$D$4/(0.622*G232)</f>
        <v>4.5032855355628641E-2</v>
      </c>
      <c r="I232" s="11">
        <f t="shared" si="18"/>
        <v>0.33758270995629469</v>
      </c>
      <c r="J232" s="11">
        <f t="shared" si="19"/>
        <v>0.23467285757286874</v>
      </c>
      <c r="K232" s="11">
        <f>(Constantes!$D$10/0.8)*(Constantes!$D$5*J232^2+Constantes!$D$6*J232+Constantes!$D$7)</f>
        <v>16.172175180666216</v>
      </c>
      <c r="L232" s="11">
        <f>(Constantes!$D$10/0.8)*(0.00376*D232^2-0.0516*D232-6.967)</f>
        <v>-4.4197656250000001</v>
      </c>
      <c r="M232" s="34"/>
    </row>
    <row r="233" spans="2:13" x14ac:dyDescent="0.25">
      <c r="B233" s="32"/>
      <c r="C233" s="11">
        <v>230</v>
      </c>
      <c r="D233" s="11">
        <f>(Clima!D233+Clima!E233)/2</f>
        <v>11.2</v>
      </c>
      <c r="E233" s="11">
        <f t="shared" si="15"/>
        <v>1.3309049906437358</v>
      </c>
      <c r="F233" s="11">
        <f t="shared" si="16"/>
        <v>8.8321456330061332E-2</v>
      </c>
      <c r="G233" s="11">
        <f t="shared" si="17"/>
        <v>2.4745567999999998</v>
      </c>
      <c r="H233" s="11">
        <f>0.001013*Constantes!$D$4/(0.622*G233)</f>
        <v>4.5030707040191013E-2</v>
      </c>
      <c r="I233" s="11">
        <f t="shared" si="18"/>
        <v>0.33724015024190968</v>
      </c>
      <c r="J233" s="11">
        <f t="shared" si="19"/>
        <v>0.22887200832576216</v>
      </c>
      <c r="K233" s="11">
        <f>(Constantes!$D$10/0.8)*(Constantes!$D$5*J233^2+Constantes!$D$6*J233+Constantes!$D$7)</f>
        <v>16.233934645376173</v>
      </c>
      <c r="L233" s="11">
        <f>(Constantes!$D$10/0.8)*(0.00376*D233^2-0.0516*D233-6.967)</f>
        <v>-4.4207910000000004</v>
      </c>
      <c r="M233" s="34"/>
    </row>
    <row r="234" spans="2:13" x14ac:dyDescent="0.25">
      <c r="B234" s="32"/>
      <c r="C234" s="11">
        <v>231</v>
      </c>
      <c r="D234" s="11">
        <f>(Clima!D234+Clima!E234)/2</f>
        <v>11.299999999999999</v>
      </c>
      <c r="E234" s="11">
        <f t="shared" si="15"/>
        <v>1.3397646526819855</v>
      </c>
      <c r="F234" s="11">
        <f t="shared" si="16"/>
        <v>8.8837887126731505E-2</v>
      </c>
      <c r="G234" s="11">
        <f t="shared" si="17"/>
        <v>2.4743206999999998</v>
      </c>
      <c r="H234" s="11">
        <f>0.001013*Constantes!$D$4/(0.622*G234)</f>
        <v>4.5035003876058806E-2</v>
      </c>
      <c r="I234" s="11">
        <f t="shared" si="18"/>
        <v>0.33792485453988752</v>
      </c>
      <c r="J234" s="11">
        <f t="shared" si="19"/>
        <v>0.22300333936312622</v>
      </c>
      <c r="K234" s="11">
        <f>(Constantes!$D$10/0.8)*(Constantes!$D$5*J234^2+Constantes!$D$6*J234+Constantes!$D$7)</f>
        <v>16.295838001861412</v>
      </c>
      <c r="L234" s="11">
        <f>(Constantes!$D$10/0.8)*(0.00376*D234^2-0.0516*D234-6.967)</f>
        <v>-4.4187285000000003</v>
      </c>
      <c r="M234" s="34"/>
    </row>
    <row r="235" spans="2:13" x14ac:dyDescent="0.25">
      <c r="B235" s="32"/>
      <c r="C235" s="11">
        <v>232</v>
      </c>
      <c r="D235" s="11">
        <f>(Clima!D235+Clima!E235)/2</f>
        <v>12.799999999999999</v>
      </c>
      <c r="E235" s="11">
        <f t="shared" si="15"/>
        <v>1.4790196183138535</v>
      </c>
      <c r="F235" s="11">
        <f t="shared" si="16"/>
        <v>9.6898823770774314E-2</v>
      </c>
      <c r="G235" s="11">
        <f t="shared" si="17"/>
        <v>2.4707792</v>
      </c>
      <c r="H235" s="11">
        <f>0.001013*Constantes!$D$4/(0.622*G235)</f>
        <v>4.5099554956231032E-2</v>
      </c>
      <c r="I235" s="11">
        <f t="shared" si="18"/>
        <v>0.3479939774968957</v>
      </c>
      <c r="J235" s="11">
        <f t="shared" si="19"/>
        <v>0.21706858969823073</v>
      </c>
      <c r="K235" s="11">
        <f>(Constantes!$D$10/0.8)*(Constantes!$D$5*J235^2+Constantes!$D$6*J235+Constantes!$D$7)</f>
        <v>16.357847006739533</v>
      </c>
      <c r="L235" s="11">
        <f>(Constantes!$D$10/0.8)*(0.00376*D235^2-0.0516*D235-6.967)</f>
        <v>-4.3821509999999995</v>
      </c>
      <c r="M235" s="34"/>
    </row>
    <row r="236" spans="2:13" x14ac:dyDescent="0.25">
      <c r="B236" s="32"/>
      <c r="C236" s="11">
        <v>233</v>
      </c>
      <c r="D236" s="11">
        <f>(Clima!D236+Clima!E236)/2</f>
        <v>11.700000000000001</v>
      </c>
      <c r="E236" s="11">
        <f t="shared" si="15"/>
        <v>1.3757236996547897</v>
      </c>
      <c r="F236" s="11">
        <f t="shared" si="16"/>
        <v>9.0929432125051668E-2</v>
      </c>
      <c r="G236" s="11">
        <f t="shared" si="17"/>
        <v>2.4733763</v>
      </c>
      <c r="H236" s="11">
        <f>0.001013*Constantes!$D$4/(0.622*G236)</f>
        <v>4.5052199422753639E-2</v>
      </c>
      <c r="I236" s="11">
        <f t="shared" si="18"/>
        <v>0.3406470099449177</v>
      </c>
      <c r="J236" s="11">
        <f t="shared" si="19"/>
        <v>0.21106951792548378</v>
      </c>
      <c r="K236" s="11">
        <f>(Constantes!$D$10/0.8)*(Constantes!$D$5*J236^2+Constantes!$D$6*J236+Constantes!$D$7)</f>
        <v>16.419923686911332</v>
      </c>
      <c r="L236" s="11">
        <f>(Constantes!$D$10/0.8)*(0.00376*D236^2-0.0516*D236-6.967)</f>
        <v>-4.4100085</v>
      </c>
      <c r="M236" s="34"/>
    </row>
    <row r="237" spans="2:13" x14ac:dyDescent="0.25">
      <c r="B237" s="32"/>
      <c r="C237" s="11">
        <v>234</v>
      </c>
      <c r="D237" s="11">
        <f>(Clima!D237+Clima!E237)/2</f>
        <v>14.15</v>
      </c>
      <c r="E237" s="11">
        <f t="shared" si="15"/>
        <v>1.6150528288927855</v>
      </c>
      <c r="F237" s="11">
        <f t="shared" si="16"/>
        <v>0.10467799774317721</v>
      </c>
      <c r="G237" s="11">
        <f t="shared" si="17"/>
        <v>2.4675918499999998</v>
      </c>
      <c r="H237" s="11">
        <f>0.001013*Constantes!$D$4/(0.622*G237)</f>
        <v>4.5157809349675282E-2</v>
      </c>
      <c r="I237" s="11">
        <f t="shared" si="18"/>
        <v>0.35672784756039339</v>
      </c>
      <c r="J237" s="11">
        <f t="shared" si="19"/>
        <v>0.20500790169932229</v>
      </c>
      <c r="K237" s="11">
        <f>(Constantes!$D$10/0.8)*(Constantes!$D$5*J237^2+Constantes!$D$6*J237+Constantes!$D$7)</f>
        <v>16.482030374041141</v>
      </c>
      <c r="L237" s="11">
        <f>(Constantes!$D$10/0.8)*(0.00376*D237^2-0.0516*D237-6.967)</f>
        <v>-4.3401896249999998</v>
      </c>
      <c r="M237" s="34"/>
    </row>
    <row r="238" spans="2:13" x14ac:dyDescent="0.25">
      <c r="B238" s="32"/>
      <c r="C238" s="11">
        <v>235</v>
      </c>
      <c r="D238" s="11">
        <f>(Clima!D238+Clima!E238)/2</f>
        <v>12.1</v>
      </c>
      <c r="E238" s="11">
        <f t="shared" si="15"/>
        <v>1.4125278691197247</v>
      </c>
      <c r="F238" s="11">
        <f t="shared" si="16"/>
        <v>9.306279268564735E-2</v>
      </c>
      <c r="G238" s="11">
        <f t="shared" si="17"/>
        <v>2.4724318999999997</v>
      </c>
      <c r="H238" s="11">
        <f>0.001013*Constantes!$D$4/(0.622*G238)</f>
        <v>4.5069408105886576E-2</v>
      </c>
      <c r="I238" s="11">
        <f t="shared" si="18"/>
        <v>0.34334233509165285</v>
      </c>
      <c r="J238" s="11">
        <f t="shared" si="19"/>
        <v>0.19888553720745422</v>
      </c>
      <c r="K238" s="11">
        <f>(Constantes!$D$10/0.8)*(Constantes!$D$5*J238^2+Constantes!$D$6*J238+Constantes!$D$7)</f>
        <v>16.544129738561924</v>
      </c>
      <c r="L238" s="11">
        <f>(Constantes!$D$10/0.8)*(0.00376*D238^2-0.0516*D238-6.967)</f>
        <v>-4.4005364999999994</v>
      </c>
      <c r="M238" s="34"/>
    </row>
    <row r="239" spans="2:13" x14ac:dyDescent="0.25">
      <c r="B239" s="32"/>
      <c r="C239" s="11">
        <v>236</v>
      </c>
      <c r="D239" s="11">
        <f>(Clima!D239+Clima!E239)/2</f>
        <v>12.4</v>
      </c>
      <c r="E239" s="11">
        <f t="shared" si="15"/>
        <v>1.440695742444418</v>
      </c>
      <c r="F239" s="11">
        <f t="shared" si="16"/>
        <v>9.4690659669251859E-2</v>
      </c>
      <c r="G239" s="11">
        <f t="shared" si="17"/>
        <v>2.4717235999999998</v>
      </c>
      <c r="H239" s="11">
        <f>0.001013*Constantes!$D$4/(0.622*G239)</f>
        <v>4.508232324808184E-2</v>
      </c>
      <c r="I239" s="11">
        <f t="shared" si="18"/>
        <v>0.34534609482941636</v>
      </c>
      <c r="J239" s="11">
        <f t="shared" si="19"/>
        <v>0.19270423863861028</v>
      </c>
      <c r="K239" s="11">
        <f>(Constantes!$D$10/0.8)*(Constantes!$D$5*J239^2+Constantes!$D$6*J239+Constantes!$D$7)</f>
        <v>16.606184823167897</v>
      </c>
      <c r="L239" s="11">
        <f>(Constantes!$D$10/0.8)*(0.00376*D239^2-0.0516*D239-6.967)</f>
        <v>-4.3929389999999993</v>
      </c>
      <c r="M239" s="34"/>
    </row>
    <row r="240" spans="2:13" x14ac:dyDescent="0.25">
      <c r="B240" s="32"/>
      <c r="C240" s="11">
        <v>237</v>
      </c>
      <c r="D240" s="11">
        <f>(Clima!D240+Clima!E240)/2</f>
        <v>9.5</v>
      </c>
      <c r="E240" s="11">
        <f t="shared" si="15"/>
        <v>1.187968532240967</v>
      </c>
      <c r="F240" s="11">
        <f t="shared" si="16"/>
        <v>7.9925724231647788E-2</v>
      </c>
      <c r="G240" s="11">
        <f t="shared" si="17"/>
        <v>2.4785705</v>
      </c>
      <c r="H240" s="11">
        <f>0.001013*Constantes!$D$4/(0.622*G240)</f>
        <v>4.4957786076737595E-2</v>
      </c>
      <c r="I240" s="11">
        <f t="shared" si="18"/>
        <v>0.32534995521168669</v>
      </c>
      <c r="J240" s="11">
        <f t="shared" si="19"/>
        <v>0.18646583764495964</v>
      </c>
      <c r="K240" s="11">
        <f>(Constantes!$D$10/0.8)*(Constantes!$D$5*J240^2+Constantes!$D$6*J240+Constantes!$D$7)</f>
        <v>16.668159075758236</v>
      </c>
      <c r="L240" s="11">
        <f>(Constantes!$D$10/0.8)*(0.00376*D240^2-0.0516*D240-6.967)</f>
        <v>-4.4486624999999993</v>
      </c>
      <c r="M240" s="34"/>
    </row>
    <row r="241" spans="2:13" x14ac:dyDescent="0.25">
      <c r="B241" s="32"/>
      <c r="C241" s="11">
        <v>238</v>
      </c>
      <c r="D241" s="11">
        <f>(Clima!D241+Clima!E241)/2</f>
        <v>11.5</v>
      </c>
      <c r="E241" s="11">
        <f t="shared" si="15"/>
        <v>1.3576395793502862</v>
      </c>
      <c r="F241" s="11">
        <f t="shared" si="16"/>
        <v>8.9878474493928939E-2</v>
      </c>
      <c r="G241" s="11">
        <f t="shared" si="17"/>
        <v>2.4738484999999999</v>
      </c>
      <c r="H241" s="11">
        <f>0.001013*Constantes!$D$4/(0.622*G241)</f>
        <v>4.5043600008291752E-2</v>
      </c>
      <c r="I241" s="11">
        <f t="shared" si="18"/>
        <v>0.33928927202235942</v>
      </c>
      <c r="J241" s="11">
        <f t="shared" si="19"/>
        <v>0.18017218279935246</v>
      </c>
      <c r="K241" s="11">
        <f>(Constantes!$D$10/0.8)*(Constantes!$D$5*J241^2+Constantes!$D$6*J241+Constantes!$D$7)</f>
        <v>16.730016381796016</v>
      </c>
      <c r="L241" s="11">
        <f>(Constantes!$D$10/0.8)*(0.00376*D241^2-0.0516*D241-6.967)</f>
        <v>-4.4144625</v>
      </c>
      <c r="M241" s="34"/>
    </row>
    <row r="242" spans="2:13" x14ac:dyDescent="0.25">
      <c r="B242" s="32"/>
      <c r="C242" s="11">
        <v>239</v>
      </c>
      <c r="D242" s="11">
        <f>(Clima!D242+Clima!E242)/2</f>
        <v>12.25</v>
      </c>
      <c r="E242" s="11">
        <f t="shared" si="15"/>
        <v>1.4265507491669478</v>
      </c>
      <c r="F242" s="11">
        <f t="shared" si="16"/>
        <v>9.387372076527814E-2</v>
      </c>
      <c r="G242" s="11">
        <f t="shared" si="17"/>
        <v>2.47207775</v>
      </c>
      <c r="H242" s="11">
        <f>0.001013*Constantes!$D$4/(0.622*G242)</f>
        <v>4.5075864751872197E-2</v>
      </c>
      <c r="I242" s="11">
        <f t="shared" si="18"/>
        <v>0.34434612138705856</v>
      </c>
      <c r="J242" s="11">
        <f t="shared" si="19"/>
        <v>0.17382513904754765</v>
      </c>
      <c r="K242" s="11">
        <f>(Constantes!$D$10/0.8)*(Constantes!$D$5*J242^2+Constantes!$D$6*J242+Constantes!$D$7)</f>
        <v>16.791721096047262</v>
      </c>
      <c r="L242" s="11">
        <f>(Constantes!$D$10/0.8)*(0.00376*D242^2-0.0516*D242-6.967)</f>
        <v>-4.3967906249999995</v>
      </c>
      <c r="M242" s="34"/>
    </row>
    <row r="243" spans="2:13" x14ac:dyDescent="0.25">
      <c r="B243" s="32"/>
      <c r="C243" s="11">
        <v>240</v>
      </c>
      <c r="D243" s="11">
        <f>(Clima!D243+Clima!E243)/2</f>
        <v>10</v>
      </c>
      <c r="E243" s="11">
        <f t="shared" si="15"/>
        <v>1.2285355953233976</v>
      </c>
      <c r="F243" s="11">
        <f t="shared" si="16"/>
        <v>8.2321156964857062E-2</v>
      </c>
      <c r="G243" s="11">
        <f t="shared" si="17"/>
        <v>2.4773899999999998</v>
      </c>
      <c r="H243" s="11">
        <f>0.001013*Constantes!$D$4/(0.622*G243)</f>
        <v>4.4979208891257547E-2</v>
      </c>
      <c r="I243" s="11">
        <f t="shared" si="18"/>
        <v>0.32889553570326324</v>
      </c>
      <c r="J243" s="11">
        <f t="shared" si="19"/>
        <v>0.16742658715558911</v>
      </c>
      <c r="K243" s="11">
        <f>(Constantes!$D$10/0.8)*(Constantes!$D$5*J243^2+Constantes!$D$6*J243+Constantes!$D$7)</f>
        <v>16.853238073665811</v>
      </c>
      <c r="L243" s="11">
        <f>(Constantes!$D$10/0.8)*(0.00376*D243^2-0.0516*D243-6.967)</f>
        <v>-4.4418749999999996</v>
      </c>
      <c r="M243" s="34"/>
    </row>
    <row r="244" spans="2:13" x14ac:dyDescent="0.25">
      <c r="B244" s="32"/>
      <c r="C244" s="11">
        <v>241</v>
      </c>
      <c r="D244" s="11">
        <f>(Clima!D244+Clima!E244)/2</f>
        <v>9.5</v>
      </c>
      <c r="E244" s="11">
        <f t="shared" si="15"/>
        <v>1.187968532240967</v>
      </c>
      <c r="F244" s="11">
        <f t="shared" si="16"/>
        <v>7.9925724231647788E-2</v>
      </c>
      <c r="G244" s="11">
        <f t="shared" si="17"/>
        <v>2.4785705</v>
      </c>
      <c r="H244" s="11">
        <f>0.001013*Constantes!$D$4/(0.622*G244)</f>
        <v>4.4957786076737595E-2</v>
      </c>
      <c r="I244" s="11">
        <f t="shared" si="18"/>
        <v>0.32534995521168669</v>
      </c>
      <c r="J244" s="11">
        <f t="shared" si="19"/>
        <v>0.16097842315249489</v>
      </c>
      <c r="K244" s="11">
        <f>(Constantes!$D$10/0.8)*(Constantes!$D$5*J244^2+Constantes!$D$6*J244+Constantes!$D$7)</f>
        <v>16.914532700590403</v>
      </c>
      <c r="L244" s="11">
        <f>(Constantes!$D$10/0.8)*(0.00376*D244^2-0.0516*D244-6.967)</f>
        <v>-4.4486624999999993</v>
      </c>
      <c r="M244" s="34"/>
    </row>
    <row r="245" spans="2:13" x14ac:dyDescent="0.25">
      <c r="B245" s="32"/>
      <c r="C245" s="11">
        <v>242</v>
      </c>
      <c r="D245" s="11">
        <f>(Clima!D245+Clima!E245)/2</f>
        <v>11.5</v>
      </c>
      <c r="E245" s="11">
        <f t="shared" si="15"/>
        <v>1.3576395793502862</v>
      </c>
      <c r="F245" s="11">
        <f t="shared" si="16"/>
        <v>8.9878474493928939E-2</v>
      </c>
      <c r="G245" s="11">
        <f t="shared" si="17"/>
        <v>2.4738484999999999</v>
      </c>
      <c r="H245" s="11">
        <f>0.001013*Constantes!$D$4/(0.622*G245)</f>
        <v>4.5043600008291752E-2</v>
      </c>
      <c r="I245" s="11">
        <f t="shared" si="18"/>
        <v>0.33928927202235942</v>
      </c>
      <c r="J245" s="11">
        <f t="shared" si="19"/>
        <v>0.15448255776842162</v>
      </c>
      <c r="K245" s="11">
        <f>(Constantes!$D$10/0.8)*(Constantes!$D$5*J245^2+Constantes!$D$6*J245+Constantes!$D$7)</f>
        <v>16.975570923221369</v>
      </c>
      <c r="L245" s="11">
        <f>(Constantes!$D$10/0.8)*(0.00376*D245^2-0.0516*D245-6.967)</f>
        <v>-4.4144625</v>
      </c>
      <c r="M245" s="34"/>
    </row>
    <row r="246" spans="2:13" x14ac:dyDescent="0.25">
      <c r="B246" s="32"/>
      <c r="C246" s="11">
        <v>243</v>
      </c>
      <c r="D246" s="11">
        <f>(Clima!D246+Clima!E246)/2</f>
        <v>11</v>
      </c>
      <c r="E246" s="11">
        <f t="shared" si="15"/>
        <v>1.3133399855895733</v>
      </c>
      <c r="F246" s="11">
        <f t="shared" si="16"/>
        <v>8.7296268852053341E-2</v>
      </c>
      <c r="G246" s="11">
        <f t="shared" si="17"/>
        <v>2.4750289999999997</v>
      </c>
      <c r="H246" s="11">
        <f>0.001013*Constantes!$D$4/(0.622*G246)</f>
        <v>4.5022115827779208E-2</v>
      </c>
      <c r="I246" s="11">
        <f t="shared" si="18"/>
        <v>0.33586576991782852</v>
      </c>
      <c r="J246" s="11">
        <f t="shared" si="19"/>
        <v>0.14794091586847496</v>
      </c>
      <c r="K246" s="11">
        <f>(Constantes!$D$10/0.8)*(Constantes!$D$5*J246^2+Constantes!$D$6*J246+Constantes!$D$7)</f>
        <v>17.036319277345044</v>
      </c>
      <c r="L246" s="11">
        <f>(Constantes!$D$10/0.8)*(0.00376*D246^2-0.0516*D246-6.967)</f>
        <v>-4.4247749999999995</v>
      </c>
      <c r="M246" s="34"/>
    </row>
    <row r="247" spans="2:13" x14ac:dyDescent="0.25">
      <c r="B247" s="32"/>
      <c r="C247" s="11">
        <v>244</v>
      </c>
      <c r="D247" s="11">
        <f>(Clima!D247+Clima!E247)/2</f>
        <v>11.9</v>
      </c>
      <c r="E247" s="11">
        <f t="shared" si="15"/>
        <v>1.3940190963940859</v>
      </c>
      <c r="F247" s="11">
        <f t="shared" si="16"/>
        <v>9.1990843524687727E-2</v>
      </c>
      <c r="G247" s="11">
        <f t="shared" si="17"/>
        <v>2.4729041</v>
      </c>
      <c r="H247" s="11">
        <f>0.001013*Constantes!$D$4/(0.622*G247)</f>
        <v>4.506080212132469E-2</v>
      </c>
      <c r="I247" s="11">
        <f t="shared" si="18"/>
        <v>0.34199803993111727</v>
      </c>
      <c r="J247" s="11">
        <f t="shared" si="19"/>
        <v>0.14135543588232999</v>
      </c>
      <c r="K247" s="11">
        <f>(Constantes!$D$10/0.8)*(Constantes!$D$5*J247^2+Constantes!$D$6*J247+Constantes!$D$7)</f>
        <v>17.09674491627506</v>
      </c>
      <c r="L247" s="11">
        <f>(Constantes!$D$10/0.8)*(0.00376*D247^2-0.0516*D247-6.967)</f>
        <v>-4.4053664999999995</v>
      </c>
      <c r="M247" s="34"/>
    </row>
    <row r="248" spans="2:13" x14ac:dyDescent="0.25">
      <c r="B248" s="32"/>
      <c r="C248" s="11">
        <v>245</v>
      </c>
      <c r="D248" s="11">
        <f>(Clima!D248+Clima!E248)/2</f>
        <v>11.6</v>
      </c>
      <c r="E248" s="11">
        <f t="shared" si="15"/>
        <v>1.3666553605146039</v>
      </c>
      <c r="F248" s="11">
        <f t="shared" si="16"/>
        <v>9.0402651818888541E-2</v>
      </c>
      <c r="G248" s="11">
        <f t="shared" si="17"/>
        <v>2.4736123999999999</v>
      </c>
      <c r="H248" s="11">
        <f>0.001013*Constantes!$D$4/(0.622*G248)</f>
        <v>4.5047899305126593E-2</v>
      </c>
      <c r="I248" s="11">
        <f t="shared" si="18"/>
        <v>0.33996897773719964</v>
      </c>
      <c r="J248" s="11">
        <f t="shared" si="19"/>
        <v>0.13472806922983294</v>
      </c>
      <c r="K248" s="11">
        <f>(Constantes!$D$10/0.8)*(Constantes!$D$5*J248^2+Constantes!$D$6*J248+Constantes!$D$7)</f>
        <v>17.156815638180561</v>
      </c>
      <c r="L248" s="11">
        <f>(Constantes!$D$10/0.8)*(0.00376*D248^2-0.0516*D248-6.967)</f>
        <v>-4.4122589999999997</v>
      </c>
      <c r="M248" s="34"/>
    </row>
    <row r="249" spans="2:13" x14ac:dyDescent="0.25">
      <c r="B249" s="32"/>
      <c r="C249" s="11">
        <v>246</v>
      </c>
      <c r="D249" s="11">
        <f>(Clima!D249+Clima!E249)/2</f>
        <v>11.799999999999999</v>
      </c>
      <c r="E249" s="11">
        <f t="shared" si="15"/>
        <v>1.384844857641909</v>
      </c>
      <c r="F249" s="11">
        <f t="shared" si="16"/>
        <v>9.1458825865714591E-2</v>
      </c>
      <c r="G249" s="11">
        <f t="shared" si="17"/>
        <v>2.4731402</v>
      </c>
      <c r="H249" s="11">
        <f>0.001013*Constantes!$D$4/(0.622*G249)</f>
        <v>4.5056500361407952E-2</v>
      </c>
      <c r="I249" s="11">
        <f t="shared" si="18"/>
        <v>0.3413233651453087</v>
      </c>
      <c r="J249" s="11">
        <f t="shared" si="19"/>
        <v>0.12806077974275321</v>
      </c>
      <c r="K249" s="11">
        <f>(Constantes!$D$10/0.8)*(Constantes!$D$5*J249^2+Constantes!$D$6*J249+Constantes!$D$7)</f>
        <v>17.216499912572381</v>
      </c>
      <c r="L249" s="11">
        <f>(Constantes!$D$10/0.8)*(0.00376*D249^2-0.0516*D249-6.967)</f>
        <v>-4.4077109999999999</v>
      </c>
      <c r="M249" s="34"/>
    </row>
    <row r="250" spans="2:13" x14ac:dyDescent="0.25">
      <c r="B250" s="32"/>
      <c r="C250" s="11">
        <v>247</v>
      </c>
      <c r="D250" s="11">
        <f>(Clima!D250+Clima!E250)/2</f>
        <v>10.4</v>
      </c>
      <c r="E250" s="11">
        <f t="shared" si="15"/>
        <v>1.2618612427946017</v>
      </c>
      <c r="F250" s="11">
        <f t="shared" si="16"/>
        <v>8.4281361443687683E-2</v>
      </c>
      <c r="G250" s="11">
        <f t="shared" si="17"/>
        <v>2.4764455999999999</v>
      </c>
      <c r="H250" s="11">
        <f>0.001013*Constantes!$D$4/(0.622*G250)</f>
        <v>4.4996361848252404E-2</v>
      </c>
      <c r="I250" s="11">
        <f t="shared" si="18"/>
        <v>0.33170315327202898</v>
      </c>
      <c r="J250" s="11">
        <f t="shared" si="19"/>
        <v>0.1213555430828577</v>
      </c>
      <c r="K250" s="11">
        <f>(Constantes!$D$10/0.8)*(Constantes!$D$5*J250^2+Constantes!$D$6*J250+Constantes!$D$7)</f>
        <v>17.275766905919248</v>
      </c>
      <c r="L250" s="11">
        <f>(Constantes!$D$10/0.8)*(0.00376*D250^2-0.0516*D250-6.967)</f>
        <v>-4.4355989999999998</v>
      </c>
      <c r="M250" s="34"/>
    </row>
    <row r="251" spans="2:13" x14ac:dyDescent="0.25">
      <c r="B251" s="32"/>
      <c r="C251" s="11">
        <v>248</v>
      </c>
      <c r="D251" s="11">
        <f>(Clima!D251+Clima!E251)/2</f>
        <v>11.25</v>
      </c>
      <c r="E251" s="11">
        <f t="shared" si="15"/>
        <v>1.3353283650298429</v>
      </c>
      <c r="F251" s="11">
        <f t="shared" si="16"/>
        <v>8.8579350899344877E-2</v>
      </c>
      <c r="G251" s="11">
        <f t="shared" si="17"/>
        <v>2.47443875</v>
      </c>
      <c r="H251" s="11">
        <f>0.001013*Constantes!$D$4/(0.622*G251)</f>
        <v>4.5032855355628641E-2</v>
      </c>
      <c r="I251" s="11">
        <f t="shared" si="18"/>
        <v>0.33758270995629469</v>
      </c>
      <c r="J251" s="11">
        <f t="shared" si="19"/>
        <v>0.11461434615647929</v>
      </c>
      <c r="K251" s="11">
        <f>(Constantes!$D$10/0.8)*(Constantes!$D$5*J251^2+Constantes!$D$6*J251+Constantes!$D$7)</f>
        <v>17.334586506367209</v>
      </c>
      <c r="L251" s="11">
        <f>(Constantes!$D$10/0.8)*(0.00376*D251^2-0.0516*D251-6.967)</f>
        <v>-4.4197656250000001</v>
      </c>
      <c r="M251" s="34"/>
    </row>
    <row r="252" spans="2:13" x14ac:dyDescent="0.25">
      <c r="B252" s="32"/>
      <c r="C252" s="11">
        <v>249</v>
      </c>
      <c r="D252" s="11">
        <f>(Clima!D252+Clima!E252)/2</f>
        <v>9.6999999999999993</v>
      </c>
      <c r="E252" s="11">
        <f t="shared" si="15"/>
        <v>1.2040517259211223</v>
      </c>
      <c r="F252" s="11">
        <f t="shared" si="16"/>
        <v>8.0876657096899784E-2</v>
      </c>
      <c r="G252" s="11">
        <f t="shared" si="17"/>
        <v>2.4780983000000001</v>
      </c>
      <c r="H252" s="11">
        <f>0.001013*Constantes!$D$4/(0.622*G252)</f>
        <v>4.4966352753283652E-2</v>
      </c>
      <c r="I252" s="11">
        <f t="shared" si="18"/>
        <v>0.32677295878905227</v>
      </c>
      <c r="J252" s="11">
        <f t="shared" si="19"/>
        <v>0.10783918652575487</v>
      </c>
      <c r="K252" s="11">
        <f>(Constantes!$D$10/0.8)*(Constantes!$D$5*J252^2+Constantes!$D$6*J252+Constantes!$D$7)</f>
        <v>17.392929347536338</v>
      </c>
      <c r="L252" s="11">
        <f>(Constantes!$D$10/0.8)*(0.00376*D252^2-0.0516*D252-6.967)</f>
        <v>-4.4460885000000001</v>
      </c>
      <c r="M252" s="34"/>
    </row>
    <row r="253" spans="2:13" x14ac:dyDescent="0.25">
      <c r="B253" s="32"/>
      <c r="C253" s="11">
        <v>250</v>
      </c>
      <c r="D253" s="11">
        <f>(Clima!D253+Clima!E253)/2</f>
        <v>12.7</v>
      </c>
      <c r="E253" s="11">
        <f t="shared" si="15"/>
        <v>1.4693556920806219</v>
      </c>
      <c r="F253" s="11">
        <f t="shared" si="16"/>
        <v>9.6342714018342213E-2</v>
      </c>
      <c r="G253" s="11">
        <f t="shared" si="17"/>
        <v>2.4710152999999999</v>
      </c>
      <c r="H253" s="11">
        <f>0.001013*Constantes!$D$4/(0.622*G253)</f>
        <v>4.5095245794355275E-2</v>
      </c>
      <c r="I253" s="11">
        <f t="shared" si="18"/>
        <v>0.34733456468782936</v>
      </c>
      <c r="J253" s="11">
        <f t="shared" si="19"/>
        <v>0.10103207181670262</v>
      </c>
      <c r="K253" s="11">
        <f>(Constantes!$D$10/0.8)*(Constantes!$D$5*J253^2+Constantes!$D$6*J253+Constantes!$D$7)</f>
        <v>17.450766831370213</v>
      </c>
      <c r="L253" s="11">
        <f>(Constantes!$D$10/0.8)*(0.00376*D253^2-0.0516*D253-6.967)</f>
        <v>-4.3849184999999995</v>
      </c>
      <c r="M253" s="34"/>
    </row>
    <row r="254" spans="2:13" x14ac:dyDescent="0.25">
      <c r="B254" s="32"/>
      <c r="C254" s="11">
        <v>251</v>
      </c>
      <c r="D254" s="11">
        <f>(Clima!D254+Clima!E254)/2</f>
        <v>12.85</v>
      </c>
      <c r="E254" s="11">
        <f t="shared" si="15"/>
        <v>1.4838724736816862</v>
      </c>
      <c r="F254" s="11">
        <f t="shared" si="16"/>
        <v>9.717790188805045E-2</v>
      </c>
      <c r="G254" s="11">
        <f t="shared" si="17"/>
        <v>2.4706611499999998</v>
      </c>
      <c r="H254" s="11">
        <f>0.001013*Constantes!$D$4/(0.622*G254)</f>
        <v>4.5101709846011272E-2</v>
      </c>
      <c r="I254" s="11">
        <f t="shared" si="18"/>
        <v>0.34832304299622313</v>
      </c>
      <c r="J254" s="11">
        <f t="shared" si="19"/>
        <v>9.4195019124320392E-2</v>
      </c>
      <c r="K254" s="11">
        <f>(Constantes!$D$10/0.8)*(Constantes!$D$5*J254^2+Constantes!$D$6*J254+Constantes!$D$7)</f>
        <v>17.508071150014512</v>
      </c>
      <c r="L254" s="11">
        <f>(Constantes!$D$10/0.8)*(0.00376*D254^2-0.0516*D254-6.967)</f>
        <v>-4.380749625</v>
      </c>
      <c r="M254" s="34"/>
    </row>
    <row r="255" spans="2:13" x14ac:dyDescent="0.25">
      <c r="B255" s="32"/>
      <c r="C255" s="11">
        <v>252</v>
      </c>
      <c r="D255" s="11">
        <f>(Clima!D255+Clima!E255)/2</f>
        <v>13.15</v>
      </c>
      <c r="E255" s="11">
        <f t="shared" si="15"/>
        <v>1.5132842544432668</v>
      </c>
      <c r="F255" s="11">
        <f t="shared" si="16"/>
        <v>9.8866781254448824E-2</v>
      </c>
      <c r="G255" s="11">
        <f t="shared" si="17"/>
        <v>2.4699528499999999</v>
      </c>
      <c r="H255" s="11">
        <f>0.001013*Constantes!$D$4/(0.622*G255)</f>
        <v>4.5114643510345769E-2</v>
      </c>
      <c r="I255" s="11">
        <f t="shared" si="18"/>
        <v>0.35028844443641177</v>
      </c>
      <c r="J255" s="11">
        <f t="shared" si="19"/>
        <v>8.7330054414876609E-2</v>
      </c>
      <c r="K255" s="11">
        <f>(Constantes!$D$10/0.8)*(Constantes!$D$5*J255^2+Constantes!$D$6*J255+Constantes!$D$7)</f>
        <v>17.564815306702364</v>
      </c>
      <c r="L255" s="11">
        <f>(Constantes!$D$10/0.8)*(0.00376*D255^2-0.0516*D255-6.967)</f>
        <v>-4.3720946249999999</v>
      </c>
      <c r="M255" s="34"/>
    </row>
    <row r="256" spans="2:13" x14ac:dyDescent="0.25">
      <c r="B256" s="32"/>
      <c r="C256" s="11">
        <v>253</v>
      </c>
      <c r="D256" s="11">
        <f>(Clima!D256+Clima!E256)/2</f>
        <v>12.9</v>
      </c>
      <c r="E256" s="11">
        <f t="shared" si="15"/>
        <v>1.4887393027557323</v>
      </c>
      <c r="F256" s="11">
        <f t="shared" si="16"/>
        <v>9.7457663967834368E-2</v>
      </c>
      <c r="G256" s="11">
        <f t="shared" si="17"/>
        <v>2.4705431</v>
      </c>
      <c r="H256" s="11">
        <f>0.001013*Constantes!$D$4/(0.622*G256)</f>
        <v>4.5103864941725781E-2</v>
      </c>
      <c r="I256" s="11">
        <f t="shared" si="18"/>
        <v>0.34865168081674919</v>
      </c>
      <c r="J256" s="11">
        <f t="shared" si="19"/>
        <v>8.0439211925572768E-2</v>
      </c>
      <c r="K256" s="11">
        <f>(Constantes!$D$10/0.8)*(Constantes!$D$5*J256^2+Constantes!$D$6*J256+Constantes!$D$7)</f>
        <v>17.620973135625363</v>
      </c>
      <c r="L256" s="11">
        <f>(Constantes!$D$10/0.8)*(0.00376*D256^2-0.0516*D256-6.967)</f>
        <v>-4.3793364999999991</v>
      </c>
      <c r="M256" s="34"/>
    </row>
    <row r="257" spans="2:13" x14ac:dyDescent="0.25">
      <c r="B257" s="32"/>
      <c r="C257" s="11">
        <v>254</v>
      </c>
      <c r="D257" s="11">
        <f>(Clima!D257+Clima!E257)/2</f>
        <v>12.35</v>
      </c>
      <c r="E257" s="11">
        <f t="shared" si="15"/>
        <v>1.4359671208266067</v>
      </c>
      <c r="F257" s="11">
        <f t="shared" si="16"/>
        <v>9.4417676614232629E-2</v>
      </c>
      <c r="G257" s="11">
        <f t="shared" si="17"/>
        <v>2.47184165</v>
      </c>
      <c r="H257" s="11">
        <f>0.001013*Constantes!$D$4/(0.622*G257)</f>
        <v>4.5080170210382423E-2</v>
      </c>
      <c r="I257" s="11">
        <f t="shared" si="18"/>
        <v>0.34501319460891361</v>
      </c>
      <c r="J257" s="11">
        <f t="shared" si="19"/>
        <v>7.3524533561755021E-2</v>
      </c>
      <c r="K257" s="11">
        <f>(Constantes!$D$10/0.8)*(Constantes!$D$5*J257^2+Constantes!$D$6*J257+Constantes!$D$7)</f>
        <v>17.676519320770158</v>
      </c>
      <c r="L257" s="11">
        <f>(Constantes!$D$10/0.8)*(0.00376*D257^2-0.0516*D257-6.967)</f>
        <v>-4.3942346249999993</v>
      </c>
      <c r="M257" s="34"/>
    </row>
    <row r="258" spans="2:13" x14ac:dyDescent="0.25">
      <c r="B258" s="32"/>
      <c r="C258" s="11">
        <v>255</v>
      </c>
      <c r="D258" s="11">
        <f>(Clima!D258+Clima!E258)/2</f>
        <v>13.15</v>
      </c>
      <c r="E258" s="11">
        <f t="shared" si="15"/>
        <v>1.5132842544432668</v>
      </c>
      <c r="F258" s="11">
        <f t="shared" si="16"/>
        <v>9.8866781254448824E-2</v>
      </c>
      <c r="G258" s="11">
        <f t="shared" si="17"/>
        <v>2.4699528499999999</v>
      </c>
      <c r="H258" s="11">
        <f>0.001013*Constantes!$D$4/(0.622*G258)</f>
        <v>4.5114643510345769E-2</v>
      </c>
      <c r="I258" s="11">
        <f t="shared" si="18"/>
        <v>0.35028844443641177</v>
      </c>
      <c r="J258" s="11">
        <f t="shared" si="19"/>
        <v>6.6588068291853514E-2</v>
      </c>
      <c r="K258" s="11">
        <f>(Constantes!$D$10/0.8)*(Constantes!$D$5*J258^2+Constantes!$D$6*J258+Constantes!$D$7)</f>
        <v>17.731429413702052</v>
      </c>
      <c r="L258" s="11">
        <f>(Constantes!$D$10/0.8)*(0.00376*D258^2-0.0516*D258-6.967)</f>
        <v>-4.3720946249999999</v>
      </c>
      <c r="M258" s="34"/>
    </row>
    <row r="259" spans="2:13" x14ac:dyDescent="0.25">
      <c r="B259" s="32"/>
      <c r="C259" s="11">
        <v>256</v>
      </c>
      <c r="D259" s="11">
        <f>(Clima!D259+Clima!E259)/2</f>
        <v>12.25</v>
      </c>
      <c r="E259" s="11">
        <f t="shared" si="15"/>
        <v>1.4265507491669478</v>
      </c>
      <c r="F259" s="11">
        <f t="shared" si="16"/>
        <v>9.387372076527814E-2</v>
      </c>
      <c r="G259" s="11">
        <f t="shared" si="17"/>
        <v>2.47207775</v>
      </c>
      <c r="H259" s="11">
        <f>0.001013*Constantes!$D$4/(0.622*G259)</f>
        <v>4.5075864751872197E-2</v>
      </c>
      <c r="I259" s="11">
        <f t="shared" si="18"/>
        <v>0.34434612138705856</v>
      </c>
      <c r="J259" s="11">
        <f t="shared" si="19"/>
        <v>5.963187154022892E-2</v>
      </c>
      <c r="K259" s="11">
        <f>(Constantes!$D$10/0.8)*(Constantes!$D$5*J259^2+Constantes!$D$6*J259+Constantes!$D$7)</f>
        <v>17.785679850278015</v>
      </c>
      <c r="L259" s="11">
        <f>(Constantes!$D$10/0.8)*(0.00376*D259^2-0.0516*D259-6.967)</f>
        <v>-4.3967906249999995</v>
      </c>
      <c r="M259" s="34"/>
    </row>
    <row r="260" spans="2:13" x14ac:dyDescent="0.25">
      <c r="B260" s="32"/>
      <c r="C260" s="11">
        <v>257</v>
      </c>
      <c r="D260" s="11">
        <f>(Clima!D260+Clima!E260)/2</f>
        <v>11.9</v>
      </c>
      <c r="E260" s="11">
        <f t="shared" si="15"/>
        <v>1.3940190963940859</v>
      </c>
      <c r="F260" s="11">
        <f t="shared" si="16"/>
        <v>9.1990843524687727E-2</v>
      </c>
      <c r="G260" s="11">
        <f t="shared" si="17"/>
        <v>2.4729041</v>
      </c>
      <c r="H260" s="11">
        <f>0.001013*Constantes!$D$4/(0.622*G260)</f>
        <v>4.506080212132469E-2</v>
      </c>
      <c r="I260" s="11">
        <f t="shared" si="18"/>
        <v>0.34199803993111727</v>
      </c>
      <c r="J260" s="11">
        <f t="shared" si="19"/>
        <v>5.2658004578105759E-2</v>
      </c>
      <c r="K260" s="11">
        <f>(Constantes!$D$10/0.8)*(Constantes!$D$5*J260^2+Constantes!$D$6*J260+Constantes!$D$7)</f>
        <v>17.839247966273007</v>
      </c>
      <c r="L260" s="11">
        <f>(Constantes!$D$10/0.8)*(0.00376*D260^2-0.0516*D260-6.967)</f>
        <v>-4.4053664999999995</v>
      </c>
      <c r="M260" s="34"/>
    </row>
    <row r="261" spans="2:13" x14ac:dyDescent="0.25">
      <c r="B261" s="32"/>
      <c r="C261" s="11">
        <v>258</v>
      </c>
      <c r="D261" s="11">
        <f>(Clima!D261+Clima!E261)/2</f>
        <v>11.75</v>
      </c>
      <c r="E261" s="11">
        <f t="shared" ref="E261:E324" si="20">EXP((16.78*D261-116.9)/(D261+237.3))</f>
        <v>1.3802776599471762</v>
      </c>
      <c r="F261" s="11">
        <f t="shared" ref="F261:F324" si="21">4098*E261/((D261+237.3)^2)</f>
        <v>9.1193801661548224E-2</v>
      </c>
      <c r="G261" s="11">
        <f t="shared" ref="G261:G324" si="22">2.501-0.002361*D261</f>
        <v>2.4732582499999998</v>
      </c>
      <c r="H261" s="11">
        <f>0.001013*Constantes!$D$4/(0.622*G261)</f>
        <v>4.5054349789437696E-2</v>
      </c>
      <c r="I261" s="11">
        <f t="shared" ref="I261:I324" si="23">IF(D261&gt;0,1.26*F261/(G261*(F261+H261)),0)</f>
        <v>0.34098539738615508</v>
      </c>
      <c r="J261" s="11">
        <f t="shared" ref="J261:J324" si="24">0.409*SIN(2*PI()*(C261-82)/365)</f>
        <v>4.5668533912773299E-2</v>
      </c>
      <c r="K261" s="11">
        <f>(Constantes!$D$10/0.8)*(Constantes!$D$5*J261^2+Constantes!$D$6*J261+Constantes!$D$7)</f>
        <v>17.892112011904764</v>
      </c>
      <c r="L261" s="11">
        <f>(Constantes!$D$10/0.8)*(0.00376*D261^2-0.0516*D261-6.967)</f>
        <v>-4.4088656249999998</v>
      </c>
      <c r="M261" s="34"/>
    </row>
    <row r="262" spans="2:13" x14ac:dyDescent="0.25">
      <c r="B262" s="32"/>
      <c r="C262" s="11">
        <v>259</v>
      </c>
      <c r="D262" s="11">
        <f>(Clima!D262+Clima!E262)/2</f>
        <v>13.85</v>
      </c>
      <c r="E262" s="11">
        <f t="shared" si="20"/>
        <v>1.5839100041391287</v>
      </c>
      <c r="F262" s="11">
        <f t="shared" si="21"/>
        <v>0.10290490852509908</v>
      </c>
      <c r="G262" s="11">
        <f t="shared" si="22"/>
        <v>2.4683001499999997</v>
      </c>
      <c r="H262" s="11">
        <f>0.001013*Constantes!$D$4/(0.622*G262)</f>
        <v>4.5144850927109709E-2</v>
      </c>
      <c r="I262" s="11">
        <f t="shared" si="23"/>
        <v>0.35481417383138586</v>
      </c>
      <c r="J262" s="11">
        <f t="shared" si="24"/>
        <v>3.8665530675234434E-2</v>
      </c>
      <c r="K262" s="11">
        <f>(Constantes!$D$10/0.8)*(Constantes!$D$5*J262^2+Constantes!$D$6*J262+Constantes!$D$7)</f>
        <v>17.944251165243394</v>
      </c>
      <c r="L262" s="11">
        <f>(Constantes!$D$10/0.8)*(0.00376*D262^2-0.0516*D262-6.967)</f>
        <v>-4.3502546249999998</v>
      </c>
      <c r="M262" s="34"/>
    </row>
    <row r="263" spans="2:13" x14ac:dyDescent="0.25">
      <c r="B263" s="32"/>
      <c r="C263" s="11">
        <v>260</v>
      </c>
      <c r="D263" s="11">
        <f>(Clima!D263+Clima!E263)/2</f>
        <v>13.9</v>
      </c>
      <c r="E263" s="11">
        <f t="shared" si="20"/>
        <v>1.589063588132779</v>
      </c>
      <c r="F263" s="11">
        <f t="shared" si="21"/>
        <v>0.10319863673742037</v>
      </c>
      <c r="G263" s="11">
        <f t="shared" si="22"/>
        <v>2.4681820999999999</v>
      </c>
      <c r="H263" s="11">
        <f>0.001013*Constantes!$D$4/(0.622*G263)</f>
        <v>4.5147010147716632E-2</v>
      </c>
      <c r="I263" s="11">
        <f t="shared" si="23"/>
        <v>0.35513420222442993</v>
      </c>
      <c r="J263" s="11">
        <f t="shared" si="24"/>
        <v>3.165107000648637E-2</v>
      </c>
      <c r="K263" s="11">
        <f>(Constantes!$D$10/0.8)*(Constantes!$D$5*J263^2+Constantes!$D$6*J263+Constantes!$D$7)</f>
        <v>17.995645544493641</v>
      </c>
      <c r="L263" s="11">
        <f>(Constantes!$D$10/0.8)*(0.00376*D263^2-0.0516*D263-6.967)</f>
        <v>-4.3486064999999998</v>
      </c>
      <c r="M263" s="34"/>
    </row>
    <row r="264" spans="2:13" x14ac:dyDescent="0.25">
      <c r="B264" s="32"/>
      <c r="C264" s="11">
        <v>261</v>
      </c>
      <c r="D264" s="11">
        <f>(Clima!D264+Clima!E264)/2</f>
        <v>13.25</v>
      </c>
      <c r="E264" s="11">
        <f t="shared" si="20"/>
        <v>1.5232012546387372</v>
      </c>
      <c r="F264" s="11">
        <f t="shared" si="21"/>
        <v>9.943526343834895E-2</v>
      </c>
      <c r="G264" s="11">
        <f t="shared" si="22"/>
        <v>2.4697167499999999</v>
      </c>
      <c r="H264" s="11">
        <f>0.001013*Constantes!$D$4/(0.622*G264)</f>
        <v>4.5118956380367316E-2</v>
      </c>
      <c r="I264" s="11">
        <f t="shared" si="23"/>
        <v>0.35094014605756357</v>
      </c>
      <c r="J264" s="11">
        <f t="shared" si="24"/>
        <v>2.4627230442609345E-2</v>
      </c>
      <c r="K264" s="11">
        <f>(Constantes!$D$10/0.8)*(Constantes!$D$5*J264^2+Constantes!$D$6*J264+Constantes!$D$7)</f>
        <v>18.04627621913891</v>
      </c>
      <c r="L264" s="11">
        <f>(Constantes!$D$10/0.8)*(0.00376*D264^2-0.0516*D264-6.967)</f>
        <v>-4.3691156249999992</v>
      </c>
      <c r="M264" s="34"/>
    </row>
    <row r="265" spans="2:13" x14ac:dyDescent="0.25">
      <c r="B265" s="32"/>
      <c r="C265" s="11">
        <v>262</v>
      </c>
      <c r="D265" s="11">
        <f>(Clima!D265+Clima!E265)/2</f>
        <v>14.45</v>
      </c>
      <c r="E265" s="11">
        <f t="shared" si="20"/>
        <v>1.6467315635702708</v>
      </c>
      <c r="F265" s="11">
        <f t="shared" si="21"/>
        <v>0.10647699979012407</v>
      </c>
      <c r="G265" s="11">
        <f t="shared" si="22"/>
        <v>2.4668835499999999</v>
      </c>
      <c r="H265" s="11">
        <f>0.001013*Constantes!$D$4/(0.622*G265)</f>
        <v>4.5170775213573627E-2</v>
      </c>
      <c r="I265" s="11">
        <f t="shared" si="23"/>
        <v>0.3586259064602611</v>
      </c>
      <c r="J265" s="11">
        <f t="shared" si="24"/>
        <v>1.7596093298853012E-2</v>
      </c>
      <c r="K265" s="11">
        <f>(Constantes!$D$10/0.8)*(Constantes!$D$5*J265^2+Constantes!$D$6*J265+Constantes!$D$7)</f>
        <v>18.096125219937498</v>
      </c>
      <c r="L265" s="11">
        <f>(Constantes!$D$10/0.8)*(0.00376*D265^2-0.0516*D265-6.967)</f>
        <v>-4.3297016250000002</v>
      </c>
      <c r="M265" s="34"/>
    </row>
    <row r="266" spans="2:13" x14ac:dyDescent="0.25">
      <c r="B266" s="32"/>
      <c r="C266" s="11">
        <v>263</v>
      </c>
      <c r="D266" s="11">
        <f>(Clima!D266+Clima!E266)/2</f>
        <v>15.399999999999999</v>
      </c>
      <c r="E266" s="11">
        <f t="shared" si="20"/>
        <v>1.7506725002961008</v>
      </c>
      <c r="F266" s="11">
        <f t="shared" si="21"/>
        <v>0.11234826761695367</v>
      </c>
      <c r="G266" s="11">
        <f t="shared" si="22"/>
        <v>2.4646406000000001</v>
      </c>
      <c r="H266" s="11">
        <f>0.001013*Constantes!$D$4/(0.622*G266)</f>
        <v>4.5211882947604011E-2</v>
      </c>
      <c r="I266" s="11">
        <f t="shared" si="23"/>
        <v>0.36453307555197856</v>
      </c>
      <c r="J266" s="11">
        <f t="shared" si="24"/>
        <v>1.055974205289743E-2</v>
      </c>
      <c r="K266" s="11">
        <f>(Constantes!$D$10/0.8)*(Constantes!$D$5*J266^2+Constantes!$D$6*J266+Constantes!$D$7)</f>
        <v>18.145175547762914</v>
      </c>
      <c r="L266" s="11">
        <f>(Constantes!$D$10/0.8)*(0.00376*D266^2-0.0516*D266-6.967)</f>
        <v>-4.2936990000000002</v>
      </c>
      <c r="M266" s="34"/>
    </row>
    <row r="267" spans="2:13" x14ac:dyDescent="0.25">
      <c r="B267" s="32"/>
      <c r="C267" s="11">
        <v>264</v>
      </c>
      <c r="D267" s="11">
        <f>(Clima!D267+Clima!E267)/2</f>
        <v>14.299999999999999</v>
      </c>
      <c r="E267" s="11">
        <f t="shared" si="20"/>
        <v>1.6308247208216091</v>
      </c>
      <c r="F267" s="11">
        <f t="shared" si="21"/>
        <v>0.10557424069306127</v>
      </c>
      <c r="G267" s="11">
        <f t="shared" si="22"/>
        <v>2.4672377000000001</v>
      </c>
      <c r="H267" s="11">
        <f>0.001013*Constantes!$D$4/(0.622*G267)</f>
        <v>4.5164291351057304E-2</v>
      </c>
      <c r="I267" s="11">
        <f t="shared" si="23"/>
        <v>0.35767883107392273</v>
      </c>
      <c r="J267" s="11">
        <f t="shared" si="24"/>
        <v>3.520261727473677E-3</v>
      </c>
      <c r="K267" s="11">
        <f>(Constantes!$D$10/0.8)*(Constantes!$D$5*J267^2+Constantes!$D$6*J267+Constantes!$D$7)</f>
        <v>18.193411181281434</v>
      </c>
      <c r="L267" s="11">
        <f>(Constantes!$D$10/0.8)*(0.00376*D267^2-0.0516*D267-6.967)</f>
        <v>-4.3349984999999993</v>
      </c>
      <c r="M267" s="34"/>
    </row>
    <row r="268" spans="2:13" x14ac:dyDescent="0.25">
      <c r="B268" s="32"/>
      <c r="C268" s="11">
        <v>265</v>
      </c>
      <c r="D268" s="11">
        <f>(Clima!D268+Clima!E268)/2</f>
        <v>13.35</v>
      </c>
      <c r="E268" s="11">
        <f t="shared" si="20"/>
        <v>1.5331752529723204</v>
      </c>
      <c r="F268" s="11">
        <f t="shared" si="21"/>
        <v>0.1000065250127139</v>
      </c>
      <c r="G268" s="11">
        <f t="shared" si="22"/>
        <v>2.4694806499999999</v>
      </c>
      <c r="H268" s="11">
        <f>0.001013*Constantes!$D$4/(0.622*G268)</f>
        <v>4.5123270075071269E-2</v>
      </c>
      <c r="I268" s="11">
        <f t="shared" si="23"/>
        <v>0.35159012797989159</v>
      </c>
      <c r="J268" s="11">
        <f t="shared" si="24"/>
        <v>-3.5202617274733955E-3</v>
      </c>
      <c r="K268" s="11">
        <f>(Constantes!$D$10/0.8)*(Constantes!$D$5*J268^2+Constantes!$D$6*J268+Constantes!$D$7)</f>
        <v>18.240817083461586</v>
      </c>
      <c r="L268" s="11">
        <f>(Constantes!$D$10/0.8)*(0.00376*D268^2-0.0516*D268-6.967)</f>
        <v>-4.3660896249999999</v>
      </c>
      <c r="M268" s="34"/>
    </row>
    <row r="269" spans="2:13" x14ac:dyDescent="0.25">
      <c r="B269" s="32"/>
      <c r="C269" s="11">
        <v>266</v>
      </c>
      <c r="D269" s="11">
        <f>(Clima!D269+Clima!E269)/2</f>
        <v>12</v>
      </c>
      <c r="E269" s="11">
        <f t="shared" si="20"/>
        <v>1.4032466788795555</v>
      </c>
      <c r="F269" s="11">
        <f t="shared" si="21"/>
        <v>9.2525495616340561E-2</v>
      </c>
      <c r="G269" s="11">
        <f t="shared" si="22"/>
        <v>2.4726680000000001</v>
      </c>
      <c r="H269" s="11">
        <f>0.001013*Constantes!$D$4/(0.622*G269)</f>
        <v>4.5065104702739119E-2</v>
      </c>
      <c r="I269" s="11">
        <f t="shared" si="23"/>
        <v>0.34267103098752799</v>
      </c>
      <c r="J269" s="11">
        <f t="shared" si="24"/>
        <v>-1.0559742052897147E-2</v>
      </c>
      <c r="K269" s="11">
        <f>(Constantes!$D$10/0.8)*(Constantes!$D$5*J269^2+Constantes!$D$6*J269+Constantes!$D$7)</f>
        <v>18.287379206911446</v>
      </c>
      <c r="L269" s="11">
        <f>(Constantes!$D$10/0.8)*(0.00376*D269^2-0.0516*D269-6.967)</f>
        <v>-4.4029749999999996</v>
      </c>
      <c r="M269" s="34"/>
    </row>
    <row r="270" spans="2:13" x14ac:dyDescent="0.25">
      <c r="B270" s="32"/>
      <c r="C270" s="11">
        <v>267</v>
      </c>
      <c r="D270" s="11">
        <f>(Clima!D270+Clima!E270)/2</f>
        <v>12.65</v>
      </c>
      <c r="E270" s="11">
        <f t="shared" si="20"/>
        <v>1.4645445530759136</v>
      </c>
      <c r="F270" s="11">
        <f t="shared" si="21"/>
        <v>9.6065679685328434E-2</v>
      </c>
      <c r="G270" s="11">
        <f t="shared" si="22"/>
        <v>2.4711333499999997</v>
      </c>
      <c r="H270" s="11">
        <f>0.001013*Constantes!$D$4/(0.622*G270)</f>
        <v>4.5093091522200757E-2</v>
      </c>
      <c r="I270" s="11">
        <f t="shared" si="23"/>
        <v>0.34700421800471326</v>
      </c>
      <c r="J270" s="11">
        <f t="shared" si="24"/>
        <v>-1.7596093298852908E-2</v>
      </c>
      <c r="K270" s="11">
        <f>(Constantes!$D$10/0.8)*(Constantes!$D$5*J270^2+Constantes!$D$6*J270+Constantes!$D$7)</f>
        <v>18.333084498041206</v>
      </c>
      <c r="L270" s="11">
        <f>(Constantes!$D$10/0.8)*(0.00376*D270^2-0.0516*D270-6.967)</f>
        <v>-4.386284625</v>
      </c>
      <c r="M270" s="34"/>
    </row>
    <row r="271" spans="2:13" x14ac:dyDescent="0.25">
      <c r="B271" s="32"/>
      <c r="C271" s="11">
        <v>268</v>
      </c>
      <c r="D271" s="11">
        <f>(Clima!D271+Clima!E271)/2</f>
        <v>12.6</v>
      </c>
      <c r="E271" s="11">
        <f t="shared" si="20"/>
        <v>1.4597472514986058</v>
      </c>
      <c r="F271" s="11">
        <f t="shared" si="21"/>
        <v>9.5789323919104052E-2</v>
      </c>
      <c r="G271" s="11">
        <f t="shared" si="22"/>
        <v>2.4712513999999999</v>
      </c>
      <c r="H271" s="11">
        <f>0.001013*Constantes!$D$4/(0.622*G271)</f>
        <v>4.5090937455862456E-2</v>
      </c>
      <c r="I271" s="11">
        <f t="shared" si="23"/>
        <v>0.34667344489607588</v>
      </c>
      <c r="J271" s="11">
        <f t="shared" si="24"/>
        <v>-2.4627230442609244E-2</v>
      </c>
      <c r="K271" s="11">
        <f>(Constantes!$D$10/0.8)*(Constantes!$D$5*J271^2+Constantes!$D$6*J271+Constantes!$D$7)</f>
        <v>18.377920900049681</v>
      </c>
      <c r="L271" s="11">
        <f>(Constantes!$D$10/0.8)*(0.00376*D271^2-0.0516*D271-6.967)</f>
        <v>-4.3876390000000001</v>
      </c>
      <c r="M271" s="34"/>
    </row>
    <row r="272" spans="2:13" x14ac:dyDescent="0.25">
      <c r="B272" s="32"/>
      <c r="C272" s="11">
        <v>269</v>
      </c>
      <c r="D272" s="11">
        <f>(Clima!D272+Clima!E272)/2</f>
        <v>12.2</v>
      </c>
      <c r="E272" s="11">
        <f t="shared" si="20"/>
        <v>1.421862932192234</v>
      </c>
      <c r="F272" s="11">
        <f t="shared" si="21"/>
        <v>9.3602745308232094E-2</v>
      </c>
      <c r="G272" s="11">
        <f t="shared" si="22"/>
        <v>2.4721957999999997</v>
      </c>
      <c r="H272" s="11">
        <f>0.001013*Constantes!$D$4/(0.622*G272)</f>
        <v>4.5073712331002484E-2</v>
      </c>
      <c r="I272" s="11">
        <f t="shared" si="23"/>
        <v>0.34401194911201238</v>
      </c>
      <c r="J272" s="11">
        <f t="shared" si="24"/>
        <v>-3.1651070006486454E-2</v>
      </c>
      <c r="K272" s="11">
        <f>(Constantes!$D$10/0.8)*(Constantes!$D$5*J272^2+Constantes!$D$6*J272+Constantes!$D$7)</f>
        <v>18.421877354735049</v>
      </c>
      <c r="L272" s="11">
        <f>(Constantes!$D$10/0.8)*(0.00376*D272^2-0.0516*D272-6.967)</f>
        <v>-4.3980509999999997</v>
      </c>
      <c r="M272" s="34"/>
    </row>
    <row r="273" spans="2:13" x14ac:dyDescent="0.25">
      <c r="B273" s="32"/>
      <c r="C273" s="11">
        <v>270</v>
      </c>
      <c r="D273" s="11">
        <f>(Clima!D273+Clima!E273)/2</f>
        <v>11.5</v>
      </c>
      <c r="E273" s="11">
        <f t="shared" si="20"/>
        <v>1.3576395793502862</v>
      </c>
      <c r="F273" s="11">
        <f t="shared" si="21"/>
        <v>8.9878474493928939E-2</v>
      </c>
      <c r="G273" s="11">
        <f t="shared" si="22"/>
        <v>2.4738484999999999</v>
      </c>
      <c r="H273" s="11">
        <f>0.001013*Constantes!$D$4/(0.622*G273)</f>
        <v>4.5043600008291752E-2</v>
      </c>
      <c r="I273" s="11">
        <f t="shared" si="23"/>
        <v>0.33928927202235942</v>
      </c>
      <c r="J273" s="11">
        <f t="shared" si="24"/>
        <v>-3.8665530675234525E-2</v>
      </c>
      <c r="K273" s="11">
        <f>(Constantes!$D$10/0.8)*(Constantes!$D$5*J273^2+Constantes!$D$6*J273+Constantes!$D$7)</f>
        <v>18.464943803131227</v>
      </c>
      <c r="L273" s="11">
        <f>(Constantes!$D$10/0.8)*(0.00376*D273^2-0.0516*D273-6.967)</f>
        <v>-4.4144625</v>
      </c>
      <c r="M273" s="34"/>
    </row>
    <row r="274" spans="2:13" x14ac:dyDescent="0.25">
      <c r="B274" s="32"/>
      <c r="C274" s="11">
        <v>271</v>
      </c>
      <c r="D274" s="11">
        <f>(Clima!D274+Clima!E274)/2</f>
        <v>12.35</v>
      </c>
      <c r="E274" s="11">
        <f t="shared" si="20"/>
        <v>1.4359671208266067</v>
      </c>
      <c r="F274" s="11">
        <f t="shared" si="21"/>
        <v>9.4417676614232629E-2</v>
      </c>
      <c r="G274" s="11">
        <f t="shared" si="22"/>
        <v>2.47184165</v>
      </c>
      <c r="H274" s="11">
        <f>0.001013*Constantes!$D$4/(0.622*G274)</f>
        <v>4.5080170210382423E-2</v>
      </c>
      <c r="I274" s="11">
        <f t="shared" si="23"/>
        <v>0.34501319460891361</v>
      </c>
      <c r="J274" s="11">
        <f t="shared" si="24"/>
        <v>-4.5668533912773021E-2</v>
      </c>
      <c r="K274" s="11">
        <f>(Constantes!$D$10/0.8)*(Constantes!$D$5*J274^2+Constantes!$D$6*J274+Constantes!$D$7)</f>
        <v>18.507111184972956</v>
      </c>
      <c r="L274" s="11">
        <f>(Constantes!$D$10/0.8)*(0.00376*D274^2-0.0516*D274-6.967)</f>
        <v>-4.3942346249999993</v>
      </c>
      <c r="M274" s="34"/>
    </row>
    <row r="275" spans="2:13" x14ac:dyDescent="0.25">
      <c r="B275" s="32"/>
      <c r="C275" s="11">
        <v>272</v>
      </c>
      <c r="D275" s="11">
        <f>(Clima!D275+Clima!E275)/2</f>
        <v>13.35</v>
      </c>
      <c r="E275" s="11">
        <f t="shared" si="20"/>
        <v>1.5331752529723204</v>
      </c>
      <c r="F275" s="11">
        <f t="shared" si="21"/>
        <v>0.1000065250127139</v>
      </c>
      <c r="G275" s="11">
        <f t="shared" si="22"/>
        <v>2.4694806499999999</v>
      </c>
      <c r="H275" s="11">
        <f>0.001013*Constantes!$D$4/(0.622*G275)</f>
        <v>4.5123270075071269E-2</v>
      </c>
      <c r="I275" s="11">
        <f t="shared" si="23"/>
        <v>0.35159012797989159</v>
      </c>
      <c r="J275" s="11">
        <f t="shared" si="24"/>
        <v>-5.2658004578105488E-2</v>
      </c>
      <c r="K275" s="11">
        <f>(Constantes!$D$10/0.8)*(Constantes!$D$5*J275^2+Constantes!$D$6*J275+Constantes!$D$7)</f>
        <v>18.548371436993797</v>
      </c>
      <c r="L275" s="11">
        <f>(Constantes!$D$10/0.8)*(0.00376*D275^2-0.0516*D275-6.967)</f>
        <v>-4.3660896249999999</v>
      </c>
      <c r="M275" s="34"/>
    </row>
    <row r="276" spans="2:13" x14ac:dyDescent="0.25">
      <c r="B276" s="32"/>
      <c r="C276" s="11">
        <v>273</v>
      </c>
      <c r="D276" s="11">
        <f>(Clima!D276+Clima!E276)/2</f>
        <v>14.55</v>
      </c>
      <c r="E276" s="11">
        <f t="shared" si="20"/>
        <v>1.6574115820276645</v>
      </c>
      <c r="F276" s="11">
        <f t="shared" si="21"/>
        <v>0.10708247809803828</v>
      </c>
      <c r="G276" s="11">
        <f t="shared" si="22"/>
        <v>2.46664745</v>
      </c>
      <c r="H276" s="11">
        <f>0.001013*Constantes!$D$4/(0.622*G276)</f>
        <v>4.5175098822943884E-2</v>
      </c>
      <c r="I276" s="11">
        <f t="shared" si="23"/>
        <v>0.35925511691610273</v>
      </c>
      <c r="J276" s="11">
        <f t="shared" si="24"/>
        <v>-5.9631871540228636E-2</v>
      </c>
      <c r="K276" s="11">
        <f>(Constantes!$D$10/0.8)*(Constantes!$D$5*J276^2+Constantes!$D$6*J276+Constantes!$D$7)</f>
        <v>18.588717490062894</v>
      </c>
      <c r="L276" s="11">
        <f>(Constantes!$D$10/0.8)*(0.00376*D276^2-0.0516*D276-6.967)</f>
        <v>-4.3261116249999993</v>
      </c>
      <c r="M276" s="34"/>
    </row>
    <row r="277" spans="2:13" x14ac:dyDescent="0.25">
      <c r="B277" s="32"/>
      <c r="C277" s="11">
        <v>274</v>
      </c>
      <c r="D277" s="11">
        <f>(Clima!D277+Clima!E277)/2</f>
        <v>13.35</v>
      </c>
      <c r="E277" s="11">
        <f t="shared" si="20"/>
        <v>1.5331752529723204</v>
      </c>
      <c r="F277" s="11">
        <f t="shared" si="21"/>
        <v>0.1000065250127139</v>
      </c>
      <c r="G277" s="11">
        <f t="shared" si="22"/>
        <v>2.4694806499999999</v>
      </c>
      <c r="H277" s="11">
        <f>0.001013*Constantes!$D$4/(0.622*G277)</f>
        <v>4.5123270075071269E-2</v>
      </c>
      <c r="I277" s="11">
        <f t="shared" si="23"/>
        <v>0.35159012797989159</v>
      </c>
      <c r="J277" s="11">
        <f t="shared" si="24"/>
        <v>-6.6588068291853222E-2</v>
      </c>
      <c r="K277" s="11">
        <f>(Constantes!$D$10/0.8)*(Constantes!$D$5*J277^2+Constantes!$D$6*J277+Constantes!$D$7)</f>
        <v>18.628143265167381</v>
      </c>
      <c r="L277" s="11">
        <f>(Constantes!$D$10/0.8)*(0.00376*D277^2-0.0516*D277-6.967)</f>
        <v>-4.3660896249999999</v>
      </c>
      <c r="M277" s="34"/>
    </row>
    <row r="278" spans="2:13" x14ac:dyDescent="0.25">
      <c r="B278" s="32"/>
      <c r="C278" s="11">
        <v>275</v>
      </c>
      <c r="D278" s="11">
        <f>(Clima!D278+Clima!E278)/2</f>
        <v>14.5</v>
      </c>
      <c r="E278" s="11">
        <f t="shared" si="20"/>
        <v>1.6520640028566567</v>
      </c>
      <c r="F278" s="11">
        <f t="shared" si="21"/>
        <v>0.10677937410937641</v>
      </c>
      <c r="G278" s="11">
        <f t="shared" si="22"/>
        <v>2.4667654999999997</v>
      </c>
      <c r="H278" s="11">
        <f>0.001013*Constantes!$D$4/(0.622*G278)</f>
        <v>4.5172936914803029E-2</v>
      </c>
      <c r="I278" s="11">
        <f t="shared" si="23"/>
        <v>0.35894072909367275</v>
      </c>
      <c r="J278" s="11">
        <f t="shared" si="24"/>
        <v>-7.352453356175491E-2</v>
      </c>
      <c r="K278" s="11">
        <f>(Constantes!$D$10/0.8)*(Constantes!$D$5*J278^2+Constantes!$D$6*J278+Constantes!$D$7)</f>
        <v>18.66664366824908</v>
      </c>
      <c r="L278" s="11">
        <f>(Constantes!$D$10/0.8)*(0.00376*D278^2-0.0516*D278-6.967)</f>
        <v>-4.3279125000000001</v>
      </c>
      <c r="M278" s="34"/>
    </row>
    <row r="279" spans="2:13" x14ac:dyDescent="0.25">
      <c r="B279" s="32"/>
      <c r="C279" s="11">
        <v>276</v>
      </c>
      <c r="D279" s="11">
        <f>(Clima!D279+Clima!E279)/2</f>
        <v>14.05</v>
      </c>
      <c r="E279" s="11">
        <f t="shared" si="20"/>
        <v>1.604612725353836</v>
      </c>
      <c r="F279" s="11">
        <f t="shared" si="21"/>
        <v>0.10408410376289531</v>
      </c>
      <c r="G279" s="11">
        <f t="shared" si="22"/>
        <v>2.4678279499999998</v>
      </c>
      <c r="H279" s="11">
        <f>0.001013*Constantes!$D$4/(0.622*G279)</f>
        <v>4.5153489048988422E-2</v>
      </c>
      <c r="I279" s="11">
        <f t="shared" si="23"/>
        <v>0.35609168948623277</v>
      </c>
      <c r="J279" s="11">
        <f t="shared" si="24"/>
        <v>-8.0439211925572671E-2</v>
      </c>
      <c r="K279" s="11">
        <f>(Constantes!$D$10/0.8)*(Constantes!$D$5*J279^2+Constantes!$D$6*J279+Constantes!$D$7)</f>
        <v>18.704214583905081</v>
      </c>
      <c r="L279" s="11">
        <f>(Constantes!$D$10/0.8)*(0.00376*D279^2-0.0516*D279-6.967)</f>
        <v>-4.3435916249999993</v>
      </c>
      <c r="M279" s="34"/>
    </row>
    <row r="280" spans="2:13" x14ac:dyDescent="0.25">
      <c r="B280" s="32"/>
      <c r="C280" s="11">
        <v>277</v>
      </c>
      <c r="D280" s="11">
        <f>(Clima!D280+Clima!E280)/2</f>
        <v>9.15</v>
      </c>
      <c r="E280" s="11">
        <f t="shared" si="20"/>
        <v>1.1602772175252039</v>
      </c>
      <c r="F280" s="11">
        <f t="shared" si="21"/>
        <v>7.8284552595211263E-2</v>
      </c>
      <c r="G280" s="11">
        <f t="shared" si="22"/>
        <v>2.4793968500000001</v>
      </c>
      <c r="H280" s="11">
        <f>0.001013*Constantes!$D$4/(0.622*G280)</f>
        <v>4.4942802244470274E-2</v>
      </c>
      <c r="I280" s="11">
        <f t="shared" si="23"/>
        <v>0.3228445413311169</v>
      </c>
      <c r="J280" s="11">
        <f t="shared" si="24"/>
        <v>-8.7330054414876512E-2</v>
      </c>
      <c r="K280" s="11">
        <f>(Constantes!$D$10/0.8)*(Constantes!$D$5*J280^2+Constantes!$D$6*J280+Constantes!$D$7)</f>
        <v>18.740852867963497</v>
      </c>
      <c r="L280" s="11">
        <f>(Constantes!$D$10/0.8)*(0.00376*D280^2-0.0516*D280-6.967)</f>
        <v>-4.4527146249999996</v>
      </c>
      <c r="M280" s="34"/>
    </row>
    <row r="281" spans="2:13" x14ac:dyDescent="0.25">
      <c r="B281" s="32"/>
      <c r="C281" s="11">
        <v>278</v>
      </c>
      <c r="D281" s="11">
        <f>(Clima!D281+Clima!E281)/2</f>
        <v>14.5</v>
      </c>
      <c r="E281" s="11">
        <f t="shared" si="20"/>
        <v>1.6520640028566567</v>
      </c>
      <c r="F281" s="11">
        <f t="shared" si="21"/>
        <v>0.10677937410937641</v>
      </c>
      <c r="G281" s="11">
        <f t="shared" si="22"/>
        <v>2.4667654999999997</v>
      </c>
      <c r="H281" s="11">
        <f>0.001013*Constantes!$D$4/(0.622*G281)</f>
        <v>4.5172936914803029E-2</v>
      </c>
      <c r="I281" s="11">
        <f t="shared" si="23"/>
        <v>0.35894072909367275</v>
      </c>
      <c r="J281" s="11">
        <f t="shared" si="24"/>
        <v>-9.4195019124320281E-2</v>
      </c>
      <c r="K281" s="11">
        <f>(Constantes!$D$10/0.8)*(Constantes!$D$5*J281^2+Constantes!$D$6*J281+Constantes!$D$7)</f>
        <v>18.776556338946683</v>
      </c>
      <c r="L281" s="11">
        <f>(Constantes!$D$10/0.8)*(0.00376*D281^2-0.0516*D281-6.967)</f>
        <v>-4.3279125000000001</v>
      </c>
      <c r="M281" s="34"/>
    </row>
    <row r="282" spans="2:13" x14ac:dyDescent="0.25">
      <c r="B282" s="32"/>
      <c r="C282" s="11">
        <v>279</v>
      </c>
      <c r="D282" s="11">
        <f>(Clima!D282+Clima!E282)/2</f>
        <v>13.5</v>
      </c>
      <c r="E282" s="11">
        <f t="shared" si="20"/>
        <v>1.5482437315899678</v>
      </c>
      <c r="F282" s="11">
        <f t="shared" si="21"/>
        <v>0.10086865272047608</v>
      </c>
      <c r="G282" s="11">
        <f t="shared" si="22"/>
        <v>2.4691264999999998</v>
      </c>
      <c r="H282" s="11">
        <f>0.001013*Constantes!$D$4/(0.622*G282)</f>
        <v>4.512974216392418E-2</v>
      </c>
      <c r="I282" s="11">
        <f t="shared" si="23"/>
        <v>0.35256187200074002</v>
      </c>
      <c r="J282" s="11">
        <f t="shared" si="24"/>
        <v>-0.10103207181670253</v>
      </c>
      <c r="K282" s="11">
        <f>(Constantes!$D$10/0.8)*(Constantes!$D$5*J282^2+Constantes!$D$6*J282+Constantes!$D$7)</f>
        <v>18.811323768435788</v>
      </c>
      <c r="L282" s="11">
        <f>(Constantes!$D$10/0.8)*(0.00376*D282^2-0.0516*D282-6.967)</f>
        <v>-4.3614625</v>
      </c>
      <c r="M282" s="34"/>
    </row>
    <row r="283" spans="2:13" x14ac:dyDescent="0.25">
      <c r="B283" s="32"/>
      <c r="C283" s="11">
        <v>280</v>
      </c>
      <c r="D283" s="11">
        <f>(Clima!D283+Clima!E283)/2</f>
        <v>12.7</v>
      </c>
      <c r="E283" s="11">
        <f t="shared" si="20"/>
        <v>1.4693556920806219</v>
      </c>
      <c r="F283" s="11">
        <f t="shared" si="21"/>
        <v>9.6342714018342213E-2</v>
      </c>
      <c r="G283" s="11">
        <f t="shared" si="22"/>
        <v>2.4710152999999999</v>
      </c>
      <c r="H283" s="11">
        <f>0.001013*Constantes!$D$4/(0.622*G283)</f>
        <v>4.5095245794355275E-2</v>
      </c>
      <c r="I283" s="11">
        <f t="shared" si="23"/>
        <v>0.34733456468782936</v>
      </c>
      <c r="J283" s="11">
        <f t="shared" si="24"/>
        <v>-0.10783918652575494</v>
      </c>
      <c r="K283" s="11">
        <f>(Constantes!$D$10/0.8)*(Constantes!$D$5*J283^2+Constantes!$D$6*J283+Constantes!$D$7)</f>
        <v>18.845154870351635</v>
      </c>
      <c r="L283" s="11">
        <f>(Constantes!$D$10/0.8)*(0.00376*D283^2-0.0516*D283-6.967)</f>
        <v>-4.3849184999999995</v>
      </c>
      <c r="M283" s="34"/>
    </row>
    <row r="284" spans="2:13" x14ac:dyDescent="0.25">
      <c r="B284" s="32"/>
      <c r="C284" s="11">
        <v>281</v>
      </c>
      <c r="D284" s="11">
        <f>(Clima!D284+Clima!E284)/2</f>
        <v>9.9</v>
      </c>
      <c r="E284" s="11">
        <f t="shared" si="20"/>
        <v>1.2203261059395465</v>
      </c>
      <c r="F284" s="11">
        <f t="shared" si="21"/>
        <v>8.1837230413319473E-2</v>
      </c>
      <c r="G284" s="11">
        <f t="shared" si="22"/>
        <v>2.4776260999999997</v>
      </c>
      <c r="H284" s="11">
        <f>0.001013*Constantes!$D$4/(0.622*G284)</f>
        <v>4.4974922695201085E-2</v>
      </c>
      <c r="I284" s="11">
        <f t="shared" si="23"/>
        <v>0.3281896076316444</v>
      </c>
      <c r="J284" s="11">
        <f t="shared" si="24"/>
        <v>-0.11461434615647936</v>
      </c>
      <c r="K284" s="11">
        <f>(Constantes!$D$10/0.8)*(Constantes!$D$5*J284^2+Constantes!$D$6*J284+Constantes!$D$7)</f>
        <v>18.878050289168236</v>
      </c>
      <c r="L284" s="11">
        <f>(Constantes!$D$10/0.8)*(0.00376*D284^2-0.0516*D284-6.967)</f>
        <v>-4.4433264999999995</v>
      </c>
      <c r="M284" s="34"/>
    </row>
    <row r="285" spans="2:13" x14ac:dyDescent="0.25">
      <c r="B285" s="32"/>
      <c r="C285" s="11">
        <v>282</v>
      </c>
      <c r="D285" s="11">
        <f>(Clima!D285+Clima!E285)/2</f>
        <v>13.3</v>
      </c>
      <c r="E285" s="11">
        <f t="shared" si="20"/>
        <v>1.5281811116551587</v>
      </c>
      <c r="F285" s="11">
        <f t="shared" si="21"/>
        <v>9.9720546117296777E-2</v>
      </c>
      <c r="G285" s="11">
        <f t="shared" si="22"/>
        <v>2.4695986999999997</v>
      </c>
      <c r="H285" s="11">
        <f>0.001013*Constantes!$D$4/(0.622*G285)</f>
        <v>4.5121113124619215E-2</v>
      </c>
      <c r="I285" s="11">
        <f t="shared" si="23"/>
        <v>0.35126535211020804</v>
      </c>
      <c r="J285" s="11">
        <f t="shared" si="24"/>
        <v>-0.12135554308285744</v>
      </c>
      <c r="K285" s="11">
        <f>(Constantes!$D$10/0.8)*(Constantes!$D$5*J285^2+Constantes!$D$6*J285+Constantes!$D$7)</f>
        <v>18.910011587076482</v>
      </c>
      <c r="L285" s="11">
        <f>(Constantes!$D$10/0.8)*(0.00376*D285^2-0.0516*D285-6.967)</f>
        <v>-4.3676084999999993</v>
      </c>
      <c r="M285" s="34"/>
    </row>
    <row r="286" spans="2:13" x14ac:dyDescent="0.25">
      <c r="B286" s="32"/>
      <c r="C286" s="11">
        <v>283</v>
      </c>
      <c r="D286" s="11">
        <f>(Clima!D286+Clima!E286)/2</f>
        <v>12.5</v>
      </c>
      <c r="E286" s="11">
        <f t="shared" si="20"/>
        <v>1.4501940250881777</v>
      </c>
      <c r="F286" s="11">
        <f t="shared" si="21"/>
        <v>9.5238642712590429E-2</v>
      </c>
      <c r="G286" s="11">
        <f t="shared" si="22"/>
        <v>2.4714874999999998</v>
      </c>
      <c r="H286" s="11">
        <f>0.001013*Constantes!$D$4/(0.622*G286)</f>
        <v>4.5086629940516605E-2</v>
      </c>
      <c r="I286" s="11">
        <f t="shared" si="23"/>
        <v>0.34601062071581223</v>
      </c>
      <c r="J286" s="11">
        <f t="shared" si="24"/>
        <v>-0.12806077974275312</v>
      </c>
      <c r="K286" s="11">
        <f>(Constantes!$D$10/0.8)*(Constantes!$D$5*J286^2+Constantes!$D$6*J286+Constantes!$D$7)</f>
        <v>18.941041230116905</v>
      </c>
      <c r="L286" s="11">
        <f>(Constantes!$D$10/0.8)*(0.00376*D286^2-0.0516*D286-6.967)</f>
        <v>-4.3903125000000003</v>
      </c>
      <c r="M286" s="34"/>
    </row>
    <row r="287" spans="2:13" x14ac:dyDescent="0.25">
      <c r="B287" s="32"/>
      <c r="C287" s="11">
        <v>284</v>
      </c>
      <c r="D287" s="11">
        <f>(Clima!D287+Clima!E287)/2</f>
        <v>13.4</v>
      </c>
      <c r="E287" s="11">
        <f t="shared" si="20"/>
        <v>1.5381837134420713</v>
      </c>
      <c r="F287" s="11">
        <f t="shared" si="21"/>
        <v>0.10029320149589299</v>
      </c>
      <c r="G287" s="11">
        <f t="shared" si="22"/>
        <v>2.4693625999999997</v>
      </c>
      <c r="H287" s="11">
        <f>0.001013*Constantes!$D$4/(0.622*G287)</f>
        <v>4.5125427231753057E-2</v>
      </c>
      <c r="I287" s="11">
        <f t="shared" si="23"/>
        <v>0.35191447341494769</v>
      </c>
      <c r="J287" s="11">
        <f t="shared" si="24"/>
        <v>-0.13472806922983283</v>
      </c>
      <c r="K287" s="11">
        <f>(Constantes!$D$10/0.8)*(Constantes!$D$5*J287^2+Constantes!$D$6*J287+Constantes!$D$7)</f>
        <v>18.971142573301336</v>
      </c>
      <c r="L287" s="11">
        <f>(Constantes!$D$10/0.8)*(0.00376*D287^2-0.0516*D287-6.967)</f>
        <v>-4.3645589999999999</v>
      </c>
      <c r="M287" s="34"/>
    </row>
    <row r="288" spans="2:13" x14ac:dyDescent="0.25">
      <c r="B288" s="32"/>
      <c r="C288" s="11">
        <v>285</v>
      </c>
      <c r="D288" s="11">
        <f>(Clima!D288+Clima!E288)/2</f>
        <v>13.75</v>
      </c>
      <c r="E288" s="11">
        <f t="shared" si="20"/>
        <v>1.5736468149943981</v>
      </c>
      <c r="F288" s="11">
        <f t="shared" si="21"/>
        <v>0.10231958493462359</v>
      </c>
      <c r="G288" s="11">
        <f t="shared" si="22"/>
        <v>2.4685362500000001</v>
      </c>
      <c r="H288" s="11">
        <f>0.001013*Constantes!$D$4/(0.622*G288)</f>
        <v>4.5140533105443567E-2</v>
      </c>
      <c r="I288" s="11">
        <f t="shared" si="23"/>
        <v>0.35417281924860555</v>
      </c>
      <c r="J288" s="11">
        <f t="shared" si="24"/>
        <v>-0.14135543588232991</v>
      </c>
      <c r="K288" s="11">
        <f>(Constantes!$D$10/0.8)*(Constantes!$D$5*J288^2+Constantes!$D$6*J288+Constantes!$D$7)</f>
        <v>19.000319844744823</v>
      </c>
      <c r="L288" s="11">
        <f>(Constantes!$D$10/0.8)*(0.00376*D288^2-0.0516*D288-6.967)</f>
        <v>-4.353515625</v>
      </c>
      <c r="M288" s="34"/>
    </row>
    <row r="289" spans="2:13" x14ac:dyDescent="0.25">
      <c r="B289" s="32"/>
      <c r="C289" s="11">
        <v>286</v>
      </c>
      <c r="D289" s="11">
        <f>(Clima!D289+Clima!E289)/2</f>
        <v>11.4</v>
      </c>
      <c r="E289" s="11">
        <f t="shared" si="20"/>
        <v>1.3486760963347784</v>
      </c>
      <c r="F289" s="11">
        <f t="shared" si="21"/>
        <v>8.9356889727344888E-2</v>
      </c>
      <c r="G289" s="11">
        <f t="shared" si="22"/>
        <v>2.4740845999999999</v>
      </c>
      <c r="H289" s="11">
        <f>0.001013*Constantes!$D$4/(0.622*G289)</f>
        <v>4.5039301532014117E-2</v>
      </c>
      <c r="I289" s="11">
        <f t="shared" si="23"/>
        <v>0.33860789639405336</v>
      </c>
      <c r="J289" s="11">
        <f t="shared" si="24"/>
        <v>-0.14794091586847485</v>
      </c>
      <c r="K289" s="11">
        <f>(Constantes!$D$10/0.8)*(Constantes!$D$5*J289^2+Constantes!$D$6*J289+Constantes!$D$7)</f>
        <v>19.028578128829981</v>
      </c>
      <c r="L289" s="11">
        <f>(Constantes!$D$10/0.8)*(0.00376*D289^2-0.0516*D289-6.967)</f>
        <v>-4.4166189999999999</v>
      </c>
      <c r="M289" s="34"/>
    </row>
    <row r="290" spans="2:13" x14ac:dyDescent="0.25">
      <c r="B290" s="32"/>
      <c r="C290" s="11">
        <v>287</v>
      </c>
      <c r="D290" s="11">
        <f>(Clima!D290+Clima!E290)/2</f>
        <v>13.1</v>
      </c>
      <c r="E290" s="11">
        <f t="shared" si="20"/>
        <v>1.5083470419027751</v>
      </c>
      <c r="F290" s="11">
        <f t="shared" si="21"/>
        <v>9.8583579016665535E-2</v>
      </c>
      <c r="G290" s="11">
        <f t="shared" si="22"/>
        <v>2.4700709000000001</v>
      </c>
      <c r="H290" s="11">
        <f>0.001013*Constantes!$D$4/(0.622*G290)</f>
        <v>4.5112487384516987E-2</v>
      </c>
      <c r="I290" s="11">
        <f t="shared" si="23"/>
        <v>0.34996194939764519</v>
      </c>
      <c r="J290" s="11">
        <f t="shared" si="24"/>
        <v>-0.15448255776842154</v>
      </c>
      <c r="K290" s="11">
        <f>(Constantes!$D$10/0.8)*(Constantes!$D$5*J290^2+Constantes!$D$6*J290+Constantes!$D$7)</f>
        <v>19.055923348427321</v>
      </c>
      <c r="L290" s="11">
        <f>(Constantes!$D$10/0.8)*(0.00376*D290^2-0.0516*D290-6.967)</f>
        <v>-4.3735664999999999</v>
      </c>
      <c r="M290" s="34"/>
    </row>
    <row r="291" spans="2:13" x14ac:dyDescent="0.25">
      <c r="B291" s="32"/>
      <c r="C291" s="11">
        <v>288</v>
      </c>
      <c r="D291" s="11">
        <f>(Clima!D291+Clima!E291)/2</f>
        <v>13.95</v>
      </c>
      <c r="E291" s="11">
        <f t="shared" si="20"/>
        <v>1.5942318792002568</v>
      </c>
      <c r="F291" s="11">
        <f t="shared" si="21"/>
        <v>0.10349307775094918</v>
      </c>
      <c r="G291" s="11">
        <f t="shared" si="22"/>
        <v>2.4680640499999997</v>
      </c>
      <c r="H291" s="11">
        <f>0.001013*Constantes!$D$4/(0.622*G291)</f>
        <v>4.514916957487896E-2</v>
      </c>
      <c r="I291" s="11">
        <f t="shared" si="23"/>
        <v>0.35545379775699454</v>
      </c>
      <c r="J291" s="11">
        <f t="shared" si="24"/>
        <v>-0.16097842315249478</v>
      </c>
      <c r="K291" s="11">
        <f>(Constantes!$D$10/0.8)*(Constantes!$D$5*J291^2+Constantes!$D$6*J291+Constantes!$D$7)</f>
        <v>19.082362246196098</v>
      </c>
      <c r="L291" s="11">
        <f>(Constantes!$D$10/0.8)*(0.00376*D291^2-0.0516*D291-6.967)</f>
        <v>-4.3469466250000002</v>
      </c>
      <c r="M291" s="34"/>
    </row>
    <row r="292" spans="2:13" x14ac:dyDescent="0.25">
      <c r="B292" s="32"/>
      <c r="C292" s="11">
        <v>289</v>
      </c>
      <c r="D292" s="11">
        <f>(Clima!D292+Clima!E292)/2</f>
        <v>14.8</v>
      </c>
      <c r="E292" s="11">
        <f t="shared" si="20"/>
        <v>1.6843778570488643</v>
      </c>
      <c r="F292" s="11">
        <f t="shared" si="21"/>
        <v>0.10860899280138459</v>
      </c>
      <c r="G292" s="11">
        <f t="shared" si="22"/>
        <v>2.4660571999999998</v>
      </c>
      <c r="H292" s="11">
        <f>0.001013*Constantes!$D$4/(0.622*G292)</f>
        <v>4.5185911468360318E-2</v>
      </c>
      <c r="I292" s="11">
        <f t="shared" si="23"/>
        <v>0.36082052945585191</v>
      </c>
      <c r="J292" s="11">
        <f t="shared" si="24"/>
        <v>-0.16742658715558903</v>
      </c>
      <c r="K292" s="11">
        <f>(Constantes!$D$10/0.8)*(Constantes!$D$5*J292^2+Constantes!$D$6*J292+Constantes!$D$7)</f>
        <v>19.10790236499129</v>
      </c>
      <c r="L292" s="11">
        <f>(Constantes!$D$10/0.8)*(0.00376*D292^2-0.0516*D292-6.967)</f>
        <v>-4.3169310000000003</v>
      </c>
      <c r="M292" s="34"/>
    </row>
    <row r="293" spans="2:13" x14ac:dyDescent="0.25">
      <c r="B293" s="32"/>
      <c r="C293" s="11">
        <v>290</v>
      </c>
      <c r="D293" s="11">
        <f>(Clima!D293+Clima!E293)/2</f>
        <v>14.8</v>
      </c>
      <c r="E293" s="11">
        <f t="shared" si="20"/>
        <v>1.6843778570488643</v>
      </c>
      <c r="F293" s="11">
        <f t="shared" si="21"/>
        <v>0.10860899280138459</v>
      </c>
      <c r="G293" s="11">
        <f t="shared" si="22"/>
        <v>2.4660571999999998</v>
      </c>
      <c r="H293" s="11">
        <f>0.001013*Constantes!$D$4/(0.622*G293)</f>
        <v>4.5185911468360318E-2</v>
      </c>
      <c r="I293" s="11">
        <f t="shared" si="23"/>
        <v>0.36082052945585191</v>
      </c>
      <c r="J293" s="11">
        <f t="shared" si="24"/>
        <v>-0.17382513904754754</v>
      </c>
      <c r="K293" s="11">
        <f>(Constantes!$D$10/0.8)*(Constantes!$D$5*J293^2+Constantes!$D$6*J293+Constantes!$D$7)</f>
        <v>19.132552027403367</v>
      </c>
      <c r="L293" s="11">
        <f>(Constantes!$D$10/0.8)*(0.00376*D293^2-0.0516*D293-6.967)</f>
        <v>-4.3169310000000003</v>
      </c>
      <c r="M293" s="34"/>
    </row>
    <row r="294" spans="2:13" x14ac:dyDescent="0.25">
      <c r="B294" s="32"/>
      <c r="C294" s="11">
        <v>291</v>
      </c>
      <c r="D294" s="11">
        <f>(Clima!D294+Clima!E294)/2</f>
        <v>13.45</v>
      </c>
      <c r="E294" s="11">
        <f t="shared" si="20"/>
        <v>1.5432065279848868</v>
      </c>
      <c r="F294" s="11">
        <f t="shared" si="21"/>
        <v>0.1005805769400801</v>
      </c>
      <c r="G294" s="11">
        <f t="shared" si="22"/>
        <v>2.46924455</v>
      </c>
      <c r="H294" s="11">
        <f>0.001013*Constantes!$D$4/(0.622*G294)</f>
        <v>4.5127584594694167E-2</v>
      </c>
      <c r="I294" s="11">
        <f t="shared" si="23"/>
        <v>0.35223838816895903</v>
      </c>
      <c r="J294" s="11">
        <f t="shared" si="24"/>
        <v>-0.18017218279935251</v>
      </c>
      <c r="K294" s="11">
        <f>(Constantes!$D$10/0.8)*(Constantes!$D$5*J294^2+Constantes!$D$6*J294+Constantes!$D$7)</f>
        <v>19.156320314458515</v>
      </c>
      <c r="L294" s="11">
        <f>(Constantes!$D$10/0.8)*(0.00376*D294^2-0.0516*D294-6.967)</f>
        <v>-4.3630166249999993</v>
      </c>
      <c r="M294" s="34"/>
    </row>
    <row r="295" spans="2:13" x14ac:dyDescent="0.25">
      <c r="B295" s="32"/>
      <c r="C295" s="11">
        <v>292</v>
      </c>
      <c r="D295" s="11">
        <f>(Clima!D295+Clima!E295)/2</f>
        <v>13.75</v>
      </c>
      <c r="E295" s="11">
        <f t="shared" si="20"/>
        <v>1.5736468149943981</v>
      </c>
      <c r="F295" s="11">
        <f t="shared" si="21"/>
        <v>0.10231958493462359</v>
      </c>
      <c r="G295" s="11">
        <f t="shared" si="22"/>
        <v>2.4685362500000001</v>
      </c>
      <c r="H295" s="11">
        <f>0.001013*Constantes!$D$4/(0.622*G295)</f>
        <v>4.5140533105443567E-2</v>
      </c>
      <c r="I295" s="11">
        <f t="shared" si="23"/>
        <v>0.35417281924860555</v>
      </c>
      <c r="J295" s="11">
        <f t="shared" si="24"/>
        <v>-0.18646583764495972</v>
      </c>
      <c r="K295" s="11">
        <f>(Constantes!$D$10/0.8)*(Constantes!$D$5*J295^2+Constantes!$D$6*J295+Constantes!$D$7)</f>
        <v>19.179217043507954</v>
      </c>
      <c r="L295" s="11">
        <f>(Constantes!$D$10/0.8)*(0.00376*D295^2-0.0516*D295-6.967)</f>
        <v>-4.353515625</v>
      </c>
      <c r="M295" s="34"/>
    </row>
    <row r="296" spans="2:13" x14ac:dyDescent="0.25">
      <c r="B296" s="32"/>
      <c r="C296" s="11">
        <v>293</v>
      </c>
      <c r="D296" s="11">
        <f>(Clima!D296+Clima!E296)/2</f>
        <v>12.7</v>
      </c>
      <c r="E296" s="11">
        <f t="shared" si="20"/>
        <v>1.4693556920806219</v>
      </c>
      <c r="F296" s="11">
        <f t="shared" si="21"/>
        <v>9.6342714018342213E-2</v>
      </c>
      <c r="G296" s="11">
        <f t="shared" si="22"/>
        <v>2.4710152999999999</v>
      </c>
      <c r="H296" s="11">
        <f>0.001013*Constantes!$D$4/(0.622*G296)</f>
        <v>4.5095245794355275E-2</v>
      </c>
      <c r="I296" s="11">
        <f t="shared" si="23"/>
        <v>0.34733456468782936</v>
      </c>
      <c r="J296" s="11">
        <f t="shared" si="24"/>
        <v>-0.19270423863861033</v>
      </c>
      <c r="K296" s="11">
        <f>(Constantes!$D$10/0.8)*(Constantes!$D$5*J296^2+Constantes!$D$6*J296+Constantes!$D$7)</f>
        <v>19.201252745335921</v>
      </c>
      <c r="L296" s="11">
        <f>(Constantes!$D$10/0.8)*(0.00376*D296^2-0.0516*D296-6.967)</f>
        <v>-4.3849184999999995</v>
      </c>
      <c r="M296" s="34"/>
    </row>
    <row r="297" spans="2:13" x14ac:dyDescent="0.25">
      <c r="B297" s="32"/>
      <c r="C297" s="11">
        <v>294</v>
      </c>
      <c r="D297" s="11">
        <f>(Clima!D297+Clima!E297)/2</f>
        <v>13.65</v>
      </c>
      <c r="E297" s="11">
        <f t="shared" si="20"/>
        <v>1.5634420277037249</v>
      </c>
      <c r="F297" s="11">
        <f t="shared" si="21"/>
        <v>0.1017370958602755</v>
      </c>
      <c r="G297" s="11">
        <f t="shared" si="22"/>
        <v>2.4687723500000001</v>
      </c>
      <c r="H297" s="11">
        <f>0.001013*Constantes!$D$4/(0.622*G297)</f>
        <v>4.5136216109643537E-2</v>
      </c>
      <c r="I297" s="11">
        <f t="shared" si="23"/>
        <v>0.35352973562893358</v>
      </c>
      <c r="J297" s="11">
        <f t="shared" si="24"/>
        <v>-0.19888553720745428</v>
      </c>
      <c r="K297" s="11">
        <f>(Constantes!$D$10/0.8)*(Constantes!$D$5*J297^2+Constantes!$D$6*J297+Constantes!$D$7)</f>
        <v>19.22243864051676</v>
      </c>
      <c r="L297" s="11">
        <f>(Constantes!$D$10/0.8)*(0.00376*D297^2-0.0516*D297-6.967)</f>
        <v>-4.3567296249999998</v>
      </c>
      <c r="M297" s="34"/>
    </row>
    <row r="298" spans="2:13" x14ac:dyDescent="0.25">
      <c r="B298" s="32"/>
      <c r="C298" s="11">
        <v>295</v>
      </c>
      <c r="D298" s="11">
        <f>(Clima!D298+Clima!E298)/2</f>
        <v>14.05</v>
      </c>
      <c r="E298" s="11">
        <f t="shared" si="20"/>
        <v>1.604612725353836</v>
      </c>
      <c r="F298" s="11">
        <f t="shared" si="21"/>
        <v>0.10408410376289531</v>
      </c>
      <c r="G298" s="11">
        <f t="shared" si="22"/>
        <v>2.4678279499999998</v>
      </c>
      <c r="H298" s="11">
        <f>0.001013*Constantes!$D$4/(0.622*G298)</f>
        <v>4.5153489048988422E-2</v>
      </c>
      <c r="I298" s="11">
        <f t="shared" si="23"/>
        <v>0.35609168948623277</v>
      </c>
      <c r="J298" s="11">
        <f t="shared" si="24"/>
        <v>-0.2050079016993222</v>
      </c>
      <c r="K298" s="11">
        <f>(Constantes!$D$10/0.8)*(Constantes!$D$5*J298^2+Constantes!$D$6*J298+Constantes!$D$7)</f>
        <v>19.242786615052502</v>
      </c>
      <c r="L298" s="11">
        <f>(Constantes!$D$10/0.8)*(0.00376*D298^2-0.0516*D298-6.967)</f>
        <v>-4.3435916249999993</v>
      </c>
      <c r="M298" s="34"/>
    </row>
    <row r="299" spans="2:13" x14ac:dyDescent="0.25">
      <c r="B299" s="32"/>
      <c r="C299" s="11">
        <v>296</v>
      </c>
      <c r="D299" s="11">
        <f>(Clima!D299+Clima!E299)/2</f>
        <v>14.600000000000001</v>
      </c>
      <c r="E299" s="11">
        <f t="shared" si="20"/>
        <v>1.662774337609296</v>
      </c>
      <c r="F299" s="11">
        <f t="shared" si="21"/>
        <v>0.10738631317466249</v>
      </c>
      <c r="G299" s="11">
        <f t="shared" si="22"/>
        <v>2.4665293999999998</v>
      </c>
      <c r="H299" s="11">
        <f>0.001013*Constantes!$D$4/(0.622*G299)</f>
        <v>4.5177260938025939E-2</v>
      </c>
      <c r="I299" s="11">
        <f t="shared" si="23"/>
        <v>0.35956906979682202</v>
      </c>
      <c r="J299" s="11">
        <f t="shared" si="24"/>
        <v>-0.2110695179254837</v>
      </c>
      <c r="K299" s="11">
        <f>(Constantes!$D$10/0.8)*(Constantes!$D$5*J299^2+Constantes!$D$6*J299+Constantes!$D$7)</f>
        <v>19.262309195323006</v>
      </c>
      <c r="L299" s="11">
        <f>(Constantes!$D$10/0.8)*(0.00376*D299^2-0.0516*D299-6.967)</f>
        <v>-4.3242989999999999</v>
      </c>
      <c r="M299" s="34"/>
    </row>
    <row r="300" spans="2:13" x14ac:dyDescent="0.25">
      <c r="B300" s="32"/>
      <c r="C300" s="11">
        <v>297</v>
      </c>
      <c r="D300" s="11">
        <f>(Clima!D300+Clima!E300)/2</f>
        <v>11.3</v>
      </c>
      <c r="E300" s="11">
        <f t="shared" si="20"/>
        <v>1.3397646526819857</v>
      </c>
      <c r="F300" s="11">
        <f t="shared" si="21"/>
        <v>8.8837887126731518E-2</v>
      </c>
      <c r="G300" s="11">
        <f t="shared" si="22"/>
        <v>2.4743206999999998</v>
      </c>
      <c r="H300" s="11">
        <f>0.001013*Constantes!$D$4/(0.622*G300)</f>
        <v>4.5035003876058806E-2</v>
      </c>
      <c r="I300" s="11">
        <f t="shared" si="23"/>
        <v>0.33792485453988758</v>
      </c>
      <c r="J300" s="11">
        <f t="shared" si="24"/>
        <v>-0.21706858969823065</v>
      </c>
      <c r="K300" s="11">
        <f>(Constantes!$D$10/0.8)*(Constantes!$D$5*J300^2+Constantes!$D$6*J300+Constantes!$D$7)</f>
        <v>19.281019522381676</v>
      </c>
      <c r="L300" s="11">
        <f>(Constantes!$D$10/0.8)*(0.00376*D300^2-0.0516*D300-6.967)</f>
        <v>-4.4187285000000003</v>
      </c>
      <c r="M300" s="34"/>
    </row>
    <row r="301" spans="2:13" x14ac:dyDescent="0.25">
      <c r="B301" s="32"/>
      <c r="C301" s="11">
        <v>298</v>
      </c>
      <c r="D301" s="11">
        <f>(Clima!D301+Clima!E301)/2</f>
        <v>11.45</v>
      </c>
      <c r="E301" s="11">
        <f t="shared" si="20"/>
        <v>1.3531513167724236</v>
      </c>
      <c r="F301" s="11">
        <f t="shared" si="21"/>
        <v>8.9617358691077773E-2</v>
      </c>
      <c r="G301" s="11">
        <f t="shared" si="22"/>
        <v>2.4739665500000001</v>
      </c>
      <c r="H301" s="11">
        <f>0.001013*Constantes!$D$4/(0.622*G301)</f>
        <v>4.504145066759796E-2</v>
      </c>
      <c r="I301" s="11">
        <f t="shared" si="23"/>
        <v>0.33894879271912193</v>
      </c>
      <c r="J301" s="11">
        <f t="shared" si="24"/>
        <v>-0.22300333936312614</v>
      </c>
      <c r="K301" s="11">
        <f>(Constantes!$D$10/0.8)*(Constantes!$D$5*J301^2+Constantes!$D$6*J301+Constantes!$D$7)</f>
        <v>19.298931325630409</v>
      </c>
      <c r="L301" s="11">
        <f>(Constantes!$D$10/0.8)*(0.00376*D301^2-0.0516*D301-6.967)</f>
        <v>-4.4155466249999993</v>
      </c>
      <c r="M301" s="34"/>
    </row>
    <row r="302" spans="2:13" x14ac:dyDescent="0.25">
      <c r="B302" s="32"/>
      <c r="C302" s="11">
        <v>299</v>
      </c>
      <c r="D302" s="11">
        <f>(Clima!D302+Clima!E302)/2</f>
        <v>12.9</v>
      </c>
      <c r="E302" s="11">
        <f t="shared" si="20"/>
        <v>1.4887393027557323</v>
      </c>
      <c r="F302" s="11">
        <f t="shared" si="21"/>
        <v>9.7457663967834368E-2</v>
      </c>
      <c r="G302" s="11">
        <f t="shared" si="22"/>
        <v>2.4705431</v>
      </c>
      <c r="H302" s="11">
        <f>0.001013*Constantes!$D$4/(0.622*G302)</f>
        <v>4.5103864941725781E-2</v>
      </c>
      <c r="I302" s="11">
        <f t="shared" si="23"/>
        <v>0.34865168081674919</v>
      </c>
      <c r="J302" s="11">
        <f t="shared" si="24"/>
        <v>-0.22887200832576207</v>
      </c>
      <c r="K302" s="11">
        <f>(Constantes!$D$10/0.8)*(Constantes!$D$5*J302^2+Constantes!$D$6*J302+Constantes!$D$7)</f>
        <v>19.316058895908128</v>
      </c>
      <c r="L302" s="11">
        <f>(Constantes!$D$10/0.8)*(0.00376*D302^2-0.0516*D302-6.967)</f>
        <v>-4.3793364999999991</v>
      </c>
      <c r="M302" s="34"/>
    </row>
    <row r="303" spans="2:13" x14ac:dyDescent="0.25">
      <c r="B303" s="32"/>
      <c r="C303" s="11">
        <v>300</v>
      </c>
      <c r="D303" s="11">
        <f>(Clima!D303+Clima!E303)/2</f>
        <v>14.35</v>
      </c>
      <c r="E303" s="11">
        <f t="shared" si="20"/>
        <v>1.6361119589017179</v>
      </c>
      <c r="F303" s="11">
        <f t="shared" si="21"/>
        <v>0.10587443449555982</v>
      </c>
      <c r="G303" s="11">
        <f t="shared" si="22"/>
        <v>2.4671196499999999</v>
      </c>
      <c r="H303" s="11">
        <f>0.001013*Constantes!$D$4/(0.622*G303)</f>
        <v>4.5166452431730474E-2</v>
      </c>
      <c r="I303" s="11">
        <f t="shared" si="23"/>
        <v>0.35799495730755543</v>
      </c>
      <c r="J303" s="11">
        <f t="shared" si="24"/>
        <v>-0.23467285757286865</v>
      </c>
      <c r="K303" s="11">
        <f>(Constantes!$D$10/0.8)*(Constantes!$D$5*J303^2+Constantes!$D$6*J303+Constantes!$D$7)</f>
        <v>19.332417058028007</v>
      </c>
      <c r="L303" s="11">
        <f>(Constantes!$D$10/0.8)*(0.00376*D303^2-0.0516*D303-6.967)</f>
        <v>-4.3332446249999998</v>
      </c>
      <c r="M303" s="34"/>
    </row>
    <row r="304" spans="2:13" x14ac:dyDescent="0.25">
      <c r="B304" s="32"/>
      <c r="C304" s="11">
        <v>301</v>
      </c>
      <c r="D304" s="11">
        <f>(Clima!D304+Clima!E304)/2</f>
        <v>15.75</v>
      </c>
      <c r="E304" s="11">
        <f t="shared" si="20"/>
        <v>1.7903914829906238</v>
      </c>
      <c r="F304" s="11">
        <f t="shared" si="21"/>
        <v>0.11457959266903198</v>
      </c>
      <c r="G304" s="11">
        <f t="shared" si="22"/>
        <v>2.46381425</v>
      </c>
      <c r="H304" s="11">
        <f>0.001013*Constantes!$D$4/(0.622*G304)</f>
        <v>4.5227046769094927E-2</v>
      </c>
      <c r="I304" s="11">
        <f t="shared" si="23"/>
        <v>0.36666971208022214</v>
      </c>
      <c r="J304" s="11">
        <f t="shared" si="24"/>
        <v>-0.24040416818762159</v>
      </c>
      <c r="K304" s="11">
        <f>(Constantes!$D$10/0.8)*(Constantes!$D$5*J304^2+Constantes!$D$6*J304+Constantes!$D$7)</f>
        <v>19.348021142799002</v>
      </c>
      <c r="L304" s="11">
        <f>(Constantes!$D$10/0.8)*(0.00376*D304^2-0.0516*D304-6.967)</f>
        <v>-4.2793656250000005</v>
      </c>
      <c r="M304" s="34"/>
    </row>
    <row r="305" spans="2:13" x14ac:dyDescent="0.25">
      <c r="B305" s="32"/>
      <c r="C305" s="11">
        <v>302</v>
      </c>
      <c r="D305" s="11">
        <f>(Clima!D305+Clima!E305)/2</f>
        <v>15.6</v>
      </c>
      <c r="E305" s="11">
        <f t="shared" si="20"/>
        <v>1.7732733774914811</v>
      </c>
      <c r="F305" s="11">
        <f t="shared" si="21"/>
        <v>0.11361874538407207</v>
      </c>
      <c r="G305" s="11">
        <f t="shared" si="22"/>
        <v>2.4641683999999997</v>
      </c>
      <c r="H305" s="11">
        <f>0.001013*Constantes!$D$4/(0.622*G305)</f>
        <v>4.522054674311729E-2</v>
      </c>
      <c r="I305" s="11">
        <f t="shared" si="23"/>
        <v>0.36575663025648686</v>
      </c>
      <c r="J305" s="11">
        <f t="shared" si="24"/>
        <v>-0.24606424185899337</v>
      </c>
      <c r="K305" s="11">
        <f>(Constantes!$D$10/0.8)*(Constantes!$D$5*J305^2+Constantes!$D$6*J305+Constantes!$D$7)</f>
        <v>19.362886958567977</v>
      </c>
      <c r="L305" s="11">
        <f>(Constantes!$D$10/0.8)*(0.00376*D305^2-0.0516*D305-6.967)</f>
        <v>-4.2855790000000002</v>
      </c>
      <c r="M305" s="34"/>
    </row>
    <row r="306" spans="2:13" x14ac:dyDescent="0.25">
      <c r="B306" s="32"/>
      <c r="C306" s="11">
        <v>303</v>
      </c>
      <c r="D306" s="11">
        <f>(Clima!D306+Clima!E306)/2</f>
        <v>14.15</v>
      </c>
      <c r="E306" s="11">
        <f t="shared" si="20"/>
        <v>1.6150528288927855</v>
      </c>
      <c r="F306" s="11">
        <f t="shared" si="21"/>
        <v>0.10467799774317721</v>
      </c>
      <c r="G306" s="11">
        <f t="shared" si="22"/>
        <v>2.4675918499999998</v>
      </c>
      <c r="H306" s="11">
        <f>0.001013*Constantes!$D$4/(0.622*G306)</f>
        <v>4.5157809349675282E-2</v>
      </c>
      <c r="I306" s="11">
        <f t="shared" si="23"/>
        <v>0.35672784756039339</v>
      </c>
      <c r="J306" s="11">
        <f t="shared" si="24"/>
        <v>-0.25165140138500103</v>
      </c>
      <c r="K306" s="11">
        <f>(Constantes!$D$10/0.8)*(Constantes!$D$5*J306^2+Constantes!$D$6*J306+Constantes!$D$7)</f>
        <v>19.377030762319141</v>
      </c>
      <c r="L306" s="11">
        <f>(Constantes!$D$10/0.8)*(0.00376*D306^2-0.0516*D306-6.967)</f>
        <v>-4.3401896249999998</v>
      </c>
      <c r="M306" s="34"/>
    </row>
    <row r="307" spans="2:13" x14ac:dyDescent="0.25">
      <c r="B307" s="32"/>
      <c r="C307" s="11">
        <v>304</v>
      </c>
      <c r="D307" s="11">
        <f>(Clima!D307+Clima!E307)/2</f>
        <v>14.9</v>
      </c>
      <c r="E307" s="11">
        <f t="shared" si="20"/>
        <v>1.6952716301356707</v>
      </c>
      <c r="F307" s="11">
        <f t="shared" si="21"/>
        <v>0.10922475617100802</v>
      </c>
      <c r="G307" s="11">
        <f t="shared" si="22"/>
        <v>2.4658210999999999</v>
      </c>
      <c r="H307" s="11">
        <f>0.001013*Constantes!$D$4/(0.622*G307)</f>
        <v>4.5190237975947463E-2</v>
      </c>
      <c r="I307" s="11">
        <f t="shared" si="23"/>
        <v>0.36144364658766281</v>
      </c>
      <c r="J307" s="11">
        <f t="shared" si="24"/>
        <v>-0.25716399116969629</v>
      </c>
      <c r="K307" s="11">
        <f>(Constantes!$D$10/0.8)*(Constantes!$D$5*J307^2+Constantes!$D$6*J307+Constantes!$D$7)</f>
        <v>19.390469230368165</v>
      </c>
      <c r="L307" s="11">
        <f>(Constantes!$D$10/0.8)*(0.00376*D307^2-0.0516*D307-6.967)</f>
        <v>-4.3131765</v>
      </c>
      <c r="M307" s="34"/>
    </row>
    <row r="308" spans="2:13" x14ac:dyDescent="0.25">
      <c r="B308" s="32"/>
      <c r="C308" s="11">
        <v>305</v>
      </c>
      <c r="D308" s="11">
        <f>(Clima!D308+Clima!E308)/2</f>
        <v>14.5</v>
      </c>
      <c r="E308" s="11">
        <f t="shared" si="20"/>
        <v>1.6520640028566567</v>
      </c>
      <c r="F308" s="11">
        <f t="shared" si="21"/>
        <v>0.10677937410937641</v>
      </c>
      <c r="G308" s="11">
        <f t="shared" si="22"/>
        <v>2.4667654999999997</v>
      </c>
      <c r="H308" s="11">
        <f>0.001013*Constantes!$D$4/(0.622*G308)</f>
        <v>4.5172936914803029E-2</v>
      </c>
      <c r="I308" s="11">
        <f t="shared" si="23"/>
        <v>0.35894072909367275</v>
      </c>
      <c r="J308" s="11">
        <f t="shared" si="24"/>
        <v>-0.2626003777137545</v>
      </c>
      <c r="K308" s="11">
        <f>(Constantes!$D$10/0.8)*(Constantes!$D$5*J308^2+Constantes!$D$6*J308+Constantes!$D$7)</f>
        <v>19.403219428688548</v>
      </c>
      <c r="L308" s="11">
        <f>(Constantes!$D$10/0.8)*(0.00376*D308^2-0.0516*D308-6.967)</f>
        <v>-4.3279125000000001</v>
      </c>
      <c r="M308" s="34"/>
    </row>
    <row r="309" spans="2:13" x14ac:dyDescent="0.25">
      <c r="B309" s="32"/>
      <c r="C309" s="11">
        <v>306</v>
      </c>
      <c r="D309" s="11">
        <f>(Clima!D309+Clima!E309)/2</f>
        <v>14.6</v>
      </c>
      <c r="E309" s="11">
        <f t="shared" si="20"/>
        <v>1.6627743376092956</v>
      </c>
      <c r="F309" s="11">
        <f t="shared" si="21"/>
        <v>0.10738631317466246</v>
      </c>
      <c r="G309" s="11">
        <f t="shared" si="22"/>
        <v>2.4665293999999998</v>
      </c>
      <c r="H309" s="11">
        <f>0.001013*Constantes!$D$4/(0.622*G309)</f>
        <v>4.5177260938025939E-2</v>
      </c>
      <c r="I309" s="11">
        <f t="shared" si="23"/>
        <v>0.35956906979682196</v>
      </c>
      <c r="J309" s="11">
        <f t="shared" si="24"/>
        <v>-0.26795895009851578</v>
      </c>
      <c r="K309" s="11">
        <f>(Constantes!$D$10/0.8)*(Constantes!$D$5*J309^2+Constantes!$D$6*J309+Constantes!$D$7)</f>
        <v>19.415298782908465</v>
      </c>
      <c r="L309" s="11">
        <f>(Constantes!$D$10/0.8)*(0.00376*D309^2-0.0516*D309-6.967)</f>
        <v>-4.3242989999999999</v>
      </c>
      <c r="M309" s="34"/>
    </row>
    <row r="310" spans="2:13" x14ac:dyDescent="0.25">
      <c r="B310" s="32"/>
      <c r="C310" s="11">
        <v>307</v>
      </c>
      <c r="D310" s="11">
        <f>(Clima!D310+Clima!E310)/2</f>
        <v>15</v>
      </c>
      <c r="E310" s="11">
        <f t="shared" si="20"/>
        <v>1.7062271396379793</v>
      </c>
      <c r="F310" s="11">
        <f t="shared" si="21"/>
        <v>0.10984348383671551</v>
      </c>
      <c r="G310" s="11">
        <f t="shared" si="22"/>
        <v>2.4655849999999999</v>
      </c>
      <c r="H310" s="11">
        <f>0.001013*Constantes!$D$4/(0.622*G310)</f>
        <v>4.5194565312131819E-2</v>
      </c>
      <c r="I310" s="11">
        <f t="shared" si="23"/>
        <v>0.36206502083102154</v>
      </c>
      <c r="J310" s="11">
        <f t="shared" si="24"/>
        <v>-0.27323812046333507</v>
      </c>
      <c r="K310" s="11">
        <f>(Constantes!$D$10/0.8)*(Constantes!$D$5*J310^2+Constantes!$D$6*J310+Constantes!$D$7)</f>
        <v>19.426725048016468</v>
      </c>
      <c r="L310" s="11">
        <f>(Constantes!$D$10/0.8)*(0.00376*D310^2-0.0516*D310-6.967)</f>
        <v>-4.3093749999999993</v>
      </c>
      <c r="M310" s="34"/>
    </row>
    <row r="311" spans="2:13" x14ac:dyDescent="0.25">
      <c r="B311" s="32"/>
      <c r="C311" s="11">
        <v>308</v>
      </c>
      <c r="D311" s="11">
        <f>(Clima!D311+Clima!E311)/2</f>
        <v>14.25</v>
      </c>
      <c r="E311" s="11">
        <f t="shared" si="20"/>
        <v>1.6255524772300411</v>
      </c>
      <c r="F311" s="11">
        <f t="shared" si="21"/>
        <v>0.10527477090559632</v>
      </c>
      <c r="G311" s="11">
        <f t="shared" si="22"/>
        <v>2.4673557499999998</v>
      </c>
      <c r="H311" s="11">
        <f>0.001013*Constantes!$D$4/(0.622*G311)</f>
        <v>4.5162130477176848E-2</v>
      </c>
      <c r="I311" s="11">
        <f t="shared" si="23"/>
        <v>0.35736227060066839</v>
      </c>
      <c r="J311" s="11">
        <f t="shared" si="24"/>
        <v>-0.27843632447609956</v>
      </c>
      <c r="K311" s="11">
        <f>(Constantes!$D$10/0.8)*(Constantes!$D$5*J311^2+Constantes!$D$6*J311+Constantes!$D$7)</f>
        <v>19.437516277814861</v>
      </c>
      <c r="L311" s="11">
        <f>(Constantes!$D$10/0.8)*(0.00376*D311^2-0.0516*D311-6.967)</f>
        <v>-4.3367406249999991</v>
      </c>
      <c r="M311" s="34"/>
    </row>
    <row r="312" spans="2:13" x14ac:dyDescent="0.25">
      <c r="B312" s="32"/>
      <c r="C312" s="11">
        <v>309</v>
      </c>
      <c r="D312" s="11">
        <f>(Clima!D312+Clima!E312)/2</f>
        <v>15.6</v>
      </c>
      <c r="E312" s="11">
        <f t="shared" si="20"/>
        <v>1.7732733774914811</v>
      </c>
      <c r="F312" s="11">
        <f t="shared" si="21"/>
        <v>0.11361874538407207</v>
      </c>
      <c r="G312" s="11">
        <f t="shared" si="22"/>
        <v>2.4641683999999997</v>
      </c>
      <c r="H312" s="11">
        <f>0.001013*Constantes!$D$4/(0.622*G312)</f>
        <v>4.522054674311729E-2</v>
      </c>
      <c r="I312" s="11">
        <f t="shared" si="23"/>
        <v>0.36575663025648686</v>
      </c>
      <c r="J312" s="11">
        <f t="shared" si="24"/>
        <v>-0.28355202179677363</v>
      </c>
      <c r="K312" s="11">
        <f>(Constantes!$D$10/0.8)*(Constantes!$D$5*J312^2+Constantes!$D$6*J312+Constantes!$D$7)</f>
        <v>19.447690794159705</v>
      </c>
      <c r="L312" s="11">
        <f>(Constantes!$D$10/0.8)*(0.00376*D312^2-0.0516*D312-6.967)</f>
        <v>-4.2855790000000002</v>
      </c>
      <c r="M312" s="34"/>
    </row>
    <row r="313" spans="2:13" x14ac:dyDescent="0.25">
      <c r="B313" s="32"/>
      <c r="C313" s="11">
        <v>310</v>
      </c>
      <c r="D313" s="11">
        <f>(Clima!D313+Clima!E313)/2</f>
        <v>15</v>
      </c>
      <c r="E313" s="11">
        <f t="shared" si="20"/>
        <v>1.7062271396379793</v>
      </c>
      <c r="F313" s="11">
        <f t="shared" si="21"/>
        <v>0.10984348383671551</v>
      </c>
      <c r="G313" s="11">
        <f t="shared" si="22"/>
        <v>2.4655849999999999</v>
      </c>
      <c r="H313" s="11">
        <f>0.001013*Constantes!$D$4/(0.622*G313)</f>
        <v>4.5194565312131819E-2</v>
      </c>
      <c r="I313" s="11">
        <f t="shared" si="23"/>
        <v>0.36206502083102154</v>
      </c>
      <c r="J313" s="11">
        <f t="shared" si="24"/>
        <v>-0.28858369653383553</v>
      </c>
      <c r="K313" s="11">
        <f>(Constantes!$D$10/0.8)*(Constantes!$D$5*J313^2+Constantes!$D$6*J313+Constantes!$D$7)</f>
        <v>19.457267156026766</v>
      </c>
      <c r="L313" s="11">
        <f>(Constantes!$D$10/0.8)*(0.00376*D313^2-0.0516*D313-6.967)</f>
        <v>-4.3093749999999993</v>
      </c>
      <c r="M313" s="34"/>
    </row>
    <row r="314" spans="2:13" x14ac:dyDescent="0.25">
      <c r="B314" s="32"/>
      <c r="C314" s="11">
        <v>311</v>
      </c>
      <c r="D314" s="11">
        <f>(Clima!D314+Clima!E314)/2</f>
        <v>14.75</v>
      </c>
      <c r="E314" s="11">
        <f t="shared" si="20"/>
        <v>1.6789540291434102</v>
      </c>
      <c r="F314" s="11">
        <f t="shared" si="21"/>
        <v>0.10830221914763835</v>
      </c>
      <c r="G314" s="11">
        <f t="shared" si="22"/>
        <v>2.46617525</v>
      </c>
      <c r="H314" s="11">
        <f>0.001013*Constantes!$D$4/(0.622*G314)</f>
        <v>4.5183748525216338E-2</v>
      </c>
      <c r="I314" s="11">
        <f t="shared" si="23"/>
        <v>0.36050831755341328</v>
      </c>
      <c r="J314" s="11">
        <f t="shared" si="24"/>
        <v>-0.29352985769346823</v>
      </c>
      <c r="K314" s="11">
        <f>(Constantes!$D$10/0.8)*(Constantes!$D$5*J314^2+Constantes!$D$6*J314+Constantes!$D$7)</f>
        <v>19.46626412844271</v>
      </c>
      <c r="L314" s="11">
        <f>(Constantes!$D$10/0.8)*(0.00376*D314^2-0.0516*D314-6.967)</f>
        <v>-4.3187906250000001</v>
      </c>
      <c r="M314" s="34"/>
    </row>
    <row r="315" spans="2:13" x14ac:dyDescent="0.25">
      <c r="B315" s="32"/>
      <c r="C315" s="11">
        <v>312</v>
      </c>
      <c r="D315" s="11">
        <f>(Clima!D315+Clima!E315)/2</f>
        <v>14.75</v>
      </c>
      <c r="E315" s="11">
        <f t="shared" si="20"/>
        <v>1.6789540291434102</v>
      </c>
      <c r="F315" s="11">
        <f t="shared" si="21"/>
        <v>0.10830221914763835</v>
      </c>
      <c r="G315" s="11">
        <f t="shared" si="22"/>
        <v>2.46617525</v>
      </c>
      <c r="H315" s="11">
        <f>0.001013*Constantes!$D$4/(0.622*G315)</f>
        <v>4.5183748525216338E-2</v>
      </c>
      <c r="I315" s="11">
        <f t="shared" si="23"/>
        <v>0.36050831755341328</v>
      </c>
      <c r="J315" s="11">
        <f t="shared" si="24"/>
        <v>-0.29838903962137342</v>
      </c>
      <c r="K315" s="11">
        <f>(Constantes!$D$10/0.8)*(Constantes!$D$5*J315^2+Constantes!$D$6*J315+Constantes!$D$7)</f>
        <v>19.474700651321122</v>
      </c>
      <c r="L315" s="11">
        <f>(Constantes!$D$10/0.8)*(0.00376*D315^2-0.0516*D315-6.967)</f>
        <v>-4.3187906250000001</v>
      </c>
      <c r="M315" s="34"/>
    </row>
    <row r="316" spans="2:13" x14ac:dyDescent="0.25">
      <c r="B316" s="32"/>
      <c r="C316" s="11">
        <v>313</v>
      </c>
      <c r="D316" s="11">
        <f>(Clima!D316+Clima!E316)/2</f>
        <v>15.25</v>
      </c>
      <c r="E316" s="11">
        <f t="shared" si="20"/>
        <v>1.7338879625062771</v>
      </c>
      <c r="F316" s="11">
        <f t="shared" si="21"/>
        <v>0.11140334723771557</v>
      </c>
      <c r="G316" s="11">
        <f t="shared" si="22"/>
        <v>2.4649947499999998</v>
      </c>
      <c r="H316" s="11">
        <f>0.001013*Constantes!$D$4/(0.622*G316)</f>
        <v>4.5205387279268053E-2</v>
      </c>
      <c r="I316" s="11">
        <f t="shared" si="23"/>
        <v>0.36361082673457973</v>
      </c>
      <c r="J316" s="11">
        <f t="shared" si="24"/>
        <v>-0.30315980243707563</v>
      </c>
      <c r="K316" s="11">
        <f>(Constantes!$D$10/0.8)*(Constantes!$D$5*J316^2+Constantes!$D$6*J316+Constantes!$D$7)</f>
        <v>19.482595808242923</v>
      </c>
      <c r="L316" s="11">
        <f>(Constantes!$D$10/0.8)*(0.00376*D316^2-0.0516*D316-6.967)</f>
        <v>-4.2996656249999994</v>
      </c>
      <c r="M316" s="34"/>
    </row>
    <row r="317" spans="2:13" x14ac:dyDescent="0.25">
      <c r="B317" s="32"/>
      <c r="C317" s="11">
        <v>314</v>
      </c>
      <c r="D317" s="11">
        <f>(Clima!D317+Clima!E317)/2</f>
        <v>14.55</v>
      </c>
      <c r="E317" s="11">
        <f t="shared" si="20"/>
        <v>1.6574115820276645</v>
      </c>
      <c r="F317" s="11">
        <f t="shared" si="21"/>
        <v>0.10708247809803828</v>
      </c>
      <c r="G317" s="11">
        <f t="shared" si="22"/>
        <v>2.46664745</v>
      </c>
      <c r="H317" s="11">
        <f>0.001013*Constantes!$D$4/(0.622*G317)</f>
        <v>4.5175098822943884E-2</v>
      </c>
      <c r="I317" s="11">
        <f t="shared" si="23"/>
        <v>0.35925511691610273</v>
      </c>
      <c r="J317" s="11">
        <f t="shared" si="24"/>
        <v>-0.3078407324605914</v>
      </c>
      <c r="K317" s="11">
        <f>(Constantes!$D$10/0.8)*(Constantes!$D$5*J317^2+Constantes!$D$6*J317+Constantes!$D$7)</f>
        <v>19.48996879522074</v>
      </c>
      <c r="L317" s="11">
        <f>(Constantes!$D$10/0.8)*(0.00376*D317^2-0.0516*D317-6.967)</f>
        <v>-4.3261116249999993</v>
      </c>
      <c r="M317" s="34"/>
    </row>
    <row r="318" spans="2:13" x14ac:dyDescent="0.25">
      <c r="B318" s="32"/>
      <c r="C318" s="11">
        <v>315</v>
      </c>
      <c r="D318" s="11">
        <f>(Clima!D318+Clima!E318)/2</f>
        <v>13</v>
      </c>
      <c r="E318" s="11">
        <f t="shared" si="20"/>
        <v>1.4985150190445926</v>
      </c>
      <c r="F318" s="11">
        <f t="shared" si="21"/>
        <v>9.8019245431965704E-2</v>
      </c>
      <c r="G318" s="11">
        <f t="shared" si="22"/>
        <v>2.470307</v>
      </c>
      <c r="H318" s="11">
        <f>0.001013*Constantes!$D$4/(0.622*G318)</f>
        <v>4.5108175751075688E-2</v>
      </c>
      <c r="I318" s="11">
        <f t="shared" si="23"/>
        <v>0.3493076722279615</v>
      </c>
      <c r="J318" s="11">
        <f t="shared" si="24"/>
        <v>-0.31243044263133202</v>
      </c>
      <c r="K318" s="11">
        <f>(Constantes!$D$10/0.8)*(Constantes!$D$5*J318^2+Constantes!$D$6*J318+Constantes!$D$7)</f>
        <v>19.496838889486867</v>
      </c>
      <c r="L318" s="11">
        <f>(Constantes!$D$10/0.8)*(0.00376*D318^2-0.0516*D318-6.967)</f>
        <v>-4.3764749999999992</v>
      </c>
      <c r="M318" s="34"/>
    </row>
    <row r="319" spans="2:13" x14ac:dyDescent="0.25">
      <c r="B319" s="32"/>
      <c r="C319" s="11">
        <v>316</v>
      </c>
      <c r="D319" s="11">
        <f>(Clima!D319+Clima!E319)/2</f>
        <v>14.35</v>
      </c>
      <c r="E319" s="11">
        <f t="shared" si="20"/>
        <v>1.6361119589017179</v>
      </c>
      <c r="F319" s="11">
        <f t="shared" si="21"/>
        <v>0.10587443449555982</v>
      </c>
      <c r="G319" s="11">
        <f t="shared" si="22"/>
        <v>2.4671196499999999</v>
      </c>
      <c r="H319" s="11">
        <f>0.001013*Constantes!$D$4/(0.622*G319)</f>
        <v>4.5166452431730474E-2</v>
      </c>
      <c r="I319" s="11">
        <f t="shared" si="23"/>
        <v>0.35799495730755543</v>
      </c>
      <c r="J319" s="11">
        <f t="shared" si="24"/>
        <v>-0.3169275729191196</v>
      </c>
      <c r="K319" s="11">
        <f>(Constantes!$D$10/0.8)*(Constantes!$D$5*J319^2+Constantes!$D$6*J319+Constantes!$D$7)</f>
        <v>19.503225418344233</v>
      </c>
      <c r="L319" s="11">
        <f>(Constantes!$D$10/0.8)*(0.00376*D319^2-0.0516*D319-6.967)</f>
        <v>-4.3332446249999998</v>
      </c>
      <c r="M319" s="34"/>
    </row>
    <row r="320" spans="2:13" x14ac:dyDescent="0.25">
      <c r="B320" s="32"/>
      <c r="C320" s="11">
        <v>317</v>
      </c>
      <c r="D320" s="11">
        <f>(Clima!D320+Clima!E320)/2</f>
        <v>15.8</v>
      </c>
      <c r="E320" s="11">
        <f t="shared" si="20"/>
        <v>1.7961296162943761</v>
      </c>
      <c r="F320" s="11">
        <f t="shared" si="21"/>
        <v>0.11490140460696453</v>
      </c>
      <c r="G320" s="11">
        <f t="shared" si="22"/>
        <v>2.4636961999999998</v>
      </c>
      <c r="H320" s="11">
        <f>0.001013*Constantes!$D$4/(0.622*G320)</f>
        <v>4.5229213859692821E-2</v>
      </c>
      <c r="I320" s="11">
        <f t="shared" si="23"/>
        <v>0.36697319935543615</v>
      </c>
      <c r="J320" s="11">
        <f t="shared" si="24"/>
        <v>-0.32133079072719417</v>
      </c>
      <c r="K320" s="11">
        <f>(Constantes!$D$10/0.8)*(Constantes!$D$5*J320^2+Constantes!$D$6*J320+Constantes!$D$7)</f>
        <v>19.509147728119878</v>
      </c>
      <c r="L320" s="11">
        <f>(Constantes!$D$10/0.8)*(0.00376*D320^2-0.0516*D320-6.967)</f>
        <v>-4.2772709999999998</v>
      </c>
      <c r="M320" s="34"/>
    </row>
    <row r="321" spans="2:13" x14ac:dyDescent="0.25">
      <c r="B321" s="32"/>
      <c r="C321" s="11">
        <v>318</v>
      </c>
      <c r="D321" s="11">
        <f>(Clima!D321+Clima!E321)/2</f>
        <v>15.65</v>
      </c>
      <c r="E321" s="11">
        <f t="shared" si="20"/>
        <v>1.7789634018098772</v>
      </c>
      <c r="F321" s="11">
        <f t="shared" si="21"/>
        <v>0.11393826452317098</v>
      </c>
      <c r="G321" s="11">
        <f t="shared" si="22"/>
        <v>2.4640503499999999</v>
      </c>
      <c r="H321" s="11">
        <f>0.001013*Constantes!$D$4/(0.622*G321)</f>
        <v>4.5222713210836998E-2</v>
      </c>
      <c r="I321" s="11">
        <f t="shared" si="23"/>
        <v>0.36606142750795007</v>
      </c>
      <c r="J321" s="11">
        <f t="shared" si="24"/>
        <v>-0.32563879128708967</v>
      </c>
      <c r="K321" s="11">
        <f>(Constantes!$D$10/0.8)*(Constantes!$D$5*J321^2+Constantes!$D$6*J321+Constantes!$D$7)</f>
        <v>19.514625153260003</v>
      </c>
      <c r="L321" s="11">
        <f>(Constantes!$D$10/0.8)*(0.00376*D321^2-0.0516*D321-6.967)</f>
        <v>-4.2835196249999994</v>
      </c>
      <c r="M321" s="34"/>
    </row>
    <row r="322" spans="2:13" x14ac:dyDescent="0.25">
      <c r="B322" s="32"/>
      <c r="C322" s="11">
        <v>319</v>
      </c>
      <c r="D322" s="11">
        <f>(Clima!D322+Clima!E322)/2</f>
        <v>15.3</v>
      </c>
      <c r="E322" s="11">
        <f t="shared" si="20"/>
        <v>1.7394670630029376</v>
      </c>
      <c r="F322" s="11">
        <f t="shared" si="21"/>
        <v>0.11171756760860506</v>
      </c>
      <c r="G322" s="11">
        <f t="shared" si="22"/>
        <v>2.4648767</v>
      </c>
      <c r="H322" s="11">
        <f>0.001013*Constantes!$D$4/(0.622*G322)</f>
        <v>4.5207552294649268E-2</v>
      </c>
      <c r="I322" s="11">
        <f t="shared" si="23"/>
        <v>0.36391867936217853</v>
      </c>
      <c r="J322" s="11">
        <f t="shared" si="24"/>
        <v>-0.32985029804526633</v>
      </c>
      <c r="K322" s="11">
        <f>(Constantes!$D$10/0.8)*(Constantes!$D$5*J322^2+Constantes!$D$6*J322+Constantes!$D$7)</f>
        <v>19.519676985605692</v>
      </c>
      <c r="L322" s="11">
        <f>(Constantes!$D$10/0.8)*(0.00376*D322^2-0.0516*D322-6.967)</f>
        <v>-4.2976884999999996</v>
      </c>
      <c r="M322" s="34"/>
    </row>
    <row r="323" spans="2:13" x14ac:dyDescent="0.25">
      <c r="B323" s="32"/>
      <c r="C323" s="11">
        <v>320</v>
      </c>
      <c r="D323" s="11">
        <f>(Clima!D323+Clima!E323)/2</f>
        <v>15</v>
      </c>
      <c r="E323" s="11">
        <f t="shared" si="20"/>
        <v>1.7062271396379793</v>
      </c>
      <c r="F323" s="11">
        <f t="shared" si="21"/>
        <v>0.10984348383671551</v>
      </c>
      <c r="G323" s="11">
        <f t="shared" si="22"/>
        <v>2.4655849999999999</v>
      </c>
      <c r="H323" s="11">
        <f>0.001013*Constantes!$D$4/(0.622*G323)</f>
        <v>4.5194565312131819E-2</v>
      </c>
      <c r="I323" s="11">
        <f t="shared" si="23"/>
        <v>0.36206502083102154</v>
      </c>
      <c r="J323" s="11">
        <f t="shared" si="24"/>
        <v>-0.33396406304137949</v>
      </c>
      <c r="K323" s="11">
        <f>(Constantes!$D$10/0.8)*(Constantes!$D$5*J323^2+Constantes!$D$6*J323+Constantes!$D$7)</f>
        <v>19.524322443888003</v>
      </c>
      <c r="L323" s="11">
        <f>(Constantes!$D$10/0.8)*(0.00376*D323^2-0.0516*D323-6.967)</f>
        <v>-4.3093749999999993</v>
      </c>
      <c r="M323" s="34"/>
    </row>
    <row r="324" spans="2:13" x14ac:dyDescent="0.25">
      <c r="B324" s="32"/>
      <c r="C324" s="11">
        <v>321</v>
      </c>
      <c r="D324" s="11">
        <f>(Clima!D324+Clima!E324)/2</f>
        <v>15.7</v>
      </c>
      <c r="E324" s="11">
        <f t="shared" si="20"/>
        <v>1.7846694242482402</v>
      </c>
      <c r="F324" s="11">
        <f t="shared" si="21"/>
        <v>0.11425854646329872</v>
      </c>
      <c r="G324" s="11">
        <f t="shared" si="22"/>
        <v>2.4639322999999997</v>
      </c>
      <c r="H324" s="11">
        <f>0.001013*Constantes!$D$4/(0.622*G324)</f>
        <v>4.5224879886152931E-2</v>
      </c>
      <c r="I324" s="11">
        <f t="shared" si="23"/>
        <v>0.36636578812418896</v>
      </c>
      <c r="J324" s="11">
        <f t="shared" si="24"/>
        <v>-0.33797886727807891</v>
      </c>
      <c r="K324" s="11">
        <f>(Constantes!$D$10/0.8)*(Constantes!$D$5*J324^2+Constantes!$D$6*J324+Constantes!$D$7)</f>
        <v>19.528580643480812</v>
      </c>
      <c r="L324" s="11">
        <f>(Constantes!$D$10/0.8)*(0.00376*D324^2-0.0516*D324-6.967)</f>
        <v>-4.2814484999999998</v>
      </c>
      <c r="M324" s="34"/>
    </row>
    <row r="325" spans="2:13" x14ac:dyDescent="0.25">
      <c r="B325" s="32"/>
      <c r="C325" s="11">
        <v>322</v>
      </c>
      <c r="D325" s="11">
        <f>(Clima!D325+Clima!E325)/2</f>
        <v>16.3</v>
      </c>
      <c r="E325" s="11">
        <f t="shared" ref="E325:E368" si="25">EXP((16.78*D325-116.9)/(D325+237.3))</f>
        <v>1.8544035194307129</v>
      </c>
      <c r="F325" s="11">
        <f t="shared" ref="F325:F368" si="26">4098*E325/((D325+237.3)^2)</f>
        <v>0.11816196335275285</v>
      </c>
      <c r="G325" s="11">
        <f t="shared" ref="G325:G368" si="27">2.501-0.002361*D325</f>
        <v>2.4625157</v>
      </c>
      <c r="H325" s="11">
        <f>0.001013*Constantes!$D$4/(0.622*G325)</f>
        <v>4.5250896193316674E-2</v>
      </c>
      <c r="I325" s="11">
        <f t="shared" ref="I325:I368" si="28">IF(D325&gt;0,1.26*F325/(G325*(F325+H325)),0)</f>
        <v>0.36998405321225664</v>
      </c>
      <c r="J325" s="11">
        <f t="shared" ref="J325:J368" si="29">0.409*SIN(2*PI()*(C325-82)/365)</f>
        <v>-0.34189352108222232</v>
      </c>
      <c r="K325" s="11">
        <f>(Constantes!$D$10/0.8)*(Constantes!$D$5*J325^2+Constantes!$D$6*J325+Constantes!$D$7)</f>
        <v>19.532470566449522</v>
      </c>
      <c r="L325" s="11">
        <f>(Constantes!$D$10/0.8)*(0.00376*D325^2-0.0516*D325-6.967)</f>
        <v>-4.2556785000000001</v>
      </c>
      <c r="M325" s="34"/>
    </row>
    <row r="326" spans="2:13" x14ac:dyDescent="0.25">
      <c r="B326" s="32"/>
      <c r="C326" s="11">
        <v>323</v>
      </c>
      <c r="D326" s="11">
        <f>(Clima!D326+Clima!E326)/2</f>
        <v>13.75</v>
      </c>
      <c r="E326" s="11">
        <f t="shared" si="25"/>
        <v>1.5736468149943981</v>
      </c>
      <c r="F326" s="11">
        <f t="shared" si="26"/>
        <v>0.10231958493462359</v>
      </c>
      <c r="G326" s="11">
        <f t="shared" si="27"/>
        <v>2.4685362500000001</v>
      </c>
      <c r="H326" s="11">
        <f>0.001013*Constantes!$D$4/(0.622*G326)</f>
        <v>4.5140533105443567E-2</v>
      </c>
      <c r="I326" s="11">
        <f t="shared" si="28"/>
        <v>0.35417281924860555</v>
      </c>
      <c r="J326" s="11">
        <f t="shared" si="29"/>
        <v>-0.3457068644574029</v>
      </c>
      <c r="K326" s="11">
        <f>(Constantes!$D$10/0.8)*(Constantes!$D$5*J326^2+Constantes!$D$6*J326+Constantes!$D$7)</f>
        <v>19.536011031933281</v>
      </c>
      <c r="L326" s="11">
        <f>(Constantes!$D$10/0.8)*(0.00376*D326^2-0.0516*D326-6.967)</f>
        <v>-4.353515625</v>
      </c>
      <c r="M326" s="34"/>
    </row>
    <row r="327" spans="2:13" x14ac:dyDescent="0.25">
      <c r="B327" s="32"/>
      <c r="C327" s="11">
        <v>324</v>
      </c>
      <c r="D327" s="11">
        <f>(Clima!D327+Clima!E327)/2</f>
        <v>14.1</v>
      </c>
      <c r="E327" s="11">
        <f t="shared" si="25"/>
        <v>1.6098253520131185</v>
      </c>
      <c r="F327" s="11">
        <f t="shared" si="26"/>
        <v>0.10438069155687195</v>
      </c>
      <c r="G327" s="11">
        <f t="shared" si="27"/>
        <v>2.4677099</v>
      </c>
      <c r="H327" s="11">
        <f>0.001013*Constantes!$D$4/(0.622*G327)</f>
        <v>4.5155649095994843E-2</v>
      </c>
      <c r="I327" s="11">
        <f t="shared" si="28"/>
        <v>0.35640998531823892</v>
      </c>
      <c r="J327" s="11">
        <f t="shared" si="29"/>
        <v>-0.34941776742767916</v>
      </c>
      <c r="K327" s="11">
        <f>(Constantes!$D$10/0.8)*(Constantes!$D$5*J327^2+Constantes!$D$6*J327+Constantes!$D$7)</f>
        <v>19.53922066689789</v>
      </c>
      <c r="L327" s="11">
        <f>(Constantes!$D$10/0.8)*(0.00376*D327^2-0.0516*D327-6.967)</f>
        <v>-4.3418964999999998</v>
      </c>
      <c r="M327" s="34"/>
    </row>
    <row r="328" spans="2:13" x14ac:dyDescent="0.25">
      <c r="B328" s="32"/>
      <c r="C328" s="11">
        <v>325</v>
      </c>
      <c r="D328" s="11">
        <f>(Clima!D328+Clima!E328)/2</f>
        <v>15.3</v>
      </c>
      <c r="E328" s="11">
        <f t="shared" si="25"/>
        <v>1.7394670630029376</v>
      </c>
      <c r="F328" s="11">
        <f t="shared" si="26"/>
        <v>0.11171756760860506</v>
      </c>
      <c r="G328" s="11">
        <f t="shared" si="27"/>
        <v>2.4648767</v>
      </c>
      <c r="H328" s="11">
        <f>0.001013*Constantes!$D$4/(0.622*G328)</f>
        <v>4.5207552294649268E-2</v>
      </c>
      <c r="I328" s="11">
        <f t="shared" si="28"/>
        <v>0.36391867936217853</v>
      </c>
      <c r="J328" s="11">
        <f t="shared" si="29"/>
        <v>-0.35302513037241379</v>
      </c>
      <c r="K328" s="11">
        <f>(Constantes!$D$10/0.8)*(Constantes!$D$5*J328^2+Constantes!$D$6*J328+Constantes!$D$7)</f>
        <v>19.542117877296199</v>
      </c>
      <c r="L328" s="11">
        <f>(Constantes!$D$10/0.8)*(0.00376*D328^2-0.0516*D328-6.967)</f>
        <v>-4.2976884999999996</v>
      </c>
      <c r="M328" s="34"/>
    </row>
    <row r="329" spans="2:13" x14ac:dyDescent="0.25">
      <c r="B329" s="32"/>
      <c r="C329" s="11">
        <v>326</v>
      </c>
      <c r="D329" s="11">
        <f>(Clima!D329+Clima!E329)/2</f>
        <v>15.55</v>
      </c>
      <c r="E329" s="11">
        <f t="shared" si="25"/>
        <v>1.7675993131821897</v>
      </c>
      <c r="F329" s="11">
        <f t="shared" si="26"/>
        <v>0.11329998758344098</v>
      </c>
      <c r="G329" s="11">
        <f t="shared" si="27"/>
        <v>2.4642864499999999</v>
      </c>
      <c r="H329" s="11">
        <f>0.001013*Constantes!$D$4/(0.622*G329)</f>
        <v>4.5218380482963956E-2</v>
      </c>
      <c r="I329" s="11">
        <f t="shared" si="28"/>
        <v>0.36545139639916813</v>
      </c>
      <c r="J329" s="11">
        <f t="shared" si="29"/>
        <v>-0.35652788435211252</v>
      </c>
      <c r="K329" s="11">
        <f>(Constantes!$D$10/0.8)*(Constantes!$D$5*J329^2+Constantes!$D$6*J329+Constantes!$D$7)</f>
        <v>19.544720819672055</v>
      </c>
      <c r="L329" s="11">
        <f>(Constantes!$D$10/0.8)*(0.00376*D329^2-0.0516*D329-6.967)</f>
        <v>-4.2876266249999997</v>
      </c>
      <c r="M329" s="34"/>
    </row>
    <row r="330" spans="2:13" x14ac:dyDescent="0.25">
      <c r="B330" s="32"/>
      <c r="C330" s="11">
        <v>327</v>
      </c>
      <c r="D330" s="11">
        <f>(Clima!D330+Clima!E330)/2</f>
        <v>15.95</v>
      </c>
      <c r="E330" s="11">
        <f t="shared" si="25"/>
        <v>1.8134408472488435</v>
      </c>
      <c r="F330" s="11">
        <f t="shared" si="26"/>
        <v>0.11587144951018026</v>
      </c>
      <c r="G330" s="11">
        <f t="shared" si="27"/>
        <v>2.4633420500000001</v>
      </c>
      <c r="H330" s="11">
        <f>0.001013*Constantes!$D$4/(0.622*G330)</f>
        <v>4.5235716377720475E-2</v>
      </c>
      <c r="I330" s="11">
        <f t="shared" si="28"/>
        <v>0.36788104095514867</v>
      </c>
      <c r="J330" s="11">
        <f t="shared" si="29"/>
        <v>-0.35992499142517603</v>
      </c>
      <c r="K330" s="11">
        <f>(Constantes!$D$10/0.8)*(Constantes!$D$5*J330^2+Constantes!$D$6*J330+Constantes!$D$7)</f>
        <v>19.547047373243551</v>
      </c>
      <c r="L330" s="11">
        <f>(Constantes!$D$10/0.8)*(0.00376*D330^2-0.0516*D330-6.967)</f>
        <v>-4.2709166249999999</v>
      </c>
      <c r="M330" s="34"/>
    </row>
    <row r="331" spans="2:13" x14ac:dyDescent="0.25">
      <c r="B331" s="32"/>
      <c r="C331" s="11">
        <v>328</v>
      </c>
      <c r="D331" s="11">
        <f>(Clima!D331+Clima!E331)/2</f>
        <v>14.65</v>
      </c>
      <c r="E331" s="11">
        <f t="shared" si="25"/>
        <v>1.6681523061985435</v>
      </c>
      <c r="F331" s="11">
        <f t="shared" si="26"/>
        <v>0.10769088075978797</v>
      </c>
      <c r="G331" s="11">
        <f t="shared" si="27"/>
        <v>2.46641135</v>
      </c>
      <c r="H331" s="11">
        <f>0.001013*Constantes!$D$4/(0.622*G331)</f>
        <v>4.5179423260078871E-2</v>
      </c>
      <c r="I331" s="11">
        <f t="shared" si="28"/>
        <v>0.35988258760990816</v>
      </c>
      <c r="J331" s="11">
        <f t="shared" si="29"/>
        <v>-0.3632154449554626</v>
      </c>
      <c r="K331" s="11">
        <f>(Constantes!$D$10/0.8)*(Constantes!$D$5*J331^2+Constantes!$D$6*J331+Constantes!$D$7)</f>
        <v>19.549115112500427</v>
      </c>
      <c r="L331" s="11">
        <f>(Constantes!$D$10/0.8)*(0.00376*D331^2-0.0516*D331-6.967)</f>
        <v>-4.3224746249999999</v>
      </c>
      <c r="M331" s="34"/>
    </row>
    <row r="332" spans="2:13" x14ac:dyDescent="0.25">
      <c r="B332" s="32"/>
      <c r="C332" s="11">
        <v>329</v>
      </c>
      <c r="D332" s="11">
        <f>(Clima!D332+Clima!E332)/2</f>
        <v>15.25</v>
      </c>
      <c r="E332" s="11">
        <f t="shared" si="25"/>
        <v>1.7338879625062771</v>
      </c>
      <c r="F332" s="11">
        <f t="shared" si="26"/>
        <v>0.11140334723771557</v>
      </c>
      <c r="G332" s="11">
        <f t="shared" si="27"/>
        <v>2.4649947499999998</v>
      </c>
      <c r="H332" s="11">
        <f>0.001013*Constantes!$D$4/(0.622*G332)</f>
        <v>4.5205387279268053E-2</v>
      </c>
      <c r="I332" s="11">
        <f t="shared" si="28"/>
        <v>0.36361082673457973</v>
      </c>
      <c r="J332" s="11">
        <f t="shared" si="29"/>
        <v>-0.36639826991057772</v>
      </c>
      <c r="K332" s="11">
        <f>(Constantes!$D$10/0.8)*(Constantes!$D$5*J332^2+Constantes!$D$6*J332+Constantes!$D$7)</f>
        <v>19.550941280350052</v>
      </c>
      <c r="L332" s="11">
        <f>(Constantes!$D$10/0.8)*(0.00376*D332^2-0.0516*D332-6.967)</f>
        <v>-4.2996656249999994</v>
      </c>
      <c r="M332" s="34"/>
    </row>
    <row r="333" spans="2:13" x14ac:dyDescent="0.25">
      <c r="B333" s="32"/>
      <c r="C333" s="11">
        <v>330</v>
      </c>
      <c r="D333" s="11">
        <f>(Clima!D333+Clima!E333)/2</f>
        <v>16</v>
      </c>
      <c r="E333" s="11">
        <f t="shared" si="25"/>
        <v>1.8192436628409498</v>
      </c>
      <c r="F333" s="11">
        <f t="shared" si="26"/>
        <v>0.11619633908323609</v>
      </c>
      <c r="G333" s="11">
        <f t="shared" si="27"/>
        <v>2.4632239999999999</v>
      </c>
      <c r="H333" s="11">
        <f>0.001013*Constantes!$D$4/(0.622*G333)</f>
        <v>4.5237884299240562E-2</v>
      </c>
      <c r="I333" s="11">
        <f t="shared" si="28"/>
        <v>0.36818278138764216</v>
      </c>
      <c r="J333" s="11">
        <f t="shared" si="29"/>
        <v>-0.36947252315079582</v>
      </c>
      <c r="K333" s="11">
        <f>(Constantes!$D$10/0.8)*(Constantes!$D$5*J333^2+Constantes!$D$6*J333+Constantes!$D$7)</f>
        <v>19.552542761845487</v>
      </c>
      <c r="L333" s="11">
        <f>(Constantes!$D$10/0.8)*(0.00376*D333^2-0.0516*D333-6.967)</f>
        <v>-4.2687749999999998</v>
      </c>
      <c r="M333" s="34"/>
    </row>
    <row r="334" spans="2:13" x14ac:dyDescent="0.25">
      <c r="B334" s="32"/>
      <c r="C334" s="11">
        <v>331</v>
      </c>
      <c r="D334" s="11">
        <f>(Clima!D334+Clima!E334)/2</f>
        <v>15.7</v>
      </c>
      <c r="E334" s="11">
        <f t="shared" si="25"/>
        <v>1.7846694242482402</v>
      </c>
      <c r="F334" s="11">
        <f t="shared" si="26"/>
        <v>0.11425854646329872</v>
      </c>
      <c r="G334" s="11">
        <f t="shared" si="27"/>
        <v>2.4639322999999997</v>
      </c>
      <c r="H334" s="11">
        <f>0.001013*Constantes!$D$4/(0.622*G334)</f>
        <v>4.5224879886152931E-2</v>
      </c>
      <c r="I334" s="11">
        <f t="shared" si="28"/>
        <v>0.36636578812418896</v>
      </c>
      <c r="J334" s="11">
        <f t="shared" si="29"/>
        <v>-0.3724372937085344</v>
      </c>
      <c r="K334" s="11">
        <f>(Constantes!$D$10/0.8)*(Constantes!$D$5*J334^2+Constantes!$D$6*J334+Constantes!$D$7)</f>
        <v>19.553936058528617</v>
      </c>
      <c r="L334" s="11">
        <f>(Constantes!$D$10/0.8)*(0.00376*D334^2-0.0516*D334-6.967)</f>
        <v>-4.2814484999999998</v>
      </c>
      <c r="M334" s="34"/>
    </row>
    <row r="335" spans="2:13" x14ac:dyDescent="0.25">
      <c r="B335" s="32"/>
      <c r="C335" s="11">
        <v>332</v>
      </c>
      <c r="D335" s="11">
        <f>(Clima!D335+Clima!E335)/2</f>
        <v>15.75</v>
      </c>
      <c r="E335" s="11">
        <f t="shared" si="25"/>
        <v>1.7903914829906238</v>
      </c>
      <c r="F335" s="11">
        <f t="shared" si="26"/>
        <v>0.11457959266903198</v>
      </c>
      <c r="G335" s="11">
        <f t="shared" si="27"/>
        <v>2.46381425</v>
      </c>
      <c r="H335" s="11">
        <f>0.001013*Constantes!$D$4/(0.622*G335)</f>
        <v>4.5227046769094927E-2</v>
      </c>
      <c r="I335" s="11">
        <f t="shared" si="28"/>
        <v>0.36666971208022214</v>
      </c>
      <c r="J335" s="11">
        <f t="shared" si="29"/>
        <v>-0.37529170305829185</v>
      </c>
      <c r="K335" s="11">
        <f>(Constantes!$D$10/0.8)*(Constantes!$D$5*J335^2+Constantes!$D$6*J335+Constantes!$D$7)</f>
        <v>19.555137263420328</v>
      </c>
      <c r="L335" s="11">
        <f>(Constantes!$D$10/0.8)*(0.00376*D335^2-0.0516*D335-6.967)</f>
        <v>-4.2793656250000005</v>
      </c>
      <c r="M335" s="34"/>
    </row>
    <row r="336" spans="2:13" x14ac:dyDescent="0.25">
      <c r="B336" s="32"/>
      <c r="C336" s="11">
        <v>333</v>
      </c>
      <c r="D336" s="11">
        <f>(Clima!D336+Clima!E336)/2</f>
        <v>14.45</v>
      </c>
      <c r="E336" s="11">
        <f t="shared" si="25"/>
        <v>1.6467315635702708</v>
      </c>
      <c r="F336" s="11">
        <f t="shared" si="26"/>
        <v>0.10647699979012407</v>
      </c>
      <c r="G336" s="11">
        <f t="shared" si="27"/>
        <v>2.4668835499999999</v>
      </c>
      <c r="H336" s="11">
        <f>0.001013*Constantes!$D$4/(0.622*G336)</f>
        <v>4.5170775213573627E-2</v>
      </c>
      <c r="I336" s="11">
        <f t="shared" si="28"/>
        <v>0.3586259064602611</v>
      </c>
      <c r="J336" s="11">
        <f t="shared" si="29"/>
        <v>-0.37803490537697515</v>
      </c>
      <c r="K336" s="11">
        <f>(Constantes!$D$10/0.8)*(Constantes!$D$5*J336^2+Constantes!$D$6*J336+Constantes!$D$7)</f>
        <v>19.556162036689063</v>
      </c>
      <c r="L336" s="11">
        <f>(Constantes!$D$10/0.8)*(0.00376*D336^2-0.0516*D336-6.967)</f>
        <v>-4.3297016250000002</v>
      </c>
      <c r="M336" s="34"/>
    </row>
    <row r="337" spans="2:13" x14ac:dyDescent="0.25">
      <c r="B337" s="32"/>
      <c r="C337" s="11">
        <v>334</v>
      </c>
      <c r="D337" s="11">
        <f>(Clima!D337+Clima!E337)/2</f>
        <v>13.35</v>
      </c>
      <c r="E337" s="11">
        <f t="shared" si="25"/>
        <v>1.5331752529723204</v>
      </c>
      <c r="F337" s="11">
        <f t="shared" si="26"/>
        <v>0.1000065250127139</v>
      </c>
      <c r="G337" s="11">
        <f t="shared" si="27"/>
        <v>2.4694806499999999</v>
      </c>
      <c r="H337" s="11">
        <f>0.001013*Constantes!$D$4/(0.622*G337)</f>
        <v>4.5123270075071269E-2</v>
      </c>
      <c r="I337" s="11">
        <f t="shared" si="28"/>
        <v>0.35159012797989159</v>
      </c>
      <c r="J337" s="11">
        <f t="shared" si="29"/>
        <v>-0.38066608779453354</v>
      </c>
      <c r="K337" s="11">
        <f>(Constantes!$D$10/0.8)*(Constantes!$D$5*J337^2+Constantes!$D$6*J337+Constantes!$D$7)</f>
        <v>19.557025582028086</v>
      </c>
      <c r="L337" s="11">
        <f>(Constantes!$D$10/0.8)*(0.00376*D337^2-0.0516*D337-6.967)</f>
        <v>-4.3660896249999999</v>
      </c>
      <c r="M337" s="34"/>
    </row>
    <row r="338" spans="2:13" x14ac:dyDescent="0.25">
      <c r="B338" s="32"/>
      <c r="C338" s="11">
        <v>335</v>
      </c>
      <c r="D338" s="11">
        <f>(Clima!D338+Clima!E338)/2</f>
        <v>12.4</v>
      </c>
      <c r="E338" s="11">
        <f t="shared" si="25"/>
        <v>1.440695742444418</v>
      </c>
      <c r="F338" s="11">
        <f t="shared" si="26"/>
        <v>9.4690659669251859E-2</v>
      </c>
      <c r="G338" s="11">
        <f t="shared" si="27"/>
        <v>2.4717235999999998</v>
      </c>
      <c r="H338" s="11">
        <f>0.001013*Constantes!$D$4/(0.622*G338)</f>
        <v>4.508232324808184E-2</v>
      </c>
      <c r="I338" s="11">
        <f t="shared" si="28"/>
        <v>0.34534609482941636</v>
      </c>
      <c r="J338" s="11">
        <f t="shared" si="29"/>
        <v>-0.38318447063483146</v>
      </c>
      <c r="K338" s="11">
        <f>(Constantes!$D$10/0.8)*(Constantes!$D$5*J338^2+Constantes!$D$6*J338+Constantes!$D$7)</f>
        <v>19.55774262377102</v>
      </c>
      <c r="L338" s="11">
        <f>(Constantes!$D$10/0.8)*(0.00376*D338^2-0.0516*D338-6.967)</f>
        <v>-4.3929389999999993</v>
      </c>
      <c r="M338" s="34"/>
    </row>
    <row r="339" spans="2:13" x14ac:dyDescent="0.25">
      <c r="B339" s="32"/>
      <c r="C339" s="11">
        <v>336</v>
      </c>
      <c r="D339" s="11">
        <f>(Clima!D339+Clima!E339)/2</f>
        <v>12.55</v>
      </c>
      <c r="E339" s="11">
        <f t="shared" si="25"/>
        <v>1.4549637534474031</v>
      </c>
      <c r="F339" s="11">
        <f t="shared" si="26"/>
        <v>9.551364537557766E-2</v>
      </c>
      <c r="G339" s="11">
        <f t="shared" si="27"/>
        <v>2.4713694500000001</v>
      </c>
      <c r="H339" s="11">
        <f>0.001013*Constantes!$D$4/(0.622*G339)</f>
        <v>4.5088783595310905E-2</v>
      </c>
      <c r="I339" s="11">
        <f t="shared" si="28"/>
        <v>0.34634224568893279</v>
      </c>
      <c r="J339" s="11">
        <f t="shared" si="29"/>
        <v>-0.38558930764668198</v>
      </c>
      <c r="K339" s="11">
        <f>(Constantes!$D$10/0.8)*(Constantes!$D$5*J339^2+Constantes!$D$6*J339+Constantes!$D$7)</f>
        <v>19.558327384774163</v>
      </c>
      <c r="L339" s="11">
        <f>(Constantes!$D$10/0.8)*(0.00376*D339^2-0.0516*D339-6.967)</f>
        <v>-4.3889816249999996</v>
      </c>
      <c r="M339" s="34"/>
    </row>
    <row r="340" spans="2:13" x14ac:dyDescent="0.25">
      <c r="B340" s="32"/>
      <c r="C340" s="11">
        <v>337</v>
      </c>
      <c r="D340" s="11">
        <f>(Clima!D340+Clima!E340)/2</f>
        <v>13.8</v>
      </c>
      <c r="E340" s="11">
        <f t="shared" si="25"/>
        <v>1.5787710916071758</v>
      </c>
      <c r="F340" s="11">
        <f t="shared" si="26"/>
        <v>0.10261189172112961</v>
      </c>
      <c r="G340" s="11">
        <f t="shared" si="27"/>
        <v>2.4684181999999999</v>
      </c>
      <c r="H340" s="11">
        <f>0.001013*Constantes!$D$4/(0.622*G340)</f>
        <v>4.5142691913028568E-2</v>
      </c>
      <c r="I340" s="11">
        <f t="shared" si="28"/>
        <v>0.35449371277278185</v>
      </c>
      <c r="J340" s="11">
        <f t="shared" si="29"/>
        <v>-0.38787988622497815</v>
      </c>
      <c r="K340" s="11">
        <f>(Constantes!$D$10/0.8)*(Constantes!$D$5*J340^2+Constantes!$D$6*J340+Constantes!$D$7)</f>
        <v>19.558793565093229</v>
      </c>
      <c r="L340" s="11">
        <f>(Constantes!$D$10/0.8)*(0.00376*D340^2-0.0516*D340-6.967)</f>
        <v>-4.3518910000000002</v>
      </c>
      <c r="M340" s="34"/>
    </row>
    <row r="341" spans="2:13" x14ac:dyDescent="0.25">
      <c r="B341" s="32"/>
      <c r="C341" s="11">
        <v>338</v>
      </c>
      <c r="D341" s="11">
        <f>(Clima!D341+Clima!E341)/2</f>
        <v>13.75</v>
      </c>
      <c r="E341" s="11">
        <f t="shared" si="25"/>
        <v>1.5736468149943981</v>
      </c>
      <c r="F341" s="11">
        <f t="shared" si="26"/>
        <v>0.10231958493462359</v>
      </c>
      <c r="G341" s="11">
        <f t="shared" si="27"/>
        <v>2.4685362500000001</v>
      </c>
      <c r="H341" s="11">
        <f>0.001013*Constantes!$D$4/(0.622*G341)</f>
        <v>4.5140533105443567E-2</v>
      </c>
      <c r="I341" s="11">
        <f t="shared" si="28"/>
        <v>0.35417281924860555</v>
      </c>
      <c r="J341" s="11">
        <f t="shared" si="29"/>
        <v>-0.39005552762185219</v>
      </c>
      <c r="K341" s="11">
        <f>(Constantes!$D$10/0.8)*(Constantes!$D$5*J341^2+Constantes!$D$6*J341+Constantes!$D$7)</f>
        <v>19.559154321481053</v>
      </c>
      <c r="L341" s="11">
        <f>(Constantes!$D$10/0.8)*(0.00376*D341^2-0.0516*D341-6.967)</f>
        <v>-4.353515625</v>
      </c>
      <c r="M341" s="34"/>
    </row>
    <row r="342" spans="2:13" x14ac:dyDescent="0.25">
      <c r="B342" s="32"/>
      <c r="C342" s="11">
        <v>339</v>
      </c>
      <c r="D342" s="11">
        <f>(Clima!D342+Clima!E342)/2</f>
        <v>13.75</v>
      </c>
      <c r="E342" s="11">
        <f t="shared" si="25"/>
        <v>1.5736468149943981</v>
      </c>
      <c r="F342" s="11">
        <f t="shared" si="26"/>
        <v>0.10231958493462359</v>
      </c>
      <c r="G342" s="11">
        <f t="shared" si="27"/>
        <v>2.4685362500000001</v>
      </c>
      <c r="H342" s="11">
        <f>0.001013*Constantes!$D$4/(0.622*G342)</f>
        <v>4.5140533105443567E-2</v>
      </c>
      <c r="I342" s="11">
        <f t="shared" si="28"/>
        <v>0.35417281924860555</v>
      </c>
      <c r="J342" s="11">
        <f t="shared" si="29"/>
        <v>-0.3921155871478042</v>
      </c>
      <c r="K342" s="11">
        <f>(Constantes!$D$10/0.8)*(Constantes!$D$5*J342^2+Constantes!$D$6*J342+Constantes!$D$7)</f>
        <v>19.559422247731892</v>
      </c>
      <c r="L342" s="11">
        <f>(Constantes!$D$10/0.8)*(0.00376*D342^2-0.0516*D342-6.967)</f>
        <v>-4.353515625</v>
      </c>
      <c r="M342" s="34"/>
    </row>
    <row r="343" spans="2:13" x14ac:dyDescent="0.25">
      <c r="B343" s="32"/>
      <c r="C343" s="11">
        <v>340</v>
      </c>
      <c r="D343" s="11">
        <f>(Clima!D343+Clima!E343)/2</f>
        <v>14.1</v>
      </c>
      <c r="E343" s="11">
        <f t="shared" si="25"/>
        <v>1.6098253520131185</v>
      </c>
      <c r="F343" s="11">
        <f t="shared" si="26"/>
        <v>0.10438069155687195</v>
      </c>
      <c r="G343" s="11">
        <f t="shared" si="27"/>
        <v>2.4677099</v>
      </c>
      <c r="H343" s="11">
        <f>0.001013*Constantes!$D$4/(0.622*G343)</f>
        <v>4.5155649095994843E-2</v>
      </c>
      <c r="I343" s="11">
        <f t="shared" si="28"/>
        <v>0.35640998531823892</v>
      </c>
      <c r="J343" s="11">
        <f t="shared" si="29"/>
        <v>-0.39405945436273676</v>
      </c>
      <c r="K343" s="11">
        <f>(Constantes!$D$10/0.8)*(Constantes!$D$5*J343^2+Constantes!$D$6*J343+Constantes!$D$7)</f>
        <v>19.559609355896754</v>
      </c>
      <c r="L343" s="11">
        <f>(Constantes!$D$10/0.8)*(0.00376*D343^2-0.0516*D343-6.967)</f>
        <v>-4.3418964999999998</v>
      </c>
      <c r="M343" s="34"/>
    </row>
    <row r="344" spans="2:13" x14ac:dyDescent="0.25">
      <c r="B344" s="32"/>
      <c r="C344" s="11">
        <v>341</v>
      </c>
      <c r="D344" s="11">
        <f>(Clima!D344+Clima!E344)/2</f>
        <v>13.75</v>
      </c>
      <c r="E344" s="11">
        <f t="shared" si="25"/>
        <v>1.5736468149943981</v>
      </c>
      <c r="F344" s="11">
        <f t="shared" si="26"/>
        <v>0.10231958493462359</v>
      </c>
      <c r="G344" s="11">
        <f t="shared" si="27"/>
        <v>2.4685362500000001</v>
      </c>
      <c r="H344" s="11">
        <f>0.001013*Constantes!$D$4/(0.622*G344)</f>
        <v>4.5140533105443567E-2</v>
      </c>
      <c r="I344" s="11">
        <f t="shared" si="28"/>
        <v>0.35417281924860555</v>
      </c>
      <c r="J344" s="11">
        <f t="shared" si="29"/>
        <v>-0.39588655325684219</v>
      </c>
      <c r="K344" s="11">
        <f>(Constantes!$D$10/0.8)*(Constantes!$D$5*J344^2+Constantes!$D$6*J344+Constantes!$D$7)</f>
        <v>19.559727058393225</v>
      </c>
      <c r="L344" s="11">
        <f>(Constantes!$D$10/0.8)*(0.00376*D344^2-0.0516*D344-6.967)</f>
        <v>-4.353515625</v>
      </c>
      <c r="M344" s="34"/>
    </row>
    <row r="345" spans="2:13" x14ac:dyDescent="0.25">
      <c r="B345" s="32"/>
      <c r="C345" s="11">
        <v>342</v>
      </c>
      <c r="D345" s="11">
        <f>(Clima!D345+Clima!E345)/2</f>
        <v>13.7</v>
      </c>
      <c r="E345" s="11">
        <f t="shared" si="25"/>
        <v>1.568537138827782</v>
      </c>
      <c r="F345" s="11">
        <f t="shared" si="26"/>
        <v>0.10202798677665831</v>
      </c>
      <c r="G345" s="11">
        <f t="shared" si="27"/>
        <v>2.4686542999999999</v>
      </c>
      <c r="H345" s="11">
        <f>0.001013*Constantes!$D$4/(0.622*G345)</f>
        <v>4.5138374504325104E-2</v>
      </c>
      <c r="I345" s="11">
        <f t="shared" si="28"/>
        <v>0.35385149346393019</v>
      </c>
      <c r="J345" s="11">
        <f t="shared" si="29"/>
        <v>-0.397596342421286</v>
      </c>
      <c r="K345" s="11">
        <f>(Constantes!$D$10/0.8)*(Constantes!$D$5*J345^2+Constantes!$D$6*J345+Constantes!$D$7)</f>
        <v>19.559786151032014</v>
      </c>
      <c r="L345" s="11">
        <f>(Constantes!$D$10/0.8)*(0.00376*D345^2-0.0516*D345-6.967)</f>
        <v>-4.3551285000000002</v>
      </c>
      <c r="M345" s="34"/>
    </row>
    <row r="346" spans="2:13" x14ac:dyDescent="0.25">
      <c r="B346" s="32"/>
      <c r="C346" s="11">
        <v>343</v>
      </c>
      <c r="D346" s="11">
        <f>(Clima!D346+Clima!E346)/2</f>
        <v>15.1</v>
      </c>
      <c r="E346" s="11">
        <f t="shared" si="25"/>
        <v>1.7172446826168701</v>
      </c>
      <c r="F346" s="11">
        <f t="shared" si="26"/>
        <v>0.11046518728234203</v>
      </c>
      <c r="G346" s="11">
        <f t="shared" si="27"/>
        <v>2.4653489</v>
      </c>
      <c r="H346" s="11">
        <f>0.001013*Constantes!$D$4/(0.622*G346)</f>
        <v>4.5198893477151461E-2</v>
      </c>
      <c r="I346" s="11">
        <f t="shared" si="28"/>
        <v>0.36268465146207884</v>
      </c>
      <c r="J346" s="11">
        <f t="shared" si="29"/>
        <v>-0.39918831520863857</v>
      </c>
      <c r="K346" s="11">
        <f>(Constantes!$D$10/0.8)*(Constantes!$D$5*J346^2+Constantes!$D$6*J346+Constantes!$D$7)</f>
        <v>19.559796796981402</v>
      </c>
      <c r="L346" s="11">
        <f>(Constantes!$D$10/0.8)*(0.00376*D346^2-0.0516*D346-6.967)</f>
        <v>-4.3055265</v>
      </c>
      <c r="M346" s="34"/>
    </row>
    <row r="347" spans="2:13" x14ac:dyDescent="0.25">
      <c r="B347" s="32"/>
      <c r="C347" s="11">
        <v>344</v>
      </c>
      <c r="D347" s="11">
        <f>(Clima!D347+Clima!E347)/2</f>
        <v>11.75</v>
      </c>
      <c r="E347" s="11">
        <f t="shared" si="25"/>
        <v>1.3802776599471762</v>
      </c>
      <c r="F347" s="11">
        <f t="shared" si="26"/>
        <v>9.1193801661548224E-2</v>
      </c>
      <c r="G347" s="11">
        <f t="shared" si="27"/>
        <v>2.4732582499999998</v>
      </c>
      <c r="H347" s="11">
        <f>0.001013*Constantes!$D$4/(0.622*G347)</f>
        <v>4.5054349789437696E-2</v>
      </c>
      <c r="I347" s="11">
        <f t="shared" si="28"/>
        <v>0.34098539738615508</v>
      </c>
      <c r="J347" s="11">
        <f t="shared" si="29"/>
        <v>-0.40066199988300538</v>
      </c>
      <c r="K347" s="11">
        <f>(Constantes!$D$10/0.8)*(Constantes!$D$5*J347^2+Constantes!$D$6*J347+Constantes!$D$7)</f>
        <v>19.55976851168958</v>
      </c>
      <c r="L347" s="11">
        <f>(Constantes!$D$10/0.8)*(0.00376*D347^2-0.0516*D347-6.967)</f>
        <v>-4.4088656249999998</v>
      </c>
      <c r="M347" s="34"/>
    </row>
    <row r="348" spans="2:13" x14ac:dyDescent="0.25">
      <c r="B348" s="32"/>
      <c r="C348" s="11">
        <v>345</v>
      </c>
      <c r="D348" s="11">
        <f>(Clima!D348+Clima!E348)/2</f>
        <v>14.35</v>
      </c>
      <c r="E348" s="11">
        <f t="shared" si="25"/>
        <v>1.6361119589017179</v>
      </c>
      <c r="F348" s="11">
        <f t="shared" si="26"/>
        <v>0.10587443449555982</v>
      </c>
      <c r="G348" s="11">
        <f t="shared" si="27"/>
        <v>2.4671196499999999</v>
      </c>
      <c r="H348" s="11">
        <f>0.001013*Constantes!$D$4/(0.622*G348)</f>
        <v>4.5166452431730474E-2</v>
      </c>
      <c r="I348" s="11">
        <f t="shared" si="28"/>
        <v>0.35799495730755543</v>
      </c>
      <c r="J348" s="11">
        <f t="shared" si="29"/>
        <v>-0.40201695975981272</v>
      </c>
      <c r="K348" s="11">
        <f>(Constantes!$D$10/0.8)*(Constantes!$D$5*J348^2+Constantes!$D$6*J348+Constantes!$D$7)</f>
        <v>19.559710148783545</v>
      </c>
      <c r="L348" s="11">
        <f>(Constantes!$D$10/0.8)*(0.00376*D348^2-0.0516*D348-6.967)</f>
        <v>-4.3332446249999998</v>
      </c>
      <c r="M348" s="34"/>
    </row>
    <row r="349" spans="2:13" x14ac:dyDescent="0.25">
      <c r="B349" s="32"/>
      <c r="C349" s="11">
        <v>346</v>
      </c>
      <c r="D349" s="11">
        <f>(Clima!D349+Clima!E349)/2</f>
        <v>13.45</v>
      </c>
      <c r="E349" s="11">
        <f t="shared" si="25"/>
        <v>1.5432065279848868</v>
      </c>
      <c r="F349" s="11">
        <f t="shared" si="26"/>
        <v>0.1005805769400801</v>
      </c>
      <c r="G349" s="11">
        <f t="shared" si="27"/>
        <v>2.46924455</v>
      </c>
      <c r="H349" s="11">
        <f>0.001013*Constantes!$D$4/(0.622*G349)</f>
        <v>4.5127584594694167E-2</v>
      </c>
      <c r="I349" s="11">
        <f t="shared" si="28"/>
        <v>0.35223838816895903</v>
      </c>
      <c r="J349" s="11">
        <f t="shared" si="29"/>
        <v>-0.40325279333520658</v>
      </c>
      <c r="K349" s="11">
        <f>(Constantes!$D$10/0.8)*(Constantes!$D$5*J349^2+Constantes!$D$6*J349+Constantes!$D$7)</f>
        <v>19.559629886962234</v>
      </c>
      <c r="L349" s="11">
        <f>(Constantes!$D$10/0.8)*(0.00376*D349^2-0.0516*D349-6.967)</f>
        <v>-4.3630166249999993</v>
      </c>
      <c r="M349" s="34"/>
    </row>
    <row r="350" spans="2:13" x14ac:dyDescent="0.25">
      <c r="B350" s="32"/>
      <c r="C350" s="11">
        <v>347</v>
      </c>
      <c r="D350" s="11">
        <f>(Clima!D350+Clima!E350)/2</f>
        <v>12</v>
      </c>
      <c r="E350" s="11">
        <f t="shared" si="25"/>
        <v>1.4032466788795555</v>
      </c>
      <c r="F350" s="11">
        <f t="shared" si="26"/>
        <v>9.2525495616340561E-2</v>
      </c>
      <c r="G350" s="11">
        <f t="shared" si="27"/>
        <v>2.4726680000000001</v>
      </c>
      <c r="H350" s="11">
        <f>0.001013*Constantes!$D$4/(0.622*G350)</f>
        <v>4.5065104702739119E-2</v>
      </c>
      <c r="I350" s="11">
        <f t="shared" si="28"/>
        <v>0.34267103098752799</v>
      </c>
      <c r="J350" s="11">
        <f t="shared" si="29"/>
        <v>-0.4043691344050272</v>
      </c>
      <c r="K350" s="11">
        <f>(Constantes!$D$10/0.8)*(Constantes!$D$5*J350^2+Constantes!$D$6*J350+Constantes!$D$7)</f>
        <v>19.559535217900098</v>
      </c>
      <c r="L350" s="11">
        <f>(Constantes!$D$10/0.8)*(0.00376*D350^2-0.0516*D350-6.967)</f>
        <v>-4.4029749999999996</v>
      </c>
      <c r="M350" s="34"/>
    </row>
    <row r="351" spans="2:13" x14ac:dyDescent="0.25">
      <c r="B351" s="32"/>
      <c r="C351" s="11">
        <v>348</v>
      </c>
      <c r="D351" s="11">
        <f>(Clima!D351+Clima!E351)/2</f>
        <v>15.25</v>
      </c>
      <c r="E351" s="11">
        <f t="shared" si="25"/>
        <v>1.7338879625062771</v>
      </c>
      <c r="F351" s="11">
        <f t="shared" si="26"/>
        <v>0.11140334723771557</v>
      </c>
      <c r="G351" s="11">
        <f t="shared" si="27"/>
        <v>2.4649947499999998</v>
      </c>
      <c r="H351" s="11">
        <f>0.001013*Constantes!$D$4/(0.622*G351)</f>
        <v>4.5205387279268053E-2</v>
      </c>
      <c r="I351" s="11">
        <f t="shared" si="28"/>
        <v>0.36361082673457973</v>
      </c>
      <c r="J351" s="11">
        <f t="shared" si="29"/>
        <v>-0.40536565217332288</v>
      </c>
      <c r="K351" s="11">
        <f>(Constantes!$D$10/0.8)*(Constantes!$D$5*J351^2+Constantes!$D$6*J351+Constantes!$D$7)</f>
        <v>19.559432935176233</v>
      </c>
      <c r="L351" s="11">
        <f>(Constantes!$D$10/0.8)*(0.00376*D351^2-0.0516*D351-6.967)</f>
        <v>-4.2996656249999994</v>
      </c>
      <c r="M351" s="34"/>
    </row>
    <row r="352" spans="2:13" x14ac:dyDescent="0.25">
      <c r="B352" s="32"/>
      <c r="C352" s="11">
        <v>349</v>
      </c>
      <c r="D352" s="11">
        <f>(Clima!D352+Clima!E352)/2</f>
        <v>14.25</v>
      </c>
      <c r="E352" s="11">
        <f t="shared" si="25"/>
        <v>1.6255524772300411</v>
      </c>
      <c r="F352" s="11">
        <f t="shared" si="26"/>
        <v>0.10527477090559632</v>
      </c>
      <c r="G352" s="11">
        <f t="shared" si="27"/>
        <v>2.4673557499999998</v>
      </c>
      <c r="H352" s="11">
        <f>0.001013*Constantes!$D$4/(0.622*G352)</f>
        <v>4.5162130477176848E-2</v>
      </c>
      <c r="I352" s="11">
        <f t="shared" si="28"/>
        <v>0.35736227060066839</v>
      </c>
      <c r="J352" s="11">
        <f t="shared" si="29"/>
        <v>-0.40624205135037245</v>
      </c>
      <c r="K352" s="11">
        <f>(Constantes!$D$10/0.8)*(Constantes!$D$5*J352^2+Constantes!$D$6*J352+Constantes!$D$7)</f>
        <v>19.559329124242808</v>
      </c>
      <c r="L352" s="11">
        <f>(Constantes!$D$10/0.8)*(0.00376*D352^2-0.0516*D352-6.967)</f>
        <v>-4.3367406249999991</v>
      </c>
      <c r="M352" s="34"/>
    </row>
    <row r="353" spans="2:13" x14ac:dyDescent="0.25">
      <c r="B353" s="32"/>
      <c r="C353" s="11">
        <v>350</v>
      </c>
      <c r="D353" s="11">
        <f>(Clima!D353+Clima!E353)/2</f>
        <v>14.899999999999999</v>
      </c>
      <c r="E353" s="11">
        <f t="shared" si="25"/>
        <v>1.6952716301356705</v>
      </c>
      <c r="F353" s="11">
        <f t="shared" si="26"/>
        <v>0.10922475617100801</v>
      </c>
      <c r="G353" s="11">
        <f t="shared" si="27"/>
        <v>2.4658210999999999</v>
      </c>
      <c r="H353" s="11">
        <f>0.001013*Constantes!$D$4/(0.622*G353)</f>
        <v>4.5190237975947463E-2</v>
      </c>
      <c r="I353" s="11">
        <f t="shared" si="28"/>
        <v>0.36144364658766276</v>
      </c>
      <c r="J353" s="11">
        <f t="shared" si="29"/>
        <v>-0.40699807224018525</v>
      </c>
      <c r="K353" s="11">
        <f>(Constantes!$D$10/0.8)*(Constantes!$D$5*J353^2+Constantes!$D$6*J353+Constantes!$D$7)</f>
        <v>19.559229153445248</v>
      </c>
      <c r="L353" s="11">
        <f>(Constantes!$D$10/0.8)*(0.00376*D353^2-0.0516*D353-6.967)</f>
        <v>-4.3131765</v>
      </c>
      <c r="M353" s="34"/>
    </row>
    <row r="354" spans="2:13" x14ac:dyDescent="0.25">
      <c r="B354" s="32"/>
      <c r="C354" s="11">
        <v>351</v>
      </c>
      <c r="D354" s="11">
        <f>(Clima!D354+Clima!E354)/2</f>
        <v>13.25</v>
      </c>
      <c r="E354" s="11">
        <f t="shared" si="25"/>
        <v>1.5232012546387372</v>
      </c>
      <c r="F354" s="11">
        <f t="shared" si="26"/>
        <v>9.943526343834895E-2</v>
      </c>
      <c r="G354" s="11">
        <f t="shared" si="27"/>
        <v>2.4697167499999999</v>
      </c>
      <c r="H354" s="11">
        <f>0.001013*Constantes!$D$4/(0.622*G354)</f>
        <v>4.5118956380367316E-2</v>
      </c>
      <c r="I354" s="11">
        <f t="shared" si="28"/>
        <v>0.35094014605756357</v>
      </c>
      <c r="J354" s="11">
        <f t="shared" si="29"/>
        <v>-0.40763349081745553</v>
      </c>
      <c r="K354" s="11">
        <f>(Constantes!$D$10/0.8)*(Constantes!$D$5*J354^2+Constantes!$D$6*J354+Constantes!$D$7)</f>
        <v>19.5591376661054</v>
      </c>
      <c r="L354" s="11">
        <f>(Constantes!$D$10/0.8)*(0.00376*D354^2-0.0516*D354-6.967)</f>
        <v>-4.3691156249999992</v>
      </c>
      <c r="M354" s="34"/>
    </row>
    <row r="355" spans="2:13" x14ac:dyDescent="0.25">
      <c r="B355" s="32"/>
      <c r="C355" s="11">
        <v>352</v>
      </c>
      <c r="D355" s="11">
        <f>(Clima!D355+Clima!E355)/2</f>
        <v>12.9</v>
      </c>
      <c r="E355" s="11">
        <f t="shared" si="25"/>
        <v>1.4887393027557323</v>
      </c>
      <c r="F355" s="11">
        <f t="shared" si="26"/>
        <v>9.7457663967834368E-2</v>
      </c>
      <c r="G355" s="11">
        <f t="shared" si="27"/>
        <v>2.4705431</v>
      </c>
      <c r="H355" s="11">
        <f>0.001013*Constantes!$D$4/(0.622*G355)</f>
        <v>4.5103864941725781E-2</v>
      </c>
      <c r="I355" s="11">
        <f t="shared" si="28"/>
        <v>0.34865168081674919</v>
      </c>
      <c r="J355" s="11">
        <f t="shared" si="29"/>
        <v>-0.40814811879394536</v>
      </c>
      <c r="K355" s="11">
        <f>(Constantes!$D$10/0.8)*(Constantes!$D$5*J355^2+Constantes!$D$6*J355+Constantes!$D$7)</f>
        <v>19.559058573677465</v>
      </c>
      <c r="L355" s="11">
        <f>(Constantes!$D$10/0.8)*(0.00376*D355^2-0.0516*D355-6.967)</f>
        <v>-4.3793364999999991</v>
      </c>
      <c r="M355" s="34"/>
    </row>
    <row r="356" spans="2:13" x14ac:dyDescent="0.25">
      <c r="B356" s="32"/>
      <c r="C356" s="11">
        <v>353</v>
      </c>
      <c r="D356" s="11">
        <f>(Clima!D356+Clima!E356)/2</f>
        <v>12.9</v>
      </c>
      <c r="E356" s="11">
        <f t="shared" si="25"/>
        <v>1.4887393027557323</v>
      </c>
      <c r="F356" s="11">
        <f t="shared" si="26"/>
        <v>9.7457663967834368E-2</v>
      </c>
      <c r="G356" s="11">
        <f t="shared" si="27"/>
        <v>2.4705431</v>
      </c>
      <c r="H356" s="11">
        <f>0.001013*Constantes!$D$4/(0.622*G356)</f>
        <v>4.5103864941725781E-2</v>
      </c>
      <c r="I356" s="11">
        <f t="shared" si="28"/>
        <v>0.34865168081674919</v>
      </c>
      <c r="J356" s="11">
        <f t="shared" si="29"/>
        <v>-0.40854180367427867</v>
      </c>
      <c r="K356" s="11">
        <f>(Constantes!$D$10/0.8)*(Constantes!$D$5*J356^2+Constantes!$D$6*J356+Constantes!$D$7)</f>
        <v>19.558995049985214</v>
      </c>
      <c r="L356" s="11">
        <f>(Constantes!$D$10/0.8)*(0.00376*D356^2-0.0516*D356-6.967)</f>
        <v>-4.3793364999999991</v>
      </c>
      <c r="M356" s="34"/>
    </row>
    <row r="357" spans="2:13" x14ac:dyDescent="0.25">
      <c r="B357" s="32"/>
      <c r="C357" s="11">
        <v>354</v>
      </c>
      <c r="D357" s="11">
        <f>(Clima!D357+Clima!E357)/2</f>
        <v>13.8</v>
      </c>
      <c r="E357" s="11">
        <f t="shared" si="25"/>
        <v>1.5787710916071758</v>
      </c>
      <c r="F357" s="11">
        <f t="shared" si="26"/>
        <v>0.10261189172112961</v>
      </c>
      <c r="G357" s="11">
        <f t="shared" si="27"/>
        <v>2.4684181999999999</v>
      </c>
      <c r="H357" s="11">
        <f>0.001013*Constantes!$D$4/(0.622*G357)</f>
        <v>4.5142691913028568E-2</v>
      </c>
      <c r="I357" s="11">
        <f t="shared" si="28"/>
        <v>0.35449371277278185</v>
      </c>
      <c r="J357" s="11">
        <f t="shared" si="29"/>
        <v>-0.40881442880112911</v>
      </c>
      <c r="K357" s="11">
        <f>(Constantes!$D$10/0.8)*(Constantes!$D$5*J357^2+Constantes!$D$6*J357+Constantes!$D$7)</f>
        <v>19.558949526547703</v>
      </c>
      <c r="L357" s="11">
        <f>(Constantes!$D$10/0.8)*(0.00376*D357^2-0.0516*D357-6.967)</f>
        <v>-4.3518910000000002</v>
      </c>
      <c r="M357" s="34"/>
    </row>
    <row r="358" spans="2:13" x14ac:dyDescent="0.25">
      <c r="B358" s="32"/>
      <c r="C358" s="11">
        <v>355</v>
      </c>
      <c r="D358" s="11">
        <f>(Clima!D358+Clima!E358)/2</f>
        <v>13.8</v>
      </c>
      <c r="E358" s="11">
        <f t="shared" si="25"/>
        <v>1.5787710916071758</v>
      </c>
      <c r="F358" s="11">
        <f t="shared" si="26"/>
        <v>0.10261189172112961</v>
      </c>
      <c r="G358" s="11">
        <f t="shared" si="27"/>
        <v>2.4684181999999999</v>
      </c>
      <c r="H358" s="11">
        <f>0.001013*Constantes!$D$4/(0.622*G358)</f>
        <v>4.5142691913028568E-2</v>
      </c>
      <c r="I358" s="11">
        <f t="shared" si="28"/>
        <v>0.35449371277278185</v>
      </c>
      <c r="J358" s="11">
        <f t="shared" si="29"/>
        <v>-0.40896591338978777</v>
      </c>
      <c r="K358" s="11">
        <f>(Constantes!$D$10/0.8)*(Constantes!$D$5*J358^2+Constantes!$D$6*J358+Constantes!$D$7)</f>
        <v>19.558923688999226</v>
      </c>
      <c r="L358" s="11">
        <f>(Constantes!$D$10/0.8)*(0.00376*D358^2-0.0516*D358-6.967)</f>
        <v>-4.3518910000000002</v>
      </c>
      <c r="M358" s="34"/>
    </row>
    <row r="359" spans="2:13" x14ac:dyDescent="0.25">
      <c r="B359" s="32"/>
      <c r="C359" s="11">
        <v>356</v>
      </c>
      <c r="D359" s="11">
        <f>(Clima!D359+Clima!E359)/2</f>
        <v>14</v>
      </c>
      <c r="E359" s="11">
        <f t="shared" si="25"/>
        <v>1.5994149130233961</v>
      </c>
      <c r="F359" s="11">
        <f t="shared" si="26"/>
        <v>0.10378823296050949</v>
      </c>
      <c r="G359" s="11">
        <f t="shared" si="27"/>
        <v>2.467946</v>
      </c>
      <c r="H359" s="11">
        <f>0.001013*Constantes!$D$4/(0.622*G359)</f>
        <v>4.5151329208626335E-2</v>
      </c>
      <c r="I359" s="11">
        <f t="shared" si="28"/>
        <v>0.35577296023920879</v>
      </c>
      <c r="J359" s="11">
        <f t="shared" si="29"/>
        <v>-0.40899621255210172</v>
      </c>
      <c r="K359" s="11">
        <f>(Constantes!$D$10/0.8)*(Constantes!$D$5*J359^2+Constantes!$D$6*J359+Constantes!$D$7)</f>
        <v>19.558918474608006</v>
      </c>
      <c r="L359" s="11">
        <f>(Constantes!$D$10/0.8)*(0.00376*D359^2-0.0516*D359-6.967)</f>
        <v>-4.3452749999999991</v>
      </c>
      <c r="M359" s="34"/>
    </row>
    <row r="360" spans="2:13" x14ac:dyDescent="0.25">
      <c r="B360" s="32"/>
      <c r="C360" s="11">
        <v>357</v>
      </c>
      <c r="D360" s="11">
        <f>(Clima!D360+Clima!E360)/2</f>
        <v>15.5</v>
      </c>
      <c r="E360" s="11">
        <f t="shared" si="25"/>
        <v>1.7619411708442332</v>
      </c>
      <c r="F360" s="11">
        <f t="shared" si="26"/>
        <v>0.11298198966073125</v>
      </c>
      <c r="G360" s="11">
        <f t="shared" si="27"/>
        <v>2.4644045000000001</v>
      </c>
      <c r="H360" s="11">
        <f>0.001013*Constantes!$D$4/(0.622*G360)</f>
        <v>4.5216214430347179E-2</v>
      </c>
      <c r="I360" s="11">
        <f t="shared" si="28"/>
        <v>0.36514572596976891</v>
      </c>
      <c r="J360" s="11">
        <f t="shared" si="29"/>
        <v>-0.40890531730977536</v>
      </c>
      <c r="K360" s="11">
        <f>(Constantes!$D$10/0.8)*(Constantes!$D$5*J360^2+Constantes!$D$6*J360+Constantes!$D$7)</f>
        <v>19.55893407089669</v>
      </c>
      <c r="L360" s="11">
        <f>(Constantes!$D$10/0.8)*(0.00376*D360^2-0.0516*D360-6.967)</f>
        <v>-4.2896625000000004</v>
      </c>
      <c r="M360" s="34"/>
    </row>
    <row r="361" spans="2:13" x14ac:dyDescent="0.25">
      <c r="B361" s="32"/>
      <c r="C361" s="11">
        <v>358</v>
      </c>
      <c r="D361" s="11">
        <f>(Clima!D361+Clima!E361)/2</f>
        <v>13.85</v>
      </c>
      <c r="E361" s="11">
        <f t="shared" si="25"/>
        <v>1.5839100041391287</v>
      </c>
      <c r="F361" s="11">
        <f t="shared" si="26"/>
        <v>0.10290490852509908</v>
      </c>
      <c r="G361" s="11">
        <f t="shared" si="27"/>
        <v>2.4683001499999997</v>
      </c>
      <c r="H361" s="11">
        <f>0.001013*Constantes!$D$4/(0.622*G361)</f>
        <v>4.5144850927109709E-2</v>
      </c>
      <c r="I361" s="11">
        <f t="shared" si="28"/>
        <v>0.35481417383138586</v>
      </c>
      <c r="J361" s="11">
        <f t="shared" si="29"/>
        <v>-0.40869325459703054</v>
      </c>
      <c r="K361" s="11">
        <f>(Constantes!$D$10/0.8)*(Constantes!$D$5*J361^2+Constantes!$D$6*J361+Constantes!$D$7)</f>
        <v>19.558969915366344</v>
      </c>
      <c r="L361" s="11">
        <f>(Constantes!$D$10/0.8)*(0.00376*D361^2-0.0516*D361-6.967)</f>
        <v>-4.3502546249999998</v>
      </c>
      <c r="M361" s="34"/>
    </row>
    <row r="362" spans="2:13" x14ac:dyDescent="0.25">
      <c r="B362" s="32"/>
      <c r="C362" s="11">
        <v>359</v>
      </c>
      <c r="D362" s="11">
        <f>(Clima!D362+Clima!E362)/2</f>
        <v>13.9</v>
      </c>
      <c r="E362" s="11">
        <f t="shared" si="25"/>
        <v>1.589063588132779</v>
      </c>
      <c r="F362" s="11">
        <f t="shared" si="26"/>
        <v>0.10319863673742037</v>
      </c>
      <c r="G362" s="11">
        <f t="shared" si="27"/>
        <v>2.4681820999999999</v>
      </c>
      <c r="H362" s="11">
        <f>0.001013*Constantes!$D$4/(0.622*G362)</f>
        <v>4.5147010147716632E-2</v>
      </c>
      <c r="I362" s="11">
        <f t="shared" si="28"/>
        <v>0.35513420222442993</v>
      </c>
      <c r="J362" s="11">
        <f t="shared" si="29"/>
        <v>-0.40836008725262574</v>
      </c>
      <c r="K362" s="11">
        <f>(Constantes!$D$10/0.8)*(Constantes!$D$5*J362^2+Constantes!$D$6*J362+Constantes!$D$7)</f>
        <v>19.559024696324361</v>
      </c>
      <c r="L362" s="11">
        <f>(Constantes!$D$10/0.8)*(0.00376*D362^2-0.0516*D362-6.967)</f>
        <v>-4.3486064999999998</v>
      </c>
      <c r="M362" s="34"/>
    </row>
    <row r="363" spans="2:13" x14ac:dyDescent="0.25">
      <c r="B363" s="32"/>
      <c r="C363" s="11">
        <v>360</v>
      </c>
      <c r="D363" s="11">
        <f>(Clima!D363+Clima!E363)/2</f>
        <v>13.4</v>
      </c>
      <c r="E363" s="11">
        <f t="shared" si="25"/>
        <v>1.5381837134420713</v>
      </c>
      <c r="F363" s="11">
        <f t="shared" si="26"/>
        <v>0.10029320149589299</v>
      </c>
      <c r="G363" s="11">
        <f t="shared" si="27"/>
        <v>2.4693625999999997</v>
      </c>
      <c r="H363" s="11">
        <f>0.001013*Constantes!$D$4/(0.622*G363)</f>
        <v>4.5125427231753057E-2</v>
      </c>
      <c r="I363" s="11">
        <f t="shared" si="28"/>
        <v>0.35191447341494769</v>
      </c>
      <c r="J363" s="11">
        <f t="shared" si="29"/>
        <v>-0.40790591400123555</v>
      </c>
      <c r="K363" s="11">
        <f>(Constantes!$D$10/0.8)*(Constantes!$D$5*J363^2+Constantes!$D$6*J363+Constantes!$D$7)</f>
        <v>19.559096354815139</v>
      </c>
      <c r="L363" s="11">
        <f>(Constantes!$D$10/0.8)*(0.00376*D363^2-0.0516*D363-6.967)</f>
        <v>-4.3645589999999999</v>
      </c>
      <c r="M363" s="34"/>
    </row>
    <row r="364" spans="2:13" x14ac:dyDescent="0.25">
      <c r="B364" s="32"/>
      <c r="C364" s="11">
        <v>361</v>
      </c>
      <c r="D364" s="11">
        <f>(Clima!D364+Clima!E364)/2</f>
        <v>15</v>
      </c>
      <c r="E364" s="11">
        <f t="shared" si="25"/>
        <v>1.7062271396379793</v>
      </c>
      <c r="F364" s="11">
        <f t="shared" si="26"/>
        <v>0.10984348383671551</v>
      </c>
      <c r="G364" s="11">
        <f t="shared" si="27"/>
        <v>2.4655849999999999</v>
      </c>
      <c r="H364" s="11">
        <f>0.001013*Constantes!$D$4/(0.622*G364)</f>
        <v>4.5194565312131819E-2</v>
      </c>
      <c r="I364" s="11">
        <f t="shared" si="28"/>
        <v>0.36206502083102154</v>
      </c>
      <c r="J364" s="11">
        <f t="shared" si="29"/>
        <v>-0.40733086942419627</v>
      </c>
      <c r="K364" s="11">
        <f>(Constantes!$D$10/0.8)*(Constantes!$D$5*J364^2+Constantes!$D$6*J364+Constantes!$D$7)</f>
        <v>19.559182087651244</v>
      </c>
      <c r="L364" s="11">
        <f>(Constantes!$D$10/0.8)*(0.00376*D364^2-0.0516*D364-6.967)</f>
        <v>-4.3093749999999993</v>
      </c>
      <c r="M364" s="34"/>
    </row>
    <row r="365" spans="2:13" x14ac:dyDescent="0.25">
      <c r="B365" s="32"/>
      <c r="C365" s="11">
        <v>362</v>
      </c>
      <c r="D365" s="11">
        <f>(Clima!D365+Clima!E365)/2</f>
        <v>15.5</v>
      </c>
      <c r="E365" s="11">
        <f t="shared" si="25"/>
        <v>1.7619411708442332</v>
      </c>
      <c r="F365" s="11">
        <f t="shared" si="26"/>
        <v>0.11298198966073125</v>
      </c>
      <c r="G365" s="11">
        <f t="shared" si="27"/>
        <v>2.4644045000000001</v>
      </c>
      <c r="H365" s="11">
        <f>0.001013*Constantes!$D$4/(0.622*G365)</f>
        <v>4.5216214430347179E-2</v>
      </c>
      <c r="I365" s="11">
        <f t="shared" si="28"/>
        <v>0.36514572596976891</v>
      </c>
      <c r="J365" s="11">
        <f t="shared" si="29"/>
        <v>-0.40663512391962631</v>
      </c>
      <c r="K365" s="11">
        <f>(Constantes!$D$10/0.8)*(Constantes!$D$5*J365^2+Constantes!$D$6*J365+Constantes!$D$7)</f>
        <v>19.559278351541224</v>
      </c>
      <c r="L365" s="11">
        <f>(Constantes!$D$10/0.8)*(0.00376*D365^2-0.0516*D365-6.967)</f>
        <v>-4.2896625000000004</v>
      </c>
      <c r="M365" s="34"/>
    </row>
    <row r="366" spans="2:13" x14ac:dyDescent="0.25">
      <c r="B366" s="32"/>
      <c r="C366" s="11">
        <v>363</v>
      </c>
      <c r="D366" s="11">
        <f>(Clima!D366+Clima!E366)/2</f>
        <v>13.45</v>
      </c>
      <c r="E366" s="11">
        <f t="shared" si="25"/>
        <v>1.5432065279848868</v>
      </c>
      <c r="F366" s="11">
        <f t="shared" si="26"/>
        <v>0.1005805769400801</v>
      </c>
      <c r="G366" s="11">
        <f t="shared" si="27"/>
        <v>2.46924455</v>
      </c>
      <c r="H366" s="11">
        <f>0.001013*Constantes!$D$4/(0.622*G366)</f>
        <v>4.5127584594694167E-2</v>
      </c>
      <c r="I366" s="11">
        <f t="shared" si="28"/>
        <v>0.35223838816895903</v>
      </c>
      <c r="J366" s="11">
        <f t="shared" si="29"/>
        <v>-0.4058188836519343</v>
      </c>
      <c r="K366" s="11">
        <f>(Constantes!$D$10/0.8)*(Constantes!$D$5*J366^2+Constantes!$D$6*J366+Constantes!$D$7)</f>
        <v>19.559380868308946</v>
      </c>
      <c r="L366" s="11">
        <f>(Constantes!$D$10/0.8)*(0.00376*D366^2-0.0516*D366-6.967)</f>
        <v>-4.3630166249999993</v>
      </c>
      <c r="M366" s="34"/>
    </row>
    <row r="367" spans="2:13" x14ac:dyDescent="0.25">
      <c r="B367" s="32"/>
      <c r="C367" s="11">
        <v>364</v>
      </c>
      <c r="D367" s="11">
        <f>(Clima!D367+Clima!E367)/2</f>
        <v>13.5</v>
      </c>
      <c r="E367" s="11">
        <f t="shared" si="25"/>
        <v>1.5482437315899678</v>
      </c>
      <c r="F367" s="11">
        <f t="shared" si="26"/>
        <v>0.10086865272047608</v>
      </c>
      <c r="G367" s="11">
        <f t="shared" si="27"/>
        <v>2.4691264999999998</v>
      </c>
      <c r="H367" s="11">
        <f>0.001013*Constantes!$D$4/(0.622*G367)</f>
        <v>4.512974216392418E-2</v>
      </c>
      <c r="I367" s="11">
        <f t="shared" si="28"/>
        <v>0.35256187200074002</v>
      </c>
      <c r="J367" s="11">
        <f t="shared" si="29"/>
        <v>-0.40488239049072738</v>
      </c>
      <c r="K367" s="11">
        <f>(Constantes!$D$10/0.8)*(Constantes!$D$5*J367^2+Constantes!$D$6*J367+Constantes!$D$7)</f>
        <v>19.559484631198</v>
      </c>
      <c r="L367" s="11">
        <f>(Constantes!$D$10/0.8)*(0.00376*D367^2-0.0516*D367-6.967)</f>
        <v>-4.3614625</v>
      </c>
      <c r="M367" s="34"/>
    </row>
    <row r="368" spans="2:13" ht="18.75" customHeight="1" x14ac:dyDescent="0.25">
      <c r="B368" s="32"/>
      <c r="C368" s="11">
        <v>365</v>
      </c>
      <c r="D368" s="11">
        <f>(Clima!D368+Clima!E368)/2</f>
        <v>11.55</v>
      </c>
      <c r="E368" s="11">
        <f t="shared" si="25"/>
        <v>1.3621409164490859</v>
      </c>
      <c r="F368" s="11">
        <f t="shared" si="26"/>
        <v>9.0140238435898606E-2</v>
      </c>
      <c r="G368" s="11">
        <f t="shared" si="27"/>
        <v>2.4737304499999997</v>
      </c>
      <c r="H368" s="11">
        <f>0.001013*Constantes!$D$4/(0.622*G368)</f>
        <v>4.5045749554124839E-2</v>
      </c>
      <c r="I368" s="11">
        <f t="shared" si="28"/>
        <v>0.33962933384576244</v>
      </c>
      <c r="J368" s="11">
        <f t="shared" si="29"/>
        <v>-0.40382592193914041</v>
      </c>
      <c r="K368" s="11">
        <f>(Constantes!$D$10/0.8)*(Constantes!$D$5*J368^2+Constantes!$D$6*J368+Constantes!$D$7)</f>
        <v>19.559583912253299</v>
      </c>
      <c r="L368" s="11">
        <f>(Constantes!$D$10/0.8)*(0.00376*D368^2-0.0516*D368-6.967)</f>
        <v>-4.4133666250000001</v>
      </c>
      <c r="M368" s="34"/>
    </row>
    <row r="369" spans="2:13" s="28" customFormat="1" x14ac:dyDescent="0.25">
      <c r="B369" s="32"/>
      <c r="C369" s="33"/>
      <c r="D369" s="33"/>
      <c r="E369" s="33"/>
      <c r="F369" s="33"/>
      <c r="G369" s="33"/>
      <c r="H369" s="33"/>
      <c r="I369" s="33"/>
      <c r="J369" s="33"/>
      <c r="K369" s="33"/>
      <c r="L369" s="33"/>
      <c r="M369" s="34"/>
    </row>
    <row r="370" spans="2:13" s="28" customFormat="1" x14ac:dyDescent="0.25">
      <c r="B370" s="32"/>
      <c r="C370" s="33"/>
      <c r="D370" s="33"/>
      <c r="E370" s="33"/>
      <c r="F370" s="33"/>
      <c r="G370" s="33"/>
      <c r="H370" s="33"/>
      <c r="I370" s="33"/>
      <c r="J370" s="33"/>
      <c r="K370" s="33"/>
      <c r="L370" s="33"/>
      <c r="M370" s="34"/>
    </row>
    <row r="371" spans="2:13" s="28" customFormat="1" x14ac:dyDescent="0.25">
      <c r="B371" s="35"/>
      <c r="C371" s="36"/>
      <c r="D371" s="36"/>
      <c r="E371" s="36"/>
      <c r="F371" s="36"/>
      <c r="G371" s="36"/>
      <c r="H371" s="36"/>
      <c r="I371" s="36"/>
      <c r="J371" s="36"/>
      <c r="K371" s="36"/>
      <c r="L371" s="36"/>
      <c r="M371" s="38"/>
    </row>
    <row r="372" spans="2:13" s="28" customFormat="1" x14ac:dyDescent="0.25"/>
    <row r="373" spans="2:13" s="28" customFormat="1" x14ac:dyDescent="0.25"/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CEEEE-5278-4C72-8188-478CFEDC2B4C}">
  <sheetPr codeName="Sheet7"/>
  <dimension ref="A1:AO377"/>
  <sheetViews>
    <sheetView topLeftCell="L2" zoomScale="120" zoomScaleNormal="120" workbookViewId="0">
      <selection activeCell="W5" sqref="W5"/>
    </sheetView>
  </sheetViews>
  <sheetFormatPr baseColWidth="10" defaultColWidth="8.85546875" defaultRowHeight="15" x14ac:dyDescent="0.25"/>
  <cols>
    <col min="1" max="1" width="8.85546875" style="28"/>
    <col min="2" max="2" width="3" style="28" customWidth="1"/>
    <col min="3" max="3" width="8.5703125" customWidth="1"/>
    <col min="4" max="4" width="16.5703125" customWidth="1"/>
    <col min="5" max="5" width="20.28515625" customWidth="1"/>
    <col min="6" max="6" width="20.5703125" customWidth="1"/>
    <col min="7" max="7" width="17.28515625" customWidth="1"/>
    <col min="8" max="8" width="16.28515625" customWidth="1"/>
    <col min="9" max="9" width="17.5703125" customWidth="1"/>
    <col min="10" max="10" width="12.140625" customWidth="1"/>
    <col min="11" max="11" width="8.85546875" style="28"/>
    <col min="13" max="13" width="16.140625" customWidth="1"/>
    <col min="14" max="14" width="13.85546875" customWidth="1"/>
    <col min="15" max="15" width="15.140625" customWidth="1"/>
    <col min="16" max="16" width="13.28515625" customWidth="1"/>
    <col min="17" max="17" width="13.140625" customWidth="1"/>
    <col min="18" max="18" width="14.140625" customWidth="1"/>
    <col min="19" max="19" width="11.85546875" customWidth="1"/>
    <col min="20" max="20" width="8.85546875" style="28"/>
    <col min="22" max="22" width="12.7109375" customWidth="1"/>
    <col min="23" max="23" width="12.28515625" customWidth="1"/>
    <col min="24" max="24" width="12.42578125" customWidth="1"/>
    <col min="25" max="25" width="12.7109375" customWidth="1"/>
    <col min="26" max="26" width="13" customWidth="1"/>
    <col min="27" max="27" width="12" customWidth="1"/>
    <col min="28" max="28" width="11.42578125" customWidth="1"/>
    <col min="29" max="29" width="8.85546875" style="28"/>
    <col min="36" max="41" width="8.85546875" style="28"/>
  </cols>
  <sheetData>
    <row r="1" spans="2:37" s="28" customFormat="1" x14ac:dyDescent="0.25"/>
    <row r="2" spans="2:37" s="28" customFormat="1" x14ac:dyDescent="0.25">
      <c r="B2" s="29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1"/>
    </row>
    <row r="3" spans="2:37" x14ac:dyDescent="0.25">
      <c r="B3" s="32"/>
      <c r="C3" s="51" t="s">
        <v>96</v>
      </c>
      <c r="D3" s="51"/>
      <c r="E3" s="9"/>
      <c r="F3" s="9"/>
      <c r="G3" s="9"/>
      <c r="H3" s="9"/>
      <c r="I3" s="9"/>
      <c r="J3" s="9"/>
      <c r="K3" s="33"/>
      <c r="L3" s="8" t="s">
        <v>97</v>
      </c>
      <c r="M3" s="8"/>
      <c r="N3" s="8"/>
      <c r="O3" s="8"/>
      <c r="P3" s="8"/>
      <c r="Q3" s="8"/>
      <c r="R3" s="8"/>
      <c r="S3" s="8"/>
      <c r="T3" s="33"/>
      <c r="U3" s="8" t="s">
        <v>98</v>
      </c>
      <c r="V3" s="7"/>
      <c r="W3" s="7"/>
      <c r="X3" s="7"/>
      <c r="Y3" s="7"/>
      <c r="Z3" s="7"/>
      <c r="AA3" s="7"/>
      <c r="AB3" s="7"/>
      <c r="AC3" s="33"/>
      <c r="AD3" s="8" t="s">
        <v>117</v>
      </c>
      <c r="AE3" s="8"/>
      <c r="AF3" s="8"/>
      <c r="AG3" s="8"/>
      <c r="AJ3" s="33"/>
      <c r="AK3" s="34"/>
    </row>
    <row r="4" spans="2:37" ht="75" x14ac:dyDescent="0.25">
      <c r="B4" s="32"/>
      <c r="C4" s="41" t="s">
        <v>88</v>
      </c>
      <c r="D4" s="41" t="s">
        <v>129</v>
      </c>
      <c r="E4" s="41" t="s">
        <v>128</v>
      </c>
      <c r="F4" s="41" t="s">
        <v>105</v>
      </c>
      <c r="G4" s="41" t="s">
        <v>106</v>
      </c>
      <c r="H4" s="41" t="s">
        <v>107</v>
      </c>
      <c r="I4" s="41" t="s">
        <v>130</v>
      </c>
      <c r="J4" s="41" t="s">
        <v>109</v>
      </c>
      <c r="K4" s="33"/>
      <c r="L4" s="41" t="s">
        <v>88</v>
      </c>
      <c r="M4" s="41" t="s">
        <v>123</v>
      </c>
      <c r="N4" s="41" t="s">
        <v>104</v>
      </c>
      <c r="O4" s="41" t="s">
        <v>105</v>
      </c>
      <c r="P4" s="41" t="s">
        <v>106</v>
      </c>
      <c r="Q4" s="41" t="s">
        <v>107</v>
      </c>
      <c r="R4" s="41" t="s">
        <v>108</v>
      </c>
      <c r="S4" s="41" t="s">
        <v>109</v>
      </c>
      <c r="T4" s="33"/>
      <c r="U4" s="41" t="s">
        <v>88</v>
      </c>
      <c r="V4" s="41" t="s">
        <v>123</v>
      </c>
      <c r="W4" s="41" t="s">
        <v>104</v>
      </c>
      <c r="X4" s="41" t="s">
        <v>105</v>
      </c>
      <c r="Y4" s="41" t="s">
        <v>106</v>
      </c>
      <c r="Z4" s="41" t="s">
        <v>107</v>
      </c>
      <c r="AA4" s="41" t="s">
        <v>108</v>
      </c>
      <c r="AB4" s="41" t="s">
        <v>109</v>
      </c>
      <c r="AC4" s="33"/>
      <c r="AD4" s="41" t="s">
        <v>88</v>
      </c>
      <c r="AE4" s="41" t="s">
        <v>118</v>
      </c>
      <c r="AF4" s="41" t="s">
        <v>119</v>
      </c>
      <c r="AG4" s="41" t="s">
        <v>120</v>
      </c>
      <c r="AH4" s="44"/>
      <c r="AI4" s="44"/>
      <c r="AJ4" s="45"/>
      <c r="AK4" s="34"/>
    </row>
    <row r="5" spans="2:37" x14ac:dyDescent="0.25">
      <c r="B5" s="32"/>
      <c r="C5" s="11">
        <v>0</v>
      </c>
      <c r="D5" s="11"/>
      <c r="E5" s="11"/>
      <c r="F5" s="11"/>
      <c r="G5" s="11"/>
      <c r="H5" s="11">
        <f>Constantes!$D$11</f>
        <v>43.5</v>
      </c>
      <c r="I5" s="11"/>
      <c r="J5" s="11"/>
      <c r="K5" s="33"/>
      <c r="L5" s="11">
        <v>0</v>
      </c>
      <c r="M5" s="11"/>
      <c r="N5" s="11"/>
      <c r="O5" s="11"/>
      <c r="P5" s="11"/>
      <c r="Q5" s="11">
        <f>Constantes!$D$11</f>
        <v>43.5</v>
      </c>
      <c r="R5" s="11"/>
      <c r="S5" s="11"/>
      <c r="T5" s="33"/>
      <c r="U5" s="11">
        <v>0</v>
      </c>
      <c r="V5" s="11"/>
      <c r="W5" s="11"/>
      <c r="X5" s="11"/>
      <c r="Y5" s="11"/>
      <c r="Z5" s="11">
        <f>Constantes!$D$11</f>
        <v>43.5</v>
      </c>
      <c r="AA5" s="11"/>
      <c r="AB5" s="11"/>
      <c r="AC5" s="33"/>
      <c r="AD5" s="11"/>
      <c r="AE5" s="11"/>
      <c r="AF5" s="11"/>
      <c r="AG5" s="11"/>
      <c r="AI5" s="8" t="s">
        <v>9</v>
      </c>
      <c r="AJ5" s="8">
        <v>88</v>
      </c>
      <c r="AK5" s="34"/>
    </row>
    <row r="6" spans="2:37" x14ac:dyDescent="0.25">
      <c r="B6" s="32"/>
      <c r="C6" s="11">
        <v>1</v>
      </c>
      <c r="D6" s="11">
        <f>'Cálculos de ET'!$I4*((1-Constantes!$D$18)*'Cálculos de ET'!$K4+'Cálculos de ET'!$L4)</f>
        <v>4.1516341581087328</v>
      </c>
      <c r="E6" s="11">
        <f>MIN(D6*Constantes!$D$16,0.8*(H5+Clima!$F4-F6-G6-Constantes!$D$12))</f>
        <v>2.0620072575911865</v>
      </c>
      <c r="F6" s="11">
        <f>IF(Clima!$F4&gt;0.05*Constantes!$D$17,((Clima!$F4-0.05*Constantes!$D$17)^2)/(Clima!$F4+0.95*Constantes!$D$17),0)</f>
        <v>3.8216883979867928</v>
      </c>
      <c r="G6" s="11">
        <f>MAX(0,H5+Clima!$F4-F6-Constantes!$D$11)</f>
        <v>16.278311602013211</v>
      </c>
      <c r="H6" s="11">
        <f>H5+Clima!$F4-F6-E6-G6</f>
        <v>41.437992742408817</v>
      </c>
      <c r="I6" s="11">
        <f>0.0526*F6*Clima!$F4^1.218</f>
        <v>7.7720183261445124</v>
      </c>
      <c r="J6" s="11">
        <f>I6*Constantes!$D$24</f>
        <v>4.7451075361532792E-2</v>
      </c>
      <c r="K6" s="33"/>
      <c r="L6" s="11">
        <v>1</v>
      </c>
      <c r="M6" s="11">
        <f>'Cálculos de ET'!$I4*((1-Constantes!$E$18)*'Cálculos de ET'!$K4+'Cálculos de ET'!$L4)</f>
        <v>4.1516341581087328</v>
      </c>
      <c r="N6" s="11">
        <f>MIN(M6*Constantes!$E$16,0.8*(Q5+Clima!$F4-O6-P6-Constantes!$D$12))</f>
        <v>2.2505618705231258</v>
      </c>
      <c r="O6" s="11">
        <f>IF(Clima!$F4&gt;0.05*Constantes!$E$17,((Clima!$F4-0.05*Constantes!$E$17)^2)/(Clima!$F4+0.95*Constantes!$E$17),0)</f>
        <v>0.28896921761123995</v>
      </c>
      <c r="P6" s="11">
        <f>MAX(0,Q5+Clima!$F4-O6-Constantes!$D$11)</f>
        <v>19.811030782388762</v>
      </c>
      <c r="Q6" s="11">
        <f>Q5+Clima!$F4-O6-N6-P6</f>
        <v>41.249438129476871</v>
      </c>
      <c r="R6" s="11">
        <f>0.0526*O6*Clima!$F4^1.218</f>
        <v>0.58766540363397779</v>
      </c>
      <c r="S6" s="11">
        <f>R6*Constantes!$E$24</f>
        <v>1.7939584149845047E-3</v>
      </c>
      <c r="T6" s="33"/>
      <c r="U6" s="11">
        <v>1</v>
      </c>
      <c r="V6" s="11">
        <f>'Cálculos de ET'!$I4*((1-Constantes!$F$18)*'Cálculos de ET'!$K4+'Cálculos de ET'!$L4)</f>
        <v>4.1516341581087328</v>
      </c>
      <c r="W6" s="11">
        <f>MIN(V6*Constantes!$F$16,0.8*(Z5+Clima!$F4-X6-Y6-Constantes!$D$12))</f>
        <v>2.4563583442327253</v>
      </c>
      <c r="X6" s="11">
        <f>IF(Clima!$F4&gt;0.05*Constantes!$F$17,((Clima!$F4-0.05*Constantes!$F$17)^2)/(Clima!$F4+0.95*Constantes!$F$17),0)</f>
        <v>0.17458818847148827</v>
      </c>
      <c r="Y6" s="11">
        <f>MAX(0,Z5+Clima!$F4-X6-Constantes!$D$11)</f>
        <v>19.925411811528512</v>
      </c>
      <c r="Z6" s="11">
        <f>Z5+Clima!$F4-X6-W6-Y6</f>
        <v>41.043641655767274</v>
      </c>
      <c r="AA6" s="11">
        <f>0.0526*X6*Clima!$F4^1.218</f>
        <v>0.35505317519962504</v>
      </c>
      <c r="AB6" s="11">
        <f>AA6*Constantes!$F$24</f>
        <v>1.7341858206458018E-4</v>
      </c>
      <c r="AC6" s="33"/>
      <c r="AD6" s="11">
        <v>1</v>
      </c>
      <c r="AE6" s="11">
        <f>0.0526*Clima!$F4^2.218</f>
        <v>40.876584401228989</v>
      </c>
      <c r="AF6" s="11">
        <f>IF(Clima!$F4&gt;0.05*$AJ$6,((Clima!$F4-0.05*$AJ$6)^2)/(Clima!$F4+0.95*$AJ$6),0)</f>
        <v>6.3653050962415536</v>
      </c>
      <c r="AG6" s="11">
        <v>12.944872189357753</v>
      </c>
      <c r="AI6" s="11" t="s">
        <v>4</v>
      </c>
      <c r="AJ6" s="11">
        <f>25400/AJ5-254</f>
        <v>34.636363636363626</v>
      </c>
      <c r="AK6" s="34"/>
    </row>
    <row r="7" spans="2:37" x14ac:dyDescent="0.25">
      <c r="B7" s="32"/>
      <c r="C7" s="11">
        <v>2</v>
      </c>
      <c r="D7" s="11">
        <f>'Cálculos de ET'!$I5*((1-Constantes!$D$18)*'Cálculos de ET'!$K5+'Cálculos de ET'!$L5)</f>
        <v>4.1386770145920782</v>
      </c>
      <c r="E7" s="11">
        <f>MIN(D7*Constantes!$D$16,0.8*(H6+Clima!$F5-F7-G7-Constantes!$D$12))</f>
        <v>2.0555717859307538</v>
      </c>
      <c r="F7" s="11">
        <f>IF(Clima!$F5&gt;0.05*Constantes!$D$17,((Clima!$F5-0.05*Constantes!$D$17)^2)/(Clima!$F5+0.95*Constantes!$D$17),0)</f>
        <v>0</v>
      </c>
      <c r="G7" s="11">
        <f>MAX(0,H6+Clima!$F5-F7-Constantes!$D$11)</f>
        <v>0</v>
      </c>
      <c r="H7" s="11">
        <f>H6+Clima!$F5-F7-E7-G7</f>
        <v>40.182420956478062</v>
      </c>
      <c r="I7" s="11">
        <f>0.0526*F7*Clima!$F5^1.218</f>
        <v>0</v>
      </c>
      <c r="J7" s="11">
        <f>I7*Constantes!$D$24</f>
        <v>0</v>
      </c>
      <c r="K7" s="33"/>
      <c r="L7" s="11">
        <v>2</v>
      </c>
      <c r="M7" s="11">
        <f>'Cálculos de ET'!$I5*((1-Constantes!$E$18)*'Cálculos de ET'!$K5+'Cálculos de ET'!$L5)</f>
        <v>4.1386770145920782</v>
      </c>
      <c r="N7" s="11">
        <f>MIN(M7*Constantes!$E$16,0.8*(Q6+Clima!$F5-O7-P7-Constantes!$D$12))</f>
        <v>2.2435379247613048</v>
      </c>
      <c r="O7" s="11">
        <f>IF(Clima!$F5&gt;0.05*Constantes!$E$17,((Clima!$F5-0.05*Constantes!$E$17)^2)/(Clima!$F5+0.95*Constantes!$E$17),0)</f>
        <v>0</v>
      </c>
      <c r="P7" s="11">
        <f>MAX(0,Q6+Clima!$F5-O7-Constantes!$D$11)</f>
        <v>0</v>
      </c>
      <c r="Q7" s="11">
        <f>Q6+Clima!$F5-O7-N7-P7</f>
        <v>39.805900204715563</v>
      </c>
      <c r="R7" s="11">
        <f>0.0526*O7*Clima!$F5^1.218</f>
        <v>0</v>
      </c>
      <c r="S7" s="11">
        <f>R7*Constantes!$E$24</f>
        <v>0</v>
      </c>
      <c r="T7" s="33"/>
      <c r="U7" s="11">
        <v>2</v>
      </c>
      <c r="V7" s="11">
        <f>'Cálculos de ET'!$I5*((1-Constantes!$F$18)*'Cálculos de ET'!$K5+'Cálculos de ET'!$L5)</f>
        <v>4.1386770145920782</v>
      </c>
      <c r="W7" s="11">
        <f>MIN(V7*Constantes!$F$16,0.8*(Z6+Clima!$F5-X7-Y7-Constantes!$D$12))</f>
        <v>2.4486921129651189</v>
      </c>
      <c r="X7" s="11">
        <f>IF(Clima!$F5&gt;0.05*Constantes!$F$17,((Clima!$F5-0.05*Constantes!$F$17)^2)/(Clima!$F5+0.95*Constantes!$F$17),0)</f>
        <v>0</v>
      </c>
      <c r="Y7" s="11">
        <f>MAX(0,Z6+Clima!$F5-X7-Constantes!$D$11)</f>
        <v>0</v>
      </c>
      <c r="Z7" s="11">
        <f>Z6+Clima!$F5-X7-W7-Y7</f>
        <v>39.394949542802152</v>
      </c>
      <c r="AA7" s="11">
        <f>0.0526*X7*Clima!$F5^1.218</f>
        <v>0</v>
      </c>
      <c r="AB7" s="11">
        <f>AA7*Constantes!$F$24</f>
        <v>0</v>
      </c>
      <c r="AC7" s="33"/>
      <c r="AD7" s="11">
        <v>2</v>
      </c>
      <c r="AE7" s="11">
        <f>0.0526*Clima!$F5^2.218</f>
        <v>3.2065597387029521E-2</v>
      </c>
      <c r="AF7" s="11">
        <f>IF(Clima!$F5&gt;0.05*$AJ$6,((Clima!$F5-0.05*$AJ$6)^2)/(Clima!$F5+0.95*$AJ$6),0)</f>
        <v>0</v>
      </c>
      <c r="AG7" s="11">
        <v>0</v>
      </c>
      <c r="AI7" s="11" t="s">
        <v>21</v>
      </c>
      <c r="AJ7" s="11">
        <f>SUM(AE:AE)</f>
        <v>1019.1090894831386</v>
      </c>
      <c r="AK7" s="34"/>
    </row>
    <row r="8" spans="2:37" x14ac:dyDescent="0.25">
      <c r="B8" s="32"/>
      <c r="C8" s="11">
        <v>3</v>
      </c>
      <c r="D8" s="11">
        <f>'Cálculos de ET'!$I6*((1-Constantes!$D$18)*'Cálculos de ET'!$K6+'Cálculos de ET'!$L6)</f>
        <v>4.2079241718874965</v>
      </c>
      <c r="E8" s="11">
        <f>MIN(D8*Constantes!$D$16,0.8*(H7+Clima!$F6-F8-G8-Constantes!$D$12))</f>
        <v>2.0899650237433454</v>
      </c>
      <c r="F8" s="11">
        <f>IF(Clima!$F6&gt;0.05*Constantes!$D$17,((Clima!$F6-0.05*Constantes!$D$17)^2)/(Clima!$F6+0.95*Constantes!$D$17),0)</f>
        <v>2.174375137668632</v>
      </c>
      <c r="G8" s="11">
        <f>MAX(0,H7+Clima!$F6-F8-Constantes!$D$11)</f>
        <v>10.008045818809428</v>
      </c>
      <c r="H8" s="11">
        <f>H7+Clima!$F6-F8-E8-G8</f>
        <v>41.410034976256654</v>
      </c>
      <c r="I8" s="11">
        <f>0.0526*F8*Clima!$F6^1.218</f>
        <v>3.2221386629968092</v>
      </c>
      <c r="J8" s="11">
        <f>I8*Constantes!$D$24</f>
        <v>1.9672360268226059E-2</v>
      </c>
      <c r="K8" s="33"/>
      <c r="L8" s="11">
        <v>3</v>
      </c>
      <c r="M8" s="11">
        <f>'Cálculos de ET'!$I6*((1-Constantes!$E$18)*'Cálculos de ET'!$K6+'Cálculos de ET'!$L6)</f>
        <v>4.2079241718874965</v>
      </c>
      <c r="N8" s="11">
        <f>MIN(M8*Constantes!$E$16,0.8*(Q7+Clima!$F6-O8-P8-Constantes!$D$12))</f>
        <v>2.2810761581210044</v>
      </c>
      <c r="O8" s="11">
        <f>IF(Clima!$F6&gt;0.05*Constantes!$E$17,((Clima!$F6-0.05*Constantes!$E$17)^2)/(Clima!$F6+0.95*Constantes!$E$17),0)</f>
        <v>5.9877602620813986E-2</v>
      </c>
      <c r="P8" s="11">
        <f>MAX(0,Q7+Clima!$F6-O8-Constantes!$D$11)</f>
        <v>11.746022602094747</v>
      </c>
      <c r="Q8" s="11">
        <f>Q7+Clima!$F6-O8-N8-P8</f>
        <v>41.218923841878997</v>
      </c>
      <c r="R8" s="11">
        <f>0.0526*O8*Clima!$F6^1.218</f>
        <v>8.8730750784313986E-2</v>
      </c>
      <c r="S8" s="11">
        <f>R8*Constantes!$E$24</f>
        <v>2.7086719084208063E-4</v>
      </c>
      <c r="T8" s="33"/>
      <c r="U8" s="11">
        <v>3</v>
      </c>
      <c r="V8" s="11">
        <f>'Cálculos de ET'!$I6*((1-Constantes!$F$18)*'Cálculos de ET'!$K6+'Cálculos de ET'!$L6)</f>
        <v>4.2079241718874965</v>
      </c>
      <c r="W8" s="11">
        <f>MIN(V8*Constantes!$F$16,0.8*(Z7+Clima!$F6-X8-Y8-Constantes!$D$12))</f>
        <v>2.4896629273864175</v>
      </c>
      <c r="X8" s="11">
        <f>IF(Clima!$F6&gt;0.05*Constantes!$F$17,((Clima!$F6-0.05*Constantes!$F$17)^2)/(Clima!$F6+0.95*Constantes!$F$17),0)</f>
        <v>1.9523223270847899E-2</v>
      </c>
      <c r="Y8" s="11">
        <f>MAX(0,Z7+Clima!$F6-X8-Constantes!$D$11)</f>
        <v>11.375426319531307</v>
      </c>
      <c r="Z8" s="11">
        <f>Z7+Clima!$F6-X8-W8-Y8</f>
        <v>41.010337072613581</v>
      </c>
      <c r="AA8" s="11">
        <f>0.0526*X8*Clima!$F6^1.218</f>
        <v>2.8930855323689227E-2</v>
      </c>
      <c r="AB8" s="11">
        <f>AA8*Constantes!$F$24</f>
        <v>1.4130694382127004E-5</v>
      </c>
      <c r="AC8" s="33"/>
      <c r="AD8" s="11">
        <v>3</v>
      </c>
      <c r="AE8" s="11">
        <f>0.0526*Clima!$F6^2.218</f>
        <v>22.968966307258103</v>
      </c>
      <c r="AF8" s="11">
        <f>IF(Clima!$F6&gt;0.05*$AJ$6,((Clima!$F6-0.05*$AJ$6)^2)/(Clima!$F6+0.95*$AJ$6),0)</f>
        <v>3.9162196194264949</v>
      </c>
      <c r="AG8" s="11">
        <v>5.8033236445438945</v>
      </c>
      <c r="AI8" s="11" t="s">
        <v>22</v>
      </c>
      <c r="AJ8" s="11">
        <f>SUM(AG:AG)</f>
        <v>300.80185968118889</v>
      </c>
      <c r="AK8" s="34"/>
    </row>
    <row r="9" spans="2:37" x14ac:dyDescent="0.25">
      <c r="B9" s="32"/>
      <c r="C9" s="11">
        <v>4</v>
      </c>
      <c r="D9" s="11">
        <f>'Cálculos de ET'!$I7*((1-Constantes!$D$18)*'Cálculos de ET'!$K7+'Cálculos de ET'!$L7)</f>
        <v>4.1776305584631377</v>
      </c>
      <c r="E9" s="11">
        <f>MIN(D9*Constantes!$D$16,0.8*(H8+Clima!$F7-F9-G9-Constantes!$D$12))</f>
        <v>2.0749189844342975</v>
      </c>
      <c r="F9" s="11">
        <f>IF(Clima!$F7&gt;0.05*Constantes!$D$17,((Clima!$F7-0.05*Constantes!$D$17)^2)/(Clima!$F7+0.95*Constantes!$D$17),0)</f>
        <v>0</v>
      </c>
      <c r="G9" s="11">
        <f>MAX(0,H8+Clima!$F7-F9-Constantes!$D$11)</f>
        <v>0.21003497625665091</v>
      </c>
      <c r="H9" s="11">
        <f>H8+Clima!$F7-F9-E9-G9</f>
        <v>41.425081015565702</v>
      </c>
      <c r="I9" s="11">
        <f>0.0526*F9*Clima!$F7^1.218</f>
        <v>0</v>
      </c>
      <c r="J9" s="11">
        <f>I9*Constantes!$D$24</f>
        <v>0</v>
      </c>
      <c r="K9" s="33"/>
      <c r="L9" s="11">
        <v>4</v>
      </c>
      <c r="M9" s="11">
        <f>'Cálculos de ET'!$I7*((1-Constantes!$E$18)*'Cálculos de ET'!$K7+'Cálculos de ET'!$L7)</f>
        <v>4.1776305584631377</v>
      </c>
      <c r="N9" s="11">
        <f>MIN(M9*Constantes!$E$16,0.8*(Q8+Clima!$F7-O9-P9-Constantes!$D$12))</f>
        <v>2.2646542749066394</v>
      </c>
      <c r="O9" s="11">
        <f>IF(Clima!$F7&gt;0.05*Constantes!$E$17,((Clima!$F7-0.05*Constantes!$E$17)^2)/(Clima!$F7+0.95*Constantes!$E$17),0)</f>
        <v>0</v>
      </c>
      <c r="P9" s="11">
        <f>MAX(0,Q8+Clima!$F7-O9-Constantes!$D$11)</f>
        <v>1.8923841878994097E-2</v>
      </c>
      <c r="Q9" s="11">
        <f>Q8+Clima!$F7-O9-N9-P9</f>
        <v>41.23534572509336</v>
      </c>
      <c r="R9" s="11">
        <f>0.0526*O9*Clima!$F7^1.218</f>
        <v>0</v>
      </c>
      <c r="S9" s="11">
        <f>R9*Constantes!$E$24</f>
        <v>0</v>
      </c>
      <c r="T9" s="33"/>
      <c r="U9" s="11">
        <v>4</v>
      </c>
      <c r="V9" s="11">
        <f>'Cálculos de ET'!$I7*((1-Constantes!$F$18)*'Cálculos de ET'!$K7+'Cálculos de ET'!$L7)</f>
        <v>4.1776305584631377</v>
      </c>
      <c r="W9" s="11">
        <f>MIN(V9*Constantes!$F$16,0.8*(Z8+Clima!$F7-X9-Y9-Constantes!$D$12))</f>
        <v>2.4717393899845135</v>
      </c>
      <c r="X9" s="11">
        <f>IF(Clima!$F7&gt;0.05*Constantes!$F$17,((Clima!$F7-0.05*Constantes!$F$17)^2)/(Clima!$F7+0.95*Constantes!$F$17),0)</f>
        <v>0</v>
      </c>
      <c r="Y9" s="11">
        <f>MAX(0,Z8+Clima!$F7-X9-Constantes!$D$11)</f>
        <v>0</v>
      </c>
      <c r="Z9" s="11">
        <f>Z8+Clima!$F7-X9-W9-Y9</f>
        <v>40.838597682629064</v>
      </c>
      <c r="AA9" s="11">
        <f>0.0526*X9*Clima!$F7^1.218</f>
        <v>0</v>
      </c>
      <c r="AB9" s="11">
        <f>AA9*Constantes!$F$24</f>
        <v>0</v>
      </c>
      <c r="AC9" s="33"/>
      <c r="AD9" s="11">
        <v>4</v>
      </c>
      <c r="AE9" s="11">
        <f>0.0526*Clima!$F7^2.218</f>
        <v>0.33365534346892783</v>
      </c>
      <c r="AF9" s="11">
        <f>IF(Clima!$F7&gt;0.05*$AJ$6,((Clima!$F7-0.05*$AJ$6)^2)/(Clima!$F7+0.95*$AJ$6),0)</f>
        <v>9.1701390926697667E-3</v>
      </c>
      <c r="AG9" s="11">
        <v>1.3302895254880757E-3</v>
      </c>
      <c r="AI9" s="11" t="s">
        <v>23</v>
      </c>
      <c r="AJ9" s="11">
        <f>AJ7/AJ8</f>
        <v>3.3879746972417744</v>
      </c>
      <c r="AK9" s="34"/>
    </row>
    <row r="10" spans="2:37" x14ac:dyDescent="0.25">
      <c r="B10" s="32"/>
      <c r="C10" s="11">
        <v>5</v>
      </c>
      <c r="D10" s="11">
        <f>'Cálculos de ET'!$I8*((1-Constantes!$D$18)*'Cálculos de ET'!$K8+'Cálculos de ET'!$L8)</f>
        <v>4.1386830315298004</v>
      </c>
      <c r="E10" s="11">
        <f>MIN(D10*Constantes!$D$16,0.8*(H9+Clima!$F8-F10-G10-Constantes!$D$12))</f>
        <v>2.0555747743851263</v>
      </c>
      <c r="F10" s="11">
        <f>IF(Clima!$F8&gt;0.05*Constantes!$D$17,((Clima!$F8-0.05*Constantes!$D$17)^2)/(Clima!$F8+0.95*Constantes!$D$17),0)</f>
        <v>0.66218519646650575</v>
      </c>
      <c r="G10" s="11">
        <f>MAX(0,H9+Clima!$F8-F10-Constantes!$D$11)</f>
        <v>6.8628958190992009</v>
      </c>
      <c r="H10" s="11">
        <f>H9+Clima!$F8-F10-E10-G10</f>
        <v>41.444425225614872</v>
      </c>
      <c r="I10" s="11">
        <f>0.0526*F10*Clima!$F8^1.218</f>
        <v>0.54748417900937107</v>
      </c>
      <c r="J10" s="11">
        <f>I10*Constantes!$D$24</f>
        <v>3.3425954426831504E-3</v>
      </c>
      <c r="K10" s="33"/>
      <c r="L10" s="11">
        <v>5</v>
      </c>
      <c r="M10" s="11">
        <f>'Cálculos de ET'!$I8*((1-Constantes!$E$18)*'Cálculos de ET'!$K8+'Cálculos de ET'!$L8)</f>
        <v>4.1386830315298004</v>
      </c>
      <c r="N10" s="11">
        <f>MIN(M10*Constantes!$E$16,0.8*(Q9+Clima!$F8-O10-P10-Constantes!$D$12))</f>
        <v>2.2435411864867119</v>
      </c>
      <c r="O10" s="11">
        <f>IF(Clima!$F8&gt;0.05*Constantes!$E$17,((Clima!$F8-0.05*Constantes!$E$17)^2)/(Clima!$F8+0.95*Constantes!$E$17),0)</f>
        <v>0</v>
      </c>
      <c r="P10" s="11">
        <f>MAX(0,Q9+Clima!$F8-O10-Constantes!$D$11)</f>
        <v>7.3353457250933616</v>
      </c>
      <c r="Q10" s="11">
        <f>Q9+Clima!$F8-O10-N10-P10</f>
        <v>41.256458813513291</v>
      </c>
      <c r="R10" s="11">
        <f>0.0526*O10*Clima!$F8^1.218</f>
        <v>0</v>
      </c>
      <c r="S10" s="11">
        <f>R10*Constantes!$E$24</f>
        <v>0</v>
      </c>
      <c r="T10" s="33"/>
      <c r="U10" s="11">
        <v>5</v>
      </c>
      <c r="V10" s="11">
        <f>'Cálculos de ET'!$I8*((1-Constantes!$F$18)*'Cálculos de ET'!$K8+'Cálculos de ET'!$L8)</f>
        <v>4.1386830315298004</v>
      </c>
      <c r="W10" s="11">
        <f>MIN(V10*Constantes!$F$16,0.8*(Z9+Clima!$F8-X10-Y10-Constantes!$D$12))</f>
        <v>2.4486956729500835</v>
      </c>
      <c r="X10" s="11">
        <f>IF(Clima!$F8&gt;0.05*Constantes!$F$17,((Clima!$F8-0.05*Constantes!$F$17)^2)/(Clima!$F8+0.95*Constantes!$F$17),0)</f>
        <v>0</v>
      </c>
      <c r="Y10" s="11">
        <f>MAX(0,Z9+Clima!$F8-X10-Constantes!$D$11)</f>
        <v>6.9385976826290658</v>
      </c>
      <c r="Z10" s="11">
        <f>Z9+Clima!$F8-X10-W10-Y10</f>
        <v>41.05130432704992</v>
      </c>
      <c r="AA10" s="11">
        <f>0.0526*X10*Clima!$F8^1.218</f>
        <v>0</v>
      </c>
      <c r="AB10" s="11">
        <f>AA10*Constantes!$F$24</f>
        <v>0</v>
      </c>
      <c r="AC10" s="33"/>
      <c r="AD10" s="11">
        <v>5</v>
      </c>
      <c r="AE10" s="11">
        <f>0.0526*Clima!$F8^2.218</f>
        <v>7.93712717610686</v>
      </c>
      <c r="AF10" s="11">
        <f>IF(Clima!$F8&gt;0.05*$AJ$6,((Clima!$F8-0.05*$AJ$6)^2)/(Clima!$F8+0.95*$AJ$6),0)</f>
        <v>1.4565097558841547</v>
      </c>
      <c r="AG10" s="11">
        <v>1.2042190797596761</v>
      </c>
      <c r="AH10" s="11"/>
      <c r="AI10" s="11"/>
      <c r="AJ10" s="33"/>
      <c r="AK10" s="34"/>
    </row>
    <row r="11" spans="2:37" x14ac:dyDescent="0.25">
      <c r="B11" s="32"/>
      <c r="C11" s="11">
        <v>6</v>
      </c>
      <c r="D11" s="11">
        <f>'Cálculos de ET'!$I9*((1-Constantes!$D$18)*'Cálculos de ET'!$K9+'Cálculos de ET'!$L9)</f>
        <v>4.1127064851615458</v>
      </c>
      <c r="E11" s="11">
        <f>MIN(D11*Constantes!$D$16,0.8*(H10+Clima!$F9-F11-G11-Constantes!$D$12))</f>
        <v>2.0426729084936248</v>
      </c>
      <c r="F11" s="11">
        <f>IF(Clima!$F9&gt;0.05*Constantes!$D$17,((Clima!$F9-0.05*Constantes!$D$17)^2)/(Clima!$F9+0.95*Constantes!$D$17),0)</f>
        <v>2.7055488758438044</v>
      </c>
      <c r="G11" s="11">
        <f>MAX(0,H10+Clima!$F9-F11-Constantes!$D$11)</f>
        <v>12.33887634977107</v>
      </c>
      <c r="H11" s="11">
        <f>H10+Clima!$F9-F11-E11-G11</f>
        <v>41.457327091506372</v>
      </c>
      <c r="I11" s="11">
        <f>0.0526*F11*Clima!$F9^1.218</f>
        <v>4.5188756487181028</v>
      </c>
      <c r="J11" s="11">
        <f>I11*Constantes!$D$24</f>
        <v>2.7589424002695161E-2</v>
      </c>
      <c r="K11" s="33"/>
      <c r="L11" s="11">
        <v>6</v>
      </c>
      <c r="M11" s="11">
        <f>'Cálculos de ET'!$I9*((1-Constantes!$E$18)*'Cálculos de ET'!$K9+'Cálculos de ET'!$L9)</f>
        <v>4.1127064851615458</v>
      </c>
      <c r="N11" s="11">
        <f>MIN(M11*Constantes!$E$16,0.8*(Q10+Clima!$F9-O11-P11-Constantes!$D$12))</f>
        <v>2.2294595447625523</v>
      </c>
      <c r="O11" s="11">
        <f>IF(Clima!$F9&gt;0.05*Constantes!$E$17,((Clima!$F9-0.05*Constantes!$E$17)^2)/(Clima!$F9+0.95*Constantes!$E$17),0)</f>
        <v>0.12054489338238018</v>
      </c>
      <c r="P11" s="11">
        <f>MAX(0,Q10+Clima!$F9-O11-Constantes!$D$11)</f>
        <v>14.735913920130912</v>
      </c>
      <c r="Q11" s="11">
        <f>Q10+Clima!$F9-O11-N11-P11</f>
        <v>41.270540455237445</v>
      </c>
      <c r="R11" s="11">
        <f>0.0526*O11*Clima!$F9^1.218</f>
        <v>0.20133710691626985</v>
      </c>
      <c r="S11" s="11">
        <f>R11*Constantes!$E$24</f>
        <v>6.146191267472357E-4</v>
      </c>
      <c r="T11" s="33"/>
      <c r="U11" s="11">
        <v>6</v>
      </c>
      <c r="V11" s="11">
        <f>'Cálculos de ET'!$I9*((1-Constantes!$F$18)*'Cálculos de ET'!$K9+'Cálculos de ET'!$L9)</f>
        <v>4.1127064851615458</v>
      </c>
      <c r="W11" s="11">
        <f>MIN(V11*Constantes!$F$16,0.8*(Z10+Clima!$F9-X11-Y11-Constantes!$D$12))</f>
        <v>2.4333263740195923</v>
      </c>
      <c r="X11" s="11">
        <f>IF(Clima!$F9&gt;0.05*Constantes!$F$17,((Clima!$F9-0.05*Constantes!$F$17)^2)/(Clima!$F9+0.95*Constantes!$F$17),0)</f>
        <v>5.6168236226795454E-2</v>
      </c>
      <c r="Y11" s="11">
        <f>MAX(0,Z10+Clima!$F9-X11-Constantes!$D$11)</f>
        <v>14.595136090823125</v>
      </c>
      <c r="Z11" s="11">
        <f>Z10+Clima!$F9-X11-W11-Y11</f>
        <v>41.066673625980407</v>
      </c>
      <c r="AA11" s="11">
        <f>0.0526*X11*Clima!$F9^1.218</f>
        <v>9.3813598114191002E-2</v>
      </c>
      <c r="AB11" s="11">
        <f>AA11*Constantes!$F$24</f>
        <v>4.5821365079166761E-5</v>
      </c>
      <c r="AC11" s="33"/>
      <c r="AD11" s="11">
        <v>6</v>
      </c>
      <c r="AE11" s="11">
        <f>0.0526*Clima!$F9^2.218</f>
        <v>28.560849254286634</v>
      </c>
      <c r="AF11" s="11">
        <f>IF(Clima!$F9&gt;0.05*$AJ$6,((Clima!$F9-0.05*$AJ$6)^2)/(Clima!$F9+0.95*$AJ$6),0)</f>
        <v>4.7231908669459823</v>
      </c>
      <c r="AG11" s="11">
        <v>7.8887919502963495</v>
      </c>
      <c r="AH11" s="11"/>
      <c r="AI11" s="11"/>
      <c r="AJ11" s="33"/>
      <c r="AK11" s="34"/>
    </row>
    <row r="12" spans="2:37" x14ac:dyDescent="0.25">
      <c r="B12" s="32"/>
      <c r="C12" s="11">
        <v>7</v>
      </c>
      <c r="D12" s="11">
        <f>'Cálculos de ET'!$I10*((1-Constantes!$D$18)*'Cálculos de ET'!$K10+'Cálculos de ET'!$L10)</f>
        <v>4.1429395357495986</v>
      </c>
      <c r="E12" s="11">
        <f>MIN(D12*Constantes!$D$16,0.8*(H11+Clima!$F10-F12-G12-Constantes!$D$12))</f>
        <v>2.0576888678381944</v>
      </c>
      <c r="F12" s="11">
        <f>IF(Clima!$F10&gt;0.05*Constantes!$D$17,((Clima!$F10-0.05*Constantes!$D$17)^2)/(Clima!$F10+0.95*Constantes!$D$17),0)</f>
        <v>0</v>
      </c>
      <c r="G12" s="11">
        <f>MAX(0,H11+Clima!$F10-F12-Constantes!$D$11)</f>
        <v>0</v>
      </c>
      <c r="H12" s="11">
        <f>H11+Clima!$F10-F12-E12-G12</f>
        <v>40.09963822366818</v>
      </c>
      <c r="I12" s="11">
        <f>0.0526*F12*Clima!$F10^1.218</f>
        <v>0</v>
      </c>
      <c r="J12" s="11">
        <f>I12*Constantes!$D$24</f>
        <v>0</v>
      </c>
      <c r="K12" s="33"/>
      <c r="L12" s="11">
        <v>7</v>
      </c>
      <c r="M12" s="11">
        <f>'Cálculos de ET'!$I10*((1-Constantes!$E$18)*'Cálculos de ET'!$K10+'Cálculos de ET'!$L10)</f>
        <v>4.1429395357495986</v>
      </c>
      <c r="N12" s="11">
        <f>MIN(M12*Constantes!$E$16,0.8*(Q11+Clima!$F10-O12-P12-Constantes!$D$12))</f>
        <v>2.2458485974323725</v>
      </c>
      <c r="O12" s="11">
        <f>IF(Clima!$F10&gt;0.05*Constantes!$E$17,((Clima!$F10-0.05*Constantes!$E$17)^2)/(Clima!$F10+0.95*Constantes!$E$17),0)</f>
        <v>0</v>
      </c>
      <c r="P12" s="11">
        <f>MAX(0,Q11+Clima!$F10-O12-Constantes!$D$11)</f>
        <v>0</v>
      </c>
      <c r="Q12" s="11">
        <f>Q11+Clima!$F10-O12-N12-P12</f>
        <v>39.724691857805077</v>
      </c>
      <c r="R12" s="11">
        <f>0.0526*O12*Clima!$F10^1.218</f>
        <v>0</v>
      </c>
      <c r="S12" s="11">
        <f>R12*Constantes!$E$24</f>
        <v>0</v>
      </c>
      <c r="T12" s="33"/>
      <c r="U12" s="11">
        <v>7</v>
      </c>
      <c r="V12" s="11">
        <f>'Cálculos de ET'!$I10*((1-Constantes!$F$18)*'Cálculos de ET'!$K10+'Cálculos de ET'!$L10)</f>
        <v>4.1429395357495986</v>
      </c>
      <c r="W12" s="11">
        <f>MIN(V12*Constantes!$F$16,0.8*(Z11+Clima!$F10-X12-Y12-Constantes!$D$12))</f>
        <v>2.4512140787776158</v>
      </c>
      <c r="X12" s="11">
        <f>IF(Clima!$F10&gt;0.05*Constantes!$F$17,((Clima!$F10-0.05*Constantes!$F$17)^2)/(Clima!$F10+0.95*Constantes!$F$17),0)</f>
        <v>0</v>
      </c>
      <c r="Y12" s="11">
        <f>MAX(0,Z11+Clima!$F10-X12-Constantes!$D$11)</f>
        <v>0</v>
      </c>
      <c r="Z12" s="11">
        <f>Z11+Clima!$F10-X12-W12-Y12</f>
        <v>39.315459547202792</v>
      </c>
      <c r="AA12" s="11">
        <f>0.0526*X12*Clima!$F10^1.218</f>
        <v>0</v>
      </c>
      <c r="AB12" s="11">
        <f>AA12*Constantes!$F$24</f>
        <v>0</v>
      </c>
      <c r="AC12" s="33"/>
      <c r="AD12" s="11">
        <v>7</v>
      </c>
      <c r="AE12" s="11">
        <f>0.0526*Clima!$F10^2.218</f>
        <v>2.3845871367955355E-2</v>
      </c>
      <c r="AF12" s="11">
        <f>IF(Clima!$F10&gt;0.05*$AJ$6,((Clima!$F10-0.05*$AJ$6)^2)/(Clima!$F10+0.95*$AJ$6),0)</f>
        <v>0</v>
      </c>
      <c r="AG12" s="11">
        <v>0</v>
      </c>
      <c r="AH12" s="11"/>
      <c r="AI12" s="11"/>
      <c r="AJ12" s="33"/>
      <c r="AK12" s="34"/>
    </row>
    <row r="13" spans="2:37" x14ac:dyDescent="0.25">
      <c r="B13" s="32"/>
      <c r="C13" s="11">
        <v>8</v>
      </c>
      <c r="D13" s="11">
        <f>'Cálculos de ET'!$I11*((1-Constantes!$D$18)*'Cálculos de ET'!$K11+'Cálculos de ET'!$L11)</f>
        <v>4.177484815179386</v>
      </c>
      <c r="E13" s="11">
        <f>MIN(D13*Constantes!$D$16,0.8*(H12+Clima!$F11-F13-G13-Constantes!$D$12))</f>
        <v>2.0748465975867583</v>
      </c>
      <c r="F13" s="11">
        <f>IF(Clima!$F11&gt;0.05*Constantes!$D$17,((Clima!$F11-0.05*Constantes!$D$17)^2)/(Clima!$F11+0.95*Constantes!$D$17),0)</f>
        <v>0</v>
      </c>
      <c r="G13" s="11">
        <f>MAX(0,H12+Clima!$F11-F13-Constantes!$D$11)</f>
        <v>0</v>
      </c>
      <c r="H13" s="11">
        <f>H12+Clima!$F11-F13-E13-G13</f>
        <v>38.024791626081424</v>
      </c>
      <c r="I13" s="11">
        <f>0.0526*F13*Clima!$F11^1.218</f>
        <v>0</v>
      </c>
      <c r="J13" s="11">
        <f>I13*Constantes!$D$24</f>
        <v>0</v>
      </c>
      <c r="K13" s="33"/>
      <c r="L13" s="11">
        <v>8</v>
      </c>
      <c r="M13" s="11">
        <f>'Cálculos de ET'!$I11*((1-Constantes!$E$18)*'Cálculos de ET'!$K11+'Cálculos de ET'!$L11)</f>
        <v>4.177484815179386</v>
      </c>
      <c r="N13" s="11">
        <f>MIN(M13*Constantes!$E$16,0.8*(Q12+Clima!$F11-O13-P13-Constantes!$D$12))</f>
        <v>2.2645752688418455</v>
      </c>
      <c r="O13" s="11">
        <f>IF(Clima!$F11&gt;0.05*Constantes!$E$17,((Clima!$F11-0.05*Constantes!$E$17)^2)/(Clima!$F11+0.95*Constantes!$E$17),0)</f>
        <v>0</v>
      </c>
      <c r="P13" s="11">
        <f>MAX(0,Q12+Clima!$F11-O13-Constantes!$D$11)</f>
        <v>0</v>
      </c>
      <c r="Q13" s="11">
        <f>Q12+Clima!$F11-O13-N13-P13</f>
        <v>37.460116588963231</v>
      </c>
      <c r="R13" s="11">
        <f>0.0526*O13*Clima!$F11^1.218</f>
        <v>0</v>
      </c>
      <c r="S13" s="11">
        <f>R13*Constantes!$E$24</f>
        <v>0</v>
      </c>
      <c r="T13" s="33"/>
      <c r="U13" s="11">
        <v>8</v>
      </c>
      <c r="V13" s="11">
        <f>'Cálculos de ET'!$I11*((1-Constantes!$F$18)*'Cálculos de ET'!$K11+'Cálculos de ET'!$L11)</f>
        <v>4.177484815179386</v>
      </c>
      <c r="W13" s="11">
        <f>MIN(V13*Constantes!$F$16,0.8*(Z12+Clima!$F11-X13-Y13-Constantes!$D$12))</f>
        <v>2.4716531594262499</v>
      </c>
      <c r="X13" s="11">
        <f>IF(Clima!$F11&gt;0.05*Constantes!$F$17,((Clima!$F11-0.05*Constantes!$F$17)^2)/(Clima!$F11+0.95*Constantes!$F$17),0)</f>
        <v>0</v>
      </c>
      <c r="Y13" s="11">
        <f>MAX(0,Z12+Clima!$F11-X13-Constantes!$D$11)</f>
        <v>0</v>
      </c>
      <c r="Z13" s="11">
        <f>Z12+Clima!$F11-X13-W13-Y13</f>
        <v>36.843806387776539</v>
      </c>
      <c r="AA13" s="11">
        <f>0.0526*X13*Clima!$F11^1.218</f>
        <v>0</v>
      </c>
      <c r="AB13" s="11">
        <f>AA13*Constantes!$F$24</f>
        <v>0</v>
      </c>
      <c r="AC13" s="33"/>
      <c r="AD13" s="11">
        <v>8</v>
      </c>
      <c r="AE13" s="11">
        <f>0.0526*Clima!$F11^2.218</f>
        <v>0</v>
      </c>
      <c r="AF13" s="11">
        <f>IF(Clima!$F11&gt;0.05*$AJ$6,((Clima!$F11-0.05*$AJ$6)^2)/(Clima!$F11+0.95*$AJ$6),0)</f>
        <v>0</v>
      </c>
      <c r="AG13" s="11">
        <v>0</v>
      </c>
      <c r="AH13" s="11"/>
      <c r="AI13" s="11"/>
      <c r="AJ13" s="33"/>
      <c r="AK13" s="34"/>
    </row>
    <row r="14" spans="2:37" x14ac:dyDescent="0.25">
      <c r="B14" s="32"/>
      <c r="C14" s="11">
        <v>9</v>
      </c>
      <c r="D14" s="11">
        <f>'Cálculos de ET'!$I12*((1-Constantes!$D$18)*'Cálculos de ET'!$K12+'Cálculos de ET'!$L12)</f>
        <v>4.1687395146638684</v>
      </c>
      <c r="E14" s="11">
        <f>MIN(D14*Constantes!$D$16,0.8*(H13+Clima!$F12-F14-G14-Constantes!$D$12))</f>
        <v>2.070503037329265</v>
      </c>
      <c r="F14" s="11">
        <f>IF(Clima!$F12&gt;0.05*Constantes!$D$17,((Clima!$F12-0.05*Constantes!$D$17)^2)/(Clima!$F12+0.95*Constantes!$D$17),0)</f>
        <v>0</v>
      </c>
      <c r="G14" s="11">
        <f>MAX(0,H13+Clima!$F12-F14-Constantes!$D$11)</f>
        <v>0</v>
      </c>
      <c r="H14" s="11">
        <f>H13+Clima!$F12-F14-E14-G14</f>
        <v>35.954288588752156</v>
      </c>
      <c r="I14" s="11">
        <f>0.0526*F14*Clima!$F12^1.218</f>
        <v>0</v>
      </c>
      <c r="J14" s="11">
        <f>I14*Constantes!$D$24</f>
        <v>0</v>
      </c>
      <c r="K14" s="33"/>
      <c r="L14" s="11">
        <v>9</v>
      </c>
      <c r="M14" s="11">
        <f>'Cálculos de ET'!$I12*((1-Constantes!$E$18)*'Cálculos de ET'!$K12+'Cálculos de ET'!$L12)</f>
        <v>4.1687395146638684</v>
      </c>
      <c r="N14" s="11">
        <f>MIN(M14*Constantes!$E$16,0.8*(Q13+Clima!$F12-O14-P14-Constantes!$D$12))</f>
        <v>2.2598345235986628</v>
      </c>
      <c r="O14" s="11">
        <f>IF(Clima!$F12&gt;0.05*Constantes!$E$17,((Clima!$F12-0.05*Constantes!$E$17)^2)/(Clima!$F12+0.95*Constantes!$E$17),0)</f>
        <v>0</v>
      </c>
      <c r="P14" s="11">
        <f>MAX(0,Q13+Clima!$F12-O14-Constantes!$D$11)</f>
        <v>0</v>
      </c>
      <c r="Q14" s="11">
        <f>Q13+Clima!$F12-O14-N14-P14</f>
        <v>35.200282065364568</v>
      </c>
      <c r="R14" s="11">
        <f>0.0526*O14*Clima!$F12^1.218</f>
        <v>0</v>
      </c>
      <c r="S14" s="11">
        <f>R14*Constantes!$E$24</f>
        <v>0</v>
      </c>
      <c r="T14" s="33"/>
      <c r="U14" s="11">
        <v>9</v>
      </c>
      <c r="V14" s="11">
        <f>'Cálculos de ET'!$I12*((1-Constantes!$F$18)*'Cálculos de ET'!$K12+'Cálculos de ET'!$L12)</f>
        <v>4.1687395146638684</v>
      </c>
      <c r="W14" s="11">
        <f>MIN(V14*Constantes!$F$16,0.8*(Z13+Clima!$F12-X14-Y14-Constantes!$D$12))</f>
        <v>2.4664789097028832</v>
      </c>
      <c r="X14" s="11">
        <f>IF(Clima!$F12&gt;0.05*Constantes!$F$17,((Clima!$F12-0.05*Constantes!$F$17)^2)/(Clima!$F12+0.95*Constantes!$F$17),0)</f>
        <v>0</v>
      </c>
      <c r="Y14" s="11">
        <f>MAX(0,Z13+Clima!$F12-X14-Constantes!$D$11)</f>
        <v>0</v>
      </c>
      <c r="Z14" s="11">
        <f>Z13+Clima!$F12-X14-W14-Y14</f>
        <v>34.377327478073653</v>
      </c>
      <c r="AA14" s="11">
        <f>0.0526*X14*Clima!$F12^1.218</f>
        <v>0</v>
      </c>
      <c r="AB14" s="11">
        <f>AA14*Constantes!$F$24</f>
        <v>0</v>
      </c>
      <c r="AC14" s="33"/>
      <c r="AD14" s="11">
        <v>9</v>
      </c>
      <c r="AE14" s="11">
        <f>0.0526*Clima!$F12^2.218</f>
        <v>0</v>
      </c>
      <c r="AF14" s="11">
        <f>IF(Clima!$F12&gt;0.05*$AJ$6,((Clima!$F12-0.05*$AJ$6)^2)/(Clima!$F12+0.95*$AJ$6),0)</f>
        <v>0</v>
      </c>
      <c r="AG14" s="11">
        <v>0</v>
      </c>
      <c r="AH14" s="11"/>
      <c r="AI14" s="11"/>
      <c r="AJ14" s="33"/>
      <c r="AK14" s="34"/>
    </row>
    <row r="15" spans="2:37" x14ac:dyDescent="0.25">
      <c r="B15" s="32"/>
      <c r="C15" s="11">
        <v>10</v>
      </c>
      <c r="D15" s="11">
        <f>'Cálculos de ET'!$I13*((1-Constantes!$D$18)*'Cálculos de ET'!$K13+'Cálculos de ET'!$L13)</f>
        <v>4.1729457958708167</v>
      </c>
      <c r="E15" s="11">
        <f>MIN(D15*Constantes!$D$16,0.8*(H14+Clima!$F13-F15-G15-Constantes!$D$12))</f>
        <v>2.0725921863356285</v>
      </c>
      <c r="F15" s="11">
        <f>IF(Clima!$F13&gt;0.05*Constantes!$D$17,((Clima!$F13-0.05*Constantes!$D$17)^2)/(Clima!$F13+0.95*Constantes!$D$17),0)</f>
        <v>0</v>
      </c>
      <c r="G15" s="11">
        <f>MAX(0,H14+Clima!$F13-F15-Constantes!$D$11)</f>
        <v>0</v>
      </c>
      <c r="H15" s="11">
        <f>H14+Clima!$F13-F15-E15-G15</f>
        <v>33.981696402416532</v>
      </c>
      <c r="I15" s="11">
        <f>0.0526*F15*Clima!$F13^1.218</f>
        <v>0</v>
      </c>
      <c r="J15" s="11">
        <f>I15*Constantes!$D$24</f>
        <v>0</v>
      </c>
      <c r="K15" s="33"/>
      <c r="L15" s="11">
        <v>10</v>
      </c>
      <c r="M15" s="11">
        <f>'Cálculos de ET'!$I13*((1-Constantes!$E$18)*'Cálculos de ET'!$K13+'Cálculos de ET'!$L13)</f>
        <v>4.1729457958708167</v>
      </c>
      <c r="N15" s="11">
        <f>MIN(M15*Constantes!$E$16,0.8*(Q14+Clima!$F13-O15-P15-Constantes!$D$12))</f>
        <v>2.2621147091209264</v>
      </c>
      <c r="O15" s="11">
        <f>IF(Clima!$F13&gt;0.05*Constantes!$E$17,((Clima!$F13-0.05*Constantes!$E$17)^2)/(Clima!$F13+0.95*Constantes!$E$17),0)</f>
        <v>0</v>
      </c>
      <c r="P15" s="11">
        <f>MAX(0,Q14+Clima!$F13-O15-Constantes!$D$11)</f>
        <v>0</v>
      </c>
      <c r="Q15" s="11">
        <f>Q14+Clima!$F13-O15-N15-P15</f>
        <v>33.03816735624364</v>
      </c>
      <c r="R15" s="11">
        <f>0.0526*O15*Clima!$F13^1.218</f>
        <v>0</v>
      </c>
      <c r="S15" s="11">
        <f>R15*Constantes!$E$24</f>
        <v>0</v>
      </c>
      <c r="T15" s="33"/>
      <c r="U15" s="11">
        <v>10</v>
      </c>
      <c r="V15" s="11">
        <f>'Cálculos de ET'!$I13*((1-Constantes!$F$18)*'Cálculos de ET'!$K13+'Cálculos de ET'!$L13)</f>
        <v>4.1729457958708167</v>
      </c>
      <c r="W15" s="11">
        <f>MIN(V15*Constantes!$F$16,0.8*(Z14+Clima!$F13-X15-Y15-Constantes!$D$12))</f>
        <v>2.4689676005526526</v>
      </c>
      <c r="X15" s="11">
        <f>IF(Clima!$F13&gt;0.05*Constantes!$F$17,((Clima!$F13-0.05*Constantes!$F$17)^2)/(Clima!$F13+0.95*Constantes!$F$17),0)</f>
        <v>0</v>
      </c>
      <c r="Y15" s="11">
        <f>MAX(0,Z14+Clima!$F13-X15-Constantes!$D$11)</f>
        <v>0</v>
      </c>
      <c r="Z15" s="11">
        <f>Z14+Clima!$F13-X15-W15-Y15</f>
        <v>32.008359877521002</v>
      </c>
      <c r="AA15" s="11">
        <f>0.0526*X15*Clima!$F13^1.218</f>
        <v>0</v>
      </c>
      <c r="AB15" s="11">
        <f>AA15*Constantes!$F$24</f>
        <v>0</v>
      </c>
      <c r="AC15" s="33"/>
      <c r="AD15" s="11">
        <v>10</v>
      </c>
      <c r="AE15" s="11">
        <f>0.0526*Clima!$F13^2.218</f>
        <v>3.1840930012055863E-4</v>
      </c>
      <c r="AF15" s="11">
        <f>IF(Clima!$F13&gt;0.05*$AJ$6,((Clima!$F13-0.05*$AJ$6)^2)/(Clima!$F13+0.95*$AJ$6),0)</f>
        <v>0</v>
      </c>
      <c r="AG15" s="11">
        <v>0</v>
      </c>
      <c r="AH15" s="11"/>
      <c r="AI15" s="11"/>
      <c r="AJ15" s="33"/>
      <c r="AK15" s="34"/>
    </row>
    <row r="16" spans="2:37" x14ac:dyDescent="0.25">
      <c r="B16" s="32"/>
      <c r="C16" s="11">
        <v>11</v>
      </c>
      <c r="D16" s="11">
        <f>'Cálculos de ET'!$I14*((1-Constantes!$D$18)*'Cálculos de ET'!$K14+'Cálculos de ET'!$L14)</f>
        <v>4.0949401547562854</v>
      </c>
      <c r="E16" s="11">
        <f>MIN(D16*Constantes!$D$16,0.8*(H15+Clima!$F14-F16-G16-Constantes!$D$12))</f>
        <v>2.033848840466133</v>
      </c>
      <c r="F16" s="11">
        <f>IF(Clima!$F14&gt;0.05*Constantes!$D$17,((Clima!$F14-0.05*Constantes!$D$17)^2)/(Clima!$F14+0.95*Constantes!$D$17),0)</f>
        <v>0</v>
      </c>
      <c r="G16" s="11">
        <f>MAX(0,H15+Clima!$F14-F16-Constantes!$D$11)</f>
        <v>0</v>
      </c>
      <c r="H16" s="11">
        <f>H15+Clima!$F14-F16-E16-G16</f>
        <v>34.847847561950395</v>
      </c>
      <c r="I16" s="11">
        <f>0.0526*F16*Clima!$F14^1.218</f>
        <v>0</v>
      </c>
      <c r="J16" s="11">
        <f>I16*Constantes!$D$24</f>
        <v>0</v>
      </c>
      <c r="K16" s="33"/>
      <c r="L16" s="11">
        <v>11</v>
      </c>
      <c r="M16" s="11">
        <f>'Cálculos de ET'!$I14*((1-Constantes!$E$18)*'Cálculos de ET'!$K14+'Cálculos de ET'!$L14)</f>
        <v>4.0949401547562854</v>
      </c>
      <c r="N16" s="11">
        <f>MIN(M16*Constantes!$E$16,0.8*(Q15+Clima!$F14-O16-P16-Constantes!$D$12))</f>
        <v>2.2198285839730283</v>
      </c>
      <c r="O16" s="11">
        <f>IF(Clima!$F14&gt;0.05*Constantes!$E$17,((Clima!$F14-0.05*Constantes!$E$17)^2)/(Clima!$F14+0.95*Constantes!$E$17),0)</f>
        <v>0</v>
      </c>
      <c r="P16" s="11">
        <f>MAX(0,Q15+Clima!$F14-O16-Constantes!$D$11)</f>
        <v>0</v>
      </c>
      <c r="Q16" s="11">
        <f>Q15+Clima!$F14-O16-N16-P16</f>
        <v>33.718338772270613</v>
      </c>
      <c r="R16" s="11">
        <f>0.0526*O16*Clima!$F14^1.218</f>
        <v>0</v>
      </c>
      <c r="S16" s="11">
        <f>R16*Constantes!$E$24</f>
        <v>0</v>
      </c>
      <c r="T16" s="33"/>
      <c r="U16" s="11">
        <v>11</v>
      </c>
      <c r="V16" s="11">
        <f>'Cálculos de ET'!$I14*((1-Constantes!$F$18)*'Cálculos de ET'!$K14+'Cálculos de ET'!$L14)</f>
        <v>4.0949401547562854</v>
      </c>
      <c r="W16" s="11">
        <f>MIN(V16*Constantes!$F$16,0.8*(Z15+Clima!$F14-X16-Y16-Constantes!$D$12))</f>
        <v>2.4228147363667127</v>
      </c>
      <c r="X16" s="11">
        <f>IF(Clima!$F14&gt;0.05*Constantes!$F$17,((Clima!$F14-0.05*Constantes!$F$17)^2)/(Clima!$F14+0.95*Constantes!$F$17),0)</f>
        <v>0</v>
      </c>
      <c r="Y16" s="11">
        <f>MAX(0,Z15+Clima!$F14-X16-Constantes!$D$11)</f>
        <v>0</v>
      </c>
      <c r="Z16" s="11">
        <f>Z15+Clima!$F14-X16-W16-Y16</f>
        <v>32.48554514115429</v>
      </c>
      <c r="AA16" s="11">
        <f>0.0526*X16*Clima!$F14^1.218</f>
        <v>0</v>
      </c>
      <c r="AB16" s="11">
        <f>AA16*Constantes!$F$24</f>
        <v>0</v>
      </c>
      <c r="AC16" s="33"/>
      <c r="AD16" s="11">
        <v>11</v>
      </c>
      <c r="AE16" s="11">
        <f>0.0526*Clima!$F14^2.218</f>
        <v>0.55793615283547093</v>
      </c>
      <c r="AF16" s="11">
        <f>IF(Clima!$F14&gt;0.05*$AJ$6,((Clima!$F14-0.05*$AJ$6)^2)/(Clima!$F14+0.95*$AJ$6),0)</f>
        <v>3.8113841217814838E-2</v>
      </c>
      <c r="AG16" s="11">
        <v>7.3327896340860729E-3</v>
      </c>
      <c r="AH16" s="11"/>
      <c r="AI16" s="11"/>
      <c r="AJ16" s="33"/>
      <c r="AK16" s="34"/>
    </row>
    <row r="17" spans="2:37" x14ac:dyDescent="0.25">
      <c r="B17" s="32"/>
      <c r="C17" s="11">
        <v>12</v>
      </c>
      <c r="D17" s="11">
        <f>'Cálculos de ET'!$I15*((1-Constantes!$D$18)*'Cálculos de ET'!$K15+'Cálculos de ET'!$L15)</f>
        <v>4.0169315655934055</v>
      </c>
      <c r="E17" s="11">
        <f>MIN(D17*Constantes!$D$16,0.8*(H16+Clima!$F15-F17-G17-Constantes!$D$12))</f>
        <v>1.9951040303787277</v>
      </c>
      <c r="F17" s="11">
        <f>IF(Clima!$F15&gt;0.05*Constantes!$D$17,((Clima!$F15-0.05*Constantes!$D$17)^2)/(Clima!$F15+0.95*Constantes!$D$17),0)</f>
        <v>2.9166066859983286</v>
      </c>
      <c r="G17" s="11">
        <f>MAX(0,H16+Clima!$F15-F17-Constantes!$D$11)</f>
        <v>6.1312408759520594</v>
      </c>
      <c r="H17" s="11">
        <f>H16+Clima!$F15-F17-E17-G17</f>
        <v>41.504895969621273</v>
      </c>
      <c r="I17" s="11">
        <f>0.0526*F17*Clima!$F15^1.218</f>
        <v>5.080366570118084</v>
      </c>
      <c r="J17" s="11">
        <f>I17*Constantes!$D$24</f>
        <v>3.1017535840329496E-2</v>
      </c>
      <c r="K17" s="33"/>
      <c r="L17" s="11">
        <v>12</v>
      </c>
      <c r="M17" s="11">
        <f>'Cálculos de ET'!$I15*((1-Constantes!$E$18)*'Cálculos de ET'!$K15+'Cálculos de ET'!$L15)</f>
        <v>4.0169315655934055</v>
      </c>
      <c r="N17" s="11">
        <f>MIN(M17*Constantes!$E$16,0.8*(Q16+Clima!$F15-O17-P17-Constantes!$D$12))</f>
        <v>2.1775408607158186</v>
      </c>
      <c r="O17" s="11">
        <f>IF(Clima!$F15&gt;0.05*Constantes!$E$17,((Clima!$F15-0.05*Constantes!$E$17)^2)/(Clima!$F15+0.95*Constantes!$E$17),0)</f>
        <v>0.14857693415136544</v>
      </c>
      <c r="P17" s="11">
        <f>MAX(0,Q16+Clima!$F15-O17-Constantes!$D$11)</f>
        <v>7.7697618381192513</v>
      </c>
      <c r="Q17" s="11">
        <f>Q16+Clima!$F15-O17-N17-P17</f>
        <v>41.322459139284184</v>
      </c>
      <c r="R17" s="11">
        <f>0.0526*O17*Clima!$F15^1.218</f>
        <v>0.25880256428708792</v>
      </c>
      <c r="S17" s="11">
        <f>R17*Constantes!$E$24</f>
        <v>7.9004316938072292E-4</v>
      </c>
      <c r="T17" s="33"/>
      <c r="U17" s="11">
        <v>12</v>
      </c>
      <c r="V17" s="11">
        <f>'Cálculos de ET'!$I15*((1-Constantes!$F$18)*'Cálculos de ET'!$K15+'Cálculos de ET'!$L15)</f>
        <v>4.0169315655934055</v>
      </c>
      <c r="W17" s="11">
        <f>MIN(V17*Constantes!$F$16,0.8*(Z16+Clima!$F15-X17-Y17-Constantes!$D$12))</f>
        <v>2.3766601279367268</v>
      </c>
      <c r="X17" s="11">
        <f>IF(Clima!$F15&gt;0.05*Constantes!$F$17,((Clima!$F15-0.05*Constantes!$F$17)^2)/(Clima!$F15+0.95*Constantes!$F$17),0)</f>
        <v>7.4707485471871296E-2</v>
      </c>
      <c r="Y17" s="11">
        <f>MAX(0,Z16+Clima!$F15-X17-Constantes!$D$11)</f>
        <v>6.610837655682424</v>
      </c>
      <c r="Z17" s="11">
        <f>Z16+Clima!$F15-X17-W17-Y17</f>
        <v>41.123339872063276</v>
      </c>
      <c r="AA17" s="11">
        <f>0.0526*X17*Clima!$F15^1.218</f>
        <v>0.13013116014268605</v>
      </c>
      <c r="AB17" s="11">
        <f>AA17*Constantes!$F$24</f>
        <v>6.3559947778738405E-5</v>
      </c>
      <c r="AC17" s="33"/>
      <c r="AD17" s="11">
        <v>12</v>
      </c>
      <c r="AE17" s="11">
        <f>0.0526*Clima!$F15^2.218</f>
        <v>30.831201451597327</v>
      </c>
      <c r="AF17" s="11">
        <f>IF(Clima!$F15&gt;0.05*$AJ$6,((Clima!$F15-0.05*$AJ$6)^2)/(Clima!$F15+0.95*$AJ$6),0)</f>
        <v>5.0387337399867729</v>
      </c>
      <c r="AG17" s="11">
        <v>8.7768483049995769</v>
      </c>
      <c r="AH17" s="11"/>
      <c r="AI17" s="11"/>
      <c r="AJ17" s="33"/>
      <c r="AK17" s="34"/>
    </row>
    <row r="18" spans="2:37" x14ac:dyDescent="0.25">
      <c r="B18" s="32"/>
      <c r="C18" s="11">
        <v>13</v>
      </c>
      <c r="D18" s="11">
        <f>'Cálculos de ET'!$I16*((1-Constantes!$D$18)*'Cálculos de ET'!$K16+'Cálculos de ET'!$L16)</f>
        <v>4.1464180656362011</v>
      </c>
      <c r="E18" s="11">
        <f>MIN(D18*Constantes!$D$16,0.8*(H17+Clima!$F16-F18-G18-Constantes!$D$12))</f>
        <v>2.0594165619458056</v>
      </c>
      <c r="F18" s="11">
        <f>IF(Clima!$F16&gt;0.05*Constantes!$D$17,((Clima!$F16-0.05*Constantes!$D$17)^2)/(Clima!$F16+0.95*Constantes!$D$17),0)</f>
        <v>0</v>
      </c>
      <c r="G18" s="11">
        <f>MAX(0,H17+Clima!$F16-F18-Constantes!$D$11)</f>
        <v>0</v>
      </c>
      <c r="H18" s="11">
        <f>H17+Clima!$F16-F18-E18-G18</f>
        <v>39.845479407675469</v>
      </c>
      <c r="I18" s="11">
        <f>0.0526*F18*Clima!$F16^1.218</f>
        <v>0</v>
      </c>
      <c r="J18" s="11">
        <f>I18*Constantes!$D$24</f>
        <v>0</v>
      </c>
      <c r="K18" s="33"/>
      <c r="L18" s="11">
        <v>13</v>
      </c>
      <c r="M18" s="11">
        <f>'Cálculos de ET'!$I16*((1-Constantes!$E$18)*'Cálculos de ET'!$K16+'Cálculos de ET'!$L16)</f>
        <v>4.1464180656362011</v>
      </c>
      <c r="N18" s="11">
        <f>MIN(M18*Constantes!$E$16,0.8*(Q17+Clima!$F16-O18-P18-Constantes!$D$12))</f>
        <v>2.2477342758014487</v>
      </c>
      <c r="O18" s="11">
        <f>IF(Clima!$F16&gt;0.05*Constantes!$E$17,((Clima!$F16-0.05*Constantes!$E$17)^2)/(Clima!$F16+0.95*Constantes!$E$17),0)</f>
        <v>0</v>
      </c>
      <c r="P18" s="11">
        <f>MAX(0,Q17+Clima!$F16-O18-Constantes!$D$11)</f>
        <v>0</v>
      </c>
      <c r="Q18" s="11">
        <f>Q17+Clima!$F16-O18-N18-P18</f>
        <v>39.474724863482734</v>
      </c>
      <c r="R18" s="11">
        <f>0.0526*O18*Clima!$F16^1.218</f>
        <v>0</v>
      </c>
      <c r="S18" s="11">
        <f>R18*Constantes!$E$24</f>
        <v>0</v>
      </c>
      <c r="T18" s="33"/>
      <c r="U18" s="11">
        <v>13</v>
      </c>
      <c r="V18" s="11">
        <f>'Cálculos de ET'!$I16*((1-Constantes!$F$18)*'Cálculos de ET'!$K16+'Cálculos de ET'!$L16)</f>
        <v>4.1464180656362011</v>
      </c>
      <c r="W18" s="11">
        <f>MIN(V18*Constantes!$F$16,0.8*(Z17+Clima!$F16-X18-Y18-Constantes!$D$12))</f>
        <v>2.4532721878467711</v>
      </c>
      <c r="X18" s="11">
        <f>IF(Clima!$F16&gt;0.05*Constantes!$F$17,((Clima!$F16-0.05*Constantes!$F$17)^2)/(Clima!$F16+0.95*Constantes!$F$17),0)</f>
        <v>0</v>
      </c>
      <c r="Y18" s="11">
        <f>MAX(0,Z17+Clima!$F16-X18-Constantes!$D$11)</f>
        <v>0</v>
      </c>
      <c r="Z18" s="11">
        <f>Z17+Clima!$F16-X18-W18-Y18</f>
        <v>39.070067684216504</v>
      </c>
      <c r="AA18" s="11">
        <f>0.0526*X18*Clima!$F16^1.218</f>
        <v>0</v>
      </c>
      <c r="AB18" s="11">
        <f>AA18*Constantes!$F$24</f>
        <v>0</v>
      </c>
      <c r="AC18" s="33"/>
      <c r="AD18" s="11">
        <v>13</v>
      </c>
      <c r="AE18" s="11">
        <f>0.0526*Clima!$F16^2.218</f>
        <v>6.8921513346888582E-3</v>
      </c>
      <c r="AF18" s="11">
        <f>IF(Clima!$F16&gt;0.05*$AJ$6,((Clima!$F16-0.05*$AJ$6)^2)/(Clima!$F16+0.95*$AJ$6),0)</f>
        <v>0</v>
      </c>
      <c r="AG18" s="11">
        <v>0</v>
      </c>
      <c r="AH18" s="11"/>
      <c r="AI18" s="11"/>
      <c r="AJ18" s="33"/>
      <c r="AK18" s="34"/>
    </row>
    <row r="19" spans="2:37" x14ac:dyDescent="0.25">
      <c r="B19" s="32"/>
      <c r="C19" s="11">
        <v>14</v>
      </c>
      <c r="D19" s="11">
        <f>'Cálculos de ET'!$I17*((1-Constantes!$D$18)*'Cálculos de ET'!$K17+'Cálculos de ET'!$L17)</f>
        <v>4.1374944696581677</v>
      </c>
      <c r="E19" s="11">
        <f>MIN(D19*Constantes!$D$16,0.8*(H18+Clima!$F17-F19-G19-Constantes!$D$12))</f>
        <v>2.054984447031591</v>
      </c>
      <c r="F19" s="11">
        <f>IF(Clima!$F17&gt;0.05*Constantes!$D$17,((Clima!$F17-0.05*Constantes!$D$17)^2)/(Clima!$F17+0.95*Constantes!$D$17),0)</f>
        <v>0</v>
      </c>
      <c r="G19" s="11">
        <f>MAX(0,H18+Clima!$F17-F19-Constantes!$D$11)</f>
        <v>0</v>
      </c>
      <c r="H19" s="11">
        <f>H18+Clima!$F17-F19-E19-G19</f>
        <v>38.190494960643875</v>
      </c>
      <c r="I19" s="11">
        <f>0.0526*F19*Clima!$F17^1.218</f>
        <v>0</v>
      </c>
      <c r="J19" s="11">
        <f>I19*Constantes!$D$24</f>
        <v>0</v>
      </c>
      <c r="K19" s="33"/>
      <c r="L19" s="11">
        <v>14</v>
      </c>
      <c r="M19" s="11">
        <f>'Cálculos de ET'!$I17*((1-Constantes!$E$18)*'Cálculos de ET'!$K17+'Cálculos de ET'!$L17)</f>
        <v>4.1374944696581677</v>
      </c>
      <c r="N19" s="11">
        <f>MIN(M19*Constantes!$E$16,0.8*(Q18+Clima!$F17-O19-P19-Constantes!$D$12))</f>
        <v>2.242896878263207</v>
      </c>
      <c r="O19" s="11">
        <f>IF(Clima!$F17&gt;0.05*Constantes!$E$17,((Clima!$F17-0.05*Constantes!$E$17)^2)/(Clima!$F17+0.95*Constantes!$E$17),0)</f>
        <v>0</v>
      </c>
      <c r="P19" s="11">
        <f>MAX(0,Q18+Clima!$F17-O19-Constantes!$D$11)</f>
        <v>0</v>
      </c>
      <c r="Q19" s="11">
        <f>Q18+Clima!$F17-O19-N19-P19</f>
        <v>37.631827985219523</v>
      </c>
      <c r="R19" s="11">
        <f>0.0526*O19*Clima!$F17^1.218</f>
        <v>0</v>
      </c>
      <c r="S19" s="11">
        <f>R19*Constantes!$E$24</f>
        <v>0</v>
      </c>
      <c r="T19" s="33"/>
      <c r="U19" s="11">
        <v>14</v>
      </c>
      <c r="V19" s="11">
        <f>'Cálculos de ET'!$I17*((1-Constantes!$F$18)*'Cálculos de ET'!$K17+'Cálculos de ET'!$L17)</f>
        <v>4.1374944696581677</v>
      </c>
      <c r="W19" s="11">
        <f>MIN(V19*Constantes!$F$16,0.8*(Z18+Clima!$F17-X19-Y19-Constantes!$D$12))</f>
        <v>2.4479924477236219</v>
      </c>
      <c r="X19" s="11">
        <f>IF(Clima!$F17&gt;0.05*Constantes!$F$17,((Clima!$F17-0.05*Constantes!$F$17)^2)/(Clima!$F17+0.95*Constantes!$F$17),0)</f>
        <v>0</v>
      </c>
      <c r="Y19" s="11">
        <f>MAX(0,Z18+Clima!$F17-X19-Constantes!$D$11)</f>
        <v>0</v>
      </c>
      <c r="Z19" s="11">
        <f>Z18+Clima!$F17-X19-W19-Y19</f>
        <v>37.022075236492881</v>
      </c>
      <c r="AA19" s="11">
        <f>0.0526*X19*Clima!$F17^1.218</f>
        <v>0</v>
      </c>
      <c r="AB19" s="11">
        <f>AA19*Constantes!$F$24</f>
        <v>0</v>
      </c>
      <c r="AC19" s="33"/>
      <c r="AD19" s="11">
        <v>14</v>
      </c>
      <c r="AE19" s="11">
        <f>0.0526*Clima!$F17^2.218</f>
        <v>6.8921513346888582E-3</v>
      </c>
      <c r="AF19" s="11">
        <f>IF(Clima!$F17&gt;0.05*$AJ$6,((Clima!$F17-0.05*$AJ$6)^2)/(Clima!$F17+0.95*$AJ$6),0)</f>
        <v>0</v>
      </c>
      <c r="AG19" s="11">
        <v>0</v>
      </c>
      <c r="AH19" s="11"/>
      <c r="AI19" s="11"/>
      <c r="AJ19" s="33"/>
      <c r="AK19" s="34"/>
    </row>
    <row r="20" spans="2:37" x14ac:dyDescent="0.25">
      <c r="B20" s="32"/>
      <c r="C20" s="11">
        <v>15</v>
      </c>
      <c r="D20" s="11">
        <f>'Cálculos de ET'!$I18*((1-Constantes!$D$18)*'Cálculos de ET'!$K18+'Cálculos de ET'!$L18)</f>
        <v>4.1328475973683174</v>
      </c>
      <c r="E20" s="11">
        <f>MIN(D20*Constantes!$D$16,0.8*(H19+Clima!$F18-F20-G20-Constantes!$D$12))</f>
        <v>2.0526764680474465</v>
      </c>
      <c r="F20" s="11">
        <f>IF(Clima!$F18&gt;0.05*Constantes!$D$17,((Clima!$F18-0.05*Constantes!$D$17)^2)/(Clima!$F18+0.95*Constantes!$D$17),0)</f>
        <v>0</v>
      </c>
      <c r="G20" s="11">
        <f>MAX(0,H19+Clima!$F18-F20-Constantes!$D$11)</f>
        <v>0</v>
      </c>
      <c r="H20" s="11">
        <f>H19+Clima!$F18-F20-E20-G20</f>
        <v>36.637818492596431</v>
      </c>
      <c r="I20" s="11">
        <f>0.0526*F20*Clima!$F18^1.218</f>
        <v>0</v>
      </c>
      <c r="J20" s="11">
        <f>I20*Constantes!$D$24</f>
        <v>0</v>
      </c>
      <c r="K20" s="33"/>
      <c r="L20" s="11">
        <v>15</v>
      </c>
      <c r="M20" s="11">
        <f>'Cálculos de ET'!$I18*((1-Constantes!$E$18)*'Cálculos de ET'!$K18+'Cálculos de ET'!$L18)</f>
        <v>4.1328475973683174</v>
      </c>
      <c r="N20" s="11">
        <f>MIN(M20*Constantes!$E$16,0.8*(Q19+Clima!$F18-O20-P20-Constantes!$D$12))</f>
        <v>2.2403778524544657</v>
      </c>
      <c r="O20" s="11">
        <f>IF(Clima!$F18&gt;0.05*Constantes!$E$17,((Clima!$F18-0.05*Constantes!$E$17)^2)/(Clima!$F18+0.95*Constantes!$E$17),0)</f>
        <v>0</v>
      </c>
      <c r="P20" s="11">
        <f>MAX(0,Q19+Clima!$F18-O20-Constantes!$D$11)</f>
        <v>0</v>
      </c>
      <c r="Q20" s="11">
        <f>Q19+Clima!$F18-O20-N20-P20</f>
        <v>35.891450132765058</v>
      </c>
      <c r="R20" s="11">
        <f>0.0526*O20*Clima!$F18^1.218</f>
        <v>0</v>
      </c>
      <c r="S20" s="11">
        <f>R20*Constantes!$E$24</f>
        <v>0</v>
      </c>
      <c r="T20" s="33"/>
      <c r="U20" s="11">
        <v>15</v>
      </c>
      <c r="V20" s="11">
        <f>'Cálculos de ET'!$I18*((1-Constantes!$F$18)*'Cálculos de ET'!$K18+'Cálculos de ET'!$L18)</f>
        <v>4.1328475973683174</v>
      </c>
      <c r="W20" s="11">
        <f>MIN(V20*Constantes!$F$16,0.8*(Z19+Clima!$F18-X20-Y20-Constantes!$D$12))</f>
        <v>2.4452430764907391</v>
      </c>
      <c r="X20" s="11">
        <f>IF(Clima!$F18&gt;0.05*Constantes!$F$17,((Clima!$F18-0.05*Constantes!$F$17)^2)/(Clima!$F18+0.95*Constantes!$F$17),0)</f>
        <v>0</v>
      </c>
      <c r="Y20" s="11">
        <f>MAX(0,Z19+Clima!$F18-X20-Constantes!$D$11)</f>
        <v>0</v>
      </c>
      <c r="Z20" s="11">
        <f>Z19+Clima!$F18-X20-W20-Y20</f>
        <v>35.076832160002141</v>
      </c>
      <c r="AA20" s="11">
        <f>0.0526*X20*Clima!$F18^1.218</f>
        <v>0</v>
      </c>
      <c r="AB20" s="11">
        <f>AA20*Constantes!$F$24</f>
        <v>0</v>
      </c>
      <c r="AC20" s="33"/>
      <c r="AD20" s="11">
        <v>15</v>
      </c>
      <c r="AE20" s="11">
        <f>0.0526*Clima!$F18^2.218</f>
        <v>1.1305797794095535E-2</v>
      </c>
      <c r="AF20" s="11">
        <f>IF(Clima!$F18&gt;0.05*$AJ$6,((Clima!$F18-0.05*$AJ$6)^2)/(Clima!$F18+0.95*$AJ$6),0)</f>
        <v>0</v>
      </c>
      <c r="AG20" s="11">
        <v>0</v>
      </c>
      <c r="AH20" s="11"/>
      <c r="AI20" s="11"/>
      <c r="AJ20" s="33"/>
      <c r="AK20" s="34"/>
    </row>
    <row r="21" spans="2:37" x14ac:dyDescent="0.25">
      <c r="B21" s="32"/>
      <c r="C21" s="11">
        <v>16</v>
      </c>
      <c r="D21" s="11">
        <f>'Cálculos de ET'!$I19*((1-Constantes!$D$18)*'Cálculos de ET'!$K19+'Cálculos de ET'!$L19)</f>
        <v>4.1584173168353669</v>
      </c>
      <c r="E21" s="11">
        <f>MIN(D21*Constantes!$D$16,0.8*(H20+Clima!$F19-F21-G21-Constantes!$D$12))</f>
        <v>2.0653762737402599</v>
      </c>
      <c r="F21" s="11">
        <f>IF(Clima!$F19&gt;0.05*Constantes!$D$17,((Clima!$F19-0.05*Constantes!$D$17)^2)/(Clima!$F19+0.95*Constantes!$D$17),0)</f>
        <v>0</v>
      </c>
      <c r="G21" s="11">
        <f>MAX(0,H20+Clima!$F19-F21-Constantes!$D$11)</f>
        <v>0</v>
      </c>
      <c r="H21" s="11">
        <f>H20+Clima!$F19-F21-E21-G21</f>
        <v>34.572442218856168</v>
      </c>
      <c r="I21" s="11">
        <f>0.0526*F21*Clima!$F19^1.218</f>
        <v>0</v>
      </c>
      <c r="J21" s="11">
        <f>I21*Constantes!$D$24</f>
        <v>0</v>
      </c>
      <c r="K21" s="33"/>
      <c r="L21" s="11">
        <v>16</v>
      </c>
      <c r="M21" s="11">
        <f>'Cálculos de ET'!$I19*((1-Constantes!$E$18)*'Cálculos de ET'!$K19+'Cálculos de ET'!$L19)</f>
        <v>4.1584173168353669</v>
      </c>
      <c r="N21" s="11">
        <f>MIN(M21*Constantes!$E$16,0.8*(Q20+Clima!$F19-O21-P21-Constantes!$D$12))</f>
        <v>2.2542389571378152</v>
      </c>
      <c r="O21" s="11">
        <f>IF(Clima!$F19&gt;0.05*Constantes!$E$17,((Clima!$F19-0.05*Constantes!$E$17)^2)/(Clima!$F19+0.95*Constantes!$E$17),0)</f>
        <v>0</v>
      </c>
      <c r="P21" s="11">
        <f>MAX(0,Q20+Clima!$F19-O21-Constantes!$D$11)</f>
        <v>0</v>
      </c>
      <c r="Q21" s="11">
        <f>Q20+Clima!$F19-O21-N21-P21</f>
        <v>33.637211175627243</v>
      </c>
      <c r="R21" s="11">
        <f>0.0526*O21*Clima!$F19^1.218</f>
        <v>0</v>
      </c>
      <c r="S21" s="11">
        <f>R21*Constantes!$E$24</f>
        <v>0</v>
      </c>
      <c r="T21" s="33"/>
      <c r="U21" s="11">
        <v>16</v>
      </c>
      <c r="V21" s="11">
        <f>'Cálculos de ET'!$I19*((1-Constantes!$F$18)*'Cálculos de ET'!$K19+'Cálculos de ET'!$L19)</f>
        <v>4.1584173168353669</v>
      </c>
      <c r="W21" s="11">
        <f>MIN(V21*Constantes!$F$16,0.8*(Z20+Clima!$F19-X21-Y21-Constantes!$D$12))</f>
        <v>2.4603716719740145</v>
      </c>
      <c r="X21" s="11">
        <f>IF(Clima!$F19&gt;0.05*Constantes!$F$17,((Clima!$F19-0.05*Constantes!$F$17)^2)/(Clima!$F19+0.95*Constantes!$F$17),0)</f>
        <v>0</v>
      </c>
      <c r="Y21" s="11">
        <f>MAX(0,Z20+Clima!$F19-X21-Constantes!$D$11)</f>
        <v>0</v>
      </c>
      <c r="Z21" s="11">
        <f>Z20+Clima!$F19-X21-W21-Y21</f>
        <v>32.616460488028125</v>
      </c>
      <c r="AA21" s="11">
        <f>0.0526*X21*Clima!$F19^1.218</f>
        <v>0</v>
      </c>
      <c r="AB21" s="11">
        <f>AA21*Constantes!$F$24</f>
        <v>0</v>
      </c>
      <c r="AC21" s="33"/>
      <c r="AD21" s="11">
        <v>16</v>
      </c>
      <c r="AE21" s="11">
        <f>0.0526*Clima!$F19^2.218</f>
        <v>0</v>
      </c>
      <c r="AF21" s="11">
        <f>IF(Clima!$F19&gt;0.05*$AJ$6,((Clima!$F19-0.05*$AJ$6)^2)/(Clima!$F19+0.95*$AJ$6),0)</f>
        <v>0</v>
      </c>
      <c r="AG21" s="11">
        <v>0</v>
      </c>
      <c r="AH21" s="11"/>
      <c r="AI21" s="11"/>
      <c r="AJ21" s="33"/>
      <c r="AK21" s="34"/>
    </row>
    <row r="22" spans="2:37" x14ac:dyDescent="0.25">
      <c r="B22" s="32"/>
      <c r="C22" s="11">
        <v>17</v>
      </c>
      <c r="D22" s="11">
        <f>'Cálculos de ET'!$I20*((1-Constantes!$D$18)*'Cálculos de ET'!$K20+'Cálculos de ET'!$L20)</f>
        <v>4.1233913857644131</v>
      </c>
      <c r="E22" s="11">
        <f>MIN(D22*Constantes!$D$16,0.8*(H21+Clima!$F20-F22-G22-Constantes!$D$12))</f>
        <v>2.0479798169905408</v>
      </c>
      <c r="F22" s="11">
        <f>IF(Clima!$F20&gt;0.05*Constantes!$D$17,((Clima!$F20-0.05*Constantes!$D$17)^2)/(Clima!$F20+0.95*Constantes!$D$17),0)</f>
        <v>0.51809262463659178</v>
      </c>
      <c r="G22" s="11">
        <f>MAX(0,H21+Clima!$F20-F22-Constantes!$D$11)</f>
        <v>0</v>
      </c>
      <c r="H22" s="11">
        <f>H21+Clima!$F20-F22-E22-G22</f>
        <v>40.80636977722903</v>
      </c>
      <c r="I22" s="11">
        <f>0.0526*F22*Clima!$F20^1.218</f>
        <v>0.38527696907700182</v>
      </c>
      <c r="J22" s="11">
        <f>I22*Constantes!$D$24</f>
        <v>2.3522598284717194E-3</v>
      </c>
      <c r="K22" s="33"/>
      <c r="L22" s="11">
        <v>17</v>
      </c>
      <c r="M22" s="11">
        <f>'Cálculos de ET'!$I20*((1-Constantes!$E$18)*'Cálculos de ET'!$K20+'Cálculos de ET'!$L20)</f>
        <v>4.1233913857644131</v>
      </c>
      <c r="N22" s="11">
        <f>MIN(M22*Constantes!$E$16,0.8*(Q21+Clima!$F20-O22-P22-Constantes!$D$12))</f>
        <v>2.2352517289896179</v>
      </c>
      <c r="O22" s="11">
        <f>IF(Clima!$F20&gt;0.05*Constantes!$E$17,((Clima!$F20-0.05*Constantes!$E$17)^2)/(Clima!$F20+0.95*Constantes!$E$17),0)</f>
        <v>0</v>
      </c>
      <c r="P22" s="11">
        <f>MAX(0,Q21+Clima!$F20-O22-Constantes!$D$11)</f>
        <v>0</v>
      </c>
      <c r="Q22" s="11">
        <f>Q21+Clima!$F20-O22-N22-P22</f>
        <v>40.201959446637623</v>
      </c>
      <c r="R22" s="11">
        <f>0.0526*O22*Clima!$F20^1.218</f>
        <v>0</v>
      </c>
      <c r="S22" s="11">
        <f>R22*Constantes!$E$24</f>
        <v>0</v>
      </c>
      <c r="T22" s="33"/>
      <c r="U22" s="11">
        <v>17</v>
      </c>
      <c r="V22" s="11">
        <f>'Cálculos de ET'!$I20*((1-Constantes!$F$18)*'Cálculos de ET'!$K20+'Cálculos de ET'!$L20)</f>
        <v>4.1233913857644131</v>
      </c>
      <c r="W22" s="11">
        <f>MIN(V22*Constantes!$F$16,0.8*(Z21+Clima!$F20-X22-Y22-Constantes!$D$12))</f>
        <v>2.439648208688451</v>
      </c>
      <c r="X22" s="11">
        <f>IF(Clima!$F20&gt;0.05*Constantes!$F$17,((Clima!$F20-0.05*Constantes!$F$17)^2)/(Clima!$F20+0.95*Constantes!$F$17),0)</f>
        <v>0</v>
      </c>
      <c r="Y22" s="11">
        <f>MAX(0,Z21+Clima!$F20-X22-Constantes!$D$11)</f>
        <v>0</v>
      </c>
      <c r="Z22" s="11">
        <f>Z21+Clima!$F20-X22-W22-Y22</f>
        <v>38.976812279339669</v>
      </c>
      <c r="AA22" s="11">
        <f>0.0526*X22*Clima!$F20^1.218</f>
        <v>0</v>
      </c>
      <c r="AB22" s="11">
        <f>AA22*Constantes!$F$24</f>
        <v>0</v>
      </c>
      <c r="AC22" s="33"/>
      <c r="AD22" s="11">
        <v>17</v>
      </c>
      <c r="AE22" s="11">
        <f>0.0526*Clima!$F20^2.218</f>
        <v>6.5440756471987749</v>
      </c>
      <c r="AF22" s="11">
        <f>IF(Clima!$F20&gt;0.05*$AJ$6,((Clima!$F20-0.05*$AJ$6)^2)/(Clima!$F20+0.95*$AJ$6),0)</f>
        <v>1.197931632400298</v>
      </c>
      <c r="AG22" s="11">
        <v>0.89083582074998446</v>
      </c>
      <c r="AH22" s="11"/>
      <c r="AI22" s="11"/>
      <c r="AJ22" s="33"/>
      <c r="AK22" s="34"/>
    </row>
    <row r="23" spans="2:37" x14ac:dyDescent="0.25">
      <c r="B23" s="32"/>
      <c r="C23" s="11">
        <v>18</v>
      </c>
      <c r="D23" s="11">
        <f>'Cálculos de ET'!$I21*((1-Constantes!$D$18)*'Cálculos de ET'!$K21+'Cálculos de ET'!$L21)</f>
        <v>3.971638095578816</v>
      </c>
      <c r="E23" s="11">
        <f>MIN(D23*Constantes!$D$16,0.8*(H22+Clima!$F21-F23-G23-Constantes!$D$12))</f>
        <v>1.9726079576674178</v>
      </c>
      <c r="F23" s="11">
        <f>IF(Clima!$F21&gt;0.05*Constantes!$D$17,((Clima!$F21-0.05*Constantes!$D$17)^2)/(Clima!$F21+0.95*Constantes!$D$17),0)</f>
        <v>0</v>
      </c>
      <c r="G23" s="11">
        <f>MAX(0,H22+Clima!$F21-F23-Constantes!$D$11)</f>
        <v>0</v>
      </c>
      <c r="H23" s="11">
        <f>H22+Clima!$F21-F23-E23-G23</f>
        <v>41.333761819561609</v>
      </c>
      <c r="I23" s="11">
        <f>0.0526*F23*Clima!$F21^1.218</f>
        <v>0</v>
      </c>
      <c r="J23" s="11">
        <f>I23*Constantes!$D$24</f>
        <v>0</v>
      </c>
      <c r="K23" s="33"/>
      <c r="L23" s="11">
        <v>18</v>
      </c>
      <c r="M23" s="11">
        <f>'Cálculos de ET'!$I21*((1-Constantes!$E$18)*'Cálculos de ET'!$K21+'Cálculos de ET'!$L21)</f>
        <v>3.971638095578816</v>
      </c>
      <c r="N23" s="11">
        <f>MIN(M23*Constantes!$E$16,0.8*(Q22+Clima!$F21-O23-P23-Constantes!$D$12))</f>
        <v>2.152987696174713</v>
      </c>
      <c r="O23" s="11">
        <f>IF(Clima!$F21&gt;0.05*Constantes!$E$17,((Clima!$F21-0.05*Constantes!$E$17)^2)/(Clima!$F21+0.95*Constantes!$E$17),0)</f>
        <v>0</v>
      </c>
      <c r="P23" s="11">
        <f>MAX(0,Q22+Clima!$F21-O23-Constantes!$D$11)</f>
        <v>0</v>
      </c>
      <c r="Q23" s="11">
        <f>Q22+Clima!$F21-O23-N23-P23</f>
        <v>40.548971750462911</v>
      </c>
      <c r="R23" s="11">
        <f>0.0526*O23*Clima!$F21^1.218</f>
        <v>0</v>
      </c>
      <c r="S23" s="11">
        <f>R23*Constantes!$E$24</f>
        <v>0</v>
      </c>
      <c r="T23" s="33"/>
      <c r="U23" s="11">
        <v>18</v>
      </c>
      <c r="V23" s="11">
        <f>'Cálculos de ET'!$I21*((1-Constantes!$F$18)*'Cálculos de ET'!$K21+'Cálculos de ET'!$L21)</f>
        <v>3.971638095578816</v>
      </c>
      <c r="W23" s="11">
        <f>MIN(V23*Constantes!$F$16,0.8*(Z22+Clima!$F21-X23-Y23-Constantes!$D$12))</f>
        <v>2.3498617664307422</v>
      </c>
      <c r="X23" s="11">
        <f>IF(Clima!$F21&gt;0.05*Constantes!$F$17,((Clima!$F21-0.05*Constantes!$F$17)^2)/(Clima!$F21+0.95*Constantes!$F$17),0)</f>
        <v>0</v>
      </c>
      <c r="Y23" s="11">
        <f>MAX(0,Z22+Clima!$F21-X23-Constantes!$D$11)</f>
        <v>0</v>
      </c>
      <c r="Z23" s="11">
        <f>Z22+Clima!$F21-X23-W23-Y23</f>
        <v>39.126950512908927</v>
      </c>
      <c r="AA23" s="11">
        <f>0.0526*X23*Clima!$F21^1.218</f>
        <v>0</v>
      </c>
      <c r="AB23" s="11">
        <f>AA23*Constantes!$F$24</f>
        <v>0</v>
      </c>
      <c r="AC23" s="33"/>
      <c r="AD23" s="11">
        <v>18</v>
      </c>
      <c r="AE23" s="11">
        <f>0.0526*Clima!$F21^2.218</f>
        <v>0.40143633905347276</v>
      </c>
      <c r="AF23" s="11">
        <f>IF(Clima!$F21&gt;0.05*$AJ$6,((Clima!$F21-0.05*$AJ$6)^2)/(Clima!$F21+0.95*$AJ$6),0)</f>
        <v>1.6667444764761515E-2</v>
      </c>
      <c r="AG23" s="11">
        <v>2.6763672030967324E-3</v>
      </c>
      <c r="AH23" s="11"/>
      <c r="AI23" s="11"/>
      <c r="AJ23" s="33"/>
      <c r="AK23" s="34"/>
    </row>
    <row r="24" spans="2:37" x14ac:dyDescent="0.25">
      <c r="B24" s="32"/>
      <c r="C24" s="11">
        <v>19</v>
      </c>
      <c r="D24" s="11">
        <f>'Cálculos de ET'!$I22*((1-Constantes!$D$18)*'Cálculos de ET'!$K22+'Cálculos de ET'!$L22)</f>
        <v>4.0575115478393968</v>
      </c>
      <c r="E24" s="11">
        <f>MIN(D24*Constantes!$D$16,0.8*(H23+Clima!$F22-F24-G24-Constantes!$D$12))</f>
        <v>2.0152590379534496</v>
      </c>
      <c r="F24" s="11">
        <f>IF(Clima!$F22&gt;0.05*Constantes!$D$17,((Clima!$F22-0.05*Constantes!$D$17)^2)/(Clima!$F22+0.95*Constantes!$D$17),0)</f>
        <v>0.37543652700921509</v>
      </c>
      <c r="G24" s="11">
        <f>MAX(0,H23+Clima!$F22-F24-Constantes!$D$11)</f>
        <v>5.3583252925523936</v>
      </c>
      <c r="H24" s="11">
        <f>H23+Clima!$F22-F24-E24-G24</f>
        <v>41.484740962046551</v>
      </c>
      <c r="I24" s="11">
        <f>0.0526*F24*Clima!$F22^1.218</f>
        <v>0.24481164104307768</v>
      </c>
      <c r="J24" s="11">
        <f>I24*Constantes!$D$24</f>
        <v>1.4946665256099906E-3</v>
      </c>
      <c r="K24" s="33"/>
      <c r="L24" s="11">
        <v>19</v>
      </c>
      <c r="M24" s="11">
        <f>'Cálculos de ET'!$I22*((1-Constantes!$E$18)*'Cálculos de ET'!$K22+'Cálculos de ET'!$L22)</f>
        <v>4.0575115478393968</v>
      </c>
      <c r="N24" s="11">
        <f>MIN(M24*Constantes!$E$16,0.8*(Q23+Clima!$F22-O24-P24-Constantes!$D$12))</f>
        <v>2.1995388878230377</v>
      </c>
      <c r="O24" s="11">
        <f>IF(Clima!$F22&gt;0.05*Constantes!$E$17,((Clima!$F22-0.05*Constantes!$E$17)^2)/(Clima!$F22+0.95*Constantes!$E$17),0)</f>
        <v>0</v>
      </c>
      <c r="P24" s="11">
        <f>MAX(0,Q23+Clima!$F22-O24-Constantes!$D$11)</f>
        <v>4.9489717504629098</v>
      </c>
      <c r="Q24" s="11">
        <f>Q23+Clima!$F22-O24-N24-P24</f>
        <v>41.300461112176961</v>
      </c>
      <c r="R24" s="11">
        <f>0.0526*O24*Clima!$F22^1.218</f>
        <v>0</v>
      </c>
      <c r="S24" s="11">
        <f>R24*Constantes!$E$24</f>
        <v>0</v>
      </c>
      <c r="T24" s="33"/>
      <c r="U24" s="11">
        <v>19</v>
      </c>
      <c r="V24" s="11">
        <f>'Cálculos de ET'!$I22*((1-Constantes!$F$18)*'Cálculos de ET'!$K22+'Cálculos de ET'!$L22)</f>
        <v>4.0575115478393968</v>
      </c>
      <c r="W24" s="11">
        <f>MIN(V24*Constantes!$F$16,0.8*(Z23+Clima!$F22-X24-Y24-Constantes!$D$12))</f>
        <v>2.4006697044559075</v>
      </c>
      <c r="X24" s="11">
        <f>IF(Clima!$F22&gt;0.05*Constantes!$F$17,((Clima!$F22-0.05*Constantes!$F$17)^2)/(Clima!$F22+0.95*Constantes!$F$17),0)</f>
        <v>0</v>
      </c>
      <c r="Y24" s="11">
        <f>MAX(0,Z23+Clima!$F22-X24-Constantes!$D$11)</f>
        <v>3.5269505129089254</v>
      </c>
      <c r="Z24" s="11">
        <f>Z23+Clima!$F22-X24-W24-Y24</f>
        <v>41.099330295544092</v>
      </c>
      <c r="AA24" s="11">
        <f>0.0526*X24*Clima!$F22^1.218</f>
        <v>0</v>
      </c>
      <c r="AB24" s="11">
        <f>AA24*Constantes!$F$24</f>
        <v>0</v>
      </c>
      <c r="AC24" s="33"/>
      <c r="AD24" s="11">
        <v>19</v>
      </c>
      <c r="AE24" s="11">
        <f>0.0526*Clima!$F22^2.218</f>
        <v>5.1513686738127191</v>
      </c>
      <c r="AF24" s="11">
        <f>IF(Clima!$F22&gt;0.05*$AJ$6,((Clima!$F22-0.05*$AJ$6)^2)/(Clima!$F22+0.95*$AJ$6),0)</f>
        <v>0.93240756681215686</v>
      </c>
      <c r="AG24" s="11">
        <v>0.6079968520129222</v>
      </c>
      <c r="AH24" s="11"/>
      <c r="AI24" s="11"/>
      <c r="AJ24" s="33"/>
      <c r="AK24" s="34"/>
    </row>
    <row r="25" spans="2:37" x14ac:dyDescent="0.25">
      <c r="B25" s="32"/>
      <c r="C25" s="11">
        <v>20</v>
      </c>
      <c r="D25" s="11">
        <f>'Cálculos de ET'!$I23*((1-Constantes!$D$18)*'Cálculos de ET'!$K23+'Cálculos de ET'!$L23)</f>
        <v>4.0050421344596874</v>
      </c>
      <c r="E25" s="11">
        <f>MIN(D25*Constantes!$D$16,0.8*(H24+Clima!$F23-F25-G25-Constantes!$D$12))</f>
        <v>1.989198863316145</v>
      </c>
      <c r="F25" s="11">
        <f>IF(Clima!$F23&gt;0.05*Constantes!$D$17,((Clima!$F23-0.05*Constantes!$D$17)^2)/(Clima!$F23+0.95*Constantes!$D$17),0)</f>
        <v>6.6303721468694607E-2</v>
      </c>
      <c r="G25" s="11">
        <f>MAX(0,H24+Clima!$F23-F25-Constantes!$D$11)</f>
        <v>2.9184372405778589</v>
      </c>
      <c r="H25" s="11">
        <f>H24+Clima!$F23-F25-E25-G25</f>
        <v>41.510801136683853</v>
      </c>
      <c r="I25" s="11">
        <f>0.0526*F25*Clima!$F23^1.218</f>
        <v>2.4766755366580202E-2</v>
      </c>
      <c r="J25" s="11">
        <f>I25*Constantes!$D$24</f>
        <v>1.5121029390871666E-4</v>
      </c>
      <c r="K25" s="33"/>
      <c r="L25" s="11">
        <v>20</v>
      </c>
      <c r="M25" s="11">
        <f>'Cálculos de ET'!$I23*((1-Constantes!$E$18)*'Cálculos de ET'!$K23+'Cálculos de ET'!$L23)</f>
        <v>4.0050421344596874</v>
      </c>
      <c r="N25" s="11">
        <f>MIN(M25*Constantes!$E$16,0.8*(Q24+Clima!$F23-O25-P25-Constantes!$D$12))</f>
        <v>2.1710957118051191</v>
      </c>
      <c r="O25" s="11">
        <f>IF(Clima!$F23&gt;0.05*Constantes!$E$17,((Clima!$F23-0.05*Constantes!$E$17)^2)/(Clima!$F23+0.95*Constantes!$E$17),0)</f>
        <v>0</v>
      </c>
      <c r="P25" s="11">
        <f>MAX(0,Q24+Clima!$F23-O25-Constantes!$D$11)</f>
        <v>2.8004611121769614</v>
      </c>
      <c r="Q25" s="11">
        <f>Q24+Clima!$F23-O25-N25-P25</f>
        <v>41.328904288194877</v>
      </c>
      <c r="R25" s="11">
        <f>0.0526*O25*Clima!$F23^1.218</f>
        <v>0</v>
      </c>
      <c r="S25" s="11">
        <f>R25*Constantes!$E$24</f>
        <v>0</v>
      </c>
      <c r="T25" s="33"/>
      <c r="U25" s="11">
        <v>20</v>
      </c>
      <c r="V25" s="11">
        <f>'Cálculos de ET'!$I23*((1-Constantes!$F$18)*'Cálculos de ET'!$K23+'Cálculos de ET'!$L23)</f>
        <v>4.0050421344596874</v>
      </c>
      <c r="W25" s="11">
        <f>MIN(V25*Constantes!$F$16,0.8*(Z24+Clima!$F23-X25-Y25-Constantes!$D$12))</f>
        <v>2.3696256200149612</v>
      </c>
      <c r="X25" s="11">
        <f>IF(Clima!$F23&gt;0.05*Constantes!$F$17,((Clima!$F23-0.05*Constantes!$F$17)^2)/(Clima!$F23+0.95*Constantes!$F$17),0)</f>
        <v>0</v>
      </c>
      <c r="Y25" s="11">
        <f>MAX(0,Z24+Clima!$F23-X25-Constantes!$D$11)</f>
        <v>2.5993302955440925</v>
      </c>
      <c r="Z25" s="11">
        <f>Z24+Clima!$F23-X25-W25-Y25</f>
        <v>41.130374379985042</v>
      </c>
      <c r="AA25" s="11">
        <f>0.0526*X25*Clima!$F23^1.218</f>
        <v>0</v>
      </c>
      <c r="AB25" s="11">
        <f>AA25*Constantes!$F$24</f>
        <v>0</v>
      </c>
      <c r="AC25" s="33"/>
      <c r="AD25" s="11">
        <v>20</v>
      </c>
      <c r="AE25" s="11">
        <f>0.0526*Clima!$F23^2.218</f>
        <v>1.867674605434769</v>
      </c>
      <c r="AF25" s="11">
        <f>IF(Clima!$F23&gt;0.05*$AJ$6,((Clima!$F23-0.05*$AJ$6)^2)/(Clima!$F23+0.95*$AJ$6),0)</f>
        <v>0.28178711203654261</v>
      </c>
      <c r="AG25" s="11">
        <v>0.10525732665789053</v>
      </c>
      <c r="AH25" s="11"/>
      <c r="AI25" s="11"/>
      <c r="AJ25" s="33"/>
      <c r="AK25" s="34"/>
    </row>
    <row r="26" spans="2:37" x14ac:dyDescent="0.25">
      <c r="B26" s="32"/>
      <c r="C26" s="11">
        <v>21</v>
      </c>
      <c r="D26" s="11">
        <f>'Cálculos de ET'!$I24*((1-Constantes!$D$18)*'Cálculos de ET'!$K24+'Cálculos de ET'!$L24)</f>
        <v>4.1987883631680356</v>
      </c>
      <c r="E26" s="11">
        <f>MIN(D26*Constantes!$D$16,0.8*(H25+Clima!$F24-F26-G26-Constantes!$D$12))</f>
        <v>2.0854275083539657</v>
      </c>
      <c r="F26" s="11">
        <f>IF(Clima!$F24&gt;0.05*Constantes!$D$17,((Clima!$F24-0.05*Constantes!$D$17)^2)/(Clima!$F24+0.95*Constantes!$D$17),0)</f>
        <v>0.16519996048916732</v>
      </c>
      <c r="G26" s="11">
        <f>MAX(0,H25+Clima!$F24-F26-Constantes!$D$11)</f>
        <v>4.0456011761946868</v>
      </c>
      <c r="H26" s="11">
        <f>H25+Clima!$F24-F26-E26-G26</f>
        <v>41.414572491646034</v>
      </c>
      <c r="I26" s="11">
        <f>0.0526*F26*Clima!$F24^1.218</f>
        <v>8.019157828126515E-2</v>
      </c>
      <c r="J26" s="11">
        <f>I26*Constantes!$D$24</f>
        <v>4.8959954347820142E-4</v>
      </c>
      <c r="K26" s="33"/>
      <c r="L26" s="11">
        <v>21</v>
      </c>
      <c r="M26" s="11">
        <f>'Cálculos de ET'!$I24*((1-Constantes!$E$18)*'Cálculos de ET'!$K24+'Cálculos de ET'!$L24)</f>
        <v>4.1987883631680356</v>
      </c>
      <c r="N26" s="11">
        <f>MIN(M26*Constantes!$E$16,0.8*(Q25+Clima!$F24-O26-P26-Constantes!$D$12))</f>
        <v>2.276123722049475</v>
      </c>
      <c r="O26" s="11">
        <f>IF(Clima!$F24&gt;0.05*Constantes!$E$17,((Clima!$F24-0.05*Constantes!$E$17)^2)/(Clima!$F24+0.95*Constantes!$E$17),0)</f>
        <v>0</v>
      </c>
      <c r="P26" s="11">
        <f>MAX(0,Q25+Clima!$F24-O26-Constantes!$D$11)</f>
        <v>4.0289042881948802</v>
      </c>
      <c r="Q26" s="11">
        <f>Q25+Clima!$F24-O26-N26-P26</f>
        <v>41.223876277950524</v>
      </c>
      <c r="R26" s="11">
        <f>0.0526*O26*Clima!$F24^1.218</f>
        <v>0</v>
      </c>
      <c r="S26" s="11">
        <f>R26*Constantes!$E$24</f>
        <v>0</v>
      </c>
      <c r="T26" s="33"/>
      <c r="U26" s="11">
        <v>21</v>
      </c>
      <c r="V26" s="11">
        <f>'Cálculos de ET'!$I24*((1-Constantes!$F$18)*'Cálculos de ET'!$K24+'Cálculos de ET'!$L24)</f>
        <v>4.1987883631680356</v>
      </c>
      <c r="W26" s="11">
        <f>MIN(V26*Constantes!$F$16,0.8*(Z25+Clima!$F24-X26-Y26-Constantes!$D$12))</f>
        <v>2.4842576293459984</v>
      </c>
      <c r="X26" s="11">
        <f>IF(Clima!$F24&gt;0.05*Constantes!$F$17,((Clima!$F24-0.05*Constantes!$F$17)^2)/(Clima!$F24+0.95*Constantes!$F$17),0)</f>
        <v>0</v>
      </c>
      <c r="Y26" s="11">
        <f>MAX(0,Z25+Clima!$F24-X26-Constantes!$D$11)</f>
        <v>3.8303743799850452</v>
      </c>
      <c r="Z26" s="11">
        <f>Z25+Clima!$F24-X26-W26-Y26</f>
        <v>41.015742370654003</v>
      </c>
      <c r="AA26" s="11">
        <f>0.0526*X26*Clima!$F24^1.218</f>
        <v>0</v>
      </c>
      <c r="AB26" s="11">
        <f>AA26*Constantes!$F$24</f>
        <v>0</v>
      </c>
      <c r="AC26" s="33"/>
      <c r="AD26" s="11">
        <v>21</v>
      </c>
      <c r="AE26" s="11">
        <f>0.0526*Clima!$F24^2.218</f>
        <v>3.0096120112355975</v>
      </c>
      <c r="AF26" s="11">
        <f>IF(Clima!$F24&gt;0.05*$AJ$6,((Clima!$F24-0.05*$AJ$6)^2)/(Clima!$F24+0.95*$AJ$6),0)</f>
        <v>0.51054547567973141</v>
      </c>
      <c r="AG26" s="11">
        <v>0.24782964449801789</v>
      </c>
      <c r="AH26" s="11"/>
      <c r="AI26" s="11"/>
      <c r="AJ26" s="33"/>
      <c r="AK26" s="34"/>
    </row>
    <row r="27" spans="2:37" x14ac:dyDescent="0.25">
      <c r="B27" s="32"/>
      <c r="C27" s="11">
        <v>22</v>
      </c>
      <c r="D27" s="11">
        <f>'Cálculos de ET'!$I25*((1-Constantes!$D$18)*'Cálculos de ET'!$K25+'Cálculos de ET'!$L25)</f>
        <v>4.0985881765396757</v>
      </c>
      <c r="E27" s="11">
        <f>MIN(D27*Constantes!$D$16,0.8*(H26+Clima!$F25-F27-G27-Constantes!$D$12))</f>
        <v>2.0356607167314129</v>
      </c>
      <c r="F27" s="11">
        <f>IF(Clima!$F25&gt;0.05*Constantes!$D$17,((Clima!$F25-0.05*Constantes!$D$17)^2)/(Clima!$F25+0.95*Constantes!$D$17),0)</f>
        <v>0</v>
      </c>
      <c r="G27" s="11">
        <f>MAX(0,H26+Clima!$F25-F27-Constantes!$D$11)</f>
        <v>0</v>
      </c>
      <c r="H27" s="11">
        <f>H26+Clima!$F25-F27-E27-G27</f>
        <v>39.478911774914621</v>
      </c>
      <c r="I27" s="11">
        <f>0.0526*F27*Clima!$F25^1.218</f>
        <v>0</v>
      </c>
      <c r="J27" s="11">
        <f>I27*Constantes!$D$24</f>
        <v>0</v>
      </c>
      <c r="K27" s="33"/>
      <c r="L27" s="11">
        <v>22</v>
      </c>
      <c r="M27" s="11">
        <f>'Cálculos de ET'!$I25*((1-Constantes!$E$18)*'Cálculos de ET'!$K25+'Cálculos de ET'!$L25)</f>
        <v>4.0985881765396757</v>
      </c>
      <c r="N27" s="11">
        <f>MIN(M27*Constantes!$E$16,0.8*(Q26+Clima!$F25-O27-P27-Constantes!$D$12))</f>
        <v>2.2218061423068955</v>
      </c>
      <c r="O27" s="11">
        <f>IF(Clima!$F25&gt;0.05*Constantes!$E$17,((Clima!$F25-0.05*Constantes!$E$17)^2)/(Clima!$F25+0.95*Constantes!$E$17),0)</f>
        <v>0</v>
      </c>
      <c r="P27" s="11">
        <f>MAX(0,Q26+Clima!$F25-O27-Constantes!$D$11)</f>
        <v>0</v>
      </c>
      <c r="Q27" s="11">
        <f>Q26+Clima!$F25-O27-N27-P27</f>
        <v>39.102070135643629</v>
      </c>
      <c r="R27" s="11">
        <f>0.0526*O27*Clima!$F25^1.218</f>
        <v>0</v>
      </c>
      <c r="S27" s="11">
        <f>R27*Constantes!$E$24</f>
        <v>0</v>
      </c>
      <c r="T27" s="33"/>
      <c r="U27" s="11">
        <v>22</v>
      </c>
      <c r="V27" s="11">
        <f>'Cálculos de ET'!$I25*((1-Constantes!$F$18)*'Cálculos de ET'!$K25+'Cálculos de ET'!$L25)</f>
        <v>4.0985881765396757</v>
      </c>
      <c r="W27" s="11">
        <f>MIN(V27*Constantes!$F$16,0.8*(Z26+Clima!$F25-X27-Y27-Constantes!$D$12))</f>
        <v>2.4249731271126969</v>
      </c>
      <c r="X27" s="11">
        <f>IF(Clima!$F25&gt;0.05*Constantes!$F$17,((Clima!$F25-0.05*Constantes!$F$17)^2)/(Clima!$F25+0.95*Constantes!$F$17),0)</f>
        <v>0</v>
      </c>
      <c r="Y27" s="11">
        <f>MAX(0,Z26+Clima!$F25-X27-Constantes!$D$11)</f>
        <v>0</v>
      </c>
      <c r="Z27" s="11">
        <f>Z26+Clima!$F25-X27-W27-Y27</f>
        <v>38.690769243541311</v>
      </c>
      <c r="AA27" s="11">
        <f>0.0526*X27*Clima!$F25^1.218</f>
        <v>0</v>
      </c>
      <c r="AB27" s="11">
        <f>AA27*Constantes!$F$24</f>
        <v>0</v>
      </c>
      <c r="AC27" s="33"/>
      <c r="AD27" s="11">
        <v>22</v>
      </c>
      <c r="AE27" s="11">
        <f>0.0526*Clima!$F25^2.218</f>
        <v>3.1840930012055863E-4</v>
      </c>
      <c r="AF27" s="11">
        <f>IF(Clima!$F25&gt;0.05*$AJ$6,((Clima!$F25-0.05*$AJ$6)^2)/(Clima!$F25+0.95*$AJ$6),0)</f>
        <v>0</v>
      </c>
      <c r="AG27" s="11">
        <v>0</v>
      </c>
      <c r="AH27" s="11"/>
      <c r="AI27" s="11"/>
      <c r="AJ27" s="33"/>
      <c r="AK27" s="34"/>
    </row>
    <row r="28" spans="2:37" x14ac:dyDescent="0.25">
      <c r="B28" s="32"/>
      <c r="C28" s="11">
        <v>23</v>
      </c>
      <c r="D28" s="11">
        <f>'Cálculos de ET'!$I26*((1-Constantes!$D$18)*'Cálculos de ET'!$K26+'Cálculos de ET'!$L26)</f>
        <v>4.0372529616056143</v>
      </c>
      <c r="E28" s="11">
        <f>MIN(D28*Constantes!$D$16,0.8*(H27+Clima!$F26-F28-G28-Constantes!$D$12))</f>
        <v>2.0051971321467912</v>
      </c>
      <c r="F28" s="11">
        <f>IF(Clima!$F26&gt;0.05*Constantes!$D$17,((Clima!$F26-0.05*Constantes!$D$17)^2)/(Clima!$F26+0.95*Constantes!$D$17),0)</f>
        <v>3.6643106722885799</v>
      </c>
      <c r="G28" s="11">
        <f>MAX(0,H27+Clima!$F26-F28-Constantes!$D$11)</f>
        <v>12.014601102626045</v>
      </c>
      <c r="H28" s="11">
        <f>H27+Clima!$F26-F28-E28-G28</f>
        <v>41.49480286785321</v>
      </c>
      <c r="I28" s="11">
        <f>0.0526*F28*Clima!$F26^1.218</f>
        <v>7.2717325110290023</v>
      </c>
      <c r="J28" s="11">
        <f>I28*Constantes!$D$24</f>
        <v>4.4396643562846047E-2</v>
      </c>
      <c r="K28" s="33"/>
      <c r="L28" s="11">
        <v>23</v>
      </c>
      <c r="M28" s="11">
        <f>'Cálculos de ET'!$I26*((1-Constantes!$E$18)*'Cálculos de ET'!$K26+'Cálculos de ET'!$L26)</f>
        <v>4.0372529616056143</v>
      </c>
      <c r="N28" s="11">
        <f>MIN(M28*Constantes!$E$16,0.8*(Q27+Clima!$F26-O28-P28-Constantes!$D$12))</f>
        <v>2.1885568985648067</v>
      </c>
      <c r="O28" s="11">
        <f>IF(Clima!$F26&gt;0.05*Constantes!$E$17,((Clima!$F26-0.05*Constantes!$E$17)^2)/(Clima!$F26+0.95*Constantes!$E$17),0)</f>
        <v>0.26246372531551954</v>
      </c>
      <c r="P28" s="11">
        <f>MAX(0,Q27+Clima!$F26-O28-Constantes!$D$11)</f>
        <v>15.039606410328112</v>
      </c>
      <c r="Q28" s="11">
        <f>Q27+Clima!$F26-O28-N28-P28</f>
        <v>41.311443101435195</v>
      </c>
      <c r="R28" s="11">
        <f>0.0526*O28*Clima!$F26^1.218</f>
        <v>0.52085267190258089</v>
      </c>
      <c r="S28" s="11">
        <f>R28*Constantes!$E$24</f>
        <v>1.5900000713820711E-3</v>
      </c>
      <c r="T28" s="33"/>
      <c r="U28" s="11">
        <v>23</v>
      </c>
      <c r="V28" s="11">
        <f>'Cálculos de ET'!$I26*((1-Constantes!$F$18)*'Cálculos de ET'!$K26+'Cálculos de ET'!$L26)</f>
        <v>4.0372529616056143</v>
      </c>
      <c r="W28" s="11">
        <f>MIN(V28*Constantes!$F$16,0.8*(Z27+Clima!$F26-X28-Y28-Constantes!$D$12))</f>
        <v>2.3886834972318156</v>
      </c>
      <c r="X28" s="11">
        <f>IF(Clima!$F26&gt;0.05*Constantes!$F$17,((Clima!$F26-0.05*Constantes!$F$17)^2)/(Clima!$F26+0.95*Constantes!$F$17),0)</f>
        <v>0.15511065211521166</v>
      </c>
      <c r="Y28" s="11">
        <f>MAX(0,Z27+Clima!$F26-X28-Constantes!$D$11)</f>
        <v>14.735658591426102</v>
      </c>
      <c r="Z28" s="11">
        <f>Z27+Clima!$F26-X28-W28-Y28</f>
        <v>41.111316502768183</v>
      </c>
      <c r="AA28" s="11">
        <f>0.0526*X28*Clima!$F26^1.218</f>
        <v>0.30781319398571599</v>
      </c>
      <c r="AB28" s="11">
        <f>AA28*Constantes!$F$24</f>
        <v>1.503451634019602E-4</v>
      </c>
      <c r="AC28" s="33"/>
      <c r="AD28" s="11">
        <v>23</v>
      </c>
      <c r="AE28" s="11">
        <f>0.0526*Clima!$F26^2.218</f>
        <v>39.094155293825366</v>
      </c>
      <c r="AF28" s="11">
        <f>IF(Clima!$F26&gt;0.05*$AJ$6,((Clima!$F26-0.05*$AJ$6)^2)/(Clima!$F26+0.95*$AJ$6),0)</f>
        <v>6.13740799509831</v>
      </c>
      <c r="AG28" s="11">
        <v>12.17953204375323</v>
      </c>
      <c r="AH28" s="11"/>
      <c r="AI28" s="11"/>
      <c r="AJ28" s="33"/>
      <c r="AK28" s="34"/>
    </row>
    <row r="29" spans="2:37" x14ac:dyDescent="0.25">
      <c r="B29" s="32"/>
      <c r="C29" s="11">
        <v>24</v>
      </c>
      <c r="D29" s="11">
        <f>'Cálculos de ET'!$I27*((1-Constantes!$D$18)*'Cálculos de ET'!$K27+'Cálculos de ET'!$L27)</f>
        <v>3.9413120485262638</v>
      </c>
      <c r="E29" s="11">
        <f>MIN(D29*Constantes!$D$16,0.8*(H28+Clima!$F27-F29-G29-Constantes!$D$12))</f>
        <v>1.9575458094301317</v>
      </c>
      <c r="F29" s="11">
        <f>IF(Clima!$F27&gt;0.05*Constantes!$D$17,((Clima!$F27-0.05*Constantes!$D$17)^2)/(Clima!$F27+0.95*Constantes!$D$17),0)</f>
        <v>0</v>
      </c>
      <c r="G29" s="11">
        <f>MAX(0,H28+Clima!$F27-F29-Constantes!$D$11)</f>
        <v>0.39480286785320828</v>
      </c>
      <c r="H29" s="11">
        <f>H28+Clima!$F27-F29-E29-G29</f>
        <v>41.54245419056987</v>
      </c>
      <c r="I29" s="11">
        <f>0.0526*F29*Clima!$F27^1.218</f>
        <v>0</v>
      </c>
      <c r="J29" s="11">
        <f>I29*Constantes!$D$24</f>
        <v>0</v>
      </c>
      <c r="K29" s="33"/>
      <c r="L29" s="11">
        <v>24</v>
      </c>
      <c r="M29" s="11">
        <f>'Cálculos de ET'!$I27*((1-Constantes!$E$18)*'Cálculos de ET'!$K27+'Cálculos de ET'!$L27)</f>
        <v>3.9413120485262638</v>
      </c>
      <c r="N29" s="11">
        <f>MIN(M29*Constantes!$E$16,0.8*(Q28+Clima!$F27-O29-P29-Constantes!$D$12))</f>
        <v>2.1365482309952339</v>
      </c>
      <c r="O29" s="11">
        <f>IF(Clima!$F27&gt;0.05*Constantes!$E$17,((Clima!$F27-0.05*Constantes!$E$17)^2)/(Clima!$F27+0.95*Constantes!$E$17),0)</f>
        <v>0</v>
      </c>
      <c r="P29" s="11">
        <f>MAX(0,Q28+Clima!$F27-O29-Constantes!$D$11)</f>
        <v>0.21144310143519363</v>
      </c>
      <c r="Q29" s="11">
        <f>Q28+Clima!$F27-O29-N29-P29</f>
        <v>41.363451769004769</v>
      </c>
      <c r="R29" s="11">
        <f>0.0526*O29*Clima!$F27^1.218</f>
        <v>0</v>
      </c>
      <c r="S29" s="11">
        <f>R29*Constantes!$E$24</f>
        <v>0</v>
      </c>
      <c r="T29" s="33"/>
      <c r="U29" s="11">
        <v>24</v>
      </c>
      <c r="V29" s="11">
        <f>'Cálculos de ET'!$I27*((1-Constantes!$F$18)*'Cálculos de ET'!$K27+'Cálculos de ET'!$L27)</f>
        <v>3.9413120485262638</v>
      </c>
      <c r="W29" s="11">
        <f>MIN(V29*Constantes!$F$16,0.8*(Z28+Clima!$F27-X29-Y29-Constantes!$D$12))</f>
        <v>2.3319190393290206</v>
      </c>
      <c r="X29" s="11">
        <f>IF(Clima!$F27&gt;0.05*Constantes!$F$17,((Clima!$F27-0.05*Constantes!$F$17)^2)/(Clima!$F27+0.95*Constantes!$F$17),0)</f>
        <v>0</v>
      </c>
      <c r="Y29" s="11">
        <f>MAX(0,Z28+Clima!$F27-X29-Constantes!$D$11)</f>
        <v>1.1316502768181635E-2</v>
      </c>
      <c r="Z29" s="11">
        <f>Z28+Clima!$F27-X29-W29-Y29</f>
        <v>41.168080960670977</v>
      </c>
      <c r="AA29" s="11">
        <f>0.0526*X29*Clima!$F27^1.218</f>
        <v>0</v>
      </c>
      <c r="AB29" s="11">
        <f>AA29*Constantes!$F$24</f>
        <v>0</v>
      </c>
      <c r="AC29" s="33"/>
      <c r="AD29" s="11">
        <v>24</v>
      </c>
      <c r="AE29" s="11">
        <f>0.0526*Clima!$F27^2.218</f>
        <v>0.36668595716871932</v>
      </c>
      <c r="AF29" s="11">
        <f>IF(Clima!$F27&gt;0.05*$AJ$6,((Clima!$F27-0.05*$AJ$6)^2)/(Clima!$F27+0.95*$AJ$6),0)</f>
        <v>1.2646160328663239E-2</v>
      </c>
      <c r="AG29" s="11">
        <v>1.9321539185937356E-3</v>
      </c>
      <c r="AH29" s="11"/>
      <c r="AI29" s="11"/>
      <c r="AJ29" s="33"/>
      <c r="AK29" s="34"/>
    </row>
    <row r="30" spans="2:37" x14ac:dyDescent="0.25">
      <c r="B30" s="32"/>
      <c r="C30" s="11">
        <v>25</v>
      </c>
      <c r="D30" s="11">
        <f>'Cálculos de ET'!$I28*((1-Constantes!$D$18)*'Cálculos de ET'!$K28+'Cálculos de ET'!$L28)</f>
        <v>4.1129341938741897</v>
      </c>
      <c r="E30" s="11">
        <f>MIN(D30*Constantes!$D$16,0.8*(H29+Clima!$F28-F30-G30-Constantes!$D$12))</f>
        <v>2.0427860054092504</v>
      </c>
      <c r="F30" s="11">
        <f>IF(Clima!$F28&gt;0.05*Constantes!$D$17,((Clima!$F28-0.05*Constantes!$D$17)^2)/(Clima!$F28+0.95*Constantes!$D$17),0)</f>
        <v>0</v>
      </c>
      <c r="G30" s="11">
        <f>MAX(0,H29+Clima!$F28-F30-Constantes!$D$11)</f>
        <v>0</v>
      </c>
      <c r="H30" s="11">
        <f>H29+Clima!$F28-F30-E30-G30</f>
        <v>39.499668185160623</v>
      </c>
      <c r="I30" s="11">
        <f>0.0526*F30*Clima!$F28^1.218</f>
        <v>0</v>
      </c>
      <c r="J30" s="11">
        <f>I30*Constantes!$D$24</f>
        <v>0</v>
      </c>
      <c r="K30" s="33"/>
      <c r="L30" s="11">
        <v>25</v>
      </c>
      <c r="M30" s="11">
        <f>'Cálculos de ET'!$I28*((1-Constantes!$E$18)*'Cálculos de ET'!$K28+'Cálculos de ET'!$L28)</f>
        <v>4.1129341938741897</v>
      </c>
      <c r="N30" s="11">
        <f>MIN(M30*Constantes!$E$16,0.8*(Q29+Clima!$F28-O30-P30-Constantes!$D$12))</f>
        <v>2.2295829835162446</v>
      </c>
      <c r="O30" s="11">
        <f>IF(Clima!$F28&gt;0.05*Constantes!$E$17,((Clima!$F28-0.05*Constantes!$E$17)^2)/(Clima!$F28+0.95*Constantes!$E$17),0)</f>
        <v>0</v>
      </c>
      <c r="P30" s="11">
        <f>MAX(0,Q29+Clima!$F28-O30-Constantes!$D$11)</f>
        <v>0</v>
      </c>
      <c r="Q30" s="11">
        <f>Q29+Clima!$F28-O30-N30-P30</f>
        <v>39.133868785488524</v>
      </c>
      <c r="R30" s="11">
        <f>0.0526*O30*Clima!$F28^1.218</f>
        <v>0</v>
      </c>
      <c r="S30" s="11">
        <f>R30*Constantes!$E$24</f>
        <v>0</v>
      </c>
      <c r="T30" s="33"/>
      <c r="U30" s="11">
        <v>25</v>
      </c>
      <c r="V30" s="11">
        <f>'Cálculos de ET'!$I28*((1-Constantes!$F$18)*'Cálculos de ET'!$K28+'Cálculos de ET'!$L28)</f>
        <v>4.1129341938741897</v>
      </c>
      <c r="W30" s="11">
        <f>MIN(V30*Constantes!$F$16,0.8*(Z29+Clima!$F28-X30-Y30-Constantes!$D$12))</f>
        <v>2.4334611002924418</v>
      </c>
      <c r="X30" s="11">
        <f>IF(Clima!$F28&gt;0.05*Constantes!$F$17,((Clima!$F28-0.05*Constantes!$F$17)^2)/(Clima!$F28+0.95*Constantes!$F$17),0)</f>
        <v>0</v>
      </c>
      <c r="Y30" s="11">
        <f>MAX(0,Z29+Clima!$F28-X30-Constantes!$D$11)</f>
        <v>0</v>
      </c>
      <c r="Z30" s="11">
        <f>Z29+Clima!$F28-X30-W30-Y30</f>
        <v>38.734619860378537</v>
      </c>
      <c r="AA30" s="11">
        <f>0.0526*X30*Clima!$F28^1.218</f>
        <v>0</v>
      </c>
      <c r="AB30" s="11">
        <f>AA30*Constantes!$F$24</f>
        <v>0</v>
      </c>
      <c r="AC30" s="33"/>
      <c r="AD30" s="11">
        <v>25</v>
      </c>
      <c r="AE30" s="11">
        <f>0.0526*Clima!$F28^2.218</f>
        <v>0</v>
      </c>
      <c r="AF30" s="11">
        <f>IF(Clima!$F28&gt;0.05*$AJ$6,((Clima!$F28-0.05*$AJ$6)^2)/(Clima!$F28+0.95*$AJ$6),0)</f>
        <v>0</v>
      </c>
      <c r="AG30" s="11">
        <v>0</v>
      </c>
      <c r="AH30" s="11"/>
      <c r="AI30" s="11"/>
      <c r="AJ30" s="33"/>
      <c r="AK30" s="34"/>
    </row>
    <row r="31" spans="2:37" x14ac:dyDescent="0.25">
      <c r="B31" s="32"/>
      <c r="C31" s="11">
        <v>26</v>
      </c>
      <c r="D31" s="11">
        <f>'Cálculos de ET'!$I29*((1-Constantes!$D$18)*'Cálculos de ET'!$K29+'Cálculos de ET'!$L29)</f>
        <v>4.1160723425575751</v>
      </c>
      <c r="E31" s="11">
        <f>MIN(D31*Constantes!$D$16,0.8*(H30+Clima!$F29-F31-G31-Constantes!$D$12))</f>
        <v>2.0443446411449893</v>
      </c>
      <c r="F31" s="11">
        <f>IF(Clima!$F29&gt;0.05*Constantes!$D$17,((Clima!$F29-0.05*Constantes!$D$17)^2)/(Clima!$F29+0.95*Constantes!$D$17),0)</f>
        <v>1.7201230267147222E-2</v>
      </c>
      <c r="G31" s="11">
        <f>MAX(0,H30+Clima!$F29-F31-Constantes!$D$11)</f>
        <v>0</v>
      </c>
      <c r="H31" s="11">
        <f>H30+Clima!$F29-F31-E31-G31</f>
        <v>41.438122313748487</v>
      </c>
      <c r="I31" s="11">
        <f>0.0526*F31*Clima!$F29^1.218</f>
        <v>4.8961455887232162E-3</v>
      </c>
      <c r="J31" s="11">
        <f>I31*Constantes!$D$24</f>
        <v>2.989279792740697E-5</v>
      </c>
      <c r="K31" s="33"/>
      <c r="L31" s="11">
        <v>26</v>
      </c>
      <c r="M31" s="11">
        <f>'Cálculos de ET'!$I29*((1-Constantes!$E$18)*'Cálculos de ET'!$K29+'Cálculos de ET'!$L29)</f>
        <v>4.1160723425575751</v>
      </c>
      <c r="N31" s="11">
        <f>MIN(M31*Constantes!$E$16,0.8*(Q30+Clima!$F29-O31-P31-Constantes!$D$12))</f>
        <v>2.2312841444331006</v>
      </c>
      <c r="O31" s="11">
        <f>IF(Clima!$F29&gt;0.05*Constantes!$E$17,((Clima!$F29-0.05*Constantes!$E$17)^2)/(Clima!$F29+0.95*Constantes!$E$17),0)</f>
        <v>0</v>
      </c>
      <c r="P31" s="11">
        <f>MAX(0,Q30+Clima!$F29-O31-Constantes!$D$11)</f>
        <v>0</v>
      </c>
      <c r="Q31" s="11">
        <f>Q30+Clima!$F29-O31-N31-P31</f>
        <v>40.902584641055427</v>
      </c>
      <c r="R31" s="11">
        <f>0.0526*O31*Clima!$F29^1.218</f>
        <v>0</v>
      </c>
      <c r="S31" s="11">
        <f>R31*Constantes!$E$24</f>
        <v>0</v>
      </c>
      <c r="T31" s="33"/>
      <c r="U31" s="11">
        <v>26</v>
      </c>
      <c r="V31" s="11">
        <f>'Cálculos de ET'!$I29*((1-Constantes!$F$18)*'Cálculos de ET'!$K29+'Cálculos de ET'!$L29)</f>
        <v>4.1160723425575751</v>
      </c>
      <c r="W31" s="11">
        <f>MIN(V31*Constantes!$F$16,0.8*(Z30+Clima!$F29-X31-Y31-Constantes!$D$12))</f>
        <v>2.4353178192157174</v>
      </c>
      <c r="X31" s="11">
        <f>IF(Clima!$F29&gt;0.05*Constantes!$F$17,((Clima!$F29-0.05*Constantes!$F$17)^2)/(Clima!$F29+0.95*Constantes!$F$17),0)</f>
        <v>0</v>
      </c>
      <c r="Y31" s="11">
        <f>MAX(0,Z30+Clima!$F29-X31-Constantes!$D$11)</f>
        <v>0</v>
      </c>
      <c r="Z31" s="11">
        <f>Z30+Clima!$F29-X31-W31-Y31</f>
        <v>40.299302041162818</v>
      </c>
      <c r="AA31" s="11">
        <f>0.0526*X31*Clima!$F29^1.218</f>
        <v>0</v>
      </c>
      <c r="AB31" s="11">
        <f>AA31*Constantes!$F$24</f>
        <v>0</v>
      </c>
      <c r="AC31" s="33"/>
      <c r="AD31" s="11">
        <v>26</v>
      </c>
      <c r="AE31" s="11">
        <f>0.0526*Clima!$F29^2.218</f>
        <v>1.1385570712519109</v>
      </c>
      <c r="AF31" s="11">
        <f>IF(Clima!$F29&gt;0.05*$AJ$6,((Clima!$F29-0.05*$AJ$6)^2)/(Clima!$F29+0.95*$AJ$6),0)</f>
        <v>0.13940420338375761</v>
      </c>
      <c r="AG31" s="11">
        <v>3.9679910381204199E-2</v>
      </c>
      <c r="AH31" s="11"/>
      <c r="AI31" s="11"/>
      <c r="AJ31" s="33"/>
      <c r="AK31" s="34"/>
    </row>
    <row r="32" spans="2:37" x14ac:dyDescent="0.25">
      <c r="B32" s="32"/>
      <c r="C32" s="11">
        <v>27</v>
      </c>
      <c r="D32" s="11">
        <f>'Cálculos de ET'!$I30*((1-Constantes!$D$18)*'Cálculos de ET'!$K30+'Cálculos de ET'!$L30)</f>
        <v>4.1622615751112209</v>
      </c>
      <c r="E32" s="11">
        <f>MIN(D32*Constantes!$D$16,0.8*(H31+Clima!$F30-F32-G32-Constantes!$D$12))</f>
        <v>2.0672856154989461</v>
      </c>
      <c r="F32" s="11">
        <f>IF(Clima!$F30&gt;0.05*Constantes!$D$17,((Clima!$F30-0.05*Constantes!$D$17)^2)/(Clima!$F30+0.95*Constantes!$D$17),0)</f>
        <v>0</v>
      </c>
      <c r="G32" s="11">
        <f>MAX(0,H31+Clima!$F30-F32-Constantes!$D$11)</f>
        <v>0</v>
      </c>
      <c r="H32" s="11">
        <f>H31+Clima!$F30-F32-E32-G32</f>
        <v>39.470836698249542</v>
      </c>
      <c r="I32" s="11">
        <f>0.0526*F32*Clima!$F30^1.218</f>
        <v>0</v>
      </c>
      <c r="J32" s="11">
        <f>I32*Constantes!$D$24</f>
        <v>0</v>
      </c>
      <c r="K32" s="33"/>
      <c r="L32" s="11">
        <v>27</v>
      </c>
      <c r="M32" s="11">
        <f>'Cálculos de ET'!$I30*((1-Constantes!$E$18)*'Cálculos de ET'!$K30+'Cálculos de ET'!$L30)</f>
        <v>4.1622615751112209</v>
      </c>
      <c r="N32" s="11">
        <f>MIN(M32*Constantes!$E$16,0.8*(Q31+Clima!$F30-O32-P32-Constantes!$D$12))</f>
        <v>2.2563228934305113</v>
      </c>
      <c r="O32" s="11">
        <f>IF(Clima!$F30&gt;0.05*Constantes!$E$17,((Clima!$F30-0.05*Constantes!$E$17)^2)/(Clima!$F30+0.95*Constantes!$E$17),0)</f>
        <v>0</v>
      </c>
      <c r="P32" s="11">
        <f>MAX(0,Q31+Clima!$F30-O32-Constantes!$D$11)</f>
        <v>0</v>
      </c>
      <c r="Q32" s="11">
        <f>Q31+Clima!$F30-O32-N32-P32</f>
        <v>38.746261747624914</v>
      </c>
      <c r="R32" s="11">
        <f>0.0526*O32*Clima!$F30^1.218</f>
        <v>0</v>
      </c>
      <c r="S32" s="11">
        <f>R32*Constantes!$E$24</f>
        <v>0</v>
      </c>
      <c r="T32" s="33"/>
      <c r="U32" s="11">
        <v>27</v>
      </c>
      <c r="V32" s="11">
        <f>'Cálculos de ET'!$I30*((1-Constantes!$F$18)*'Cálculos de ET'!$K30+'Cálculos de ET'!$L30)</f>
        <v>4.1622615751112209</v>
      </c>
      <c r="W32" s="11">
        <f>MIN(V32*Constantes!$F$16,0.8*(Z31+Clima!$F30-X32-Y32-Constantes!$D$12))</f>
        <v>2.4626461681202696</v>
      </c>
      <c r="X32" s="11">
        <f>IF(Clima!$F30&gt;0.05*Constantes!$F$17,((Clima!$F30-0.05*Constantes!$F$17)^2)/(Clima!$F30+0.95*Constantes!$F$17),0)</f>
        <v>0</v>
      </c>
      <c r="Y32" s="11">
        <f>MAX(0,Z31+Clima!$F30-X32-Constantes!$D$11)</f>
        <v>0</v>
      </c>
      <c r="Z32" s="11">
        <f>Z31+Clima!$F30-X32-W32-Y32</f>
        <v>37.936655873042547</v>
      </c>
      <c r="AA32" s="11">
        <f>0.0526*X32*Clima!$F30^1.218</f>
        <v>0</v>
      </c>
      <c r="AB32" s="11">
        <f>AA32*Constantes!$F$24</f>
        <v>0</v>
      </c>
      <c r="AC32" s="33"/>
      <c r="AD32" s="11">
        <v>27</v>
      </c>
      <c r="AE32" s="11">
        <f>0.0526*Clima!$F30^2.218</f>
        <v>3.1840930012055863E-4</v>
      </c>
      <c r="AF32" s="11">
        <f>IF(Clima!$F30&gt;0.05*$AJ$6,((Clima!$F30-0.05*$AJ$6)^2)/(Clima!$F30+0.95*$AJ$6),0)</f>
        <v>0</v>
      </c>
      <c r="AG32" s="11">
        <v>0</v>
      </c>
      <c r="AH32" s="11"/>
      <c r="AI32" s="11"/>
      <c r="AJ32" s="33"/>
      <c r="AK32" s="34"/>
    </row>
    <row r="33" spans="2:37" x14ac:dyDescent="0.25">
      <c r="B33" s="32"/>
      <c r="C33" s="11">
        <v>28</v>
      </c>
      <c r="D33" s="11">
        <f>'Cálculos de ET'!$I31*((1-Constantes!$D$18)*'Cálculos de ET'!$K31+'Cálculos de ET'!$L31)</f>
        <v>4.1263226209061692</v>
      </c>
      <c r="E33" s="11">
        <f>MIN(D33*Constantes!$D$16,0.8*(H32+Clima!$F31-F33-G33-Constantes!$D$12))</f>
        <v>2.0494356842239774</v>
      </c>
      <c r="F33" s="11">
        <f>IF(Clima!$F31&gt;0.05*Constantes!$D$17,((Clima!$F31-0.05*Constantes!$D$17)^2)/(Clima!$F31+0.95*Constantes!$D$17),0)</f>
        <v>0</v>
      </c>
      <c r="G33" s="11">
        <f>MAX(0,H32+Clima!$F31-F33-Constantes!$D$11)</f>
        <v>0</v>
      </c>
      <c r="H33" s="11">
        <f>H32+Clima!$F31-F33-E33-G33</f>
        <v>37.421401014025562</v>
      </c>
      <c r="I33" s="11">
        <f>0.0526*F33*Clima!$F31^1.218</f>
        <v>0</v>
      </c>
      <c r="J33" s="11">
        <f>I33*Constantes!$D$24</f>
        <v>0</v>
      </c>
      <c r="K33" s="33"/>
      <c r="L33" s="11">
        <v>28</v>
      </c>
      <c r="M33" s="11">
        <f>'Cálculos de ET'!$I31*((1-Constantes!$E$18)*'Cálculos de ET'!$K31+'Cálculos de ET'!$L31)</f>
        <v>4.1263226209061692</v>
      </c>
      <c r="N33" s="11">
        <f>MIN(M33*Constantes!$E$16,0.8*(Q32+Clima!$F31-O33-P33-Constantes!$D$12))</f>
        <v>2.2368407240196082</v>
      </c>
      <c r="O33" s="11">
        <f>IF(Clima!$F31&gt;0.05*Constantes!$E$17,((Clima!$F31-0.05*Constantes!$E$17)^2)/(Clima!$F31+0.95*Constantes!$E$17),0)</f>
        <v>0</v>
      </c>
      <c r="P33" s="11">
        <f>MAX(0,Q32+Clima!$F31-O33-Constantes!$D$11)</f>
        <v>0</v>
      </c>
      <c r="Q33" s="11">
        <f>Q32+Clima!$F31-O33-N33-P33</f>
        <v>36.509421023605306</v>
      </c>
      <c r="R33" s="11">
        <f>0.0526*O33*Clima!$F31^1.218</f>
        <v>0</v>
      </c>
      <c r="S33" s="11">
        <f>R33*Constantes!$E$24</f>
        <v>0</v>
      </c>
      <c r="T33" s="33"/>
      <c r="U33" s="11">
        <v>28</v>
      </c>
      <c r="V33" s="11">
        <f>'Cálculos de ET'!$I31*((1-Constantes!$F$18)*'Cálculos de ET'!$K31+'Cálculos de ET'!$L31)</f>
        <v>4.1263226209061692</v>
      </c>
      <c r="W33" s="11">
        <f>MIN(V33*Constantes!$F$16,0.8*(Z32+Clima!$F31-X33-Y33-Constantes!$D$12))</f>
        <v>2.4413825050221725</v>
      </c>
      <c r="X33" s="11">
        <f>IF(Clima!$F31&gt;0.05*Constantes!$F$17,((Clima!$F31-0.05*Constantes!$F$17)^2)/(Clima!$F31+0.95*Constantes!$F$17),0)</f>
        <v>0</v>
      </c>
      <c r="Y33" s="11">
        <f>MAX(0,Z32+Clima!$F31-X33-Constantes!$D$11)</f>
        <v>0</v>
      </c>
      <c r="Z33" s="11">
        <f>Z32+Clima!$F31-X33-W33-Y33</f>
        <v>35.495273368020378</v>
      </c>
      <c r="AA33" s="11">
        <f>0.0526*X33*Clima!$F31^1.218</f>
        <v>0</v>
      </c>
      <c r="AB33" s="11">
        <f>AA33*Constantes!$F$24</f>
        <v>0</v>
      </c>
      <c r="AC33" s="33"/>
      <c r="AD33" s="11">
        <v>28</v>
      </c>
      <c r="AE33" s="11">
        <f>0.0526*Clima!$F31^2.218</f>
        <v>0</v>
      </c>
      <c r="AF33" s="11">
        <f>IF(Clima!$F31&gt;0.05*$AJ$6,((Clima!$F31-0.05*$AJ$6)^2)/(Clima!$F31+0.95*$AJ$6),0)</f>
        <v>0</v>
      </c>
      <c r="AG33" s="11">
        <v>0</v>
      </c>
      <c r="AH33" s="11"/>
      <c r="AI33" s="11"/>
      <c r="AJ33" s="33"/>
      <c r="AK33" s="34"/>
    </row>
    <row r="34" spans="2:37" x14ac:dyDescent="0.25">
      <c r="B34" s="32"/>
      <c r="C34" s="11">
        <v>29</v>
      </c>
      <c r="D34" s="11">
        <f>'Cálculos de ET'!$I32*((1-Constantes!$D$18)*'Cálculos de ET'!$K32+'Cálculos de ET'!$L32)</f>
        <v>3.9350897593082892</v>
      </c>
      <c r="E34" s="11">
        <f>MIN(D34*Constantes!$D$16,0.8*(H33+Clima!$F32-F34-G34-Constantes!$D$12))</f>
        <v>1.9544553623826153</v>
      </c>
      <c r="F34" s="11">
        <f>IF(Clima!$F32&gt;0.05*Constantes!$D$17,((Clima!$F32-0.05*Constantes!$D$17)^2)/(Clima!$F32+0.95*Constantes!$D$17),0)</f>
        <v>0</v>
      </c>
      <c r="G34" s="11">
        <f>MAX(0,H33+Clima!$F32-F34-Constantes!$D$11)</f>
        <v>0</v>
      </c>
      <c r="H34" s="11">
        <f>H33+Clima!$F32-F34-E34-G34</f>
        <v>37.166945651642948</v>
      </c>
      <c r="I34" s="11">
        <f>0.0526*F34*Clima!$F32^1.218</f>
        <v>0</v>
      </c>
      <c r="J34" s="11">
        <f>I34*Constantes!$D$24</f>
        <v>0</v>
      </c>
      <c r="K34" s="33"/>
      <c r="L34" s="11">
        <v>29</v>
      </c>
      <c r="M34" s="11">
        <f>'Cálculos de ET'!$I32*((1-Constantes!$E$18)*'Cálculos de ET'!$K32+'Cálculos de ET'!$L32)</f>
        <v>3.9350897593082892</v>
      </c>
      <c r="N34" s="11">
        <f>MIN(M34*Constantes!$E$16,0.8*(Q33+Clima!$F32-O34-P34-Constantes!$D$12))</f>
        <v>2.1331751864715516</v>
      </c>
      <c r="O34" s="11">
        <f>IF(Clima!$F32&gt;0.05*Constantes!$E$17,((Clima!$F32-0.05*Constantes!$E$17)^2)/(Clima!$F32+0.95*Constantes!$E$17),0)</f>
        <v>0</v>
      </c>
      <c r="P34" s="11">
        <f>MAX(0,Q33+Clima!$F32-O34-Constantes!$D$11)</f>
        <v>0</v>
      </c>
      <c r="Q34" s="11">
        <f>Q33+Clima!$F32-O34-N34-P34</f>
        <v>36.076245837133754</v>
      </c>
      <c r="R34" s="11">
        <f>0.0526*O34*Clima!$F32^1.218</f>
        <v>0</v>
      </c>
      <c r="S34" s="11">
        <f>R34*Constantes!$E$24</f>
        <v>0</v>
      </c>
      <c r="T34" s="33"/>
      <c r="U34" s="11">
        <v>29</v>
      </c>
      <c r="V34" s="11">
        <f>'Cálculos de ET'!$I32*((1-Constantes!$F$18)*'Cálculos de ET'!$K32+'Cálculos de ET'!$L32)</f>
        <v>3.9350897593082892</v>
      </c>
      <c r="W34" s="11">
        <f>MIN(V34*Constantes!$F$16,0.8*(Z33+Clima!$F32-X34-Y34-Constantes!$D$12))</f>
        <v>2.3282375559760258</v>
      </c>
      <c r="X34" s="11">
        <f>IF(Clima!$F32&gt;0.05*Constantes!$F$17,((Clima!$F32-0.05*Constantes!$F$17)^2)/(Clima!$F32+0.95*Constantes!$F$17),0)</f>
        <v>0</v>
      </c>
      <c r="Y34" s="11">
        <f>MAX(0,Z33+Clima!$F32-X34-Constantes!$D$11)</f>
        <v>0</v>
      </c>
      <c r="Z34" s="11">
        <f>Z33+Clima!$F32-X34-W34-Y34</f>
        <v>34.867035812044357</v>
      </c>
      <c r="AA34" s="11">
        <f>0.0526*X34*Clima!$F32^1.218</f>
        <v>0</v>
      </c>
      <c r="AB34" s="11">
        <f>AA34*Constantes!$F$24</f>
        <v>0</v>
      </c>
      <c r="AC34" s="33"/>
      <c r="AD34" s="11">
        <v>29</v>
      </c>
      <c r="AE34" s="11">
        <f>0.0526*Clima!$F32^2.218</f>
        <v>0.17065595668433275</v>
      </c>
      <c r="AF34" s="11">
        <f>IF(Clima!$F32&gt;0.05*$AJ$6,((Clima!$F32-0.05*$AJ$6)^2)/(Clima!$F32+0.95*$AJ$6),0)</f>
        <v>0</v>
      </c>
      <c r="AG34" s="11">
        <v>0</v>
      </c>
      <c r="AH34" s="11"/>
      <c r="AI34" s="11"/>
      <c r="AJ34" s="33"/>
      <c r="AK34" s="34"/>
    </row>
    <row r="35" spans="2:37" x14ac:dyDescent="0.25">
      <c r="B35" s="32"/>
      <c r="C35" s="11">
        <v>30</v>
      </c>
      <c r="D35" s="11">
        <f>'Cálculos de ET'!$I33*((1-Constantes!$D$18)*'Cálculos de ET'!$K33+'Cálculos de ET'!$L33)</f>
        <v>4.1058947764292153</v>
      </c>
      <c r="E35" s="11">
        <f>MIN(D35*Constantes!$D$16,0.8*(H34+Clima!$F33-F35-G35-Constantes!$D$12))</f>
        <v>2.0392897123092428</v>
      </c>
      <c r="F35" s="11">
        <f>IF(Clima!$F33&gt;0.05*Constantes!$D$17,((Clima!$F33-0.05*Constantes!$D$17)^2)/(Clima!$F33+0.95*Constantes!$D$17),0)</f>
        <v>7.9816951799345878E-2</v>
      </c>
      <c r="G35" s="11">
        <f>MAX(0,H34+Clima!$F33-F35-Constantes!$D$11)</f>
        <v>0</v>
      </c>
      <c r="H35" s="11">
        <f>H34+Clima!$F33-F35-E35-G35</f>
        <v>40.247838987534365</v>
      </c>
      <c r="I35" s="11">
        <f>0.0526*F35*Clima!$F33^1.218</f>
        <v>3.1273245547771236E-2</v>
      </c>
      <c r="J35" s="11">
        <f>I35*Constantes!$D$24</f>
        <v>1.9093484716770602E-4</v>
      </c>
      <c r="K35" s="33"/>
      <c r="L35" s="11">
        <v>30</v>
      </c>
      <c r="M35" s="11">
        <f>'Cálculos de ET'!$I33*((1-Constantes!$E$18)*'Cálculos de ET'!$K33+'Cálculos de ET'!$L33)</f>
        <v>4.1058947764292153</v>
      </c>
      <c r="N35" s="11">
        <f>MIN(M35*Constantes!$E$16,0.8*(Q34+Clima!$F33-O35-P35-Constantes!$D$12))</f>
        <v>2.2257669814580159</v>
      </c>
      <c r="O35" s="11">
        <f>IF(Clima!$F33&gt;0.05*Constantes!$E$17,((Clima!$F33-0.05*Constantes!$E$17)^2)/(Clima!$F33+0.95*Constantes!$E$17),0)</f>
        <v>0</v>
      </c>
      <c r="P35" s="11">
        <f>MAX(0,Q34+Clima!$F33-O35-Constantes!$D$11)</f>
        <v>0</v>
      </c>
      <c r="Q35" s="11">
        <f>Q34+Clima!$F33-O35-N35-P35</f>
        <v>39.050478855675742</v>
      </c>
      <c r="R35" s="11">
        <f>0.0526*O35*Clima!$F33^1.218</f>
        <v>0</v>
      </c>
      <c r="S35" s="11">
        <f>R35*Constantes!$E$24</f>
        <v>0</v>
      </c>
      <c r="T35" s="33"/>
      <c r="U35" s="11">
        <v>30</v>
      </c>
      <c r="V35" s="11">
        <f>'Cálculos de ET'!$I33*((1-Constantes!$F$18)*'Cálculos de ET'!$K33+'Cálculos de ET'!$L33)</f>
        <v>4.1058947764292153</v>
      </c>
      <c r="W35" s="11">
        <f>MIN(V35*Constantes!$F$16,0.8*(Z34+Clima!$F33-X35-Y35-Constantes!$D$12))</f>
        <v>2.4292961543648901</v>
      </c>
      <c r="X35" s="11">
        <f>IF(Clima!$F33&gt;0.05*Constantes!$F$17,((Clima!$F33-0.05*Constantes!$F$17)^2)/(Clima!$F33+0.95*Constantes!$F$17),0)</f>
        <v>0</v>
      </c>
      <c r="Y35" s="11">
        <f>MAX(0,Z34+Clima!$F33-X35-Constantes!$D$11)</f>
        <v>0</v>
      </c>
      <c r="Z35" s="11">
        <f>Z34+Clima!$F33-X35-W35-Y35</f>
        <v>37.637739657679468</v>
      </c>
      <c r="AA35" s="11">
        <f>0.0526*X35*Clima!$F33^1.218</f>
        <v>0</v>
      </c>
      <c r="AB35" s="11">
        <f>AA35*Constantes!$F$24</f>
        <v>0</v>
      </c>
      <c r="AC35" s="33"/>
      <c r="AD35" s="11">
        <v>30</v>
      </c>
      <c r="AE35" s="11">
        <f>0.0526*Clima!$F33^2.218</f>
        <v>2.0374227928075692</v>
      </c>
      <c r="AF35" s="11">
        <f>IF(Clima!$F33&gt;0.05*$AJ$6,((Clima!$F33-0.05*$AJ$6)^2)/(Clima!$F33+0.95*$AJ$6),0)</f>
        <v>0.31566536171689474</v>
      </c>
      <c r="AG35" s="11">
        <v>0.12368150055035526</v>
      </c>
      <c r="AH35" s="11"/>
      <c r="AI35" s="11"/>
      <c r="AJ35" s="33"/>
      <c r="AK35" s="34"/>
    </row>
    <row r="36" spans="2:37" x14ac:dyDescent="0.25">
      <c r="B36" s="32"/>
      <c r="C36" s="11">
        <v>31</v>
      </c>
      <c r="D36" s="11">
        <f>'Cálculos de ET'!$I34*((1-Constantes!$D$18)*'Cálculos de ET'!$K34+'Cálculos de ET'!$L34)</f>
        <v>4.065335938938448</v>
      </c>
      <c r="E36" s="11">
        <f>MIN(D36*Constantes!$D$16,0.8*(H35+Clima!$F34-F36-G36-Constantes!$D$12))</f>
        <v>2.0191452067771078</v>
      </c>
      <c r="F36" s="11">
        <f>IF(Clima!$F34&gt;0.05*Constantes!$D$17,((Clima!$F34-0.05*Constantes!$D$17)^2)/(Clima!$F34+0.95*Constantes!$D$17),0)</f>
        <v>2.4518776879640778E-4</v>
      </c>
      <c r="G36" s="11">
        <f>MAX(0,H35+Clima!$F34-F36-Constantes!$D$11)</f>
        <v>0</v>
      </c>
      <c r="H36" s="11">
        <f>H35+Clima!$F34-F36-E36-G36</f>
        <v>41.328448592988458</v>
      </c>
      <c r="I36" s="11">
        <f>0.0526*F36*Clima!$F34^1.218</f>
        <v>5.1163834898075714E-5</v>
      </c>
      <c r="J36" s="11">
        <f>I36*Constantes!$D$24</f>
        <v>3.1237432590280155E-7</v>
      </c>
      <c r="K36" s="33"/>
      <c r="L36" s="11">
        <v>31</v>
      </c>
      <c r="M36" s="11">
        <f>'Cálculos de ET'!$I34*((1-Constantes!$E$18)*'Cálculos de ET'!$K34+'Cálculos de ET'!$L34)</f>
        <v>4.065335938938448</v>
      </c>
      <c r="N36" s="11">
        <f>MIN(M36*Constantes!$E$16,0.8*(Q35+Clima!$F34-O36-P36-Constantes!$D$12))</f>
        <v>2.2037804167239385</v>
      </c>
      <c r="O36" s="11">
        <f>IF(Clima!$F34&gt;0.05*Constantes!$E$17,((Clima!$F34-0.05*Constantes!$E$17)^2)/(Clima!$F34+0.95*Constantes!$E$17),0)</f>
        <v>0</v>
      </c>
      <c r="P36" s="11">
        <f>MAX(0,Q35+Clima!$F34-O36-Constantes!$D$11)</f>
        <v>0</v>
      </c>
      <c r="Q36" s="11">
        <f>Q35+Clima!$F34-O36-N36-P36</f>
        <v>39.946698438951806</v>
      </c>
      <c r="R36" s="11">
        <f>0.0526*O36*Clima!$F34^1.218</f>
        <v>0</v>
      </c>
      <c r="S36" s="11">
        <f>R36*Constantes!$E$24</f>
        <v>0</v>
      </c>
      <c r="T36" s="33"/>
      <c r="U36" s="11">
        <v>31</v>
      </c>
      <c r="V36" s="11">
        <f>'Cálculos de ET'!$I34*((1-Constantes!$F$18)*'Cálculos de ET'!$K34+'Cálculos de ET'!$L34)</f>
        <v>4.065335938938448</v>
      </c>
      <c r="W36" s="11">
        <f>MIN(V36*Constantes!$F$16,0.8*(Z35+Clima!$F34-X36-Y36-Constantes!$D$12))</f>
        <v>2.4052990883642069</v>
      </c>
      <c r="X36" s="11">
        <f>IF(Clima!$F34&gt;0.05*Constantes!$F$17,((Clima!$F34-0.05*Constantes!$F$17)^2)/(Clima!$F34+0.95*Constantes!$F$17),0)</f>
        <v>0</v>
      </c>
      <c r="Y36" s="11">
        <f>MAX(0,Z35+Clima!$F34-X36-Constantes!$D$11)</f>
        <v>0</v>
      </c>
      <c r="Z36" s="11">
        <f>Z35+Clima!$F34-X36-W36-Y36</f>
        <v>38.33244056931526</v>
      </c>
      <c r="AA36" s="11">
        <f>0.0526*X36*Clima!$F34^1.218</f>
        <v>0</v>
      </c>
      <c r="AB36" s="11">
        <f>AA36*Constantes!$F$24</f>
        <v>0</v>
      </c>
      <c r="AC36" s="33"/>
      <c r="AD36" s="11">
        <v>31</v>
      </c>
      <c r="AE36" s="11">
        <f>0.0526*Clima!$F34^2.218</f>
        <v>0.64688336193366625</v>
      </c>
      <c r="AF36" s="11">
        <f>IF(Clima!$F34&gt;0.05*$AJ$6,((Clima!$F34-0.05*$AJ$6)^2)/(Clima!$F34+0.95*$AJ$6),0)</f>
        <v>5.1991254547749992E-2</v>
      </c>
      <c r="AG36" s="11">
        <v>1.0849121784837911E-2</v>
      </c>
      <c r="AH36" s="11"/>
      <c r="AI36" s="11"/>
      <c r="AJ36" s="33"/>
      <c r="AK36" s="34"/>
    </row>
    <row r="37" spans="2:37" x14ac:dyDescent="0.25">
      <c r="B37" s="32"/>
      <c r="C37" s="11">
        <v>32</v>
      </c>
      <c r="D37" s="11">
        <f>'Cálculos de ET'!$I35*((1-Constantes!$D$18)*'Cálculos de ET'!$K35+'Cálculos de ET'!$L35)</f>
        <v>4.1366629141671192</v>
      </c>
      <c r="E37" s="11">
        <f>MIN(D37*Constantes!$D$16,0.8*(H36+Clima!$F35-F37-G37-Constantes!$D$12))</f>
        <v>2.0545714353373206</v>
      </c>
      <c r="F37" s="11">
        <f>IF(Clima!$F35&gt;0.05*Constantes!$D$17,((Clima!$F35-0.05*Constantes!$D$17)^2)/(Clima!$F35+0.95*Constantes!$D$17),0)</f>
        <v>0</v>
      </c>
      <c r="G37" s="11">
        <f>MAX(0,H36+Clima!$F35-F37-Constantes!$D$11)</f>
        <v>0</v>
      </c>
      <c r="H37" s="11">
        <f>H36+Clima!$F35-F37-E37-G37</f>
        <v>40.673877157651134</v>
      </c>
      <c r="I37" s="11">
        <f>0.0526*F37*Clima!$F35^1.218</f>
        <v>0</v>
      </c>
      <c r="J37" s="11">
        <f>I37*Constantes!$D$24</f>
        <v>0</v>
      </c>
      <c r="K37" s="33"/>
      <c r="L37" s="11">
        <v>32</v>
      </c>
      <c r="M37" s="11">
        <f>'Cálculos de ET'!$I35*((1-Constantes!$E$18)*'Cálculos de ET'!$K35+'Cálculos de ET'!$L35)</f>
        <v>4.1366629141671192</v>
      </c>
      <c r="N37" s="11">
        <f>MIN(M37*Constantes!$E$16,0.8*(Q36+Clima!$F35-O37-P37-Constantes!$D$12))</f>
        <v>2.2424460998443707</v>
      </c>
      <c r="O37" s="11">
        <f>IF(Clima!$F35&gt;0.05*Constantes!$E$17,((Clima!$F35-0.05*Constantes!$E$17)^2)/(Clima!$F35+0.95*Constantes!$E$17),0)</f>
        <v>0</v>
      </c>
      <c r="P37" s="11">
        <f>MAX(0,Q36+Clima!$F35-O37-Constantes!$D$11)</f>
        <v>0</v>
      </c>
      <c r="Q37" s="11">
        <f>Q36+Clima!$F35-O37-N37-P37</f>
        <v>39.104252339107433</v>
      </c>
      <c r="R37" s="11">
        <f>0.0526*O37*Clima!$F35^1.218</f>
        <v>0</v>
      </c>
      <c r="S37" s="11">
        <f>R37*Constantes!$E$24</f>
        <v>0</v>
      </c>
      <c r="T37" s="33"/>
      <c r="U37" s="11">
        <v>32</v>
      </c>
      <c r="V37" s="11">
        <f>'Cálculos de ET'!$I35*((1-Constantes!$F$18)*'Cálculos de ET'!$K35+'Cálculos de ET'!$L35)</f>
        <v>4.1366629141671192</v>
      </c>
      <c r="W37" s="11">
        <f>MIN(V37*Constantes!$F$16,0.8*(Z36+Clima!$F35-X37-Y37-Constantes!$D$12))</f>
        <v>2.4475004491054051</v>
      </c>
      <c r="X37" s="11">
        <f>IF(Clima!$F35&gt;0.05*Constantes!$F$17,((Clima!$F35-0.05*Constantes!$F$17)^2)/(Clima!$F35+0.95*Constantes!$F$17),0)</f>
        <v>0</v>
      </c>
      <c r="Y37" s="11">
        <f>MAX(0,Z36+Clima!$F35-X37-Constantes!$D$11)</f>
        <v>0</v>
      </c>
      <c r="Z37" s="11">
        <f>Z36+Clima!$F35-X37-W37-Y37</f>
        <v>37.284940120209853</v>
      </c>
      <c r="AA37" s="11">
        <f>0.0526*X37*Clima!$F35^1.218</f>
        <v>0</v>
      </c>
      <c r="AB37" s="11">
        <f>AA37*Constantes!$F$24</f>
        <v>0</v>
      </c>
      <c r="AC37" s="33"/>
      <c r="AD37" s="11">
        <v>32</v>
      </c>
      <c r="AE37" s="11">
        <f>0.0526*Clima!$F35^2.218</f>
        <v>0.11094244358496377</v>
      </c>
      <c r="AF37" s="11">
        <f>IF(Clima!$F35&gt;0.05*$AJ$6,((Clima!$F35-0.05*$AJ$6)^2)/(Clima!$F35+0.95*$AJ$6),0)</f>
        <v>0</v>
      </c>
      <c r="AG37" s="11">
        <v>0</v>
      </c>
      <c r="AH37" s="11"/>
      <c r="AI37" s="11"/>
      <c r="AJ37" s="33"/>
      <c r="AK37" s="34"/>
    </row>
    <row r="38" spans="2:37" x14ac:dyDescent="0.25">
      <c r="B38" s="32"/>
      <c r="C38" s="11">
        <v>33</v>
      </c>
      <c r="D38" s="11">
        <f>'Cálculos de ET'!$I36*((1-Constantes!$D$18)*'Cálculos de ET'!$K36+'Cálculos de ET'!$L36)</f>
        <v>4.2337185899010539</v>
      </c>
      <c r="E38" s="11">
        <f>MIN(D38*Constantes!$D$16,0.8*(H37+Clima!$F36-F38-G38-Constantes!$D$12))</f>
        <v>2.1027764312816064</v>
      </c>
      <c r="F38" s="11">
        <f>IF(Clima!$F36&gt;0.05*Constantes!$D$17,((Clima!$F36-0.05*Constantes!$D$17)^2)/(Clima!$F36+0.95*Constantes!$D$17),0)</f>
        <v>0</v>
      </c>
      <c r="G38" s="11">
        <f>MAX(0,H37+Clima!$F36-F38-Constantes!$D$11)</f>
        <v>0</v>
      </c>
      <c r="H38" s="11">
        <f>H37+Clima!$F36-F38-E38-G38</f>
        <v>40.771100726369532</v>
      </c>
      <c r="I38" s="11">
        <f>0.0526*F38*Clima!$F36^1.218</f>
        <v>0</v>
      </c>
      <c r="J38" s="11">
        <f>I38*Constantes!$D$24</f>
        <v>0</v>
      </c>
      <c r="K38" s="33"/>
      <c r="L38" s="11">
        <v>33</v>
      </c>
      <c r="M38" s="11">
        <f>'Cálculos de ET'!$I36*((1-Constantes!$E$18)*'Cálculos de ET'!$K36+'Cálculos de ET'!$L36)</f>
        <v>4.2337185899010539</v>
      </c>
      <c r="N38" s="11">
        <f>MIN(M38*Constantes!$E$16,0.8*(Q37+Clima!$F36-O38-P38-Constantes!$D$12))</f>
        <v>2.2950590697752653</v>
      </c>
      <c r="O38" s="11">
        <f>IF(Clima!$F36&gt;0.05*Constantes!$E$17,((Clima!$F36-0.05*Constantes!$E$17)^2)/(Clima!$F36+0.95*Constantes!$E$17),0)</f>
        <v>0</v>
      </c>
      <c r="P38" s="11">
        <f>MAX(0,Q37+Clima!$F36-O38-Constantes!$D$11)</f>
        <v>0</v>
      </c>
      <c r="Q38" s="11">
        <f>Q37+Clima!$F36-O38-N38-P38</f>
        <v>39.009193269332172</v>
      </c>
      <c r="R38" s="11">
        <f>0.0526*O38*Clima!$F36^1.218</f>
        <v>0</v>
      </c>
      <c r="S38" s="11">
        <f>R38*Constantes!$E$24</f>
        <v>0</v>
      </c>
      <c r="T38" s="33"/>
      <c r="U38" s="11">
        <v>33</v>
      </c>
      <c r="V38" s="11">
        <f>'Cálculos de ET'!$I36*((1-Constantes!$F$18)*'Cálculos de ET'!$K36+'Cálculos de ET'!$L36)</f>
        <v>4.2337185899010539</v>
      </c>
      <c r="W38" s="11">
        <f>MIN(V38*Constantes!$F$16,0.8*(Z37+Clima!$F36-X38-Y38-Constantes!$D$12))</f>
        <v>2.50492446814585</v>
      </c>
      <c r="X38" s="11">
        <f>IF(Clima!$F36&gt;0.05*Constantes!$F$17,((Clima!$F36-0.05*Constantes!$F$17)^2)/(Clima!$F36+0.95*Constantes!$F$17),0)</f>
        <v>0</v>
      </c>
      <c r="Y38" s="11">
        <f>MAX(0,Z37+Clima!$F36-X38-Constantes!$D$11)</f>
        <v>0</v>
      </c>
      <c r="Z38" s="11">
        <f>Z37+Clima!$F36-X38-W38-Y38</f>
        <v>36.980015652064004</v>
      </c>
      <c r="AA38" s="11">
        <f>0.0526*X38*Clima!$F36^1.218</f>
        <v>0</v>
      </c>
      <c r="AB38" s="11">
        <f>AA38*Constantes!$F$24</f>
        <v>0</v>
      </c>
      <c r="AC38" s="33"/>
      <c r="AD38" s="11">
        <v>33</v>
      </c>
      <c r="AE38" s="11">
        <f>0.0526*Clima!$F36^2.218</f>
        <v>0.30232861200727251</v>
      </c>
      <c r="AF38" s="11">
        <f>IF(Clima!$F36&gt;0.05*$AJ$6,((Clima!$F36-0.05*$AJ$6)^2)/(Clima!$F36+0.95*$AJ$6),0)</f>
        <v>6.2440408225724973E-3</v>
      </c>
      <c r="AG38" s="11">
        <v>8.5806917963867778E-4</v>
      </c>
      <c r="AH38" s="11"/>
      <c r="AI38" s="11"/>
      <c r="AJ38" s="33"/>
      <c r="AK38" s="34"/>
    </row>
    <row r="39" spans="2:37" x14ac:dyDescent="0.25">
      <c r="B39" s="32"/>
      <c r="C39" s="11">
        <v>34</v>
      </c>
      <c r="D39" s="11">
        <f>'Cálculos de ET'!$I37*((1-Constantes!$D$18)*'Cálculos de ET'!$K37+'Cálculos de ET'!$L37)</f>
        <v>4.2918525048244813</v>
      </c>
      <c r="E39" s="11">
        <f>MIN(D39*Constantes!$D$16,0.8*(H38+Clima!$F37-F39-G39-Constantes!$D$12))</f>
        <v>2.1316500145307873</v>
      </c>
      <c r="F39" s="11">
        <f>IF(Clima!$F37&gt;0.05*Constantes!$D$17,((Clima!$F37-0.05*Constantes!$D$17)^2)/(Clima!$F37+0.95*Constantes!$D$17),0)</f>
        <v>0</v>
      </c>
      <c r="G39" s="11">
        <f>MAX(0,H38+Clima!$F37-F39-Constantes!$D$11)</f>
        <v>0</v>
      </c>
      <c r="H39" s="11">
        <f>H38+Clima!$F37-F39-E39-G39</f>
        <v>38.639450711838748</v>
      </c>
      <c r="I39" s="11">
        <f>0.0526*F39*Clima!$F37^1.218</f>
        <v>0</v>
      </c>
      <c r="J39" s="11">
        <f>I39*Constantes!$D$24</f>
        <v>0</v>
      </c>
      <c r="K39" s="33"/>
      <c r="L39" s="11">
        <v>34</v>
      </c>
      <c r="M39" s="11">
        <f>'Cálculos de ET'!$I37*((1-Constantes!$E$18)*'Cálculos de ET'!$K37+'Cálculos de ET'!$L37)</f>
        <v>4.2918525048244813</v>
      </c>
      <c r="N39" s="11">
        <f>MIN(M39*Constantes!$E$16,0.8*(Q38+Clima!$F37-O39-P39-Constantes!$D$12))</f>
        <v>2.3265729188593336</v>
      </c>
      <c r="O39" s="11">
        <f>IF(Clima!$F37&gt;0.05*Constantes!$E$17,((Clima!$F37-0.05*Constantes!$E$17)^2)/(Clima!$F37+0.95*Constantes!$E$17),0)</f>
        <v>0</v>
      </c>
      <c r="P39" s="11">
        <f>MAX(0,Q38+Clima!$F37-O39-Constantes!$D$11)</f>
        <v>0</v>
      </c>
      <c r="Q39" s="11">
        <f>Q38+Clima!$F37-O39-N39-P39</f>
        <v>36.682620350472838</v>
      </c>
      <c r="R39" s="11">
        <f>0.0526*O39*Clima!$F37^1.218</f>
        <v>0</v>
      </c>
      <c r="S39" s="11">
        <f>R39*Constantes!$E$24</f>
        <v>0</v>
      </c>
      <c r="T39" s="33"/>
      <c r="U39" s="11">
        <v>34</v>
      </c>
      <c r="V39" s="11">
        <f>'Cálculos de ET'!$I37*((1-Constantes!$F$18)*'Cálculos de ET'!$K37+'Cálculos de ET'!$L37)</f>
        <v>4.2918525048244813</v>
      </c>
      <c r="W39" s="11">
        <f>MIN(V39*Constantes!$F$16,0.8*(Z38+Clima!$F37-X39-Y39-Constantes!$D$12))</f>
        <v>2.5393200149514787</v>
      </c>
      <c r="X39" s="11">
        <f>IF(Clima!$F37&gt;0.05*Constantes!$F$17,((Clima!$F37-0.05*Constantes!$F$17)^2)/(Clima!$F37+0.95*Constantes!$F$17),0)</f>
        <v>0</v>
      </c>
      <c r="Y39" s="11">
        <f>MAX(0,Z38+Clima!$F37-X39-Constantes!$D$11)</f>
        <v>0</v>
      </c>
      <c r="Z39" s="11">
        <f>Z38+Clima!$F37-X39-W39-Y39</f>
        <v>34.440695637112526</v>
      </c>
      <c r="AA39" s="11">
        <f>0.0526*X39*Clima!$F37^1.218</f>
        <v>0</v>
      </c>
      <c r="AB39" s="11">
        <f>AA39*Constantes!$F$24</f>
        <v>0</v>
      </c>
      <c r="AC39" s="33"/>
      <c r="AD39" s="11">
        <v>34</v>
      </c>
      <c r="AE39" s="11">
        <f>0.0526*Clima!$F37^2.218</f>
        <v>0</v>
      </c>
      <c r="AF39" s="11">
        <f>IF(Clima!$F37&gt;0.05*$AJ$6,((Clima!$F37-0.05*$AJ$6)^2)/(Clima!$F37+0.95*$AJ$6),0)</f>
        <v>0</v>
      </c>
      <c r="AG39" s="11">
        <v>0</v>
      </c>
      <c r="AH39" s="11"/>
      <c r="AI39" s="11"/>
      <c r="AJ39" s="33"/>
      <c r="AK39" s="34"/>
    </row>
    <row r="40" spans="2:37" x14ac:dyDescent="0.25">
      <c r="B40" s="32"/>
      <c r="C40" s="11">
        <v>35</v>
      </c>
      <c r="D40" s="11">
        <f>'Cálculos de ET'!$I38*((1-Constantes!$D$18)*'Cálculos de ET'!$K38+'Cálculos de ET'!$L38)</f>
        <v>4.1558056568333264</v>
      </c>
      <c r="E40" s="11">
        <f>MIN(D40*Constantes!$D$16,0.8*(H39+Clima!$F38-F40-G40-Constantes!$D$12))</f>
        <v>2.0640791310553608</v>
      </c>
      <c r="F40" s="11">
        <f>IF(Clima!$F38&gt;0.05*Constantes!$D$17,((Clima!$F38-0.05*Constantes!$D$17)^2)/(Clima!$F38+0.95*Constantes!$D$17),0)</f>
        <v>1.7200492605823656E-3</v>
      </c>
      <c r="G40" s="11">
        <f>MAX(0,H39+Clima!$F38-F40-Constantes!$D$11)</f>
        <v>0</v>
      </c>
      <c r="H40" s="11">
        <f>H39+Clima!$F38-F40-E40-G40</f>
        <v>39.873651531522803</v>
      </c>
      <c r="I40" s="11">
        <f>0.0526*F40*Clima!$F38^1.218</f>
        <v>3.8732596163212473E-4</v>
      </c>
      <c r="J40" s="11">
        <f>I40*Constantes!$D$24</f>
        <v>2.364769693485971E-6</v>
      </c>
      <c r="K40" s="33"/>
      <c r="L40" s="11">
        <v>35</v>
      </c>
      <c r="M40" s="11">
        <f>'Cálculos de ET'!$I38*((1-Constantes!$E$18)*'Cálculos de ET'!$K38+'Cálculos de ET'!$L38)</f>
        <v>4.1558056568333264</v>
      </c>
      <c r="N40" s="11">
        <f>MIN(M40*Constantes!$E$16,0.8*(Q39+Clima!$F38-O40-P40-Constantes!$D$12))</f>
        <v>2.252823200788503</v>
      </c>
      <c r="O40" s="11">
        <f>IF(Clima!$F38&gt;0.05*Constantes!$E$17,((Clima!$F38-0.05*Constantes!$E$17)^2)/(Clima!$F38+0.95*Constantes!$E$17),0)</f>
        <v>0</v>
      </c>
      <c r="P40" s="11">
        <f>MAX(0,Q39+Clima!$F38-O40-Constantes!$D$11)</f>
        <v>0</v>
      </c>
      <c r="Q40" s="11">
        <f>Q39+Clima!$F38-O40-N40-P40</f>
        <v>37.72979714968433</v>
      </c>
      <c r="R40" s="11">
        <f>0.0526*O40*Clima!$F38^1.218</f>
        <v>0</v>
      </c>
      <c r="S40" s="11">
        <f>R40*Constantes!$E$24</f>
        <v>0</v>
      </c>
      <c r="T40" s="33"/>
      <c r="U40" s="11">
        <v>35</v>
      </c>
      <c r="V40" s="11">
        <f>'Cálculos de ET'!$I38*((1-Constantes!$F$18)*'Cálculos de ET'!$K38+'Cálculos de ET'!$L38)</f>
        <v>4.1558056568333264</v>
      </c>
      <c r="W40" s="11">
        <f>MIN(V40*Constantes!$F$16,0.8*(Z39+Clima!$F38-X40-Y40-Constantes!$D$12))</f>
        <v>2.458826455658222</v>
      </c>
      <c r="X40" s="11">
        <f>IF(Clima!$F38&gt;0.05*Constantes!$F$17,((Clima!$F38-0.05*Constantes!$F$17)^2)/(Clima!$F38+0.95*Constantes!$F$17),0)</f>
        <v>0</v>
      </c>
      <c r="Y40" s="11">
        <f>MAX(0,Z39+Clima!$F38-X40-Constantes!$D$11)</f>
        <v>0</v>
      </c>
      <c r="Z40" s="11">
        <f>Z39+Clima!$F38-X40-W40-Y40</f>
        <v>35.281869181454304</v>
      </c>
      <c r="AA40" s="11">
        <f>0.0526*X40*Clima!$F38^1.218</f>
        <v>0</v>
      </c>
      <c r="AB40" s="11">
        <f>AA40*Constantes!$F$24</f>
        <v>0</v>
      </c>
      <c r="AC40" s="33"/>
      <c r="AD40" s="11">
        <v>35</v>
      </c>
      <c r="AE40" s="11">
        <f>0.0526*Clima!$F38^2.218</f>
        <v>0.74310410909583668</v>
      </c>
      <c r="AF40" s="11">
        <f>IF(Clima!$F38&gt;0.05*$AJ$6,((Clima!$F38-0.05*$AJ$6)^2)/(Clima!$F38+0.95*$AJ$6),0)</f>
        <v>6.7925012840267113E-2</v>
      </c>
      <c r="AG40" s="11">
        <v>1.529556247029999E-2</v>
      </c>
      <c r="AH40" s="11"/>
      <c r="AI40" s="11"/>
      <c r="AJ40" s="33"/>
      <c r="AK40" s="34"/>
    </row>
    <row r="41" spans="2:37" x14ac:dyDescent="0.25">
      <c r="B41" s="32"/>
      <c r="C41" s="11">
        <v>36</v>
      </c>
      <c r="D41" s="11">
        <f>'Cálculos de ET'!$I39*((1-Constantes!$D$18)*'Cálculos de ET'!$K39+'Cálculos de ET'!$L39)</f>
        <v>4.3212973914897379</v>
      </c>
      <c r="E41" s="11">
        <f>MIN(D41*Constantes!$D$16,0.8*(H40+Clima!$F39-F41-G41-Constantes!$D$12))</f>
        <v>2.1462745136293226</v>
      </c>
      <c r="F41" s="11">
        <f>IF(Clima!$F39&gt;0.05*Constantes!$D$17,((Clima!$F39-0.05*Constantes!$D$17)^2)/(Clima!$F39+0.95*Constantes!$D$17),0)</f>
        <v>0</v>
      </c>
      <c r="G41" s="11">
        <f>MAX(0,H40+Clima!$F39-F41-Constantes!$D$11)</f>
        <v>0</v>
      </c>
      <c r="H41" s="11">
        <f>H40+Clima!$F39-F41-E41-G41</f>
        <v>37.727377017893481</v>
      </c>
      <c r="I41" s="11">
        <f>0.0526*F41*Clima!$F39^1.218</f>
        <v>0</v>
      </c>
      <c r="J41" s="11">
        <f>I41*Constantes!$D$24</f>
        <v>0</v>
      </c>
      <c r="K41" s="33"/>
      <c r="L41" s="11">
        <v>36</v>
      </c>
      <c r="M41" s="11">
        <f>'Cálculos de ET'!$I39*((1-Constantes!$E$18)*'Cálculos de ET'!$K39+'Cálculos de ET'!$L39)</f>
        <v>4.3212973914897379</v>
      </c>
      <c r="N41" s="11">
        <f>MIN(M41*Constantes!$E$16,0.8*(Q40+Clima!$F39-O41-P41-Constantes!$D$12))</f>
        <v>2.3425347152717828</v>
      </c>
      <c r="O41" s="11">
        <f>IF(Clima!$F39&gt;0.05*Constantes!$E$17,((Clima!$F39-0.05*Constantes!$E$17)^2)/(Clima!$F39+0.95*Constantes!$E$17),0)</f>
        <v>0</v>
      </c>
      <c r="P41" s="11">
        <f>MAX(0,Q40+Clima!$F39-O41-Constantes!$D$11)</f>
        <v>0</v>
      </c>
      <c r="Q41" s="11">
        <f>Q40+Clima!$F39-O41-N41-P41</f>
        <v>35.387262434412548</v>
      </c>
      <c r="R41" s="11">
        <f>0.0526*O41*Clima!$F39^1.218</f>
        <v>0</v>
      </c>
      <c r="S41" s="11">
        <f>R41*Constantes!$E$24</f>
        <v>0</v>
      </c>
      <c r="T41" s="33"/>
      <c r="U41" s="11">
        <v>36</v>
      </c>
      <c r="V41" s="11">
        <f>'Cálculos de ET'!$I39*((1-Constantes!$F$18)*'Cálculos de ET'!$K39+'Cálculos de ET'!$L39)</f>
        <v>4.3212973914897379</v>
      </c>
      <c r="W41" s="11">
        <f>MIN(V41*Constantes!$F$16,0.8*(Z40+Clima!$F39-X41-Y41-Constantes!$D$12))</f>
        <v>2.5567413941724597</v>
      </c>
      <c r="X41" s="11">
        <f>IF(Clima!$F39&gt;0.05*Constantes!$F$17,((Clima!$F39-0.05*Constantes!$F$17)^2)/(Clima!$F39+0.95*Constantes!$F$17),0)</f>
        <v>0</v>
      </c>
      <c r="Y41" s="11">
        <f>MAX(0,Z40+Clima!$F39-X41-Constantes!$D$11)</f>
        <v>0</v>
      </c>
      <c r="Z41" s="11">
        <f>Z40+Clima!$F39-X41-W41-Y41</f>
        <v>32.725127787281842</v>
      </c>
      <c r="AA41" s="11">
        <f>0.0526*X41*Clima!$F39^1.218</f>
        <v>0</v>
      </c>
      <c r="AB41" s="11">
        <f>AA41*Constantes!$F$24</f>
        <v>0</v>
      </c>
      <c r="AC41" s="33"/>
      <c r="AD41" s="11">
        <v>36</v>
      </c>
      <c r="AE41" s="11">
        <f>0.0526*Clima!$F39^2.218</f>
        <v>0</v>
      </c>
      <c r="AF41" s="11">
        <f>IF(Clima!$F39&gt;0.05*$AJ$6,((Clima!$F39-0.05*$AJ$6)^2)/(Clima!$F39+0.95*$AJ$6),0)</f>
        <v>0</v>
      </c>
      <c r="AG41" s="11">
        <v>0</v>
      </c>
      <c r="AH41" s="11"/>
      <c r="AI41" s="11"/>
      <c r="AJ41" s="33"/>
      <c r="AK41" s="34"/>
    </row>
    <row r="42" spans="2:37" x14ac:dyDescent="0.25">
      <c r="B42" s="32"/>
      <c r="C42" s="11">
        <v>37</v>
      </c>
      <c r="D42" s="11">
        <f>'Cálculos de ET'!$I40*((1-Constantes!$D$18)*'Cálculos de ET'!$K40+'Cálculos de ET'!$L40)</f>
        <v>4.3832810180691499</v>
      </c>
      <c r="E42" s="11">
        <f>MIN(D42*Constantes!$D$16,0.8*(H41+Clima!$F40-F42-G42-Constantes!$D$12))</f>
        <v>2.1770601471873605</v>
      </c>
      <c r="F42" s="11">
        <f>IF(Clima!$F40&gt;0.05*Constantes!$D$17,((Clima!$F40-0.05*Constantes!$D$17)^2)/(Clima!$F40+0.95*Constantes!$D$17),0)</f>
        <v>0</v>
      </c>
      <c r="G42" s="11">
        <f>MAX(0,H41+Clima!$F40-F42-Constantes!$D$11)</f>
        <v>0</v>
      </c>
      <c r="H42" s="11">
        <f>H41+Clima!$F40-F42-E42-G42</f>
        <v>35.550316870706119</v>
      </c>
      <c r="I42" s="11">
        <f>0.0526*F42*Clima!$F40^1.218</f>
        <v>0</v>
      </c>
      <c r="J42" s="11">
        <f>I42*Constantes!$D$24</f>
        <v>0</v>
      </c>
      <c r="K42" s="33"/>
      <c r="L42" s="11">
        <v>37</v>
      </c>
      <c r="M42" s="11">
        <f>'Cálculos de ET'!$I40*((1-Constantes!$E$18)*'Cálculos de ET'!$K40+'Cálculos de ET'!$L40)</f>
        <v>4.3832810180691499</v>
      </c>
      <c r="N42" s="11">
        <f>MIN(M42*Constantes!$E$16,0.8*(Q41+Clima!$F40-O42-P42-Constantes!$D$12))</f>
        <v>2.3761354568746791</v>
      </c>
      <c r="O42" s="11">
        <f>IF(Clima!$F40&gt;0.05*Constantes!$E$17,((Clima!$F40-0.05*Constantes!$E$17)^2)/(Clima!$F40+0.95*Constantes!$E$17),0)</f>
        <v>0</v>
      </c>
      <c r="P42" s="11">
        <f>MAX(0,Q41+Clima!$F40-O42-Constantes!$D$11)</f>
        <v>0</v>
      </c>
      <c r="Q42" s="11">
        <f>Q41+Clima!$F40-O42-N42-P42</f>
        <v>33.01112697753787</v>
      </c>
      <c r="R42" s="11">
        <f>0.0526*O42*Clima!$F40^1.218</f>
        <v>0</v>
      </c>
      <c r="S42" s="11">
        <f>R42*Constantes!$E$24</f>
        <v>0</v>
      </c>
      <c r="T42" s="33"/>
      <c r="U42" s="11">
        <v>37</v>
      </c>
      <c r="V42" s="11">
        <f>'Cálculos de ET'!$I40*((1-Constantes!$F$18)*'Cálculos de ET'!$K40+'Cálculos de ET'!$L40)</f>
        <v>4.3832810180691499</v>
      </c>
      <c r="W42" s="11">
        <f>MIN(V42*Constantes!$F$16,0.8*(Z41+Clima!$F40-X42-Y42-Constantes!$D$12))</f>
        <v>2.593414663674487</v>
      </c>
      <c r="X42" s="11">
        <f>IF(Clima!$F40&gt;0.05*Constantes!$F$17,((Clima!$F40-0.05*Constantes!$F$17)^2)/(Clima!$F40+0.95*Constantes!$F$17),0)</f>
        <v>0</v>
      </c>
      <c r="Y42" s="11">
        <f>MAX(0,Z41+Clima!$F40-X42-Constantes!$D$11)</f>
        <v>0</v>
      </c>
      <c r="Z42" s="11">
        <f>Z41+Clima!$F40-X42-W42-Y42</f>
        <v>30.131713123607355</v>
      </c>
      <c r="AA42" s="11">
        <f>0.0526*X42*Clima!$F40^1.218</f>
        <v>0</v>
      </c>
      <c r="AB42" s="11">
        <f>AA42*Constantes!$F$24</f>
        <v>0</v>
      </c>
      <c r="AC42" s="33"/>
      <c r="AD42" s="11">
        <v>37</v>
      </c>
      <c r="AE42" s="11">
        <f>0.0526*Clima!$F40^2.218</f>
        <v>0</v>
      </c>
      <c r="AF42" s="11">
        <f>IF(Clima!$F40&gt;0.05*$AJ$6,((Clima!$F40-0.05*$AJ$6)^2)/(Clima!$F40+0.95*$AJ$6),0)</f>
        <v>0</v>
      </c>
      <c r="AG42" s="11">
        <v>0</v>
      </c>
      <c r="AH42" s="11"/>
      <c r="AI42" s="11"/>
      <c r="AJ42" s="33"/>
      <c r="AK42" s="34"/>
    </row>
    <row r="43" spans="2:37" x14ac:dyDescent="0.25">
      <c r="B43" s="32"/>
      <c r="C43" s="11">
        <v>38</v>
      </c>
      <c r="D43" s="11">
        <f>'Cálculos de ET'!$I41*((1-Constantes!$D$18)*'Cálculos de ET'!$K41+'Cálculos de ET'!$L41)</f>
        <v>4.2853177804195415</v>
      </c>
      <c r="E43" s="11">
        <f>MIN(D43*Constantes!$D$16,0.8*(H42+Clima!$F41-F43-G43-Constantes!$D$12))</f>
        <v>2.1284043891610698</v>
      </c>
      <c r="F43" s="11">
        <f>IF(Clima!$F41&gt;0.05*Constantes!$D$17,((Clima!$F41-0.05*Constantes!$D$17)^2)/(Clima!$F41+0.95*Constantes!$D$17),0)</f>
        <v>1.5790189988046113</v>
      </c>
      <c r="G43" s="11">
        <f>MAX(0,H42+Clima!$F41-F43-Constantes!$D$11)</f>
        <v>3.9712978719015055</v>
      </c>
      <c r="H43" s="11">
        <f>H42+Clima!$F41-F43-E43-G43</f>
        <v>41.371595610838931</v>
      </c>
      <c r="I43" s="11">
        <f>0.0526*F43*Clima!$F41^1.218</f>
        <v>1.9775142862025721</v>
      </c>
      <c r="J43" s="11">
        <f>I43*Constantes!$D$24</f>
        <v>1.2073463479550885E-2</v>
      </c>
      <c r="K43" s="33"/>
      <c r="L43" s="11">
        <v>38</v>
      </c>
      <c r="M43" s="11">
        <f>'Cálculos de ET'!$I41*((1-Constantes!$E$18)*'Cálculos de ET'!$K41+'Cálculos de ET'!$L41)</f>
        <v>4.2853177804195415</v>
      </c>
      <c r="N43" s="11">
        <f>MIN(M43*Constantes!$E$16,0.8*(Q42+Clima!$F41-O43-P43-Constantes!$D$12))</f>
        <v>2.3230305061562757</v>
      </c>
      <c r="O43" s="11">
        <f>IF(Clima!$F41&gt;0.05*Constantes!$E$17,((Clima!$F41-0.05*Constantes!$E$17)^2)/(Clima!$F41+0.95*Constantes!$E$17),0)</f>
        <v>1.3365544292573682E-2</v>
      </c>
      <c r="P43" s="11">
        <f>MAX(0,Q42+Clima!$F41-O43-Constantes!$D$11)</f>
        <v>2.9977614332452944</v>
      </c>
      <c r="Q43" s="11">
        <f>Q42+Clima!$F41-O43-N43-P43</f>
        <v>41.176969493843721</v>
      </c>
      <c r="R43" s="11">
        <f>0.0526*O43*Clima!$F41^1.218</f>
        <v>1.673859200012592E-2</v>
      </c>
      <c r="S43" s="11">
        <f>R43*Constantes!$E$24</f>
        <v>5.1097678692552559E-5</v>
      </c>
      <c r="T43" s="33"/>
      <c r="U43" s="11">
        <v>38</v>
      </c>
      <c r="V43" s="11">
        <f>'Cálculos de ET'!$I41*((1-Constantes!$F$18)*'Cálculos de ET'!$K41+'Cálculos de ET'!$L41)</f>
        <v>4.2853177804195415</v>
      </c>
      <c r="W43" s="11">
        <f>MIN(V43*Constantes!$F$16,0.8*(Z42+Clima!$F41-X43-Y43-Constantes!$D$12))</f>
        <v>2.5354536760092614</v>
      </c>
      <c r="X43" s="11">
        <f>IF(Clima!$F41&gt;0.05*Constantes!$F$17,((Clima!$F41-0.05*Constantes!$F$17)^2)/(Clima!$F41+0.95*Constantes!$F$17),0)</f>
        <v>2.9970624255809433E-4</v>
      </c>
      <c r="Y43" s="11">
        <f>MAX(0,Z42+Clima!$F41-X43-Constantes!$D$11)</f>
        <v>0.13141341736479717</v>
      </c>
      <c r="Z43" s="11">
        <f>Z42+Clima!$F41-X43-W43-Y43</f>
        <v>40.964546323990739</v>
      </c>
      <c r="AA43" s="11">
        <f>0.0526*X43*Clima!$F41^1.218</f>
        <v>3.7534277723789603E-4</v>
      </c>
      <c r="AB43" s="11">
        <f>AA43*Constantes!$F$24</f>
        <v>1.8332863008528377E-7</v>
      </c>
      <c r="AC43" s="33"/>
      <c r="AD43" s="11">
        <v>38</v>
      </c>
      <c r="AE43" s="11">
        <f>0.0526*Clima!$F41^2.218</f>
        <v>16.906980146499279</v>
      </c>
      <c r="AF43" s="11">
        <f>IF(Clima!$F41&gt;0.05*$AJ$6,((Clima!$F41-0.05*$AJ$6)^2)/(Clima!$F41+0.95*$AJ$6),0)</f>
        <v>2.9844081425480202</v>
      </c>
      <c r="AG43" s="11">
        <v>3.7375799418600115</v>
      </c>
      <c r="AH43" s="11"/>
      <c r="AI43" s="11"/>
      <c r="AJ43" s="33"/>
      <c r="AK43" s="34"/>
    </row>
    <row r="44" spans="2:37" x14ac:dyDescent="0.25">
      <c r="B44" s="32"/>
      <c r="C44" s="11">
        <v>39</v>
      </c>
      <c r="D44" s="11">
        <f>'Cálculos de ET'!$I42*((1-Constantes!$D$18)*'Cálculos de ET'!$K42+'Cálculos de ET'!$L42)</f>
        <v>4.325253570748008</v>
      </c>
      <c r="E44" s="11">
        <f>MIN(D44*Constantes!$D$16,0.8*(H43+Clima!$F42-F44-G44-Constantes!$D$12))</f>
        <v>2.1482394435899628</v>
      </c>
      <c r="F44" s="11">
        <f>IF(Clima!$F42&gt;0.05*Constantes!$D$17,((Clima!$F42-0.05*Constantes!$D$17)^2)/(Clima!$F42+0.95*Constantes!$D$17),0)</f>
        <v>0</v>
      </c>
      <c r="G44" s="11">
        <f>MAX(0,H43+Clima!$F42-F44-Constantes!$D$11)</f>
        <v>0</v>
      </c>
      <c r="H44" s="11">
        <f>H43+Clima!$F42-F44-E44-G44</f>
        <v>39.223356167248966</v>
      </c>
      <c r="I44" s="11">
        <f>0.0526*F44*Clima!$F42^1.218</f>
        <v>0</v>
      </c>
      <c r="J44" s="11">
        <f>I44*Constantes!$D$24</f>
        <v>0</v>
      </c>
      <c r="K44" s="33"/>
      <c r="L44" s="11">
        <v>39</v>
      </c>
      <c r="M44" s="11">
        <f>'Cálculos de ET'!$I42*((1-Constantes!$E$18)*'Cálculos de ET'!$K42+'Cálculos de ET'!$L42)</f>
        <v>4.325253570748008</v>
      </c>
      <c r="N44" s="11">
        <f>MIN(M44*Constantes!$E$16,0.8*(Q43+Clima!$F42-O44-P44-Constantes!$D$12))</f>
        <v>2.3446793228774956</v>
      </c>
      <c r="O44" s="11">
        <f>IF(Clima!$F42&gt;0.05*Constantes!$E$17,((Clima!$F42-0.05*Constantes!$E$17)^2)/(Clima!$F42+0.95*Constantes!$E$17),0)</f>
        <v>0</v>
      </c>
      <c r="P44" s="11">
        <f>MAX(0,Q43+Clima!$F42-O44-Constantes!$D$11)</f>
        <v>0</v>
      </c>
      <c r="Q44" s="11">
        <f>Q43+Clima!$F42-O44-N44-P44</f>
        <v>38.832290170966225</v>
      </c>
      <c r="R44" s="11">
        <f>0.0526*O44*Clima!$F42^1.218</f>
        <v>0</v>
      </c>
      <c r="S44" s="11">
        <f>R44*Constantes!$E$24</f>
        <v>0</v>
      </c>
      <c r="T44" s="33"/>
      <c r="U44" s="11">
        <v>39</v>
      </c>
      <c r="V44" s="11">
        <f>'Cálculos de ET'!$I42*((1-Constantes!$F$18)*'Cálculos de ET'!$K42+'Cálculos de ET'!$L42)</f>
        <v>4.325253570748008</v>
      </c>
      <c r="W44" s="11">
        <f>MIN(V44*Constantes!$F$16,0.8*(Z43+Clima!$F42-X44-Y44-Constantes!$D$12))</f>
        <v>2.5590821095539802</v>
      </c>
      <c r="X44" s="11">
        <f>IF(Clima!$F42&gt;0.05*Constantes!$F$17,((Clima!$F42-0.05*Constantes!$F$17)^2)/(Clima!$F42+0.95*Constantes!$F$17),0)</f>
        <v>0</v>
      </c>
      <c r="Y44" s="11">
        <f>MAX(0,Z43+Clima!$F42-X44-Constantes!$D$11)</f>
        <v>0</v>
      </c>
      <c r="Z44" s="11">
        <f>Z43+Clima!$F42-X44-W44-Y44</f>
        <v>38.405464214436762</v>
      </c>
      <c r="AA44" s="11">
        <f>0.0526*X44*Clima!$F42^1.218</f>
        <v>0</v>
      </c>
      <c r="AB44" s="11">
        <f>AA44*Constantes!$F$24</f>
        <v>0</v>
      </c>
      <c r="AC44" s="33"/>
      <c r="AD44" s="11">
        <v>39</v>
      </c>
      <c r="AE44" s="11">
        <f>0.0526*Clima!$F42^2.218</f>
        <v>0</v>
      </c>
      <c r="AF44" s="11">
        <f>IF(Clima!$F42&gt;0.05*$AJ$6,((Clima!$F42-0.05*$AJ$6)^2)/(Clima!$F42+0.95*$AJ$6),0)</f>
        <v>0</v>
      </c>
      <c r="AG44" s="11">
        <v>0</v>
      </c>
      <c r="AH44" s="11"/>
      <c r="AI44" s="11"/>
      <c r="AJ44" s="33"/>
      <c r="AK44" s="34"/>
    </row>
    <row r="45" spans="2:37" x14ac:dyDescent="0.25">
      <c r="B45" s="32"/>
      <c r="C45" s="11">
        <v>40</v>
      </c>
      <c r="D45" s="11">
        <f>'Cálculos de ET'!$I43*((1-Constantes!$D$18)*'Cálculos de ET'!$K43+'Cálculos de ET'!$L43)</f>
        <v>4.0726785775210876</v>
      </c>
      <c r="E45" s="11">
        <f>MIN(D45*Constantes!$D$16,0.8*(H44+Clima!$F43-F45-G45-Constantes!$D$12))</f>
        <v>2.0227921018238932</v>
      </c>
      <c r="F45" s="11">
        <f>IF(Clima!$F43&gt;0.05*Constantes!$D$17,((Clima!$F43-0.05*Constantes!$D$17)^2)/(Clima!$F43+0.95*Constantes!$D$17),0)</f>
        <v>0</v>
      </c>
      <c r="G45" s="11">
        <f>MAX(0,H44+Clima!$F43-F45-Constantes!$D$11)</f>
        <v>0</v>
      </c>
      <c r="H45" s="11">
        <f>H44+Clima!$F43-F45-E45-G45</f>
        <v>39.20056406542507</v>
      </c>
      <c r="I45" s="11">
        <f>0.0526*F45*Clima!$F43^1.218</f>
        <v>0</v>
      </c>
      <c r="J45" s="11">
        <f>I45*Constantes!$D$24</f>
        <v>0</v>
      </c>
      <c r="K45" s="33"/>
      <c r="L45" s="11">
        <v>40</v>
      </c>
      <c r="M45" s="11">
        <f>'Cálculos de ET'!$I43*((1-Constantes!$E$18)*'Cálculos de ET'!$K43+'Cálculos de ET'!$L43)</f>
        <v>4.0726785775210876</v>
      </c>
      <c r="N45" s="11">
        <f>MIN(M45*Constantes!$E$16,0.8*(Q44+Clima!$F43-O45-P45-Constantes!$D$12))</f>
        <v>2.2077607921119879</v>
      </c>
      <c r="O45" s="11">
        <f>IF(Clima!$F43&gt;0.05*Constantes!$E$17,((Clima!$F43-0.05*Constantes!$E$17)^2)/(Clima!$F43+0.95*Constantes!$E$17),0)</f>
        <v>0</v>
      </c>
      <c r="P45" s="11">
        <f>MAX(0,Q44+Clima!$F43-O45-Constantes!$D$11)</f>
        <v>0</v>
      </c>
      <c r="Q45" s="11">
        <f>Q44+Clima!$F43-O45-N45-P45</f>
        <v>38.624529378854234</v>
      </c>
      <c r="R45" s="11">
        <f>0.0526*O45*Clima!$F43^1.218</f>
        <v>0</v>
      </c>
      <c r="S45" s="11">
        <f>R45*Constantes!$E$24</f>
        <v>0</v>
      </c>
      <c r="T45" s="33"/>
      <c r="U45" s="11">
        <v>40</v>
      </c>
      <c r="V45" s="11">
        <f>'Cálculos de ET'!$I43*((1-Constantes!$F$18)*'Cálculos de ET'!$K43+'Cálculos de ET'!$L43)</f>
        <v>4.0726785775210876</v>
      </c>
      <c r="W45" s="11">
        <f>MIN(V45*Constantes!$F$16,0.8*(Z44+Clima!$F43-X45-Y45-Constantes!$D$12))</f>
        <v>2.4096434382910727</v>
      </c>
      <c r="X45" s="11">
        <f>IF(Clima!$F43&gt;0.05*Constantes!$F$17,((Clima!$F43-0.05*Constantes!$F$17)^2)/(Clima!$F43+0.95*Constantes!$F$17),0)</f>
        <v>0</v>
      </c>
      <c r="Y45" s="11">
        <f>MAX(0,Z44+Clima!$F43-X45-Constantes!$D$11)</f>
        <v>0</v>
      </c>
      <c r="Z45" s="11">
        <f>Z44+Clima!$F43-X45-W45-Y45</f>
        <v>37.995820776145692</v>
      </c>
      <c r="AA45" s="11">
        <f>0.0526*X45*Clima!$F43^1.218</f>
        <v>0</v>
      </c>
      <c r="AB45" s="11">
        <f>AA45*Constantes!$F$24</f>
        <v>0</v>
      </c>
      <c r="AC45" s="33"/>
      <c r="AD45" s="11">
        <v>40</v>
      </c>
      <c r="AE45" s="11">
        <f>0.0526*Clima!$F43^2.218</f>
        <v>0.24472045674166781</v>
      </c>
      <c r="AF45" s="11">
        <f>IF(Clima!$F43&gt;0.05*$AJ$6,((Clima!$F43-0.05*$AJ$6)^2)/(Clima!$F43+0.95*$AJ$6),0)</f>
        <v>2.0605192437462322E-3</v>
      </c>
      <c r="AG45" s="11">
        <v>2.5212560522728692E-4</v>
      </c>
      <c r="AH45" s="11"/>
      <c r="AI45" s="11"/>
      <c r="AJ45" s="33"/>
      <c r="AK45" s="34"/>
    </row>
    <row r="46" spans="2:37" x14ac:dyDescent="0.25">
      <c r="B46" s="32"/>
      <c r="C46" s="11">
        <v>41</v>
      </c>
      <c r="D46" s="11">
        <f>'Cálculos de ET'!$I44*((1-Constantes!$D$18)*'Cálculos de ET'!$K44+'Cálculos de ET'!$L44)</f>
        <v>4.1507355302225122</v>
      </c>
      <c r="E46" s="11">
        <f>MIN(D46*Constantes!$D$16,0.8*(H45+Clima!$F44-F46-G46-Constantes!$D$12))</f>
        <v>2.0615609328061275</v>
      </c>
      <c r="F46" s="11">
        <f>IF(Clima!$F44&gt;0.05*Constantes!$D$17,((Clima!$F44-0.05*Constantes!$D$17)^2)/(Clima!$F44+0.95*Constantes!$D$17),0)</f>
        <v>4.5181632436835431</v>
      </c>
      <c r="G46" s="11">
        <f>MAX(0,H45+Clima!$F44-F46-Constantes!$D$11)</f>
        <v>12.982400821741521</v>
      </c>
      <c r="H46" s="11">
        <f>H45+Clima!$F44-F46-E46-G46</f>
        <v>41.438439067193869</v>
      </c>
      <c r="I46" s="11">
        <f>0.0526*F46*Clima!$F44^1.218</f>
        <v>10.143496215992871</v>
      </c>
      <c r="J46" s="11">
        <f>I46*Constantes!$D$24</f>
        <v>6.1929833818761736E-2</v>
      </c>
      <c r="K46" s="33"/>
      <c r="L46" s="11">
        <v>41</v>
      </c>
      <c r="M46" s="11">
        <f>'Cálculos de ET'!$I44*((1-Constantes!$E$18)*'Cálculos de ET'!$K44+'Cálculos de ET'!$L44)</f>
        <v>4.1507355302225122</v>
      </c>
      <c r="N46" s="11">
        <f>MIN(M46*Constantes!$E$16,0.8*(Q45+Clima!$F44-O46-P46-Constantes!$D$12))</f>
        <v>2.2500747327890442</v>
      </c>
      <c r="O46" s="11">
        <f>IF(Clima!$F44&gt;0.05*Constantes!$E$17,((Clima!$F44-0.05*Constantes!$E$17)^2)/(Clima!$F44+0.95*Constantes!$E$17),0)</f>
        <v>0.41524911075084087</v>
      </c>
      <c r="P46" s="11">
        <f>MAX(0,Q45+Clima!$F44-O46-Constantes!$D$11)</f>
        <v>16.509280268103389</v>
      </c>
      <c r="Q46" s="11">
        <f>Q45+Clima!$F44-O46-N46-P46</f>
        <v>41.249925267210955</v>
      </c>
      <c r="R46" s="11">
        <f>0.0526*O46*Clima!$F44^1.218</f>
        <v>0.93225444863775198</v>
      </c>
      <c r="S46" s="11">
        <f>R46*Constantes!$E$24</f>
        <v>2.8458808408638099E-3</v>
      </c>
      <c r="T46" s="33"/>
      <c r="U46" s="11">
        <v>41</v>
      </c>
      <c r="V46" s="11">
        <f>'Cálculos de ET'!$I44*((1-Constantes!$F$18)*'Cálculos de ET'!$K44+'Cálculos de ET'!$L44)</f>
        <v>4.1507355302225122</v>
      </c>
      <c r="W46" s="11">
        <f>MIN(V46*Constantes!$F$16,0.8*(Z45+Clima!$F44-X46-Y46-Constantes!$D$12))</f>
        <v>2.4558266615211437</v>
      </c>
      <c r="X46" s="11">
        <f>IF(Clima!$F44&gt;0.05*Constantes!$F$17,((Clima!$F44-0.05*Constantes!$F$17)^2)/(Clima!$F44+0.95*Constantes!$F$17),0)</f>
        <v>0.26981020080094537</v>
      </c>
      <c r="Y46" s="11">
        <f>MAX(0,Z45+Clima!$F44-X46-Constantes!$D$11)</f>
        <v>16.026010575344742</v>
      </c>
      <c r="Z46" s="11">
        <f>Z45+Clima!$F44-X46-W46-Y46</f>
        <v>41.044173338478856</v>
      </c>
      <c r="AA46" s="11">
        <f>0.0526*X46*Clima!$F44^1.218</f>
        <v>0.60573702260244311</v>
      </c>
      <c r="AB46" s="11">
        <f>AA46*Constantes!$F$24</f>
        <v>2.9586006519917798E-4</v>
      </c>
      <c r="AC46" s="33"/>
      <c r="AD46" s="11">
        <v>41</v>
      </c>
      <c r="AE46" s="11">
        <f>0.0526*Clima!$F44^2.218</f>
        <v>48.942060209485547</v>
      </c>
      <c r="AF46" s="11">
        <f>IF(Clima!$F44&gt;0.05*$AJ$6,((Clima!$F44-0.05*$AJ$6)^2)/(Clima!$F44+0.95*$AJ$6),0)</f>
        <v>7.3619462174717709</v>
      </c>
      <c r="AG46" s="11">
        <v>16.527927295160456</v>
      </c>
      <c r="AH46" s="11"/>
      <c r="AI46" s="11"/>
      <c r="AJ46" s="33"/>
      <c r="AK46" s="34"/>
    </row>
    <row r="47" spans="2:37" x14ac:dyDescent="0.25">
      <c r="B47" s="32"/>
      <c r="C47" s="11">
        <v>42</v>
      </c>
      <c r="D47" s="11">
        <f>'Cálculos de ET'!$I45*((1-Constantes!$D$18)*'Cálculos de ET'!$K45+'Cálculos de ET'!$L45)</f>
        <v>4.0143298545546209</v>
      </c>
      <c r="E47" s="11">
        <f>MIN(D47*Constantes!$D$16,0.8*(H46+Clima!$F45-F47-G47-Constantes!$D$12))</f>
        <v>1.9938118290816431</v>
      </c>
      <c r="F47" s="11">
        <f>IF(Clima!$F45&gt;0.05*Constantes!$D$17,((Clima!$F45-0.05*Constantes!$D$17)^2)/(Clima!$F45+0.95*Constantes!$D$17),0)</f>
        <v>0</v>
      </c>
      <c r="G47" s="11">
        <f>MAX(0,H46+Clima!$F45-F47-Constantes!$D$11)</f>
        <v>0</v>
      </c>
      <c r="H47" s="11">
        <f>H46+Clima!$F45-F47-E47-G47</f>
        <v>39.444627238112226</v>
      </c>
      <c r="I47" s="11">
        <f>0.0526*F47*Clima!$F45^1.218</f>
        <v>0</v>
      </c>
      <c r="J47" s="11">
        <f>I47*Constantes!$D$24</f>
        <v>0</v>
      </c>
      <c r="K47" s="33"/>
      <c r="L47" s="11">
        <v>42</v>
      </c>
      <c r="M47" s="11">
        <f>'Cálculos de ET'!$I45*((1-Constantes!$E$18)*'Cálculos de ET'!$K45+'Cálculos de ET'!$L45)</f>
        <v>4.0143298545546209</v>
      </c>
      <c r="N47" s="11">
        <f>MIN(M47*Constantes!$E$16,0.8*(Q46+Clima!$F45-O47-P47-Constantes!$D$12))</f>
        <v>2.1761304976060125</v>
      </c>
      <c r="O47" s="11">
        <f>IF(Clima!$F45&gt;0.05*Constantes!$E$17,((Clima!$F45-0.05*Constantes!$E$17)^2)/(Clima!$F45+0.95*Constantes!$E$17),0)</f>
        <v>0</v>
      </c>
      <c r="P47" s="11">
        <f>MAX(0,Q46+Clima!$F45-O47-Constantes!$D$11)</f>
        <v>0</v>
      </c>
      <c r="Q47" s="11">
        <f>Q46+Clima!$F45-O47-N47-P47</f>
        <v>39.073794769604945</v>
      </c>
      <c r="R47" s="11">
        <f>0.0526*O47*Clima!$F45^1.218</f>
        <v>0</v>
      </c>
      <c r="S47" s="11">
        <f>R47*Constantes!$E$24</f>
        <v>0</v>
      </c>
      <c r="T47" s="33"/>
      <c r="U47" s="11">
        <v>42</v>
      </c>
      <c r="V47" s="11">
        <f>'Cálculos de ET'!$I45*((1-Constantes!$F$18)*'Cálculos de ET'!$K45+'Cálculos de ET'!$L45)</f>
        <v>4.0143298545546209</v>
      </c>
      <c r="W47" s="11">
        <f>MIN(V47*Constantes!$F$16,0.8*(Z46+Clima!$F45-X47-Y47-Constantes!$D$12))</f>
        <v>2.3751207980304732</v>
      </c>
      <c r="X47" s="11">
        <f>IF(Clima!$F45&gt;0.05*Constantes!$F$17,((Clima!$F45-0.05*Constantes!$F$17)^2)/(Clima!$F45+0.95*Constantes!$F$17),0)</f>
        <v>0</v>
      </c>
      <c r="Y47" s="11">
        <f>MAX(0,Z46+Clima!$F45-X47-Constantes!$D$11)</f>
        <v>0</v>
      </c>
      <c r="Z47" s="11">
        <f>Z46+Clima!$F45-X47-W47-Y47</f>
        <v>38.669052540448384</v>
      </c>
      <c r="AA47" s="11">
        <f>0.0526*X47*Clima!$F45^1.218</f>
        <v>0</v>
      </c>
      <c r="AB47" s="11">
        <f>AA47*Constantes!$F$24</f>
        <v>0</v>
      </c>
      <c r="AC47" s="33"/>
      <c r="AD47" s="11">
        <v>42</v>
      </c>
      <c r="AE47" s="11">
        <f>0.0526*Clima!$F45^2.218</f>
        <v>0</v>
      </c>
      <c r="AF47" s="11">
        <f>IF(Clima!$F45&gt;0.05*$AJ$6,((Clima!$F45-0.05*$AJ$6)^2)/(Clima!$F45+0.95*$AJ$6),0)</f>
        <v>0</v>
      </c>
      <c r="AG47" s="11">
        <v>0</v>
      </c>
      <c r="AH47" s="11"/>
      <c r="AI47" s="11"/>
      <c r="AJ47" s="33"/>
      <c r="AK47" s="34"/>
    </row>
    <row r="48" spans="2:37" x14ac:dyDescent="0.25">
      <c r="B48" s="32"/>
      <c r="C48" s="11">
        <v>43</v>
      </c>
      <c r="D48" s="11">
        <f>'Cálculos de ET'!$I46*((1-Constantes!$D$18)*'Cálculos de ET'!$K46+'Cálculos de ET'!$L46)</f>
        <v>4.1903711154358074</v>
      </c>
      <c r="E48" s="11">
        <f>MIN(D48*Constantes!$D$16,0.8*(H47+Clima!$F46-F48-G48-Constantes!$D$12))</f>
        <v>2.0812468832671192</v>
      </c>
      <c r="F48" s="11">
        <f>IF(Clima!$F46&gt;0.05*Constantes!$D$17,((Clima!$F46-0.05*Constantes!$D$17)^2)/(Clima!$F46+0.95*Constantes!$D$17),0)</f>
        <v>0</v>
      </c>
      <c r="G48" s="11">
        <f>MAX(0,H47+Clima!$F46-F48-Constantes!$D$11)</f>
        <v>0</v>
      </c>
      <c r="H48" s="11">
        <f>H47+Clima!$F46-F48-E48-G48</f>
        <v>39.263380354845104</v>
      </c>
      <c r="I48" s="11">
        <f>0.0526*F48*Clima!$F46^1.218</f>
        <v>0</v>
      </c>
      <c r="J48" s="11">
        <f>I48*Constantes!$D$24</f>
        <v>0</v>
      </c>
      <c r="K48" s="33"/>
      <c r="L48" s="11">
        <v>43</v>
      </c>
      <c r="M48" s="11">
        <f>'Cálculos de ET'!$I46*((1-Constantes!$E$18)*'Cálculos de ET'!$K46+'Cálculos de ET'!$L46)</f>
        <v>4.1903711154358074</v>
      </c>
      <c r="N48" s="11">
        <f>MIN(M48*Constantes!$E$16,0.8*(Q47+Clima!$F46-O48-P48-Constantes!$D$12))</f>
        <v>2.2715608111379004</v>
      </c>
      <c r="O48" s="11">
        <f>IF(Clima!$F46&gt;0.05*Constantes!$E$17,((Clima!$F46-0.05*Constantes!$E$17)^2)/(Clima!$F46+0.95*Constantes!$E$17),0)</f>
        <v>0</v>
      </c>
      <c r="P48" s="11">
        <f>MAX(0,Q47+Clima!$F46-O48-Constantes!$D$11)</f>
        <v>0</v>
      </c>
      <c r="Q48" s="11">
        <f>Q47+Clima!$F46-O48-N48-P48</f>
        <v>38.702233958467041</v>
      </c>
      <c r="R48" s="11">
        <f>0.0526*O48*Clima!$F46^1.218</f>
        <v>0</v>
      </c>
      <c r="S48" s="11">
        <f>R48*Constantes!$E$24</f>
        <v>0</v>
      </c>
      <c r="T48" s="33"/>
      <c r="U48" s="11">
        <v>43</v>
      </c>
      <c r="V48" s="11">
        <f>'Cálculos de ET'!$I46*((1-Constantes!$F$18)*'Cálculos de ET'!$K46+'Cálculos de ET'!$L46)</f>
        <v>4.1903711154358074</v>
      </c>
      <c r="W48" s="11">
        <f>MIN(V48*Constantes!$F$16,0.8*(Z47+Clima!$F46-X48-Y48-Constantes!$D$12))</f>
        <v>2.4792774755282179</v>
      </c>
      <c r="X48" s="11">
        <f>IF(Clima!$F46&gt;0.05*Constantes!$F$17,((Clima!$F46-0.05*Constantes!$F$17)^2)/(Clima!$F46+0.95*Constantes!$F$17),0)</f>
        <v>0</v>
      </c>
      <c r="Y48" s="11">
        <f>MAX(0,Z47+Clima!$F46-X48-Constantes!$D$11)</f>
        <v>0</v>
      </c>
      <c r="Z48" s="11">
        <f>Z47+Clima!$F46-X48-W48-Y48</f>
        <v>38.089775064920161</v>
      </c>
      <c r="AA48" s="11">
        <f>0.0526*X48*Clima!$F46^1.218</f>
        <v>0</v>
      </c>
      <c r="AB48" s="11">
        <f>AA48*Constantes!$F$24</f>
        <v>0</v>
      </c>
      <c r="AC48" s="33"/>
      <c r="AD48" s="11">
        <v>43</v>
      </c>
      <c r="AE48" s="11">
        <f>0.0526*Clima!$F46^2.218</f>
        <v>0.21840432335886875</v>
      </c>
      <c r="AF48" s="11">
        <f>IF(Clima!$F46&gt;0.05*$AJ$6,((Clima!$F46-0.05*$AJ$6)^2)/(Clima!$F46+0.95*$AJ$6),0)</f>
        <v>8.1268476854215671E-4</v>
      </c>
      <c r="AG48" s="11">
        <v>9.3417824725004533E-5</v>
      </c>
      <c r="AH48" s="11"/>
      <c r="AI48" s="11"/>
      <c r="AJ48" s="33"/>
      <c r="AK48" s="34"/>
    </row>
    <row r="49" spans="2:37" x14ac:dyDescent="0.25">
      <c r="B49" s="32"/>
      <c r="C49" s="11">
        <v>44</v>
      </c>
      <c r="D49" s="11">
        <f>'Cálculos de ET'!$I47*((1-Constantes!$D$18)*'Cálculos de ET'!$K47+'Cálculos de ET'!$L47)</f>
        <v>4.2591527591471348</v>
      </c>
      <c r="E49" s="11">
        <f>MIN(D49*Constantes!$D$16,0.8*(H48+Clima!$F47-F49-G49-Constantes!$D$12))</f>
        <v>2.1154089127524962</v>
      </c>
      <c r="F49" s="11">
        <f>IF(Clima!$F47&gt;0.05*Constantes!$D$17,((Clima!$F47-0.05*Constantes!$D$17)^2)/(Clima!$F47+0.95*Constantes!$D$17),0)</f>
        <v>0</v>
      </c>
      <c r="G49" s="11">
        <f>MAX(0,H48+Clima!$F47-F49-Constantes!$D$11)</f>
        <v>0</v>
      </c>
      <c r="H49" s="11">
        <f>H48+Clima!$F47-F49-E49-G49</f>
        <v>37.947971442092609</v>
      </c>
      <c r="I49" s="11">
        <f>0.0526*F49*Clima!$F47^1.218</f>
        <v>0</v>
      </c>
      <c r="J49" s="11">
        <f>I49*Constantes!$D$24</f>
        <v>0</v>
      </c>
      <c r="K49" s="33"/>
      <c r="L49" s="11">
        <v>44</v>
      </c>
      <c r="M49" s="11">
        <f>'Cálculos de ET'!$I47*((1-Constantes!$E$18)*'Cálculos de ET'!$K47+'Cálculos de ET'!$L47)</f>
        <v>4.2591527591471348</v>
      </c>
      <c r="N49" s="11">
        <f>MIN(M49*Constantes!$E$16,0.8*(Q48+Clima!$F47-O49-P49-Constantes!$D$12))</f>
        <v>2.3088466939573871</v>
      </c>
      <c r="O49" s="11">
        <f>IF(Clima!$F47&gt;0.05*Constantes!$E$17,((Clima!$F47-0.05*Constantes!$E$17)^2)/(Clima!$F47+0.95*Constantes!$E$17),0)</f>
        <v>0</v>
      </c>
      <c r="P49" s="11">
        <f>MAX(0,Q48+Clima!$F47-O49-Constantes!$D$11)</f>
        <v>0</v>
      </c>
      <c r="Q49" s="11">
        <f>Q48+Clima!$F47-O49-N49-P49</f>
        <v>37.193387264509653</v>
      </c>
      <c r="R49" s="11">
        <f>0.0526*O49*Clima!$F47^1.218</f>
        <v>0</v>
      </c>
      <c r="S49" s="11">
        <f>R49*Constantes!$E$24</f>
        <v>0</v>
      </c>
      <c r="T49" s="33"/>
      <c r="U49" s="11">
        <v>44</v>
      </c>
      <c r="V49" s="11">
        <f>'Cálculos de ET'!$I47*((1-Constantes!$F$18)*'Cálculos de ET'!$K47+'Cálculos de ET'!$L47)</f>
        <v>4.2591527591471348</v>
      </c>
      <c r="W49" s="11">
        <f>MIN(V49*Constantes!$F$16,0.8*(Z48+Clima!$F47-X49-Y49-Constantes!$D$12))</f>
        <v>2.5199728639044729</v>
      </c>
      <c r="X49" s="11">
        <f>IF(Clima!$F47&gt;0.05*Constantes!$F$17,((Clima!$F47-0.05*Constantes!$F$17)^2)/(Clima!$F47+0.95*Constantes!$F$17),0)</f>
        <v>0</v>
      </c>
      <c r="Y49" s="11">
        <f>MAX(0,Z48+Clima!$F47-X49-Constantes!$D$11)</f>
        <v>0</v>
      </c>
      <c r="Z49" s="11">
        <f>Z48+Clima!$F47-X49-W49-Y49</f>
        <v>36.369802201015688</v>
      </c>
      <c r="AA49" s="11">
        <f>0.0526*X49*Clima!$F47^1.218</f>
        <v>0</v>
      </c>
      <c r="AB49" s="11">
        <f>AA49*Constantes!$F$24</f>
        <v>0</v>
      </c>
      <c r="AC49" s="33"/>
      <c r="AD49" s="11">
        <v>44</v>
      </c>
      <c r="AE49" s="11">
        <f>0.0526*Clima!$F47^2.218</f>
        <v>3.2065597387029521E-2</v>
      </c>
      <c r="AF49" s="11">
        <f>IF(Clima!$F47&gt;0.05*$AJ$6,((Clima!$F47-0.05*$AJ$6)^2)/(Clima!$F47+0.95*$AJ$6),0)</f>
        <v>0</v>
      </c>
      <c r="AG49" s="11">
        <v>0</v>
      </c>
      <c r="AH49" s="11"/>
      <c r="AI49" s="11"/>
      <c r="AJ49" s="33"/>
      <c r="AK49" s="34"/>
    </row>
    <row r="50" spans="2:37" x14ac:dyDescent="0.25">
      <c r="B50" s="32"/>
      <c r="C50" s="11">
        <v>45</v>
      </c>
      <c r="D50" s="11">
        <f>'Cálculos de ET'!$I48*((1-Constantes!$D$18)*'Cálculos de ET'!$K48+'Cálculos de ET'!$L48)</f>
        <v>4.177699643325453</v>
      </c>
      <c r="E50" s="11">
        <f>MIN(D50*Constantes!$D$16,0.8*(H49+Clima!$F48-F50-G50-Constantes!$D$12))</f>
        <v>2.0749532970644711</v>
      </c>
      <c r="F50" s="11">
        <f>IF(Clima!$F48&gt;0.05*Constantes!$D$17,((Clima!$F48-0.05*Constantes!$D$17)^2)/(Clima!$F48+0.95*Constantes!$D$17),0)</f>
        <v>0</v>
      </c>
      <c r="G50" s="11">
        <f>MAX(0,H49+Clima!$F48-F50-Constantes!$D$11)</f>
        <v>0</v>
      </c>
      <c r="H50" s="11">
        <f>H49+Clima!$F48-F50-E50-G50</f>
        <v>35.873018145028141</v>
      </c>
      <c r="I50" s="11">
        <f>0.0526*F50*Clima!$F48^1.218</f>
        <v>0</v>
      </c>
      <c r="J50" s="11">
        <f>I50*Constantes!$D$24</f>
        <v>0</v>
      </c>
      <c r="K50" s="33"/>
      <c r="L50" s="11">
        <v>45</v>
      </c>
      <c r="M50" s="11">
        <f>'Cálculos de ET'!$I48*((1-Constantes!$E$18)*'Cálculos de ET'!$K48+'Cálculos de ET'!$L48)</f>
        <v>4.177699643325453</v>
      </c>
      <c r="N50" s="11">
        <f>MIN(M50*Constantes!$E$16,0.8*(Q49+Clima!$F48-O50-P50-Constantes!$D$12))</f>
        <v>2.2646917251614154</v>
      </c>
      <c r="O50" s="11">
        <f>IF(Clima!$F48&gt;0.05*Constantes!$E$17,((Clima!$F48-0.05*Constantes!$E$17)^2)/(Clima!$F48+0.95*Constantes!$E$17),0)</f>
        <v>0</v>
      </c>
      <c r="P50" s="11">
        <f>MAX(0,Q49+Clima!$F48-O50-Constantes!$D$11)</f>
        <v>0</v>
      </c>
      <c r="Q50" s="11">
        <f>Q49+Clima!$F48-O50-N50-P50</f>
        <v>34.92869553934824</v>
      </c>
      <c r="R50" s="11">
        <f>0.0526*O50*Clima!$F48^1.218</f>
        <v>0</v>
      </c>
      <c r="S50" s="11">
        <f>R50*Constantes!$E$24</f>
        <v>0</v>
      </c>
      <c r="T50" s="33"/>
      <c r="U50" s="11">
        <v>45</v>
      </c>
      <c r="V50" s="11">
        <f>'Cálculos de ET'!$I48*((1-Constantes!$F$18)*'Cálculos de ET'!$K48+'Cálculos de ET'!$L48)</f>
        <v>4.177699643325453</v>
      </c>
      <c r="W50" s="11">
        <f>MIN(V50*Constantes!$F$16,0.8*(Z49+Clima!$F48-X50-Y50-Constantes!$D$12))</f>
        <v>2.4717802647753899</v>
      </c>
      <c r="X50" s="11">
        <f>IF(Clima!$F48&gt;0.05*Constantes!$F$17,((Clima!$F48-0.05*Constantes!$F$17)^2)/(Clima!$F48+0.95*Constantes!$F$17),0)</f>
        <v>0</v>
      </c>
      <c r="Y50" s="11">
        <f>MAX(0,Z49+Clima!$F48-X50-Constantes!$D$11)</f>
        <v>0</v>
      </c>
      <c r="Z50" s="11">
        <f>Z49+Clima!$F48-X50-W50-Y50</f>
        <v>33.898021936240298</v>
      </c>
      <c r="AA50" s="11">
        <f>0.0526*X50*Clima!$F48^1.218</f>
        <v>0</v>
      </c>
      <c r="AB50" s="11">
        <f>AA50*Constantes!$F$24</f>
        <v>0</v>
      </c>
      <c r="AC50" s="33"/>
      <c r="AD50" s="11">
        <v>45</v>
      </c>
      <c r="AE50" s="11">
        <f>0.0526*Clima!$F48^2.218</f>
        <v>0</v>
      </c>
      <c r="AF50" s="11">
        <f>IF(Clima!$F48&gt;0.05*$AJ$6,((Clima!$F48-0.05*$AJ$6)^2)/(Clima!$F48+0.95*$AJ$6),0)</f>
        <v>0</v>
      </c>
      <c r="AG50" s="11">
        <v>0</v>
      </c>
      <c r="AH50" s="11"/>
      <c r="AI50" s="11"/>
      <c r="AJ50" s="33"/>
      <c r="AK50" s="34"/>
    </row>
    <row r="51" spans="2:37" x14ac:dyDescent="0.25">
      <c r="B51" s="32"/>
      <c r="C51" s="11">
        <v>46</v>
      </c>
      <c r="D51" s="11">
        <f>'Cálculos de ET'!$I49*((1-Constantes!$D$18)*'Cálculos de ET'!$K49+'Cálculos de ET'!$L49)</f>
        <v>4.2031195467943698</v>
      </c>
      <c r="E51" s="11">
        <f>MIN(D51*Constantes!$D$16,0.8*(H50+Clima!$F49-F51-G51-Constantes!$D$12))</f>
        <v>2.0875786930998608</v>
      </c>
      <c r="F51" s="11">
        <f>IF(Clima!$F49&gt;0.05*Constantes!$D$17,((Clima!$F49-0.05*Constantes!$D$17)^2)/(Clima!$F49+0.95*Constantes!$D$17),0)</f>
        <v>0</v>
      </c>
      <c r="G51" s="11">
        <f>MAX(0,H50+Clima!$F49-F51-Constantes!$D$11)</f>
        <v>0</v>
      </c>
      <c r="H51" s="11">
        <f>H50+Clima!$F49-F51-E51-G51</f>
        <v>35.485439451928286</v>
      </c>
      <c r="I51" s="11">
        <f>0.0526*F51*Clima!$F49^1.218</f>
        <v>0</v>
      </c>
      <c r="J51" s="11">
        <f>I51*Constantes!$D$24</f>
        <v>0</v>
      </c>
      <c r="K51" s="33"/>
      <c r="L51" s="11">
        <v>46</v>
      </c>
      <c r="M51" s="11">
        <f>'Cálculos de ET'!$I49*((1-Constantes!$E$18)*'Cálculos de ET'!$K49+'Cálculos de ET'!$L49)</f>
        <v>4.2031195467943698</v>
      </c>
      <c r="N51" s="11">
        <f>MIN(M51*Constantes!$E$16,0.8*(Q50+Clima!$F49-O51-P51-Constantes!$D$12))</f>
        <v>2.27847161599977</v>
      </c>
      <c r="O51" s="11">
        <f>IF(Clima!$F49&gt;0.05*Constantes!$E$17,((Clima!$F49-0.05*Constantes!$E$17)^2)/(Clima!$F49+0.95*Constantes!$E$17),0)</f>
        <v>0</v>
      </c>
      <c r="P51" s="11">
        <f>MAX(0,Q50+Clima!$F49-O51-Constantes!$D$11)</f>
        <v>0</v>
      </c>
      <c r="Q51" s="11">
        <f>Q50+Clima!$F49-O51-N51-P51</f>
        <v>34.350223923348473</v>
      </c>
      <c r="R51" s="11">
        <f>0.0526*O51*Clima!$F49^1.218</f>
        <v>0</v>
      </c>
      <c r="S51" s="11">
        <f>R51*Constantes!$E$24</f>
        <v>0</v>
      </c>
      <c r="T51" s="33"/>
      <c r="U51" s="11">
        <v>46</v>
      </c>
      <c r="V51" s="11">
        <f>'Cálculos de ET'!$I49*((1-Constantes!$F$18)*'Cálculos de ET'!$K49+'Cálculos de ET'!$L49)</f>
        <v>4.2031195467943698</v>
      </c>
      <c r="W51" s="11">
        <f>MIN(V51*Constantes!$F$16,0.8*(Z50+Clima!$F49-X51-Y51-Constantes!$D$12))</f>
        <v>2.4868202200357805</v>
      </c>
      <c r="X51" s="11">
        <f>IF(Clima!$F49&gt;0.05*Constantes!$F$17,((Clima!$F49-0.05*Constantes!$F$17)^2)/(Clima!$F49+0.95*Constantes!$F$17),0)</f>
        <v>0</v>
      </c>
      <c r="Y51" s="11">
        <f>MAX(0,Z50+Clima!$F49-X51-Constantes!$D$11)</f>
        <v>0</v>
      </c>
      <c r="Z51" s="11">
        <f>Z50+Clima!$F49-X51-W51-Y51</f>
        <v>33.111201716204519</v>
      </c>
      <c r="AA51" s="11">
        <f>0.0526*X51*Clima!$F49^1.218</f>
        <v>0</v>
      </c>
      <c r="AB51" s="11">
        <f>AA51*Constantes!$F$24</f>
        <v>0</v>
      </c>
      <c r="AC51" s="33"/>
      <c r="AD51" s="11">
        <v>46</v>
      </c>
      <c r="AE51" s="11">
        <f>0.0526*Clima!$F49^2.218</f>
        <v>0.17065595668433275</v>
      </c>
      <c r="AF51" s="11">
        <f>IF(Clima!$F49&gt;0.05*$AJ$6,((Clima!$F49-0.05*$AJ$6)^2)/(Clima!$F49+0.95*$AJ$6),0)</f>
        <v>0</v>
      </c>
      <c r="AG51" s="11">
        <v>0</v>
      </c>
      <c r="AH51" s="11"/>
      <c r="AI51" s="11"/>
      <c r="AJ51" s="33"/>
      <c r="AK51" s="34"/>
    </row>
    <row r="52" spans="2:37" x14ac:dyDescent="0.25">
      <c r="B52" s="32"/>
      <c r="C52" s="11">
        <v>47</v>
      </c>
      <c r="D52" s="11">
        <f>'Cálculos de ET'!$I50*((1-Constantes!$D$18)*'Cálculos de ET'!$K50+'Cálculos de ET'!$L50)</f>
        <v>4.1684488762830352</v>
      </c>
      <c r="E52" s="11">
        <f>MIN(D52*Constantes!$D$16,0.8*(H51+Clima!$F50-F52-G52-Constantes!$D$12))</f>
        <v>2.0703586849061493</v>
      </c>
      <c r="F52" s="11">
        <f>IF(Clima!$F50&gt;0.05*Constantes!$D$17,((Clima!$F50-0.05*Constantes!$D$17)^2)/(Clima!$F50+0.95*Constantes!$D$17),0)</f>
        <v>3.0607829839049954</v>
      </c>
      <c r="G52" s="11">
        <f>MAX(0,H51+Clima!$F50-F52-Constantes!$D$11)</f>
        <v>7.024656468023295</v>
      </c>
      <c r="H52" s="11">
        <f>H51+Clima!$F50-F52-E52-G52</f>
        <v>41.429641315093853</v>
      </c>
      <c r="I52" s="11">
        <f>0.0526*F52*Clima!$F50^1.218</f>
        <v>5.4786150554041866</v>
      </c>
      <c r="J52" s="11">
        <f>I52*Constantes!$D$24</f>
        <v>3.344899162117318E-2</v>
      </c>
      <c r="K52" s="33"/>
      <c r="L52" s="11">
        <v>47</v>
      </c>
      <c r="M52" s="11">
        <f>'Cálculos de ET'!$I50*((1-Constantes!$E$18)*'Cálculos de ET'!$K50+'Cálculos de ET'!$L50)</f>
        <v>4.1684488762830352</v>
      </c>
      <c r="N52" s="11">
        <f>MIN(M52*Constantes!$E$16,0.8*(Q51+Clima!$F50-O52-P52-Constantes!$D$12))</f>
        <v>2.2596769712630995</v>
      </c>
      <c r="O52" s="11">
        <f>IF(Clima!$F50&gt;0.05*Constantes!$E$17,((Clima!$F50-0.05*Constantes!$E$17)^2)/(Clima!$F50+0.95*Constantes!$E$17),0)</f>
        <v>0.16884822992651416</v>
      </c>
      <c r="P52" s="11">
        <f>MAX(0,Q51+Clima!$F50-O52-Constantes!$D$11)</f>
        <v>8.7813756934219569</v>
      </c>
      <c r="Q52" s="11">
        <f>Q51+Clima!$F50-O52-N52-P52</f>
        <v>41.240323028736903</v>
      </c>
      <c r="R52" s="11">
        <f>0.0526*O52*Clima!$F50^1.218</f>
        <v>0.30222804407176523</v>
      </c>
      <c r="S52" s="11">
        <f>R52*Constantes!$E$24</f>
        <v>9.2260755789623755E-4</v>
      </c>
      <c r="T52" s="33"/>
      <c r="U52" s="11">
        <v>47</v>
      </c>
      <c r="V52" s="11">
        <f>'Cálculos de ET'!$I50*((1-Constantes!$F$18)*'Cálculos de ET'!$K50+'Cálculos de ET'!$L50)</f>
        <v>4.1684488762830352</v>
      </c>
      <c r="W52" s="11">
        <f>MIN(V52*Constantes!$F$16,0.8*(Z51+Clima!$F50-X52-Y52-Constantes!$D$12))</f>
        <v>2.4663069504249879</v>
      </c>
      <c r="X52" s="11">
        <f>IF(Clima!$F50&gt;0.05*Constantes!$F$17,((Clima!$F50-0.05*Constantes!$F$17)^2)/(Clima!$F50+0.95*Constantes!$F$17),0)</f>
        <v>8.8506695162071727E-2</v>
      </c>
      <c r="Y52" s="11">
        <f>MAX(0,Z51+Clima!$F50-X52-Constantes!$D$11)</f>
        <v>7.6226950210424462</v>
      </c>
      <c r="Z52" s="11">
        <f>Z51+Clima!$F50-X52-W52-Y52</f>
        <v>41.033693049575014</v>
      </c>
      <c r="AA52" s="11">
        <f>0.0526*X52*Clima!$F50^1.218</f>
        <v>0.15842159185044849</v>
      </c>
      <c r="AB52" s="11">
        <f>AA52*Constantes!$F$24</f>
        <v>7.7377840126825721E-5</v>
      </c>
      <c r="AC52" s="33"/>
      <c r="AD52" s="11">
        <v>47</v>
      </c>
      <c r="AE52" s="11">
        <f>0.0526*Clima!$F50^2.218</f>
        <v>32.397897212660951</v>
      </c>
      <c r="AF52" s="11">
        <f>IF(Clima!$F50&gt;0.05*$AJ$6,((Clima!$F50-0.05*$AJ$6)^2)/(Clima!$F50+0.95*$AJ$6),0)</f>
        <v>5.2528137177856484</v>
      </c>
      <c r="AG52" s="11">
        <v>9.4022165141477867</v>
      </c>
      <c r="AH52" s="11"/>
      <c r="AI52" s="11"/>
      <c r="AJ52" s="33"/>
      <c r="AK52" s="34"/>
    </row>
    <row r="53" spans="2:37" x14ac:dyDescent="0.25">
      <c r="B53" s="32"/>
      <c r="C53" s="11">
        <v>48</v>
      </c>
      <c r="D53" s="11">
        <f>'Cálculos de ET'!$I51*((1-Constantes!$D$18)*'Cálculos de ET'!$K51+'Cálculos de ET'!$L51)</f>
        <v>4.1677539309051665</v>
      </c>
      <c r="E53" s="11">
        <f>MIN(D53*Constantes!$D$16,0.8*(H52+Clima!$F51-F53-G53-Constantes!$D$12))</f>
        <v>2.0700135238543269</v>
      </c>
      <c r="F53" s="11">
        <f>IF(Clima!$F51&gt;0.05*Constantes!$D$17,((Clima!$F51-0.05*Constantes!$D$17)^2)/(Clima!$F51+0.95*Constantes!$D$17),0)</f>
        <v>0</v>
      </c>
      <c r="G53" s="11">
        <f>MAX(0,H52+Clima!$F51-F53-Constantes!$D$11)</f>
        <v>0</v>
      </c>
      <c r="H53" s="11">
        <f>H52+Clima!$F51-F53-E53-G53</f>
        <v>40.759627791239524</v>
      </c>
      <c r="I53" s="11">
        <f>0.0526*F53*Clima!$F51^1.218</f>
        <v>0</v>
      </c>
      <c r="J53" s="11">
        <f>I53*Constantes!$D$24</f>
        <v>0</v>
      </c>
      <c r="K53" s="33"/>
      <c r="L53" s="11">
        <v>48</v>
      </c>
      <c r="M53" s="11">
        <f>'Cálculos de ET'!$I51*((1-Constantes!$E$18)*'Cálculos de ET'!$K51+'Cálculos de ET'!$L51)</f>
        <v>4.1677539309051665</v>
      </c>
      <c r="N53" s="11">
        <f>MIN(M53*Constantes!$E$16,0.8*(Q52+Clima!$F51-O53-P53-Constantes!$D$12))</f>
        <v>2.2593002479031008</v>
      </c>
      <c r="O53" s="11">
        <f>IF(Clima!$F51&gt;0.05*Constantes!$E$17,((Clima!$F51-0.05*Constantes!$E$17)^2)/(Clima!$F51+0.95*Constantes!$E$17),0)</f>
        <v>0</v>
      </c>
      <c r="P53" s="11">
        <f>MAX(0,Q52+Clima!$F51-O53-Constantes!$D$11)</f>
        <v>0</v>
      </c>
      <c r="Q53" s="11">
        <f>Q52+Clima!$F51-O53-N53-P53</f>
        <v>40.381022780833803</v>
      </c>
      <c r="R53" s="11">
        <f>0.0526*O53*Clima!$F51^1.218</f>
        <v>0</v>
      </c>
      <c r="S53" s="11">
        <f>R53*Constantes!$E$24</f>
        <v>0</v>
      </c>
      <c r="T53" s="33"/>
      <c r="U53" s="11">
        <v>48</v>
      </c>
      <c r="V53" s="11">
        <f>'Cálculos de ET'!$I51*((1-Constantes!$F$18)*'Cálculos de ET'!$K51+'Cálculos de ET'!$L51)</f>
        <v>4.1677539309051665</v>
      </c>
      <c r="W53" s="11">
        <f>MIN(V53*Constantes!$F$16,0.8*(Z52+Clima!$F51-X53-Y53-Constantes!$D$12))</f>
        <v>2.4658957786278823</v>
      </c>
      <c r="X53" s="11">
        <f>IF(Clima!$F51&gt;0.05*Constantes!$F$17,((Clima!$F51-0.05*Constantes!$F$17)^2)/(Clima!$F51+0.95*Constantes!$F$17),0)</f>
        <v>0</v>
      </c>
      <c r="Y53" s="11">
        <f>MAX(0,Z52+Clima!$F51-X53-Constantes!$D$11)</f>
        <v>0</v>
      </c>
      <c r="Z53" s="11">
        <f>Z52+Clima!$F51-X53-W53-Y53</f>
        <v>39.967797270947131</v>
      </c>
      <c r="AA53" s="11">
        <f>0.0526*X53*Clima!$F51^1.218</f>
        <v>0</v>
      </c>
      <c r="AB53" s="11">
        <f>AA53*Constantes!$F$24</f>
        <v>0</v>
      </c>
      <c r="AC53" s="33"/>
      <c r="AD53" s="11">
        <v>48</v>
      </c>
      <c r="AE53" s="11">
        <f>0.0526*Clima!$F51^2.218</f>
        <v>0.11094244358496377</v>
      </c>
      <c r="AF53" s="11">
        <f>IF(Clima!$F51&gt;0.05*$AJ$6,((Clima!$F51-0.05*$AJ$6)^2)/(Clima!$F51+0.95*$AJ$6),0)</f>
        <v>0</v>
      </c>
      <c r="AG53" s="11">
        <v>0</v>
      </c>
      <c r="AH53" s="11"/>
      <c r="AI53" s="11"/>
      <c r="AJ53" s="33"/>
      <c r="AK53" s="34"/>
    </row>
    <row r="54" spans="2:37" x14ac:dyDescent="0.25">
      <c r="B54" s="32"/>
      <c r="C54" s="11">
        <v>49</v>
      </c>
      <c r="D54" s="11">
        <f>'Cálculos de ET'!$I52*((1-Constantes!$D$18)*'Cálculos de ET'!$K52+'Cálculos de ET'!$L52)</f>
        <v>4.2436297873488238</v>
      </c>
      <c r="E54" s="11">
        <f>MIN(D54*Constantes!$D$16,0.8*(H53+Clima!$F52-F54-G54-Constantes!$D$12))</f>
        <v>2.1076990618146469</v>
      </c>
      <c r="F54" s="11">
        <f>IF(Clima!$F52&gt;0.05*Constantes!$D$17,((Clima!$F52-0.05*Constantes!$D$17)^2)/(Clima!$F52+0.95*Constantes!$D$17),0)</f>
        <v>1.3118319300743844</v>
      </c>
      <c r="G54" s="11">
        <f>MAX(0,H53+Clima!$F52-F54-Constantes!$D$11)</f>
        <v>8.4477958611651403</v>
      </c>
      <c r="H54" s="11">
        <f>H53+Clima!$F52-F54-E54-G54</f>
        <v>41.39230093818535</v>
      </c>
      <c r="I54" s="11">
        <f>0.0526*F54*Clima!$F52^1.218</f>
        <v>1.4958923370764805</v>
      </c>
      <c r="J54" s="11">
        <f>I54*Constantes!$D$24</f>
        <v>9.1329815552001637E-3</v>
      </c>
      <c r="K54" s="33"/>
      <c r="L54" s="11">
        <v>49</v>
      </c>
      <c r="M54" s="11">
        <f>'Cálculos de ET'!$I52*((1-Constantes!$E$18)*'Cálculos de ET'!$K52+'Cálculos de ET'!$L52)</f>
        <v>4.2436297873488238</v>
      </c>
      <c r="N54" s="11">
        <f>MIN(M54*Constantes!$E$16,0.8*(Q53+Clima!$F52-O54-P54-Constantes!$D$12))</f>
        <v>2.3004318367912635</v>
      </c>
      <c r="O54" s="11">
        <f>IF(Clima!$F52&gt;0.05*Constantes!$E$17,((Clima!$F52-0.05*Constantes!$E$17)^2)/(Clima!$F52+0.95*Constantes!$E$17),0)</f>
        <v>2.565947181885176E-3</v>
      </c>
      <c r="P54" s="11">
        <f>MAX(0,Q53+Clima!$F52-O54-Constantes!$D$11)</f>
        <v>9.3784568336519172</v>
      </c>
      <c r="Q54" s="11">
        <f>Q53+Clima!$F52-O54-N54-P54</f>
        <v>41.199568163208738</v>
      </c>
      <c r="R54" s="11">
        <f>0.0526*O54*Clima!$F52^1.218</f>
        <v>2.9259698889227211E-3</v>
      </c>
      <c r="S54" s="11">
        <f>R54*Constantes!$E$24</f>
        <v>8.932069629699569E-6</v>
      </c>
      <c r="T54" s="33"/>
      <c r="U54" s="11">
        <v>49</v>
      </c>
      <c r="V54" s="11">
        <f>'Cálculos de ET'!$I52*((1-Constantes!$F$18)*'Cálculos de ET'!$K52+'Cálculos de ET'!$L52)</f>
        <v>4.2436297873488238</v>
      </c>
      <c r="W54" s="11">
        <f>MIN(V54*Constantes!$F$16,0.8*(Z53+Clima!$F52-X54-Y54-Constantes!$D$12))</f>
        <v>2.5107885331441153</v>
      </c>
      <c r="X54" s="11">
        <f>IF(Clima!$F52&gt;0.05*Constantes!$F$17,((Clima!$F52-0.05*Constantes!$F$17)^2)/(Clima!$F52+0.95*Constantes!$F$17),0)</f>
        <v>0</v>
      </c>
      <c r="Y54" s="11">
        <f>MAX(0,Z53+Clima!$F52-X54-Constantes!$D$11)</f>
        <v>8.9677972709471305</v>
      </c>
      <c r="Z54" s="11">
        <f>Z53+Clima!$F52-X54-W54-Y54</f>
        <v>40.989211466855885</v>
      </c>
      <c r="AA54" s="11">
        <f>0.0526*X54*Clima!$F52^1.218</f>
        <v>0</v>
      </c>
      <c r="AB54" s="11">
        <f>AA54*Constantes!$F$24</f>
        <v>0</v>
      </c>
      <c r="AC54" s="33"/>
      <c r="AD54" s="11">
        <v>49</v>
      </c>
      <c r="AE54" s="11">
        <f>0.0526*Clima!$F52^2.218</f>
        <v>14.253848976214318</v>
      </c>
      <c r="AF54" s="11">
        <f>IF(Clima!$F52&gt;0.05*$AJ$6,((Clima!$F52-0.05*$AJ$6)^2)/(Clima!$F52+0.95*$AJ$6),0)</f>
        <v>2.5537914433149203</v>
      </c>
      <c r="AG54" s="11">
        <v>2.9121086039807391</v>
      </c>
      <c r="AH54" s="11"/>
      <c r="AI54" s="11"/>
      <c r="AJ54" s="33"/>
      <c r="AK54" s="34"/>
    </row>
    <row r="55" spans="2:37" x14ac:dyDescent="0.25">
      <c r="B55" s="32"/>
      <c r="C55" s="11">
        <v>50</v>
      </c>
      <c r="D55" s="11">
        <f>'Cálculos de ET'!$I53*((1-Constantes!$D$18)*'Cálculos de ET'!$K53+'Cálculos de ET'!$L53)</f>
        <v>4.1273309483802985</v>
      </c>
      <c r="E55" s="11">
        <f>MIN(D55*Constantes!$D$16,0.8*(H54+Clima!$F53-F55-G55-Constantes!$D$12))</f>
        <v>2.0499364939028895</v>
      </c>
      <c r="F55" s="11">
        <f>IF(Clima!$F53&gt;0.05*Constantes!$D$17,((Clima!$F53-0.05*Constantes!$D$17)^2)/(Clima!$F53+0.95*Constantes!$D$17),0)</f>
        <v>0</v>
      </c>
      <c r="G55" s="11">
        <f>MAX(0,H54+Clima!$F53-F55-Constantes!$D$11)</f>
        <v>0</v>
      </c>
      <c r="H55" s="11">
        <f>H54+Clima!$F53-F55-E55-G55</f>
        <v>39.34236444428246</v>
      </c>
      <c r="I55" s="11">
        <f>0.0526*F55*Clima!$F53^1.218</f>
        <v>0</v>
      </c>
      <c r="J55" s="11">
        <f>I55*Constantes!$D$24</f>
        <v>0</v>
      </c>
      <c r="K55" s="33"/>
      <c r="L55" s="11">
        <v>50</v>
      </c>
      <c r="M55" s="11">
        <f>'Cálculos de ET'!$I53*((1-Constantes!$E$18)*'Cálculos de ET'!$K53+'Cálculos de ET'!$L53)</f>
        <v>4.1273309483802985</v>
      </c>
      <c r="N55" s="11">
        <f>MIN(M55*Constantes!$E$16,0.8*(Q54+Clima!$F53-O55-P55-Constantes!$D$12))</f>
        <v>2.2373873288696151</v>
      </c>
      <c r="O55" s="11">
        <f>IF(Clima!$F53&gt;0.05*Constantes!$E$17,((Clima!$F53-0.05*Constantes!$E$17)^2)/(Clima!$F53+0.95*Constantes!$E$17),0)</f>
        <v>0</v>
      </c>
      <c r="P55" s="11">
        <f>MAX(0,Q54+Clima!$F53-O55-Constantes!$D$11)</f>
        <v>0</v>
      </c>
      <c r="Q55" s="11">
        <f>Q54+Clima!$F53-O55-N55-P55</f>
        <v>38.962180834339122</v>
      </c>
      <c r="R55" s="11">
        <f>0.0526*O55*Clima!$F53^1.218</f>
        <v>0</v>
      </c>
      <c r="S55" s="11">
        <f>R55*Constantes!$E$24</f>
        <v>0</v>
      </c>
      <c r="T55" s="33"/>
      <c r="U55" s="11">
        <v>50</v>
      </c>
      <c r="V55" s="11">
        <f>'Cálculos de ET'!$I53*((1-Constantes!$F$18)*'Cálculos de ET'!$K53+'Cálculos de ET'!$L53)</f>
        <v>4.1273309483802985</v>
      </c>
      <c r="W55" s="11">
        <f>MIN(V55*Constantes!$F$16,0.8*(Z54+Clima!$F53-X55-Y55-Constantes!$D$12))</f>
        <v>2.4419790926574194</v>
      </c>
      <c r="X55" s="11">
        <f>IF(Clima!$F53&gt;0.05*Constantes!$F$17,((Clima!$F53-0.05*Constantes!$F$17)^2)/(Clima!$F53+0.95*Constantes!$F$17),0)</f>
        <v>0</v>
      </c>
      <c r="Y55" s="11">
        <f>MAX(0,Z54+Clima!$F53-X55-Constantes!$D$11)</f>
        <v>0</v>
      </c>
      <c r="Z55" s="11">
        <f>Z54+Clima!$F53-X55-W55-Y55</f>
        <v>38.547232374198465</v>
      </c>
      <c r="AA55" s="11">
        <f>0.0526*X55*Clima!$F53^1.218</f>
        <v>0</v>
      </c>
      <c r="AB55" s="11">
        <f>AA55*Constantes!$F$24</f>
        <v>0</v>
      </c>
      <c r="AC55" s="33"/>
      <c r="AD55" s="11">
        <v>50</v>
      </c>
      <c r="AE55" s="11">
        <f>0.0526*Clima!$F53^2.218</f>
        <v>0</v>
      </c>
      <c r="AF55" s="11">
        <f>IF(Clima!$F53&gt;0.05*$AJ$6,((Clima!$F53-0.05*$AJ$6)^2)/(Clima!$F53+0.95*$AJ$6),0)</f>
        <v>0</v>
      </c>
      <c r="AG55" s="11">
        <v>0</v>
      </c>
      <c r="AH55" s="11"/>
      <c r="AI55" s="11"/>
      <c r="AJ55" s="33"/>
      <c r="AK55" s="34"/>
    </row>
    <row r="56" spans="2:37" x14ac:dyDescent="0.25">
      <c r="B56" s="32"/>
      <c r="C56" s="11">
        <v>51</v>
      </c>
      <c r="D56" s="11">
        <f>'Cálculos de ET'!$I54*((1-Constantes!$D$18)*'Cálculos de ET'!$K54+'Cálculos de ET'!$L54)</f>
        <v>3.9858444348591475</v>
      </c>
      <c r="E56" s="11">
        <f>MIN(D56*Constantes!$D$16,0.8*(H55+Clima!$F54-F56-G56-Constantes!$D$12))</f>
        <v>1.9796638719373763</v>
      </c>
      <c r="F56" s="11">
        <f>IF(Clima!$F54&gt;0.05*Constantes!$D$17,((Clima!$F54-0.05*Constantes!$D$17)^2)/(Clima!$F54+0.95*Constantes!$D$17),0)</f>
        <v>5.4823220057610778</v>
      </c>
      <c r="G56" s="11">
        <f>MAX(0,H55+Clima!$F54-F56-Constantes!$D$11)</f>
        <v>14.360042438521383</v>
      </c>
      <c r="H56" s="11">
        <f>H55+Clima!$F54-F56-E56-G56</f>
        <v>41.520336128062624</v>
      </c>
      <c r="I56" s="11">
        <f>0.0526*F56*Clima!$F54^1.218</f>
        <v>13.837179568501167</v>
      </c>
      <c r="J56" s="11">
        <f>I56*Constantes!$D$24</f>
        <v>8.4481150576715985E-2</v>
      </c>
      <c r="K56" s="33"/>
      <c r="L56" s="11">
        <v>51</v>
      </c>
      <c r="M56" s="11">
        <f>'Cálculos de ET'!$I54*((1-Constantes!$E$18)*'Cálculos de ET'!$K54+'Cálculos de ET'!$L54)</f>
        <v>3.9858444348591475</v>
      </c>
      <c r="N56" s="11">
        <f>MIN(M56*Constantes!$E$16,0.8*(Q55+Clima!$F54-O56-P56-Constantes!$D$12))</f>
        <v>2.1606888192232319</v>
      </c>
      <c r="O56" s="11">
        <f>IF(Clima!$F54&gt;0.05*Constantes!$E$17,((Clima!$F54-0.05*Constantes!$E$17)^2)/(Clima!$F54+0.95*Constantes!$E$17),0)</f>
        <v>0.61086074419407754</v>
      </c>
      <c r="P56" s="11">
        <f>MAX(0,Q55+Clima!$F54-O56-Constantes!$D$11)</f>
        <v>18.851320090145045</v>
      </c>
      <c r="Q56" s="11">
        <f>Q55+Clima!$F54-O56-N56-P56</f>
        <v>41.339311180776768</v>
      </c>
      <c r="R56" s="11">
        <f>0.0526*O56*Clima!$F54^1.218</f>
        <v>1.5417901027847936</v>
      </c>
      <c r="S56" s="11">
        <f>R56*Constantes!$E$24</f>
        <v>4.7066022806973437E-3</v>
      </c>
      <c r="T56" s="33"/>
      <c r="U56" s="11">
        <v>51</v>
      </c>
      <c r="V56" s="11">
        <f>'Cálculos de ET'!$I54*((1-Constantes!$F$18)*'Cálculos de ET'!$K54+'Cálculos de ET'!$L54)</f>
        <v>3.9858444348591475</v>
      </c>
      <c r="W56" s="11">
        <f>MIN(V56*Constantes!$F$16,0.8*(Z55+Clima!$F54-X56-Y56-Constantes!$D$12))</f>
        <v>2.3582670976095712</v>
      </c>
      <c r="X56" s="11">
        <f>IF(Clima!$F54&gt;0.05*Constantes!$F$17,((Clima!$F54-0.05*Constantes!$F$17)^2)/(Clima!$F54+0.95*Constantes!$F$17),0)</f>
        <v>0.422475136335213</v>
      </c>
      <c r="Y56" s="11">
        <f>MAX(0,Z55+Clima!$F54-X56-Constantes!$D$11)</f>
        <v>18.62475723786325</v>
      </c>
      <c r="Z56" s="11">
        <f>Z55+Clima!$F54-X56-W56-Y56</f>
        <v>41.14173290239043</v>
      </c>
      <c r="AA56" s="11">
        <f>0.0526*X56*Clima!$F54^1.218</f>
        <v>1.0663117413669334</v>
      </c>
      <c r="AB56" s="11">
        <f>AA56*Constantes!$F$24</f>
        <v>5.2081852281055791E-4</v>
      </c>
      <c r="AC56" s="33"/>
      <c r="AD56" s="11">
        <v>51</v>
      </c>
      <c r="AE56" s="11">
        <f>0.0526*Clima!$F54^2.218</f>
        <v>60.57511931897654</v>
      </c>
      <c r="AF56" s="11">
        <f>IF(Clima!$F54&gt;0.05*$AJ$6,((Clima!$F54-0.05*$AJ$6)^2)/(Clima!$F54+0.95*$AJ$6),0)</f>
        <v>8.7141003855957155</v>
      </c>
      <c r="AG56" s="11">
        <v>21.994069608958327</v>
      </c>
      <c r="AH56" s="11"/>
      <c r="AI56" s="11"/>
      <c r="AJ56" s="33"/>
      <c r="AK56" s="34"/>
    </row>
    <row r="57" spans="2:37" x14ac:dyDescent="0.25">
      <c r="B57" s="32"/>
      <c r="C57" s="11">
        <v>52</v>
      </c>
      <c r="D57" s="11">
        <f>'Cálculos de ET'!$I55*((1-Constantes!$D$18)*'Cálculos de ET'!$K55+'Cálculos de ET'!$L55)</f>
        <v>3.8276880521928103</v>
      </c>
      <c r="E57" s="11">
        <f>MIN(D57*Constantes!$D$16,0.8*(H56+Clima!$F55-F57-G57-Constantes!$D$12))</f>
        <v>1.9011117653517327</v>
      </c>
      <c r="F57" s="11">
        <f>IF(Clima!$F55&gt;0.05*Constantes!$D$17,((Clima!$F55-0.05*Constantes!$D$17)^2)/(Clima!$F55+0.95*Constantes!$D$17),0)</f>
        <v>1.2109304339800788</v>
      </c>
      <c r="G57" s="11">
        <f>MAX(0,H56+Clima!$F55-F57-Constantes!$D$11)</f>
        <v>8.9094056940825439</v>
      </c>
      <c r="H57" s="11">
        <f>H56+Clima!$F55-F57-E57-G57</f>
        <v>41.598888234648264</v>
      </c>
      <c r="I57" s="11">
        <f>0.0526*F57*Clima!$F55^1.218</f>
        <v>1.3272035037532712</v>
      </c>
      <c r="J57" s="11">
        <f>I57*Constantes!$D$24</f>
        <v>8.1030732087746041E-3</v>
      </c>
      <c r="K57" s="33"/>
      <c r="L57" s="11">
        <v>52</v>
      </c>
      <c r="M57" s="11">
        <f>'Cálculos de ET'!$I55*((1-Constantes!$E$18)*'Cálculos de ET'!$K55+'Cálculos de ET'!$L55)</f>
        <v>3.8276880521928103</v>
      </c>
      <c r="N57" s="11">
        <f>MIN(M57*Constantes!$E$16,0.8*(Q56+Clima!$F55-O57-P57-Constantes!$D$12))</f>
        <v>2.0749537301346326</v>
      </c>
      <c r="O57" s="11">
        <f>IF(Clima!$F55&gt;0.05*Constantes!$E$17,((Clima!$F55-0.05*Constantes!$E$17)^2)/(Clima!$F55+0.95*Constantes!$E$17),0)</f>
        <v>6.0497332926825781E-4</v>
      </c>
      <c r="P57" s="11">
        <f>MAX(0,Q56+Clima!$F55-O57-Constantes!$D$11)</f>
        <v>9.9387062074475025</v>
      </c>
      <c r="Q57" s="11">
        <f>Q56+Clima!$F55-O57-N57-P57</f>
        <v>41.425046269865369</v>
      </c>
      <c r="R57" s="11">
        <f>0.0526*O57*Clima!$F55^1.218</f>
        <v>6.6306263328692774E-4</v>
      </c>
      <c r="S57" s="11">
        <f>R57*Constantes!$E$24</f>
        <v>2.0241225419962659E-6</v>
      </c>
      <c r="T57" s="33"/>
      <c r="U57" s="11">
        <v>52</v>
      </c>
      <c r="V57" s="11">
        <f>'Cálculos de ET'!$I55*((1-Constantes!$F$18)*'Cálculos de ET'!$K55+'Cálculos de ET'!$L55)</f>
        <v>3.8276880521928103</v>
      </c>
      <c r="W57" s="11">
        <f>MIN(V57*Constantes!$F$16,0.8*(Z56+Clima!$F55-X57-Y57-Constantes!$D$12))</f>
        <v>2.2646921978324928</v>
      </c>
      <c r="X57" s="11">
        <f>IF(Clima!$F55&gt;0.05*Constantes!$F$17,((Clima!$F55-0.05*Constantes!$F$17)^2)/(Clima!$F55+0.95*Constantes!$F$17),0)</f>
        <v>0</v>
      </c>
      <c r="Y57" s="11">
        <f>MAX(0,Z56+Clima!$F55-X57-Constantes!$D$11)</f>
        <v>9.7417329023904315</v>
      </c>
      <c r="Z57" s="11">
        <f>Z56+Clima!$F55-X57-W57-Y57</f>
        <v>41.235307802167505</v>
      </c>
      <c r="AA57" s="11">
        <f>0.0526*X57*Clima!$F55^1.218</f>
        <v>0</v>
      </c>
      <c r="AB57" s="11">
        <f>AA57*Constantes!$F$24</f>
        <v>0</v>
      </c>
      <c r="AC57" s="33"/>
      <c r="AD57" s="11">
        <v>52</v>
      </c>
      <c r="AE57" s="11">
        <f>0.0526*Clima!$F55^2.218</f>
        <v>13.261837298639376</v>
      </c>
      <c r="AF57" s="11">
        <f>IF(Clima!$F55&gt;0.05*$AJ$6,((Clima!$F55-0.05*$AJ$6)^2)/(Clima!$F55+0.95*$AJ$6),0)</f>
        <v>2.388629706824839</v>
      </c>
      <c r="AG57" s="11">
        <v>2.6179850031907193</v>
      </c>
      <c r="AH57" s="11"/>
      <c r="AI57" s="11"/>
      <c r="AJ57" s="33"/>
      <c r="AK57" s="34"/>
    </row>
    <row r="58" spans="2:37" x14ac:dyDescent="0.25">
      <c r="B58" s="32"/>
      <c r="C58" s="11">
        <v>53</v>
      </c>
      <c r="D58" s="11">
        <f>'Cálculos de ET'!$I56*((1-Constantes!$D$18)*'Cálculos de ET'!$K56+'Cálculos de ET'!$L56)</f>
        <v>3.7796589136454979</v>
      </c>
      <c r="E58" s="11">
        <f>MIN(D58*Constantes!$D$16,0.8*(H57+Clima!$F56-F58-G58-Constantes!$D$12))</f>
        <v>1.8772569581869494</v>
      </c>
      <c r="F58" s="11">
        <f>IF(Clima!$F56&gt;0.05*Constantes!$D$17,((Clima!$F56-0.05*Constantes!$D$17)^2)/(Clima!$F56+0.95*Constantes!$D$17),0)</f>
        <v>0.23027858611865354</v>
      </c>
      <c r="G58" s="11">
        <f>MAX(0,H57+Clima!$F56-F58-Constantes!$D$11)</f>
        <v>4.6686096485296105</v>
      </c>
      <c r="H58" s="11">
        <f>H57+Clima!$F56-F58-E58-G58</f>
        <v>41.622743041813052</v>
      </c>
      <c r="I58" s="11">
        <f>0.0526*F58*Clima!$F56^1.218</f>
        <v>0.12509361817121831</v>
      </c>
      <c r="J58" s="11">
        <f>I58*Constantes!$D$24</f>
        <v>7.6374327156712848E-4</v>
      </c>
      <c r="K58" s="33"/>
      <c r="L58" s="11">
        <v>53</v>
      </c>
      <c r="M58" s="11">
        <f>'Cálculos de ET'!$I56*((1-Constantes!$E$18)*'Cálculos de ET'!$K56+'Cálculos de ET'!$L56)</f>
        <v>3.7796589136454979</v>
      </c>
      <c r="N58" s="11">
        <f>MIN(M58*Constantes!$E$16,0.8*(Q57+Clima!$F56-O58-P58-Constantes!$D$12))</f>
        <v>2.048917585384852</v>
      </c>
      <c r="O58" s="11">
        <f>IF(Clima!$F56&gt;0.05*Constantes!$E$17,((Clima!$F56-0.05*Constantes!$E$17)^2)/(Clima!$F56+0.95*Constantes!$E$17),0)</f>
        <v>0</v>
      </c>
      <c r="P58" s="11">
        <f>MAX(0,Q57+Clima!$F56-O58-Constantes!$D$11)</f>
        <v>4.7250462698653664</v>
      </c>
      <c r="Q58" s="11">
        <f>Q57+Clima!$F56-O58-N58-P58</f>
        <v>41.451082414615151</v>
      </c>
      <c r="R58" s="11">
        <f>0.0526*O58*Clima!$F56^1.218</f>
        <v>0</v>
      </c>
      <c r="S58" s="11">
        <f>R58*Constantes!$E$24</f>
        <v>0</v>
      </c>
      <c r="T58" s="33"/>
      <c r="U58" s="11">
        <v>53</v>
      </c>
      <c r="V58" s="11">
        <f>'Cálculos de ET'!$I56*((1-Constantes!$F$18)*'Cálculos de ET'!$K56+'Cálculos de ET'!$L56)</f>
        <v>3.7796589136454979</v>
      </c>
      <c r="W58" s="11">
        <f>MIN(V58*Constantes!$F$16,0.8*(Z57+Clima!$F56-X58-Y58-Constantes!$D$12))</f>
        <v>2.2362752490494273</v>
      </c>
      <c r="X58" s="11">
        <f>IF(Clima!$F56&gt;0.05*Constantes!$F$17,((Clima!$F56-0.05*Constantes!$F$17)^2)/(Clima!$F56+0.95*Constantes!$F$17),0)</f>
        <v>0</v>
      </c>
      <c r="Y58" s="11">
        <f>MAX(0,Z57+Clima!$F56-X58-Constantes!$D$11)</f>
        <v>4.5353078021675017</v>
      </c>
      <c r="Z58" s="11">
        <f>Z57+Clima!$F56-X58-W58-Y58</f>
        <v>41.263724750950573</v>
      </c>
      <c r="AA58" s="11">
        <f>0.0526*X58*Clima!$F56^1.218</f>
        <v>0</v>
      </c>
      <c r="AB58" s="11">
        <f>AA58*Constantes!$F$24</f>
        <v>0</v>
      </c>
      <c r="AC58" s="33"/>
      <c r="AD58" s="11">
        <v>53</v>
      </c>
      <c r="AE58" s="11">
        <f>0.0526*Clima!$F56^2.218</f>
        <v>3.6939457458974703</v>
      </c>
      <c r="AF58" s="11">
        <f>IF(Clima!$F56&gt;0.05*$AJ$6,((Clima!$F56-0.05*$AJ$6)^2)/(Clima!$F56+0.95*$AJ$6),0)</f>
        <v>0.64694020918978012</v>
      </c>
      <c r="AG58" s="11">
        <v>0.35143559317450113</v>
      </c>
      <c r="AH58" s="11"/>
      <c r="AI58" s="11"/>
      <c r="AJ58" s="33"/>
      <c r="AK58" s="34"/>
    </row>
    <row r="59" spans="2:37" x14ac:dyDescent="0.25">
      <c r="B59" s="32"/>
      <c r="C59" s="11">
        <v>54</v>
      </c>
      <c r="D59" s="11">
        <f>'Cálculos de ET'!$I57*((1-Constantes!$D$18)*'Cálculos de ET'!$K57+'Cálculos de ET'!$L57)</f>
        <v>4.0736939119960978</v>
      </c>
      <c r="E59" s="11">
        <f>MIN(D59*Constantes!$D$16,0.8*(H58+Clima!$F57-F59-G59-Constantes!$D$12))</f>
        <v>2.0232963916954523</v>
      </c>
      <c r="F59" s="11">
        <f>IF(Clima!$F57&gt;0.05*Constantes!$D$17,((Clima!$F57-0.05*Constantes!$D$17)^2)/(Clima!$F57+0.95*Constantes!$D$17),0)</f>
        <v>7.2493271745961492</v>
      </c>
      <c r="G59" s="11">
        <f>MAX(0,H58+Clima!$F57-F59-Constantes!$D$11)</f>
        <v>18.573415867216909</v>
      </c>
      <c r="H59" s="11">
        <f>H58+Clima!$F57-F59-E59-G59</f>
        <v>41.476703608304547</v>
      </c>
      <c r="I59" s="11">
        <f>0.0526*F59*Clima!$F57^1.218</f>
        <v>21.788322934664958</v>
      </c>
      <c r="J59" s="11">
        <f>I59*Constantes!$D$24</f>
        <v>0.13302585122532512</v>
      </c>
      <c r="K59" s="33"/>
      <c r="L59" s="11">
        <v>54</v>
      </c>
      <c r="M59" s="11">
        <f>'Cálculos de ET'!$I57*((1-Constantes!$E$18)*'Cálculos de ET'!$K57+'Cálculos de ET'!$L57)</f>
        <v>4.0736939119960978</v>
      </c>
      <c r="N59" s="11">
        <f>MIN(M59*Constantes!$E$16,0.8*(Q58+Clima!$F57-O59-P59-Constantes!$D$12))</f>
        <v>2.2083111953913379</v>
      </c>
      <c r="O59" s="11">
        <f>IF(Clima!$F57&gt;0.05*Constantes!$E$17,((Clima!$F57-0.05*Constantes!$E$17)^2)/(Clima!$F57+0.95*Constantes!$E$17),0)</f>
        <v>1.0192606576395009</v>
      </c>
      <c r="P59" s="11">
        <f>MAX(0,Q58+Clima!$F57-O59-Constantes!$D$11)</f>
        <v>24.63182175697564</v>
      </c>
      <c r="Q59" s="11">
        <f>Q58+Clima!$F57-O59-N59-P59</f>
        <v>41.291688804608668</v>
      </c>
      <c r="R59" s="11">
        <f>0.0526*O59*Clima!$F57^1.218</f>
        <v>3.0634540045415464</v>
      </c>
      <c r="S59" s="11">
        <f>R59*Constantes!$E$24</f>
        <v>9.351765573370795E-3</v>
      </c>
      <c r="T59" s="33"/>
      <c r="U59" s="11">
        <v>54</v>
      </c>
      <c r="V59" s="11">
        <f>'Cálculos de ET'!$I57*((1-Constantes!$F$18)*'Cálculos de ET'!$K57+'Cálculos de ET'!$L57)</f>
        <v>4.0736939119960978</v>
      </c>
      <c r="W59" s="11">
        <f>MIN(V59*Constantes!$F$16,0.8*(Z58+Clima!$F57-X59-Y59-Constantes!$D$12))</f>
        <v>2.4102441716926433</v>
      </c>
      <c r="X59" s="11">
        <f>IF(Clima!$F57&gt;0.05*Constantes!$F$17,((Clima!$F57-0.05*Constantes!$F$17)^2)/(Clima!$F57+0.95*Constantes!$F$17),0)</f>
        <v>0.75208338436519218</v>
      </c>
      <c r="Y59" s="11">
        <f>MAX(0,Z58+Clima!$F57-X59-Constantes!$D$11)</f>
        <v>24.711641366585383</v>
      </c>
      <c r="Z59" s="11">
        <f>Z58+Clima!$F57-X59-W59-Y59</f>
        <v>41.089755828307361</v>
      </c>
      <c r="AA59" s="11">
        <f>0.0526*X59*Clima!$F57^1.218</f>
        <v>2.2604353835440509</v>
      </c>
      <c r="AB59" s="11">
        <f>AA59*Constantes!$F$24</f>
        <v>1.1040641978273139E-3</v>
      </c>
      <c r="AC59" s="33"/>
      <c r="AD59" s="11">
        <v>54</v>
      </c>
      <c r="AE59" s="11">
        <f>0.0526*Clima!$F57^2.218</f>
        <v>83.25414631652923</v>
      </c>
      <c r="AF59" s="11">
        <f>IF(Clima!$F57&gt;0.05*$AJ$6,((Clima!$F57-0.05*$AJ$6)^2)/(Clima!$F57+0.95*$AJ$6),0)</f>
        <v>11.126994879417444</v>
      </c>
      <c r="AG59" s="11">
        <v>33.442904684270452</v>
      </c>
      <c r="AH59" s="11"/>
      <c r="AI59" s="11"/>
      <c r="AJ59" s="33"/>
      <c r="AK59" s="34"/>
    </row>
    <row r="60" spans="2:37" x14ac:dyDescent="0.25">
      <c r="B60" s="32"/>
      <c r="C60" s="11">
        <v>55</v>
      </c>
      <c r="D60" s="11">
        <f>'Cálculos de ET'!$I58*((1-Constantes!$D$18)*'Cálculos de ET'!$K58+'Cálculos de ET'!$L58)</f>
        <v>4.0882439578580652</v>
      </c>
      <c r="E60" s="11">
        <f>MIN(D60*Constantes!$D$16,0.8*(H59+Clima!$F58-F60-G60-Constantes!$D$12))</f>
        <v>2.0305230159650938</v>
      </c>
      <c r="F60" s="11">
        <f>IF(Clima!$F58&gt;0.05*Constantes!$D$17,((Clima!$F58-0.05*Constantes!$D$17)^2)/(Clima!$F58+0.95*Constantes!$D$17),0)</f>
        <v>0.55261600749239603</v>
      </c>
      <c r="G60" s="11">
        <f>MAX(0,H59+Clima!$F58-F60-Constantes!$D$11)</f>
        <v>6.4240876008121504</v>
      </c>
      <c r="H60" s="11">
        <f>H59+Clima!$F58-F60-E60-G60</f>
        <v>41.469476984034905</v>
      </c>
      <c r="I60" s="11">
        <f>0.0526*F60*Clima!$F58^1.218</f>
        <v>0.42235397071989567</v>
      </c>
      <c r="J60" s="11">
        <f>I60*Constantes!$D$24</f>
        <v>2.5786287747746801E-3</v>
      </c>
      <c r="K60" s="33"/>
      <c r="L60" s="11">
        <v>55</v>
      </c>
      <c r="M60" s="11">
        <f>'Cálculos de ET'!$I58*((1-Constantes!$E$18)*'Cálculos de ET'!$K58+'Cálculos de ET'!$L58)</f>
        <v>4.0882439578580652</v>
      </c>
      <c r="N60" s="11">
        <f>MIN(M60*Constantes!$E$16,0.8*(Q59+Clima!$F58-O60-P60-Constantes!$D$12))</f>
        <v>2.216198638548474</v>
      </c>
      <c r="O60" s="11">
        <f>IF(Clima!$F58&gt;0.05*Constantes!$E$17,((Clima!$F58-0.05*Constantes!$E$17)^2)/(Clima!$F58+0.95*Constantes!$E$17),0)</f>
        <v>0</v>
      </c>
      <c r="P60" s="11">
        <f>MAX(0,Q59+Clima!$F58-O60-Constantes!$D$11)</f>
        <v>6.7916888046086683</v>
      </c>
      <c r="Q60" s="11">
        <f>Q59+Clima!$F58-O60-N60-P60</f>
        <v>41.283801361451523</v>
      </c>
      <c r="R60" s="11">
        <f>0.0526*O60*Clima!$F58^1.218</f>
        <v>0</v>
      </c>
      <c r="S60" s="11">
        <f>R60*Constantes!$E$24</f>
        <v>0</v>
      </c>
      <c r="T60" s="33"/>
      <c r="U60" s="11">
        <v>55</v>
      </c>
      <c r="V60" s="11">
        <f>'Cálculos de ET'!$I58*((1-Constantes!$F$18)*'Cálculos de ET'!$K58+'Cálculos de ET'!$L58)</f>
        <v>4.0882439578580652</v>
      </c>
      <c r="W60" s="11">
        <f>MIN(V60*Constantes!$F$16,0.8*(Z59+Clima!$F58-X60-Y60-Constantes!$D$12))</f>
        <v>2.4188528605127328</v>
      </c>
      <c r="X60" s="11">
        <f>IF(Clima!$F58&gt;0.05*Constantes!$F$17,((Clima!$F58-0.05*Constantes!$F$17)^2)/(Clima!$F58+0.95*Constantes!$F$17),0)</f>
        <v>0</v>
      </c>
      <c r="Y60" s="11">
        <f>MAX(0,Z59+Clima!$F58-X60-Constantes!$D$11)</f>
        <v>6.5897558283073607</v>
      </c>
      <c r="Z60" s="11">
        <f>Z59+Clima!$F58-X60-W60-Y60</f>
        <v>41.081147139487264</v>
      </c>
      <c r="AA60" s="11">
        <f>0.0526*X60*Clima!$F58^1.218</f>
        <v>0</v>
      </c>
      <c r="AB60" s="11">
        <f>AA60*Constantes!$F$24</f>
        <v>0</v>
      </c>
      <c r="AC60" s="33"/>
      <c r="AD60" s="11">
        <v>55</v>
      </c>
      <c r="AE60" s="11">
        <f>0.0526*Clima!$F58^2.218</f>
        <v>6.8785299103579902</v>
      </c>
      <c r="AF60" s="11">
        <f>IF(Clima!$F58&gt;0.05*$AJ$6,((Clima!$F58-0.05*$AJ$6)^2)/(Clima!$F58+0.95*$AJ$6),0)</f>
        <v>1.2606381090435765</v>
      </c>
      <c r="AG60" s="11">
        <v>0.96348188213259756</v>
      </c>
      <c r="AH60" s="11"/>
      <c r="AI60" s="11"/>
      <c r="AJ60" s="33"/>
      <c r="AK60" s="34"/>
    </row>
    <row r="61" spans="2:37" x14ac:dyDescent="0.25">
      <c r="B61" s="32"/>
      <c r="C61" s="11">
        <v>56</v>
      </c>
      <c r="D61" s="11">
        <f>'Cálculos de ET'!$I59*((1-Constantes!$D$18)*'Cálculos de ET'!$K59+'Cálculos de ET'!$L59)</f>
        <v>4.051835426269113</v>
      </c>
      <c r="E61" s="11">
        <f>MIN(D61*Constantes!$D$16,0.8*(H60+Clima!$F59-F61-G61-Constantes!$D$12))</f>
        <v>2.0124398579806586</v>
      </c>
      <c r="F61" s="11">
        <f>IF(Clima!$F59&gt;0.05*Constantes!$D$17,((Clima!$F59-0.05*Constantes!$D$17)^2)/(Clima!$F59+0.95*Constantes!$D$17),0)</f>
        <v>0</v>
      </c>
      <c r="G61" s="11">
        <f>MAX(0,H60+Clima!$F59-F61-Constantes!$D$11)</f>
        <v>0</v>
      </c>
      <c r="H61" s="11">
        <f>H60+Clima!$F59-F61-E61-G61</f>
        <v>39.957037126054246</v>
      </c>
      <c r="I61" s="11">
        <f>0.0526*F61*Clima!$F59^1.218</f>
        <v>0</v>
      </c>
      <c r="J61" s="11">
        <f>I61*Constantes!$D$24</f>
        <v>0</v>
      </c>
      <c r="K61" s="33"/>
      <c r="L61" s="11">
        <v>56</v>
      </c>
      <c r="M61" s="11">
        <f>'Cálculos de ET'!$I59*((1-Constantes!$E$18)*'Cálculos de ET'!$K59+'Cálculos de ET'!$L59)</f>
        <v>4.051835426269113</v>
      </c>
      <c r="N61" s="11">
        <f>MIN(M61*Constantes!$E$16,0.8*(Q60+Clima!$F59-O61-P61-Constantes!$D$12))</f>
        <v>2.1964619156496625</v>
      </c>
      <c r="O61" s="11">
        <f>IF(Clima!$F59&gt;0.05*Constantes!$E$17,((Clima!$F59-0.05*Constantes!$E$17)^2)/(Clima!$F59+0.95*Constantes!$E$17),0)</f>
        <v>0</v>
      </c>
      <c r="P61" s="11">
        <f>MAX(0,Q60+Clima!$F59-O61-Constantes!$D$11)</f>
        <v>0</v>
      </c>
      <c r="Q61" s="11">
        <f>Q60+Clima!$F59-O61-N61-P61</f>
        <v>39.587339445801859</v>
      </c>
      <c r="R61" s="11">
        <f>0.0526*O61*Clima!$F59^1.218</f>
        <v>0</v>
      </c>
      <c r="S61" s="11">
        <f>R61*Constantes!$E$24</f>
        <v>0</v>
      </c>
      <c r="T61" s="33"/>
      <c r="U61" s="11">
        <v>56</v>
      </c>
      <c r="V61" s="11">
        <f>'Cálculos de ET'!$I59*((1-Constantes!$F$18)*'Cálculos de ET'!$K59+'Cálculos de ET'!$L59)</f>
        <v>4.051835426269113</v>
      </c>
      <c r="W61" s="11">
        <f>MIN(V61*Constantes!$F$16,0.8*(Z60+Clima!$F59-X61-Y61-Constantes!$D$12))</f>
        <v>2.3973113669793711</v>
      </c>
      <c r="X61" s="11">
        <f>IF(Clima!$F59&gt;0.05*Constantes!$F$17,((Clima!$F59-0.05*Constantes!$F$17)^2)/(Clima!$F59+0.95*Constantes!$F$17),0)</f>
        <v>0</v>
      </c>
      <c r="Y61" s="11">
        <f>MAX(0,Z60+Clima!$F59-X61-Constantes!$D$11)</f>
        <v>0</v>
      </c>
      <c r="Z61" s="11">
        <f>Z60+Clima!$F59-X61-W61-Y61</f>
        <v>39.183835772507891</v>
      </c>
      <c r="AA61" s="11">
        <f>0.0526*X61*Clima!$F59^1.218</f>
        <v>0</v>
      </c>
      <c r="AB61" s="11">
        <f>AA61*Constantes!$F$24</f>
        <v>0</v>
      </c>
      <c r="AC61" s="33"/>
      <c r="AD61" s="11">
        <v>56</v>
      </c>
      <c r="AE61" s="11">
        <f>0.0526*Clima!$F59^2.218</f>
        <v>1.1305797794095535E-2</v>
      </c>
      <c r="AF61" s="11">
        <f>IF(Clima!$F59&gt;0.05*$AJ$6,((Clima!$F59-0.05*$AJ$6)^2)/(Clima!$F59+0.95*$AJ$6),0)</f>
        <v>0</v>
      </c>
      <c r="AG61" s="11">
        <v>0</v>
      </c>
      <c r="AH61" s="11"/>
      <c r="AI61" s="11"/>
      <c r="AJ61" s="33"/>
      <c r="AK61" s="34"/>
    </row>
    <row r="62" spans="2:37" x14ac:dyDescent="0.25">
      <c r="B62" s="32"/>
      <c r="C62" s="11">
        <v>57</v>
      </c>
      <c r="D62" s="11">
        <f>'Cálculos de ET'!$I60*((1-Constantes!$D$18)*'Cálculos de ET'!$K60+'Cálculos de ET'!$L60)</f>
        <v>4.145977450505737</v>
      </c>
      <c r="E62" s="11">
        <f>MIN(D62*Constantes!$D$16,0.8*(H61+Clima!$F60-F62-G62-Constantes!$D$12))</f>
        <v>2.0591977200242342</v>
      </c>
      <c r="F62" s="11">
        <f>IF(Clima!$F60&gt;0.05*Constantes!$D$17,((Clima!$F60-0.05*Constantes!$D$17)^2)/(Clima!$F60+0.95*Constantes!$D$17),0)</f>
        <v>0</v>
      </c>
      <c r="G62" s="11">
        <f>MAX(0,H61+Clima!$F60-F62-Constantes!$D$11)</f>
        <v>0</v>
      </c>
      <c r="H62" s="11">
        <f>H61+Clima!$F60-F62-E62-G62</f>
        <v>37.897839406030009</v>
      </c>
      <c r="I62" s="11">
        <f>0.0526*F62*Clima!$F60^1.218</f>
        <v>0</v>
      </c>
      <c r="J62" s="11">
        <f>I62*Constantes!$D$24</f>
        <v>0</v>
      </c>
      <c r="K62" s="33"/>
      <c r="L62" s="11">
        <v>57</v>
      </c>
      <c r="M62" s="11">
        <f>'Cálculos de ET'!$I60*((1-Constantes!$E$18)*'Cálculos de ET'!$K60+'Cálculos de ET'!$L60)</f>
        <v>4.145977450505737</v>
      </c>
      <c r="N62" s="11">
        <f>MIN(M62*Constantes!$E$16,0.8*(Q61+Clima!$F60-O62-P62-Constantes!$D$12))</f>
        <v>2.2474954224790138</v>
      </c>
      <c r="O62" s="11">
        <f>IF(Clima!$F60&gt;0.05*Constantes!$E$17,((Clima!$F60-0.05*Constantes!$E$17)^2)/(Clima!$F60+0.95*Constantes!$E$17),0)</f>
        <v>0</v>
      </c>
      <c r="P62" s="11">
        <f>MAX(0,Q61+Clima!$F60-O62-Constantes!$D$11)</f>
        <v>0</v>
      </c>
      <c r="Q62" s="11">
        <f>Q61+Clima!$F60-O62-N62-P62</f>
        <v>37.339844023322847</v>
      </c>
      <c r="R62" s="11">
        <f>0.0526*O62*Clima!$F60^1.218</f>
        <v>0</v>
      </c>
      <c r="S62" s="11">
        <f>R62*Constantes!$E$24</f>
        <v>0</v>
      </c>
      <c r="T62" s="33"/>
      <c r="U62" s="11">
        <v>57</v>
      </c>
      <c r="V62" s="11">
        <f>'Cálculos de ET'!$I60*((1-Constantes!$F$18)*'Cálculos de ET'!$K60+'Cálculos de ET'!$L60)</f>
        <v>4.145977450505737</v>
      </c>
      <c r="W62" s="11">
        <f>MIN(V62*Constantes!$F$16,0.8*(Z61+Clima!$F60-X62-Y62-Constantes!$D$12))</f>
        <v>2.453011493235663</v>
      </c>
      <c r="X62" s="11">
        <f>IF(Clima!$F60&gt;0.05*Constantes!$F$17,((Clima!$F60-0.05*Constantes!$F$17)^2)/(Clima!$F60+0.95*Constantes!$F$17),0)</f>
        <v>0</v>
      </c>
      <c r="Y62" s="11">
        <f>MAX(0,Z61+Clima!$F60-X62-Constantes!$D$11)</f>
        <v>0</v>
      </c>
      <c r="Z62" s="11">
        <f>Z61+Clima!$F60-X62-W62-Y62</f>
        <v>36.730824279272227</v>
      </c>
      <c r="AA62" s="11">
        <f>0.0526*X62*Clima!$F60^1.218</f>
        <v>0</v>
      </c>
      <c r="AB62" s="11">
        <f>AA62*Constantes!$F$24</f>
        <v>0</v>
      </c>
      <c r="AC62" s="33"/>
      <c r="AD62" s="11">
        <v>57</v>
      </c>
      <c r="AE62" s="11">
        <f>0.0526*Clima!$F60^2.218</f>
        <v>0</v>
      </c>
      <c r="AF62" s="11">
        <f>IF(Clima!$F60&gt;0.05*$AJ$6,((Clima!$F60-0.05*$AJ$6)^2)/(Clima!$F60+0.95*$AJ$6),0)</f>
        <v>0</v>
      </c>
      <c r="AG62" s="11">
        <v>0</v>
      </c>
      <c r="AH62" s="11"/>
      <c r="AI62" s="11"/>
      <c r="AJ62" s="33"/>
      <c r="AK62" s="34"/>
    </row>
    <row r="63" spans="2:37" x14ac:dyDescent="0.25">
      <c r="B63" s="32"/>
      <c r="C63" s="11">
        <v>58</v>
      </c>
      <c r="D63" s="11">
        <f>'Cálculos de ET'!$I61*((1-Constantes!$D$18)*'Cálculos de ET'!$K61+'Cálculos de ET'!$L61)</f>
        <v>3.9323599228240318</v>
      </c>
      <c r="E63" s="11">
        <f>MIN(D63*Constantes!$D$16,0.8*(H62+Clima!$F61-F63-G63-Constantes!$D$12))</f>
        <v>1.953099524553894</v>
      </c>
      <c r="F63" s="11">
        <f>IF(Clima!$F61&gt;0.05*Constantes!$D$17,((Clima!$F61-0.05*Constantes!$D$17)^2)/(Clima!$F61+0.95*Constantes!$D$17),0)</f>
        <v>0</v>
      </c>
      <c r="G63" s="11">
        <f>MAX(0,H62+Clima!$F61-F63-Constantes!$D$11)</f>
        <v>0</v>
      </c>
      <c r="H63" s="11">
        <f>H62+Clima!$F61-F63-E63-G63</f>
        <v>37.044739881476119</v>
      </c>
      <c r="I63" s="11">
        <f>0.0526*F63*Clima!$F61^1.218</f>
        <v>0</v>
      </c>
      <c r="J63" s="11">
        <f>I63*Constantes!$D$24</f>
        <v>0</v>
      </c>
      <c r="K63" s="33"/>
      <c r="L63" s="11">
        <v>58</v>
      </c>
      <c r="M63" s="11">
        <f>'Cálculos de ET'!$I61*((1-Constantes!$E$18)*'Cálculos de ET'!$K61+'Cálculos de ET'!$L61)</f>
        <v>3.9323599228240318</v>
      </c>
      <c r="N63" s="11">
        <f>MIN(M63*Constantes!$E$16,0.8*(Q62+Clima!$F61-O63-P63-Constantes!$D$12))</f>
        <v>2.1316953677615547</v>
      </c>
      <c r="O63" s="11">
        <f>IF(Clima!$F61&gt;0.05*Constantes!$E$17,((Clima!$F61-0.05*Constantes!$E$17)^2)/(Clima!$F61+0.95*Constantes!$E$17),0)</f>
        <v>0</v>
      </c>
      <c r="P63" s="11">
        <f>MAX(0,Q62+Clima!$F61-O63-Constantes!$D$11)</f>
        <v>0</v>
      </c>
      <c r="Q63" s="11">
        <f>Q62+Clima!$F61-O63-N63-P63</f>
        <v>36.308148655561297</v>
      </c>
      <c r="R63" s="11">
        <f>0.0526*O63*Clima!$F61^1.218</f>
        <v>0</v>
      </c>
      <c r="S63" s="11">
        <f>R63*Constantes!$E$24</f>
        <v>0</v>
      </c>
      <c r="T63" s="33"/>
      <c r="U63" s="11">
        <v>58</v>
      </c>
      <c r="V63" s="11">
        <f>'Cálculos de ET'!$I61*((1-Constantes!$F$18)*'Cálculos de ET'!$K61+'Cálculos de ET'!$L61)</f>
        <v>3.9323599228240318</v>
      </c>
      <c r="W63" s="11">
        <f>MIN(V63*Constantes!$F$16,0.8*(Z62+Clima!$F61-X63-Y63-Constantes!$D$12))</f>
        <v>2.3266224192922218</v>
      </c>
      <c r="X63" s="11">
        <f>IF(Clima!$F61&gt;0.05*Constantes!$F$17,((Clima!$F61-0.05*Constantes!$F$17)^2)/(Clima!$F61+0.95*Constantes!$F$17),0)</f>
        <v>0</v>
      </c>
      <c r="Y63" s="11">
        <f>MAX(0,Z62+Clima!$F61-X63-Constantes!$D$11)</f>
        <v>0</v>
      </c>
      <c r="Z63" s="11">
        <f>Z62+Clima!$F61-X63-W63-Y63</f>
        <v>35.504201859980007</v>
      </c>
      <c r="AA63" s="11">
        <f>0.0526*X63*Clima!$F61^1.218</f>
        <v>0</v>
      </c>
      <c r="AB63" s="11">
        <f>AA63*Constantes!$F$24</f>
        <v>0</v>
      </c>
      <c r="AC63" s="33"/>
      <c r="AD63" s="11">
        <v>58</v>
      </c>
      <c r="AE63" s="11">
        <f>0.0526*Clima!$F61^2.218</f>
        <v>6.4982246287524456E-2</v>
      </c>
      <c r="AF63" s="11">
        <f>IF(Clima!$F61&gt;0.05*$AJ$6,((Clima!$F61-0.05*$AJ$6)^2)/(Clima!$F61+0.95*$AJ$6),0)</f>
        <v>0</v>
      </c>
      <c r="AG63" s="11">
        <v>0</v>
      </c>
      <c r="AH63" s="11"/>
      <c r="AI63" s="11"/>
      <c r="AJ63" s="33"/>
      <c r="AK63" s="34"/>
    </row>
    <row r="64" spans="2:37" x14ac:dyDescent="0.25">
      <c r="B64" s="32"/>
      <c r="C64" s="11">
        <v>59</v>
      </c>
      <c r="D64" s="11">
        <f>'Cálculos de ET'!$I62*((1-Constantes!$D$18)*'Cálculos de ET'!$K62+'Cálculos de ET'!$L62)</f>
        <v>4.0550146817752859</v>
      </c>
      <c r="E64" s="11">
        <f>MIN(D64*Constantes!$D$16,0.8*(H63+Clima!$F62-F64-G64-Constantes!$D$12))</f>
        <v>2.0140189103917825</v>
      </c>
      <c r="F64" s="11">
        <f>IF(Clima!$F62&gt;0.05*Constantes!$D$17,((Clima!$F62-0.05*Constantes!$D$17)^2)/(Clima!$F62+0.95*Constantes!$D$17),0)</f>
        <v>0</v>
      </c>
      <c r="G64" s="11">
        <f>MAX(0,H63+Clima!$F62-F64-Constantes!$D$11)</f>
        <v>0</v>
      </c>
      <c r="H64" s="11">
        <f>H63+Clima!$F62-F64-E64-G64</f>
        <v>35.430720971084334</v>
      </c>
      <c r="I64" s="11">
        <f>0.0526*F64*Clima!$F62^1.218</f>
        <v>0</v>
      </c>
      <c r="J64" s="11">
        <f>I64*Constantes!$D$24</f>
        <v>0</v>
      </c>
      <c r="K64" s="33"/>
      <c r="L64" s="11">
        <v>59</v>
      </c>
      <c r="M64" s="11">
        <f>'Cálculos de ET'!$I62*((1-Constantes!$E$18)*'Cálculos de ET'!$K62+'Cálculos de ET'!$L62)</f>
        <v>4.0550146817752859</v>
      </c>
      <c r="N64" s="11">
        <f>MIN(M64*Constantes!$E$16,0.8*(Q63+Clima!$F62-O64-P64-Constantes!$D$12))</f>
        <v>2.1981853601889334</v>
      </c>
      <c r="O64" s="11">
        <f>IF(Clima!$F62&gt;0.05*Constantes!$E$17,((Clima!$F62-0.05*Constantes!$E$17)^2)/(Clima!$F62+0.95*Constantes!$E$17),0)</f>
        <v>0</v>
      </c>
      <c r="P64" s="11">
        <f>MAX(0,Q63+Clima!$F62-O64-Constantes!$D$11)</f>
        <v>0</v>
      </c>
      <c r="Q64" s="11">
        <f>Q63+Clima!$F62-O64-N64-P64</f>
        <v>34.509963295372359</v>
      </c>
      <c r="R64" s="11">
        <f>0.0526*O64*Clima!$F62^1.218</f>
        <v>0</v>
      </c>
      <c r="S64" s="11">
        <f>R64*Constantes!$E$24</f>
        <v>0</v>
      </c>
      <c r="T64" s="33"/>
      <c r="U64" s="11">
        <v>59</v>
      </c>
      <c r="V64" s="11">
        <f>'Cálculos de ET'!$I62*((1-Constantes!$F$18)*'Cálculos de ET'!$K62+'Cálculos de ET'!$L62)</f>
        <v>4.0550146817752859</v>
      </c>
      <c r="W64" s="11">
        <f>MIN(V64*Constantes!$F$16,0.8*(Z63+Clima!$F62-X64-Y64-Constantes!$D$12))</f>
        <v>2.3991924071899549</v>
      </c>
      <c r="X64" s="11">
        <f>IF(Clima!$F62&gt;0.05*Constantes!$F$17,((Clima!$F62-0.05*Constantes!$F$17)^2)/(Clima!$F62+0.95*Constantes!$F$17),0)</f>
        <v>0</v>
      </c>
      <c r="Y64" s="11">
        <f>MAX(0,Z63+Clima!$F62-X64-Constantes!$D$11)</f>
        <v>0</v>
      </c>
      <c r="Z64" s="11">
        <f>Z63+Clima!$F62-X64-W64-Y64</f>
        <v>33.505009452790048</v>
      </c>
      <c r="AA64" s="11">
        <f>0.0526*X64*Clima!$F62^1.218</f>
        <v>0</v>
      </c>
      <c r="AB64" s="11">
        <f>AA64*Constantes!$F$24</f>
        <v>0</v>
      </c>
      <c r="AC64" s="33"/>
      <c r="AD64" s="11">
        <v>59</v>
      </c>
      <c r="AE64" s="11">
        <f>0.0526*Clima!$F62^2.218</f>
        <v>6.8921513346888582E-3</v>
      </c>
      <c r="AF64" s="11">
        <f>IF(Clima!$F62&gt;0.05*$AJ$6,((Clima!$F62-0.05*$AJ$6)^2)/(Clima!$F62+0.95*$AJ$6),0)</f>
        <v>0</v>
      </c>
      <c r="AG64" s="11">
        <v>0</v>
      </c>
      <c r="AH64" s="11"/>
      <c r="AI64" s="11"/>
      <c r="AJ64" s="33"/>
      <c r="AK64" s="34"/>
    </row>
    <row r="65" spans="2:37" x14ac:dyDescent="0.25">
      <c r="B65" s="32"/>
      <c r="C65" s="11">
        <v>60</v>
      </c>
      <c r="D65" s="11">
        <f>'Cálculos de ET'!$I63*((1-Constantes!$D$18)*'Cálculos de ET'!$K63+'Cálculos de ET'!$L63)</f>
        <v>4.0513016845331231</v>
      </c>
      <c r="E65" s="11">
        <f>MIN(D65*Constantes!$D$16,0.8*(H64+Clima!$F63-F65-G65-Constantes!$D$12))</f>
        <v>2.0121747625287529</v>
      </c>
      <c r="F65" s="11">
        <f>IF(Clima!$F63&gt;0.05*Constantes!$D$17,((Clima!$F63-0.05*Constantes!$D$17)^2)/(Clima!$F63+0.95*Constantes!$D$17),0)</f>
        <v>0</v>
      </c>
      <c r="G65" s="11">
        <f>MAX(0,H64+Clima!$F63-F65-Constantes!$D$11)</f>
        <v>0</v>
      </c>
      <c r="H65" s="11">
        <f>H64+Clima!$F63-F65-E65-G65</f>
        <v>33.418546208555583</v>
      </c>
      <c r="I65" s="11">
        <f>0.0526*F65*Clima!$F63^1.218</f>
        <v>0</v>
      </c>
      <c r="J65" s="11">
        <f>I65*Constantes!$D$24</f>
        <v>0</v>
      </c>
      <c r="K65" s="33"/>
      <c r="L65" s="11">
        <v>60</v>
      </c>
      <c r="M65" s="11">
        <f>'Cálculos de ET'!$I63*((1-Constantes!$E$18)*'Cálculos de ET'!$K63+'Cálculos de ET'!$L63)</f>
        <v>4.0513016845331231</v>
      </c>
      <c r="N65" s="11">
        <f>MIN(M65*Constantes!$E$16,0.8*(Q64+Clima!$F63-O65-P65-Constantes!$D$12))</f>
        <v>2.1961725792693412</v>
      </c>
      <c r="O65" s="11">
        <f>IF(Clima!$F63&gt;0.05*Constantes!$E$17,((Clima!$F63-0.05*Constantes!$E$17)^2)/(Clima!$F63+0.95*Constantes!$E$17),0)</f>
        <v>0</v>
      </c>
      <c r="P65" s="11">
        <f>MAX(0,Q64+Clima!$F63-O65-Constantes!$D$11)</f>
        <v>0</v>
      </c>
      <c r="Q65" s="11">
        <f>Q64+Clima!$F63-O65-N65-P65</f>
        <v>32.313790716103014</v>
      </c>
      <c r="R65" s="11">
        <f>0.0526*O65*Clima!$F63^1.218</f>
        <v>0</v>
      </c>
      <c r="S65" s="11">
        <f>R65*Constantes!$E$24</f>
        <v>0</v>
      </c>
      <c r="T65" s="33"/>
      <c r="U65" s="11">
        <v>60</v>
      </c>
      <c r="V65" s="11">
        <f>'Cálculos de ET'!$I63*((1-Constantes!$F$18)*'Cálculos de ET'!$K63+'Cálculos de ET'!$L63)</f>
        <v>4.0513016845331231</v>
      </c>
      <c r="W65" s="11">
        <f>MIN(V65*Constantes!$F$16,0.8*(Z64+Clima!$F63-X65-Y65-Constantes!$D$12))</f>
        <v>2.3969955730252472</v>
      </c>
      <c r="X65" s="11">
        <f>IF(Clima!$F63&gt;0.05*Constantes!$F$17,((Clima!$F63-0.05*Constantes!$F$17)^2)/(Clima!$F63+0.95*Constantes!$F$17),0)</f>
        <v>0</v>
      </c>
      <c r="Y65" s="11">
        <f>MAX(0,Z64+Clima!$F63-X65-Constantes!$D$11)</f>
        <v>0</v>
      </c>
      <c r="Z65" s="11">
        <f>Z64+Clima!$F63-X65-W65-Y65</f>
        <v>31.108013879764801</v>
      </c>
      <c r="AA65" s="11">
        <f>0.0526*X65*Clima!$F63^1.218</f>
        <v>0</v>
      </c>
      <c r="AB65" s="11">
        <f>AA65*Constantes!$F$24</f>
        <v>0</v>
      </c>
      <c r="AC65" s="33"/>
      <c r="AD65" s="11">
        <v>60</v>
      </c>
      <c r="AE65" s="11">
        <f>0.0526*Clima!$F63^2.218</f>
        <v>0</v>
      </c>
      <c r="AF65" s="11">
        <f>IF(Clima!$F63&gt;0.05*$AJ$6,((Clima!$F63-0.05*$AJ$6)^2)/(Clima!$F63+0.95*$AJ$6),0)</f>
        <v>0</v>
      </c>
      <c r="AG65" s="11">
        <v>0</v>
      </c>
      <c r="AH65" s="11"/>
      <c r="AI65" s="11"/>
      <c r="AJ65" s="33"/>
      <c r="AK65" s="34"/>
    </row>
    <row r="66" spans="2:37" x14ac:dyDescent="0.25">
      <c r="B66" s="32"/>
      <c r="C66" s="11">
        <v>61</v>
      </c>
      <c r="D66" s="11">
        <f>'Cálculos de ET'!$I64*((1-Constantes!$D$18)*'Cálculos de ET'!$K64+'Cálculos de ET'!$L64)</f>
        <v>4.0096285791994664</v>
      </c>
      <c r="E66" s="11">
        <f>MIN(D66*Constantes!$D$16,0.8*(H65+Clima!$F64-F66-G66-Constantes!$D$12))</f>
        <v>1.9914768295289178</v>
      </c>
      <c r="F66" s="11">
        <f>IF(Clima!$F64&gt;0.05*Constantes!$D$17,((Clima!$F64-0.05*Constantes!$D$17)^2)/(Clima!$F64+0.95*Constantes!$D$17),0)</f>
        <v>2.9537826407575215E-3</v>
      </c>
      <c r="G66" s="11">
        <f>MAX(0,H65+Clima!$F64-F66-Constantes!$D$11)</f>
        <v>0</v>
      </c>
      <c r="H66" s="11">
        <f>H65+Clima!$F64-F66-E66-G66</f>
        <v>34.824115596385901</v>
      </c>
      <c r="I66" s="11">
        <f>0.0526*F66*Clima!$F64^1.218</f>
        <v>6.8977206023806937E-4</v>
      </c>
      <c r="J66" s="11">
        <f>I66*Constantes!$D$24</f>
        <v>4.2113161136706995E-6</v>
      </c>
      <c r="K66" s="33"/>
      <c r="L66" s="11">
        <v>61</v>
      </c>
      <c r="M66" s="11">
        <f>'Cálculos de ET'!$I64*((1-Constantes!$E$18)*'Cálculos de ET'!$K64+'Cálculos de ET'!$L64)</f>
        <v>4.0096285791994664</v>
      </c>
      <c r="N66" s="11">
        <f>MIN(M66*Constantes!$E$16,0.8*(Q65+Clima!$F64-O66-P66-Constantes!$D$12))</f>
        <v>2.1735819804067122</v>
      </c>
      <c r="O66" s="11">
        <f>IF(Clima!$F64&gt;0.05*Constantes!$E$17,((Clima!$F64-0.05*Constantes!$E$17)^2)/(Clima!$F64+0.95*Constantes!$E$17),0)</f>
        <v>0</v>
      </c>
      <c r="P66" s="11">
        <f>MAX(0,Q65+Clima!$F64-O66-Constantes!$D$11)</f>
        <v>0</v>
      </c>
      <c r="Q66" s="11">
        <f>Q65+Clima!$F64-O66-N66-P66</f>
        <v>33.540208735696304</v>
      </c>
      <c r="R66" s="11">
        <f>0.0526*O66*Clima!$F64^1.218</f>
        <v>0</v>
      </c>
      <c r="S66" s="11">
        <f>R66*Constantes!$E$24</f>
        <v>0</v>
      </c>
      <c r="T66" s="33"/>
      <c r="U66" s="11">
        <v>61</v>
      </c>
      <c r="V66" s="11">
        <f>'Cálculos de ET'!$I64*((1-Constantes!$F$18)*'Cálculos de ET'!$K64+'Cálculos de ET'!$L64)</f>
        <v>4.0096285791994664</v>
      </c>
      <c r="W66" s="11">
        <f>MIN(V66*Constantes!$F$16,0.8*(Z65+Clima!$F64-X66-Y66-Constantes!$D$12))</f>
        <v>2.3723392386474975</v>
      </c>
      <c r="X66" s="11">
        <f>IF(Clima!$F64&gt;0.05*Constantes!$F$17,((Clima!$F64-0.05*Constantes!$F$17)^2)/(Clima!$F64+0.95*Constantes!$F$17),0)</f>
        <v>0</v>
      </c>
      <c r="Y66" s="11">
        <f>MAX(0,Z65+Clima!$F64-X66-Constantes!$D$11)</f>
        <v>0</v>
      </c>
      <c r="Z66" s="11">
        <f>Z65+Clima!$F64-X66-W66-Y66</f>
        <v>32.135674641117305</v>
      </c>
      <c r="AA66" s="11">
        <f>0.0526*X66*Clima!$F64^1.218</f>
        <v>0</v>
      </c>
      <c r="AB66" s="11">
        <f>AA66*Constantes!$F$24</f>
        <v>0</v>
      </c>
      <c r="AC66" s="33"/>
      <c r="AD66" s="11">
        <v>61</v>
      </c>
      <c r="AE66" s="11">
        <f>0.0526*Clima!$F64^2.218</f>
        <v>0.79397345371627714</v>
      </c>
      <c r="AF66" s="11">
        <f>IF(Clima!$F64&gt;0.05*$AJ$6,((Clima!$F64-0.05*$AJ$6)^2)/(Clima!$F64+0.95*$AJ$6),0)</f>
        <v>7.6652401060814793E-2</v>
      </c>
      <c r="AG66" s="11">
        <v>1.7899991648794227E-2</v>
      </c>
      <c r="AH66" s="11"/>
      <c r="AI66" s="11"/>
      <c r="AJ66" s="33"/>
      <c r="AK66" s="34"/>
    </row>
    <row r="67" spans="2:37" x14ac:dyDescent="0.25">
      <c r="B67" s="32"/>
      <c r="C67" s="11">
        <v>62</v>
      </c>
      <c r="D67" s="11">
        <f>'Cálculos de ET'!$I65*((1-Constantes!$D$18)*'Cálculos de ET'!$K65+'Cálculos de ET'!$L65)</f>
        <v>4.001235832126941</v>
      </c>
      <c r="E67" s="11">
        <f>MIN(D67*Constantes!$D$16,0.8*(H66+Clima!$F65-F67-G67-Constantes!$D$12))</f>
        <v>1.9873083732739578</v>
      </c>
      <c r="F67" s="11">
        <f>IF(Clima!$F65&gt;0.05*Constantes!$D$17,((Clima!$F65-0.05*Constantes!$D$17)^2)/(Clima!$F65+0.95*Constantes!$D$17),0)</f>
        <v>0</v>
      </c>
      <c r="G67" s="11">
        <f>MAX(0,H66+Clima!$F65-F67-Constantes!$D$11)</f>
        <v>0</v>
      </c>
      <c r="H67" s="11">
        <f>H66+Clima!$F65-F67-E67-G67</f>
        <v>32.836807223111947</v>
      </c>
      <c r="I67" s="11">
        <f>0.0526*F67*Clima!$F65^1.218</f>
        <v>0</v>
      </c>
      <c r="J67" s="11">
        <f>I67*Constantes!$D$24</f>
        <v>0</v>
      </c>
      <c r="K67" s="33"/>
      <c r="L67" s="11">
        <v>62</v>
      </c>
      <c r="M67" s="11">
        <f>'Cálculos de ET'!$I65*((1-Constantes!$E$18)*'Cálculos de ET'!$K65+'Cálculos de ET'!$L65)</f>
        <v>4.001235832126941</v>
      </c>
      <c r="N67" s="11">
        <f>MIN(M67*Constantes!$E$16,0.8*(Q66+Clima!$F65-O67-P67-Constantes!$D$12))</f>
        <v>2.1690323510725675</v>
      </c>
      <c r="O67" s="11">
        <f>IF(Clima!$F65&gt;0.05*Constantes!$E$17,((Clima!$F65-0.05*Constantes!$E$17)^2)/(Clima!$F65+0.95*Constantes!$E$17),0)</f>
        <v>0</v>
      </c>
      <c r="P67" s="11">
        <f>MAX(0,Q66+Clima!$F65-O67-Constantes!$D$11)</f>
        <v>0</v>
      </c>
      <c r="Q67" s="11">
        <f>Q66+Clima!$F65-O67-N67-P67</f>
        <v>31.371176384623737</v>
      </c>
      <c r="R67" s="11">
        <f>0.0526*O67*Clima!$F65^1.218</f>
        <v>0</v>
      </c>
      <c r="S67" s="11">
        <f>R67*Constantes!$E$24</f>
        <v>0</v>
      </c>
      <c r="T67" s="33"/>
      <c r="U67" s="11">
        <v>62</v>
      </c>
      <c r="V67" s="11">
        <f>'Cálculos de ET'!$I65*((1-Constantes!$F$18)*'Cálculos de ET'!$K65+'Cálculos de ET'!$L65)</f>
        <v>4.001235832126941</v>
      </c>
      <c r="W67" s="11">
        <f>MIN(V67*Constantes!$F$16,0.8*(Z66+Clima!$F65-X67-Y67-Constantes!$D$12))</f>
        <v>2.3673735809046623</v>
      </c>
      <c r="X67" s="11">
        <f>IF(Clima!$F65&gt;0.05*Constantes!$F$17,((Clima!$F65-0.05*Constantes!$F$17)^2)/(Clima!$F65+0.95*Constantes!$F$17),0)</f>
        <v>0</v>
      </c>
      <c r="Y67" s="11">
        <f>MAX(0,Z66+Clima!$F65-X67-Constantes!$D$11)</f>
        <v>0</v>
      </c>
      <c r="Z67" s="11">
        <f>Z66+Clima!$F65-X67-W67-Y67</f>
        <v>29.768301060212643</v>
      </c>
      <c r="AA67" s="11">
        <f>0.0526*X67*Clima!$F65^1.218</f>
        <v>0</v>
      </c>
      <c r="AB67" s="11">
        <f>AA67*Constantes!$F$24</f>
        <v>0</v>
      </c>
      <c r="AC67" s="33"/>
      <c r="AD67" s="11">
        <v>62</v>
      </c>
      <c r="AE67" s="11">
        <f>0.0526*Clima!$F65^2.218</f>
        <v>0</v>
      </c>
      <c r="AF67" s="11">
        <f>IF(Clima!$F65&gt;0.05*$AJ$6,((Clima!$F65-0.05*$AJ$6)^2)/(Clima!$F65+0.95*$AJ$6),0)</f>
        <v>0</v>
      </c>
      <c r="AG67" s="11">
        <v>0</v>
      </c>
      <c r="AH67" s="11"/>
      <c r="AI67" s="11"/>
      <c r="AJ67" s="33"/>
      <c r="AK67" s="34"/>
    </row>
    <row r="68" spans="2:37" x14ac:dyDescent="0.25">
      <c r="B68" s="32"/>
      <c r="C68" s="11">
        <v>63</v>
      </c>
      <c r="D68" s="11">
        <f>'Cálculos de ET'!$I66*((1-Constantes!$D$18)*'Cálculos de ET'!$K66+'Cálculos de ET'!$L66)</f>
        <v>4.0593424420226558</v>
      </c>
      <c r="E68" s="11">
        <f>MIN(D68*Constantes!$D$16,0.8*(H67+Clima!$F66-F68-G68-Constantes!$D$12))</f>
        <v>2.0161683948355797</v>
      </c>
      <c r="F68" s="11">
        <f>IF(Clima!$F66&gt;0.05*Constantes!$D$17,((Clima!$F66-0.05*Constantes!$D$17)^2)/(Clima!$F66+0.95*Constantes!$D$17),0)</f>
        <v>0</v>
      </c>
      <c r="G68" s="11">
        <f>MAX(0,H67+Clima!$F66-F68-Constantes!$D$11)</f>
        <v>0</v>
      </c>
      <c r="H68" s="11">
        <f>H67+Clima!$F66-F68-E68-G68</f>
        <v>33.420638828276367</v>
      </c>
      <c r="I68" s="11">
        <f>0.0526*F68*Clima!$F66^1.218</f>
        <v>0</v>
      </c>
      <c r="J68" s="11">
        <f>I68*Constantes!$D$24</f>
        <v>0</v>
      </c>
      <c r="K68" s="33"/>
      <c r="L68" s="11">
        <v>63</v>
      </c>
      <c r="M68" s="11">
        <f>'Cálculos de ET'!$I66*((1-Constantes!$E$18)*'Cálculos de ET'!$K66+'Cálculos de ET'!$L66)</f>
        <v>4.0593424420226558</v>
      </c>
      <c r="N68" s="11">
        <f>MIN(M68*Constantes!$E$16,0.8*(Q67+Clima!$F66-O68-P68-Constantes!$D$12))</f>
        <v>2.2005313983576564</v>
      </c>
      <c r="O68" s="11">
        <f>IF(Clima!$F66&gt;0.05*Constantes!$E$17,((Clima!$F66-0.05*Constantes!$E$17)^2)/(Clima!$F66+0.95*Constantes!$E$17),0)</f>
        <v>0</v>
      </c>
      <c r="P68" s="11">
        <f>MAX(0,Q67+Clima!$F66-O68-Constantes!$D$11)</f>
        <v>0</v>
      </c>
      <c r="Q68" s="11">
        <f>Q67+Clima!$F66-O68-N68-P68</f>
        <v>31.770644986266081</v>
      </c>
      <c r="R68" s="11">
        <f>0.0526*O68*Clima!$F66^1.218</f>
        <v>0</v>
      </c>
      <c r="S68" s="11">
        <f>R68*Constantes!$E$24</f>
        <v>0</v>
      </c>
      <c r="T68" s="33"/>
      <c r="U68" s="11">
        <v>63</v>
      </c>
      <c r="V68" s="11">
        <f>'Cálculos de ET'!$I66*((1-Constantes!$F$18)*'Cálculos de ET'!$K66+'Cálculos de ET'!$L66)</f>
        <v>4.0593424420226558</v>
      </c>
      <c r="W68" s="11">
        <f>MIN(V68*Constantes!$F$16,0.8*(Z67+Clima!$F66-X68-Y68-Constantes!$D$12))</f>
        <v>2.4017529724012951</v>
      </c>
      <c r="X68" s="11">
        <f>IF(Clima!$F66&gt;0.05*Constantes!$F$17,((Clima!$F66-0.05*Constantes!$F$17)^2)/(Clima!$F66+0.95*Constantes!$F$17),0)</f>
        <v>0</v>
      </c>
      <c r="Y68" s="11">
        <f>MAX(0,Z67+Clima!$F66-X68-Constantes!$D$11)</f>
        <v>0</v>
      </c>
      <c r="Z68" s="11">
        <f>Z67+Clima!$F66-X68-W68-Y68</f>
        <v>29.966548087811351</v>
      </c>
      <c r="AA68" s="11">
        <f>0.0526*X68*Clima!$F66^1.218</f>
        <v>0</v>
      </c>
      <c r="AB68" s="11">
        <f>AA68*Constantes!$F$24</f>
        <v>0</v>
      </c>
      <c r="AC68" s="33"/>
      <c r="AD68" s="11">
        <v>63</v>
      </c>
      <c r="AE68" s="11">
        <f>0.0526*Clima!$F66^2.218</f>
        <v>0.43792186533391209</v>
      </c>
      <c r="AF68" s="11">
        <f>IF(Clima!$F66&gt;0.05*$AJ$6,((Clima!$F66-0.05*$AJ$6)^2)/(Clima!$F66+0.95*$AJ$6),0)</f>
        <v>2.1229385132854627E-2</v>
      </c>
      <c r="AG68" s="11">
        <v>3.5756968989506619E-3</v>
      </c>
      <c r="AH68" s="11"/>
      <c r="AI68" s="11"/>
      <c r="AJ68" s="33"/>
      <c r="AK68" s="34"/>
    </row>
    <row r="69" spans="2:37" x14ac:dyDescent="0.25">
      <c r="B69" s="32"/>
      <c r="C69" s="11">
        <v>64</v>
      </c>
      <c r="D69" s="11">
        <f>'Cálculos de ET'!$I67*((1-Constantes!$D$18)*'Cálculos de ET'!$K67+'Cálculos de ET'!$L67)</f>
        <v>3.9753188241208157</v>
      </c>
      <c r="E69" s="11">
        <f>MIN(D69*Constantes!$D$16,0.8*(H68+Clima!$F67-F69-G69-Constantes!$D$12))</f>
        <v>1.9744360785176143</v>
      </c>
      <c r="F69" s="11">
        <f>IF(Clima!$F67&gt;0.05*Constantes!$D$17,((Clima!$F67-0.05*Constantes!$D$17)^2)/(Clima!$F67+0.95*Constantes!$D$17),0)</f>
        <v>0</v>
      </c>
      <c r="G69" s="11">
        <f>MAX(0,H68+Clima!$F67-F69-Constantes!$D$11)</f>
        <v>0</v>
      </c>
      <c r="H69" s="11">
        <f>H68+Clima!$F67-F69-E69-G69</f>
        <v>31.446202749758754</v>
      </c>
      <c r="I69" s="11">
        <f>0.0526*F69*Clima!$F67^1.218</f>
        <v>0</v>
      </c>
      <c r="J69" s="11">
        <f>I69*Constantes!$D$24</f>
        <v>0</v>
      </c>
      <c r="K69" s="33"/>
      <c r="L69" s="11">
        <v>64</v>
      </c>
      <c r="M69" s="11">
        <f>'Cálculos de ET'!$I67*((1-Constantes!$E$18)*'Cálculos de ET'!$K67+'Cálculos de ET'!$L67)</f>
        <v>3.9753188241208157</v>
      </c>
      <c r="N69" s="11">
        <f>MIN(M69*Constantes!$E$16,0.8*(Q68+Clima!$F67-O69-P69-Constantes!$D$12))</f>
        <v>2.1549829845351267</v>
      </c>
      <c r="O69" s="11">
        <f>IF(Clima!$F67&gt;0.05*Constantes!$E$17,((Clima!$F67-0.05*Constantes!$E$17)^2)/(Clima!$F67+0.95*Constantes!$E$17),0)</f>
        <v>0</v>
      </c>
      <c r="P69" s="11">
        <f>MAX(0,Q68+Clima!$F67-O69-Constantes!$D$11)</f>
        <v>0</v>
      </c>
      <c r="Q69" s="11">
        <f>Q68+Clima!$F67-O69-N69-P69</f>
        <v>29.615662001730954</v>
      </c>
      <c r="R69" s="11">
        <f>0.0526*O69*Clima!$F67^1.218</f>
        <v>0</v>
      </c>
      <c r="S69" s="11">
        <f>R69*Constantes!$E$24</f>
        <v>0</v>
      </c>
      <c r="T69" s="33"/>
      <c r="U69" s="11">
        <v>64</v>
      </c>
      <c r="V69" s="11">
        <f>'Cálculos de ET'!$I67*((1-Constantes!$F$18)*'Cálculos de ET'!$K67+'Cálculos de ET'!$L67)</f>
        <v>3.9753188241208157</v>
      </c>
      <c r="W69" s="11">
        <f>MIN(V69*Constantes!$F$16,0.8*(Z68+Clima!$F67-X69-Y69-Constantes!$D$12))</f>
        <v>2.3520395084770489</v>
      </c>
      <c r="X69" s="11">
        <f>IF(Clima!$F67&gt;0.05*Constantes!$F$17,((Clima!$F67-0.05*Constantes!$F$17)^2)/(Clima!$F67+0.95*Constantes!$F$17),0)</f>
        <v>0</v>
      </c>
      <c r="Y69" s="11">
        <f>MAX(0,Z68+Clima!$F67-X69-Constantes!$D$11)</f>
        <v>0</v>
      </c>
      <c r="Z69" s="11">
        <f>Z68+Clima!$F67-X69-W69-Y69</f>
        <v>27.614508579334302</v>
      </c>
      <c r="AA69" s="11">
        <f>0.0526*X69*Clima!$F67^1.218</f>
        <v>0</v>
      </c>
      <c r="AB69" s="11">
        <f>AA69*Constantes!$F$24</f>
        <v>0</v>
      </c>
      <c r="AC69" s="33"/>
      <c r="AD69" s="11">
        <v>64</v>
      </c>
      <c r="AE69" s="11">
        <f>0.0526*Clima!$F67^2.218</f>
        <v>0</v>
      </c>
      <c r="AF69" s="11">
        <f>IF(Clima!$F67&gt;0.05*$AJ$6,((Clima!$F67-0.05*$AJ$6)^2)/(Clima!$F67+0.95*$AJ$6),0)</f>
        <v>0</v>
      </c>
      <c r="AG69" s="11">
        <v>0</v>
      </c>
      <c r="AH69" s="11"/>
      <c r="AI69" s="11"/>
      <c r="AJ69" s="33"/>
      <c r="AK69" s="34"/>
    </row>
    <row r="70" spans="2:37" x14ac:dyDescent="0.25">
      <c r="B70" s="32"/>
      <c r="C70" s="11">
        <v>65</v>
      </c>
      <c r="D70" s="11">
        <f>'Cálculos de ET'!$I68*((1-Constantes!$D$18)*'Cálculos de ET'!$K68+'Cálculos de ET'!$L68)</f>
        <v>3.8914489688342901</v>
      </c>
      <c r="E70" s="11">
        <f>MIN(D70*Constantes!$D$16,0.8*(H69+Clima!$F68-F70-G70-Constantes!$D$12))</f>
        <v>1.932780132037802</v>
      </c>
      <c r="F70" s="11">
        <f>IF(Clima!$F68&gt;0.05*Constantes!$D$17,((Clima!$F68-0.05*Constantes!$D$17)^2)/(Clima!$F68+0.95*Constantes!$D$17),0)</f>
        <v>0.12752906895090421</v>
      </c>
      <c r="G70" s="11">
        <f>MAX(0,H69+Clima!$F68-F70-Constantes!$D$11)</f>
        <v>0</v>
      </c>
      <c r="H70" s="11">
        <f>H69+Clima!$F68-F70-E70-G70</f>
        <v>35.185893548770046</v>
      </c>
      <c r="I70" s="11">
        <f>0.0526*F70*Clima!$F68^1.218</f>
        <v>5.7075566318570845E-2</v>
      </c>
      <c r="J70" s="11">
        <f>I70*Constantes!$D$24</f>
        <v>3.4846765473701356E-4</v>
      </c>
      <c r="K70" s="33"/>
      <c r="L70" s="11">
        <v>65</v>
      </c>
      <c r="M70" s="11">
        <f>'Cálculos de ET'!$I68*((1-Constantes!$E$18)*'Cálculos de ET'!$K68+'Cálculos de ET'!$L68)</f>
        <v>3.8914489688342901</v>
      </c>
      <c r="N70" s="11">
        <f>MIN(M70*Constantes!$E$16,0.8*(Q69+Clima!$F68-O70-P70-Constantes!$D$12))</f>
        <v>2.1095179239816861</v>
      </c>
      <c r="O70" s="11">
        <f>IF(Clima!$F68&gt;0.05*Constantes!$E$17,((Clima!$F68-0.05*Constantes!$E$17)^2)/(Clima!$F68+0.95*Constantes!$E$17),0)</f>
        <v>0</v>
      </c>
      <c r="P70" s="11">
        <f>MAX(0,Q69+Clima!$F68-O70-Constantes!$D$11)</f>
        <v>0</v>
      </c>
      <c r="Q70" s="11">
        <f>Q69+Clima!$F68-O70-N70-P70</f>
        <v>33.306144077749266</v>
      </c>
      <c r="R70" s="11">
        <f>0.0526*O70*Clima!$F68^1.218</f>
        <v>0</v>
      </c>
      <c r="S70" s="11">
        <f>R70*Constantes!$E$24</f>
        <v>0</v>
      </c>
      <c r="T70" s="33"/>
      <c r="U70" s="11">
        <v>65</v>
      </c>
      <c r="V70" s="11">
        <f>'Cálculos de ET'!$I68*((1-Constantes!$F$18)*'Cálculos de ET'!$K68+'Cálculos de ET'!$L68)</f>
        <v>3.8914489688342901</v>
      </c>
      <c r="W70" s="11">
        <f>MIN(V70*Constantes!$F$16,0.8*(Z69+Clima!$F68-X70-Y70-Constantes!$D$12))</f>
        <v>2.3024170198335656</v>
      </c>
      <c r="X70" s="11">
        <f>IF(Clima!$F68&gt;0.05*Constantes!$F$17,((Clima!$F68-0.05*Constantes!$F$17)^2)/(Clima!$F68+0.95*Constantes!$F$17),0)</f>
        <v>0</v>
      </c>
      <c r="Y70" s="11">
        <f>MAX(0,Z69+Clima!$F68-X70-Constantes!$D$11)</f>
        <v>0</v>
      </c>
      <c r="Z70" s="11">
        <f>Z69+Clima!$F68-X70-W70-Y70</f>
        <v>31.112091559500737</v>
      </c>
      <c r="AA70" s="11">
        <f>0.0526*X70*Clima!$F68^1.218</f>
        <v>0</v>
      </c>
      <c r="AB70" s="11">
        <f>AA70*Constantes!$F$24</f>
        <v>0</v>
      </c>
      <c r="AC70" s="33"/>
      <c r="AD70" s="11">
        <v>65</v>
      </c>
      <c r="AE70" s="11">
        <f>0.0526*Clima!$F68^2.218</f>
        <v>2.5957868850681649</v>
      </c>
      <c r="AF70" s="11">
        <f>IF(Clima!$F68&gt;0.05*$AJ$6,((Clima!$F68-0.05*$AJ$6)^2)/(Clima!$F68+0.95*$AJ$6),0)</f>
        <v>0.42760102492926944</v>
      </c>
      <c r="AG70" s="11">
        <v>0.19137260906087983</v>
      </c>
      <c r="AH70" s="11"/>
      <c r="AI70" s="11"/>
      <c r="AJ70" s="33"/>
      <c r="AK70" s="34"/>
    </row>
    <row r="71" spans="2:37" x14ac:dyDescent="0.25">
      <c r="B71" s="32"/>
      <c r="C71" s="11">
        <v>66</v>
      </c>
      <c r="D71" s="11">
        <f>'Cálculos de ET'!$I69*((1-Constantes!$D$18)*'Cálculos de ET'!$K69+'Cálculos de ET'!$L69)</f>
        <v>3.8407850287339254</v>
      </c>
      <c r="E71" s="11">
        <f>MIN(D71*Constantes!$D$16,0.8*(H70+Clima!$F69-F71-G71-Constantes!$D$12))</f>
        <v>1.9076166883896968</v>
      </c>
      <c r="F71" s="11">
        <f>IF(Clima!$F69&gt;0.05*Constantes!$D$17,((Clima!$F69-0.05*Constantes!$D$17)^2)/(Clima!$F69+0.95*Constantes!$D$17),0)</f>
        <v>0</v>
      </c>
      <c r="G71" s="11">
        <f>MAX(0,H70+Clima!$F69-F71-Constantes!$D$11)</f>
        <v>0</v>
      </c>
      <c r="H71" s="11">
        <f>H70+Clima!$F69-F71-E71-G71</f>
        <v>33.278276860380352</v>
      </c>
      <c r="I71" s="11">
        <f>0.0526*F71*Clima!$F69^1.218</f>
        <v>0</v>
      </c>
      <c r="J71" s="11">
        <f>I71*Constantes!$D$24</f>
        <v>0</v>
      </c>
      <c r="K71" s="33"/>
      <c r="L71" s="11">
        <v>66</v>
      </c>
      <c r="M71" s="11">
        <f>'Cálculos de ET'!$I69*((1-Constantes!$E$18)*'Cálculos de ET'!$K69+'Cálculos de ET'!$L69)</f>
        <v>3.8407850287339254</v>
      </c>
      <c r="N71" s="11">
        <f>MIN(M71*Constantes!$E$16,0.8*(Q70+Clima!$F69-O71-P71-Constantes!$D$12))</f>
        <v>2.0820534780652156</v>
      </c>
      <c r="O71" s="11">
        <f>IF(Clima!$F69&gt;0.05*Constantes!$E$17,((Clima!$F69-0.05*Constantes!$E$17)^2)/(Clima!$F69+0.95*Constantes!$E$17),0)</f>
        <v>0</v>
      </c>
      <c r="P71" s="11">
        <f>MAX(0,Q70+Clima!$F69-O71-Constantes!$D$11)</f>
        <v>0</v>
      </c>
      <c r="Q71" s="11">
        <f>Q70+Clima!$F69-O71-N71-P71</f>
        <v>31.22409059968405</v>
      </c>
      <c r="R71" s="11">
        <f>0.0526*O71*Clima!$F69^1.218</f>
        <v>0</v>
      </c>
      <c r="S71" s="11">
        <f>R71*Constantes!$E$24</f>
        <v>0</v>
      </c>
      <c r="T71" s="33"/>
      <c r="U71" s="11">
        <v>66</v>
      </c>
      <c r="V71" s="11">
        <f>'Cálculos de ET'!$I69*((1-Constantes!$F$18)*'Cálculos de ET'!$K69+'Cálculos de ET'!$L69)</f>
        <v>3.8407850287339254</v>
      </c>
      <c r="W71" s="11">
        <f>MIN(V71*Constantes!$F$16,0.8*(Z70+Clima!$F69-X71-Y71-Constantes!$D$12))</f>
        <v>2.2724411627908223</v>
      </c>
      <c r="X71" s="11">
        <f>IF(Clima!$F69&gt;0.05*Constantes!$F$17,((Clima!$F69-0.05*Constantes!$F$17)^2)/(Clima!$F69+0.95*Constantes!$F$17),0)</f>
        <v>0</v>
      </c>
      <c r="Y71" s="11">
        <f>MAX(0,Z70+Clima!$F69-X71-Constantes!$D$11)</f>
        <v>0</v>
      </c>
      <c r="Z71" s="11">
        <f>Z70+Clima!$F69-X71-W71-Y71</f>
        <v>28.839650396709914</v>
      </c>
      <c r="AA71" s="11">
        <f>0.0526*X71*Clima!$F69^1.218</f>
        <v>0</v>
      </c>
      <c r="AB71" s="11">
        <f>AA71*Constantes!$F$24</f>
        <v>0</v>
      </c>
      <c r="AC71" s="33"/>
      <c r="AD71" s="11">
        <v>66</v>
      </c>
      <c r="AE71" s="11">
        <f>0.0526*Clima!$F69^2.218</f>
        <v>0</v>
      </c>
      <c r="AF71" s="11">
        <f>IF(Clima!$F69&gt;0.05*$AJ$6,((Clima!$F69-0.05*$AJ$6)^2)/(Clima!$F69+0.95*$AJ$6),0)</f>
        <v>0</v>
      </c>
      <c r="AG71" s="11">
        <v>0</v>
      </c>
      <c r="AH71" s="11"/>
      <c r="AI71" s="11"/>
      <c r="AJ71" s="33"/>
      <c r="AK71" s="34"/>
    </row>
    <row r="72" spans="2:37" x14ac:dyDescent="0.25">
      <c r="B72" s="32"/>
      <c r="C72" s="11">
        <v>67</v>
      </c>
      <c r="D72" s="11">
        <f>'Cálculos de ET'!$I70*((1-Constantes!$D$18)*'Cálculos de ET'!$K70+'Cálculos de ET'!$L70)</f>
        <v>3.9758947077463729</v>
      </c>
      <c r="E72" s="11">
        <f>MIN(D72*Constantes!$D$16,0.8*(H71+Clima!$F70-F72-G72-Constantes!$D$12))</f>
        <v>1.9747221047352923</v>
      </c>
      <c r="F72" s="11">
        <f>IF(Clima!$F70&gt;0.05*Constantes!$D$17,((Clima!$F70-0.05*Constantes!$D$17)^2)/(Clima!$F70+0.95*Constantes!$D$17),0)</f>
        <v>10.564579390365363</v>
      </c>
      <c r="G72" s="11">
        <f>MAX(0,H71+Clima!$F70-F72-Constantes!$D$11)</f>
        <v>13.113697470014984</v>
      </c>
      <c r="H72" s="11">
        <f>H71+Clima!$F70-F72-E72-G72</f>
        <v>41.525277895264708</v>
      </c>
      <c r="I72" s="11">
        <f>0.0526*F72*Clima!$F70^1.218</f>
        <v>40.608896448553097</v>
      </c>
      <c r="J72" s="11">
        <f>I72*Constantes!$D$24</f>
        <v>0.24793248354123154</v>
      </c>
      <c r="K72" s="33"/>
      <c r="L72" s="11">
        <v>67</v>
      </c>
      <c r="M72" s="11">
        <f>'Cálculos de ET'!$I70*((1-Constantes!$E$18)*'Cálculos de ET'!$K70+'Cálculos de ET'!$L70)</f>
        <v>3.9758947077463729</v>
      </c>
      <c r="N72" s="11">
        <f>MIN(M72*Constantes!$E$16,0.8*(Q71+Clima!$F70-O72-P72-Constantes!$D$12))</f>
        <v>2.1552951656378392</v>
      </c>
      <c r="O72" s="11">
        <f>IF(Clima!$F70&gt;0.05*Constantes!$E$17,((Clima!$F70-0.05*Constantes!$E$17)^2)/(Clima!$F70+0.95*Constantes!$E$17),0)</f>
        <v>1.9163765018364423</v>
      </c>
      <c r="P72" s="11">
        <f>MAX(0,Q71+Clima!$F70-O72-Constantes!$D$11)</f>
        <v>19.707714097847614</v>
      </c>
      <c r="Q72" s="11">
        <f>Q71+Clima!$F70-O72-N72-P72</f>
        <v>41.344704834362162</v>
      </c>
      <c r="R72" s="11">
        <f>0.0526*O72*Clima!$F70^1.218</f>
        <v>7.3663069814675435</v>
      </c>
      <c r="S72" s="11">
        <f>R72*Constantes!$E$24</f>
        <v>2.2487028018061715E-2</v>
      </c>
      <c r="T72" s="33"/>
      <c r="U72" s="11">
        <v>67</v>
      </c>
      <c r="V72" s="11">
        <f>'Cálculos de ET'!$I70*((1-Constantes!$F$18)*'Cálculos de ET'!$K70+'Cálculos de ET'!$L70)</f>
        <v>3.9758947077463729</v>
      </c>
      <c r="W72" s="11">
        <f>MIN(V72*Constantes!$F$16,0.8*(Z71+Clima!$F70-X72-Y72-Constantes!$D$12))</f>
        <v>2.3523802361267099</v>
      </c>
      <c r="X72" s="11">
        <f>IF(Clima!$F70&gt;0.05*Constantes!$F$17,((Clima!$F70-0.05*Constantes!$F$17)^2)/(Clima!$F70+0.95*Constantes!$F$17),0)</f>
        <v>1.5005488874530861</v>
      </c>
      <c r="Y72" s="11">
        <f>MAX(0,Z71+Clima!$F70-X72-Constantes!$D$11)</f>
        <v>17.739101509256827</v>
      </c>
      <c r="Z72" s="11">
        <f>Z71+Clima!$F70-X72-W72-Y72</f>
        <v>41.147619763873287</v>
      </c>
      <c r="AA72" s="11">
        <f>0.0526*X72*Clima!$F70^1.218</f>
        <v>5.7679186397279318</v>
      </c>
      <c r="AB72" s="11">
        <f>AA72*Constantes!$F$24</f>
        <v>2.8172238465494401E-3</v>
      </c>
      <c r="AC72" s="33"/>
      <c r="AD72" s="11">
        <v>67</v>
      </c>
      <c r="AE72" s="11">
        <f>0.0526*Clima!$F70^2.218</f>
        <v>130.30727857101567</v>
      </c>
      <c r="AF72" s="11">
        <f>IF(Clima!$F70&gt;0.05*$AJ$6,((Clima!$F70-0.05*$AJ$6)^2)/(Clima!$F70+0.95*$AJ$6),0)</f>
        <v>15.489843010632969</v>
      </c>
      <c r="AG72" s="11">
        <v>59.540981953033921</v>
      </c>
      <c r="AH72" s="11"/>
      <c r="AI72" s="11"/>
      <c r="AJ72" s="33"/>
      <c r="AK72" s="34"/>
    </row>
    <row r="73" spans="2:37" x14ac:dyDescent="0.25">
      <c r="B73" s="32"/>
      <c r="C73" s="11">
        <v>68</v>
      </c>
      <c r="D73" s="11">
        <f>'Cálculos de ET'!$I71*((1-Constantes!$D$18)*'Cálculos de ET'!$K71+'Cálculos de ET'!$L71)</f>
        <v>3.8627261265113395</v>
      </c>
      <c r="E73" s="11">
        <f>MIN(D73*Constantes!$D$16,0.8*(H72+Clima!$F71-F73-G73-Constantes!$D$12))</f>
        <v>1.9185142533324508</v>
      </c>
      <c r="F73" s="11">
        <f>IF(Clima!$F71&gt;0.05*Constantes!$D$17,((Clima!$F71-0.05*Constantes!$D$17)^2)/(Clima!$F71+0.95*Constantes!$D$17),0)</f>
        <v>0</v>
      </c>
      <c r="G73" s="11">
        <f>MAX(0,H72+Clima!$F71-F73-Constantes!$D$11)</f>
        <v>2.5277895264707695E-2</v>
      </c>
      <c r="H73" s="11">
        <f>H72+Clima!$F71-F73-E73-G73</f>
        <v>41.581485746667546</v>
      </c>
      <c r="I73" s="11">
        <f>0.0526*F73*Clima!$F71^1.218</f>
        <v>0</v>
      </c>
      <c r="J73" s="11">
        <f>I73*Constantes!$D$24</f>
        <v>0</v>
      </c>
      <c r="K73" s="33"/>
      <c r="L73" s="11">
        <v>68</v>
      </c>
      <c r="M73" s="11">
        <f>'Cálculos de ET'!$I71*((1-Constantes!$E$18)*'Cálculos de ET'!$K71+'Cálculos de ET'!$L71)</f>
        <v>3.8627261265113395</v>
      </c>
      <c r="N73" s="11">
        <f>MIN(M73*Constantes!$E$16,0.8*(Q72+Clima!$F71-O73-P73-Constantes!$D$12))</f>
        <v>2.0939475410232493</v>
      </c>
      <c r="O73" s="11">
        <f>IF(Clima!$F71&gt;0.05*Constantes!$E$17,((Clima!$F71-0.05*Constantes!$E$17)^2)/(Clima!$F71+0.95*Constantes!$E$17),0)</f>
        <v>0</v>
      </c>
      <c r="P73" s="11">
        <f>MAX(0,Q72+Clima!$F71-O73-Constantes!$D$11)</f>
        <v>0</v>
      </c>
      <c r="Q73" s="11">
        <f>Q72+Clima!$F71-O73-N73-P73</f>
        <v>41.250757293338914</v>
      </c>
      <c r="R73" s="11">
        <f>0.0526*O73*Clima!$F71^1.218</f>
        <v>0</v>
      </c>
      <c r="S73" s="11">
        <f>R73*Constantes!$E$24</f>
        <v>0</v>
      </c>
      <c r="T73" s="33"/>
      <c r="U73" s="11">
        <v>68</v>
      </c>
      <c r="V73" s="11">
        <f>'Cálculos de ET'!$I71*((1-Constantes!$F$18)*'Cálculos de ET'!$K71+'Cálculos de ET'!$L71)</f>
        <v>3.8627261265113395</v>
      </c>
      <c r="W73" s="11">
        <f>MIN(V73*Constantes!$F$16,0.8*(Z72+Clima!$F71-X73-Y73-Constantes!$D$12))</f>
        <v>2.2854228457991654</v>
      </c>
      <c r="X73" s="11">
        <f>IF(Clima!$F71&gt;0.05*Constantes!$F$17,((Clima!$F71-0.05*Constantes!$F$17)^2)/(Clima!$F71+0.95*Constantes!$F$17),0)</f>
        <v>0</v>
      </c>
      <c r="Y73" s="11">
        <f>MAX(0,Z72+Clima!$F71-X73-Constantes!$D$11)</f>
        <v>0</v>
      </c>
      <c r="Z73" s="11">
        <f>Z72+Clima!$F71-X73-W73-Y73</f>
        <v>40.862196918074119</v>
      </c>
      <c r="AA73" s="11">
        <f>0.0526*X73*Clima!$F71^1.218</f>
        <v>0</v>
      </c>
      <c r="AB73" s="11">
        <f>AA73*Constantes!$F$24</f>
        <v>0</v>
      </c>
      <c r="AC73" s="33"/>
      <c r="AD73" s="11">
        <v>68</v>
      </c>
      <c r="AE73" s="11">
        <f>0.0526*Clima!$F71^2.218</f>
        <v>0.24472045674166781</v>
      </c>
      <c r="AF73" s="11">
        <f>IF(Clima!$F71&gt;0.05*$AJ$6,((Clima!$F71-0.05*$AJ$6)^2)/(Clima!$F71+0.95*$AJ$6),0)</f>
        <v>2.0605192437462322E-3</v>
      </c>
      <c r="AG73" s="11">
        <v>2.5212560522728692E-4</v>
      </c>
      <c r="AH73" s="11"/>
      <c r="AI73" s="11"/>
      <c r="AJ73" s="33"/>
      <c r="AK73" s="34"/>
    </row>
    <row r="74" spans="2:37" x14ac:dyDescent="0.25">
      <c r="B74" s="32"/>
      <c r="C74" s="11">
        <v>69</v>
      </c>
      <c r="D74" s="11">
        <f>'Cálculos de ET'!$I72*((1-Constantes!$D$18)*'Cálculos de ET'!$K72+'Cálculos de ET'!$L72)</f>
        <v>3.9843386876838811</v>
      </c>
      <c r="E74" s="11">
        <f>MIN(D74*Constantes!$D$16,0.8*(H73+Clima!$F72-F74-G74-Constantes!$D$12))</f>
        <v>1.978916007003894</v>
      </c>
      <c r="F74" s="11">
        <f>IF(Clima!$F72&gt;0.05*Constantes!$D$17,((Clima!$F72-0.05*Constantes!$D$17)^2)/(Clima!$F72+0.95*Constantes!$D$17),0)</f>
        <v>1.4696209003174647</v>
      </c>
      <c r="G74" s="11">
        <f>MAX(0,H73+Clima!$F72-F74-Constantes!$D$11)</f>
        <v>9.7118648463500818</v>
      </c>
      <c r="H74" s="11">
        <f>H73+Clima!$F72-F74-E74-G74</f>
        <v>41.521083992996104</v>
      </c>
      <c r="I74" s="11">
        <f>0.0526*F74*Clima!$F72^1.218</f>
        <v>1.7743018360411662</v>
      </c>
      <c r="J74" s="11">
        <f>I74*Constantes!$D$24</f>
        <v>1.0832775554951761E-2</v>
      </c>
      <c r="K74" s="33"/>
      <c r="L74" s="11">
        <v>69</v>
      </c>
      <c r="M74" s="11">
        <f>'Cálculos de ET'!$I72*((1-Constantes!$E$18)*'Cálculos de ET'!$K72+'Cálculos de ET'!$L72)</f>
        <v>3.9843386876838811</v>
      </c>
      <c r="N74" s="11">
        <f>MIN(M74*Constantes!$E$16,0.8*(Q73+Clima!$F72-O74-P74-Constantes!$D$12))</f>
        <v>2.1598725678267345</v>
      </c>
      <c r="O74" s="11">
        <f>IF(Clima!$F72&gt;0.05*Constantes!$E$17,((Clima!$F72-0.05*Constantes!$E$17)^2)/(Clima!$F72+0.95*Constantes!$E$17),0)</f>
        <v>8.0390498962533141E-3</v>
      </c>
      <c r="P74" s="11">
        <f>MAX(0,Q73+Clima!$F72-O74-Constantes!$D$11)</f>
        <v>10.842718243442661</v>
      </c>
      <c r="Q74" s="11">
        <f>Q73+Clima!$F72-O74-N74-P74</f>
        <v>41.340127432173269</v>
      </c>
      <c r="R74" s="11">
        <f>0.0526*O74*Clima!$F72^1.218</f>
        <v>9.7057009653765715E-3</v>
      </c>
      <c r="S74" s="11">
        <f>R74*Constantes!$E$24</f>
        <v>2.9628465130823334E-5</v>
      </c>
      <c r="T74" s="33"/>
      <c r="U74" s="11">
        <v>69</v>
      </c>
      <c r="V74" s="11">
        <f>'Cálculos de ET'!$I72*((1-Constantes!$F$18)*'Cálculos de ET'!$K72+'Cálculos de ET'!$L72)</f>
        <v>3.9843386876838811</v>
      </c>
      <c r="W74" s="11">
        <f>MIN(V74*Constantes!$F$16,0.8*(Z73+Clima!$F72-X74-Y74-Constantes!$D$12))</f>
        <v>2.3573762063370234</v>
      </c>
      <c r="X74" s="11">
        <f>IF(Clima!$F72&gt;0.05*Constantes!$F$17,((Clima!$F72-0.05*Constantes!$F$17)^2)/(Clima!$F72+0.95*Constantes!$F$17),0)</f>
        <v>0</v>
      </c>
      <c r="Y74" s="11">
        <f>MAX(0,Z73+Clima!$F72-X74-Constantes!$D$11)</f>
        <v>10.46219691807412</v>
      </c>
      <c r="Z74" s="11">
        <f>Z73+Clima!$F72-X74-W74-Y74</f>
        <v>41.142623793662978</v>
      </c>
      <c r="AA74" s="11">
        <f>0.0526*X74*Clima!$F72^1.218</f>
        <v>0</v>
      </c>
      <c r="AB74" s="11">
        <f>AA74*Constantes!$F$24</f>
        <v>0</v>
      </c>
      <c r="AC74" s="33"/>
      <c r="AD74" s="11">
        <v>69</v>
      </c>
      <c r="AE74" s="11">
        <f>0.0526*Clima!$F72^2.218</f>
        <v>15.815884250910074</v>
      </c>
      <c r="AF74" s="11">
        <f>IF(Clima!$F72&gt;0.05*$AJ$6,((Clima!$F72-0.05*$AJ$6)^2)/(Clima!$F72+0.95*$AJ$6),0)</f>
        <v>2.8091910608904982</v>
      </c>
      <c r="AG74" s="11">
        <v>3.3915908899034655</v>
      </c>
      <c r="AH74" s="11"/>
      <c r="AI74" s="11"/>
      <c r="AJ74" s="33"/>
      <c r="AK74" s="34"/>
    </row>
    <row r="75" spans="2:37" x14ac:dyDescent="0.25">
      <c r="B75" s="32"/>
      <c r="C75" s="11">
        <v>70</v>
      </c>
      <c r="D75" s="11">
        <f>'Cálculos de ET'!$I73*((1-Constantes!$D$18)*'Cálculos de ET'!$K73+'Cálculos de ET'!$L73)</f>
        <v>3.8750466272977686</v>
      </c>
      <c r="E75" s="11">
        <f>MIN(D75*Constantes!$D$16,0.8*(H74+Clima!$F73-F75-G75-Constantes!$D$12))</f>
        <v>1.9246335213294046</v>
      </c>
      <c r="F75" s="11">
        <f>IF(Clima!$F73&gt;0.05*Constantes!$D$17,((Clima!$F73-0.05*Constantes!$D$17)^2)/(Clima!$F73+0.95*Constantes!$D$17),0)</f>
        <v>9.453329862255741E-2</v>
      </c>
      <c r="G75" s="11">
        <f>MAX(0,H74+Clima!$F73-F75-Constantes!$D$11)</f>
        <v>3.3265506943735446</v>
      </c>
      <c r="H75" s="11">
        <f>H74+Clima!$F73-F75-E75-G75</f>
        <v>41.575366478670595</v>
      </c>
      <c r="I75" s="11">
        <f>0.0526*F75*Clima!$F73^1.218</f>
        <v>3.8781638691474149E-2</v>
      </c>
      <c r="J75" s="11">
        <f>I75*Constantes!$D$24</f>
        <v>2.3677639230500428E-4</v>
      </c>
      <c r="K75" s="33"/>
      <c r="L75" s="11">
        <v>70</v>
      </c>
      <c r="M75" s="11">
        <f>'Cálculos de ET'!$I73*((1-Constantes!$E$18)*'Cálculos de ET'!$K73+'Cálculos de ET'!$L73)</f>
        <v>3.8750466272977686</v>
      </c>
      <c r="N75" s="11">
        <f>MIN(M75*Constantes!$E$16,0.8*(Q74+Clima!$F73-O75-P75-Constantes!$D$12))</f>
        <v>2.1006263687425775</v>
      </c>
      <c r="O75" s="11">
        <f>IF(Clima!$F73&gt;0.05*Constantes!$E$17,((Clima!$F73-0.05*Constantes!$E$17)^2)/(Clima!$F73+0.95*Constantes!$E$17),0)</f>
        <v>0</v>
      </c>
      <c r="P75" s="11">
        <f>MAX(0,Q74+Clima!$F73-O75-Constantes!$D$11)</f>
        <v>3.2401274321732672</v>
      </c>
      <c r="Q75" s="11">
        <f>Q74+Clima!$F73-O75-N75-P75</f>
        <v>41.399373631257426</v>
      </c>
      <c r="R75" s="11">
        <f>0.0526*O75*Clima!$F73^1.218</f>
        <v>0</v>
      </c>
      <c r="S75" s="11">
        <f>R75*Constantes!$E$24</f>
        <v>0</v>
      </c>
      <c r="T75" s="33"/>
      <c r="U75" s="11">
        <v>70</v>
      </c>
      <c r="V75" s="11">
        <f>'Cálculos de ET'!$I73*((1-Constantes!$F$18)*'Cálculos de ET'!$K73+'Cálculos de ET'!$L73)</f>
        <v>3.8750466272977686</v>
      </c>
      <c r="W75" s="11">
        <f>MIN(V75*Constantes!$F$16,0.8*(Z74+Clima!$F73-X75-Y75-Constantes!$D$12))</f>
        <v>2.2927124006489734</v>
      </c>
      <c r="X75" s="11">
        <f>IF(Clima!$F73&gt;0.05*Constantes!$F$17,((Clima!$F73-0.05*Constantes!$F$17)^2)/(Clima!$F73+0.95*Constantes!$F$17),0)</f>
        <v>0</v>
      </c>
      <c r="Y75" s="11">
        <f>MAX(0,Z74+Clima!$F73-X75-Constantes!$D$11)</f>
        <v>3.0426237936629761</v>
      </c>
      <c r="Z75" s="11">
        <f>Z74+Clima!$F73-X75-W75-Y75</f>
        <v>41.207287599351027</v>
      </c>
      <c r="AA75" s="11">
        <f>0.0526*X75*Clima!$F73^1.218</f>
        <v>0</v>
      </c>
      <c r="AB75" s="11">
        <f>AA75*Constantes!$F$24</f>
        <v>0</v>
      </c>
      <c r="AC75" s="33"/>
      <c r="AD75" s="11">
        <v>70</v>
      </c>
      <c r="AE75" s="11">
        <f>0.0526*Clima!$F73^2.218</f>
        <v>2.215313037685418</v>
      </c>
      <c r="AF75" s="11">
        <f>IF(Clima!$F73&gt;0.05*$AJ$6,((Clima!$F73-0.05*$AJ$6)^2)/(Clima!$F73+0.95*$AJ$6),0)</f>
        <v>0.35127835852292982</v>
      </c>
      <c r="AG75" s="11">
        <v>0.14410954212825539</v>
      </c>
      <c r="AH75" s="11"/>
      <c r="AI75" s="11"/>
      <c r="AJ75" s="33"/>
      <c r="AK75" s="34"/>
    </row>
    <row r="76" spans="2:37" x14ac:dyDescent="0.25">
      <c r="B76" s="32"/>
      <c r="C76" s="11">
        <v>71</v>
      </c>
      <c r="D76" s="11">
        <f>'Cálculos de ET'!$I74*((1-Constantes!$D$18)*'Cálculos de ET'!$K74+'Cálculos de ET'!$L74)</f>
        <v>3.9052743649941122</v>
      </c>
      <c r="E76" s="11">
        <f>MIN(D76*Constantes!$D$16,0.8*(H75+Clima!$F74-F76-G76-Constantes!$D$12))</f>
        <v>1.9396468419006991</v>
      </c>
      <c r="F76" s="11">
        <f>IF(Clima!$F74&gt;0.05*Constantes!$D$17,((Clima!$F74-0.05*Constantes!$D$17)^2)/(Clima!$F74+0.95*Constantes!$D$17),0)</f>
        <v>3.8216883979867928</v>
      </c>
      <c r="G76" s="11">
        <f>MAX(0,H75+Clima!$F74-F76-Constantes!$D$11)</f>
        <v>14.353678080683807</v>
      </c>
      <c r="H76" s="11">
        <f>H75+Clima!$F74-F76-E76-G76</f>
        <v>41.560353158099304</v>
      </c>
      <c r="I76" s="11">
        <f>0.0526*F76*Clima!$F74^1.218</f>
        <v>7.7720183261445124</v>
      </c>
      <c r="J76" s="11">
        <f>I76*Constantes!$D$24</f>
        <v>4.7451075361532792E-2</v>
      </c>
      <c r="K76" s="33"/>
      <c r="L76" s="11">
        <v>71</v>
      </c>
      <c r="M76" s="11">
        <f>'Cálculos de ET'!$I74*((1-Constantes!$E$18)*'Cálculos de ET'!$K74+'Cálculos de ET'!$L74)</f>
        <v>3.9052743649941122</v>
      </c>
      <c r="N76" s="11">
        <f>MIN(M76*Constantes!$E$16,0.8*(Q75+Clima!$F74-O76-P76-Constantes!$D$12))</f>
        <v>2.1170125413437191</v>
      </c>
      <c r="O76" s="11">
        <f>IF(Clima!$F74&gt;0.05*Constantes!$E$17,((Clima!$F74-0.05*Constantes!$E$17)^2)/(Clima!$F74+0.95*Constantes!$E$17),0)</f>
        <v>0.28896921761123995</v>
      </c>
      <c r="P76" s="11">
        <f>MAX(0,Q75+Clima!$F74-O76-Constantes!$D$11)</f>
        <v>17.710404413646188</v>
      </c>
      <c r="Q76" s="11">
        <f>Q75+Clima!$F74-O76-N76-P76</f>
        <v>41.382987458656281</v>
      </c>
      <c r="R76" s="11">
        <f>0.0526*O76*Clima!$F74^1.218</f>
        <v>0.58766540363397779</v>
      </c>
      <c r="S76" s="11">
        <f>R76*Constantes!$E$24</f>
        <v>1.7939584149845047E-3</v>
      </c>
      <c r="T76" s="33"/>
      <c r="U76" s="11">
        <v>71</v>
      </c>
      <c r="V76" s="11">
        <f>'Cálculos de ET'!$I74*((1-Constantes!$F$18)*'Cálculos de ET'!$K74+'Cálculos de ET'!$L74)</f>
        <v>3.9052743649941122</v>
      </c>
      <c r="W76" s="11">
        <f>MIN(V76*Constantes!$F$16,0.8*(Z75+Clima!$F74-X76-Y76-Constantes!$D$12))</f>
        <v>2.3105969619783169</v>
      </c>
      <c r="X76" s="11">
        <f>IF(Clima!$F74&gt;0.05*Constantes!$F$17,((Clima!$F74-0.05*Constantes!$F$17)^2)/(Clima!$F74+0.95*Constantes!$F$17),0)</f>
        <v>0.17458818847148827</v>
      </c>
      <c r="Y76" s="11">
        <f>MAX(0,Z75+Clima!$F74-X76-Constantes!$D$11)</f>
        <v>17.632699410879539</v>
      </c>
      <c r="Z76" s="11">
        <f>Z75+Clima!$F74-X76-W76-Y76</f>
        <v>41.18940303802168</v>
      </c>
      <c r="AA76" s="11">
        <f>0.0526*X76*Clima!$F74^1.218</f>
        <v>0.35505317519962504</v>
      </c>
      <c r="AB76" s="11">
        <f>AA76*Constantes!$F$24</f>
        <v>1.7341858206458018E-4</v>
      </c>
      <c r="AC76" s="33"/>
      <c r="AD76" s="11">
        <v>71</v>
      </c>
      <c r="AE76" s="11">
        <f>0.0526*Clima!$F74^2.218</f>
        <v>40.876584401228989</v>
      </c>
      <c r="AF76" s="11">
        <f>IF(Clima!$F74&gt;0.05*$AJ$6,((Clima!$F74-0.05*$AJ$6)^2)/(Clima!$F74+0.95*$AJ$6),0)</f>
        <v>6.3653050962415536</v>
      </c>
      <c r="AG76" s="11">
        <v>12.944872189357753</v>
      </c>
      <c r="AH76" s="11"/>
      <c r="AI76" s="11"/>
      <c r="AJ76" s="33"/>
      <c r="AK76" s="34"/>
    </row>
    <row r="77" spans="2:37" x14ac:dyDescent="0.25">
      <c r="B77" s="32"/>
      <c r="C77" s="11">
        <v>72</v>
      </c>
      <c r="D77" s="11">
        <f>'Cálculos de ET'!$I75*((1-Constantes!$D$18)*'Cálculos de ET'!$K75+'Cálculos de ET'!$L75)</f>
        <v>3.8982660892572651</v>
      </c>
      <c r="E77" s="11">
        <f>MIN(D77*Constantes!$D$16,0.8*(H76+Clima!$F75-F77-G77-Constantes!$D$12))</f>
        <v>1.9361660160662857</v>
      </c>
      <c r="F77" s="11">
        <f>IF(Clima!$F75&gt;0.05*Constantes!$D$17,((Clima!$F75-0.05*Constantes!$D$17)^2)/(Clima!$F75+0.95*Constantes!$D$17),0)</f>
        <v>0.46821392683993496</v>
      </c>
      <c r="G77" s="11">
        <f>MAX(0,H76+Clima!$F75-F77-Constantes!$D$11)</f>
        <v>6.0921392312593667</v>
      </c>
      <c r="H77" s="11">
        <f>H76+Clima!$F75-F77-E77-G77</f>
        <v>41.563833983933712</v>
      </c>
      <c r="I77" s="11">
        <f>0.0526*F77*Clima!$F75^1.218</f>
        <v>0.33378154697121076</v>
      </c>
      <c r="J77" s="11">
        <f>I77*Constantes!$D$24</f>
        <v>2.0378610387910483E-3</v>
      </c>
      <c r="K77" s="33"/>
      <c r="L77" s="11">
        <v>72</v>
      </c>
      <c r="M77" s="11">
        <f>'Cálculos de ET'!$I75*((1-Constantes!$E$18)*'Cálculos de ET'!$K75+'Cálculos de ET'!$L75)</f>
        <v>3.8982660892572651</v>
      </c>
      <c r="N77" s="11">
        <f>MIN(M77*Constantes!$E$16,0.8*(Q76+Clima!$F75-O77-P77-Constantes!$D$12))</f>
        <v>2.1132134209128752</v>
      </c>
      <c r="O77" s="11">
        <f>IF(Clima!$F75&gt;0.05*Constantes!$E$17,((Clima!$F75-0.05*Constantes!$E$17)^2)/(Clima!$F75+0.95*Constantes!$E$17),0)</f>
        <v>0</v>
      </c>
      <c r="P77" s="11">
        <f>MAX(0,Q76+Clima!$F75-O77-Constantes!$D$11)</f>
        <v>6.3829874586562809</v>
      </c>
      <c r="Q77" s="11">
        <f>Q76+Clima!$F75-O77-N77-P77</f>
        <v>41.386786579087122</v>
      </c>
      <c r="R77" s="11">
        <f>0.0526*O77*Clima!$F75^1.218</f>
        <v>0</v>
      </c>
      <c r="S77" s="11">
        <f>R77*Constantes!$E$24</f>
        <v>0</v>
      </c>
      <c r="T77" s="33"/>
      <c r="U77" s="11">
        <v>72</v>
      </c>
      <c r="V77" s="11">
        <f>'Cálculos de ET'!$I75*((1-Constantes!$F$18)*'Cálculos de ET'!$K75+'Cálculos de ET'!$L75)</f>
        <v>3.8982660892572651</v>
      </c>
      <c r="W77" s="11">
        <f>MIN(V77*Constantes!$F$16,0.8*(Z76+Clima!$F75-X77-Y77-Constantes!$D$12))</f>
        <v>2.3064504413723848</v>
      </c>
      <c r="X77" s="11">
        <f>IF(Clima!$F75&gt;0.05*Constantes!$F$17,((Clima!$F75-0.05*Constantes!$F$17)^2)/(Clima!$F75+0.95*Constantes!$F$17),0)</f>
        <v>0</v>
      </c>
      <c r="Y77" s="11">
        <f>MAX(0,Z76+Clima!$F75-X77-Constantes!$D$11)</f>
        <v>6.1894030380216805</v>
      </c>
      <c r="Z77" s="11">
        <f>Z76+Clima!$F75-X77-W77-Y77</f>
        <v>41.193549558627616</v>
      </c>
      <c r="AA77" s="11">
        <f>0.0526*X77*Clima!$F75^1.218</f>
        <v>0</v>
      </c>
      <c r="AB77" s="11">
        <f>AA77*Constantes!$F$24</f>
        <v>0</v>
      </c>
      <c r="AC77" s="33"/>
      <c r="AD77" s="11">
        <v>72</v>
      </c>
      <c r="AE77" s="11">
        <f>0.0526*Clima!$F75^2.218</f>
        <v>6.0595018358460901</v>
      </c>
      <c r="AF77" s="11">
        <f>IF(Clima!$F75&gt;0.05*$AJ$6,((Clima!$F75-0.05*$AJ$6)^2)/(Clima!$F75+0.95*$AJ$6),0)</f>
        <v>1.106358845896666</v>
      </c>
      <c r="AG77" s="11">
        <v>0.78870393621357715</v>
      </c>
      <c r="AH77" s="11"/>
      <c r="AI77" s="11"/>
      <c r="AJ77" s="33"/>
      <c r="AK77" s="34"/>
    </row>
    <row r="78" spans="2:37" x14ac:dyDescent="0.25">
      <c r="B78" s="32"/>
      <c r="C78" s="11">
        <v>73</v>
      </c>
      <c r="D78" s="11">
        <f>'Cálculos de ET'!$I76*((1-Constantes!$D$18)*'Cálculos de ET'!$K76+'Cálculos de ET'!$L76)</f>
        <v>3.7444259825852368</v>
      </c>
      <c r="E78" s="11">
        <f>MIN(D78*Constantes!$D$16,0.8*(H77+Clima!$F76-F78-G78-Constantes!$D$12))</f>
        <v>1.8597576899986454</v>
      </c>
      <c r="F78" s="11">
        <f>IF(Clima!$F76&gt;0.05*Constantes!$D$17,((Clima!$F76-0.05*Constantes!$D$17)^2)/(Clima!$F76+0.95*Constantes!$D$17),0)</f>
        <v>2.9537826407575215E-3</v>
      </c>
      <c r="G78" s="11">
        <f>MAX(0,H77+Clima!$F76-F78-Constantes!$D$11)</f>
        <v>1.4608802012929516</v>
      </c>
      <c r="H78" s="11">
        <f>H77+Clima!$F76-F78-E78-G78</f>
        <v>41.640242310001355</v>
      </c>
      <c r="I78" s="11">
        <f>0.0526*F78*Clima!$F76^1.218</f>
        <v>6.8977206023806937E-4</v>
      </c>
      <c r="J78" s="11">
        <f>I78*Constantes!$D$24</f>
        <v>4.2113161136706995E-6</v>
      </c>
      <c r="K78" s="33"/>
      <c r="L78" s="11">
        <v>73</v>
      </c>
      <c r="M78" s="11">
        <f>'Cálculos de ET'!$I76*((1-Constantes!$E$18)*'Cálculos de ET'!$K76+'Cálculos de ET'!$L76)</f>
        <v>3.7444259825852368</v>
      </c>
      <c r="N78" s="11">
        <f>MIN(M78*Constantes!$E$16,0.8*(Q77+Clima!$F76-O78-P78-Constantes!$D$12))</f>
        <v>2.0298181444873147</v>
      </c>
      <c r="O78" s="11">
        <f>IF(Clima!$F76&gt;0.05*Constantes!$E$17,((Clima!$F76-0.05*Constantes!$E$17)^2)/(Clima!$F76+0.95*Constantes!$E$17),0)</f>
        <v>0</v>
      </c>
      <c r="P78" s="11">
        <f>MAX(0,Q77+Clima!$F76-O78-Constantes!$D$11)</f>
        <v>1.2867865790871207</v>
      </c>
      <c r="Q78" s="11">
        <f>Q77+Clima!$F76-O78-N78-P78</f>
        <v>41.470181855512685</v>
      </c>
      <c r="R78" s="11">
        <f>0.0526*O78*Clima!$F76^1.218</f>
        <v>0</v>
      </c>
      <c r="S78" s="11">
        <f>R78*Constantes!$E$24</f>
        <v>0</v>
      </c>
      <c r="T78" s="33"/>
      <c r="U78" s="11">
        <v>73</v>
      </c>
      <c r="V78" s="11">
        <f>'Cálculos de ET'!$I76*((1-Constantes!$F$18)*'Cálculos de ET'!$K76+'Cálculos de ET'!$L76)</f>
        <v>3.7444259825852368</v>
      </c>
      <c r="W78" s="11">
        <f>MIN(V78*Constantes!$F$16,0.8*(Z77+Clima!$F76-X78-Y78-Constantes!$D$12))</f>
        <v>2.2154293120266253</v>
      </c>
      <c r="X78" s="11">
        <f>IF(Clima!$F76&gt;0.05*Constantes!$F$17,((Clima!$F76-0.05*Constantes!$F$17)^2)/(Clima!$F76+0.95*Constantes!$F$17),0)</f>
        <v>0</v>
      </c>
      <c r="Y78" s="11">
        <f>MAX(0,Z77+Clima!$F76-X78-Constantes!$D$11)</f>
        <v>1.0935495586276147</v>
      </c>
      <c r="Z78" s="11">
        <f>Z77+Clima!$F76-X78-W78-Y78</f>
        <v>41.284570687973371</v>
      </c>
      <c r="AA78" s="11">
        <f>0.0526*X78*Clima!$F76^1.218</f>
        <v>0</v>
      </c>
      <c r="AB78" s="11">
        <f>AA78*Constantes!$F$24</f>
        <v>0</v>
      </c>
      <c r="AC78" s="33"/>
      <c r="AD78" s="11">
        <v>73</v>
      </c>
      <c r="AE78" s="11">
        <f>0.0526*Clima!$F76^2.218</f>
        <v>0.79397345371627714</v>
      </c>
      <c r="AF78" s="11">
        <f>IF(Clima!$F76&gt;0.05*$AJ$6,((Clima!$F76-0.05*$AJ$6)^2)/(Clima!$F76+0.95*$AJ$6),0)</f>
        <v>7.6652401060814793E-2</v>
      </c>
      <c r="AG78" s="11">
        <v>1.7899991648794227E-2</v>
      </c>
      <c r="AH78" s="11"/>
      <c r="AI78" s="11"/>
      <c r="AJ78" s="33"/>
      <c r="AK78" s="34"/>
    </row>
    <row r="79" spans="2:37" x14ac:dyDescent="0.25">
      <c r="B79" s="32"/>
      <c r="C79" s="11">
        <v>74</v>
      </c>
      <c r="D79" s="11">
        <f>'Cálculos de ET'!$I77*((1-Constantes!$D$18)*'Cálculos de ET'!$K77+'Cálculos de ET'!$L77)</f>
        <v>3.7655866962017273</v>
      </c>
      <c r="E79" s="11">
        <f>MIN(D79*Constantes!$D$16,0.8*(H78+Clima!$F77-F79-G79-Constantes!$D$12))</f>
        <v>1.8702676586980285</v>
      </c>
      <c r="F79" s="11">
        <f>IF(Clima!$F77&gt;0.05*Constantes!$D$17,((Clima!$F77-0.05*Constantes!$D$17)^2)/(Clima!$F77+0.95*Constantes!$D$17),0)</f>
        <v>0.110441156543347</v>
      </c>
      <c r="G79" s="11">
        <f>MAX(0,H78+Clima!$F77-F79-Constantes!$D$11)</f>
        <v>3.6298011534580112</v>
      </c>
      <c r="H79" s="11">
        <f>H78+Clima!$F77-F79-E79-G79</f>
        <v>41.629732341301974</v>
      </c>
      <c r="I79" s="11">
        <f>0.0526*F79*Clima!$F77^1.218</f>
        <v>4.7359783346654416E-2</v>
      </c>
      <c r="J79" s="11">
        <f>I79*Constantes!$D$24</f>
        <v>2.8914917005899233E-4</v>
      </c>
      <c r="K79" s="33"/>
      <c r="L79" s="11">
        <v>74</v>
      </c>
      <c r="M79" s="11">
        <f>'Cálculos de ET'!$I77*((1-Constantes!$E$18)*'Cálculos de ET'!$K77+'Cálculos de ET'!$L77)</f>
        <v>3.7655866962017273</v>
      </c>
      <c r="N79" s="11">
        <f>MIN(M79*Constantes!$E$16,0.8*(Q78+Clima!$F77-O79-P79-Constantes!$D$12))</f>
        <v>2.0412891685237939</v>
      </c>
      <c r="O79" s="11">
        <f>IF(Clima!$F77&gt;0.05*Constantes!$E$17,((Clima!$F77-0.05*Constantes!$E$17)^2)/(Clima!$F77+0.95*Constantes!$E$17),0)</f>
        <v>0</v>
      </c>
      <c r="P79" s="11">
        <f>MAX(0,Q78+Clima!$F77-O79-Constantes!$D$11)</f>
        <v>3.5701818555126863</v>
      </c>
      <c r="Q79" s="11">
        <f>Q78+Clima!$F77-O79-N79-P79</f>
        <v>41.458710831476203</v>
      </c>
      <c r="R79" s="11">
        <f>0.0526*O79*Clima!$F77^1.218</f>
        <v>0</v>
      </c>
      <c r="S79" s="11">
        <f>R79*Constantes!$E$24</f>
        <v>0</v>
      </c>
      <c r="T79" s="33"/>
      <c r="U79" s="11">
        <v>74</v>
      </c>
      <c r="V79" s="11">
        <f>'Cálculos de ET'!$I77*((1-Constantes!$F$18)*'Cálculos de ET'!$K77+'Cálculos de ET'!$L77)</f>
        <v>3.7655866962017273</v>
      </c>
      <c r="W79" s="11">
        <f>MIN(V79*Constantes!$F$16,0.8*(Z78+Clima!$F77-X79-Y79-Constantes!$D$12))</f>
        <v>2.2279492724764793</v>
      </c>
      <c r="X79" s="11">
        <f>IF(Clima!$F77&gt;0.05*Constantes!$F$17,((Clima!$F77-0.05*Constantes!$F$17)^2)/(Clima!$F77+0.95*Constantes!$F$17),0)</f>
        <v>0</v>
      </c>
      <c r="Y79" s="11">
        <f>MAX(0,Z78+Clima!$F77-X79-Constantes!$D$11)</f>
        <v>3.3845706879733726</v>
      </c>
      <c r="Z79" s="11">
        <f>Z78+Clima!$F77-X79-W79-Y79</f>
        <v>41.272050727523521</v>
      </c>
      <c r="AA79" s="11">
        <f>0.0526*X79*Clima!$F77^1.218</f>
        <v>0</v>
      </c>
      <c r="AB79" s="11">
        <f>AA79*Constantes!$F$24</f>
        <v>0</v>
      </c>
      <c r="AC79" s="33"/>
      <c r="AD79" s="11">
        <v>74</v>
      </c>
      <c r="AE79" s="11">
        <f>0.0526*Clima!$F77^2.218</f>
        <v>2.40141261683701</v>
      </c>
      <c r="AF79" s="11">
        <f>IF(Clima!$F77&gt;0.05*$AJ$6,((Clima!$F77-0.05*$AJ$6)^2)/(Clima!$F77+0.95*$AJ$6),0)</f>
        <v>0.38859907062598614</v>
      </c>
      <c r="AG79" s="11">
        <v>0.16664048412363916</v>
      </c>
      <c r="AH79" s="11"/>
      <c r="AI79" s="11"/>
      <c r="AJ79" s="33"/>
      <c r="AK79" s="34"/>
    </row>
    <row r="80" spans="2:37" x14ac:dyDescent="0.25">
      <c r="B80" s="32"/>
      <c r="C80" s="11">
        <v>75</v>
      </c>
      <c r="D80" s="11">
        <f>'Cálculos de ET'!$I78*((1-Constantes!$D$18)*'Cálculos de ET'!$K78+'Cálculos de ET'!$L78)</f>
        <v>3.802529189099785</v>
      </c>
      <c r="E80" s="11">
        <f>MIN(D80*Constantes!$D$16,0.8*(H79+Clima!$F78-F80-G80-Constantes!$D$12))</f>
        <v>1.8886160211905481</v>
      </c>
      <c r="F80" s="11">
        <f>IF(Clima!$F78&gt;0.05*Constantes!$D$17,((Clima!$F78-0.05*Constantes!$D$17)^2)/(Clima!$F78+0.95*Constantes!$D$17),0)</f>
        <v>3.1338957769923099</v>
      </c>
      <c r="G80" s="11">
        <f>MAX(0,H79+Clima!$F78-F80-Constantes!$D$11)</f>
        <v>13.29583656430966</v>
      </c>
      <c r="H80" s="11">
        <f>H79+Clima!$F78-F80-E80-G80</f>
        <v>41.61138397880945</v>
      </c>
      <c r="I80" s="11">
        <f>0.0526*F80*Clima!$F78^1.218</f>
        <v>5.6850687448432957</v>
      </c>
      <c r="J80" s="11">
        <f>I80*Constantes!$D$24</f>
        <v>3.4709468522428948E-2</v>
      </c>
      <c r="K80" s="33"/>
      <c r="L80" s="11">
        <v>75</v>
      </c>
      <c r="M80" s="11">
        <f>'Cálculos de ET'!$I78*((1-Constantes!$E$18)*'Cálculos de ET'!$K78+'Cálculos de ET'!$L78)</f>
        <v>3.802529189099785</v>
      </c>
      <c r="N80" s="11">
        <f>MIN(M80*Constantes!$E$16,0.8*(Q79+Clima!$F78-O80-P80-Constantes!$D$12))</f>
        <v>2.0613153468314498</v>
      </c>
      <c r="O80" s="11">
        <f>IF(Clima!$F78&gt;0.05*Constantes!$E$17,((Clima!$F78-0.05*Constantes!$E$17)^2)/(Clima!$F78+0.95*Constantes!$E$17),0)</f>
        <v>0.17945649372169237</v>
      </c>
      <c r="P80" s="11">
        <f>MAX(0,Q79+Clima!$F78-O80-Constantes!$D$11)</f>
        <v>16.079254337754513</v>
      </c>
      <c r="Q80" s="11">
        <f>Q79+Clima!$F78-O80-N80-P80</f>
        <v>41.438684653168551</v>
      </c>
      <c r="R80" s="11">
        <f>0.0526*O80*Clima!$F78^1.218</f>
        <v>0.32554449034533539</v>
      </c>
      <c r="S80" s="11">
        <f>R80*Constantes!$E$24</f>
        <v>9.937853654400316E-4</v>
      </c>
      <c r="T80" s="33"/>
      <c r="U80" s="11">
        <v>75</v>
      </c>
      <c r="V80" s="11">
        <f>'Cálculos de ET'!$I78*((1-Constantes!$F$18)*'Cálculos de ET'!$K78+'Cálculos de ET'!$L78)</f>
        <v>3.802529189099785</v>
      </c>
      <c r="W80" s="11">
        <f>MIN(V80*Constantes!$F$16,0.8*(Z79+Clima!$F78-X80-Y80-Constantes!$D$12))</f>
        <v>2.2498066898767255</v>
      </c>
      <c r="X80" s="11">
        <f>IF(Clima!$F78&gt;0.05*Constantes!$F$17,((Clima!$F78-0.05*Constantes!$F$17)^2)/(Clima!$F78+0.95*Constantes!$F$17),0)</f>
        <v>9.5836289526035331E-2</v>
      </c>
      <c r="Y80" s="11">
        <f>MAX(0,Z79+Clima!$F78-X80-Constantes!$D$11)</f>
        <v>15.976214437997484</v>
      </c>
      <c r="Z80" s="11">
        <f>Z79+Clima!$F78-X80-W80-Y80</f>
        <v>41.250193310123272</v>
      </c>
      <c r="AA80" s="11">
        <f>0.0526*X80*Clima!$F78^1.218</f>
        <v>0.17385258891063413</v>
      </c>
      <c r="AB80" s="11">
        <f>AA80*Constantes!$F$24</f>
        <v>8.4914800269529782E-5</v>
      </c>
      <c r="AC80" s="33"/>
      <c r="AD80" s="11">
        <v>75</v>
      </c>
      <c r="AE80" s="11">
        <f>0.0526*Clima!$F78^2.218</f>
        <v>33.197261630212672</v>
      </c>
      <c r="AF80" s="11">
        <f>IF(Clima!$F78&gt;0.05*$AJ$6,((Clima!$F78-0.05*$AJ$6)^2)/(Clima!$F78+0.95*$AJ$6),0)</f>
        <v>5.3609429851107651</v>
      </c>
      <c r="AG80" s="11">
        <v>9.7250615771243361</v>
      </c>
      <c r="AH80" s="11"/>
      <c r="AI80" s="11"/>
      <c r="AJ80" s="33"/>
      <c r="AK80" s="34"/>
    </row>
    <row r="81" spans="2:37" x14ac:dyDescent="0.25">
      <c r="B81" s="32"/>
      <c r="C81" s="11">
        <v>76</v>
      </c>
      <c r="D81" s="11">
        <f>'Cálculos de ET'!$I79*((1-Constantes!$D$18)*'Cálculos de ET'!$K79+'Cálculos de ET'!$L79)</f>
        <v>3.8026312621310745</v>
      </c>
      <c r="E81" s="11">
        <f>MIN(D81*Constantes!$D$16,0.8*(H80+Clima!$F79-F81-G81-Constantes!$D$12))</f>
        <v>1.8886667181747494</v>
      </c>
      <c r="F81" s="11">
        <f>IF(Clima!$F79&gt;0.05*Constantes!$D$17,((Clima!$F79-0.05*Constantes!$D$17)^2)/(Clima!$F79+0.95*Constantes!$D$17),0)</f>
        <v>0</v>
      </c>
      <c r="G81" s="11">
        <f>MAX(0,H80+Clima!$F79-F81-Constantes!$D$11)</f>
        <v>0</v>
      </c>
      <c r="H81" s="11">
        <f>H80+Clima!$F79-F81-E81-G81</f>
        <v>39.922717260634705</v>
      </c>
      <c r="I81" s="11">
        <f>0.0526*F81*Clima!$F79^1.218</f>
        <v>0</v>
      </c>
      <c r="J81" s="11">
        <f>I81*Constantes!$D$24</f>
        <v>0</v>
      </c>
      <c r="K81" s="33"/>
      <c r="L81" s="11">
        <v>76</v>
      </c>
      <c r="M81" s="11">
        <f>'Cálculos de ET'!$I79*((1-Constantes!$E$18)*'Cálculos de ET'!$K79+'Cálculos de ET'!$L79)</f>
        <v>3.8026312621310745</v>
      </c>
      <c r="N81" s="11">
        <f>MIN(M81*Constantes!$E$16,0.8*(Q80+Clima!$F79-O81-P81-Constantes!$D$12))</f>
        <v>2.0613706796626867</v>
      </c>
      <c r="O81" s="11">
        <f>IF(Clima!$F79&gt;0.05*Constantes!$E$17,((Clima!$F79-0.05*Constantes!$E$17)^2)/(Clima!$F79+0.95*Constantes!$E$17),0)</f>
        <v>0</v>
      </c>
      <c r="P81" s="11">
        <f>MAX(0,Q80+Clima!$F79-O81-Constantes!$D$11)</f>
        <v>0</v>
      </c>
      <c r="Q81" s="11">
        <f>Q80+Clima!$F79-O81-N81-P81</f>
        <v>39.577313973505866</v>
      </c>
      <c r="R81" s="11">
        <f>0.0526*O81*Clima!$F79^1.218</f>
        <v>0</v>
      </c>
      <c r="S81" s="11">
        <f>R81*Constantes!$E$24</f>
        <v>0</v>
      </c>
      <c r="T81" s="33"/>
      <c r="U81" s="11">
        <v>76</v>
      </c>
      <c r="V81" s="11">
        <f>'Cálculos de ET'!$I79*((1-Constantes!$F$18)*'Cálculos de ET'!$K79+'Cálculos de ET'!$L79)</f>
        <v>3.8026312621310745</v>
      </c>
      <c r="W81" s="11">
        <f>MIN(V81*Constantes!$F$16,0.8*(Z80+Clima!$F79-X81-Y81-Constantes!$D$12))</f>
        <v>2.249867082467349</v>
      </c>
      <c r="X81" s="11">
        <f>IF(Clima!$F79&gt;0.05*Constantes!$F$17,((Clima!$F79-0.05*Constantes!$F$17)^2)/(Clima!$F79+0.95*Constantes!$F$17),0)</f>
        <v>0</v>
      </c>
      <c r="Y81" s="11">
        <f>MAX(0,Z80+Clima!$F79-X81-Constantes!$D$11)</f>
        <v>0</v>
      </c>
      <c r="Z81" s="11">
        <f>Z80+Clima!$F79-X81-W81-Y81</f>
        <v>39.200326227655928</v>
      </c>
      <c r="AA81" s="11">
        <f>0.0526*X81*Clima!$F79^1.218</f>
        <v>0</v>
      </c>
      <c r="AB81" s="11">
        <f>AA81*Constantes!$F$24</f>
        <v>0</v>
      </c>
      <c r="AC81" s="33"/>
      <c r="AD81" s="11">
        <v>76</v>
      </c>
      <c r="AE81" s="11">
        <f>0.0526*Clima!$F79^2.218</f>
        <v>1.4813929535417848E-3</v>
      </c>
      <c r="AF81" s="11">
        <f>IF(Clima!$F79&gt;0.05*$AJ$6,((Clima!$F79-0.05*$AJ$6)^2)/(Clima!$F79+0.95*$AJ$6),0)</f>
        <v>0</v>
      </c>
      <c r="AG81" s="11">
        <v>0</v>
      </c>
      <c r="AH81" s="11"/>
      <c r="AI81" s="11"/>
      <c r="AJ81" s="33"/>
      <c r="AK81" s="34"/>
    </row>
    <row r="82" spans="2:37" x14ac:dyDescent="0.25">
      <c r="B82" s="32"/>
      <c r="C82" s="11">
        <v>77</v>
      </c>
      <c r="D82" s="11">
        <f>'Cálculos de ET'!$I80*((1-Constantes!$D$18)*'Cálculos de ET'!$K80+'Cálculos de ET'!$L80)</f>
        <v>3.9114373589672158</v>
      </c>
      <c r="E82" s="11">
        <f>MIN(D82*Constantes!$D$16,0.8*(H81+Clima!$F80-F82-G82-Constantes!$D$12))</f>
        <v>1.9427078385629917</v>
      </c>
      <c r="F82" s="11">
        <f>IF(Clima!$F80&gt;0.05*Constantes!$D$17,((Clima!$F80-0.05*Constantes!$D$17)^2)/(Clima!$F80+0.95*Constantes!$D$17),0)</f>
        <v>0</v>
      </c>
      <c r="G82" s="11">
        <f>MAX(0,H81+Clima!$F80-F82-Constantes!$D$11)</f>
        <v>0</v>
      </c>
      <c r="H82" s="11">
        <f>H81+Clima!$F80-F82-E82-G82</f>
        <v>40.18000942207172</v>
      </c>
      <c r="I82" s="11">
        <f>0.0526*F82*Clima!$F80^1.218</f>
        <v>0</v>
      </c>
      <c r="J82" s="11">
        <f>I82*Constantes!$D$24</f>
        <v>0</v>
      </c>
      <c r="K82" s="33"/>
      <c r="L82" s="11">
        <v>77</v>
      </c>
      <c r="M82" s="11">
        <f>'Cálculos de ET'!$I80*((1-Constantes!$E$18)*'Cálculos de ET'!$K80+'Cálculos de ET'!$L80)</f>
        <v>3.9114373589672158</v>
      </c>
      <c r="N82" s="11">
        <f>MIN(M82*Constantes!$E$16,0.8*(Q81+Clima!$F80-O82-P82-Constantes!$D$12))</f>
        <v>2.1203534424722643</v>
      </c>
      <c r="O82" s="11">
        <f>IF(Clima!$F80&gt;0.05*Constantes!$E$17,((Clima!$F80-0.05*Constantes!$E$17)^2)/(Clima!$F80+0.95*Constantes!$E$17),0)</f>
        <v>0</v>
      </c>
      <c r="P82" s="11">
        <f>MAX(0,Q81+Clima!$F80-O82-Constantes!$D$11)</f>
        <v>0</v>
      </c>
      <c r="Q82" s="11">
        <f>Q81+Clima!$F80-O82-N82-P82</f>
        <v>39.656960531033604</v>
      </c>
      <c r="R82" s="11">
        <f>0.0526*O82*Clima!$F80^1.218</f>
        <v>0</v>
      </c>
      <c r="S82" s="11">
        <f>R82*Constantes!$E$24</f>
        <v>0</v>
      </c>
      <c r="T82" s="33"/>
      <c r="U82" s="11">
        <v>77</v>
      </c>
      <c r="V82" s="11">
        <f>'Cálculos de ET'!$I80*((1-Constantes!$F$18)*'Cálculos de ET'!$K80+'Cálculos de ET'!$L80)</f>
        <v>3.9114373589672158</v>
      </c>
      <c r="W82" s="11">
        <f>MIN(V82*Constantes!$F$16,0.8*(Z81+Clima!$F80-X82-Y82-Constantes!$D$12))</f>
        <v>2.3142433626713359</v>
      </c>
      <c r="X82" s="11">
        <f>IF(Clima!$F80&gt;0.05*Constantes!$F$17,((Clima!$F80-0.05*Constantes!$F$17)^2)/(Clima!$F80+0.95*Constantes!$F$17),0)</f>
        <v>0</v>
      </c>
      <c r="Y82" s="11">
        <f>MAX(0,Z81+Clima!$F80-X82-Constantes!$D$11)</f>
        <v>0</v>
      </c>
      <c r="Z82" s="11">
        <f>Z81+Clima!$F80-X82-W82-Y82</f>
        <v>39.086082864984597</v>
      </c>
      <c r="AA82" s="11">
        <f>0.0526*X82*Clima!$F80^1.218</f>
        <v>0</v>
      </c>
      <c r="AB82" s="11">
        <f>AA82*Constantes!$F$24</f>
        <v>0</v>
      </c>
      <c r="AC82" s="33"/>
      <c r="AD82" s="11">
        <v>77</v>
      </c>
      <c r="AE82" s="11">
        <f>0.0526*Clima!$F80^2.218</f>
        <v>0.30232861200727251</v>
      </c>
      <c r="AF82" s="11">
        <f>IF(Clima!$F80&gt;0.05*$AJ$6,((Clima!$F80-0.05*$AJ$6)^2)/(Clima!$F80+0.95*$AJ$6),0)</f>
        <v>6.2440408225724973E-3</v>
      </c>
      <c r="AG82" s="11">
        <v>8.5806917963867778E-4</v>
      </c>
      <c r="AH82" s="11"/>
      <c r="AI82" s="11"/>
      <c r="AJ82" s="33"/>
      <c r="AK82" s="34"/>
    </row>
    <row r="83" spans="2:37" x14ac:dyDescent="0.25">
      <c r="B83" s="32"/>
      <c r="C83" s="11">
        <v>78</v>
      </c>
      <c r="D83" s="11">
        <f>'Cálculos de ET'!$I81*((1-Constantes!$D$18)*'Cálculos de ET'!$K81+'Cálculos de ET'!$L81)</f>
        <v>3.9470144601761525</v>
      </c>
      <c r="E83" s="11">
        <f>MIN(D83*Constantes!$D$16,0.8*(H82+Clima!$F81-F83-G83-Constantes!$D$12))</f>
        <v>1.9603780469925087</v>
      </c>
      <c r="F83" s="11">
        <f>IF(Clima!$F81&gt;0.05*Constantes!$D$17,((Clima!$F81-0.05*Constantes!$D$17)^2)/(Clima!$F81+0.95*Constantes!$D$17),0)</f>
        <v>0</v>
      </c>
      <c r="G83" s="11">
        <f>MAX(0,H82+Clima!$F81-F83-Constantes!$D$11)</f>
        <v>0</v>
      </c>
      <c r="H83" s="11">
        <f>H82+Clima!$F81-F83-E83-G83</f>
        <v>38.419631375079213</v>
      </c>
      <c r="I83" s="11">
        <f>0.0526*F83*Clima!$F81^1.218</f>
        <v>0</v>
      </c>
      <c r="J83" s="11">
        <f>I83*Constantes!$D$24</f>
        <v>0</v>
      </c>
      <c r="K83" s="33"/>
      <c r="L83" s="11">
        <v>78</v>
      </c>
      <c r="M83" s="11">
        <f>'Cálculos de ET'!$I81*((1-Constantes!$E$18)*'Cálculos de ET'!$K81+'Cálculos de ET'!$L81)</f>
        <v>3.9470144601761525</v>
      </c>
      <c r="N83" s="11">
        <f>MIN(M83*Constantes!$E$16,0.8*(Q82+Clima!$F81-O83-P83-Constantes!$D$12))</f>
        <v>2.1396394547737549</v>
      </c>
      <c r="O83" s="11">
        <f>IF(Clima!$F81&gt;0.05*Constantes!$E$17,((Clima!$F81-0.05*Constantes!$E$17)^2)/(Clima!$F81+0.95*Constantes!$E$17),0)</f>
        <v>0</v>
      </c>
      <c r="P83" s="11">
        <f>MAX(0,Q82+Clima!$F81-O83-Constantes!$D$11)</f>
        <v>0</v>
      </c>
      <c r="Q83" s="11">
        <f>Q82+Clima!$F81-O83-N83-P83</f>
        <v>37.71732107625985</v>
      </c>
      <c r="R83" s="11">
        <f>0.0526*O83*Clima!$F81^1.218</f>
        <v>0</v>
      </c>
      <c r="S83" s="11">
        <f>R83*Constantes!$E$24</f>
        <v>0</v>
      </c>
      <c r="T83" s="33"/>
      <c r="U83" s="11">
        <v>78</v>
      </c>
      <c r="V83" s="11">
        <f>'Cálculos de ET'!$I81*((1-Constantes!$F$18)*'Cálculos de ET'!$K81+'Cálculos de ET'!$L81)</f>
        <v>3.9470144601761525</v>
      </c>
      <c r="W83" s="11">
        <f>MIN(V83*Constantes!$F$16,0.8*(Z82+Clima!$F81-X83-Y83-Constantes!$D$12))</f>
        <v>2.3352929316097497</v>
      </c>
      <c r="X83" s="11">
        <f>IF(Clima!$F81&gt;0.05*Constantes!$F$17,((Clima!$F81-0.05*Constantes!$F$17)^2)/(Clima!$F81+0.95*Constantes!$F$17),0)</f>
        <v>0</v>
      </c>
      <c r="Y83" s="11">
        <f>MAX(0,Z82+Clima!$F81-X83-Constantes!$D$11)</f>
        <v>0</v>
      </c>
      <c r="Z83" s="11">
        <f>Z82+Clima!$F81-X83-W83-Y83</f>
        <v>36.95078993337485</v>
      </c>
      <c r="AA83" s="11">
        <f>0.0526*X83*Clima!$F81^1.218</f>
        <v>0</v>
      </c>
      <c r="AB83" s="11">
        <f>AA83*Constantes!$F$24</f>
        <v>0</v>
      </c>
      <c r="AC83" s="33"/>
      <c r="AD83" s="11">
        <v>78</v>
      </c>
      <c r="AE83" s="11">
        <f>0.0526*Clima!$F81^2.218</f>
        <v>1.4813929535417848E-3</v>
      </c>
      <c r="AF83" s="11">
        <f>IF(Clima!$F81&gt;0.05*$AJ$6,((Clima!$F81-0.05*$AJ$6)^2)/(Clima!$F81+0.95*$AJ$6),0)</f>
        <v>0</v>
      </c>
      <c r="AG83" s="11">
        <v>0</v>
      </c>
      <c r="AH83" s="11"/>
      <c r="AI83" s="11"/>
      <c r="AJ83" s="33"/>
      <c r="AK83" s="34"/>
    </row>
    <row r="84" spans="2:37" x14ac:dyDescent="0.25">
      <c r="B84" s="32"/>
      <c r="C84" s="11">
        <v>79</v>
      </c>
      <c r="D84" s="11">
        <f>'Cálculos de ET'!$I82*((1-Constantes!$D$18)*'Cálculos de ET'!$K82+'Cálculos de ET'!$L82)</f>
        <v>3.865246539817754</v>
      </c>
      <c r="E84" s="11">
        <f>MIN(D84*Constantes!$D$16,0.8*(H83+Clima!$F82-F84-G84-Constantes!$D$12))</f>
        <v>1.9197660761887123</v>
      </c>
      <c r="F84" s="11">
        <f>IF(Clima!$F82&gt;0.05*Constantes!$D$17,((Clima!$F82-0.05*Constantes!$D$17)^2)/(Clima!$F82+0.95*Constantes!$D$17),0)</f>
        <v>6.4056106089341557E-3</v>
      </c>
      <c r="G84" s="11">
        <f>MAX(0,H83+Clima!$F82-F84-Constantes!$D$11)</f>
        <v>0</v>
      </c>
      <c r="H84" s="11">
        <f>H83+Clima!$F82-F84-E84-G84</f>
        <v>40.093459688281563</v>
      </c>
      <c r="I84" s="11">
        <f>0.0526*F84*Clima!$F82^1.218</f>
        <v>1.6036985069133372E-3</v>
      </c>
      <c r="J84" s="11">
        <f>I84*Constantes!$D$24</f>
        <v>9.7911784964192376E-6</v>
      </c>
      <c r="K84" s="33"/>
      <c r="L84" s="11">
        <v>79</v>
      </c>
      <c r="M84" s="11">
        <f>'Cálculos de ET'!$I82*((1-Constantes!$E$18)*'Cálculos de ET'!$K82+'Cálculos de ET'!$L82)</f>
        <v>3.865246539817754</v>
      </c>
      <c r="N84" s="11">
        <f>MIN(M84*Constantes!$E$16,0.8*(Q83+Clima!$F82-O84-P84-Constantes!$D$12))</f>
        <v>2.0953138333961685</v>
      </c>
      <c r="O84" s="11">
        <f>IF(Clima!$F82&gt;0.05*Constantes!$E$17,((Clima!$F82-0.05*Constantes!$E$17)^2)/(Clima!$F82+0.95*Constantes!$E$17),0)</f>
        <v>0</v>
      </c>
      <c r="P84" s="11">
        <f>MAX(0,Q83+Clima!$F82-O84-Constantes!$D$11)</f>
        <v>0</v>
      </c>
      <c r="Q84" s="11">
        <f>Q83+Clima!$F82-O84-N84-P84</f>
        <v>39.222007242863683</v>
      </c>
      <c r="R84" s="11">
        <f>0.0526*O84*Clima!$F82^1.218</f>
        <v>0</v>
      </c>
      <c r="S84" s="11">
        <f>R84*Constantes!$E$24</f>
        <v>0</v>
      </c>
      <c r="T84" s="33"/>
      <c r="U84" s="11">
        <v>79</v>
      </c>
      <c r="V84" s="11">
        <f>'Cálculos de ET'!$I82*((1-Constantes!$F$18)*'Cálculos de ET'!$K82+'Cálculos de ET'!$L82)</f>
        <v>3.865246539817754</v>
      </c>
      <c r="W84" s="11">
        <f>MIN(V84*Constantes!$F$16,0.8*(Z83+Clima!$F82-X84-Y84-Constantes!$D$12))</f>
        <v>2.2869140750405554</v>
      </c>
      <c r="X84" s="11">
        <f>IF(Clima!$F82&gt;0.05*Constantes!$F$17,((Clima!$F82-0.05*Constantes!$F$17)^2)/(Clima!$F82+0.95*Constantes!$F$17),0)</f>
        <v>0</v>
      </c>
      <c r="Y84" s="11">
        <f>MAX(0,Z83+Clima!$F82-X84-Constantes!$D$11)</f>
        <v>0</v>
      </c>
      <c r="Z84" s="11">
        <f>Z83+Clima!$F82-X84-W84-Y84</f>
        <v>38.263875858334295</v>
      </c>
      <c r="AA84" s="11">
        <f>0.0526*X84*Clima!$F82^1.218</f>
        <v>0</v>
      </c>
      <c r="AB84" s="11">
        <f>AA84*Constantes!$F$24</f>
        <v>0</v>
      </c>
      <c r="AC84" s="33"/>
      <c r="AD84" s="11">
        <v>79</v>
      </c>
      <c r="AE84" s="11">
        <f>0.0526*Clima!$F82^2.218</f>
        <v>0.90129028711731973</v>
      </c>
      <c r="AF84" s="11">
        <f>IF(Clima!$F82&gt;0.05*$AJ$6,((Clima!$F82-0.05*$AJ$6)^2)/(Clima!$F82+0.95*$AJ$6),0)</f>
        <v>9.5607362379868999E-2</v>
      </c>
      <c r="AG84" s="11">
        <v>2.3936107524967155E-2</v>
      </c>
      <c r="AH84" s="11"/>
      <c r="AI84" s="11"/>
      <c r="AJ84" s="33"/>
      <c r="AK84" s="34"/>
    </row>
    <row r="85" spans="2:37" x14ac:dyDescent="0.25">
      <c r="B85" s="32"/>
      <c r="C85" s="11">
        <v>80</v>
      </c>
      <c r="D85" s="11">
        <f>'Cálculos de ET'!$I83*((1-Constantes!$D$18)*'Cálculos de ET'!$K83+'Cálculos de ET'!$L83)</f>
        <v>3.7239143353874562</v>
      </c>
      <c r="E85" s="11">
        <f>MIN(D85*Constantes!$D$16,0.8*(H84+Clima!$F83-F85-G85-Constantes!$D$12))</f>
        <v>1.8495700954813479</v>
      </c>
      <c r="F85" s="11">
        <f>IF(Clima!$F83&gt;0.05*Constantes!$D$17,((Clima!$F83-0.05*Constantes!$D$17)^2)/(Clima!$F83+0.95*Constantes!$D$17),0)</f>
        <v>0</v>
      </c>
      <c r="G85" s="11">
        <f>MAX(0,H84+Clima!$F83-F85-Constantes!$D$11)</f>
        <v>0</v>
      </c>
      <c r="H85" s="11">
        <f>H84+Clima!$F83-F85-E85-G85</f>
        <v>38.243889592800215</v>
      </c>
      <c r="I85" s="11">
        <f>0.0526*F85*Clima!$F83^1.218</f>
        <v>0</v>
      </c>
      <c r="J85" s="11">
        <f>I85*Constantes!$D$24</f>
        <v>0</v>
      </c>
      <c r="K85" s="33"/>
      <c r="L85" s="11">
        <v>80</v>
      </c>
      <c r="M85" s="11">
        <f>'Cálculos de ET'!$I83*((1-Constantes!$E$18)*'Cálculos de ET'!$K83+'Cálculos de ET'!$L83)</f>
        <v>3.7239143353874562</v>
      </c>
      <c r="N85" s="11">
        <f>MIN(M85*Constantes!$E$16,0.8*(Q84+Clima!$F83-O85-P85-Constantes!$D$12))</f>
        <v>2.0186989732581289</v>
      </c>
      <c r="O85" s="11">
        <f>IF(Clima!$F83&gt;0.05*Constantes!$E$17,((Clima!$F83-0.05*Constantes!$E$17)^2)/(Clima!$F83+0.95*Constantes!$E$17),0)</f>
        <v>0</v>
      </c>
      <c r="P85" s="11">
        <f>MAX(0,Q84+Clima!$F83-O85-Constantes!$D$11)</f>
        <v>0</v>
      </c>
      <c r="Q85" s="11">
        <f>Q84+Clima!$F83-O85-N85-P85</f>
        <v>37.203308269605557</v>
      </c>
      <c r="R85" s="11">
        <f>0.0526*O85*Clima!$F83^1.218</f>
        <v>0</v>
      </c>
      <c r="S85" s="11">
        <f>R85*Constantes!$E$24</f>
        <v>0</v>
      </c>
      <c r="T85" s="33"/>
      <c r="U85" s="11">
        <v>80</v>
      </c>
      <c r="V85" s="11">
        <f>'Cálculos de ET'!$I83*((1-Constantes!$F$18)*'Cálculos de ET'!$K83+'Cálculos de ET'!$L83)</f>
        <v>3.7239143353874562</v>
      </c>
      <c r="W85" s="11">
        <f>MIN(V85*Constantes!$F$16,0.8*(Z84+Clima!$F83-X85-Y85-Constantes!$D$12))</f>
        <v>2.2032933786015136</v>
      </c>
      <c r="X85" s="11">
        <f>IF(Clima!$F83&gt;0.05*Constantes!$F$17,((Clima!$F83-0.05*Constantes!$F$17)^2)/(Clima!$F83+0.95*Constantes!$F$17),0)</f>
        <v>0</v>
      </c>
      <c r="Y85" s="11">
        <f>MAX(0,Z84+Clima!$F83-X85-Constantes!$D$11)</f>
        <v>0</v>
      </c>
      <c r="Z85" s="11">
        <f>Z84+Clima!$F83-X85-W85-Y85</f>
        <v>36.06058247973278</v>
      </c>
      <c r="AA85" s="11">
        <f>0.0526*X85*Clima!$F83^1.218</f>
        <v>0</v>
      </c>
      <c r="AB85" s="11">
        <f>AA85*Constantes!$F$24</f>
        <v>0</v>
      </c>
      <c r="AC85" s="33"/>
      <c r="AD85" s="11">
        <v>80</v>
      </c>
      <c r="AE85" s="11">
        <f>0.0526*Clima!$F83^2.218</f>
        <v>0</v>
      </c>
      <c r="AF85" s="11">
        <f>IF(Clima!$F83&gt;0.05*$AJ$6,((Clima!$F83-0.05*$AJ$6)^2)/(Clima!$F83+0.95*$AJ$6),0)</f>
        <v>0</v>
      </c>
      <c r="AG85" s="11">
        <v>0</v>
      </c>
      <c r="AH85" s="11"/>
      <c r="AI85" s="11"/>
      <c r="AJ85" s="33"/>
      <c r="AK85" s="34"/>
    </row>
    <row r="86" spans="2:37" x14ac:dyDescent="0.25">
      <c r="B86" s="32"/>
      <c r="C86" s="11">
        <v>81</v>
      </c>
      <c r="D86" s="11">
        <f>'Cálculos de ET'!$I84*((1-Constantes!$D$18)*'Cálculos de ET'!$K84+'Cálculos de ET'!$L84)</f>
        <v>3.7265878741572416</v>
      </c>
      <c r="E86" s="11">
        <f>MIN(D86*Constantes!$D$16,0.8*(H85+Clima!$F84-F86-G86-Constantes!$D$12))</f>
        <v>1.8508979717191858</v>
      </c>
      <c r="F86" s="11">
        <f>IF(Clima!$F84&gt;0.05*Constantes!$D$17,((Clima!$F84-0.05*Constantes!$D$17)^2)/(Clima!$F84+0.95*Constantes!$D$17),0)</f>
        <v>0</v>
      </c>
      <c r="G86" s="11">
        <f>MAX(0,H85+Clima!$F84-F86-Constantes!$D$11)</f>
        <v>0</v>
      </c>
      <c r="H86" s="11">
        <f>H85+Clima!$F84-F86-E86-G86</f>
        <v>38.092991621081033</v>
      </c>
      <c r="I86" s="11">
        <f>0.0526*F86*Clima!$F84^1.218</f>
        <v>0</v>
      </c>
      <c r="J86" s="11">
        <f>I86*Constantes!$D$24</f>
        <v>0</v>
      </c>
      <c r="K86" s="33"/>
      <c r="L86" s="11">
        <v>81</v>
      </c>
      <c r="M86" s="11">
        <f>'Cálculos de ET'!$I84*((1-Constantes!$E$18)*'Cálculos de ET'!$K84+'Cálculos de ET'!$L84)</f>
        <v>3.7265878741572416</v>
      </c>
      <c r="N86" s="11">
        <f>MIN(M86*Constantes!$E$16,0.8*(Q85+Clima!$F84-O86-P86-Constantes!$D$12))</f>
        <v>2.020148273506055</v>
      </c>
      <c r="O86" s="11">
        <f>IF(Clima!$F84&gt;0.05*Constantes!$E$17,((Clima!$F84-0.05*Constantes!$E$17)^2)/(Clima!$F84+0.95*Constantes!$E$17),0)</f>
        <v>0</v>
      </c>
      <c r="P86" s="11">
        <f>MAX(0,Q85+Clima!$F84-O86-Constantes!$D$11)</f>
        <v>0</v>
      </c>
      <c r="Q86" s="11">
        <f>Q85+Clima!$F84-O86-N86-P86</f>
        <v>36.883159996099508</v>
      </c>
      <c r="R86" s="11">
        <f>0.0526*O86*Clima!$F84^1.218</f>
        <v>0</v>
      </c>
      <c r="S86" s="11">
        <f>R86*Constantes!$E$24</f>
        <v>0</v>
      </c>
      <c r="T86" s="33"/>
      <c r="U86" s="11">
        <v>81</v>
      </c>
      <c r="V86" s="11">
        <f>'Cálculos de ET'!$I84*((1-Constantes!$F$18)*'Cálculos de ET'!$K84+'Cálculos de ET'!$L84)</f>
        <v>3.7265878741572416</v>
      </c>
      <c r="W86" s="11">
        <f>MIN(V86*Constantes!$F$16,0.8*(Z85+Clima!$F84-X86-Y86-Constantes!$D$12))</f>
        <v>2.2048752061459678</v>
      </c>
      <c r="X86" s="11">
        <f>IF(Clima!$F84&gt;0.05*Constantes!$F$17,((Clima!$F84-0.05*Constantes!$F$17)^2)/(Clima!$F84+0.95*Constantes!$F$17),0)</f>
        <v>0</v>
      </c>
      <c r="Y86" s="11">
        <f>MAX(0,Z85+Clima!$F84-X86-Constantes!$D$11)</f>
        <v>0</v>
      </c>
      <c r="Z86" s="11">
        <f>Z85+Clima!$F84-X86-W86-Y86</f>
        <v>35.555707273586812</v>
      </c>
      <c r="AA86" s="11">
        <f>0.0526*X86*Clima!$F84^1.218</f>
        <v>0</v>
      </c>
      <c r="AB86" s="11">
        <f>AA86*Constantes!$F$24</f>
        <v>0</v>
      </c>
      <c r="AC86" s="33"/>
      <c r="AD86" s="11">
        <v>81</v>
      </c>
      <c r="AE86" s="11">
        <f>0.0526*Clima!$F84^2.218</f>
        <v>0.17065595668433275</v>
      </c>
      <c r="AF86" s="11">
        <f>IF(Clima!$F84&gt;0.05*$AJ$6,((Clima!$F84-0.05*$AJ$6)^2)/(Clima!$F84+0.95*$AJ$6),0)</f>
        <v>0</v>
      </c>
      <c r="AG86" s="11">
        <v>0</v>
      </c>
      <c r="AH86" s="11"/>
      <c r="AI86" s="11"/>
      <c r="AJ86" s="33"/>
      <c r="AK86" s="34"/>
    </row>
    <row r="87" spans="2:37" x14ac:dyDescent="0.25">
      <c r="B87" s="32"/>
      <c r="C87" s="11">
        <v>82</v>
      </c>
      <c r="D87" s="11">
        <f>'Cálculos de ET'!$I85*((1-Constantes!$D$18)*'Cálculos de ET'!$K85+'Cálculos de ET'!$L85)</f>
        <v>3.5903217741234141</v>
      </c>
      <c r="E87" s="11">
        <f>MIN(D87*Constantes!$D$16,0.8*(H86+Clima!$F85-F87-G87-Constantes!$D$12))</f>
        <v>1.7832181915332075</v>
      </c>
      <c r="F87" s="11">
        <f>IF(Clima!$F85&gt;0.05*Constantes!$D$17,((Clima!$F85-0.05*Constantes!$D$17)^2)/(Clima!$F85+0.95*Constantes!$D$17),0)</f>
        <v>0</v>
      </c>
      <c r="G87" s="11">
        <f>MAX(0,H86+Clima!$F85-F87-Constantes!$D$11)</f>
        <v>0</v>
      </c>
      <c r="H87" s="11">
        <f>H86+Clima!$F85-F87-E87-G87</f>
        <v>38.609773429547822</v>
      </c>
      <c r="I87" s="11">
        <f>0.0526*F87*Clima!$F85^1.218</f>
        <v>0</v>
      </c>
      <c r="J87" s="11">
        <f>I87*Constantes!$D$24</f>
        <v>0</v>
      </c>
      <c r="K87" s="33"/>
      <c r="L87" s="11">
        <v>82</v>
      </c>
      <c r="M87" s="11">
        <f>'Cálculos de ET'!$I85*((1-Constantes!$E$18)*'Cálculos de ET'!$K85+'Cálculos de ET'!$L85)</f>
        <v>3.5903217741234141</v>
      </c>
      <c r="N87" s="11">
        <f>MIN(M87*Constantes!$E$16,0.8*(Q86+Clima!$F85-O87-P87-Constantes!$D$12))</f>
        <v>1.9462797009628692</v>
      </c>
      <c r="O87" s="11">
        <f>IF(Clima!$F85&gt;0.05*Constantes!$E$17,((Clima!$F85-0.05*Constantes!$E$17)^2)/(Clima!$F85+0.95*Constantes!$E$17),0)</f>
        <v>0</v>
      </c>
      <c r="P87" s="11">
        <f>MAX(0,Q86+Clima!$F85-O87-Constantes!$D$11)</f>
        <v>0</v>
      </c>
      <c r="Q87" s="11">
        <f>Q86+Clima!$F85-O87-N87-P87</f>
        <v>37.236880295136636</v>
      </c>
      <c r="R87" s="11">
        <f>0.0526*O87*Clima!$F85^1.218</f>
        <v>0</v>
      </c>
      <c r="S87" s="11">
        <f>R87*Constantes!$E$24</f>
        <v>0</v>
      </c>
      <c r="T87" s="33"/>
      <c r="U87" s="11">
        <v>82</v>
      </c>
      <c r="V87" s="11">
        <f>'Cálculos de ET'!$I85*((1-Constantes!$F$18)*'Cálculos de ET'!$K85+'Cálculos de ET'!$L85)</f>
        <v>3.5903217741234141</v>
      </c>
      <c r="W87" s="11">
        <f>MIN(V87*Constantes!$F$16,0.8*(Z86+Clima!$F85-X87-Y87-Constantes!$D$12))</f>
        <v>2.1242519240582647</v>
      </c>
      <c r="X87" s="11">
        <f>IF(Clima!$F85&gt;0.05*Constantes!$F$17,((Clima!$F85-0.05*Constantes!$F$17)^2)/(Clima!$F85+0.95*Constantes!$F$17),0)</f>
        <v>0</v>
      </c>
      <c r="Y87" s="11">
        <f>MAX(0,Z86+Clima!$F85-X87-Constantes!$D$11)</f>
        <v>0</v>
      </c>
      <c r="Z87" s="11">
        <f>Z86+Clima!$F85-X87-W87-Y87</f>
        <v>35.731455349528545</v>
      </c>
      <c r="AA87" s="11">
        <f>0.0526*X87*Clima!$F85^1.218</f>
        <v>0</v>
      </c>
      <c r="AB87" s="11">
        <f>AA87*Constantes!$F$24</f>
        <v>0</v>
      </c>
      <c r="AC87" s="33"/>
      <c r="AD87" s="11">
        <v>82</v>
      </c>
      <c r="AE87" s="11">
        <f>0.0526*Clima!$F85^2.218</f>
        <v>0.33365534346892783</v>
      </c>
      <c r="AF87" s="11">
        <f>IF(Clima!$F85&gt;0.05*$AJ$6,((Clima!$F85-0.05*$AJ$6)^2)/(Clima!$F85+0.95*$AJ$6),0)</f>
        <v>9.1701390926697667E-3</v>
      </c>
      <c r="AG87" s="11">
        <v>1.3302895254880757E-3</v>
      </c>
      <c r="AH87" s="11"/>
      <c r="AI87" s="11"/>
      <c r="AJ87" s="33"/>
      <c r="AK87" s="34"/>
    </row>
    <row r="88" spans="2:37" x14ac:dyDescent="0.25">
      <c r="B88" s="32"/>
      <c r="C88" s="11">
        <v>83</v>
      </c>
      <c r="D88" s="11">
        <f>'Cálculos de ET'!$I86*((1-Constantes!$D$18)*'Cálculos de ET'!$K86+'Cálculos de ET'!$L86)</f>
        <v>3.6834679286790579</v>
      </c>
      <c r="E88" s="11">
        <f>MIN(D88*Constantes!$D$16,0.8*(H87+Clima!$F86-F88-G88-Constantes!$D$12))</f>
        <v>1.8294814313553656</v>
      </c>
      <c r="F88" s="11">
        <f>IF(Clima!$F86&gt;0.05*Constantes!$D$17,((Clima!$F86-0.05*Constantes!$D$17)^2)/(Clima!$F86+0.95*Constantes!$D$17),0)</f>
        <v>0</v>
      </c>
      <c r="G88" s="11">
        <f>MAX(0,H87+Clima!$F86-F88-Constantes!$D$11)</f>
        <v>0</v>
      </c>
      <c r="H88" s="11">
        <f>H87+Clima!$F86-F88-E88-G88</f>
        <v>36.780291998192453</v>
      </c>
      <c r="I88" s="11">
        <f>0.0526*F88*Clima!$F86^1.218</f>
        <v>0</v>
      </c>
      <c r="J88" s="11">
        <f>I88*Constantes!$D$24</f>
        <v>0</v>
      </c>
      <c r="K88" s="33"/>
      <c r="L88" s="11">
        <v>83</v>
      </c>
      <c r="M88" s="11">
        <f>'Cálculos de ET'!$I86*((1-Constantes!$E$18)*'Cálculos de ET'!$K86+'Cálculos de ET'!$L86)</f>
        <v>3.6834679286790579</v>
      </c>
      <c r="N88" s="11">
        <f>MIN(M88*Constantes!$E$16,0.8*(Q87+Clima!$F86-O88-P88-Constantes!$D$12))</f>
        <v>1.9967733561948329</v>
      </c>
      <c r="O88" s="11">
        <f>IF(Clima!$F86&gt;0.05*Constantes!$E$17,((Clima!$F86-0.05*Constantes!$E$17)^2)/(Clima!$F86+0.95*Constantes!$E$17),0)</f>
        <v>0</v>
      </c>
      <c r="P88" s="11">
        <f>MAX(0,Q87+Clima!$F86-O88-Constantes!$D$11)</f>
        <v>0</v>
      </c>
      <c r="Q88" s="11">
        <f>Q87+Clima!$F86-O88-N88-P88</f>
        <v>35.240106938941807</v>
      </c>
      <c r="R88" s="11">
        <f>0.0526*O88*Clima!$F86^1.218</f>
        <v>0</v>
      </c>
      <c r="S88" s="11">
        <f>R88*Constantes!$E$24</f>
        <v>0</v>
      </c>
      <c r="T88" s="33"/>
      <c r="U88" s="11">
        <v>83</v>
      </c>
      <c r="V88" s="11">
        <f>'Cálculos de ET'!$I86*((1-Constantes!$F$18)*'Cálculos de ET'!$K86+'Cálculos de ET'!$L86)</f>
        <v>3.6834679286790579</v>
      </c>
      <c r="W88" s="11">
        <f>MIN(V88*Constantes!$F$16,0.8*(Z87+Clima!$F86-X88-Y88-Constantes!$D$12))</f>
        <v>2.1793628334646407</v>
      </c>
      <c r="X88" s="11">
        <f>IF(Clima!$F86&gt;0.05*Constantes!$F$17,((Clima!$F86-0.05*Constantes!$F$17)^2)/(Clima!$F86+0.95*Constantes!$F$17),0)</f>
        <v>0</v>
      </c>
      <c r="Y88" s="11">
        <f>MAX(0,Z87+Clima!$F86-X88-Constantes!$D$11)</f>
        <v>0</v>
      </c>
      <c r="Z88" s="11">
        <f>Z87+Clima!$F86-X88-W88-Y88</f>
        <v>33.552092516063908</v>
      </c>
      <c r="AA88" s="11">
        <f>0.0526*X88*Clima!$F86^1.218</f>
        <v>0</v>
      </c>
      <c r="AB88" s="11">
        <f>AA88*Constantes!$F$24</f>
        <v>0</v>
      </c>
      <c r="AC88" s="33"/>
      <c r="AD88" s="11">
        <v>83</v>
      </c>
      <c r="AE88" s="11">
        <f>0.0526*Clima!$F86^2.218</f>
        <v>0</v>
      </c>
      <c r="AF88" s="11">
        <f>IF(Clima!$F86&gt;0.05*$AJ$6,((Clima!$F86-0.05*$AJ$6)^2)/(Clima!$F86+0.95*$AJ$6),0)</f>
        <v>0</v>
      </c>
      <c r="AG88" s="11">
        <v>0</v>
      </c>
      <c r="AH88" s="11"/>
      <c r="AI88" s="11"/>
      <c r="AJ88" s="33"/>
      <c r="AK88" s="34"/>
    </row>
    <row r="89" spans="2:37" x14ac:dyDescent="0.25">
      <c r="B89" s="32"/>
      <c r="C89" s="11">
        <v>84</v>
      </c>
      <c r="D89" s="11">
        <f>'Cálculos de ET'!$I87*((1-Constantes!$D$18)*'Cálculos de ET'!$K87+'Cálculos de ET'!$L87)</f>
        <v>3.8315562864690249</v>
      </c>
      <c r="E89" s="11">
        <f>MIN(D89*Constantes!$D$16,0.8*(H88+Clima!$F87-F89-G89-Constantes!$D$12))</f>
        <v>1.903033015357839</v>
      </c>
      <c r="F89" s="11">
        <f>IF(Clima!$F87&gt;0.05*Constantes!$D$17,((Clima!$F87-0.05*Constantes!$D$17)^2)/(Clima!$F87+0.95*Constantes!$D$17),0)</f>
        <v>0</v>
      </c>
      <c r="G89" s="11">
        <f>MAX(0,H88+Clima!$F87-F89-Constantes!$D$11)</f>
        <v>0</v>
      </c>
      <c r="H89" s="11">
        <f>H88+Clima!$F87-F89-E89-G89</f>
        <v>34.877258982834611</v>
      </c>
      <c r="I89" s="11">
        <f>0.0526*F89*Clima!$F87^1.218</f>
        <v>0</v>
      </c>
      <c r="J89" s="11">
        <f>I89*Constantes!$D$24</f>
        <v>0</v>
      </c>
      <c r="K89" s="33"/>
      <c r="L89" s="11">
        <v>84</v>
      </c>
      <c r="M89" s="11">
        <f>'Cálculos de ET'!$I87*((1-Constantes!$E$18)*'Cálculos de ET'!$K87+'Cálculos de ET'!$L87)</f>
        <v>3.8315562864690249</v>
      </c>
      <c r="N89" s="11">
        <f>MIN(M89*Constantes!$E$16,0.8*(Q88+Clima!$F87-O89-P89-Constantes!$D$12))</f>
        <v>2.0770506635918582</v>
      </c>
      <c r="O89" s="11">
        <f>IF(Clima!$F87&gt;0.05*Constantes!$E$17,((Clima!$F87-0.05*Constantes!$E$17)^2)/(Clima!$F87+0.95*Constantes!$E$17),0)</f>
        <v>0</v>
      </c>
      <c r="P89" s="11">
        <f>MAX(0,Q88+Clima!$F87-O89-Constantes!$D$11)</f>
        <v>0</v>
      </c>
      <c r="Q89" s="11">
        <f>Q88+Clima!$F87-O89-N89-P89</f>
        <v>33.163056275349952</v>
      </c>
      <c r="R89" s="11">
        <f>0.0526*O89*Clima!$F87^1.218</f>
        <v>0</v>
      </c>
      <c r="S89" s="11">
        <f>R89*Constantes!$E$24</f>
        <v>0</v>
      </c>
      <c r="T89" s="33"/>
      <c r="U89" s="11">
        <v>84</v>
      </c>
      <c r="V89" s="11">
        <f>'Cálculos de ET'!$I87*((1-Constantes!$F$18)*'Cálculos de ET'!$K87+'Cálculos de ET'!$L87)</f>
        <v>3.8315562864690249</v>
      </c>
      <c r="W89" s="11">
        <f>MIN(V89*Constantes!$F$16,0.8*(Z88+Clima!$F87-X89-Y89-Constantes!$D$12))</f>
        <v>2.2669808796334334</v>
      </c>
      <c r="X89" s="11">
        <f>IF(Clima!$F87&gt;0.05*Constantes!$F$17,((Clima!$F87-0.05*Constantes!$F$17)^2)/(Clima!$F87+0.95*Constantes!$F$17),0)</f>
        <v>0</v>
      </c>
      <c r="Y89" s="11">
        <f>MAX(0,Z88+Clima!$F87-X89-Constantes!$D$11)</f>
        <v>0</v>
      </c>
      <c r="Z89" s="11">
        <f>Z88+Clima!$F87-X89-W89-Y89</f>
        <v>31.285111636430475</v>
      </c>
      <c r="AA89" s="11">
        <f>0.0526*X89*Clima!$F87^1.218</f>
        <v>0</v>
      </c>
      <c r="AB89" s="11">
        <f>AA89*Constantes!$F$24</f>
        <v>0</v>
      </c>
      <c r="AC89" s="33"/>
      <c r="AD89" s="11">
        <v>84</v>
      </c>
      <c r="AE89" s="11">
        <f>0.0526*Clima!$F87^2.218</f>
        <v>0</v>
      </c>
      <c r="AF89" s="11">
        <f>IF(Clima!$F87&gt;0.05*$AJ$6,((Clima!$F87-0.05*$AJ$6)^2)/(Clima!$F87+0.95*$AJ$6),0)</f>
        <v>0</v>
      </c>
      <c r="AG89" s="11">
        <v>0</v>
      </c>
      <c r="AH89" s="11"/>
      <c r="AI89" s="11"/>
      <c r="AJ89" s="33"/>
      <c r="AK89" s="34"/>
    </row>
    <row r="90" spans="2:37" x14ac:dyDescent="0.25">
      <c r="B90" s="32"/>
      <c r="C90" s="11">
        <v>85</v>
      </c>
      <c r="D90" s="11">
        <f>'Cálculos de ET'!$I88*((1-Constantes!$D$18)*'Cálculos de ET'!$K88+'Cálculos de ET'!$L88)</f>
        <v>3.7300155714539152</v>
      </c>
      <c r="E90" s="11">
        <f>MIN(D90*Constantes!$D$16,0.8*(H89+Clima!$F88-F90-G90-Constantes!$D$12))</f>
        <v>1.8526004186192244</v>
      </c>
      <c r="F90" s="11">
        <f>IF(Clima!$F88&gt;0.05*Constantes!$D$17,((Clima!$F88-0.05*Constantes!$D$17)^2)/(Clima!$F88+0.95*Constantes!$D$17),0)</f>
        <v>0</v>
      </c>
      <c r="G90" s="11">
        <f>MAX(0,H89+Clima!$F88-F90-Constantes!$D$11)</f>
        <v>0</v>
      </c>
      <c r="H90" s="11">
        <f>H89+Clima!$F88-F90-E90-G90</f>
        <v>33.024658564215386</v>
      </c>
      <c r="I90" s="11">
        <f>0.0526*F90*Clima!$F88^1.218</f>
        <v>0</v>
      </c>
      <c r="J90" s="11">
        <f>I90*Constantes!$D$24</f>
        <v>0</v>
      </c>
      <c r="K90" s="33"/>
      <c r="L90" s="11">
        <v>85</v>
      </c>
      <c r="M90" s="11">
        <f>'Cálculos de ET'!$I88*((1-Constantes!$E$18)*'Cálculos de ET'!$K88+'Cálculos de ET'!$L88)</f>
        <v>3.7300155714539152</v>
      </c>
      <c r="N90" s="11">
        <f>MIN(M90*Constantes!$E$16,0.8*(Q89+Clima!$F88-O90-P90-Constantes!$D$12))</f>
        <v>2.0220063960057271</v>
      </c>
      <c r="O90" s="11">
        <f>IF(Clima!$F88&gt;0.05*Constantes!$E$17,((Clima!$F88-0.05*Constantes!$E$17)^2)/(Clima!$F88+0.95*Constantes!$E$17),0)</f>
        <v>0</v>
      </c>
      <c r="P90" s="11">
        <f>MAX(0,Q89+Clima!$F88-O90-Constantes!$D$11)</f>
        <v>0</v>
      </c>
      <c r="Q90" s="11">
        <f>Q89+Clima!$F88-O90-N90-P90</f>
        <v>31.141049879344223</v>
      </c>
      <c r="R90" s="11">
        <f>0.0526*O90*Clima!$F88^1.218</f>
        <v>0</v>
      </c>
      <c r="S90" s="11">
        <f>R90*Constantes!$E$24</f>
        <v>0</v>
      </c>
      <c r="T90" s="33"/>
      <c r="U90" s="11">
        <v>85</v>
      </c>
      <c r="V90" s="11">
        <f>'Cálculos de ET'!$I88*((1-Constantes!$F$18)*'Cálculos de ET'!$K88+'Cálculos de ET'!$L88)</f>
        <v>3.7300155714539152</v>
      </c>
      <c r="W90" s="11">
        <f>MIN(V90*Constantes!$F$16,0.8*(Z89+Clima!$F88-X90-Y90-Constantes!$D$12))</f>
        <v>2.206903239574622</v>
      </c>
      <c r="X90" s="11">
        <f>IF(Clima!$F88&gt;0.05*Constantes!$F$17,((Clima!$F88-0.05*Constantes!$F$17)^2)/(Clima!$F88+0.95*Constantes!$F$17),0)</f>
        <v>0</v>
      </c>
      <c r="Y90" s="11">
        <f>MAX(0,Z89+Clima!$F88-X90-Constantes!$D$11)</f>
        <v>0</v>
      </c>
      <c r="Z90" s="11">
        <f>Z89+Clima!$F88-X90-W90-Y90</f>
        <v>29.078208396855853</v>
      </c>
      <c r="AA90" s="11">
        <f>0.0526*X90*Clima!$F88^1.218</f>
        <v>0</v>
      </c>
      <c r="AB90" s="11">
        <f>AA90*Constantes!$F$24</f>
        <v>0</v>
      </c>
      <c r="AC90" s="33"/>
      <c r="AD90" s="11">
        <v>85</v>
      </c>
      <c r="AE90" s="11">
        <f>0.0526*Clima!$F88^2.218</f>
        <v>0</v>
      </c>
      <c r="AF90" s="11">
        <f>IF(Clima!$F88&gt;0.05*$AJ$6,((Clima!$F88-0.05*$AJ$6)^2)/(Clima!$F88+0.95*$AJ$6),0)</f>
        <v>0</v>
      </c>
      <c r="AG90" s="11">
        <v>0</v>
      </c>
      <c r="AH90" s="11"/>
      <c r="AI90" s="11"/>
      <c r="AJ90" s="33"/>
      <c r="AK90" s="34"/>
    </row>
    <row r="91" spans="2:37" x14ac:dyDescent="0.25">
      <c r="B91" s="32"/>
      <c r="C91" s="11">
        <v>86</v>
      </c>
      <c r="D91" s="11">
        <f>'Cálculos de ET'!$I89*((1-Constantes!$D$18)*'Cálculos de ET'!$K89+'Cálculos de ET'!$L89)</f>
        <v>3.7624977840503009</v>
      </c>
      <c r="E91" s="11">
        <f>MIN(D91*Constantes!$D$16,0.8*(H90+Clima!$F89-F91-G91-Constantes!$D$12))</f>
        <v>1.8687334774499378</v>
      </c>
      <c r="F91" s="11">
        <f>IF(Clima!$F89&gt;0.05*Constantes!$D$17,((Clima!$F89-0.05*Constantes!$D$17)^2)/(Clima!$F89+0.95*Constantes!$D$17),0)</f>
        <v>0</v>
      </c>
      <c r="G91" s="11">
        <f>MAX(0,H90+Clima!$F89-F91-Constantes!$D$11)</f>
        <v>0</v>
      </c>
      <c r="H91" s="11">
        <f>H90+Clima!$F89-F91-E91-G91</f>
        <v>31.15592508676545</v>
      </c>
      <c r="I91" s="11">
        <f>0.0526*F91*Clima!$F89^1.218</f>
        <v>0</v>
      </c>
      <c r="J91" s="11">
        <f>I91*Constantes!$D$24</f>
        <v>0</v>
      </c>
      <c r="K91" s="33"/>
      <c r="L91" s="11">
        <v>86</v>
      </c>
      <c r="M91" s="11">
        <f>'Cálculos de ET'!$I89*((1-Constantes!$E$18)*'Cálculos de ET'!$K89+'Cálculos de ET'!$L89)</f>
        <v>3.7624977840503009</v>
      </c>
      <c r="N91" s="11">
        <f>MIN(M91*Constantes!$E$16,0.8*(Q90+Clima!$F89-O91-P91-Constantes!$D$12))</f>
        <v>2.0396146982683119</v>
      </c>
      <c r="O91" s="11">
        <f>IF(Clima!$F89&gt;0.05*Constantes!$E$17,((Clima!$F89-0.05*Constantes!$E$17)^2)/(Clima!$F89+0.95*Constantes!$E$17),0)</f>
        <v>0</v>
      </c>
      <c r="P91" s="11">
        <f>MAX(0,Q90+Clima!$F89-O91-Constantes!$D$11)</f>
        <v>0</v>
      </c>
      <c r="Q91" s="11">
        <f>Q90+Clima!$F89-O91-N91-P91</f>
        <v>29.10143518107591</v>
      </c>
      <c r="R91" s="11">
        <f>0.0526*O91*Clima!$F89^1.218</f>
        <v>0</v>
      </c>
      <c r="S91" s="11">
        <f>R91*Constantes!$E$24</f>
        <v>0</v>
      </c>
      <c r="T91" s="33"/>
      <c r="U91" s="11">
        <v>86</v>
      </c>
      <c r="V91" s="11">
        <f>'Cálculos de ET'!$I89*((1-Constantes!$F$18)*'Cálculos de ET'!$K89+'Cálculos de ET'!$L89)</f>
        <v>3.7624977840503009</v>
      </c>
      <c r="W91" s="11">
        <f>MIN(V91*Constantes!$F$16,0.8*(Z90+Clima!$F89-X91-Y91-Constantes!$D$12))</f>
        <v>2.2261216848690939</v>
      </c>
      <c r="X91" s="11">
        <f>IF(Clima!$F89&gt;0.05*Constantes!$F$17,((Clima!$F89-0.05*Constantes!$F$17)^2)/(Clima!$F89+0.95*Constantes!$F$17),0)</f>
        <v>0</v>
      </c>
      <c r="Y91" s="11">
        <f>MAX(0,Z90+Clima!$F89-X91-Constantes!$D$11)</f>
        <v>0</v>
      </c>
      <c r="Z91" s="11">
        <f>Z90+Clima!$F89-X91-W91-Y91</f>
        <v>26.852086711986757</v>
      </c>
      <c r="AA91" s="11">
        <f>0.0526*X91*Clima!$F89^1.218</f>
        <v>0</v>
      </c>
      <c r="AB91" s="11">
        <f>AA91*Constantes!$F$24</f>
        <v>0</v>
      </c>
      <c r="AC91" s="33"/>
      <c r="AD91" s="11">
        <v>86</v>
      </c>
      <c r="AE91" s="11">
        <f>0.0526*Clima!$F89^2.218</f>
        <v>0</v>
      </c>
      <c r="AF91" s="11">
        <f>IF(Clima!$F89&gt;0.05*$AJ$6,((Clima!$F89-0.05*$AJ$6)^2)/(Clima!$F89+0.95*$AJ$6),0)</f>
        <v>0</v>
      </c>
      <c r="AG91" s="11">
        <v>0</v>
      </c>
      <c r="AH91" s="11"/>
      <c r="AI91" s="11"/>
      <c r="AJ91" s="33"/>
      <c r="AK91" s="34"/>
    </row>
    <row r="92" spans="2:37" x14ac:dyDescent="0.25">
      <c r="B92" s="32"/>
      <c r="C92" s="11">
        <v>87</v>
      </c>
      <c r="D92" s="11">
        <f>'Cálculos de ET'!$I90*((1-Constantes!$D$18)*'Cálculos de ET'!$K90+'Cálculos de ET'!$L90)</f>
        <v>3.6418582187312558</v>
      </c>
      <c r="E92" s="11">
        <f>MIN(D92*Constantes!$D$16,0.8*(H91+Clima!$F90-F92-G92-Constantes!$D$12))</f>
        <v>1.8088149851727091</v>
      </c>
      <c r="F92" s="11">
        <f>IF(Clima!$F90&gt;0.05*Constantes!$D$17,((Clima!$F90-0.05*Constantes!$D$17)^2)/(Clima!$F90+0.95*Constantes!$D$17),0)</f>
        <v>1.11353222453408</v>
      </c>
      <c r="G92" s="11">
        <f>MAX(0,H91+Clima!$F90-F92-Constantes!$D$11)</f>
        <v>0</v>
      </c>
      <c r="H92" s="11">
        <f>H91+Clima!$F90-F92-E92-G92</f>
        <v>39.93357787705866</v>
      </c>
      <c r="I92" s="11">
        <f>0.0526*F92*Clima!$F90^1.218</f>
        <v>1.1714908837378866</v>
      </c>
      <c r="J92" s="11">
        <f>I92*Constantes!$D$24</f>
        <v>7.1523894922634664E-3</v>
      </c>
      <c r="K92" s="33"/>
      <c r="L92" s="11">
        <v>87</v>
      </c>
      <c r="M92" s="11">
        <f>'Cálculos de ET'!$I90*((1-Constantes!$E$18)*'Cálculos de ET'!$K90+'Cálculos de ET'!$L90)</f>
        <v>3.6418582187312558</v>
      </c>
      <c r="N92" s="11">
        <f>MIN(M92*Constantes!$E$16,0.8*(Q91+Clima!$F90-O92-P92-Constantes!$D$12))</f>
        <v>1.9742171233752459</v>
      </c>
      <c r="O92" s="11">
        <f>IF(Clima!$F90&gt;0.05*Constantes!$E$17,((Clima!$F90-0.05*Constantes!$E$17)^2)/(Clima!$F90+0.95*Constantes!$E$17),0)</f>
        <v>0</v>
      </c>
      <c r="P92" s="11">
        <f>MAX(0,Q91+Clima!$F90-O92-Constantes!$D$11)</f>
        <v>0</v>
      </c>
      <c r="Q92" s="11">
        <f>Q91+Clima!$F90-O92-N92-P92</f>
        <v>38.827218057700662</v>
      </c>
      <c r="R92" s="11">
        <f>0.0526*O92*Clima!$F90^1.218</f>
        <v>0</v>
      </c>
      <c r="S92" s="11">
        <f>R92*Constantes!$E$24</f>
        <v>0</v>
      </c>
      <c r="T92" s="33"/>
      <c r="U92" s="11">
        <v>87</v>
      </c>
      <c r="V92" s="11">
        <f>'Cálculos de ET'!$I90*((1-Constantes!$F$18)*'Cálculos de ET'!$K90+'Cálculos de ET'!$L90)</f>
        <v>3.6418582187312558</v>
      </c>
      <c r="W92" s="11">
        <f>MIN(V92*Constantes!$F$16,0.8*(Z91+Clima!$F90-X92-Y92-Constantes!$D$12))</f>
        <v>2.1547440076387283</v>
      </c>
      <c r="X92" s="11">
        <f>IF(Clima!$F90&gt;0.05*Constantes!$F$17,((Clima!$F90-0.05*Constantes!$F$17)^2)/(Clima!$F90+0.95*Constantes!$F$17),0)</f>
        <v>0</v>
      </c>
      <c r="Y92" s="11">
        <f>MAX(0,Z91+Clima!$F90-X92-Constantes!$D$11)</f>
        <v>0</v>
      </c>
      <c r="Z92" s="11">
        <f>Z91+Clima!$F90-X92-W92-Y92</f>
        <v>36.397342704348034</v>
      </c>
      <c r="AA92" s="11">
        <f>0.0526*X92*Clima!$F90^1.218</f>
        <v>0</v>
      </c>
      <c r="AB92" s="11">
        <f>AA92*Constantes!$F$24</f>
        <v>0</v>
      </c>
      <c r="AC92" s="33"/>
      <c r="AD92" s="11">
        <v>87</v>
      </c>
      <c r="AE92" s="11">
        <f>0.0526*Clima!$F90^2.218</f>
        <v>12.308977717702129</v>
      </c>
      <c r="AF92" s="11">
        <f>IF(Clima!$F90&gt;0.05*$AJ$6,((Clima!$F90-0.05*$AJ$6)^2)/(Clima!$F90+0.95*$AJ$6),0)</f>
        <v>2.227679886606821</v>
      </c>
      <c r="AG92" s="11">
        <v>2.3436292381552621</v>
      </c>
      <c r="AH92" s="11"/>
      <c r="AI92" s="11"/>
      <c r="AJ92" s="33"/>
      <c r="AK92" s="34"/>
    </row>
    <row r="93" spans="2:37" x14ac:dyDescent="0.25">
      <c r="B93" s="32"/>
      <c r="C93" s="11">
        <v>88</v>
      </c>
      <c r="D93" s="11">
        <f>'Cálculos de ET'!$I91*((1-Constantes!$D$18)*'Cálculos de ET'!$K91+'Cálculos de ET'!$L91)</f>
        <v>3.6892310298734143</v>
      </c>
      <c r="E93" s="11">
        <f>MIN(D93*Constantes!$D$16,0.8*(H92+Clima!$F91-F93-G93-Constantes!$D$12))</f>
        <v>1.8323438118148252</v>
      </c>
      <c r="F93" s="11">
        <f>IF(Clima!$F91&gt;0.05*Constantes!$D$17,((Clima!$F91-0.05*Constantes!$D$17)^2)/(Clima!$F91+0.95*Constantes!$D$17),0)</f>
        <v>0</v>
      </c>
      <c r="G93" s="11">
        <f>MAX(0,H92+Clima!$F91-F93-Constantes!$D$11)</f>
        <v>0</v>
      </c>
      <c r="H93" s="11">
        <f>H92+Clima!$F91-F93-E93-G93</f>
        <v>38.101234065243837</v>
      </c>
      <c r="I93" s="11">
        <f>0.0526*F93*Clima!$F91^1.218</f>
        <v>0</v>
      </c>
      <c r="J93" s="11">
        <f>I93*Constantes!$D$24</f>
        <v>0</v>
      </c>
      <c r="K93" s="33"/>
      <c r="L93" s="11">
        <v>88</v>
      </c>
      <c r="M93" s="11">
        <f>'Cálculos de ET'!$I91*((1-Constantes!$E$18)*'Cálculos de ET'!$K91+'Cálculos de ET'!$L91)</f>
        <v>3.6892310298734143</v>
      </c>
      <c r="N93" s="11">
        <f>MIN(M93*Constantes!$E$16,0.8*(Q92+Clima!$F91-O93-P93-Constantes!$D$12))</f>
        <v>1.9998974792052027</v>
      </c>
      <c r="O93" s="11">
        <f>IF(Clima!$F91&gt;0.05*Constantes!$E$17,((Clima!$F91-0.05*Constantes!$E$17)^2)/(Clima!$F91+0.95*Constantes!$E$17),0)</f>
        <v>0</v>
      </c>
      <c r="P93" s="11">
        <f>MAX(0,Q92+Clima!$F91-O93-Constantes!$D$11)</f>
        <v>0</v>
      </c>
      <c r="Q93" s="11">
        <f>Q92+Clima!$F91-O93-N93-P93</f>
        <v>36.82732057849546</v>
      </c>
      <c r="R93" s="11">
        <f>0.0526*O93*Clima!$F91^1.218</f>
        <v>0</v>
      </c>
      <c r="S93" s="11">
        <f>R93*Constantes!$E$24</f>
        <v>0</v>
      </c>
      <c r="T93" s="33"/>
      <c r="U93" s="11">
        <v>88</v>
      </c>
      <c r="V93" s="11">
        <f>'Cálculos de ET'!$I91*((1-Constantes!$F$18)*'Cálculos de ET'!$K91+'Cálculos de ET'!$L91)</f>
        <v>3.6892310298734143</v>
      </c>
      <c r="W93" s="11">
        <f>MIN(V93*Constantes!$F$16,0.8*(Z92+Clima!$F91-X93-Y93-Constantes!$D$12))</f>
        <v>2.1827726333574771</v>
      </c>
      <c r="X93" s="11">
        <f>IF(Clima!$F91&gt;0.05*Constantes!$F$17,((Clima!$F91-0.05*Constantes!$F$17)^2)/(Clima!$F91+0.95*Constantes!$F$17),0)</f>
        <v>0</v>
      </c>
      <c r="Y93" s="11">
        <f>MAX(0,Z92+Clima!$F91-X93-Constantes!$D$11)</f>
        <v>0</v>
      </c>
      <c r="Z93" s="11">
        <f>Z92+Clima!$F91-X93-W93-Y93</f>
        <v>34.214570070990554</v>
      </c>
      <c r="AA93" s="11">
        <f>0.0526*X93*Clima!$F91^1.218</f>
        <v>0</v>
      </c>
      <c r="AB93" s="11">
        <f>AA93*Constantes!$F$24</f>
        <v>0</v>
      </c>
      <c r="AC93" s="33"/>
      <c r="AD93" s="11">
        <v>88</v>
      </c>
      <c r="AE93" s="11">
        <f>0.0526*Clima!$F91^2.218</f>
        <v>0</v>
      </c>
      <c r="AF93" s="11">
        <f>IF(Clima!$F91&gt;0.05*$AJ$6,((Clima!$F91-0.05*$AJ$6)^2)/(Clima!$F91+0.95*$AJ$6),0)</f>
        <v>0</v>
      </c>
      <c r="AG93" s="11">
        <v>0</v>
      </c>
      <c r="AH93" s="11"/>
      <c r="AI93" s="11"/>
      <c r="AJ93" s="33"/>
      <c r="AK93" s="34"/>
    </row>
    <row r="94" spans="2:37" x14ac:dyDescent="0.25">
      <c r="B94" s="32"/>
      <c r="C94" s="11">
        <v>89</v>
      </c>
      <c r="D94" s="11">
        <f>'Cálculos de ET'!$I92*((1-Constantes!$D$18)*'Cálculos de ET'!$K92+'Cálculos de ET'!$L92)</f>
        <v>3.5808599807937962</v>
      </c>
      <c r="E94" s="11">
        <f>MIN(D94*Constantes!$D$16,0.8*(H93+Clima!$F92-F94-G94-Constantes!$D$12))</f>
        <v>1.7785187681802626</v>
      </c>
      <c r="F94" s="11">
        <f>IF(Clima!$F92&gt;0.05*Constantes!$D$17,((Clima!$F92-0.05*Constantes!$D$17)^2)/(Clima!$F92+0.95*Constantes!$D$17),0)</f>
        <v>0</v>
      </c>
      <c r="G94" s="11">
        <f>MAX(0,H93+Clima!$F92-F94-Constantes!$D$11)</f>
        <v>0</v>
      </c>
      <c r="H94" s="11">
        <f>H93+Clima!$F92-F94-E94-G94</f>
        <v>38.022715297063577</v>
      </c>
      <c r="I94" s="11">
        <f>0.0526*F94*Clima!$F92^1.218</f>
        <v>0</v>
      </c>
      <c r="J94" s="11">
        <f>I94*Constantes!$D$24</f>
        <v>0</v>
      </c>
      <c r="K94" s="33"/>
      <c r="L94" s="11">
        <v>89</v>
      </c>
      <c r="M94" s="11">
        <f>'Cálculos de ET'!$I92*((1-Constantes!$E$18)*'Cálculos de ET'!$K92+'Cálculos de ET'!$L92)</f>
        <v>3.5808599807937962</v>
      </c>
      <c r="N94" s="11">
        <f>MIN(M94*Constantes!$E$16,0.8*(Q93+Clima!$F92-O94-P94-Constantes!$D$12))</f>
        <v>1.9411505516969549</v>
      </c>
      <c r="O94" s="11">
        <f>IF(Clima!$F92&gt;0.05*Constantes!$E$17,((Clima!$F92-0.05*Constantes!$E$17)^2)/(Clima!$F92+0.95*Constantes!$E$17),0)</f>
        <v>0</v>
      </c>
      <c r="P94" s="11">
        <f>MAX(0,Q93+Clima!$F92-O94-Constantes!$D$11)</f>
        <v>0</v>
      </c>
      <c r="Q94" s="11">
        <f>Q93+Clima!$F92-O94-N94-P94</f>
        <v>36.586170026798506</v>
      </c>
      <c r="R94" s="11">
        <f>0.0526*O94*Clima!$F92^1.218</f>
        <v>0</v>
      </c>
      <c r="S94" s="11">
        <f>R94*Constantes!$E$24</f>
        <v>0</v>
      </c>
      <c r="T94" s="33"/>
      <c r="U94" s="11">
        <v>89</v>
      </c>
      <c r="V94" s="11">
        <f>'Cálculos de ET'!$I92*((1-Constantes!$F$18)*'Cálculos de ET'!$K92+'Cálculos de ET'!$L92)</f>
        <v>3.5808599807937962</v>
      </c>
      <c r="W94" s="11">
        <f>MIN(V94*Constantes!$F$16,0.8*(Z93+Clima!$F92-X94-Y94-Constantes!$D$12))</f>
        <v>2.1186537537688093</v>
      </c>
      <c r="X94" s="11">
        <f>IF(Clima!$F92&gt;0.05*Constantes!$F$17,((Clima!$F92-0.05*Constantes!$F$17)^2)/(Clima!$F92+0.95*Constantes!$F$17),0)</f>
        <v>0</v>
      </c>
      <c r="Y94" s="11">
        <f>MAX(0,Z93+Clima!$F92-X94-Constantes!$D$11)</f>
        <v>0</v>
      </c>
      <c r="Z94" s="11">
        <f>Z93+Clima!$F92-X94-W94-Y94</f>
        <v>33.795916317221746</v>
      </c>
      <c r="AA94" s="11">
        <f>0.0526*X94*Clima!$F92^1.218</f>
        <v>0</v>
      </c>
      <c r="AB94" s="11">
        <f>AA94*Constantes!$F$24</f>
        <v>0</v>
      </c>
      <c r="AC94" s="33"/>
      <c r="AD94" s="11">
        <v>89</v>
      </c>
      <c r="AE94" s="11">
        <f>0.0526*Clima!$F92^2.218</f>
        <v>0.17065595668433275</v>
      </c>
      <c r="AF94" s="11">
        <f>IF(Clima!$F92&gt;0.05*$AJ$6,((Clima!$F92-0.05*$AJ$6)^2)/(Clima!$F92+0.95*$AJ$6),0)</f>
        <v>0</v>
      </c>
      <c r="AG94" s="11">
        <v>0</v>
      </c>
      <c r="AH94" s="11"/>
      <c r="AI94" s="11"/>
      <c r="AJ94" s="33"/>
      <c r="AK94" s="34"/>
    </row>
    <row r="95" spans="2:37" x14ac:dyDescent="0.25">
      <c r="B95" s="32"/>
      <c r="C95" s="11">
        <v>90</v>
      </c>
      <c r="D95" s="11">
        <f>'Cálculos de ET'!$I93*((1-Constantes!$D$18)*'Cálculos de ET'!$K93+'Cálculos de ET'!$L93)</f>
        <v>3.6893288431982048</v>
      </c>
      <c r="E95" s="11">
        <f>MIN(D95*Constantes!$D$16,0.8*(H94+Clima!$F93-F95-G95-Constantes!$D$12))</f>
        <v>1.8323923931150856</v>
      </c>
      <c r="F95" s="11">
        <f>IF(Clima!$F93&gt;0.05*Constantes!$D$17,((Clima!$F93-0.05*Constantes!$D$17)^2)/(Clima!$F93+0.95*Constantes!$D$17),0)</f>
        <v>0</v>
      </c>
      <c r="G95" s="11">
        <f>MAX(0,H94+Clima!$F93-F95-Constantes!$D$11)</f>
        <v>0</v>
      </c>
      <c r="H95" s="11">
        <f>H94+Clima!$F93-F95-E95-G95</f>
        <v>36.190322903948491</v>
      </c>
      <c r="I95" s="11">
        <f>0.0526*F95*Clima!$F93^1.218</f>
        <v>0</v>
      </c>
      <c r="J95" s="11">
        <f>I95*Constantes!$D$24</f>
        <v>0</v>
      </c>
      <c r="K95" s="33"/>
      <c r="L95" s="11">
        <v>90</v>
      </c>
      <c r="M95" s="11">
        <f>'Cálculos de ET'!$I93*((1-Constantes!$E$18)*'Cálculos de ET'!$K93+'Cálculos de ET'!$L93)</f>
        <v>3.6893288431982048</v>
      </c>
      <c r="N95" s="11">
        <f>MIN(M95*Constantes!$E$16,0.8*(Q94+Clima!$F93-O95-P95-Constantes!$D$12))</f>
        <v>1.9999505028895685</v>
      </c>
      <c r="O95" s="11">
        <f>IF(Clima!$F93&gt;0.05*Constantes!$E$17,((Clima!$F93-0.05*Constantes!$E$17)^2)/(Clima!$F93+0.95*Constantes!$E$17),0)</f>
        <v>0</v>
      </c>
      <c r="P95" s="11">
        <f>MAX(0,Q94+Clima!$F93-O95-Constantes!$D$11)</f>
        <v>0</v>
      </c>
      <c r="Q95" s="11">
        <f>Q94+Clima!$F93-O95-N95-P95</f>
        <v>34.586219523908937</v>
      </c>
      <c r="R95" s="11">
        <f>0.0526*O95*Clima!$F93^1.218</f>
        <v>0</v>
      </c>
      <c r="S95" s="11">
        <f>R95*Constantes!$E$24</f>
        <v>0</v>
      </c>
      <c r="T95" s="33"/>
      <c r="U95" s="11">
        <v>90</v>
      </c>
      <c r="V95" s="11">
        <f>'Cálculos de ET'!$I93*((1-Constantes!$F$18)*'Cálculos de ET'!$K93+'Cálculos de ET'!$L93)</f>
        <v>3.6893288431982048</v>
      </c>
      <c r="W95" s="11">
        <f>MIN(V95*Constantes!$F$16,0.8*(Z94+Clima!$F93-X95-Y95-Constantes!$D$12))</f>
        <v>2.1828305056476105</v>
      </c>
      <c r="X95" s="11">
        <f>IF(Clima!$F93&gt;0.05*Constantes!$F$17,((Clima!$F93-0.05*Constantes!$F$17)^2)/(Clima!$F93+0.95*Constantes!$F$17),0)</f>
        <v>0</v>
      </c>
      <c r="Y95" s="11">
        <f>MAX(0,Z94+Clima!$F93-X95-Constantes!$D$11)</f>
        <v>0</v>
      </c>
      <c r="Z95" s="11">
        <f>Z94+Clima!$F93-X95-W95-Y95</f>
        <v>31.613085811574134</v>
      </c>
      <c r="AA95" s="11">
        <f>0.0526*X95*Clima!$F93^1.218</f>
        <v>0</v>
      </c>
      <c r="AB95" s="11">
        <f>AA95*Constantes!$F$24</f>
        <v>0</v>
      </c>
      <c r="AC95" s="33"/>
      <c r="AD95" s="11">
        <v>90</v>
      </c>
      <c r="AE95" s="11">
        <f>0.0526*Clima!$F93^2.218</f>
        <v>0</v>
      </c>
      <c r="AF95" s="11">
        <f>IF(Clima!$F93&gt;0.05*$AJ$6,((Clima!$F93-0.05*$AJ$6)^2)/(Clima!$F93+0.95*$AJ$6),0)</f>
        <v>0</v>
      </c>
      <c r="AG95" s="11">
        <v>0</v>
      </c>
      <c r="AH95" s="11"/>
      <c r="AI95" s="11"/>
      <c r="AJ95" s="33"/>
      <c r="AK95" s="34"/>
    </row>
    <row r="96" spans="2:37" x14ac:dyDescent="0.25">
      <c r="B96" s="32"/>
      <c r="C96" s="11">
        <v>91</v>
      </c>
      <c r="D96" s="11">
        <f>'Cálculos de ET'!$I94*((1-Constantes!$D$18)*'Cálculos de ET'!$K94+'Cálculos de ET'!$L94)</f>
        <v>3.6734608334279764</v>
      </c>
      <c r="E96" s="11">
        <f>MIN(D96*Constantes!$D$16,0.8*(H95+Clima!$F94-F96-G96-Constantes!$D$12))</f>
        <v>1.8245111709110935</v>
      </c>
      <c r="F96" s="11">
        <f>IF(Clima!$F94&gt;0.05*Constantes!$D$17,((Clima!$F94-0.05*Constantes!$D$17)^2)/(Clima!$F94+0.95*Constantes!$D$17),0)</f>
        <v>0</v>
      </c>
      <c r="G96" s="11">
        <f>MAX(0,H95+Clima!$F94-F96-Constantes!$D$11)</f>
        <v>0</v>
      </c>
      <c r="H96" s="11">
        <f>H95+Clima!$F94-F96-E96-G96</f>
        <v>34.365811733037397</v>
      </c>
      <c r="I96" s="11">
        <f>0.0526*F96*Clima!$F94^1.218</f>
        <v>0</v>
      </c>
      <c r="J96" s="11">
        <f>I96*Constantes!$D$24</f>
        <v>0</v>
      </c>
      <c r="K96" s="33"/>
      <c r="L96" s="11">
        <v>91</v>
      </c>
      <c r="M96" s="11">
        <f>'Cálculos de ET'!$I94*((1-Constantes!$E$18)*'Cálculos de ET'!$K94+'Cálculos de ET'!$L94)</f>
        <v>3.6734608334279764</v>
      </c>
      <c r="N96" s="11">
        <f>MIN(M96*Constantes!$E$16,0.8*(Q95+Clima!$F94-O96-P96-Constantes!$D$12))</f>
        <v>1.9913486038806654</v>
      </c>
      <c r="O96" s="11">
        <f>IF(Clima!$F94&gt;0.05*Constantes!$E$17,((Clima!$F94-0.05*Constantes!$E$17)^2)/(Clima!$F94+0.95*Constantes!$E$17),0)</f>
        <v>0</v>
      </c>
      <c r="P96" s="11">
        <f>MAX(0,Q95+Clima!$F94-O96-Constantes!$D$11)</f>
        <v>0</v>
      </c>
      <c r="Q96" s="11">
        <f>Q95+Clima!$F94-O96-N96-P96</f>
        <v>32.594870920028271</v>
      </c>
      <c r="R96" s="11">
        <f>0.0526*O96*Clima!$F94^1.218</f>
        <v>0</v>
      </c>
      <c r="S96" s="11">
        <f>R96*Constantes!$E$24</f>
        <v>0</v>
      </c>
      <c r="T96" s="33"/>
      <c r="U96" s="11">
        <v>91</v>
      </c>
      <c r="V96" s="11">
        <f>'Cálculos de ET'!$I94*((1-Constantes!$F$18)*'Cálculos de ET'!$K94+'Cálculos de ET'!$L94)</f>
        <v>3.6734608334279764</v>
      </c>
      <c r="W96" s="11">
        <f>MIN(V96*Constantes!$F$16,0.8*(Z95+Clima!$F94-X96-Y96-Constantes!$D$12))</f>
        <v>2.1734420295148236</v>
      </c>
      <c r="X96" s="11">
        <f>IF(Clima!$F94&gt;0.05*Constantes!$F$17,((Clima!$F94-0.05*Constantes!$F$17)^2)/(Clima!$F94+0.95*Constantes!$F$17),0)</f>
        <v>0</v>
      </c>
      <c r="Y96" s="11">
        <f>MAX(0,Z95+Clima!$F94-X96-Constantes!$D$11)</f>
        <v>0</v>
      </c>
      <c r="Z96" s="11">
        <f>Z95+Clima!$F94-X96-W96-Y96</f>
        <v>29.43964378205931</v>
      </c>
      <c r="AA96" s="11">
        <f>0.0526*X96*Clima!$F94^1.218</f>
        <v>0</v>
      </c>
      <c r="AB96" s="11">
        <f>AA96*Constantes!$F$24</f>
        <v>0</v>
      </c>
      <c r="AC96" s="33"/>
      <c r="AD96" s="11">
        <v>91</v>
      </c>
      <c r="AE96" s="11">
        <f>0.0526*Clima!$F94^2.218</f>
        <v>0</v>
      </c>
      <c r="AF96" s="11">
        <f>IF(Clima!$F94&gt;0.05*$AJ$6,((Clima!$F94-0.05*$AJ$6)^2)/(Clima!$F94+0.95*$AJ$6),0)</f>
        <v>0</v>
      </c>
      <c r="AG96" s="11">
        <v>0</v>
      </c>
      <c r="AH96" s="11"/>
      <c r="AI96" s="11"/>
      <c r="AJ96" s="33"/>
      <c r="AK96" s="34"/>
    </row>
    <row r="97" spans="2:37" x14ac:dyDescent="0.25">
      <c r="B97" s="32"/>
      <c r="C97" s="11">
        <v>92</v>
      </c>
      <c r="D97" s="11">
        <f>'Cálculos de ET'!$I95*((1-Constantes!$D$18)*'Cálculos de ET'!$K95+'Cálculos de ET'!$L95)</f>
        <v>3.703662726804851</v>
      </c>
      <c r="E97" s="11">
        <f>MIN(D97*Constantes!$D$16,0.8*(H96+Clima!$F95-F97-G97-Constantes!$D$12))</f>
        <v>1.8395116552901123</v>
      </c>
      <c r="F97" s="11">
        <f>IF(Clima!$F95&gt;0.05*Constantes!$D$17,((Clima!$F95-0.05*Constantes!$D$17)^2)/(Clima!$F95+0.95*Constantes!$D$17),0)</f>
        <v>0</v>
      </c>
      <c r="G97" s="11">
        <f>MAX(0,H96+Clima!$F95-F97-Constantes!$D$11)</f>
        <v>0</v>
      </c>
      <c r="H97" s="11">
        <f>H96+Clima!$F95-F97-E97-G97</f>
        <v>32.526300077747287</v>
      </c>
      <c r="I97" s="11">
        <f>0.0526*F97*Clima!$F95^1.218</f>
        <v>0</v>
      </c>
      <c r="J97" s="11">
        <f>I97*Constantes!$D$24</f>
        <v>0</v>
      </c>
      <c r="K97" s="33"/>
      <c r="L97" s="11">
        <v>92</v>
      </c>
      <c r="M97" s="11">
        <f>'Cálculos de ET'!$I95*((1-Constantes!$E$18)*'Cálculos de ET'!$K95+'Cálculos de ET'!$L95)</f>
        <v>3.703662726804851</v>
      </c>
      <c r="N97" s="11">
        <f>MIN(M97*Constantes!$E$16,0.8*(Q96+Clima!$F95-O97-P97-Constantes!$D$12))</f>
        <v>2.0077207665190429</v>
      </c>
      <c r="O97" s="11">
        <f>IF(Clima!$F95&gt;0.05*Constantes!$E$17,((Clima!$F95-0.05*Constantes!$E$17)^2)/(Clima!$F95+0.95*Constantes!$E$17),0)</f>
        <v>0</v>
      </c>
      <c r="P97" s="11">
        <f>MAX(0,Q96+Clima!$F95-O97-Constantes!$D$11)</f>
        <v>0</v>
      </c>
      <c r="Q97" s="11">
        <f>Q96+Clima!$F95-O97-N97-P97</f>
        <v>30.587150153509228</v>
      </c>
      <c r="R97" s="11">
        <f>0.0526*O97*Clima!$F95^1.218</f>
        <v>0</v>
      </c>
      <c r="S97" s="11">
        <f>R97*Constantes!$E$24</f>
        <v>0</v>
      </c>
      <c r="T97" s="33"/>
      <c r="U97" s="11">
        <v>92</v>
      </c>
      <c r="V97" s="11">
        <f>'Cálculos de ET'!$I95*((1-Constantes!$F$18)*'Cálculos de ET'!$K95+'Cálculos de ET'!$L95)</f>
        <v>3.703662726804851</v>
      </c>
      <c r="W97" s="11">
        <f>MIN(V97*Constantes!$F$16,0.8*(Z96+Clima!$F95-X97-Y97-Constantes!$D$12))</f>
        <v>2.1913112997786826</v>
      </c>
      <c r="X97" s="11">
        <f>IF(Clima!$F95&gt;0.05*Constantes!$F$17,((Clima!$F95-0.05*Constantes!$F$17)^2)/(Clima!$F95+0.95*Constantes!$F$17),0)</f>
        <v>0</v>
      </c>
      <c r="Y97" s="11">
        <f>MAX(0,Z96+Clima!$F95-X97-Constantes!$D$11)</f>
        <v>0</v>
      </c>
      <c r="Z97" s="11">
        <f>Z96+Clima!$F95-X97-W97-Y97</f>
        <v>27.248332482280627</v>
      </c>
      <c r="AA97" s="11">
        <f>0.0526*X97*Clima!$F95^1.218</f>
        <v>0</v>
      </c>
      <c r="AB97" s="11">
        <f>AA97*Constantes!$F$24</f>
        <v>0</v>
      </c>
      <c r="AC97" s="33"/>
      <c r="AD97" s="11">
        <v>92</v>
      </c>
      <c r="AE97" s="11">
        <f>0.0526*Clima!$F95^2.218</f>
        <v>0</v>
      </c>
      <c r="AF97" s="11">
        <f>IF(Clima!$F95&gt;0.05*$AJ$6,((Clima!$F95-0.05*$AJ$6)^2)/(Clima!$F95+0.95*$AJ$6),0)</f>
        <v>0</v>
      </c>
      <c r="AG97" s="11">
        <v>0</v>
      </c>
      <c r="AH97" s="11"/>
      <c r="AI97" s="11"/>
      <c r="AJ97" s="33"/>
      <c r="AK97" s="34"/>
    </row>
    <row r="98" spans="2:37" x14ac:dyDescent="0.25">
      <c r="B98" s="32"/>
      <c r="C98" s="11">
        <v>93</v>
      </c>
      <c r="D98" s="11">
        <f>'Cálculos de ET'!$I96*((1-Constantes!$D$18)*'Cálculos de ET'!$K96+'Cálculos de ET'!$L96)</f>
        <v>3.6334695150008338</v>
      </c>
      <c r="E98" s="11">
        <f>MIN(D98*Constantes!$D$16,0.8*(H97+Clima!$F96-F98-G98-Constantes!$D$12))</f>
        <v>1.8046485371391974</v>
      </c>
      <c r="F98" s="11">
        <f>IF(Clima!$F96&gt;0.05*Constantes!$D$17,((Clima!$F96-0.05*Constantes!$D$17)^2)/(Clima!$F96+0.95*Constantes!$D$17),0)</f>
        <v>0</v>
      </c>
      <c r="G98" s="11">
        <f>MAX(0,H97+Clima!$F96-F98-Constantes!$D$11)</f>
        <v>0</v>
      </c>
      <c r="H98" s="11">
        <f>H97+Clima!$F96-F98-E98-G98</f>
        <v>31.221651540608089</v>
      </c>
      <c r="I98" s="11">
        <f>0.0526*F98*Clima!$F96^1.218</f>
        <v>0</v>
      </c>
      <c r="J98" s="11">
        <f>I98*Constantes!$D$24</f>
        <v>0</v>
      </c>
      <c r="K98" s="33"/>
      <c r="L98" s="11">
        <v>93</v>
      </c>
      <c r="M98" s="11">
        <f>'Cálculos de ET'!$I96*((1-Constantes!$E$18)*'Cálculos de ET'!$K96+'Cálculos de ET'!$L96)</f>
        <v>3.6334695150008338</v>
      </c>
      <c r="N98" s="11">
        <f>MIN(M98*Constantes!$E$16,0.8*(Q97+Clima!$F96-O98-P98-Constantes!$D$12))</f>
        <v>1.969669685898866</v>
      </c>
      <c r="O98" s="11">
        <f>IF(Clima!$F96&gt;0.05*Constantes!$E$17,((Clima!$F96-0.05*Constantes!$E$17)^2)/(Clima!$F96+0.95*Constantes!$E$17),0)</f>
        <v>0</v>
      </c>
      <c r="P98" s="11">
        <f>MAX(0,Q97+Clima!$F96-O98-Constantes!$D$11)</f>
        <v>0</v>
      </c>
      <c r="Q98" s="11">
        <f>Q97+Clima!$F96-O98-N98-P98</f>
        <v>29.117480467610363</v>
      </c>
      <c r="R98" s="11">
        <f>0.0526*O98*Clima!$F96^1.218</f>
        <v>0</v>
      </c>
      <c r="S98" s="11">
        <f>R98*Constantes!$E$24</f>
        <v>0</v>
      </c>
      <c r="T98" s="33"/>
      <c r="U98" s="11">
        <v>93</v>
      </c>
      <c r="V98" s="11">
        <f>'Cálculos de ET'!$I96*((1-Constantes!$F$18)*'Cálculos de ET'!$K96+'Cálculos de ET'!$L96)</f>
        <v>3.6334695150008338</v>
      </c>
      <c r="W98" s="11">
        <f>MIN(V98*Constantes!$F$16,0.8*(Z97+Clima!$F96-X98-Y98-Constantes!$D$12))</f>
        <v>2.1497807421820956</v>
      </c>
      <c r="X98" s="11">
        <f>IF(Clima!$F96&gt;0.05*Constantes!$F$17,((Clima!$F96-0.05*Constantes!$F$17)^2)/(Clima!$F96+0.95*Constantes!$F$17),0)</f>
        <v>0</v>
      </c>
      <c r="Y98" s="11">
        <f>MAX(0,Z97+Clima!$F96-X98-Constantes!$D$11)</f>
        <v>0</v>
      </c>
      <c r="Z98" s="11">
        <f>Z97+Clima!$F96-X98-W98-Y98</f>
        <v>25.598551740098532</v>
      </c>
      <c r="AA98" s="11">
        <f>0.0526*X98*Clima!$F96^1.218</f>
        <v>0</v>
      </c>
      <c r="AB98" s="11">
        <f>AA98*Constantes!$F$24</f>
        <v>0</v>
      </c>
      <c r="AC98" s="33"/>
      <c r="AD98" s="11">
        <v>93</v>
      </c>
      <c r="AE98" s="11">
        <f>0.0526*Clima!$F96^2.218</f>
        <v>1.1305797794095535E-2</v>
      </c>
      <c r="AF98" s="11">
        <f>IF(Clima!$F96&gt;0.05*$AJ$6,((Clima!$F96-0.05*$AJ$6)^2)/(Clima!$F96+0.95*$AJ$6),0)</f>
        <v>0</v>
      </c>
      <c r="AG98" s="11">
        <v>0</v>
      </c>
      <c r="AH98" s="11"/>
      <c r="AI98" s="11"/>
      <c r="AJ98" s="33"/>
      <c r="AK98" s="34"/>
    </row>
    <row r="99" spans="2:37" x14ac:dyDescent="0.25">
      <c r="B99" s="32"/>
      <c r="C99" s="11">
        <v>94</v>
      </c>
      <c r="D99" s="11">
        <f>'Cálculos de ET'!$I97*((1-Constantes!$D$18)*'Cálculos de ET'!$K97+'Cálculos de ET'!$L97)</f>
        <v>3.5674833030491402</v>
      </c>
      <c r="E99" s="11">
        <f>MIN(D99*Constantes!$D$16,0.8*(H98+Clima!$F97-F99-G99-Constantes!$D$12))</f>
        <v>1.7718749249268617</v>
      </c>
      <c r="F99" s="11">
        <f>IF(Clima!$F97&gt;0.05*Constantes!$D$17,((Clima!$F97-0.05*Constantes!$D$17)^2)/(Clima!$F97+0.95*Constantes!$D$17),0)</f>
        <v>0</v>
      </c>
      <c r="G99" s="11">
        <f>MAX(0,H98+Clima!$F97-F99-Constantes!$D$11)</f>
        <v>0</v>
      </c>
      <c r="H99" s="11">
        <f>H98+Clima!$F97-F99-E99-G99</f>
        <v>29.449776615681227</v>
      </c>
      <c r="I99" s="11">
        <f>0.0526*F99*Clima!$F97^1.218</f>
        <v>0</v>
      </c>
      <c r="J99" s="11">
        <f>I99*Constantes!$D$24</f>
        <v>0</v>
      </c>
      <c r="K99" s="33"/>
      <c r="L99" s="11">
        <v>94</v>
      </c>
      <c r="M99" s="11">
        <f>'Cálculos de ET'!$I97*((1-Constantes!$E$18)*'Cálculos de ET'!$K97+'Cálculos de ET'!$L97)</f>
        <v>3.5674833030491402</v>
      </c>
      <c r="N99" s="11">
        <f>MIN(M99*Constantes!$E$16,0.8*(Q98+Clima!$F97-O99-P99-Constantes!$D$12))</f>
        <v>1.933899180371859</v>
      </c>
      <c r="O99" s="11">
        <f>IF(Clima!$F97&gt;0.05*Constantes!$E$17,((Clima!$F97-0.05*Constantes!$E$17)^2)/(Clima!$F97+0.95*Constantes!$E$17),0)</f>
        <v>0</v>
      </c>
      <c r="P99" s="11">
        <f>MAX(0,Q98+Clima!$F97-O99-Constantes!$D$11)</f>
        <v>0</v>
      </c>
      <c r="Q99" s="11">
        <f>Q98+Clima!$F97-O99-N99-P99</f>
        <v>27.183581287238503</v>
      </c>
      <c r="R99" s="11">
        <f>0.0526*O99*Clima!$F97^1.218</f>
        <v>0</v>
      </c>
      <c r="S99" s="11">
        <f>R99*Constantes!$E$24</f>
        <v>0</v>
      </c>
      <c r="T99" s="33"/>
      <c r="U99" s="11">
        <v>94</v>
      </c>
      <c r="V99" s="11">
        <f>'Cálculos de ET'!$I97*((1-Constantes!$F$18)*'Cálculos de ET'!$K97+'Cálculos de ET'!$L97)</f>
        <v>3.5674833030491402</v>
      </c>
      <c r="W99" s="11">
        <f>MIN(V99*Constantes!$F$16,0.8*(Z98+Clima!$F97-X99-Y99-Constantes!$D$12))</f>
        <v>2.1107393006294299</v>
      </c>
      <c r="X99" s="11">
        <f>IF(Clima!$F97&gt;0.05*Constantes!$F$17,((Clima!$F97-0.05*Constantes!$F$17)^2)/(Clima!$F97+0.95*Constantes!$F$17),0)</f>
        <v>0</v>
      </c>
      <c r="Y99" s="11">
        <f>MAX(0,Z98+Clima!$F97-X99-Constantes!$D$11)</f>
        <v>0</v>
      </c>
      <c r="Z99" s="11">
        <f>Z98+Clima!$F97-X99-W99-Y99</f>
        <v>23.487812439469103</v>
      </c>
      <c r="AA99" s="11">
        <f>0.0526*X99*Clima!$F97^1.218</f>
        <v>0</v>
      </c>
      <c r="AB99" s="11">
        <f>AA99*Constantes!$F$24</f>
        <v>0</v>
      </c>
      <c r="AC99" s="33"/>
      <c r="AD99" s="11">
        <v>94</v>
      </c>
      <c r="AE99" s="11">
        <f>0.0526*Clima!$F97^2.218</f>
        <v>0</v>
      </c>
      <c r="AF99" s="11">
        <f>IF(Clima!$F97&gt;0.05*$AJ$6,((Clima!$F97-0.05*$AJ$6)^2)/(Clima!$F97+0.95*$AJ$6),0)</f>
        <v>0</v>
      </c>
      <c r="AG99" s="11">
        <v>0</v>
      </c>
      <c r="AH99" s="11"/>
      <c r="AI99" s="11"/>
      <c r="AJ99" s="33"/>
      <c r="AK99" s="34"/>
    </row>
    <row r="100" spans="2:37" x14ac:dyDescent="0.25">
      <c r="B100" s="32"/>
      <c r="C100" s="11">
        <v>95</v>
      </c>
      <c r="D100" s="11">
        <f>'Cálculos de ET'!$I98*((1-Constantes!$D$18)*'Cálculos de ET'!$K98+'Cálculos de ET'!$L98)</f>
        <v>3.5548811092105104</v>
      </c>
      <c r="E100" s="11">
        <f>MIN(D100*Constantes!$D$16,0.8*(H99+Clima!$F98-F100-G100-Constantes!$D$12))</f>
        <v>1.765615747415743</v>
      </c>
      <c r="F100" s="11">
        <f>IF(Clima!$F98&gt;0.05*Constantes!$D$17,((Clima!$F98-0.05*Constantes!$D$17)^2)/(Clima!$F98+0.95*Constantes!$D$17),0)</f>
        <v>0</v>
      </c>
      <c r="G100" s="11">
        <f>MAX(0,H99+Clima!$F98-F100-Constantes!$D$11)</f>
        <v>0</v>
      </c>
      <c r="H100" s="11">
        <f>H99+Clima!$F98-F100-E100-G100</f>
        <v>27.684160868265483</v>
      </c>
      <c r="I100" s="11">
        <f>0.0526*F100*Clima!$F98^1.218</f>
        <v>0</v>
      </c>
      <c r="J100" s="11">
        <f>I100*Constantes!$D$24</f>
        <v>0</v>
      </c>
      <c r="K100" s="33"/>
      <c r="L100" s="11">
        <v>95</v>
      </c>
      <c r="M100" s="11">
        <f>'Cálculos de ET'!$I98*((1-Constantes!$E$18)*'Cálculos de ET'!$K98+'Cálculos de ET'!$L98)</f>
        <v>3.5548811092105104</v>
      </c>
      <c r="N100" s="11">
        <f>MIN(M100*Constantes!$E$16,0.8*(Q99+Clima!$F98-O100-P100-Constantes!$D$12))</f>
        <v>1.9270676494955736</v>
      </c>
      <c r="O100" s="11">
        <f>IF(Clima!$F98&gt;0.05*Constantes!$E$17,((Clima!$F98-0.05*Constantes!$E$17)^2)/(Clima!$F98+0.95*Constantes!$E$17),0)</f>
        <v>0</v>
      </c>
      <c r="P100" s="11">
        <f>MAX(0,Q99+Clima!$F98-O100-Constantes!$D$11)</f>
        <v>0</v>
      </c>
      <c r="Q100" s="11">
        <f>Q99+Clima!$F98-O100-N100-P100</f>
        <v>25.25651363774293</v>
      </c>
      <c r="R100" s="11">
        <f>0.0526*O100*Clima!$F98^1.218</f>
        <v>0</v>
      </c>
      <c r="S100" s="11">
        <f>R100*Constantes!$E$24</f>
        <v>0</v>
      </c>
      <c r="T100" s="33"/>
      <c r="U100" s="11">
        <v>95</v>
      </c>
      <c r="V100" s="11">
        <f>'Cálculos de ET'!$I98*((1-Constantes!$F$18)*'Cálculos de ET'!$K98+'Cálculos de ET'!$L98)</f>
        <v>3.5548811092105104</v>
      </c>
      <c r="W100" s="11">
        <f>MIN(V100*Constantes!$F$16,0.8*(Z99+Clima!$F98-X100-Y100-Constantes!$D$12))</f>
        <v>2.1032830791002048</v>
      </c>
      <c r="X100" s="11">
        <f>IF(Clima!$F98&gt;0.05*Constantes!$F$17,((Clima!$F98-0.05*Constantes!$F$17)^2)/(Clima!$F98+0.95*Constantes!$F$17),0)</f>
        <v>0</v>
      </c>
      <c r="Y100" s="11">
        <f>MAX(0,Z99+Clima!$F98-X100-Constantes!$D$11)</f>
        <v>0</v>
      </c>
      <c r="Z100" s="11">
        <f>Z99+Clima!$F98-X100-W100-Y100</f>
        <v>21.384529360368898</v>
      </c>
      <c r="AA100" s="11">
        <f>0.0526*X100*Clima!$F98^1.218</f>
        <v>0</v>
      </c>
      <c r="AB100" s="11">
        <f>AA100*Constantes!$F$24</f>
        <v>0</v>
      </c>
      <c r="AC100" s="33"/>
      <c r="AD100" s="11">
        <v>95</v>
      </c>
      <c r="AE100" s="11">
        <f>0.0526*Clima!$F98^2.218</f>
        <v>0</v>
      </c>
      <c r="AF100" s="11">
        <f>IF(Clima!$F98&gt;0.05*$AJ$6,((Clima!$F98-0.05*$AJ$6)^2)/(Clima!$F98+0.95*$AJ$6),0)</f>
        <v>0</v>
      </c>
      <c r="AG100" s="11">
        <v>0</v>
      </c>
      <c r="AH100" s="11"/>
      <c r="AI100" s="11"/>
      <c r="AJ100" s="33"/>
      <c r="AK100" s="34"/>
    </row>
    <row r="101" spans="2:37" x14ac:dyDescent="0.25">
      <c r="B101" s="32"/>
      <c r="C101" s="11">
        <v>96</v>
      </c>
      <c r="D101" s="11">
        <f>'Cálculos de ET'!$I99*((1-Constantes!$D$18)*'Cálculos de ET'!$K99+'Cálculos de ET'!$L99)</f>
        <v>3.3765516036741969</v>
      </c>
      <c r="E101" s="11">
        <f>MIN(D101*Constantes!$D$16,0.8*(H100+Clima!$F99-F101-G101-Constantes!$D$12))</f>
        <v>1.6770441824236006</v>
      </c>
      <c r="F101" s="11">
        <f>IF(Clima!$F99&gt;0.05*Constantes!$D$17,((Clima!$F99-0.05*Constantes!$D$17)^2)/(Clima!$F99+0.95*Constantes!$D$17),0)</f>
        <v>0</v>
      </c>
      <c r="G101" s="11">
        <f>MAX(0,H100+Clima!$F99-F101-Constantes!$D$11)</f>
        <v>0</v>
      </c>
      <c r="H101" s="11">
        <f>H100+Clima!$F99-F101-E101-G101</f>
        <v>26.007116685841883</v>
      </c>
      <c r="I101" s="11">
        <f>0.0526*F101*Clima!$F99^1.218</f>
        <v>0</v>
      </c>
      <c r="J101" s="11">
        <f>I101*Constantes!$D$24</f>
        <v>0</v>
      </c>
      <c r="K101" s="33"/>
      <c r="L101" s="11">
        <v>96</v>
      </c>
      <c r="M101" s="11">
        <f>'Cálculos de ET'!$I99*((1-Constantes!$E$18)*'Cálculos de ET'!$K99+'Cálculos de ET'!$L99)</f>
        <v>3.3765516036741969</v>
      </c>
      <c r="N101" s="11">
        <f>MIN(M101*Constantes!$E$16,0.8*(Q100+Clima!$F99-O101-P101-Constantes!$D$12))</f>
        <v>1.8303969000352935</v>
      </c>
      <c r="O101" s="11">
        <f>IF(Clima!$F99&gt;0.05*Constantes!$E$17,((Clima!$F99-0.05*Constantes!$E$17)^2)/(Clima!$F99+0.95*Constantes!$E$17),0)</f>
        <v>0</v>
      </c>
      <c r="P101" s="11">
        <f>MAX(0,Q100+Clima!$F99-O101-Constantes!$D$11)</f>
        <v>0</v>
      </c>
      <c r="Q101" s="11">
        <f>Q100+Clima!$F99-O101-N101-P101</f>
        <v>23.426116737707638</v>
      </c>
      <c r="R101" s="11">
        <f>0.0526*O101*Clima!$F99^1.218</f>
        <v>0</v>
      </c>
      <c r="S101" s="11">
        <f>R101*Constantes!$E$24</f>
        <v>0</v>
      </c>
      <c r="T101" s="33"/>
      <c r="U101" s="11">
        <v>96</v>
      </c>
      <c r="V101" s="11">
        <f>'Cálculos de ET'!$I99*((1-Constantes!$F$18)*'Cálculos de ET'!$K99+'Cálculos de ET'!$L99)</f>
        <v>3.3765516036741969</v>
      </c>
      <c r="W101" s="11">
        <f>MIN(V101*Constantes!$F$16,0.8*(Z100+Clima!$F99-X101-Y101-Constantes!$D$12))</f>
        <v>1.9977725374038797</v>
      </c>
      <c r="X101" s="11">
        <f>IF(Clima!$F99&gt;0.05*Constantes!$F$17,((Clima!$F99-0.05*Constantes!$F$17)^2)/(Clima!$F99+0.95*Constantes!$F$17),0)</f>
        <v>0</v>
      </c>
      <c r="Y101" s="11">
        <f>MAX(0,Z100+Clima!$F99-X101-Constantes!$D$11)</f>
        <v>0</v>
      </c>
      <c r="Z101" s="11">
        <f>Z100+Clima!$F99-X101-W101-Y101</f>
        <v>19.386756822965019</v>
      </c>
      <c r="AA101" s="11">
        <f>0.0526*X101*Clima!$F99^1.218</f>
        <v>0</v>
      </c>
      <c r="AB101" s="11">
        <f>AA101*Constantes!$F$24</f>
        <v>0</v>
      </c>
      <c r="AC101" s="33"/>
      <c r="AD101" s="11">
        <v>96</v>
      </c>
      <c r="AE101" s="11">
        <f>0.0526*Clima!$F99^2.218</f>
        <v>0</v>
      </c>
      <c r="AF101" s="11">
        <f>IF(Clima!$F99&gt;0.05*$AJ$6,((Clima!$F99-0.05*$AJ$6)^2)/(Clima!$F99+0.95*$AJ$6),0)</f>
        <v>0</v>
      </c>
      <c r="AG101" s="11">
        <v>0</v>
      </c>
      <c r="AH101" s="11"/>
      <c r="AI101" s="11"/>
      <c r="AJ101" s="33"/>
      <c r="AK101" s="34"/>
    </row>
    <row r="102" spans="2:37" x14ac:dyDescent="0.25">
      <c r="B102" s="32"/>
      <c r="C102" s="11">
        <v>97</v>
      </c>
      <c r="D102" s="11">
        <f>'Cálculos de ET'!$I100*((1-Constantes!$D$18)*'Cálculos de ET'!$K100+'Cálculos de ET'!$L100)</f>
        <v>3.3978242538932073</v>
      </c>
      <c r="E102" s="11">
        <f>MIN(D102*Constantes!$D$16,0.8*(H101+Clima!$F100-F102-G102-Constantes!$D$12))</f>
        <v>1.6876097470830311</v>
      </c>
      <c r="F102" s="11">
        <f>IF(Clima!$F100&gt;0.05*Constantes!$D$17,((Clima!$F100-0.05*Constantes!$D$17)^2)/(Clima!$F100+0.95*Constantes!$D$17),0)</f>
        <v>0</v>
      </c>
      <c r="G102" s="11">
        <f>MAX(0,H101+Clima!$F100-F102-Constantes!$D$11)</f>
        <v>0</v>
      </c>
      <c r="H102" s="11">
        <f>H101+Clima!$F100-F102-E102-G102</f>
        <v>24.519506938758852</v>
      </c>
      <c r="I102" s="11">
        <f>0.0526*F102*Clima!$F100^1.218</f>
        <v>0</v>
      </c>
      <c r="J102" s="11">
        <f>I102*Constantes!$D$24</f>
        <v>0</v>
      </c>
      <c r="K102" s="33"/>
      <c r="L102" s="11">
        <v>97</v>
      </c>
      <c r="M102" s="11">
        <f>'Cálculos de ET'!$I100*((1-Constantes!$E$18)*'Cálculos de ET'!$K100+'Cálculos de ET'!$L100)</f>
        <v>3.3978242538932073</v>
      </c>
      <c r="N102" s="11">
        <f>MIN(M102*Constantes!$E$16,0.8*(Q101+Clima!$F100-O102-P102-Constantes!$D$12))</f>
        <v>1.8419286038523008</v>
      </c>
      <c r="O102" s="11">
        <f>IF(Clima!$F100&gt;0.05*Constantes!$E$17,((Clima!$F100-0.05*Constantes!$E$17)^2)/(Clima!$F100+0.95*Constantes!$E$17),0)</f>
        <v>0</v>
      </c>
      <c r="P102" s="11">
        <f>MAX(0,Q101+Clima!$F100-O102-Constantes!$D$11)</f>
        <v>0</v>
      </c>
      <c r="Q102" s="11">
        <f>Q101+Clima!$F100-O102-N102-P102</f>
        <v>21.784188133855338</v>
      </c>
      <c r="R102" s="11">
        <f>0.0526*O102*Clima!$F100^1.218</f>
        <v>0</v>
      </c>
      <c r="S102" s="11">
        <f>R102*Constantes!$E$24</f>
        <v>0</v>
      </c>
      <c r="T102" s="33"/>
      <c r="U102" s="11">
        <v>97</v>
      </c>
      <c r="V102" s="11">
        <f>'Cálculos de ET'!$I100*((1-Constantes!$F$18)*'Cálculos de ET'!$K100+'Cálculos de ET'!$L100)</f>
        <v>3.3978242538932073</v>
      </c>
      <c r="W102" s="11">
        <f>MIN(V102*Constantes!$F$16,0.8*(Z101+Clima!$F100-X102-Y102-Constantes!$D$12))</f>
        <v>2.0103587263307996</v>
      </c>
      <c r="X102" s="11">
        <f>IF(Clima!$F100&gt;0.05*Constantes!$F$17,((Clima!$F100-0.05*Constantes!$F$17)^2)/(Clima!$F100+0.95*Constantes!$F$17),0)</f>
        <v>0</v>
      </c>
      <c r="Y102" s="11">
        <f>MAX(0,Z101+Clima!$F100-X102-Constantes!$D$11)</f>
        <v>0</v>
      </c>
      <c r="Z102" s="11">
        <f>Z101+Clima!$F100-X102-W102-Y102</f>
        <v>17.576398096634218</v>
      </c>
      <c r="AA102" s="11">
        <f>0.0526*X102*Clima!$F100^1.218</f>
        <v>0</v>
      </c>
      <c r="AB102" s="11">
        <f>AA102*Constantes!$F$24</f>
        <v>0</v>
      </c>
      <c r="AC102" s="33"/>
      <c r="AD102" s="11">
        <v>97</v>
      </c>
      <c r="AE102" s="11">
        <f>0.0526*Clima!$F100^2.218</f>
        <v>1.4813929535417848E-3</v>
      </c>
      <c r="AF102" s="11">
        <f>IF(Clima!$F100&gt;0.05*$AJ$6,((Clima!$F100-0.05*$AJ$6)^2)/(Clima!$F100+0.95*$AJ$6),0)</f>
        <v>0</v>
      </c>
      <c r="AG102" s="11">
        <v>0</v>
      </c>
      <c r="AH102" s="11"/>
      <c r="AI102" s="11"/>
      <c r="AJ102" s="33"/>
      <c r="AK102" s="34"/>
    </row>
    <row r="103" spans="2:37" x14ac:dyDescent="0.25">
      <c r="B103" s="32"/>
      <c r="C103" s="11">
        <v>98</v>
      </c>
      <c r="D103" s="11">
        <f>'Cálculos de ET'!$I101*((1-Constantes!$D$18)*'Cálculos de ET'!$K101+'Cálculos de ET'!$L101)</f>
        <v>3.3963434311402465</v>
      </c>
      <c r="E103" s="11">
        <f>MIN(D103*Constantes!$D$16,0.8*(H102+Clima!$F101-F103-G103-Constantes!$D$12))</f>
        <v>1.6868742614531504</v>
      </c>
      <c r="F103" s="11">
        <f>IF(Clima!$F101&gt;0.05*Constantes!$D$17,((Clima!$F101-0.05*Constantes!$D$17)^2)/(Clima!$F101+0.95*Constantes!$D$17),0)</f>
        <v>0</v>
      </c>
      <c r="G103" s="11">
        <f>MAX(0,H102+Clima!$F101-F103-Constantes!$D$11)</f>
        <v>0</v>
      </c>
      <c r="H103" s="11">
        <f>H102+Clima!$F101-F103-E103-G103</f>
        <v>22.8326326773057</v>
      </c>
      <c r="I103" s="11">
        <f>0.0526*F103*Clima!$F101^1.218</f>
        <v>0</v>
      </c>
      <c r="J103" s="11">
        <f>I103*Constantes!$D$24</f>
        <v>0</v>
      </c>
      <c r="K103" s="33"/>
      <c r="L103" s="11">
        <v>98</v>
      </c>
      <c r="M103" s="11">
        <f>'Cálculos de ET'!$I101*((1-Constantes!$E$18)*'Cálculos de ET'!$K101+'Cálculos de ET'!$L101)</f>
        <v>3.3963434311402465</v>
      </c>
      <c r="N103" s="11">
        <f>MIN(M103*Constantes!$E$16,0.8*(Q102+Clima!$F101-O103-P103-Constantes!$D$12))</f>
        <v>1.8411258637509584</v>
      </c>
      <c r="O103" s="11">
        <f>IF(Clima!$F101&gt;0.05*Constantes!$E$17,((Clima!$F101-0.05*Constantes!$E$17)^2)/(Clima!$F101+0.95*Constantes!$E$17),0)</f>
        <v>0</v>
      </c>
      <c r="P103" s="11">
        <f>MAX(0,Q102+Clima!$F101-O103-Constantes!$D$11)</f>
        <v>0</v>
      </c>
      <c r="Q103" s="11">
        <f>Q102+Clima!$F101-O103-N103-P103</f>
        <v>19.943062270104381</v>
      </c>
      <c r="R103" s="11">
        <f>0.0526*O103*Clima!$F101^1.218</f>
        <v>0</v>
      </c>
      <c r="S103" s="11">
        <f>R103*Constantes!$E$24</f>
        <v>0</v>
      </c>
      <c r="T103" s="33"/>
      <c r="U103" s="11">
        <v>98</v>
      </c>
      <c r="V103" s="11">
        <f>'Cálculos de ET'!$I101*((1-Constantes!$F$18)*'Cálculos de ET'!$K101+'Cálculos de ET'!$L101)</f>
        <v>3.3963434311402465</v>
      </c>
      <c r="W103" s="11">
        <f>MIN(V103*Constantes!$F$16,0.8*(Z102+Clima!$F101-X103-Y103-Constantes!$D$12))</f>
        <v>2.0094825818568314</v>
      </c>
      <c r="X103" s="11">
        <f>IF(Clima!$F101&gt;0.05*Constantes!$F$17,((Clima!$F101-0.05*Constantes!$F$17)^2)/(Clima!$F101+0.95*Constantes!$F$17),0)</f>
        <v>0</v>
      </c>
      <c r="Y103" s="11">
        <f>MAX(0,Z102+Clima!$F101-X103-Constantes!$D$11)</f>
        <v>0</v>
      </c>
      <c r="Z103" s="11">
        <f>Z102+Clima!$F101-X103-W103-Y103</f>
        <v>15.566915514777387</v>
      </c>
      <c r="AA103" s="11">
        <f>0.0526*X103*Clima!$F101^1.218</f>
        <v>0</v>
      </c>
      <c r="AB103" s="11">
        <f>AA103*Constantes!$F$24</f>
        <v>0</v>
      </c>
      <c r="AC103" s="33"/>
      <c r="AD103" s="11">
        <v>98</v>
      </c>
      <c r="AE103" s="11">
        <f>0.0526*Clima!$F101^2.218</f>
        <v>0</v>
      </c>
      <c r="AF103" s="11">
        <f>IF(Clima!$F101&gt;0.05*$AJ$6,((Clima!$F101-0.05*$AJ$6)^2)/(Clima!$F101+0.95*$AJ$6),0)</f>
        <v>0</v>
      </c>
      <c r="AG103" s="11">
        <v>0</v>
      </c>
      <c r="AH103" s="11"/>
      <c r="AI103" s="11"/>
      <c r="AJ103" s="33"/>
      <c r="AK103" s="34"/>
    </row>
    <row r="104" spans="2:37" x14ac:dyDescent="0.25">
      <c r="B104" s="32"/>
      <c r="C104" s="11">
        <v>99</v>
      </c>
      <c r="D104" s="11">
        <f>'Cálculos de ET'!$I102*((1-Constantes!$D$18)*'Cálculos de ET'!$K102+'Cálculos de ET'!$L102)</f>
        <v>3.3168341682448665</v>
      </c>
      <c r="E104" s="11">
        <f>MIN(D104*Constantes!$D$16,0.8*(H103+Clima!$F102-F104-G104-Constantes!$D$12))</f>
        <v>1.6473841062775592</v>
      </c>
      <c r="F104" s="11">
        <f>IF(Clima!$F102&gt;0.05*Constantes!$D$17,((Clima!$F102-0.05*Constantes!$D$17)^2)/(Clima!$F102+0.95*Constantes!$D$17),0)</f>
        <v>0</v>
      </c>
      <c r="G104" s="11">
        <f>MAX(0,H103+Clima!$F102-F104-Constantes!$D$11)</f>
        <v>0</v>
      </c>
      <c r="H104" s="11">
        <f>H103+Clima!$F102-F104-E104-G104</f>
        <v>21.18524857102814</v>
      </c>
      <c r="I104" s="11">
        <f>0.0526*F104*Clima!$F102^1.218</f>
        <v>0</v>
      </c>
      <c r="J104" s="11">
        <f>I104*Constantes!$D$24</f>
        <v>0</v>
      </c>
      <c r="K104" s="33"/>
      <c r="L104" s="11">
        <v>99</v>
      </c>
      <c r="M104" s="11">
        <f>'Cálculos de ET'!$I102*((1-Constantes!$E$18)*'Cálculos de ET'!$K102+'Cálculos de ET'!$L102)</f>
        <v>3.3168341682448665</v>
      </c>
      <c r="N104" s="11">
        <f>MIN(M104*Constantes!$E$16,0.8*(Q103+Clima!$F102-O104-P104-Constantes!$D$12))</f>
        <v>1.7980246393629076</v>
      </c>
      <c r="O104" s="11">
        <f>IF(Clima!$F102&gt;0.05*Constantes!$E$17,((Clima!$F102-0.05*Constantes!$E$17)^2)/(Clima!$F102+0.95*Constantes!$E$17),0)</f>
        <v>0</v>
      </c>
      <c r="P104" s="11">
        <f>MAX(0,Q103+Clima!$F102-O104-Constantes!$D$11)</f>
        <v>0</v>
      </c>
      <c r="Q104" s="11">
        <f>Q103+Clima!$F102-O104-N104-P104</f>
        <v>18.145037630741474</v>
      </c>
      <c r="R104" s="11">
        <f>0.0526*O104*Clima!$F102^1.218</f>
        <v>0</v>
      </c>
      <c r="S104" s="11">
        <f>R104*Constantes!$E$24</f>
        <v>0</v>
      </c>
      <c r="T104" s="33"/>
      <c r="U104" s="11">
        <v>99</v>
      </c>
      <c r="V104" s="11">
        <f>'Cálculos de ET'!$I102*((1-Constantes!$F$18)*'Cálculos de ET'!$K102+'Cálculos de ET'!$L102)</f>
        <v>3.3168341682448665</v>
      </c>
      <c r="W104" s="11">
        <f>MIN(V104*Constantes!$F$16,0.8*(Z103+Clima!$F102-X104-Y104-Constantes!$D$12))</f>
        <v>1.9624400839104732</v>
      </c>
      <c r="X104" s="11">
        <f>IF(Clima!$F102&gt;0.05*Constantes!$F$17,((Clima!$F102-0.05*Constantes!$F$17)^2)/(Clima!$F102+0.95*Constantes!$F$17),0)</f>
        <v>0</v>
      </c>
      <c r="Y104" s="11">
        <f>MAX(0,Z103+Clima!$F102-X104-Constantes!$D$11)</f>
        <v>0</v>
      </c>
      <c r="Z104" s="11">
        <f>Z103+Clima!$F102-X104-W104-Y104</f>
        <v>13.604475430866913</v>
      </c>
      <c r="AA104" s="11">
        <f>0.0526*X104*Clima!$F102^1.218</f>
        <v>0</v>
      </c>
      <c r="AB104" s="11">
        <f>AA104*Constantes!$F$24</f>
        <v>0</v>
      </c>
      <c r="AC104" s="33"/>
      <c r="AD104" s="11">
        <v>99</v>
      </c>
      <c r="AE104" s="11">
        <f>0.0526*Clima!$F102^2.218</f>
        <v>0</v>
      </c>
      <c r="AF104" s="11">
        <f>IF(Clima!$F102&gt;0.05*$AJ$6,((Clima!$F102-0.05*$AJ$6)^2)/(Clima!$F102+0.95*$AJ$6),0)</f>
        <v>0</v>
      </c>
      <c r="AG104" s="11">
        <v>0</v>
      </c>
      <c r="AH104" s="11"/>
      <c r="AI104" s="11"/>
      <c r="AJ104" s="33"/>
      <c r="AK104" s="34"/>
    </row>
    <row r="105" spans="2:37" x14ac:dyDescent="0.25">
      <c r="B105" s="32"/>
      <c r="C105" s="11">
        <v>100</v>
      </c>
      <c r="D105" s="11">
        <f>'Cálculos de ET'!$I103*((1-Constantes!$D$18)*'Cálculos de ET'!$K103+'Cálculos de ET'!$L103)</f>
        <v>3.4148318320075868</v>
      </c>
      <c r="E105" s="11">
        <f>MIN(D105*Constantes!$D$16,0.8*(H104+Clima!$F103-F105-G105-Constantes!$D$12))</f>
        <v>1.6960569628468296</v>
      </c>
      <c r="F105" s="11">
        <f>IF(Clima!$F103&gt;0.05*Constantes!$D$17,((Clima!$F103-0.05*Constantes!$D$17)^2)/(Clima!$F103+0.95*Constantes!$D$17),0)</f>
        <v>0</v>
      </c>
      <c r="G105" s="11">
        <f>MAX(0,H104+Clima!$F103-F105-Constantes!$D$11)</f>
        <v>0</v>
      </c>
      <c r="H105" s="11">
        <f>H104+Clima!$F103-F105-E105-G105</f>
        <v>19.489191608181311</v>
      </c>
      <c r="I105" s="11">
        <f>0.0526*F105*Clima!$F103^1.218</f>
        <v>0</v>
      </c>
      <c r="J105" s="11">
        <f>I105*Constantes!$D$24</f>
        <v>0</v>
      </c>
      <c r="K105" s="33"/>
      <c r="L105" s="11">
        <v>100</v>
      </c>
      <c r="M105" s="11">
        <f>'Cálculos de ET'!$I103*((1-Constantes!$E$18)*'Cálculos de ET'!$K103+'Cálculos de ET'!$L103)</f>
        <v>3.4148318320075868</v>
      </c>
      <c r="N105" s="11">
        <f>MIN(M105*Constantes!$E$16,0.8*(Q104+Clima!$F103-O105-P105-Constantes!$D$12))</f>
        <v>1.851148252153779</v>
      </c>
      <c r="O105" s="11">
        <f>IF(Clima!$F103&gt;0.05*Constantes!$E$17,((Clima!$F103-0.05*Constantes!$E$17)^2)/(Clima!$F103+0.95*Constantes!$E$17),0)</f>
        <v>0</v>
      </c>
      <c r="P105" s="11">
        <f>MAX(0,Q104+Clima!$F103-O105-Constantes!$D$11)</f>
        <v>0</v>
      </c>
      <c r="Q105" s="11">
        <f>Q104+Clima!$F103-O105-N105-P105</f>
        <v>16.293889378587693</v>
      </c>
      <c r="R105" s="11">
        <f>0.0526*O105*Clima!$F103^1.218</f>
        <v>0</v>
      </c>
      <c r="S105" s="11">
        <f>R105*Constantes!$E$24</f>
        <v>0</v>
      </c>
      <c r="T105" s="33"/>
      <c r="U105" s="11">
        <v>100</v>
      </c>
      <c r="V105" s="11">
        <f>'Cálculos de ET'!$I103*((1-Constantes!$F$18)*'Cálculos de ET'!$K103+'Cálculos de ET'!$L103)</f>
        <v>3.4148318320075868</v>
      </c>
      <c r="W105" s="11">
        <f>MIN(V105*Constantes!$F$16,0.8*(Z104+Clima!$F103-X105-Y105-Constantes!$D$12))</f>
        <v>2.0204214401503324</v>
      </c>
      <c r="X105" s="11">
        <f>IF(Clima!$F103&gt;0.05*Constantes!$F$17,((Clima!$F103-0.05*Constantes!$F$17)^2)/(Clima!$F103+0.95*Constantes!$F$17),0)</f>
        <v>0</v>
      </c>
      <c r="Y105" s="11">
        <f>MAX(0,Z104+Clima!$F103-X105-Constantes!$D$11)</f>
        <v>0</v>
      </c>
      <c r="Z105" s="11">
        <f>Z104+Clima!$F103-X105-W105-Y105</f>
        <v>11.58405399071658</v>
      </c>
      <c r="AA105" s="11">
        <f>0.0526*X105*Clima!$F103^1.218</f>
        <v>0</v>
      </c>
      <c r="AB105" s="11">
        <f>AA105*Constantes!$F$24</f>
        <v>0</v>
      </c>
      <c r="AC105" s="33"/>
      <c r="AD105" s="11">
        <v>100</v>
      </c>
      <c r="AE105" s="11">
        <f>0.0526*Clima!$F103^2.218</f>
        <v>0</v>
      </c>
      <c r="AF105" s="11">
        <f>IF(Clima!$F103&gt;0.05*$AJ$6,((Clima!$F103-0.05*$AJ$6)^2)/(Clima!$F103+0.95*$AJ$6),0)</f>
        <v>0</v>
      </c>
      <c r="AG105" s="11">
        <v>0</v>
      </c>
      <c r="AH105" s="11"/>
      <c r="AI105" s="11"/>
      <c r="AJ105" s="33"/>
      <c r="AK105" s="34"/>
    </row>
    <row r="106" spans="2:37" x14ac:dyDescent="0.25">
      <c r="B106" s="32"/>
      <c r="C106" s="11">
        <v>101</v>
      </c>
      <c r="D106" s="11">
        <f>'Cálculos de ET'!$I104*((1-Constantes!$D$18)*'Cálculos de ET'!$K104+'Cálculos de ET'!$L104)</f>
        <v>3.4347009446881005</v>
      </c>
      <c r="E106" s="11">
        <f>MIN(D106*Constantes!$D$16,0.8*(H105+Clima!$F104-F106-G106-Constantes!$D$12))</f>
        <v>1.7059254274053204</v>
      </c>
      <c r="F106" s="11">
        <f>IF(Clima!$F104&gt;0.05*Constantes!$D$17,((Clima!$F104-0.05*Constantes!$D$17)^2)/(Clima!$F104+0.95*Constantes!$D$17),0)</f>
        <v>0</v>
      </c>
      <c r="G106" s="11">
        <f>MAX(0,H105+Clima!$F104-F106-Constantes!$D$11)</f>
        <v>0</v>
      </c>
      <c r="H106" s="11">
        <f>H105+Clima!$F104-F106-E106-G106</f>
        <v>17.783266180775993</v>
      </c>
      <c r="I106" s="11">
        <f>0.0526*F106*Clima!$F104^1.218</f>
        <v>0</v>
      </c>
      <c r="J106" s="11">
        <f>I106*Constantes!$D$24</f>
        <v>0</v>
      </c>
      <c r="K106" s="33"/>
      <c r="L106" s="11">
        <v>101</v>
      </c>
      <c r="M106" s="11">
        <f>'Cálculos de ET'!$I104*((1-Constantes!$E$18)*'Cálculos de ET'!$K104+'Cálculos de ET'!$L104)</f>
        <v>3.4347009446881005</v>
      </c>
      <c r="N106" s="11">
        <f>MIN(M106*Constantes!$E$16,0.8*(Q105+Clima!$F104-O106-P106-Constantes!$D$12))</f>
        <v>1.8619191114580733</v>
      </c>
      <c r="O106" s="11">
        <f>IF(Clima!$F104&gt;0.05*Constantes!$E$17,((Clima!$F104-0.05*Constantes!$E$17)^2)/(Clima!$F104+0.95*Constantes!$E$17),0)</f>
        <v>0</v>
      </c>
      <c r="P106" s="11">
        <f>MAX(0,Q105+Clima!$F104-O106-Constantes!$D$11)</f>
        <v>0</v>
      </c>
      <c r="Q106" s="11">
        <f>Q105+Clima!$F104-O106-N106-P106</f>
        <v>14.43197026712962</v>
      </c>
      <c r="R106" s="11">
        <f>0.0526*O106*Clima!$F104^1.218</f>
        <v>0</v>
      </c>
      <c r="S106" s="11">
        <f>R106*Constantes!$E$24</f>
        <v>0</v>
      </c>
      <c r="T106" s="33"/>
      <c r="U106" s="11">
        <v>101</v>
      </c>
      <c r="V106" s="11">
        <f>'Cálculos de ET'!$I104*((1-Constantes!$F$18)*'Cálculos de ET'!$K104+'Cálculos de ET'!$L104)</f>
        <v>3.4347009446881005</v>
      </c>
      <c r="W106" s="11">
        <f>MIN(V106*Constantes!$F$16,0.8*(Z105+Clima!$F104-X106-Y106-Constantes!$D$12))</f>
        <v>2.0321772112194081</v>
      </c>
      <c r="X106" s="11">
        <f>IF(Clima!$F104&gt;0.05*Constantes!$F$17,((Clima!$F104-0.05*Constantes!$F$17)^2)/(Clima!$F104+0.95*Constantes!$F$17),0)</f>
        <v>0</v>
      </c>
      <c r="Y106" s="11">
        <f>MAX(0,Z105+Clima!$F104-X106-Constantes!$D$11)</f>
        <v>0</v>
      </c>
      <c r="Z106" s="11">
        <f>Z105+Clima!$F104-X106-W106-Y106</f>
        <v>9.5518767794971708</v>
      </c>
      <c r="AA106" s="11">
        <f>0.0526*X106*Clima!$F104^1.218</f>
        <v>0</v>
      </c>
      <c r="AB106" s="11">
        <f>AA106*Constantes!$F$24</f>
        <v>0</v>
      </c>
      <c r="AC106" s="33"/>
      <c r="AD106" s="11">
        <v>101</v>
      </c>
      <c r="AE106" s="11">
        <f>0.0526*Clima!$F104^2.218</f>
        <v>0</v>
      </c>
      <c r="AF106" s="11">
        <f>IF(Clima!$F104&gt;0.05*$AJ$6,((Clima!$F104-0.05*$AJ$6)^2)/(Clima!$F104+0.95*$AJ$6),0)</f>
        <v>0</v>
      </c>
      <c r="AG106" s="11">
        <v>0</v>
      </c>
      <c r="AH106" s="11"/>
      <c r="AI106" s="11"/>
      <c r="AJ106" s="33"/>
      <c r="AK106" s="34"/>
    </row>
    <row r="107" spans="2:37" x14ac:dyDescent="0.25">
      <c r="B107" s="32"/>
      <c r="C107" s="11">
        <v>102</v>
      </c>
      <c r="D107" s="11">
        <f>'Cálculos de ET'!$I105*((1-Constantes!$D$18)*'Cálculos de ET'!$K105+'Cálculos de ET'!$L105)</f>
        <v>3.4136927835659674</v>
      </c>
      <c r="E107" s="11">
        <f>MIN(D107*Constantes!$D$16,0.8*(H106+Clima!$F105-F107-G107-Constantes!$D$12))</f>
        <v>1.6954912275089074</v>
      </c>
      <c r="F107" s="11">
        <f>IF(Clima!$F105&gt;0.05*Constantes!$D$17,((Clima!$F105-0.05*Constantes!$D$17)^2)/(Clima!$F105+0.95*Constantes!$D$17),0)</f>
        <v>4.5161823697353496E-3</v>
      </c>
      <c r="G107" s="11">
        <f>MAX(0,H106+Clima!$F105-F107-Constantes!$D$11)</f>
        <v>0</v>
      </c>
      <c r="H107" s="11">
        <f>H106+Clima!$F105-F107-E107-G107</f>
        <v>19.583258770897352</v>
      </c>
      <c r="I107" s="11">
        <f>0.0526*F107*Clima!$F105^1.218</f>
        <v>1.092526785038414E-3</v>
      </c>
      <c r="J107" s="11">
        <f>I107*Constantes!$D$24</f>
        <v>6.6702841701954802E-6</v>
      </c>
      <c r="K107" s="33"/>
      <c r="L107" s="11">
        <v>102</v>
      </c>
      <c r="M107" s="11">
        <f>'Cálculos de ET'!$I105*((1-Constantes!$E$18)*'Cálculos de ET'!$K105+'Cálculos de ET'!$L105)</f>
        <v>3.4136927835659674</v>
      </c>
      <c r="N107" s="11">
        <f>MIN(M107*Constantes!$E$16,0.8*(Q106+Clima!$F105-O107-P107-Constantes!$D$12))</f>
        <v>1.8505307846954817</v>
      </c>
      <c r="O107" s="11">
        <f>IF(Clima!$F105&gt;0.05*Constantes!$E$17,((Clima!$F105-0.05*Constantes!$E$17)^2)/(Clima!$F105+0.95*Constantes!$E$17),0)</f>
        <v>0</v>
      </c>
      <c r="P107" s="11">
        <f>MAX(0,Q106+Clima!$F105-O107-Constantes!$D$11)</f>
        <v>0</v>
      </c>
      <c r="Q107" s="11">
        <f>Q106+Clima!$F105-O107-N107-P107</f>
        <v>16.081439482434138</v>
      </c>
      <c r="R107" s="11">
        <f>0.0526*O107*Clima!$F105^1.218</f>
        <v>0</v>
      </c>
      <c r="S107" s="11">
        <f>R107*Constantes!$E$24</f>
        <v>0</v>
      </c>
      <c r="T107" s="33"/>
      <c r="U107" s="11">
        <v>102</v>
      </c>
      <c r="V107" s="11">
        <f>'Cálculos de ET'!$I105*((1-Constantes!$F$18)*'Cálculos de ET'!$K105+'Cálculos de ET'!$L105)</f>
        <v>3.4136927835659674</v>
      </c>
      <c r="W107" s="11">
        <f>MIN(V107*Constantes!$F$16,0.8*(Z106+Clima!$F105-X107-Y107-Constantes!$D$12))</f>
        <v>2.0197475100694287</v>
      </c>
      <c r="X107" s="11">
        <f>IF(Clima!$F105&gt;0.05*Constantes!$F$17,((Clima!$F105-0.05*Constantes!$F$17)^2)/(Clima!$F105+0.95*Constantes!$F$17),0)</f>
        <v>0</v>
      </c>
      <c r="Y107" s="11">
        <f>MAX(0,Z106+Clima!$F105-X107-Constantes!$D$11)</f>
        <v>0</v>
      </c>
      <c r="Z107" s="11">
        <f>Z106+Clima!$F105-X107-W107-Y107</f>
        <v>11.032129269427742</v>
      </c>
      <c r="AA107" s="11">
        <f>0.0526*X107*Clima!$F105^1.218</f>
        <v>0</v>
      </c>
      <c r="AB107" s="11">
        <f>AA107*Constantes!$F$24</f>
        <v>0</v>
      </c>
      <c r="AC107" s="33"/>
      <c r="AD107" s="11">
        <v>102</v>
      </c>
      <c r="AE107" s="11">
        <f>0.0526*Clima!$F105^2.218</f>
        <v>0.84669825852460612</v>
      </c>
      <c r="AF107" s="11">
        <f>IF(Clima!$F105&gt;0.05*$AJ$6,((Clima!$F105-0.05*$AJ$6)^2)/(Clima!$F105+0.95*$AJ$6),0)</f>
        <v>8.5881224531493036E-2</v>
      </c>
      <c r="AG107" s="11">
        <v>2.0775852357364521E-2</v>
      </c>
      <c r="AH107" s="11"/>
      <c r="AI107" s="11"/>
      <c r="AJ107" s="33"/>
      <c r="AK107" s="34"/>
    </row>
    <row r="108" spans="2:37" x14ac:dyDescent="0.25">
      <c r="B108" s="32"/>
      <c r="C108" s="11">
        <v>103</v>
      </c>
      <c r="D108" s="11">
        <f>'Cálculos de ET'!$I106*((1-Constantes!$D$18)*'Cálculos de ET'!$K106+'Cálculos de ET'!$L106)</f>
        <v>3.1888308790555953</v>
      </c>
      <c r="E108" s="11">
        <f>MIN(D108*Constantes!$D$16,0.8*(H107+Clima!$F106-F108-G108-Constantes!$D$12))</f>
        <v>1.5838082464469665</v>
      </c>
      <c r="F108" s="11">
        <f>IF(Clima!$F106&gt;0.05*Constantes!$D$17,((Clima!$F106-0.05*Constantes!$D$17)^2)/(Clima!$F106+0.95*Constantes!$D$17),0)</f>
        <v>0</v>
      </c>
      <c r="G108" s="11">
        <f>MAX(0,H107+Clima!$F106-F108-Constantes!$D$11)</f>
        <v>0</v>
      </c>
      <c r="H108" s="11">
        <f>H107+Clima!$F106-F108-E108-G108</f>
        <v>19.799450524450386</v>
      </c>
      <c r="I108" s="11">
        <f>0.0526*F108*Clima!$F106^1.218</f>
        <v>0</v>
      </c>
      <c r="J108" s="11">
        <f>I108*Constantes!$D$24</f>
        <v>0</v>
      </c>
      <c r="K108" s="33"/>
      <c r="L108" s="11">
        <v>103</v>
      </c>
      <c r="M108" s="11">
        <f>'Cálculos de ET'!$I106*((1-Constantes!$E$18)*'Cálculos de ET'!$K106+'Cálculos de ET'!$L106)</f>
        <v>3.1888308790555953</v>
      </c>
      <c r="N108" s="11">
        <f>MIN(M108*Constantes!$E$16,0.8*(Q107+Clima!$F106-O108-P108-Constantes!$D$12))</f>
        <v>1.7286352589454979</v>
      </c>
      <c r="O108" s="11">
        <f>IF(Clima!$F106&gt;0.05*Constantes!$E$17,((Clima!$F106-0.05*Constantes!$E$17)^2)/(Clima!$F106+0.95*Constantes!$E$17),0)</f>
        <v>0</v>
      </c>
      <c r="P108" s="11">
        <f>MAX(0,Q107+Clima!$F106-O108-Constantes!$D$11)</f>
        <v>0</v>
      </c>
      <c r="Q108" s="11">
        <f>Q107+Clima!$F106-O108-N108-P108</f>
        <v>16.152804223488641</v>
      </c>
      <c r="R108" s="11">
        <f>0.0526*O108*Clima!$F106^1.218</f>
        <v>0</v>
      </c>
      <c r="S108" s="11">
        <f>R108*Constantes!$E$24</f>
        <v>0</v>
      </c>
      <c r="T108" s="33"/>
      <c r="U108" s="11">
        <v>103</v>
      </c>
      <c r="V108" s="11">
        <f>'Cálculos de ET'!$I106*((1-Constantes!$F$18)*'Cálculos de ET'!$K106+'Cálculos de ET'!$L106)</f>
        <v>3.1888308790555953</v>
      </c>
      <c r="W108" s="11">
        <f>MIN(V108*Constantes!$F$16,0.8*(Z107+Clima!$F106-X108-Y108-Constantes!$D$12))</f>
        <v>1.8867055814194023</v>
      </c>
      <c r="X108" s="11">
        <f>IF(Clima!$F106&gt;0.05*Constantes!$F$17,((Clima!$F106-0.05*Constantes!$F$17)^2)/(Clima!$F106+0.95*Constantes!$F$17),0)</f>
        <v>0</v>
      </c>
      <c r="Y108" s="11">
        <f>MAX(0,Z107+Clima!$F106-X108-Constantes!$D$11)</f>
        <v>0</v>
      </c>
      <c r="Z108" s="11">
        <f>Z107+Clima!$F106-X108-W108-Y108</f>
        <v>10.94542368800834</v>
      </c>
      <c r="AA108" s="11">
        <f>0.0526*X108*Clima!$F106^1.218</f>
        <v>0</v>
      </c>
      <c r="AB108" s="11">
        <f>AA108*Constantes!$F$24</f>
        <v>0</v>
      </c>
      <c r="AC108" s="33"/>
      <c r="AD108" s="11">
        <v>103</v>
      </c>
      <c r="AE108" s="11">
        <f>0.0526*Clima!$F106^2.218</f>
        <v>0.19372254258423433</v>
      </c>
      <c r="AF108" s="11">
        <f>IF(Clima!$F106&gt;0.05*$AJ$6,((Clima!$F106-0.05*$AJ$6)^2)/(Clima!$F106+0.95*$AJ$6),0)</f>
        <v>1.3395249151634377E-4</v>
      </c>
      <c r="AG108" s="11">
        <v>1.441645402335511E-5</v>
      </c>
      <c r="AH108" s="11"/>
      <c r="AI108" s="11"/>
      <c r="AJ108" s="33"/>
      <c r="AK108" s="34"/>
    </row>
    <row r="109" spans="2:37" x14ac:dyDescent="0.25">
      <c r="B109" s="32"/>
      <c r="C109" s="11">
        <v>104</v>
      </c>
      <c r="D109" s="11">
        <f>'Cálculos de ET'!$I107*((1-Constantes!$D$18)*'Cálculos de ET'!$K107+'Cálculos de ET'!$L107)</f>
        <v>3.3714629066310664</v>
      </c>
      <c r="E109" s="11">
        <f>MIN(D109*Constantes!$D$16,0.8*(H108+Clima!$F107-F109-G109-Constantes!$D$12))</f>
        <v>1.6745167607301157</v>
      </c>
      <c r="F109" s="11">
        <f>IF(Clima!$F107&gt;0.05*Constantes!$D$17,((Clima!$F107-0.05*Constantes!$D$17)^2)/(Clima!$F107+0.95*Constantes!$D$17),0)</f>
        <v>0</v>
      </c>
      <c r="G109" s="11">
        <f>MAX(0,H108+Clima!$F107-F109-Constantes!$D$11)</f>
        <v>0</v>
      </c>
      <c r="H109" s="11">
        <f>H108+Clima!$F107-F109-E109-G109</f>
        <v>18.124933763720271</v>
      </c>
      <c r="I109" s="11">
        <f>0.0526*F109*Clima!$F107^1.218</f>
        <v>0</v>
      </c>
      <c r="J109" s="11">
        <f>I109*Constantes!$D$24</f>
        <v>0</v>
      </c>
      <c r="K109" s="33"/>
      <c r="L109" s="11">
        <v>104</v>
      </c>
      <c r="M109" s="11">
        <f>'Cálculos de ET'!$I107*((1-Constantes!$E$18)*'Cálculos de ET'!$K107+'Cálculos de ET'!$L107)</f>
        <v>3.3714629066310664</v>
      </c>
      <c r="N109" s="11">
        <f>MIN(M109*Constantes!$E$16,0.8*(Q108+Clima!$F107-O109-P109-Constantes!$D$12))</f>
        <v>1.8276383651789538</v>
      </c>
      <c r="O109" s="11">
        <f>IF(Clima!$F107&gt;0.05*Constantes!$E$17,((Clima!$F107-0.05*Constantes!$E$17)^2)/(Clima!$F107+0.95*Constantes!$E$17),0)</f>
        <v>0</v>
      </c>
      <c r="P109" s="11">
        <f>MAX(0,Q108+Clima!$F107-O109-Constantes!$D$11)</f>
        <v>0</v>
      </c>
      <c r="Q109" s="11">
        <f>Q108+Clima!$F107-O109-N109-P109</f>
        <v>14.325165858309687</v>
      </c>
      <c r="R109" s="11">
        <f>0.0526*O109*Clima!$F107^1.218</f>
        <v>0</v>
      </c>
      <c r="S109" s="11">
        <f>R109*Constantes!$E$24</f>
        <v>0</v>
      </c>
      <c r="T109" s="33"/>
      <c r="U109" s="11">
        <v>104</v>
      </c>
      <c r="V109" s="11">
        <f>'Cálculos de ET'!$I107*((1-Constantes!$F$18)*'Cálculos de ET'!$K107+'Cálculos de ET'!$L107)</f>
        <v>3.3714629066310664</v>
      </c>
      <c r="W109" s="11">
        <f>MIN(V109*Constantes!$F$16,0.8*(Z108+Clima!$F107-X109-Y109-Constantes!$D$12))</f>
        <v>1.9947617558737316</v>
      </c>
      <c r="X109" s="11">
        <f>IF(Clima!$F107&gt;0.05*Constantes!$F$17,((Clima!$F107-0.05*Constantes!$F$17)^2)/(Clima!$F107+0.95*Constantes!$F$17),0)</f>
        <v>0</v>
      </c>
      <c r="Y109" s="11">
        <f>MAX(0,Z108+Clima!$F107-X109-Constantes!$D$11)</f>
        <v>0</v>
      </c>
      <c r="Z109" s="11">
        <f>Z108+Clima!$F107-X109-W109-Y109</f>
        <v>8.9506619321346079</v>
      </c>
      <c r="AA109" s="11">
        <f>0.0526*X109*Clima!$F107^1.218</f>
        <v>0</v>
      </c>
      <c r="AB109" s="11">
        <f>AA109*Constantes!$F$24</f>
        <v>0</v>
      </c>
      <c r="AC109" s="33"/>
      <c r="AD109" s="11">
        <v>104</v>
      </c>
      <c r="AE109" s="11">
        <f>0.0526*Clima!$F107^2.218</f>
        <v>0</v>
      </c>
      <c r="AF109" s="11">
        <f>IF(Clima!$F107&gt;0.05*$AJ$6,((Clima!$F107-0.05*$AJ$6)^2)/(Clima!$F107+0.95*$AJ$6),0)</f>
        <v>0</v>
      </c>
      <c r="AG109" s="11">
        <v>0</v>
      </c>
      <c r="AH109" s="11"/>
      <c r="AI109" s="11"/>
      <c r="AJ109" s="33"/>
      <c r="AK109" s="34"/>
    </row>
    <row r="110" spans="2:37" x14ac:dyDescent="0.25">
      <c r="B110" s="32"/>
      <c r="C110" s="11">
        <v>105</v>
      </c>
      <c r="D110" s="11">
        <f>'Cálculos de ET'!$I108*((1-Constantes!$D$18)*'Cálculos de ET'!$K108+'Cálculos de ET'!$L108)</f>
        <v>3.2022576973547623</v>
      </c>
      <c r="E110" s="11">
        <f>MIN(D110*Constantes!$D$16,0.8*(H109+Clima!$F108-F110-G110-Constantes!$D$12))</f>
        <v>1.5904769931921887</v>
      </c>
      <c r="F110" s="11">
        <f>IF(Clima!$F108&gt;0.05*Constantes!$D$17,((Clima!$F108-0.05*Constantes!$D$17)^2)/(Clima!$F108+0.95*Constantes!$D$17),0)</f>
        <v>0</v>
      </c>
      <c r="G110" s="11">
        <f>MAX(0,H109+Clima!$F108-F110-Constantes!$D$11)</f>
        <v>0</v>
      </c>
      <c r="H110" s="11">
        <f>H109+Clima!$F108-F110-E110-G110</f>
        <v>16.534456770528081</v>
      </c>
      <c r="I110" s="11">
        <f>0.0526*F110*Clima!$F108^1.218</f>
        <v>0</v>
      </c>
      <c r="J110" s="11">
        <f>I110*Constantes!$D$24</f>
        <v>0</v>
      </c>
      <c r="K110" s="33"/>
      <c r="L110" s="11">
        <v>105</v>
      </c>
      <c r="M110" s="11">
        <f>'Cálculos de ET'!$I108*((1-Constantes!$E$18)*'Cálculos de ET'!$K108+'Cálculos de ET'!$L108)</f>
        <v>3.2022576973547623</v>
      </c>
      <c r="N110" s="11">
        <f>MIN(M110*Constantes!$E$16,0.8*(Q109+Clima!$F108-O110-P110-Constantes!$D$12))</f>
        <v>1.7359138109940997</v>
      </c>
      <c r="O110" s="11">
        <f>IF(Clima!$F108&gt;0.05*Constantes!$E$17,((Clima!$F108-0.05*Constantes!$E$17)^2)/(Clima!$F108+0.95*Constantes!$E$17),0)</f>
        <v>0</v>
      </c>
      <c r="P110" s="11">
        <f>MAX(0,Q109+Clima!$F108-O110-Constantes!$D$11)</f>
        <v>0</v>
      </c>
      <c r="Q110" s="11">
        <f>Q109+Clima!$F108-O110-N110-P110</f>
        <v>12.589252047315586</v>
      </c>
      <c r="R110" s="11">
        <f>0.0526*O110*Clima!$F108^1.218</f>
        <v>0</v>
      </c>
      <c r="S110" s="11">
        <f>R110*Constantes!$E$24</f>
        <v>0</v>
      </c>
      <c r="T110" s="33"/>
      <c r="U110" s="11">
        <v>105</v>
      </c>
      <c r="V110" s="11">
        <f>'Cálculos de ET'!$I108*((1-Constantes!$F$18)*'Cálculos de ET'!$K108+'Cálculos de ET'!$L108)</f>
        <v>3.2022576973547623</v>
      </c>
      <c r="W110" s="11">
        <f>MIN(V110*Constantes!$F$16,0.8*(Z109+Clima!$F108-X110-Y110-Constantes!$D$12))</f>
        <v>1.1605295457076863</v>
      </c>
      <c r="X110" s="11">
        <f>IF(Clima!$F108&gt;0.05*Constantes!$F$17,((Clima!$F108-0.05*Constantes!$F$17)^2)/(Clima!$F108+0.95*Constantes!$F$17),0)</f>
        <v>0</v>
      </c>
      <c r="Y110" s="11">
        <f>MAX(0,Z109+Clima!$F108-X110-Constantes!$D$11)</f>
        <v>0</v>
      </c>
      <c r="Z110" s="11">
        <f>Z109+Clima!$F108-X110-W110-Y110</f>
        <v>7.7901323864269214</v>
      </c>
      <c r="AA110" s="11">
        <f>0.0526*X110*Clima!$F108^1.218</f>
        <v>0</v>
      </c>
      <c r="AB110" s="11">
        <f>AA110*Constantes!$F$24</f>
        <v>0</v>
      </c>
      <c r="AC110" s="33"/>
      <c r="AD110" s="11">
        <v>105</v>
      </c>
      <c r="AE110" s="11">
        <f>0.0526*Clima!$F108^2.218</f>
        <v>0</v>
      </c>
      <c r="AF110" s="11">
        <f>IF(Clima!$F108&gt;0.05*$AJ$6,((Clima!$F108-0.05*$AJ$6)^2)/(Clima!$F108+0.95*$AJ$6),0)</f>
        <v>0</v>
      </c>
      <c r="AG110" s="11">
        <v>0</v>
      </c>
      <c r="AH110" s="11"/>
      <c r="AI110" s="11"/>
      <c r="AJ110" s="33"/>
      <c r="AK110" s="34"/>
    </row>
    <row r="111" spans="2:37" x14ac:dyDescent="0.25">
      <c r="B111" s="32"/>
      <c r="C111" s="11">
        <v>106</v>
      </c>
      <c r="D111" s="11">
        <f>'Cálculos de ET'!$I109*((1-Constantes!$D$18)*'Cálculos de ET'!$K109+'Cálculos de ET'!$L109)</f>
        <v>3.2677613808019412</v>
      </c>
      <c r="E111" s="11">
        <f>MIN(D111*Constantes!$D$16,0.8*(H110+Clima!$F109-F111-G111-Constantes!$D$12))</f>
        <v>1.6230109462148146</v>
      </c>
      <c r="F111" s="11">
        <f>IF(Clima!$F109&gt;0.05*Constantes!$D$17,((Clima!$F109-0.05*Constantes!$D$17)^2)/(Clima!$F109+0.95*Constantes!$D$17),0)</f>
        <v>0</v>
      </c>
      <c r="G111" s="11">
        <f>MAX(0,H110+Clima!$F109-F111-Constantes!$D$11)</f>
        <v>0</v>
      </c>
      <c r="H111" s="11">
        <f>H110+Clima!$F109-F111-E111-G111</f>
        <v>14.911445824313267</v>
      </c>
      <c r="I111" s="11">
        <f>0.0526*F111*Clima!$F109^1.218</f>
        <v>0</v>
      </c>
      <c r="J111" s="11">
        <f>I111*Constantes!$D$24</f>
        <v>0</v>
      </c>
      <c r="K111" s="33"/>
      <c r="L111" s="11">
        <v>106</v>
      </c>
      <c r="M111" s="11">
        <f>'Cálculos de ET'!$I109*((1-Constantes!$E$18)*'Cálculos de ET'!$K109+'Cálculos de ET'!$L109)</f>
        <v>3.2677613808019412</v>
      </c>
      <c r="N111" s="11">
        <f>MIN(M111*Constantes!$E$16,0.8*(Q110+Clima!$F109-O111-P111-Constantes!$D$12))</f>
        <v>1.7714227423523952</v>
      </c>
      <c r="O111" s="11">
        <f>IF(Clima!$F109&gt;0.05*Constantes!$E$17,((Clima!$F109-0.05*Constantes!$E$17)^2)/(Clima!$F109+0.95*Constantes!$E$17),0)</f>
        <v>0</v>
      </c>
      <c r="P111" s="11">
        <f>MAX(0,Q110+Clima!$F109-O111-Constantes!$D$11)</f>
        <v>0</v>
      </c>
      <c r="Q111" s="11">
        <f>Q110+Clima!$F109-O111-N111-P111</f>
        <v>10.81782930496319</v>
      </c>
      <c r="R111" s="11">
        <f>0.0526*O111*Clima!$F109^1.218</f>
        <v>0</v>
      </c>
      <c r="S111" s="11">
        <f>R111*Constantes!$E$24</f>
        <v>0</v>
      </c>
      <c r="T111" s="33"/>
      <c r="U111" s="11">
        <v>106</v>
      </c>
      <c r="V111" s="11">
        <f>'Cálculos de ET'!$I109*((1-Constantes!$F$18)*'Cálculos de ET'!$K109+'Cálculos de ET'!$L109)</f>
        <v>3.2677613808019412</v>
      </c>
      <c r="W111" s="11">
        <f>MIN(V111*Constantes!$F$16,0.8*(Z110+Clima!$F109-X111-Y111-Constantes!$D$12))</f>
        <v>0.23210590914153714</v>
      </c>
      <c r="X111" s="11">
        <f>IF(Clima!$F109&gt;0.05*Constantes!$F$17,((Clima!$F109-0.05*Constantes!$F$17)^2)/(Clima!$F109+0.95*Constantes!$F$17),0)</f>
        <v>0</v>
      </c>
      <c r="Y111" s="11">
        <f>MAX(0,Z110+Clima!$F109-X111-Constantes!$D$11)</f>
        <v>0</v>
      </c>
      <c r="Z111" s="11">
        <f>Z110+Clima!$F109-X111-W111-Y111</f>
        <v>7.5580264772853845</v>
      </c>
      <c r="AA111" s="11">
        <f>0.0526*X111*Clima!$F109^1.218</f>
        <v>0</v>
      </c>
      <c r="AB111" s="11">
        <f>AA111*Constantes!$F$24</f>
        <v>0</v>
      </c>
      <c r="AC111" s="33"/>
      <c r="AD111" s="11">
        <v>106</v>
      </c>
      <c r="AE111" s="11">
        <f>0.0526*Clima!$F109^2.218</f>
        <v>0</v>
      </c>
      <c r="AF111" s="11">
        <f>IF(Clima!$F109&gt;0.05*$AJ$6,((Clima!$F109-0.05*$AJ$6)^2)/(Clima!$F109+0.95*$AJ$6),0)</f>
        <v>0</v>
      </c>
      <c r="AG111" s="11">
        <v>0</v>
      </c>
      <c r="AH111" s="11"/>
      <c r="AI111" s="11"/>
      <c r="AJ111" s="33"/>
      <c r="AK111" s="34"/>
    </row>
    <row r="112" spans="2:37" x14ac:dyDescent="0.25">
      <c r="B112" s="32"/>
      <c r="C112" s="11">
        <v>107</v>
      </c>
      <c r="D112" s="11">
        <f>'Cálculos de ET'!$I110*((1-Constantes!$D$18)*'Cálculos de ET'!$K110+'Cálculos de ET'!$L110)</f>
        <v>3.2217583373054661</v>
      </c>
      <c r="E112" s="11">
        <f>MIN(D112*Constantes!$D$16,0.8*(H111+Clima!$F110-F112-G112-Constantes!$D$12))</f>
        <v>1.6001624470579845</v>
      </c>
      <c r="F112" s="11">
        <f>IF(Clima!$F110&gt;0.05*Constantes!$D$17,((Clima!$F110-0.05*Constantes!$D$17)^2)/(Clima!$F110+0.95*Constantes!$D$17),0)</f>
        <v>0</v>
      </c>
      <c r="G112" s="11">
        <f>MAX(0,H111+Clima!$F110-F112-Constantes!$D$11)</f>
        <v>0</v>
      </c>
      <c r="H112" s="11">
        <f>H111+Clima!$F110-F112-E112-G112</f>
        <v>13.311283377255283</v>
      </c>
      <c r="I112" s="11">
        <f>0.0526*F112*Clima!$F110^1.218</f>
        <v>0</v>
      </c>
      <c r="J112" s="11">
        <f>I112*Constantes!$D$24</f>
        <v>0</v>
      </c>
      <c r="K112" s="33"/>
      <c r="L112" s="11">
        <v>107</v>
      </c>
      <c r="M112" s="11">
        <f>'Cálculos de ET'!$I110*((1-Constantes!$E$18)*'Cálculos de ET'!$K110+'Cálculos de ET'!$L110)</f>
        <v>3.2217583373054661</v>
      </c>
      <c r="N112" s="11">
        <f>MIN(M112*Constantes!$E$16,0.8*(Q111+Clima!$F110-O112-P112-Constantes!$D$12))</f>
        <v>1.7464849246935417</v>
      </c>
      <c r="O112" s="11">
        <f>IF(Clima!$F110&gt;0.05*Constantes!$E$17,((Clima!$F110-0.05*Constantes!$E$17)^2)/(Clima!$F110+0.95*Constantes!$E$17),0)</f>
        <v>0</v>
      </c>
      <c r="P112" s="11">
        <f>MAX(0,Q111+Clima!$F110-O112-Constantes!$D$11)</f>
        <v>0</v>
      </c>
      <c r="Q112" s="11">
        <f>Q111+Clima!$F110-O112-N112-P112</f>
        <v>9.0713443802696485</v>
      </c>
      <c r="R112" s="11">
        <f>0.0526*O112*Clima!$F110^1.218</f>
        <v>0</v>
      </c>
      <c r="S112" s="11">
        <f>R112*Constantes!$E$24</f>
        <v>0</v>
      </c>
      <c r="T112" s="33"/>
      <c r="U112" s="11">
        <v>107</v>
      </c>
      <c r="V112" s="11">
        <f>'Cálculos de ET'!$I110*((1-Constantes!$F$18)*'Cálculos de ET'!$K110+'Cálculos de ET'!$L110)</f>
        <v>3.2217583373054661</v>
      </c>
      <c r="W112" s="11">
        <f>MIN(V112*Constantes!$F$16,0.8*(Z111+Clima!$F110-X112-Y112-Constantes!$D$12))</f>
        <v>4.6421181828307567E-2</v>
      </c>
      <c r="X112" s="11">
        <f>IF(Clima!$F110&gt;0.05*Constantes!$F$17,((Clima!$F110-0.05*Constantes!$F$17)^2)/(Clima!$F110+0.95*Constantes!$F$17),0)</f>
        <v>0</v>
      </c>
      <c r="Y112" s="11">
        <f>MAX(0,Z111+Clima!$F110-X112-Constantes!$D$11)</f>
        <v>0</v>
      </c>
      <c r="Z112" s="11">
        <f>Z111+Clima!$F110-X112-W112-Y112</f>
        <v>7.5116052954570769</v>
      </c>
      <c r="AA112" s="11">
        <f>0.0526*X112*Clima!$F110^1.218</f>
        <v>0</v>
      </c>
      <c r="AB112" s="11">
        <f>AA112*Constantes!$F$24</f>
        <v>0</v>
      </c>
      <c r="AC112" s="33"/>
      <c r="AD112" s="11">
        <v>107</v>
      </c>
      <c r="AE112" s="11">
        <f>0.0526*Clima!$F110^2.218</f>
        <v>0</v>
      </c>
      <c r="AF112" s="11">
        <f>IF(Clima!$F110&gt;0.05*$AJ$6,((Clima!$F110-0.05*$AJ$6)^2)/(Clima!$F110+0.95*$AJ$6),0)</f>
        <v>0</v>
      </c>
      <c r="AG112" s="11">
        <v>0</v>
      </c>
      <c r="AH112" s="11"/>
      <c r="AI112" s="11"/>
      <c r="AJ112" s="33"/>
      <c r="AK112" s="34"/>
    </row>
    <row r="113" spans="2:37" x14ac:dyDescent="0.25">
      <c r="B113" s="32"/>
      <c r="C113" s="11">
        <v>108</v>
      </c>
      <c r="D113" s="11">
        <f>'Cálculos de ET'!$I111*((1-Constantes!$D$18)*'Cálculos de ET'!$K111+'Cálculos de ET'!$L111)</f>
        <v>3.2721238370570616</v>
      </c>
      <c r="E113" s="11">
        <f>MIN(D113*Constantes!$D$16,0.8*(H112+Clima!$F111-F113-G113-Constantes!$D$12))</f>
        <v>1.6251776632511443</v>
      </c>
      <c r="F113" s="11">
        <f>IF(Clima!$F111&gt;0.05*Constantes!$D$17,((Clima!$F111-0.05*Constantes!$D$17)^2)/(Clima!$F111+0.95*Constantes!$D$17),0)</f>
        <v>0</v>
      </c>
      <c r="G113" s="11">
        <f>MAX(0,H112+Clima!$F111-F113-Constantes!$D$11)</f>
        <v>0</v>
      </c>
      <c r="H113" s="11">
        <f>H112+Clima!$F111-F113-E113-G113</f>
        <v>12.386105714004138</v>
      </c>
      <c r="I113" s="11">
        <f>0.0526*F113*Clima!$F111^1.218</f>
        <v>0</v>
      </c>
      <c r="J113" s="11">
        <f>I113*Constantes!$D$24</f>
        <v>0</v>
      </c>
      <c r="K113" s="33"/>
      <c r="L113" s="11">
        <v>108</v>
      </c>
      <c r="M113" s="11">
        <f>'Cálculos de ET'!$I111*((1-Constantes!$E$18)*'Cálculos de ET'!$K111+'Cálculos de ET'!$L111)</f>
        <v>3.2721238370570616</v>
      </c>
      <c r="N113" s="11">
        <f>MIN(M113*Constantes!$E$16,0.8*(Q112+Clima!$F111-O113-P113-Constantes!$D$12))</f>
        <v>1.7737875889009338</v>
      </c>
      <c r="O113" s="11">
        <f>IF(Clima!$F111&gt;0.05*Constantes!$E$17,((Clima!$F111-0.05*Constantes!$E$17)^2)/(Clima!$F111+0.95*Constantes!$E$17),0)</f>
        <v>0</v>
      </c>
      <c r="P113" s="11">
        <f>MAX(0,Q112+Clima!$F111-O113-Constantes!$D$11)</f>
        <v>0</v>
      </c>
      <c r="Q113" s="11">
        <f>Q112+Clima!$F111-O113-N113-P113</f>
        <v>7.997556791368714</v>
      </c>
      <c r="R113" s="11">
        <f>0.0526*O113*Clima!$F111^1.218</f>
        <v>0</v>
      </c>
      <c r="S113" s="11">
        <f>R113*Constantes!$E$24</f>
        <v>0</v>
      </c>
      <c r="T113" s="33"/>
      <c r="U113" s="11">
        <v>108</v>
      </c>
      <c r="V113" s="11">
        <f>'Cálculos de ET'!$I111*((1-Constantes!$F$18)*'Cálculos de ET'!$K111+'Cálculos de ET'!$L111)</f>
        <v>3.2721238370570616</v>
      </c>
      <c r="W113" s="11">
        <f>MIN(V113*Constantes!$F$16,0.8*(Z112+Clima!$F111-X113-Y113-Constantes!$D$12))</f>
        <v>0.56928423636566095</v>
      </c>
      <c r="X113" s="11">
        <f>IF(Clima!$F111&gt;0.05*Constantes!$F$17,((Clima!$F111-0.05*Constantes!$F$17)^2)/(Clima!$F111+0.95*Constantes!$F$17),0)</f>
        <v>0</v>
      </c>
      <c r="Y113" s="11">
        <f>MAX(0,Z112+Clima!$F111-X113-Constantes!$D$11)</f>
        <v>0</v>
      </c>
      <c r="Z113" s="11">
        <f>Z112+Clima!$F111-X113-W113-Y113</f>
        <v>7.6423210590914152</v>
      </c>
      <c r="AA113" s="11">
        <f>0.0526*X113*Clima!$F111^1.218</f>
        <v>0</v>
      </c>
      <c r="AB113" s="11">
        <f>AA113*Constantes!$F$24</f>
        <v>0</v>
      </c>
      <c r="AC113" s="33"/>
      <c r="AD113" s="11">
        <v>108</v>
      </c>
      <c r="AE113" s="11">
        <f>0.0526*Clima!$F111^2.218</f>
        <v>2.3845871367955355E-2</v>
      </c>
      <c r="AF113" s="11">
        <f>IF(Clima!$F111&gt;0.05*$AJ$6,((Clima!$F111-0.05*$AJ$6)^2)/(Clima!$F111+0.95*$AJ$6),0)</f>
        <v>0</v>
      </c>
      <c r="AG113" s="11">
        <v>0</v>
      </c>
      <c r="AH113" s="11"/>
      <c r="AI113" s="11"/>
      <c r="AJ113" s="33"/>
      <c r="AK113" s="34"/>
    </row>
    <row r="114" spans="2:37" x14ac:dyDescent="0.25">
      <c r="B114" s="32"/>
      <c r="C114" s="11">
        <v>109</v>
      </c>
      <c r="D114" s="11">
        <f>'Cálculos de ET'!$I112*((1-Constantes!$D$18)*'Cálculos de ET'!$K112+'Cálculos de ET'!$L112)</f>
        <v>3.2971736370244411</v>
      </c>
      <c r="E114" s="11">
        <f>MIN(D114*Constantes!$D$16,0.8*(H113+Clima!$F112-F114-G114-Constantes!$D$12))</f>
        <v>1.6376192386325055</v>
      </c>
      <c r="F114" s="11">
        <f>IF(Clima!$F112&gt;0.05*Constantes!$D$17,((Clima!$F112-0.05*Constantes!$D$17)^2)/(Clima!$F112+0.95*Constantes!$D$17),0)</f>
        <v>0</v>
      </c>
      <c r="G114" s="11">
        <f>MAX(0,H113+Clima!$F112-F114-Constantes!$D$11)</f>
        <v>0</v>
      </c>
      <c r="H114" s="11">
        <f>H113+Clima!$F112-F114-E114-G114</f>
        <v>11.248486475371633</v>
      </c>
      <c r="I114" s="11">
        <f>0.0526*F114*Clima!$F112^1.218</f>
        <v>0</v>
      </c>
      <c r="J114" s="11">
        <f>I114*Constantes!$D$24</f>
        <v>0</v>
      </c>
      <c r="K114" s="33"/>
      <c r="L114" s="11">
        <v>109</v>
      </c>
      <c r="M114" s="11">
        <f>'Cálculos de ET'!$I112*((1-Constantes!$E$18)*'Cálculos de ET'!$K112+'Cálculos de ET'!$L112)</f>
        <v>3.2971736370244411</v>
      </c>
      <c r="N114" s="11">
        <f>MIN(M114*Constantes!$E$16,0.8*(Q113+Clima!$F112-O114-P114-Constantes!$D$12))</f>
        <v>0.79804543309497122</v>
      </c>
      <c r="O114" s="11">
        <f>IF(Clima!$F112&gt;0.05*Constantes!$E$17,((Clima!$F112-0.05*Constantes!$E$17)^2)/(Clima!$F112+0.95*Constantes!$E$17),0)</f>
        <v>0</v>
      </c>
      <c r="P114" s="11">
        <f>MAX(0,Q113+Clima!$F112-O114-Constantes!$D$11)</f>
        <v>0</v>
      </c>
      <c r="Q114" s="11">
        <f>Q113+Clima!$F112-O114-N114-P114</f>
        <v>7.6995113582737424</v>
      </c>
      <c r="R114" s="11">
        <f>0.0526*O114*Clima!$F112^1.218</f>
        <v>0</v>
      </c>
      <c r="S114" s="11">
        <f>R114*Constantes!$E$24</f>
        <v>0</v>
      </c>
      <c r="T114" s="33"/>
      <c r="U114" s="11">
        <v>109</v>
      </c>
      <c r="V114" s="11">
        <f>'Cálculos de ET'!$I112*((1-Constantes!$F$18)*'Cálculos de ET'!$K112+'Cálculos de ET'!$L112)</f>
        <v>3.2971736370244411</v>
      </c>
      <c r="W114" s="11">
        <f>MIN(V114*Constantes!$F$16,0.8*(Z113+Clima!$F112-X114-Y114-Constantes!$D$12))</f>
        <v>0.51385684727313219</v>
      </c>
      <c r="X114" s="11">
        <f>IF(Clima!$F112&gt;0.05*Constantes!$F$17,((Clima!$F112-0.05*Constantes!$F$17)^2)/(Clima!$F112+0.95*Constantes!$F$17),0)</f>
        <v>0</v>
      </c>
      <c r="Y114" s="11">
        <f>MAX(0,Z113+Clima!$F112-X114-Constantes!$D$11)</f>
        <v>0</v>
      </c>
      <c r="Z114" s="11">
        <f>Z113+Clima!$F112-X114-W114-Y114</f>
        <v>7.628464211818283</v>
      </c>
      <c r="AA114" s="11">
        <f>0.0526*X114*Clima!$F112^1.218</f>
        <v>0</v>
      </c>
      <c r="AB114" s="11">
        <f>AA114*Constantes!$F$24</f>
        <v>0</v>
      </c>
      <c r="AC114" s="33"/>
      <c r="AD114" s="11">
        <v>109</v>
      </c>
      <c r="AE114" s="11">
        <f>0.0526*Clima!$F112^2.218</f>
        <v>1.1305797794095535E-2</v>
      </c>
      <c r="AF114" s="11">
        <f>IF(Clima!$F112&gt;0.05*$AJ$6,((Clima!$F112-0.05*$AJ$6)^2)/(Clima!$F112+0.95*$AJ$6),0)</f>
        <v>0</v>
      </c>
      <c r="AG114" s="11">
        <v>0</v>
      </c>
      <c r="AH114" s="11"/>
      <c r="AI114" s="11"/>
      <c r="AJ114" s="33"/>
      <c r="AK114" s="34"/>
    </row>
    <row r="115" spans="2:37" x14ac:dyDescent="0.25">
      <c r="B115" s="32"/>
      <c r="C115" s="11">
        <v>110</v>
      </c>
      <c r="D115" s="11">
        <f>'Cálculos de ET'!$I113*((1-Constantes!$D$18)*'Cálculos de ET'!$K113+'Cálculos de ET'!$L113)</f>
        <v>3.3433816494725113</v>
      </c>
      <c r="E115" s="11">
        <f>MIN(D115*Constantes!$D$16,0.8*(H114+Clima!$F113-F115-G115-Constantes!$D$12))</f>
        <v>1.6605695404650229</v>
      </c>
      <c r="F115" s="11">
        <f>IF(Clima!$F113&gt;0.05*Constantes!$D$17,((Clima!$F113-0.05*Constantes!$D$17)^2)/(Clima!$F113+0.95*Constantes!$D$17),0)</f>
        <v>0</v>
      </c>
      <c r="G115" s="11">
        <f>MAX(0,H114+Clima!$F113-F115-Constantes!$D$11)</f>
        <v>0</v>
      </c>
      <c r="H115" s="11">
        <f>H114+Clima!$F113-F115-E115-G115</f>
        <v>9.5879169349066107</v>
      </c>
      <c r="I115" s="11">
        <f>0.0526*F115*Clima!$F113^1.218</f>
        <v>0</v>
      </c>
      <c r="J115" s="11">
        <f>I115*Constantes!$D$24</f>
        <v>0</v>
      </c>
      <c r="K115" s="33"/>
      <c r="L115" s="11">
        <v>110</v>
      </c>
      <c r="M115" s="11">
        <f>'Cálculos de ET'!$I113*((1-Constantes!$E$18)*'Cálculos de ET'!$K113+'Cálculos de ET'!$L113)</f>
        <v>3.3433816494725113</v>
      </c>
      <c r="N115" s="11">
        <f>MIN(M115*Constantes!$E$16,0.8*(Q114+Clima!$F113-O115-P115-Constantes!$D$12))</f>
        <v>0.15960908661899398</v>
      </c>
      <c r="O115" s="11">
        <f>IF(Clima!$F113&gt;0.05*Constantes!$E$17,((Clima!$F113-0.05*Constantes!$E$17)^2)/(Clima!$F113+0.95*Constantes!$E$17),0)</f>
        <v>0</v>
      </c>
      <c r="P115" s="11">
        <f>MAX(0,Q114+Clima!$F113-O115-Constantes!$D$11)</f>
        <v>0</v>
      </c>
      <c r="Q115" s="11">
        <f>Q114+Clima!$F113-O115-N115-P115</f>
        <v>7.5399022716547481</v>
      </c>
      <c r="R115" s="11">
        <f>0.0526*O115*Clima!$F113^1.218</f>
        <v>0</v>
      </c>
      <c r="S115" s="11">
        <f>R115*Constantes!$E$24</f>
        <v>0</v>
      </c>
      <c r="T115" s="33"/>
      <c r="U115" s="11">
        <v>110</v>
      </c>
      <c r="V115" s="11">
        <f>'Cálculos de ET'!$I113*((1-Constantes!$F$18)*'Cálculos de ET'!$K113+'Cálculos de ET'!$L113)</f>
        <v>3.3433816494725113</v>
      </c>
      <c r="W115" s="11">
        <f>MIN(V115*Constantes!$F$16,0.8*(Z114+Clima!$F113-X115-Y115-Constantes!$D$12))</f>
        <v>0.10277136945462645</v>
      </c>
      <c r="X115" s="11">
        <f>IF(Clima!$F113&gt;0.05*Constantes!$F$17,((Clima!$F113-0.05*Constantes!$F$17)^2)/(Clima!$F113+0.95*Constantes!$F$17),0)</f>
        <v>0</v>
      </c>
      <c r="Y115" s="11">
        <f>MAX(0,Z114+Clima!$F113-X115-Constantes!$D$11)</f>
        <v>0</v>
      </c>
      <c r="Z115" s="11">
        <f>Z114+Clima!$F113-X115-W115-Y115</f>
        <v>7.5256928423636564</v>
      </c>
      <c r="AA115" s="11">
        <f>0.0526*X115*Clima!$F113^1.218</f>
        <v>0</v>
      </c>
      <c r="AB115" s="11">
        <f>AA115*Constantes!$F$24</f>
        <v>0</v>
      </c>
      <c r="AC115" s="33"/>
      <c r="AD115" s="11">
        <v>110</v>
      </c>
      <c r="AE115" s="11">
        <f>0.0526*Clima!$F113^2.218</f>
        <v>0</v>
      </c>
      <c r="AF115" s="11">
        <f>IF(Clima!$F113&gt;0.05*$AJ$6,((Clima!$F113-0.05*$AJ$6)^2)/(Clima!$F113+0.95*$AJ$6),0)</f>
        <v>0</v>
      </c>
      <c r="AG115" s="11">
        <v>0</v>
      </c>
      <c r="AH115" s="11"/>
      <c r="AI115" s="11"/>
      <c r="AJ115" s="33"/>
      <c r="AK115" s="34"/>
    </row>
    <row r="116" spans="2:37" x14ac:dyDescent="0.25">
      <c r="B116" s="32"/>
      <c r="C116" s="11">
        <v>111</v>
      </c>
      <c r="D116" s="11">
        <f>'Cálculos de ET'!$I114*((1-Constantes!$D$18)*'Cálculos de ET'!$K114+'Cálculos de ET'!$L114)</f>
        <v>3.1802441485127995</v>
      </c>
      <c r="E116" s="11">
        <f>MIN(D116*Constantes!$D$16,0.8*(H115+Clima!$F114-F116-G116-Constantes!$D$12))</f>
        <v>1.5795434437153379</v>
      </c>
      <c r="F116" s="11">
        <f>IF(Clima!$F114&gt;0.05*Constantes!$D$17,((Clima!$F114-0.05*Constantes!$D$17)^2)/(Clima!$F114+0.95*Constantes!$D$17),0)</f>
        <v>0</v>
      </c>
      <c r="G116" s="11">
        <f>MAX(0,H115+Clima!$F114-F116-Constantes!$D$11)</f>
        <v>0</v>
      </c>
      <c r="H116" s="11">
        <f>H115+Clima!$F114-F116-E116-G116</f>
        <v>8.0083734911912732</v>
      </c>
      <c r="I116" s="11">
        <f>0.0526*F116*Clima!$F114^1.218</f>
        <v>0</v>
      </c>
      <c r="J116" s="11">
        <f>I116*Constantes!$D$24</f>
        <v>0</v>
      </c>
      <c r="K116" s="33"/>
      <c r="L116" s="11">
        <v>111</v>
      </c>
      <c r="M116" s="11">
        <f>'Cálculos de ET'!$I114*((1-Constantes!$E$18)*'Cálculos de ET'!$K114+'Cálculos de ET'!$L114)</f>
        <v>3.1802441485127995</v>
      </c>
      <c r="N116" s="11">
        <f>MIN(M116*Constantes!$E$16,0.8*(Q115+Clima!$F114-O116-P116-Constantes!$D$12))</f>
        <v>3.1921817323798507E-2</v>
      </c>
      <c r="O116" s="11">
        <f>IF(Clima!$F114&gt;0.05*Constantes!$E$17,((Clima!$F114-0.05*Constantes!$E$17)^2)/(Clima!$F114+0.95*Constantes!$E$17),0)</f>
        <v>0</v>
      </c>
      <c r="P116" s="11">
        <f>MAX(0,Q115+Clima!$F114-O116-Constantes!$D$11)</f>
        <v>0</v>
      </c>
      <c r="Q116" s="11">
        <f>Q115+Clima!$F114-O116-N116-P116</f>
        <v>7.5079804543309496</v>
      </c>
      <c r="R116" s="11">
        <f>0.0526*O116*Clima!$F114^1.218</f>
        <v>0</v>
      </c>
      <c r="S116" s="11">
        <f>R116*Constantes!$E$24</f>
        <v>0</v>
      </c>
      <c r="T116" s="33"/>
      <c r="U116" s="11">
        <v>111</v>
      </c>
      <c r="V116" s="11">
        <f>'Cálculos de ET'!$I114*((1-Constantes!$F$18)*'Cálculos de ET'!$K114+'Cálculos de ET'!$L114)</f>
        <v>3.1802441485127995</v>
      </c>
      <c r="W116" s="11">
        <f>MIN(V116*Constantes!$F$16,0.8*(Z115+Clima!$F114-X116-Y116-Constantes!$D$12))</f>
        <v>2.0554273890925148E-2</v>
      </c>
      <c r="X116" s="11">
        <f>IF(Clima!$F114&gt;0.05*Constantes!$F$17,((Clima!$F114-0.05*Constantes!$F$17)^2)/(Clima!$F114+0.95*Constantes!$F$17),0)</f>
        <v>0</v>
      </c>
      <c r="Y116" s="11">
        <f>MAX(0,Z115+Clima!$F114-X116-Constantes!$D$11)</f>
        <v>0</v>
      </c>
      <c r="Z116" s="11">
        <f>Z115+Clima!$F114-X116-W116-Y116</f>
        <v>7.5051385684727316</v>
      </c>
      <c r="AA116" s="11">
        <f>0.0526*X116*Clima!$F114^1.218</f>
        <v>0</v>
      </c>
      <c r="AB116" s="11">
        <f>AA116*Constantes!$F$24</f>
        <v>0</v>
      </c>
      <c r="AC116" s="33"/>
      <c r="AD116" s="11">
        <v>111</v>
      </c>
      <c r="AE116" s="11">
        <f>0.0526*Clima!$F114^2.218</f>
        <v>0</v>
      </c>
      <c r="AF116" s="11">
        <f>IF(Clima!$F114&gt;0.05*$AJ$6,((Clima!$F114-0.05*$AJ$6)^2)/(Clima!$F114+0.95*$AJ$6),0)</f>
        <v>0</v>
      </c>
      <c r="AG116" s="11">
        <v>0</v>
      </c>
      <c r="AH116" s="11"/>
      <c r="AI116" s="11"/>
      <c r="AJ116" s="33"/>
      <c r="AK116" s="34"/>
    </row>
    <row r="117" spans="2:37" x14ac:dyDescent="0.25">
      <c r="B117" s="32"/>
      <c r="C117" s="11">
        <v>112</v>
      </c>
      <c r="D117" s="11">
        <f>'Cálculos de ET'!$I115*((1-Constantes!$D$18)*'Cálculos de ET'!$K115+'Cálculos de ET'!$L115)</f>
        <v>3.1173121981757776</v>
      </c>
      <c r="E117" s="11">
        <f>MIN(D117*Constantes!$D$16,0.8*(H116+Clima!$F115-F117-G117-Constantes!$D$12))</f>
        <v>0.88669879295301834</v>
      </c>
      <c r="F117" s="11">
        <f>IF(Clima!$F115&gt;0.05*Constantes!$D$17,((Clima!$F115-0.05*Constantes!$D$17)^2)/(Clima!$F115+0.95*Constantes!$D$17),0)</f>
        <v>0</v>
      </c>
      <c r="G117" s="11">
        <f>MAX(0,H116+Clima!$F115-F117-Constantes!$D$11)</f>
        <v>0</v>
      </c>
      <c r="H117" s="11">
        <f>H116+Clima!$F115-F117-E117-G117</f>
        <v>7.7216746982382549</v>
      </c>
      <c r="I117" s="11">
        <f>0.0526*F117*Clima!$F115^1.218</f>
        <v>0</v>
      </c>
      <c r="J117" s="11">
        <f>I117*Constantes!$D$24</f>
        <v>0</v>
      </c>
      <c r="K117" s="33"/>
      <c r="L117" s="11">
        <v>112</v>
      </c>
      <c r="M117" s="11">
        <f>'Cálculos de ET'!$I115*((1-Constantes!$E$18)*'Cálculos de ET'!$K115+'Cálculos de ET'!$L115)</f>
        <v>3.1173121981757776</v>
      </c>
      <c r="N117" s="11">
        <f>MIN(M117*Constantes!$E$16,0.8*(Q116+Clima!$F115-O117-P117-Constantes!$D$12))</f>
        <v>0.48638436346475944</v>
      </c>
      <c r="O117" s="11">
        <f>IF(Clima!$F115&gt;0.05*Constantes!$E$17,((Clima!$F115-0.05*Constantes!$E$17)^2)/(Clima!$F115+0.95*Constantes!$E$17),0)</f>
        <v>0</v>
      </c>
      <c r="P117" s="11">
        <f>MAX(0,Q116+Clima!$F115-O117-Constantes!$D$11)</f>
        <v>0</v>
      </c>
      <c r="Q117" s="11">
        <f>Q116+Clima!$F115-O117-N117-P117</f>
        <v>7.6215960908661895</v>
      </c>
      <c r="R117" s="11">
        <f>0.0526*O117*Clima!$F115^1.218</f>
        <v>0</v>
      </c>
      <c r="S117" s="11">
        <f>R117*Constantes!$E$24</f>
        <v>0</v>
      </c>
      <c r="T117" s="33"/>
      <c r="U117" s="11">
        <v>112</v>
      </c>
      <c r="V117" s="11">
        <f>'Cálculos de ET'!$I115*((1-Constantes!$F$18)*'Cálculos de ET'!$K115+'Cálculos de ET'!$L115)</f>
        <v>3.1173121981757776</v>
      </c>
      <c r="W117" s="11">
        <f>MIN(V117*Constantes!$F$16,0.8*(Z116+Clima!$F115-X117-Y117-Constantes!$D$12))</f>
        <v>0.48411085477818577</v>
      </c>
      <c r="X117" s="11">
        <f>IF(Clima!$F115&gt;0.05*Constantes!$F$17,((Clima!$F115-0.05*Constantes!$F$17)^2)/(Clima!$F115+0.95*Constantes!$F$17),0)</f>
        <v>0</v>
      </c>
      <c r="Y117" s="11">
        <f>MAX(0,Z116+Clima!$F115-X117-Constantes!$D$11)</f>
        <v>0</v>
      </c>
      <c r="Z117" s="11">
        <f>Z116+Clima!$F115-X117-W117-Y117</f>
        <v>7.6210277136945468</v>
      </c>
      <c r="AA117" s="11">
        <f>0.0526*X117*Clima!$F115^1.218</f>
        <v>0</v>
      </c>
      <c r="AB117" s="11">
        <f>AA117*Constantes!$F$24</f>
        <v>0</v>
      </c>
      <c r="AC117" s="33"/>
      <c r="AD117" s="11">
        <v>112</v>
      </c>
      <c r="AE117" s="11">
        <f>0.0526*Clima!$F115^2.218</f>
        <v>1.6940460723560119E-2</v>
      </c>
      <c r="AF117" s="11">
        <f>IF(Clima!$F115&gt;0.05*$AJ$6,((Clima!$F115-0.05*$AJ$6)^2)/(Clima!$F115+0.95*$AJ$6),0)</f>
        <v>0</v>
      </c>
      <c r="AG117" s="11">
        <v>0</v>
      </c>
      <c r="AH117" s="11"/>
      <c r="AI117" s="11"/>
      <c r="AJ117" s="33"/>
      <c r="AK117" s="34"/>
    </row>
    <row r="118" spans="2:37" x14ac:dyDescent="0.25">
      <c r="B118" s="32"/>
      <c r="C118" s="11">
        <v>113</v>
      </c>
      <c r="D118" s="11">
        <f>'Cálculos de ET'!$I116*((1-Constantes!$D$18)*'Cálculos de ET'!$K116+'Cálculos de ET'!$L116)</f>
        <v>3.0342890544914662</v>
      </c>
      <c r="E118" s="11">
        <f>MIN(D118*Constantes!$D$16,0.8*(H117+Clima!$F116-F118-G118-Constantes!$D$12))</f>
        <v>0.17733975859060394</v>
      </c>
      <c r="F118" s="11">
        <f>IF(Clima!$F116&gt;0.05*Constantes!$D$17,((Clima!$F116-0.05*Constantes!$D$17)^2)/(Clima!$F116+0.95*Constantes!$D$17),0)</f>
        <v>0</v>
      </c>
      <c r="G118" s="11">
        <f>MAX(0,H117+Clima!$F116-F118-Constantes!$D$11)</f>
        <v>0</v>
      </c>
      <c r="H118" s="11">
        <f>H117+Clima!$F116-F118-E118-G118</f>
        <v>7.5443349396476513</v>
      </c>
      <c r="I118" s="11">
        <f>0.0526*F118*Clima!$F116^1.218</f>
        <v>0</v>
      </c>
      <c r="J118" s="11">
        <f>I118*Constantes!$D$24</f>
        <v>0</v>
      </c>
      <c r="K118" s="33"/>
      <c r="L118" s="11">
        <v>113</v>
      </c>
      <c r="M118" s="11">
        <f>'Cálculos de ET'!$I116*((1-Constantes!$E$18)*'Cálculos de ET'!$K116+'Cálculos de ET'!$L116)</f>
        <v>3.0342890544914662</v>
      </c>
      <c r="N118" s="11">
        <f>MIN(M118*Constantes!$E$16,0.8*(Q117+Clima!$F116-O118-P118-Constantes!$D$12))</f>
        <v>9.7276872692951599E-2</v>
      </c>
      <c r="O118" s="11">
        <f>IF(Clima!$F116&gt;0.05*Constantes!$E$17,((Clima!$F116-0.05*Constantes!$E$17)^2)/(Clima!$F116+0.95*Constantes!$E$17),0)</f>
        <v>0</v>
      </c>
      <c r="P118" s="11">
        <f>MAX(0,Q117+Clima!$F116-O118-Constantes!$D$11)</f>
        <v>0</v>
      </c>
      <c r="Q118" s="11">
        <f>Q117+Clima!$F116-O118-N118-P118</f>
        <v>7.5243192181732379</v>
      </c>
      <c r="R118" s="11">
        <f>0.0526*O118*Clima!$F116^1.218</f>
        <v>0</v>
      </c>
      <c r="S118" s="11">
        <f>R118*Constantes!$E$24</f>
        <v>0</v>
      </c>
      <c r="T118" s="33"/>
      <c r="U118" s="11">
        <v>113</v>
      </c>
      <c r="V118" s="11">
        <f>'Cálculos de ET'!$I116*((1-Constantes!$F$18)*'Cálculos de ET'!$K116+'Cálculos de ET'!$L116)</f>
        <v>3.0342890544914662</v>
      </c>
      <c r="W118" s="11">
        <f>MIN(V118*Constantes!$F$16,0.8*(Z117+Clima!$F116-X118-Y118-Constantes!$D$12))</f>
        <v>9.6822170955637443E-2</v>
      </c>
      <c r="X118" s="11">
        <f>IF(Clima!$F116&gt;0.05*Constantes!$F$17,((Clima!$F116-0.05*Constantes!$F$17)^2)/(Clima!$F116+0.95*Constantes!$F$17),0)</f>
        <v>0</v>
      </c>
      <c r="Y118" s="11">
        <f>MAX(0,Z117+Clima!$F116-X118-Constantes!$D$11)</f>
        <v>0</v>
      </c>
      <c r="Z118" s="11">
        <f>Z117+Clima!$F116-X118-W118-Y118</f>
        <v>7.5242055427389092</v>
      </c>
      <c r="AA118" s="11">
        <f>0.0526*X118*Clima!$F116^1.218</f>
        <v>0</v>
      </c>
      <c r="AB118" s="11">
        <f>AA118*Constantes!$F$24</f>
        <v>0</v>
      </c>
      <c r="AC118" s="33"/>
      <c r="AD118" s="11">
        <v>113</v>
      </c>
      <c r="AE118" s="11">
        <f>0.0526*Clima!$F116^2.218</f>
        <v>0</v>
      </c>
      <c r="AF118" s="11">
        <f>IF(Clima!$F116&gt;0.05*$AJ$6,((Clima!$F116-0.05*$AJ$6)^2)/(Clima!$F116+0.95*$AJ$6),0)</f>
        <v>0</v>
      </c>
      <c r="AG118" s="11">
        <v>0</v>
      </c>
      <c r="AH118" s="11"/>
      <c r="AI118" s="11"/>
      <c r="AJ118" s="33"/>
      <c r="AK118" s="34"/>
    </row>
    <row r="119" spans="2:37" x14ac:dyDescent="0.25">
      <c r="B119" s="32"/>
      <c r="C119" s="11">
        <v>114</v>
      </c>
      <c r="D119" s="11">
        <f>'Cálculos de ET'!$I117*((1-Constantes!$D$18)*'Cálculos de ET'!$K117+'Cálculos de ET'!$L117)</f>
        <v>3.089444247343001</v>
      </c>
      <c r="E119" s="11">
        <f>MIN(D119*Constantes!$D$16,0.8*(H118+Clima!$F117-F119-G119-Constantes!$D$12))</f>
        <v>3.5467951718121074E-2</v>
      </c>
      <c r="F119" s="11">
        <f>IF(Clima!$F117&gt;0.05*Constantes!$D$17,((Clima!$F117-0.05*Constantes!$D$17)^2)/(Clima!$F117+0.95*Constantes!$D$17),0)</f>
        <v>0</v>
      </c>
      <c r="G119" s="11">
        <f>MAX(0,H118+Clima!$F117-F119-Constantes!$D$11)</f>
        <v>0</v>
      </c>
      <c r="H119" s="11">
        <f>H118+Clima!$F117-F119-E119-G119</f>
        <v>7.5088669879295304</v>
      </c>
      <c r="I119" s="11">
        <f>0.0526*F119*Clima!$F117^1.218</f>
        <v>0</v>
      </c>
      <c r="J119" s="11">
        <f>I119*Constantes!$D$24</f>
        <v>0</v>
      </c>
      <c r="K119" s="33"/>
      <c r="L119" s="11">
        <v>114</v>
      </c>
      <c r="M119" s="11">
        <f>'Cálculos de ET'!$I117*((1-Constantes!$E$18)*'Cálculos de ET'!$K117+'Cálculos de ET'!$L117)</f>
        <v>3.089444247343001</v>
      </c>
      <c r="N119" s="11">
        <f>MIN(M119*Constantes!$E$16,0.8*(Q118+Clima!$F117-O119-P119-Constantes!$D$12))</f>
        <v>1.9455374538590323E-2</v>
      </c>
      <c r="O119" s="11">
        <f>IF(Clima!$F117&gt;0.05*Constantes!$E$17,((Clima!$F117-0.05*Constantes!$E$17)^2)/(Clima!$F117+0.95*Constantes!$E$17),0)</f>
        <v>0</v>
      </c>
      <c r="P119" s="11">
        <f>MAX(0,Q118+Clima!$F117-O119-Constantes!$D$11)</f>
        <v>0</v>
      </c>
      <c r="Q119" s="11">
        <f>Q118+Clima!$F117-O119-N119-P119</f>
        <v>7.5048638436346478</v>
      </c>
      <c r="R119" s="11">
        <f>0.0526*O119*Clima!$F117^1.218</f>
        <v>0</v>
      </c>
      <c r="S119" s="11">
        <f>R119*Constantes!$E$24</f>
        <v>0</v>
      </c>
      <c r="T119" s="33"/>
      <c r="U119" s="11">
        <v>114</v>
      </c>
      <c r="V119" s="11">
        <f>'Cálculos de ET'!$I117*((1-Constantes!$F$18)*'Cálculos de ET'!$K117+'Cálculos de ET'!$L117)</f>
        <v>3.089444247343001</v>
      </c>
      <c r="W119" s="11">
        <f>MIN(V119*Constantes!$F$16,0.8*(Z118+Clima!$F117-X119-Y119-Constantes!$D$12))</f>
        <v>1.9364434191127346E-2</v>
      </c>
      <c r="X119" s="11">
        <f>IF(Clima!$F117&gt;0.05*Constantes!$F$17,((Clima!$F117-0.05*Constantes!$F$17)^2)/(Clima!$F117+0.95*Constantes!$F$17),0)</f>
        <v>0</v>
      </c>
      <c r="Y119" s="11">
        <f>MAX(0,Z118+Clima!$F117-X119-Constantes!$D$11)</f>
        <v>0</v>
      </c>
      <c r="Z119" s="11">
        <f>Z118+Clima!$F117-X119-W119-Y119</f>
        <v>7.5048411085477822</v>
      </c>
      <c r="AA119" s="11">
        <f>0.0526*X119*Clima!$F117^1.218</f>
        <v>0</v>
      </c>
      <c r="AB119" s="11">
        <f>AA119*Constantes!$F$24</f>
        <v>0</v>
      </c>
      <c r="AC119" s="33"/>
      <c r="AD119" s="11">
        <v>114</v>
      </c>
      <c r="AE119" s="11">
        <f>0.0526*Clima!$F117^2.218</f>
        <v>0</v>
      </c>
      <c r="AF119" s="11">
        <f>IF(Clima!$F117&gt;0.05*$AJ$6,((Clima!$F117-0.05*$AJ$6)^2)/(Clima!$F117+0.95*$AJ$6),0)</f>
        <v>0</v>
      </c>
      <c r="AG119" s="11">
        <v>0</v>
      </c>
      <c r="AH119" s="11"/>
      <c r="AI119" s="11"/>
      <c r="AJ119" s="33"/>
      <c r="AK119" s="34"/>
    </row>
    <row r="120" spans="2:37" x14ac:dyDescent="0.25">
      <c r="B120" s="32"/>
      <c r="C120" s="11">
        <v>115</v>
      </c>
      <c r="D120" s="11">
        <f>'Cálculos de ET'!$I118*((1-Constantes!$D$18)*'Cálculos de ET'!$K118+'Cálculos de ET'!$L118)</f>
        <v>3.0514741640557048</v>
      </c>
      <c r="E120" s="11">
        <f>MIN(D120*Constantes!$D$16,0.8*(H119+Clima!$F118-F120-G120-Constantes!$D$12))</f>
        <v>7.0935903436243567E-3</v>
      </c>
      <c r="F120" s="11">
        <f>IF(Clima!$F118&gt;0.05*Constantes!$D$17,((Clima!$F118-0.05*Constantes!$D$17)^2)/(Clima!$F118+0.95*Constantes!$D$17),0)</f>
        <v>0</v>
      </c>
      <c r="G120" s="11">
        <f>MAX(0,H119+Clima!$F118-F120-Constantes!$D$11)</f>
        <v>0</v>
      </c>
      <c r="H120" s="11">
        <f>H119+Clima!$F118-F120-E120-G120</f>
        <v>7.5017733975859064</v>
      </c>
      <c r="I120" s="11">
        <f>0.0526*F120*Clima!$F118^1.218</f>
        <v>0</v>
      </c>
      <c r="J120" s="11">
        <f>I120*Constantes!$D$24</f>
        <v>0</v>
      </c>
      <c r="K120" s="33"/>
      <c r="L120" s="11">
        <v>115</v>
      </c>
      <c r="M120" s="11">
        <f>'Cálculos de ET'!$I118*((1-Constantes!$E$18)*'Cálculos de ET'!$K118+'Cálculos de ET'!$L118)</f>
        <v>3.0514741640557048</v>
      </c>
      <c r="N120" s="11">
        <f>MIN(M120*Constantes!$E$16,0.8*(Q119+Clima!$F118-O120-P120-Constantes!$D$12))</f>
        <v>3.8910749077182062E-3</v>
      </c>
      <c r="O120" s="11">
        <f>IF(Clima!$F118&gt;0.05*Constantes!$E$17,((Clima!$F118-0.05*Constantes!$E$17)^2)/(Clima!$F118+0.95*Constantes!$E$17),0)</f>
        <v>0</v>
      </c>
      <c r="P120" s="11">
        <f>MAX(0,Q119+Clima!$F118-O120-Constantes!$D$11)</f>
        <v>0</v>
      </c>
      <c r="Q120" s="11">
        <f>Q119+Clima!$F118-O120-N120-P120</f>
        <v>7.5009727687269292</v>
      </c>
      <c r="R120" s="11">
        <f>0.0526*O120*Clima!$F118^1.218</f>
        <v>0</v>
      </c>
      <c r="S120" s="11">
        <f>R120*Constantes!$E$24</f>
        <v>0</v>
      </c>
      <c r="T120" s="33"/>
      <c r="U120" s="11">
        <v>115</v>
      </c>
      <c r="V120" s="11">
        <f>'Cálculos de ET'!$I118*((1-Constantes!$F$18)*'Cálculos de ET'!$K118+'Cálculos de ET'!$L118)</f>
        <v>3.0514741640557048</v>
      </c>
      <c r="W120" s="11">
        <f>MIN(V120*Constantes!$F$16,0.8*(Z119+Clima!$F118-X120-Y120-Constantes!$D$12))</f>
        <v>3.8728868382257534E-3</v>
      </c>
      <c r="X120" s="11">
        <f>IF(Clima!$F118&gt;0.05*Constantes!$F$17,((Clima!$F118-0.05*Constantes!$F$17)^2)/(Clima!$F118+0.95*Constantes!$F$17),0)</f>
        <v>0</v>
      </c>
      <c r="Y120" s="11">
        <f>MAX(0,Z119+Clima!$F118-X120-Constantes!$D$11)</f>
        <v>0</v>
      </c>
      <c r="Z120" s="11">
        <f>Z119+Clima!$F118-X120-W120-Y120</f>
        <v>7.5009682217095568</v>
      </c>
      <c r="AA120" s="11">
        <f>0.0526*X120*Clima!$F118^1.218</f>
        <v>0</v>
      </c>
      <c r="AB120" s="11">
        <f>AA120*Constantes!$F$24</f>
        <v>0</v>
      </c>
      <c r="AC120" s="33"/>
      <c r="AD120" s="11">
        <v>115</v>
      </c>
      <c r="AE120" s="11">
        <f>0.0526*Clima!$F118^2.218</f>
        <v>0</v>
      </c>
      <c r="AF120" s="11">
        <f>IF(Clima!$F118&gt;0.05*$AJ$6,((Clima!$F118-0.05*$AJ$6)^2)/(Clima!$F118+0.95*$AJ$6),0)</f>
        <v>0</v>
      </c>
      <c r="AG120" s="11">
        <v>0</v>
      </c>
      <c r="AH120" s="11"/>
      <c r="AI120" s="11"/>
      <c r="AJ120" s="33"/>
      <c r="AK120" s="34"/>
    </row>
    <row r="121" spans="2:37" x14ac:dyDescent="0.25">
      <c r="B121" s="32"/>
      <c r="C121" s="11">
        <v>116</v>
      </c>
      <c r="D121" s="11">
        <f>'Cálculos de ET'!$I119*((1-Constantes!$D$18)*'Cálculos de ET'!$K119+'Cálculos de ET'!$L119)</f>
        <v>3.0546674984455455</v>
      </c>
      <c r="E121" s="11">
        <f>MIN(D121*Constantes!$D$16,0.8*(H120+Clima!$F119-F121-G121-Constantes!$D$12))</f>
        <v>1.5171728315753159</v>
      </c>
      <c r="F121" s="11">
        <f>IF(Clima!$F119&gt;0.05*Constantes!$D$17,((Clima!$F119-0.05*Constantes!$D$17)^2)/(Clima!$F119+0.95*Constantes!$D$17),0)</f>
        <v>1.3118319300743844</v>
      </c>
      <c r="G121" s="11">
        <f>MAX(0,H120+Clima!$F119-F121-Constantes!$D$11)</f>
        <v>0</v>
      </c>
      <c r="H121" s="11">
        <f>H120+Clima!$F119-F121-E121-G121</f>
        <v>17.172768635936208</v>
      </c>
      <c r="I121" s="11">
        <f>0.0526*F121*Clima!$F119^1.218</f>
        <v>1.4958923370764805</v>
      </c>
      <c r="J121" s="11">
        <f>I121*Constantes!$D$24</f>
        <v>9.1329815552001637E-3</v>
      </c>
      <c r="K121" s="33"/>
      <c r="L121" s="11">
        <v>116</v>
      </c>
      <c r="M121" s="11">
        <f>'Cálculos de ET'!$I119*((1-Constantes!$E$18)*'Cálculos de ET'!$K119+'Cálculos de ET'!$L119)</f>
        <v>3.0546674984455455</v>
      </c>
      <c r="N121" s="11">
        <f>MIN(M121*Constantes!$E$16,0.8*(Q120+Clima!$F119-O121-P121-Constantes!$D$12))</f>
        <v>1.6559065508458881</v>
      </c>
      <c r="O121" s="11">
        <f>IF(Clima!$F119&gt;0.05*Constantes!$E$17,((Clima!$F119-0.05*Constantes!$E$17)^2)/(Clima!$F119+0.95*Constantes!$E$17),0)</f>
        <v>2.565947181885176E-3</v>
      </c>
      <c r="P121" s="11">
        <f>MAX(0,Q120+Clima!$F119-O121-Constantes!$D$11)</f>
        <v>0</v>
      </c>
      <c r="Q121" s="11">
        <f>Q120+Clima!$F119-O121-N121-P121</f>
        <v>18.342500270699155</v>
      </c>
      <c r="R121" s="11">
        <f>0.0526*O121*Clima!$F119^1.218</f>
        <v>2.9259698889227211E-3</v>
      </c>
      <c r="S121" s="11">
        <f>R121*Constantes!$E$24</f>
        <v>8.932069629699569E-6</v>
      </c>
      <c r="T121" s="33"/>
      <c r="U121" s="11">
        <v>116</v>
      </c>
      <c r="V121" s="11">
        <f>'Cálculos de ET'!$I119*((1-Constantes!$F$18)*'Cálculos de ET'!$K119+'Cálculos de ET'!$L119)</f>
        <v>3.0546674984455455</v>
      </c>
      <c r="W121" s="11">
        <f>MIN(V121*Constantes!$F$16,0.8*(Z120+Clima!$F119-X121-Y121-Constantes!$D$12))</f>
        <v>1.8073263955611536</v>
      </c>
      <c r="X121" s="11">
        <f>IF(Clima!$F119&gt;0.05*Constantes!$F$17,((Clima!$F119-0.05*Constantes!$F$17)^2)/(Clima!$F119+0.95*Constantes!$F$17),0)</f>
        <v>0</v>
      </c>
      <c r="Y121" s="11">
        <f>MAX(0,Z120+Clima!$F119-X121-Constantes!$D$11)</f>
        <v>0</v>
      </c>
      <c r="Z121" s="11">
        <f>Z120+Clima!$F119-X121-W121-Y121</f>
        <v>18.193641826148401</v>
      </c>
      <c r="AA121" s="11">
        <f>0.0526*X121*Clima!$F119^1.218</f>
        <v>0</v>
      </c>
      <c r="AB121" s="11">
        <f>AA121*Constantes!$F$24</f>
        <v>0</v>
      </c>
      <c r="AC121" s="33"/>
      <c r="AD121" s="11">
        <v>116</v>
      </c>
      <c r="AE121" s="11">
        <f>0.0526*Clima!$F119^2.218</f>
        <v>14.253848976214318</v>
      </c>
      <c r="AF121" s="11">
        <f>IF(Clima!$F119&gt;0.05*$AJ$6,((Clima!$F119-0.05*$AJ$6)^2)/(Clima!$F119+0.95*$AJ$6),0)</f>
        <v>2.5537914433149203</v>
      </c>
      <c r="AG121" s="11">
        <v>2.9121086039807391</v>
      </c>
      <c r="AH121" s="11"/>
      <c r="AI121" s="11"/>
      <c r="AJ121" s="33"/>
      <c r="AK121" s="34"/>
    </row>
    <row r="122" spans="2:37" x14ac:dyDescent="0.25">
      <c r="B122" s="32"/>
      <c r="C122" s="11">
        <v>117</v>
      </c>
      <c r="D122" s="11">
        <f>'Cálculos de ET'!$I120*((1-Constantes!$D$18)*'Cálculos de ET'!$K120+'Cálculos de ET'!$L120)</f>
        <v>3.1879418363641063</v>
      </c>
      <c r="E122" s="11">
        <f>MIN(D122*Constantes!$D$16,0.8*(H121+Clima!$F120-F122-G122-Constantes!$D$12))</f>
        <v>1.5833666823754846</v>
      </c>
      <c r="F122" s="11">
        <f>IF(Clima!$F120&gt;0.05*Constantes!$D$17,((Clima!$F120-0.05*Constantes!$D$17)^2)/(Clima!$F120+0.95*Constantes!$D$17),0)</f>
        <v>0</v>
      </c>
      <c r="G122" s="11">
        <f>MAX(0,H121+Clima!$F120-F122-Constantes!$D$11)</f>
        <v>0</v>
      </c>
      <c r="H122" s="11">
        <f>H121+Clima!$F120-F122-E122-G122</f>
        <v>15.589401953560724</v>
      </c>
      <c r="I122" s="11">
        <f>0.0526*F122*Clima!$F120^1.218</f>
        <v>0</v>
      </c>
      <c r="J122" s="11">
        <f>I122*Constantes!$D$24</f>
        <v>0</v>
      </c>
      <c r="K122" s="33"/>
      <c r="L122" s="11">
        <v>117</v>
      </c>
      <c r="M122" s="11">
        <f>'Cálculos de ET'!$I120*((1-Constantes!$E$18)*'Cálculos de ET'!$K120+'Cálculos de ET'!$L120)</f>
        <v>3.1879418363641063</v>
      </c>
      <c r="N122" s="11">
        <f>MIN(M122*Constantes!$E$16,0.8*(Q121+Clima!$F120-O122-P122-Constantes!$D$12))</f>
        <v>1.7281533172554229</v>
      </c>
      <c r="O122" s="11">
        <f>IF(Clima!$F120&gt;0.05*Constantes!$E$17,((Clima!$F120-0.05*Constantes!$E$17)^2)/(Clima!$F120+0.95*Constantes!$E$17),0)</f>
        <v>0</v>
      </c>
      <c r="P122" s="11">
        <f>MAX(0,Q121+Clima!$F120-O122-Constantes!$D$11)</f>
        <v>0</v>
      </c>
      <c r="Q122" s="11">
        <f>Q121+Clima!$F120-O122-N122-P122</f>
        <v>16.614346953443732</v>
      </c>
      <c r="R122" s="11">
        <f>0.0526*O122*Clima!$F120^1.218</f>
        <v>0</v>
      </c>
      <c r="S122" s="11">
        <f>R122*Constantes!$E$24</f>
        <v>0</v>
      </c>
      <c r="T122" s="33"/>
      <c r="U122" s="11">
        <v>117</v>
      </c>
      <c r="V122" s="11">
        <f>'Cálculos de ET'!$I120*((1-Constantes!$F$18)*'Cálculos de ET'!$K120+'Cálculos de ET'!$L120)</f>
        <v>3.1879418363641063</v>
      </c>
      <c r="W122" s="11">
        <f>MIN(V122*Constantes!$F$16,0.8*(Z121+Clima!$F120-X122-Y122-Constantes!$D$12))</f>
        <v>1.8861795698898574</v>
      </c>
      <c r="X122" s="11">
        <f>IF(Clima!$F120&gt;0.05*Constantes!$F$17,((Clima!$F120-0.05*Constantes!$F$17)^2)/(Clima!$F120+0.95*Constantes!$F$17),0)</f>
        <v>0</v>
      </c>
      <c r="Y122" s="11">
        <f>MAX(0,Z121+Clima!$F120-X122-Constantes!$D$11)</f>
        <v>0</v>
      </c>
      <c r="Z122" s="11">
        <f>Z121+Clima!$F120-X122-W122-Y122</f>
        <v>16.307462256258543</v>
      </c>
      <c r="AA122" s="11">
        <f>0.0526*X122*Clima!$F120^1.218</f>
        <v>0</v>
      </c>
      <c r="AB122" s="11">
        <f>AA122*Constantes!$F$24</f>
        <v>0</v>
      </c>
      <c r="AC122" s="33"/>
      <c r="AD122" s="11">
        <v>117</v>
      </c>
      <c r="AE122" s="11">
        <f>0.0526*Clima!$F120^2.218</f>
        <v>0</v>
      </c>
      <c r="AF122" s="11">
        <f>IF(Clima!$F120&gt;0.05*$AJ$6,((Clima!$F120-0.05*$AJ$6)^2)/(Clima!$F120+0.95*$AJ$6),0)</f>
        <v>0</v>
      </c>
      <c r="AG122" s="11">
        <v>0</v>
      </c>
      <c r="AH122" s="11"/>
      <c r="AI122" s="11"/>
      <c r="AJ122" s="33"/>
      <c r="AK122" s="34"/>
    </row>
    <row r="123" spans="2:37" x14ac:dyDescent="0.25">
      <c r="B123" s="32"/>
      <c r="C123" s="11">
        <v>118</v>
      </c>
      <c r="D123" s="11">
        <f>'Cálculos de ET'!$I121*((1-Constantes!$D$18)*'Cálculos de ET'!$K121+'Cálculos de ET'!$L121)</f>
        <v>3.0403312911547142</v>
      </c>
      <c r="E123" s="11">
        <f>MIN(D123*Constantes!$D$16,0.8*(H122+Clima!$F121-F123-G123-Constantes!$D$12))</f>
        <v>1.5100524152876023</v>
      </c>
      <c r="F123" s="11">
        <f>IF(Clima!$F121&gt;0.05*Constantes!$D$17,((Clima!$F121-0.05*Constantes!$D$17)^2)/(Clima!$F121+0.95*Constantes!$D$17),0)</f>
        <v>0</v>
      </c>
      <c r="G123" s="11">
        <f>MAX(0,H122+Clima!$F121-F123-Constantes!$D$11)</f>
        <v>0</v>
      </c>
      <c r="H123" s="11">
        <f>H122+Clima!$F121-F123-E123-G123</f>
        <v>14.079349538273123</v>
      </c>
      <c r="I123" s="11">
        <f>0.0526*F123*Clima!$F121^1.218</f>
        <v>0</v>
      </c>
      <c r="J123" s="11">
        <f>I123*Constantes!$D$24</f>
        <v>0</v>
      </c>
      <c r="K123" s="33"/>
      <c r="L123" s="11">
        <v>118</v>
      </c>
      <c r="M123" s="11">
        <f>'Cálculos de ET'!$I121*((1-Constantes!$E$18)*'Cálculos de ET'!$K121+'Cálculos de ET'!$L121)</f>
        <v>3.0403312911547142</v>
      </c>
      <c r="N123" s="11">
        <f>MIN(M123*Constantes!$E$16,0.8*(Q122+Clima!$F121-O123-P123-Constantes!$D$12))</f>
        <v>1.6481350275690494</v>
      </c>
      <c r="O123" s="11">
        <f>IF(Clima!$F121&gt;0.05*Constantes!$E$17,((Clima!$F121-0.05*Constantes!$E$17)^2)/(Clima!$F121+0.95*Constantes!$E$17),0)</f>
        <v>0</v>
      </c>
      <c r="P123" s="11">
        <f>MAX(0,Q122+Clima!$F121-O123-Constantes!$D$11)</f>
        <v>0</v>
      </c>
      <c r="Q123" s="11">
        <f>Q122+Clima!$F121-O123-N123-P123</f>
        <v>14.966211925874683</v>
      </c>
      <c r="R123" s="11">
        <f>0.0526*O123*Clima!$F121^1.218</f>
        <v>0</v>
      </c>
      <c r="S123" s="11">
        <f>R123*Constantes!$E$24</f>
        <v>0</v>
      </c>
      <c r="T123" s="33"/>
      <c r="U123" s="11">
        <v>118</v>
      </c>
      <c r="V123" s="11">
        <f>'Cálculos de ET'!$I121*((1-Constantes!$F$18)*'Cálculos de ET'!$K121+'Cálculos de ET'!$L121)</f>
        <v>3.0403312911547142</v>
      </c>
      <c r="W123" s="11">
        <f>MIN(V123*Constantes!$F$16,0.8*(Z122+Clima!$F121-X123-Y123-Constantes!$D$12))</f>
        <v>1.7988442265977098</v>
      </c>
      <c r="X123" s="11">
        <f>IF(Clima!$F121&gt;0.05*Constantes!$F$17,((Clima!$F121-0.05*Constantes!$F$17)^2)/(Clima!$F121+0.95*Constantes!$F$17),0)</f>
        <v>0</v>
      </c>
      <c r="Y123" s="11">
        <f>MAX(0,Z122+Clima!$F121-X123-Constantes!$D$11)</f>
        <v>0</v>
      </c>
      <c r="Z123" s="11">
        <f>Z122+Clima!$F121-X123-W123-Y123</f>
        <v>14.508618029660832</v>
      </c>
      <c r="AA123" s="11">
        <f>0.0526*X123*Clima!$F121^1.218</f>
        <v>0</v>
      </c>
      <c r="AB123" s="11">
        <f>AA123*Constantes!$F$24</f>
        <v>0</v>
      </c>
      <c r="AC123" s="33"/>
      <c r="AD123" s="11">
        <v>118</v>
      </c>
      <c r="AE123" s="11">
        <f>0.0526*Clima!$F121^2.218</f>
        <v>0</v>
      </c>
      <c r="AF123" s="11">
        <f>IF(Clima!$F121&gt;0.05*$AJ$6,((Clima!$F121-0.05*$AJ$6)^2)/(Clima!$F121+0.95*$AJ$6),0)</f>
        <v>0</v>
      </c>
      <c r="AG123" s="11">
        <v>0</v>
      </c>
      <c r="AH123" s="11"/>
      <c r="AI123" s="11"/>
      <c r="AJ123" s="33"/>
      <c r="AK123" s="34"/>
    </row>
    <row r="124" spans="2:37" x14ac:dyDescent="0.25">
      <c r="B124" s="32"/>
      <c r="C124" s="11">
        <v>119</v>
      </c>
      <c r="D124" s="11">
        <f>'Cálculos de ET'!$I122*((1-Constantes!$D$18)*'Cálculos de ET'!$K122+'Cálculos de ET'!$L122)</f>
        <v>3.1348737680134628</v>
      </c>
      <c r="E124" s="11">
        <f>MIN(D124*Constantes!$D$16,0.8*(H123+Clima!$F122-F124-G124-Constantes!$D$12))</f>
        <v>1.55700917159346</v>
      </c>
      <c r="F124" s="11">
        <f>IF(Clima!$F122&gt;0.05*Constantes!$D$17,((Clima!$F122-0.05*Constantes!$D$17)^2)/(Clima!$F122+0.95*Constantes!$D$17),0)</f>
        <v>0</v>
      </c>
      <c r="G124" s="11">
        <f>MAX(0,H123+Clima!$F122-F124-Constantes!$D$11)</f>
        <v>0</v>
      </c>
      <c r="H124" s="11">
        <f>H123+Clima!$F122-F124-E124-G124</f>
        <v>12.522340366679662</v>
      </c>
      <c r="I124" s="11">
        <f>0.0526*F124*Clima!$F122^1.218</f>
        <v>0</v>
      </c>
      <c r="J124" s="11">
        <f>I124*Constantes!$D$24</f>
        <v>0</v>
      </c>
      <c r="K124" s="33"/>
      <c r="L124" s="11">
        <v>119</v>
      </c>
      <c r="M124" s="11">
        <f>'Cálculos de ET'!$I122*((1-Constantes!$E$18)*'Cálculos de ET'!$K122+'Cálculos de ET'!$L122)</f>
        <v>3.1348737680134628</v>
      </c>
      <c r="N124" s="11">
        <f>MIN(M124*Constantes!$E$16,0.8*(Q123+Clima!$F122-O124-P124-Constantes!$D$12))</f>
        <v>1.6993856160024106</v>
      </c>
      <c r="O124" s="11">
        <f>IF(Clima!$F122&gt;0.05*Constantes!$E$17,((Clima!$F122-0.05*Constantes!$E$17)^2)/(Clima!$F122+0.95*Constantes!$E$17),0)</f>
        <v>0</v>
      </c>
      <c r="P124" s="11">
        <f>MAX(0,Q123+Clima!$F122-O124-Constantes!$D$11)</f>
        <v>0</v>
      </c>
      <c r="Q124" s="11">
        <f>Q123+Clima!$F122-O124-N124-P124</f>
        <v>13.266826309872272</v>
      </c>
      <c r="R124" s="11">
        <f>0.0526*O124*Clima!$F122^1.218</f>
        <v>0</v>
      </c>
      <c r="S124" s="11">
        <f>R124*Constantes!$E$24</f>
        <v>0</v>
      </c>
      <c r="T124" s="33"/>
      <c r="U124" s="11">
        <v>119</v>
      </c>
      <c r="V124" s="11">
        <f>'Cálculos de ET'!$I122*((1-Constantes!$F$18)*'Cálculos de ET'!$K122+'Cálculos de ET'!$L122)</f>
        <v>3.1348737680134628</v>
      </c>
      <c r="W124" s="11">
        <f>MIN(V124*Constantes!$F$16,0.8*(Z123+Clima!$F122-X124-Y124-Constantes!$D$12))</f>
        <v>1.8547812848914513</v>
      </c>
      <c r="X124" s="11">
        <f>IF(Clima!$F122&gt;0.05*Constantes!$F$17,((Clima!$F122-0.05*Constantes!$F$17)^2)/(Clima!$F122+0.95*Constantes!$F$17),0)</f>
        <v>0</v>
      </c>
      <c r="Y124" s="11">
        <f>MAX(0,Z123+Clima!$F122-X124-Constantes!$D$11)</f>
        <v>0</v>
      </c>
      <c r="Z124" s="11">
        <f>Z123+Clima!$F122-X124-W124-Y124</f>
        <v>12.65383674476938</v>
      </c>
      <c r="AA124" s="11">
        <f>0.0526*X124*Clima!$F122^1.218</f>
        <v>0</v>
      </c>
      <c r="AB124" s="11">
        <f>AA124*Constantes!$F$24</f>
        <v>0</v>
      </c>
      <c r="AC124" s="33"/>
      <c r="AD124" s="11">
        <v>119</v>
      </c>
      <c r="AE124" s="11">
        <f>0.0526*Clima!$F122^2.218</f>
        <v>0</v>
      </c>
      <c r="AF124" s="11">
        <f>IF(Clima!$F122&gt;0.05*$AJ$6,((Clima!$F122-0.05*$AJ$6)^2)/(Clima!$F122+0.95*$AJ$6),0)</f>
        <v>0</v>
      </c>
      <c r="AG124" s="11">
        <v>0</v>
      </c>
      <c r="AH124" s="11"/>
      <c r="AI124" s="11"/>
      <c r="AJ124" s="33"/>
      <c r="AK124" s="34"/>
    </row>
    <row r="125" spans="2:37" x14ac:dyDescent="0.25">
      <c r="B125" s="32"/>
      <c r="C125" s="11">
        <v>120</v>
      </c>
      <c r="D125" s="11">
        <f>'Cálculos de ET'!$I123*((1-Constantes!$D$18)*'Cálculos de ET'!$K123+'Cálculos de ET'!$L123)</f>
        <v>3.0325819183866836</v>
      </c>
      <c r="E125" s="11">
        <f>MIN(D125*Constantes!$D$16,0.8*(H124+Clima!$F123-F125-G125-Constantes!$D$12))</f>
        <v>1.5062035060916297</v>
      </c>
      <c r="F125" s="11">
        <f>IF(Clima!$F123&gt;0.05*Constantes!$D$17,((Clima!$F123-0.05*Constantes!$D$17)^2)/(Clima!$F123+0.95*Constantes!$D$17),0)</f>
        <v>0</v>
      </c>
      <c r="G125" s="11">
        <f>MAX(0,H124+Clima!$F123-F125-Constantes!$D$11)</f>
        <v>0</v>
      </c>
      <c r="H125" s="11">
        <f>H124+Clima!$F123-F125-E125-G125</f>
        <v>11.016136860588032</v>
      </c>
      <c r="I125" s="11">
        <f>0.0526*F125*Clima!$F123^1.218</f>
        <v>0</v>
      </c>
      <c r="J125" s="11">
        <f>I125*Constantes!$D$24</f>
        <v>0</v>
      </c>
      <c r="K125" s="33"/>
      <c r="L125" s="11">
        <v>120</v>
      </c>
      <c r="M125" s="11">
        <f>'Cálculos de ET'!$I123*((1-Constantes!$E$18)*'Cálculos de ET'!$K123+'Cálculos de ET'!$L123)</f>
        <v>3.0325819183866836</v>
      </c>
      <c r="N125" s="11">
        <f>MIN(M125*Constantes!$E$16,0.8*(Q124+Clima!$F123-O125-P125-Constantes!$D$12))</f>
        <v>1.6439341654005617</v>
      </c>
      <c r="O125" s="11">
        <f>IF(Clima!$F123&gt;0.05*Constantes!$E$17,((Clima!$F123-0.05*Constantes!$E$17)^2)/(Clima!$F123+0.95*Constantes!$E$17),0)</f>
        <v>0</v>
      </c>
      <c r="P125" s="11">
        <f>MAX(0,Q124+Clima!$F123-O125-Constantes!$D$11)</f>
        <v>0</v>
      </c>
      <c r="Q125" s="11">
        <f>Q124+Clima!$F123-O125-N125-P125</f>
        <v>11.622892144471709</v>
      </c>
      <c r="R125" s="11">
        <f>0.0526*O125*Clima!$F123^1.218</f>
        <v>0</v>
      </c>
      <c r="S125" s="11">
        <f>R125*Constantes!$E$24</f>
        <v>0</v>
      </c>
      <c r="T125" s="33"/>
      <c r="U125" s="11">
        <v>120</v>
      </c>
      <c r="V125" s="11">
        <f>'Cálculos de ET'!$I123*((1-Constantes!$F$18)*'Cálculos de ET'!$K123+'Cálculos de ET'!$L123)</f>
        <v>3.0325819183866836</v>
      </c>
      <c r="W125" s="11">
        <f>MIN(V125*Constantes!$F$16,0.8*(Z124+Clima!$F123-X125-Y125-Constantes!$D$12))</f>
        <v>1.7942592280799228</v>
      </c>
      <c r="X125" s="11">
        <f>IF(Clima!$F123&gt;0.05*Constantes!$F$17,((Clima!$F123-0.05*Constantes!$F$17)^2)/(Clima!$F123+0.95*Constantes!$F$17),0)</f>
        <v>0</v>
      </c>
      <c r="Y125" s="11">
        <f>MAX(0,Z124+Clima!$F123-X125-Constantes!$D$11)</f>
        <v>0</v>
      </c>
      <c r="Z125" s="11">
        <f>Z124+Clima!$F123-X125-W125-Y125</f>
        <v>10.859577516689457</v>
      </c>
      <c r="AA125" s="11">
        <f>0.0526*X125*Clima!$F123^1.218</f>
        <v>0</v>
      </c>
      <c r="AB125" s="11">
        <f>AA125*Constantes!$F$24</f>
        <v>0</v>
      </c>
      <c r="AC125" s="33"/>
      <c r="AD125" s="11">
        <v>120</v>
      </c>
      <c r="AE125" s="11">
        <f>0.0526*Clima!$F123^2.218</f>
        <v>0</v>
      </c>
      <c r="AF125" s="11">
        <f>IF(Clima!$F123&gt;0.05*$AJ$6,((Clima!$F123-0.05*$AJ$6)^2)/(Clima!$F123+0.95*$AJ$6),0)</f>
        <v>0</v>
      </c>
      <c r="AG125" s="11">
        <v>0</v>
      </c>
      <c r="AH125" s="11"/>
      <c r="AI125" s="11"/>
      <c r="AJ125" s="33"/>
      <c r="AK125" s="34"/>
    </row>
    <row r="126" spans="2:37" x14ac:dyDescent="0.25">
      <c r="B126" s="32"/>
      <c r="C126" s="11">
        <v>121</v>
      </c>
      <c r="D126" s="11">
        <f>'Cálculos de ET'!$I124*((1-Constantes!$D$18)*'Cálculos de ET'!$K124+'Cálculos de ET'!$L124)</f>
        <v>3.0119093990530352</v>
      </c>
      <c r="E126" s="11">
        <f>MIN(D126*Constantes!$D$16,0.8*(H125+Clima!$F124-F126-G126-Constantes!$D$12))</f>
        <v>1.4959360106247133</v>
      </c>
      <c r="F126" s="11">
        <f>IF(Clima!$F124&gt;0.05*Constantes!$D$17,((Clima!$F124-0.05*Constantes!$D$17)^2)/(Clima!$F124+0.95*Constantes!$D$17),0)</f>
        <v>0</v>
      </c>
      <c r="G126" s="11">
        <f>MAX(0,H125+Clima!$F124-F126-Constantes!$D$11)</f>
        <v>0</v>
      </c>
      <c r="H126" s="11">
        <f>H125+Clima!$F124-F126-E126-G126</f>
        <v>9.5202008499633184</v>
      </c>
      <c r="I126" s="11">
        <f>0.0526*F126*Clima!$F124^1.218</f>
        <v>0</v>
      </c>
      <c r="J126" s="11">
        <f>I126*Constantes!$D$24</f>
        <v>0</v>
      </c>
      <c r="K126" s="33"/>
      <c r="L126" s="11">
        <v>121</v>
      </c>
      <c r="M126" s="11">
        <f>'Cálculos de ET'!$I124*((1-Constantes!$E$18)*'Cálculos de ET'!$K124+'Cálculos de ET'!$L124)</f>
        <v>3.0119093990530352</v>
      </c>
      <c r="N126" s="11">
        <f>MIN(M126*Constantes!$E$16,0.8*(Q125+Clima!$F124-O126-P126-Constantes!$D$12))</f>
        <v>1.6327277868979926</v>
      </c>
      <c r="O126" s="11">
        <f>IF(Clima!$F124&gt;0.05*Constantes!$E$17,((Clima!$F124-0.05*Constantes!$E$17)^2)/(Clima!$F124+0.95*Constantes!$E$17),0)</f>
        <v>0</v>
      </c>
      <c r="P126" s="11">
        <f>MAX(0,Q125+Clima!$F124-O126-Constantes!$D$11)</f>
        <v>0</v>
      </c>
      <c r="Q126" s="11">
        <f>Q125+Clima!$F124-O126-N126-P126</f>
        <v>9.9901643575737165</v>
      </c>
      <c r="R126" s="11">
        <f>0.0526*O126*Clima!$F124^1.218</f>
        <v>0</v>
      </c>
      <c r="S126" s="11">
        <f>R126*Constantes!$E$24</f>
        <v>0</v>
      </c>
      <c r="T126" s="33"/>
      <c r="U126" s="11">
        <v>121</v>
      </c>
      <c r="V126" s="11">
        <f>'Cálculos de ET'!$I124*((1-Constantes!$F$18)*'Cálculos de ET'!$K124+'Cálculos de ET'!$L124)</f>
        <v>3.0119093990530352</v>
      </c>
      <c r="W126" s="11">
        <f>MIN(V126*Constantes!$F$16,0.8*(Z125+Clima!$F124-X126-Y126-Constantes!$D$12))</f>
        <v>1.7820281129508742</v>
      </c>
      <c r="X126" s="11">
        <f>IF(Clima!$F124&gt;0.05*Constantes!$F$17,((Clima!$F124-0.05*Constantes!$F$17)^2)/(Clima!$F124+0.95*Constantes!$F$17),0)</f>
        <v>0</v>
      </c>
      <c r="Y126" s="11">
        <f>MAX(0,Z125+Clima!$F124-X126-Constantes!$D$11)</f>
        <v>0</v>
      </c>
      <c r="Z126" s="11">
        <f>Z125+Clima!$F124-X126-W126-Y126</f>
        <v>9.0775494037385833</v>
      </c>
      <c r="AA126" s="11">
        <f>0.0526*X126*Clima!$F124^1.218</f>
        <v>0</v>
      </c>
      <c r="AB126" s="11">
        <f>AA126*Constantes!$F$24</f>
        <v>0</v>
      </c>
      <c r="AC126" s="33"/>
      <c r="AD126" s="11">
        <v>121</v>
      </c>
      <c r="AE126" s="11">
        <f>0.0526*Clima!$F124^2.218</f>
        <v>0</v>
      </c>
      <c r="AF126" s="11">
        <f>IF(Clima!$F124&gt;0.05*$AJ$6,((Clima!$F124-0.05*$AJ$6)^2)/(Clima!$F124+0.95*$AJ$6),0)</f>
        <v>0</v>
      </c>
      <c r="AG126" s="11">
        <v>0</v>
      </c>
      <c r="AH126" s="11"/>
      <c r="AI126" s="11"/>
      <c r="AJ126" s="33"/>
      <c r="AK126" s="34"/>
    </row>
    <row r="127" spans="2:37" x14ac:dyDescent="0.25">
      <c r="B127" s="32"/>
      <c r="C127" s="11">
        <v>122</v>
      </c>
      <c r="D127" s="11">
        <f>'Cálculos de ET'!$I125*((1-Constantes!$D$18)*'Cálculos de ET'!$K125+'Cálculos de ET'!$L125)</f>
        <v>3.034726127010837</v>
      </c>
      <c r="E127" s="11">
        <f>MIN(D127*Constantes!$D$16,0.8*(H126+Clima!$F125-F127-G127-Constantes!$D$12))</f>
        <v>1.5072684779982122</v>
      </c>
      <c r="F127" s="11">
        <f>IF(Clima!$F125&gt;0.05*Constantes!$D$17,((Clima!$F125-0.05*Constantes!$D$17)^2)/(Clima!$F125+0.95*Constantes!$D$17),0)</f>
        <v>0</v>
      </c>
      <c r="G127" s="11">
        <f>MAX(0,H126+Clima!$F125-F127-Constantes!$D$11)</f>
        <v>0</v>
      </c>
      <c r="H127" s="11">
        <f>H126+Clima!$F125-F127-E127-G127</f>
        <v>8.0129323719651069</v>
      </c>
      <c r="I127" s="11">
        <f>0.0526*F127*Clima!$F125^1.218</f>
        <v>0</v>
      </c>
      <c r="J127" s="11">
        <f>I127*Constantes!$D$24</f>
        <v>0</v>
      </c>
      <c r="K127" s="33"/>
      <c r="L127" s="11">
        <v>122</v>
      </c>
      <c r="M127" s="11">
        <f>'Cálculos de ET'!$I125*((1-Constantes!$E$18)*'Cálculos de ET'!$K125+'Cálculos de ET'!$L125)</f>
        <v>3.034726127010837</v>
      </c>
      <c r="N127" s="11">
        <f>MIN(M127*Constantes!$E$16,0.8*(Q126+Clima!$F125-O127-P127-Constantes!$D$12))</f>
        <v>1.6450965207498502</v>
      </c>
      <c r="O127" s="11">
        <f>IF(Clima!$F125&gt;0.05*Constantes!$E$17,((Clima!$F125-0.05*Constantes!$E$17)^2)/(Clima!$F125+0.95*Constantes!$E$17),0)</f>
        <v>0</v>
      </c>
      <c r="P127" s="11">
        <f>MAX(0,Q126+Clima!$F125-O127-Constantes!$D$11)</f>
        <v>0</v>
      </c>
      <c r="Q127" s="11">
        <f>Q126+Clima!$F125-O127-N127-P127</f>
        <v>8.3450678368238655</v>
      </c>
      <c r="R127" s="11">
        <f>0.0526*O127*Clima!$F125^1.218</f>
        <v>0</v>
      </c>
      <c r="S127" s="11">
        <f>R127*Constantes!$E$24</f>
        <v>0</v>
      </c>
      <c r="T127" s="33"/>
      <c r="U127" s="11">
        <v>122</v>
      </c>
      <c r="V127" s="11">
        <f>'Cálculos de ET'!$I125*((1-Constantes!$F$18)*'Cálculos de ET'!$K125+'Cálculos de ET'!$L125)</f>
        <v>3.034726127010837</v>
      </c>
      <c r="W127" s="11">
        <f>MIN(V127*Constantes!$F$16,0.8*(Z126+Clima!$F125-X127-Y127-Constantes!$D$12))</f>
        <v>1.2620395229908667</v>
      </c>
      <c r="X127" s="11">
        <f>IF(Clima!$F125&gt;0.05*Constantes!$F$17,((Clima!$F125-0.05*Constantes!$F$17)^2)/(Clima!$F125+0.95*Constantes!$F$17),0)</f>
        <v>0</v>
      </c>
      <c r="Y127" s="11">
        <f>MAX(0,Z126+Clima!$F125-X127-Constantes!$D$11)</f>
        <v>0</v>
      </c>
      <c r="Z127" s="11">
        <f>Z126+Clima!$F125-X127-W127-Y127</f>
        <v>7.815509880747717</v>
      </c>
      <c r="AA127" s="11">
        <f>0.0526*X127*Clima!$F125^1.218</f>
        <v>0</v>
      </c>
      <c r="AB127" s="11">
        <f>AA127*Constantes!$F$24</f>
        <v>0</v>
      </c>
      <c r="AC127" s="33"/>
      <c r="AD127" s="11">
        <v>122</v>
      </c>
      <c r="AE127" s="11">
        <f>0.0526*Clima!$F125^2.218</f>
        <v>0</v>
      </c>
      <c r="AF127" s="11">
        <f>IF(Clima!$F125&gt;0.05*$AJ$6,((Clima!$F125-0.05*$AJ$6)^2)/(Clima!$F125+0.95*$AJ$6),0)</f>
        <v>0</v>
      </c>
      <c r="AG127" s="11">
        <v>0</v>
      </c>
      <c r="AH127" s="11"/>
      <c r="AI127" s="11"/>
      <c r="AJ127" s="33"/>
      <c r="AK127" s="34"/>
    </row>
    <row r="128" spans="2:37" x14ac:dyDescent="0.25">
      <c r="B128" s="32"/>
      <c r="C128" s="11">
        <v>123</v>
      </c>
      <c r="D128" s="11">
        <f>'Cálculos de ET'!$I126*((1-Constantes!$D$18)*'Cálculos de ET'!$K126+'Cálculos de ET'!$L126)</f>
        <v>3.0240719967359393</v>
      </c>
      <c r="E128" s="11">
        <f>MIN(D128*Constantes!$D$16,0.8*(H127+Clima!$F126-F128-G128-Constantes!$D$12))</f>
        <v>0.41034589757208551</v>
      </c>
      <c r="F128" s="11">
        <f>IF(Clima!$F126&gt;0.05*Constantes!$D$17,((Clima!$F126-0.05*Constantes!$D$17)^2)/(Clima!$F126+0.95*Constantes!$D$17),0)</f>
        <v>0</v>
      </c>
      <c r="G128" s="11">
        <f>MAX(0,H127+Clima!$F126-F128-Constantes!$D$11)</f>
        <v>0</v>
      </c>
      <c r="H128" s="11">
        <f>H127+Clima!$F126-F128-E128-G128</f>
        <v>7.6025864743930214</v>
      </c>
      <c r="I128" s="11">
        <f>0.0526*F128*Clima!$F126^1.218</f>
        <v>0</v>
      </c>
      <c r="J128" s="11">
        <f>I128*Constantes!$D$24</f>
        <v>0</v>
      </c>
      <c r="K128" s="33"/>
      <c r="L128" s="11">
        <v>123</v>
      </c>
      <c r="M128" s="11">
        <f>'Cálculos de ET'!$I126*((1-Constantes!$E$18)*'Cálculos de ET'!$K126+'Cálculos de ET'!$L126)</f>
        <v>3.0240719967359393</v>
      </c>
      <c r="N128" s="11">
        <f>MIN(M128*Constantes!$E$16,0.8*(Q127+Clima!$F126-O128-P128-Constantes!$D$12))</f>
        <v>0.67605426945909253</v>
      </c>
      <c r="O128" s="11">
        <f>IF(Clima!$F126&gt;0.05*Constantes!$E$17,((Clima!$F126-0.05*Constantes!$E$17)^2)/(Clima!$F126+0.95*Constantes!$E$17),0)</f>
        <v>0</v>
      </c>
      <c r="P128" s="11">
        <f>MAX(0,Q127+Clima!$F126-O128-Constantes!$D$11)</f>
        <v>0</v>
      </c>
      <c r="Q128" s="11">
        <f>Q127+Clima!$F126-O128-N128-P128</f>
        <v>7.6690135673647735</v>
      </c>
      <c r="R128" s="11">
        <f>0.0526*O128*Clima!$F126^1.218</f>
        <v>0</v>
      </c>
      <c r="S128" s="11">
        <f>R128*Constantes!$E$24</f>
        <v>0</v>
      </c>
      <c r="T128" s="33"/>
      <c r="U128" s="11">
        <v>123</v>
      </c>
      <c r="V128" s="11">
        <f>'Cálculos de ET'!$I126*((1-Constantes!$F$18)*'Cálculos de ET'!$K126+'Cálculos de ET'!$L126)</f>
        <v>3.0240719967359393</v>
      </c>
      <c r="W128" s="11">
        <f>MIN(V128*Constantes!$F$16,0.8*(Z127+Clima!$F126-X128-Y128-Constantes!$D$12))</f>
        <v>0.25240790459817364</v>
      </c>
      <c r="X128" s="11">
        <f>IF(Clima!$F126&gt;0.05*Constantes!$F$17,((Clima!$F126-0.05*Constantes!$F$17)^2)/(Clima!$F126+0.95*Constantes!$F$17),0)</f>
        <v>0</v>
      </c>
      <c r="Y128" s="11">
        <f>MAX(0,Z127+Clima!$F126-X128-Constantes!$D$11)</f>
        <v>0</v>
      </c>
      <c r="Z128" s="11">
        <f>Z127+Clima!$F126-X128-W128-Y128</f>
        <v>7.563101976149543</v>
      </c>
      <c r="AA128" s="11">
        <f>0.0526*X128*Clima!$F126^1.218</f>
        <v>0</v>
      </c>
      <c r="AB128" s="11">
        <f>AA128*Constantes!$F$24</f>
        <v>0</v>
      </c>
      <c r="AC128" s="33"/>
      <c r="AD128" s="11">
        <v>123</v>
      </c>
      <c r="AE128" s="11">
        <f>0.0526*Clima!$F126^2.218</f>
        <v>0</v>
      </c>
      <c r="AF128" s="11">
        <f>IF(Clima!$F126&gt;0.05*$AJ$6,((Clima!$F126-0.05*$AJ$6)^2)/(Clima!$F126+0.95*$AJ$6),0)</f>
        <v>0</v>
      </c>
      <c r="AG128" s="11">
        <v>0</v>
      </c>
      <c r="AH128" s="11"/>
      <c r="AI128" s="11"/>
      <c r="AJ128" s="33"/>
      <c r="AK128" s="34"/>
    </row>
    <row r="129" spans="2:37" x14ac:dyDescent="0.25">
      <c r="B129" s="32"/>
      <c r="C129" s="11">
        <v>124</v>
      </c>
      <c r="D129" s="11">
        <f>'Cálculos de ET'!$I127*((1-Constantes!$D$18)*'Cálculos de ET'!$K127+'Cálculos de ET'!$L127)</f>
        <v>2.9178272088027843</v>
      </c>
      <c r="E129" s="11">
        <f>MIN(D129*Constantes!$D$16,0.8*(H128+Clima!$F127-F129-G129-Constantes!$D$12))</f>
        <v>8.2069179514417112E-2</v>
      </c>
      <c r="F129" s="11">
        <f>IF(Clima!$F127&gt;0.05*Constantes!$D$17,((Clima!$F127-0.05*Constantes!$D$17)^2)/(Clima!$F127+0.95*Constantes!$D$17),0)</f>
        <v>0</v>
      </c>
      <c r="G129" s="11">
        <f>MAX(0,H128+Clima!$F127-F129-Constantes!$D$11)</f>
        <v>0</v>
      </c>
      <c r="H129" s="11">
        <f>H128+Clima!$F127-F129-E129-G129</f>
        <v>7.5205172948786041</v>
      </c>
      <c r="I129" s="11">
        <f>0.0526*F129*Clima!$F127^1.218</f>
        <v>0</v>
      </c>
      <c r="J129" s="11">
        <f>I129*Constantes!$D$24</f>
        <v>0</v>
      </c>
      <c r="K129" s="33"/>
      <c r="L129" s="11">
        <v>124</v>
      </c>
      <c r="M129" s="11">
        <f>'Cálculos de ET'!$I127*((1-Constantes!$E$18)*'Cálculos de ET'!$K127+'Cálculos de ET'!$L127)</f>
        <v>2.9178272088027843</v>
      </c>
      <c r="N129" s="11">
        <f>MIN(M129*Constantes!$E$16,0.8*(Q128+Clima!$F127-O129-P129-Constantes!$D$12))</f>
        <v>0.13521085389181878</v>
      </c>
      <c r="O129" s="11">
        <f>IF(Clima!$F127&gt;0.05*Constantes!$E$17,((Clima!$F127-0.05*Constantes!$E$17)^2)/(Clima!$F127+0.95*Constantes!$E$17),0)</f>
        <v>0</v>
      </c>
      <c r="P129" s="11">
        <f>MAX(0,Q128+Clima!$F127-O129-Constantes!$D$11)</f>
        <v>0</v>
      </c>
      <c r="Q129" s="11">
        <f>Q128+Clima!$F127-O129-N129-P129</f>
        <v>7.533802713472955</v>
      </c>
      <c r="R129" s="11">
        <f>0.0526*O129*Clima!$F127^1.218</f>
        <v>0</v>
      </c>
      <c r="S129" s="11">
        <f>R129*Constantes!$E$24</f>
        <v>0</v>
      </c>
      <c r="T129" s="33"/>
      <c r="U129" s="11">
        <v>124</v>
      </c>
      <c r="V129" s="11">
        <f>'Cálculos de ET'!$I127*((1-Constantes!$F$18)*'Cálculos de ET'!$K127+'Cálculos de ET'!$L127)</f>
        <v>2.9178272088027843</v>
      </c>
      <c r="W129" s="11">
        <f>MIN(V129*Constantes!$F$16,0.8*(Z128+Clima!$F127-X129-Y129-Constantes!$D$12))</f>
        <v>5.0481580919634443E-2</v>
      </c>
      <c r="X129" s="11">
        <f>IF(Clima!$F127&gt;0.05*Constantes!$F$17,((Clima!$F127-0.05*Constantes!$F$17)^2)/(Clima!$F127+0.95*Constantes!$F$17),0)</f>
        <v>0</v>
      </c>
      <c r="Y129" s="11">
        <f>MAX(0,Z128+Clima!$F127-X129-Constantes!$D$11)</f>
        <v>0</v>
      </c>
      <c r="Z129" s="11">
        <f>Z128+Clima!$F127-X129-W129-Y129</f>
        <v>7.5126203952299084</v>
      </c>
      <c r="AA129" s="11">
        <f>0.0526*X129*Clima!$F127^1.218</f>
        <v>0</v>
      </c>
      <c r="AB129" s="11">
        <f>AA129*Constantes!$F$24</f>
        <v>0</v>
      </c>
      <c r="AC129" s="33"/>
      <c r="AD129" s="11">
        <v>124</v>
      </c>
      <c r="AE129" s="11">
        <f>0.0526*Clima!$F127^2.218</f>
        <v>0</v>
      </c>
      <c r="AF129" s="11">
        <f>IF(Clima!$F127&gt;0.05*$AJ$6,((Clima!$F127-0.05*$AJ$6)^2)/(Clima!$F127+0.95*$AJ$6),0)</f>
        <v>0</v>
      </c>
      <c r="AG129" s="11">
        <v>0</v>
      </c>
      <c r="AH129" s="11"/>
      <c r="AI129" s="11"/>
      <c r="AJ129" s="33"/>
      <c r="AK129" s="34"/>
    </row>
    <row r="130" spans="2:37" x14ac:dyDescent="0.25">
      <c r="B130" s="32"/>
      <c r="C130" s="11">
        <v>125</v>
      </c>
      <c r="D130" s="11">
        <f>'Cálculos de ET'!$I128*((1-Constantes!$D$18)*'Cálculos de ET'!$K128+'Cálculos de ET'!$L128)</f>
        <v>2.9371266654897359</v>
      </c>
      <c r="E130" s="11">
        <f>MIN(D130*Constantes!$D$16,0.8*(H129+Clima!$F128-F130-G130-Constantes!$D$12))</f>
        <v>1.641383590288328E-2</v>
      </c>
      <c r="F130" s="11">
        <f>IF(Clima!$F128&gt;0.05*Constantes!$D$17,((Clima!$F128-0.05*Constantes!$D$17)^2)/(Clima!$F128+0.95*Constantes!$D$17),0)</f>
        <v>0</v>
      </c>
      <c r="G130" s="11">
        <f>MAX(0,H129+Clima!$F128-F130-Constantes!$D$11)</f>
        <v>0</v>
      </c>
      <c r="H130" s="11">
        <f>H129+Clima!$F128-F130-E130-G130</f>
        <v>7.5041034589757212</v>
      </c>
      <c r="I130" s="11">
        <f>0.0526*F130*Clima!$F128^1.218</f>
        <v>0</v>
      </c>
      <c r="J130" s="11">
        <f>I130*Constantes!$D$24</f>
        <v>0</v>
      </c>
      <c r="K130" s="33"/>
      <c r="L130" s="11">
        <v>125</v>
      </c>
      <c r="M130" s="11">
        <f>'Cálculos de ET'!$I128*((1-Constantes!$E$18)*'Cálculos de ET'!$K128+'Cálculos de ET'!$L128)</f>
        <v>2.9371266654897359</v>
      </c>
      <c r="N130" s="11">
        <f>MIN(M130*Constantes!$E$16,0.8*(Q129+Clima!$F128-O130-P130-Constantes!$D$12))</f>
        <v>2.7042170778364041E-2</v>
      </c>
      <c r="O130" s="11">
        <f>IF(Clima!$F128&gt;0.05*Constantes!$E$17,((Clima!$F128-0.05*Constantes!$E$17)^2)/(Clima!$F128+0.95*Constantes!$E$17),0)</f>
        <v>0</v>
      </c>
      <c r="P130" s="11">
        <f>MAX(0,Q129+Clima!$F128-O130-Constantes!$D$11)</f>
        <v>0</v>
      </c>
      <c r="Q130" s="11">
        <f>Q129+Clima!$F128-O130-N130-P130</f>
        <v>7.5067605426945914</v>
      </c>
      <c r="R130" s="11">
        <f>0.0526*O130*Clima!$F128^1.218</f>
        <v>0</v>
      </c>
      <c r="S130" s="11">
        <f>R130*Constantes!$E$24</f>
        <v>0</v>
      </c>
      <c r="T130" s="33"/>
      <c r="U130" s="11">
        <v>125</v>
      </c>
      <c r="V130" s="11">
        <f>'Cálculos de ET'!$I128*((1-Constantes!$F$18)*'Cálculos de ET'!$K128+'Cálculos de ET'!$L128)</f>
        <v>2.9371266654897359</v>
      </c>
      <c r="W130" s="11">
        <f>MIN(V130*Constantes!$F$16,0.8*(Z129+Clima!$F128-X130-Y130-Constantes!$D$12))</f>
        <v>1.0096316183926746E-2</v>
      </c>
      <c r="X130" s="11">
        <f>IF(Clima!$F128&gt;0.05*Constantes!$F$17,((Clima!$F128-0.05*Constantes!$F$17)^2)/(Clima!$F128+0.95*Constantes!$F$17),0)</f>
        <v>0</v>
      </c>
      <c r="Y130" s="11">
        <f>MAX(0,Z129+Clima!$F128-X130-Constantes!$D$11)</f>
        <v>0</v>
      </c>
      <c r="Z130" s="11">
        <f>Z129+Clima!$F128-X130-W130-Y130</f>
        <v>7.5025240790459815</v>
      </c>
      <c r="AA130" s="11">
        <f>0.0526*X130*Clima!$F128^1.218</f>
        <v>0</v>
      </c>
      <c r="AB130" s="11">
        <f>AA130*Constantes!$F$24</f>
        <v>0</v>
      </c>
      <c r="AC130" s="33"/>
      <c r="AD130" s="11">
        <v>125</v>
      </c>
      <c r="AE130" s="11">
        <f>0.0526*Clima!$F128^2.218</f>
        <v>0</v>
      </c>
      <c r="AF130" s="11">
        <f>IF(Clima!$F128&gt;0.05*$AJ$6,((Clima!$F128-0.05*$AJ$6)^2)/(Clima!$F128+0.95*$AJ$6),0)</f>
        <v>0</v>
      </c>
      <c r="AG130" s="11">
        <v>0</v>
      </c>
      <c r="AH130" s="11"/>
      <c r="AI130" s="11"/>
      <c r="AJ130" s="33"/>
      <c r="AK130" s="34"/>
    </row>
    <row r="131" spans="2:37" x14ac:dyDescent="0.25">
      <c r="B131" s="32"/>
      <c r="C131" s="11">
        <v>126</v>
      </c>
      <c r="D131" s="11">
        <f>'Cálculos de ET'!$I129*((1-Constantes!$D$18)*'Cálculos de ET'!$K129+'Cálculos de ET'!$L129)</f>
        <v>2.8360582160958399</v>
      </c>
      <c r="E131" s="11">
        <f>MIN(D131*Constantes!$D$16,0.8*(H130+Clima!$F129-F131-G131-Constantes!$D$12))</f>
        <v>3.2827671805769399E-3</v>
      </c>
      <c r="F131" s="11">
        <f>IF(Clima!$F129&gt;0.05*Constantes!$D$17,((Clima!$F129-0.05*Constantes!$D$17)^2)/(Clima!$F129+0.95*Constantes!$D$17),0)</f>
        <v>0</v>
      </c>
      <c r="G131" s="11">
        <f>MAX(0,H130+Clima!$F129-F131-Constantes!$D$11)</f>
        <v>0</v>
      </c>
      <c r="H131" s="11">
        <f>H130+Clima!$F129-F131-E131-G131</f>
        <v>7.5008206917951439</v>
      </c>
      <c r="I131" s="11">
        <f>0.0526*F131*Clima!$F129^1.218</f>
        <v>0</v>
      </c>
      <c r="J131" s="11">
        <f>I131*Constantes!$D$24</f>
        <v>0</v>
      </c>
      <c r="K131" s="33"/>
      <c r="L131" s="11">
        <v>126</v>
      </c>
      <c r="M131" s="11">
        <f>'Cálculos de ET'!$I129*((1-Constantes!$E$18)*'Cálculos de ET'!$K129+'Cálculos de ET'!$L129)</f>
        <v>2.8360582160958399</v>
      </c>
      <c r="N131" s="11">
        <f>MIN(M131*Constantes!$E$16,0.8*(Q130+Clima!$F129-O131-P131-Constantes!$D$12))</f>
        <v>5.4084341556730926E-3</v>
      </c>
      <c r="O131" s="11">
        <f>IF(Clima!$F129&gt;0.05*Constantes!$E$17,((Clima!$F129-0.05*Constantes!$E$17)^2)/(Clima!$F129+0.95*Constantes!$E$17),0)</f>
        <v>0</v>
      </c>
      <c r="P131" s="11">
        <f>MAX(0,Q130+Clima!$F129-O131-Constantes!$D$11)</f>
        <v>0</v>
      </c>
      <c r="Q131" s="11">
        <f>Q130+Clima!$F129-O131-N131-P131</f>
        <v>7.5013521085389181</v>
      </c>
      <c r="R131" s="11">
        <f>0.0526*O131*Clima!$F129^1.218</f>
        <v>0</v>
      </c>
      <c r="S131" s="11">
        <f>R131*Constantes!$E$24</f>
        <v>0</v>
      </c>
      <c r="T131" s="33"/>
      <c r="U131" s="11">
        <v>126</v>
      </c>
      <c r="V131" s="11">
        <f>'Cálculos de ET'!$I129*((1-Constantes!$F$18)*'Cálculos de ET'!$K129+'Cálculos de ET'!$L129)</f>
        <v>2.8360582160958399</v>
      </c>
      <c r="W131" s="11">
        <f>MIN(V131*Constantes!$F$16,0.8*(Z130+Clima!$F129-X131-Y131-Constantes!$D$12))</f>
        <v>2.0192632367852072E-3</v>
      </c>
      <c r="X131" s="11">
        <f>IF(Clima!$F129&gt;0.05*Constantes!$F$17,((Clima!$F129-0.05*Constantes!$F$17)^2)/(Clima!$F129+0.95*Constantes!$F$17),0)</f>
        <v>0</v>
      </c>
      <c r="Y131" s="11">
        <f>MAX(0,Z130+Clima!$F129-X131-Constantes!$D$11)</f>
        <v>0</v>
      </c>
      <c r="Z131" s="11">
        <f>Z130+Clima!$F129-X131-W131-Y131</f>
        <v>7.5005048158091965</v>
      </c>
      <c r="AA131" s="11">
        <f>0.0526*X131*Clima!$F129^1.218</f>
        <v>0</v>
      </c>
      <c r="AB131" s="11">
        <f>AA131*Constantes!$F$24</f>
        <v>0</v>
      </c>
      <c r="AC131" s="33"/>
      <c r="AD131" s="11">
        <v>126</v>
      </c>
      <c r="AE131" s="11">
        <f>0.0526*Clima!$F129^2.218</f>
        <v>0</v>
      </c>
      <c r="AF131" s="11">
        <f>IF(Clima!$F129&gt;0.05*$AJ$6,((Clima!$F129-0.05*$AJ$6)^2)/(Clima!$F129+0.95*$AJ$6),0)</f>
        <v>0</v>
      </c>
      <c r="AG131" s="11">
        <v>0</v>
      </c>
      <c r="AH131" s="11"/>
      <c r="AI131" s="11"/>
      <c r="AJ131" s="33"/>
      <c r="AK131" s="34"/>
    </row>
    <row r="132" spans="2:37" x14ac:dyDescent="0.25">
      <c r="B132" s="32"/>
      <c r="C132" s="11">
        <v>127</v>
      </c>
      <c r="D132" s="11">
        <f>'Cálculos de ET'!$I130*((1-Constantes!$D$18)*'Cálculos de ET'!$K130+'Cálculos de ET'!$L130)</f>
        <v>2.9005978869443774</v>
      </c>
      <c r="E132" s="11">
        <f>MIN(D132*Constantes!$D$16,0.8*(H131+Clima!$F130-F132-G132-Constantes!$D$12))</f>
        <v>6.5655343611510382E-4</v>
      </c>
      <c r="F132" s="11">
        <f>IF(Clima!$F130&gt;0.05*Constantes!$D$17,((Clima!$F130-0.05*Constantes!$D$17)^2)/(Clima!$F130+0.95*Constantes!$D$17),0)</f>
        <v>0</v>
      </c>
      <c r="G132" s="11">
        <f>MAX(0,H131+Clima!$F130-F132-Constantes!$D$11)</f>
        <v>0</v>
      </c>
      <c r="H132" s="11">
        <f>H131+Clima!$F130-F132-E132-G132</f>
        <v>7.500164138359029</v>
      </c>
      <c r="I132" s="11">
        <f>0.0526*F132*Clima!$F130^1.218</f>
        <v>0</v>
      </c>
      <c r="J132" s="11">
        <f>I132*Constantes!$D$24</f>
        <v>0</v>
      </c>
      <c r="K132" s="33"/>
      <c r="L132" s="11">
        <v>127</v>
      </c>
      <c r="M132" s="11">
        <f>'Cálculos de ET'!$I130*((1-Constantes!$E$18)*'Cálculos de ET'!$K130+'Cálculos de ET'!$L130)</f>
        <v>2.9005978869443774</v>
      </c>
      <c r="N132" s="11">
        <f>MIN(M132*Constantes!$E$16,0.8*(Q131+Clima!$F130-O132-P132-Constantes!$D$12))</f>
        <v>1.0816868311344762E-3</v>
      </c>
      <c r="O132" s="11">
        <f>IF(Clima!$F130&gt;0.05*Constantes!$E$17,((Clima!$F130-0.05*Constantes!$E$17)^2)/(Clima!$F130+0.95*Constantes!$E$17),0)</f>
        <v>0</v>
      </c>
      <c r="P132" s="11">
        <f>MAX(0,Q131+Clima!$F130-O132-Constantes!$D$11)</f>
        <v>0</v>
      </c>
      <c r="Q132" s="11">
        <f>Q131+Clima!$F130-O132-N132-P132</f>
        <v>7.5002704217077838</v>
      </c>
      <c r="R132" s="11">
        <f>0.0526*O132*Clima!$F130^1.218</f>
        <v>0</v>
      </c>
      <c r="S132" s="11">
        <f>R132*Constantes!$E$24</f>
        <v>0</v>
      </c>
      <c r="T132" s="33"/>
      <c r="U132" s="11">
        <v>127</v>
      </c>
      <c r="V132" s="11">
        <f>'Cálculos de ET'!$I130*((1-Constantes!$F$18)*'Cálculos de ET'!$K130+'Cálculos de ET'!$L130)</f>
        <v>2.9005978869443774</v>
      </c>
      <c r="W132" s="11">
        <f>MIN(V132*Constantes!$F$16,0.8*(Z131+Clima!$F130-X132-Y132-Constantes!$D$12))</f>
        <v>4.0385264735718355E-4</v>
      </c>
      <c r="X132" s="11">
        <f>IF(Clima!$F130&gt;0.05*Constantes!$F$17,((Clima!$F130-0.05*Constantes!$F$17)^2)/(Clima!$F130+0.95*Constantes!$F$17),0)</f>
        <v>0</v>
      </c>
      <c r="Y132" s="11">
        <f>MAX(0,Z131+Clima!$F130-X132-Constantes!$D$11)</f>
        <v>0</v>
      </c>
      <c r="Z132" s="11">
        <f>Z131+Clima!$F130-X132-W132-Y132</f>
        <v>7.5001009631618389</v>
      </c>
      <c r="AA132" s="11">
        <f>0.0526*X132*Clima!$F130^1.218</f>
        <v>0</v>
      </c>
      <c r="AB132" s="11">
        <f>AA132*Constantes!$F$24</f>
        <v>0</v>
      </c>
      <c r="AC132" s="33"/>
      <c r="AD132" s="11">
        <v>127</v>
      </c>
      <c r="AE132" s="11">
        <f>0.0526*Clima!$F130^2.218</f>
        <v>0</v>
      </c>
      <c r="AF132" s="11">
        <f>IF(Clima!$F130&gt;0.05*$AJ$6,((Clima!$F130-0.05*$AJ$6)^2)/(Clima!$F130+0.95*$AJ$6),0)</f>
        <v>0</v>
      </c>
      <c r="AG132" s="11">
        <v>0</v>
      </c>
      <c r="AH132" s="11"/>
      <c r="AI132" s="11"/>
      <c r="AJ132" s="33"/>
      <c r="AK132" s="34"/>
    </row>
    <row r="133" spans="2:37" x14ac:dyDescent="0.25">
      <c r="B133" s="32"/>
      <c r="C133" s="11">
        <v>128</v>
      </c>
      <c r="D133" s="11">
        <f>'Cálculos de ET'!$I131*((1-Constantes!$D$18)*'Cálculos de ET'!$K131+'Cálculos de ET'!$L131)</f>
        <v>2.8039140684529684</v>
      </c>
      <c r="E133" s="11">
        <f>MIN(D133*Constantes!$D$16,0.8*(H132+Clima!$F131-F133-G133-Constantes!$D$12))</f>
        <v>1.3131068722316286E-4</v>
      </c>
      <c r="F133" s="11">
        <f>IF(Clima!$F131&gt;0.05*Constantes!$D$17,((Clima!$F131-0.05*Constantes!$D$17)^2)/(Clima!$F131+0.95*Constantes!$D$17),0)</f>
        <v>0</v>
      </c>
      <c r="G133" s="11">
        <f>MAX(0,H132+Clima!$F131-F133-Constantes!$D$11)</f>
        <v>0</v>
      </c>
      <c r="H133" s="11">
        <f>H132+Clima!$F131-F133-E133-G133</f>
        <v>7.5000328276718058</v>
      </c>
      <c r="I133" s="11">
        <f>0.0526*F133*Clima!$F131^1.218</f>
        <v>0</v>
      </c>
      <c r="J133" s="11">
        <f>I133*Constantes!$D$24</f>
        <v>0</v>
      </c>
      <c r="K133" s="33"/>
      <c r="L133" s="11">
        <v>128</v>
      </c>
      <c r="M133" s="11">
        <f>'Cálculos de ET'!$I131*((1-Constantes!$E$18)*'Cálculos de ET'!$K131+'Cálculos de ET'!$L131)</f>
        <v>2.8039140684529684</v>
      </c>
      <c r="N133" s="11">
        <f>MIN(M133*Constantes!$E$16,0.8*(Q132+Clima!$F131-O133-P133-Constantes!$D$12))</f>
        <v>2.1633736622703737E-4</v>
      </c>
      <c r="O133" s="11">
        <f>IF(Clima!$F131&gt;0.05*Constantes!$E$17,((Clima!$F131-0.05*Constantes!$E$17)^2)/(Clima!$F131+0.95*Constantes!$E$17),0)</f>
        <v>0</v>
      </c>
      <c r="P133" s="11">
        <f>MAX(0,Q132+Clima!$F131-O133-Constantes!$D$11)</f>
        <v>0</v>
      </c>
      <c r="Q133" s="11">
        <f>Q132+Clima!$F131-O133-N133-P133</f>
        <v>7.5000540843415564</v>
      </c>
      <c r="R133" s="11">
        <f>0.0526*O133*Clima!$F131^1.218</f>
        <v>0</v>
      </c>
      <c r="S133" s="11">
        <f>R133*Constantes!$E$24</f>
        <v>0</v>
      </c>
      <c r="T133" s="33"/>
      <c r="U133" s="11">
        <v>128</v>
      </c>
      <c r="V133" s="11">
        <f>'Cálculos de ET'!$I131*((1-Constantes!$F$18)*'Cálculos de ET'!$K131+'Cálculos de ET'!$L131)</f>
        <v>2.8039140684529684</v>
      </c>
      <c r="W133" s="11">
        <f>MIN(V133*Constantes!$F$16,0.8*(Z132+Clima!$F131-X133-Y133-Constantes!$D$12))</f>
        <v>8.0770529471152497E-5</v>
      </c>
      <c r="X133" s="11">
        <f>IF(Clima!$F131&gt;0.05*Constantes!$F$17,((Clima!$F131-0.05*Constantes!$F$17)^2)/(Clima!$F131+0.95*Constantes!$F$17),0)</f>
        <v>0</v>
      </c>
      <c r="Y133" s="11">
        <f>MAX(0,Z132+Clima!$F131-X133-Constantes!$D$11)</f>
        <v>0</v>
      </c>
      <c r="Z133" s="11">
        <f>Z132+Clima!$F131-X133-W133-Y133</f>
        <v>7.500020192632368</v>
      </c>
      <c r="AA133" s="11">
        <f>0.0526*X133*Clima!$F131^1.218</f>
        <v>0</v>
      </c>
      <c r="AB133" s="11">
        <f>AA133*Constantes!$F$24</f>
        <v>0</v>
      </c>
      <c r="AC133" s="33"/>
      <c r="AD133" s="11">
        <v>128</v>
      </c>
      <c r="AE133" s="11">
        <f>0.0526*Clima!$F131^2.218</f>
        <v>0</v>
      </c>
      <c r="AF133" s="11">
        <f>IF(Clima!$F131&gt;0.05*$AJ$6,((Clima!$F131-0.05*$AJ$6)^2)/(Clima!$F131+0.95*$AJ$6),0)</f>
        <v>0</v>
      </c>
      <c r="AG133" s="11">
        <v>0</v>
      </c>
      <c r="AH133" s="11"/>
      <c r="AI133" s="11"/>
      <c r="AJ133" s="33"/>
      <c r="AK133" s="34"/>
    </row>
    <row r="134" spans="2:37" x14ac:dyDescent="0.25">
      <c r="B134" s="32"/>
      <c r="C134" s="11">
        <v>129</v>
      </c>
      <c r="D134" s="11">
        <f>'Cálculos de ET'!$I132*((1-Constantes!$D$18)*'Cálculos de ET'!$K132+'Cálculos de ET'!$L132)</f>
        <v>2.8263269372840303</v>
      </c>
      <c r="E134" s="11">
        <f>MIN(D134*Constantes!$D$16,0.8*(H133+Clima!$F132-F134-G134-Constantes!$D$12))</f>
        <v>0.16002626213744478</v>
      </c>
      <c r="F134" s="11">
        <f>IF(Clima!$F132&gt;0.05*Constantes!$D$17,((Clima!$F132-0.05*Constantes!$D$17)^2)/(Clima!$F132+0.95*Constantes!$D$17),0)</f>
        <v>0</v>
      </c>
      <c r="G134" s="11">
        <f>MAX(0,H133+Clima!$F132-F134-Constantes!$D$11)</f>
        <v>0</v>
      </c>
      <c r="H134" s="11">
        <f>H133+Clima!$F132-F134-E134-G134</f>
        <v>7.5400065655343615</v>
      </c>
      <c r="I134" s="11">
        <f>0.0526*F134*Clima!$F132^1.218</f>
        <v>0</v>
      </c>
      <c r="J134" s="11">
        <f>I134*Constantes!$D$24</f>
        <v>0</v>
      </c>
      <c r="K134" s="33"/>
      <c r="L134" s="11">
        <v>129</v>
      </c>
      <c r="M134" s="11">
        <f>'Cálculos de ET'!$I132*((1-Constantes!$E$18)*'Cálculos de ET'!$K132+'Cálculos de ET'!$L132)</f>
        <v>2.8263269372840303</v>
      </c>
      <c r="N134" s="11">
        <f>MIN(M134*Constantes!$E$16,0.8*(Q133+Clima!$F132-O134-P134-Constantes!$D$12))</f>
        <v>0.16004326747324527</v>
      </c>
      <c r="O134" s="11">
        <f>IF(Clima!$F132&gt;0.05*Constantes!$E$17,((Clima!$F132-0.05*Constantes!$E$17)^2)/(Clima!$F132+0.95*Constantes!$E$17),0)</f>
        <v>0</v>
      </c>
      <c r="P134" s="11">
        <f>MAX(0,Q133+Clima!$F132-O134-Constantes!$D$11)</f>
        <v>0</v>
      </c>
      <c r="Q134" s="11">
        <f>Q133+Clima!$F132-O134-N134-P134</f>
        <v>7.5400108168683113</v>
      </c>
      <c r="R134" s="11">
        <f>0.0526*O134*Clima!$F132^1.218</f>
        <v>0</v>
      </c>
      <c r="S134" s="11">
        <f>R134*Constantes!$E$24</f>
        <v>0</v>
      </c>
      <c r="T134" s="33"/>
      <c r="U134" s="11">
        <v>129</v>
      </c>
      <c r="V134" s="11">
        <f>'Cálculos de ET'!$I132*((1-Constantes!$F$18)*'Cálculos de ET'!$K132+'Cálculos de ET'!$L132)</f>
        <v>2.8263269372840303</v>
      </c>
      <c r="W134" s="11">
        <f>MIN(V134*Constantes!$F$16,0.8*(Z133+Clima!$F132-X134-Y134-Constantes!$D$12))</f>
        <v>0.16001615410589454</v>
      </c>
      <c r="X134" s="11">
        <f>IF(Clima!$F132&gt;0.05*Constantes!$F$17,((Clima!$F132-0.05*Constantes!$F$17)^2)/(Clima!$F132+0.95*Constantes!$F$17),0)</f>
        <v>0</v>
      </c>
      <c r="Y134" s="11">
        <f>MAX(0,Z133+Clima!$F132-X134-Constantes!$D$11)</f>
        <v>0</v>
      </c>
      <c r="Z134" s="11">
        <f>Z133+Clima!$F132-X134-W134-Y134</f>
        <v>7.5400040385264733</v>
      </c>
      <c r="AA134" s="11">
        <f>0.0526*X134*Clima!$F132^1.218</f>
        <v>0</v>
      </c>
      <c r="AB134" s="11">
        <f>AA134*Constantes!$F$24</f>
        <v>0</v>
      </c>
      <c r="AC134" s="33"/>
      <c r="AD134" s="11">
        <v>129</v>
      </c>
      <c r="AE134" s="11">
        <f>0.0526*Clima!$F132^2.218</f>
        <v>1.4813929535417848E-3</v>
      </c>
      <c r="AF134" s="11">
        <f>IF(Clima!$F132&gt;0.05*$AJ$6,((Clima!$F132-0.05*$AJ$6)^2)/(Clima!$F132+0.95*$AJ$6),0)</f>
        <v>0</v>
      </c>
      <c r="AG134" s="11">
        <v>0</v>
      </c>
      <c r="AH134" s="11"/>
      <c r="AI134" s="11"/>
      <c r="AJ134" s="33"/>
      <c r="AK134" s="34"/>
    </row>
    <row r="135" spans="2:37" x14ac:dyDescent="0.25">
      <c r="B135" s="32"/>
      <c r="C135" s="11">
        <v>130</v>
      </c>
      <c r="D135" s="11">
        <f>'Cálculos de ET'!$I133*((1-Constantes!$D$18)*'Cálculos de ET'!$K133+'Cálculos de ET'!$L133)</f>
        <v>2.8423365279889414</v>
      </c>
      <c r="E135" s="11">
        <f>MIN(D135*Constantes!$D$16,0.8*(H134+Clima!$F133-F135-G135-Constantes!$D$12))</f>
        <v>3.2005252427489243E-2</v>
      </c>
      <c r="F135" s="11">
        <f>IF(Clima!$F133&gt;0.05*Constantes!$D$17,((Clima!$F133-0.05*Constantes!$D$17)^2)/(Clima!$F133+0.95*Constantes!$D$17),0)</f>
        <v>0</v>
      </c>
      <c r="G135" s="11">
        <f>MAX(0,H134+Clima!$F133-F135-Constantes!$D$11)</f>
        <v>0</v>
      </c>
      <c r="H135" s="11">
        <f>H134+Clima!$F133-F135-E135-G135</f>
        <v>7.5080013131068721</v>
      </c>
      <c r="I135" s="11">
        <f>0.0526*F135*Clima!$F133^1.218</f>
        <v>0</v>
      </c>
      <c r="J135" s="11">
        <f>I135*Constantes!$D$24</f>
        <v>0</v>
      </c>
      <c r="K135" s="33"/>
      <c r="L135" s="11">
        <v>130</v>
      </c>
      <c r="M135" s="11">
        <f>'Cálculos de ET'!$I133*((1-Constantes!$E$18)*'Cálculos de ET'!$K133+'Cálculos de ET'!$L133)</f>
        <v>2.8423365279889414</v>
      </c>
      <c r="N135" s="11">
        <f>MIN(M135*Constantes!$E$16,0.8*(Q134+Clima!$F133-O135-P135-Constantes!$D$12))</f>
        <v>3.2008653494649056E-2</v>
      </c>
      <c r="O135" s="11">
        <f>IF(Clima!$F133&gt;0.05*Constantes!$E$17,((Clima!$F133-0.05*Constantes!$E$17)^2)/(Clima!$F133+0.95*Constantes!$E$17),0)</f>
        <v>0</v>
      </c>
      <c r="P135" s="11">
        <f>MAX(0,Q134+Clima!$F133-O135-Constantes!$D$11)</f>
        <v>0</v>
      </c>
      <c r="Q135" s="11">
        <f>Q134+Clima!$F133-O135-N135-P135</f>
        <v>7.5080021633736624</v>
      </c>
      <c r="R135" s="11">
        <f>0.0526*O135*Clima!$F133^1.218</f>
        <v>0</v>
      </c>
      <c r="S135" s="11">
        <f>R135*Constantes!$E$24</f>
        <v>0</v>
      </c>
      <c r="T135" s="33"/>
      <c r="U135" s="11">
        <v>130</v>
      </c>
      <c r="V135" s="11">
        <f>'Cálculos de ET'!$I133*((1-Constantes!$F$18)*'Cálculos de ET'!$K133+'Cálculos de ET'!$L133)</f>
        <v>2.8423365279889414</v>
      </c>
      <c r="W135" s="11">
        <f>MIN(V135*Constantes!$F$16,0.8*(Z134+Clima!$F133-X135-Y135-Constantes!$D$12))</f>
        <v>3.2003230821178619E-2</v>
      </c>
      <c r="X135" s="11">
        <f>IF(Clima!$F133&gt;0.05*Constantes!$F$17,((Clima!$F133-0.05*Constantes!$F$17)^2)/(Clima!$F133+0.95*Constantes!$F$17),0)</f>
        <v>0</v>
      </c>
      <c r="Y135" s="11">
        <f>MAX(0,Z134+Clima!$F133-X135-Constantes!$D$11)</f>
        <v>0</v>
      </c>
      <c r="Z135" s="11">
        <f>Z134+Clima!$F133-X135-W135-Y135</f>
        <v>7.5080008077052947</v>
      </c>
      <c r="AA135" s="11">
        <f>0.0526*X135*Clima!$F133^1.218</f>
        <v>0</v>
      </c>
      <c r="AB135" s="11">
        <f>AA135*Constantes!$F$24</f>
        <v>0</v>
      </c>
      <c r="AC135" s="33"/>
      <c r="AD135" s="11">
        <v>130</v>
      </c>
      <c r="AE135" s="11">
        <f>0.0526*Clima!$F133^2.218</f>
        <v>0</v>
      </c>
      <c r="AF135" s="11">
        <f>IF(Clima!$F133&gt;0.05*$AJ$6,((Clima!$F133-0.05*$AJ$6)^2)/(Clima!$F133+0.95*$AJ$6),0)</f>
        <v>0</v>
      </c>
      <c r="AG135" s="11">
        <v>0</v>
      </c>
      <c r="AH135" s="11"/>
      <c r="AI135" s="11"/>
      <c r="AJ135" s="33"/>
      <c r="AK135" s="34"/>
    </row>
    <row r="136" spans="2:37" x14ac:dyDescent="0.25">
      <c r="B136" s="32"/>
      <c r="C136" s="11">
        <v>131</v>
      </c>
      <c r="D136" s="11">
        <f>'Cálculos de ET'!$I134*((1-Constantes!$D$18)*'Cálculos de ET'!$K134+'Cálculos de ET'!$L134)</f>
        <v>2.8201690688969916</v>
      </c>
      <c r="E136" s="11">
        <f>MIN(D136*Constantes!$D$16,0.8*(H135+Clima!$F134-F136-G136-Constantes!$D$12))</f>
        <v>6.4010504854977064E-3</v>
      </c>
      <c r="F136" s="11">
        <f>IF(Clima!$F134&gt;0.05*Constantes!$D$17,((Clima!$F134-0.05*Constantes!$D$17)^2)/(Clima!$F134+0.95*Constantes!$D$17),0)</f>
        <v>0</v>
      </c>
      <c r="G136" s="11">
        <f>MAX(0,H135+Clima!$F134-F136-Constantes!$D$11)</f>
        <v>0</v>
      </c>
      <c r="H136" s="11">
        <f>H135+Clima!$F134-F136-E136-G136</f>
        <v>7.5016002626213742</v>
      </c>
      <c r="I136" s="11">
        <f>0.0526*F136*Clima!$F134^1.218</f>
        <v>0</v>
      </c>
      <c r="J136" s="11">
        <f>I136*Constantes!$D$24</f>
        <v>0</v>
      </c>
      <c r="K136" s="33"/>
      <c r="L136" s="11">
        <v>131</v>
      </c>
      <c r="M136" s="11">
        <f>'Cálculos de ET'!$I134*((1-Constantes!$E$18)*'Cálculos de ET'!$K134+'Cálculos de ET'!$L134)</f>
        <v>2.8201690688969916</v>
      </c>
      <c r="N136" s="11">
        <f>MIN(M136*Constantes!$E$16,0.8*(Q135+Clima!$F134-O136-P136-Constantes!$D$12))</f>
        <v>6.4017306989299534E-3</v>
      </c>
      <c r="O136" s="11">
        <f>IF(Clima!$F134&gt;0.05*Constantes!$E$17,((Clima!$F134-0.05*Constantes!$E$17)^2)/(Clima!$F134+0.95*Constantes!$E$17),0)</f>
        <v>0</v>
      </c>
      <c r="P136" s="11">
        <f>MAX(0,Q135+Clima!$F134-O136-Constantes!$D$11)</f>
        <v>0</v>
      </c>
      <c r="Q136" s="11">
        <f>Q135+Clima!$F134-O136-N136-P136</f>
        <v>7.5016004326747323</v>
      </c>
      <c r="R136" s="11">
        <f>0.0526*O136*Clima!$F134^1.218</f>
        <v>0</v>
      </c>
      <c r="S136" s="11">
        <f>R136*Constantes!$E$24</f>
        <v>0</v>
      </c>
      <c r="T136" s="33"/>
      <c r="U136" s="11">
        <v>131</v>
      </c>
      <c r="V136" s="11">
        <f>'Cálculos de ET'!$I134*((1-Constantes!$F$18)*'Cálculos de ET'!$K134+'Cálculos de ET'!$L134)</f>
        <v>2.8201690688969916</v>
      </c>
      <c r="W136" s="11">
        <f>MIN(V136*Constantes!$F$16,0.8*(Z135+Clima!$F134-X136-Y136-Constantes!$D$12))</f>
        <v>6.4006461642357243E-3</v>
      </c>
      <c r="X136" s="11">
        <f>IF(Clima!$F134&gt;0.05*Constantes!$F$17,((Clima!$F134-0.05*Constantes!$F$17)^2)/(Clima!$F134+0.95*Constantes!$F$17),0)</f>
        <v>0</v>
      </c>
      <c r="Y136" s="11">
        <f>MAX(0,Z135+Clima!$F134-X136-Constantes!$D$11)</f>
        <v>0</v>
      </c>
      <c r="Z136" s="11">
        <f>Z135+Clima!$F134-X136-W136-Y136</f>
        <v>7.5016001615410586</v>
      </c>
      <c r="AA136" s="11">
        <f>0.0526*X136*Clima!$F134^1.218</f>
        <v>0</v>
      </c>
      <c r="AB136" s="11">
        <f>AA136*Constantes!$F$24</f>
        <v>0</v>
      </c>
      <c r="AC136" s="33"/>
      <c r="AD136" s="11">
        <v>131</v>
      </c>
      <c r="AE136" s="11">
        <f>0.0526*Clima!$F134^2.218</f>
        <v>0</v>
      </c>
      <c r="AF136" s="11">
        <f>IF(Clima!$F134&gt;0.05*$AJ$6,((Clima!$F134-0.05*$AJ$6)^2)/(Clima!$F134+0.95*$AJ$6),0)</f>
        <v>0</v>
      </c>
      <c r="AG136" s="11">
        <v>0</v>
      </c>
      <c r="AH136" s="11"/>
      <c r="AI136" s="11"/>
      <c r="AJ136" s="33"/>
      <c r="AK136" s="34"/>
    </row>
    <row r="137" spans="2:37" x14ac:dyDescent="0.25">
      <c r="B137" s="32"/>
      <c r="C137" s="11">
        <v>132</v>
      </c>
      <c r="D137" s="11">
        <f>'Cálculos de ET'!$I135*((1-Constantes!$D$18)*'Cálculos de ET'!$K135+'Cálculos de ET'!$L135)</f>
        <v>2.7416716406099195</v>
      </c>
      <c r="E137" s="11">
        <f>MIN(D137*Constantes!$D$16,0.8*(H136+Clima!$F135-F137-G137-Constantes!$D$12))</f>
        <v>1.2802100970993992E-3</v>
      </c>
      <c r="F137" s="11">
        <f>IF(Clima!$F135&gt;0.05*Constantes!$D$17,((Clima!$F135-0.05*Constantes!$D$17)^2)/(Clima!$F135+0.95*Constantes!$D$17),0)</f>
        <v>0</v>
      </c>
      <c r="G137" s="11">
        <f>MAX(0,H136+Clima!$F135-F137-Constantes!$D$11)</f>
        <v>0</v>
      </c>
      <c r="H137" s="11">
        <f>H136+Clima!$F135-F137-E137-G137</f>
        <v>7.500320052524275</v>
      </c>
      <c r="I137" s="11">
        <f>0.0526*F137*Clima!$F135^1.218</f>
        <v>0</v>
      </c>
      <c r="J137" s="11">
        <f>I137*Constantes!$D$24</f>
        <v>0</v>
      </c>
      <c r="K137" s="33"/>
      <c r="L137" s="11">
        <v>132</v>
      </c>
      <c r="M137" s="11">
        <f>'Cálculos de ET'!$I135*((1-Constantes!$E$18)*'Cálculos de ET'!$K135+'Cálculos de ET'!$L135)</f>
        <v>2.7416716406099195</v>
      </c>
      <c r="N137" s="11">
        <f>MIN(M137*Constantes!$E$16,0.8*(Q136+Clima!$F135-O137-P137-Constantes!$D$12))</f>
        <v>1.2803461397858486E-3</v>
      </c>
      <c r="O137" s="11">
        <f>IF(Clima!$F135&gt;0.05*Constantes!$E$17,((Clima!$F135-0.05*Constantes!$E$17)^2)/(Clima!$F135+0.95*Constantes!$E$17),0)</f>
        <v>0</v>
      </c>
      <c r="P137" s="11">
        <f>MAX(0,Q136+Clima!$F135-O137-Constantes!$D$11)</f>
        <v>0</v>
      </c>
      <c r="Q137" s="11">
        <f>Q136+Clima!$F135-O137-N137-P137</f>
        <v>7.5003200865349466</v>
      </c>
      <c r="R137" s="11">
        <f>0.0526*O137*Clima!$F135^1.218</f>
        <v>0</v>
      </c>
      <c r="S137" s="11">
        <f>R137*Constantes!$E$24</f>
        <v>0</v>
      </c>
      <c r="T137" s="33"/>
      <c r="U137" s="11">
        <v>132</v>
      </c>
      <c r="V137" s="11">
        <f>'Cálculos de ET'!$I135*((1-Constantes!$F$18)*'Cálculos de ET'!$K135+'Cálculos de ET'!$L135)</f>
        <v>2.7416716406099195</v>
      </c>
      <c r="W137" s="11">
        <f>MIN(V137*Constantes!$F$16,0.8*(Z136+Clima!$F135-X137-Y137-Constantes!$D$12))</f>
        <v>1.2801292328468606E-3</v>
      </c>
      <c r="X137" s="11">
        <f>IF(Clima!$F135&gt;0.05*Constantes!$F$17,((Clima!$F135-0.05*Constantes!$F$17)^2)/(Clima!$F135+0.95*Constantes!$F$17),0)</f>
        <v>0</v>
      </c>
      <c r="Y137" s="11">
        <f>MAX(0,Z136+Clima!$F135-X137-Constantes!$D$11)</f>
        <v>0</v>
      </c>
      <c r="Z137" s="11">
        <f>Z136+Clima!$F135-X137-W137-Y137</f>
        <v>7.5003200323082115</v>
      </c>
      <c r="AA137" s="11">
        <f>0.0526*X137*Clima!$F135^1.218</f>
        <v>0</v>
      </c>
      <c r="AB137" s="11">
        <f>AA137*Constantes!$F$24</f>
        <v>0</v>
      </c>
      <c r="AC137" s="33"/>
      <c r="AD137" s="11">
        <v>132</v>
      </c>
      <c r="AE137" s="11">
        <f>0.0526*Clima!$F135^2.218</f>
        <v>0</v>
      </c>
      <c r="AF137" s="11">
        <f>IF(Clima!$F135&gt;0.05*$AJ$6,((Clima!$F135-0.05*$AJ$6)^2)/(Clima!$F135+0.95*$AJ$6),0)</f>
        <v>0</v>
      </c>
      <c r="AG137" s="11">
        <v>0</v>
      </c>
      <c r="AH137" s="11"/>
      <c r="AI137" s="11"/>
      <c r="AJ137" s="33"/>
      <c r="AK137" s="34"/>
    </row>
    <row r="138" spans="2:37" x14ac:dyDescent="0.25">
      <c r="B138" s="32"/>
      <c r="C138" s="11">
        <v>133</v>
      </c>
      <c r="D138" s="11">
        <f>'Cálculos de ET'!$I136*((1-Constantes!$D$18)*'Cálculos de ET'!$K136+'Cálculos de ET'!$L136)</f>
        <v>2.6861855832229367</v>
      </c>
      <c r="E138" s="11">
        <f>MIN(D138*Constantes!$D$16,0.8*(H137+Clima!$F136-F138-G138-Constantes!$D$12))</f>
        <v>2.560420194200219E-4</v>
      </c>
      <c r="F138" s="11">
        <f>IF(Clima!$F136&gt;0.05*Constantes!$D$17,((Clima!$F136-0.05*Constantes!$D$17)^2)/(Clima!$F136+0.95*Constantes!$D$17),0)</f>
        <v>0</v>
      </c>
      <c r="G138" s="11">
        <f>MAX(0,H137+Clima!$F136-F138-Constantes!$D$11)</f>
        <v>0</v>
      </c>
      <c r="H138" s="11">
        <f>H137+Clima!$F136-F138-E138-G138</f>
        <v>7.5000640105048548</v>
      </c>
      <c r="I138" s="11">
        <f>0.0526*F138*Clima!$F136^1.218</f>
        <v>0</v>
      </c>
      <c r="J138" s="11">
        <f>I138*Constantes!$D$24</f>
        <v>0</v>
      </c>
      <c r="K138" s="33"/>
      <c r="L138" s="11">
        <v>133</v>
      </c>
      <c r="M138" s="11">
        <f>'Cálculos de ET'!$I136*((1-Constantes!$E$18)*'Cálculos de ET'!$K136+'Cálculos de ET'!$L136)</f>
        <v>2.6861855832229367</v>
      </c>
      <c r="N138" s="11">
        <f>MIN(M138*Constantes!$E$16,0.8*(Q137+Clima!$F136-O138-P138-Constantes!$D$12))</f>
        <v>2.5606922795731182E-4</v>
      </c>
      <c r="O138" s="11">
        <f>IF(Clima!$F136&gt;0.05*Constantes!$E$17,((Clima!$F136-0.05*Constantes!$E$17)^2)/(Clima!$F136+0.95*Constantes!$E$17),0)</f>
        <v>0</v>
      </c>
      <c r="P138" s="11">
        <f>MAX(0,Q137+Clima!$F136-O138-Constantes!$D$11)</f>
        <v>0</v>
      </c>
      <c r="Q138" s="11">
        <f>Q137+Clima!$F136-O138-N138-P138</f>
        <v>7.5000640173069897</v>
      </c>
      <c r="R138" s="11">
        <f>0.0526*O138*Clima!$F136^1.218</f>
        <v>0</v>
      </c>
      <c r="S138" s="11">
        <f>R138*Constantes!$E$24</f>
        <v>0</v>
      </c>
      <c r="T138" s="33"/>
      <c r="U138" s="11">
        <v>133</v>
      </c>
      <c r="V138" s="11">
        <f>'Cálculos de ET'!$I136*((1-Constantes!$F$18)*'Cálculos de ET'!$K136+'Cálculos de ET'!$L136)</f>
        <v>2.6861855832229367</v>
      </c>
      <c r="W138" s="11">
        <f>MIN(V138*Constantes!$F$16,0.8*(Z137+Clima!$F136-X138-Y138-Constantes!$D$12))</f>
        <v>2.5602584656923003E-4</v>
      </c>
      <c r="X138" s="11">
        <f>IF(Clima!$F136&gt;0.05*Constantes!$F$17,((Clima!$F136-0.05*Constantes!$F$17)^2)/(Clima!$F136+0.95*Constantes!$F$17),0)</f>
        <v>0</v>
      </c>
      <c r="Y138" s="11">
        <f>MAX(0,Z137+Clima!$F136-X138-Constantes!$D$11)</f>
        <v>0</v>
      </c>
      <c r="Z138" s="11">
        <f>Z137+Clima!$F136-X138-W138-Y138</f>
        <v>7.500064006461642</v>
      </c>
      <c r="AA138" s="11">
        <f>0.0526*X138*Clima!$F136^1.218</f>
        <v>0</v>
      </c>
      <c r="AB138" s="11">
        <f>AA138*Constantes!$F$24</f>
        <v>0</v>
      </c>
      <c r="AC138" s="33"/>
      <c r="AD138" s="11">
        <v>133</v>
      </c>
      <c r="AE138" s="11">
        <f>0.0526*Clima!$F136^2.218</f>
        <v>0</v>
      </c>
      <c r="AF138" s="11">
        <f>IF(Clima!$F136&gt;0.05*$AJ$6,((Clima!$F136-0.05*$AJ$6)^2)/(Clima!$F136+0.95*$AJ$6),0)</f>
        <v>0</v>
      </c>
      <c r="AG138" s="11">
        <v>0</v>
      </c>
      <c r="AH138" s="11"/>
      <c r="AI138" s="11"/>
      <c r="AJ138" s="33"/>
      <c r="AK138" s="34"/>
    </row>
    <row r="139" spans="2:37" x14ac:dyDescent="0.25">
      <c r="B139" s="32"/>
      <c r="C139" s="11">
        <v>134</v>
      </c>
      <c r="D139" s="11">
        <f>'Cálculos de ET'!$I137*((1-Constantes!$D$18)*'Cálculos de ET'!$K137+'Cálculos de ET'!$L137)</f>
        <v>2.6715271413278381</v>
      </c>
      <c r="E139" s="11">
        <f>MIN(D139*Constantes!$D$16,0.8*(H138+Clima!$F137-F139-G139-Constantes!$D$12))</f>
        <v>5.1208403883862276E-5</v>
      </c>
      <c r="F139" s="11">
        <f>IF(Clima!$F137&gt;0.05*Constantes!$D$17,((Clima!$F137-0.05*Constantes!$D$17)^2)/(Clima!$F137+0.95*Constantes!$D$17),0)</f>
        <v>0</v>
      </c>
      <c r="G139" s="11">
        <f>MAX(0,H138+Clima!$F137-F139-Constantes!$D$11)</f>
        <v>0</v>
      </c>
      <c r="H139" s="11">
        <f>H138+Clima!$F137-F139-E139-G139</f>
        <v>7.5000128021009713</v>
      </c>
      <c r="I139" s="11">
        <f>0.0526*F139*Clima!$F137^1.218</f>
        <v>0</v>
      </c>
      <c r="J139" s="11">
        <f>I139*Constantes!$D$24</f>
        <v>0</v>
      </c>
      <c r="K139" s="33"/>
      <c r="L139" s="11">
        <v>134</v>
      </c>
      <c r="M139" s="11">
        <f>'Cálculos de ET'!$I137*((1-Constantes!$E$18)*'Cálculos de ET'!$K137+'Cálculos de ET'!$L137)</f>
        <v>2.6715271413278381</v>
      </c>
      <c r="N139" s="11">
        <f>MIN(M139*Constantes!$E$16,0.8*(Q138+Clima!$F137-O139-P139-Constantes!$D$12))</f>
        <v>5.1213845591746579E-5</v>
      </c>
      <c r="O139" s="11">
        <f>IF(Clima!$F137&gt;0.05*Constantes!$E$17,((Clima!$F137-0.05*Constantes!$E$17)^2)/(Clima!$F137+0.95*Constantes!$E$17),0)</f>
        <v>0</v>
      </c>
      <c r="P139" s="11">
        <f>MAX(0,Q138+Clima!$F137-O139-Constantes!$D$11)</f>
        <v>0</v>
      </c>
      <c r="Q139" s="11">
        <f>Q138+Clima!$F137-O139-N139-P139</f>
        <v>7.5000128034613978</v>
      </c>
      <c r="R139" s="11">
        <f>0.0526*O139*Clima!$F137^1.218</f>
        <v>0</v>
      </c>
      <c r="S139" s="11">
        <f>R139*Constantes!$E$24</f>
        <v>0</v>
      </c>
      <c r="T139" s="33"/>
      <c r="U139" s="11">
        <v>134</v>
      </c>
      <c r="V139" s="11">
        <f>'Cálculos de ET'!$I137*((1-Constantes!$F$18)*'Cálculos de ET'!$K137+'Cálculos de ET'!$L137)</f>
        <v>2.6715271413278381</v>
      </c>
      <c r="W139" s="11">
        <f>MIN(V139*Constantes!$F$16,0.8*(Z138+Clima!$F137-X139-Y139-Constantes!$D$12))</f>
        <v>5.1205169313561782E-5</v>
      </c>
      <c r="X139" s="11">
        <f>IF(Clima!$F137&gt;0.05*Constantes!$F$17,((Clima!$F137-0.05*Constantes!$F$17)^2)/(Clima!$F137+0.95*Constantes!$F$17),0)</f>
        <v>0</v>
      </c>
      <c r="Y139" s="11">
        <f>MAX(0,Z138+Clima!$F137-X139-Constantes!$D$11)</f>
        <v>0</v>
      </c>
      <c r="Z139" s="11">
        <f>Z138+Clima!$F137-X139-W139-Y139</f>
        <v>7.5000128012923284</v>
      </c>
      <c r="AA139" s="11">
        <f>0.0526*X139*Clima!$F137^1.218</f>
        <v>0</v>
      </c>
      <c r="AB139" s="11">
        <f>AA139*Constantes!$F$24</f>
        <v>0</v>
      </c>
      <c r="AC139" s="33"/>
      <c r="AD139" s="11">
        <v>134</v>
      </c>
      <c r="AE139" s="11">
        <f>0.0526*Clima!$F137^2.218</f>
        <v>0</v>
      </c>
      <c r="AF139" s="11">
        <f>IF(Clima!$F137&gt;0.05*$AJ$6,((Clima!$F137-0.05*$AJ$6)^2)/(Clima!$F137+0.95*$AJ$6),0)</f>
        <v>0</v>
      </c>
      <c r="AG139" s="11">
        <v>0</v>
      </c>
      <c r="AH139" s="11"/>
      <c r="AI139" s="11"/>
      <c r="AJ139" s="33"/>
      <c r="AK139" s="34"/>
    </row>
    <row r="140" spans="2:37" x14ac:dyDescent="0.25">
      <c r="B140" s="32"/>
      <c r="C140" s="11">
        <v>135</v>
      </c>
      <c r="D140" s="11">
        <f>'Cálculos de ET'!$I138*((1-Constantes!$D$18)*'Cálculos de ET'!$K138+'Cálculos de ET'!$L138)</f>
        <v>2.7032882797900544</v>
      </c>
      <c r="E140" s="11">
        <f>MIN(D140*Constantes!$D$16,0.8*(H139+Clima!$F138-F140-G140-Constantes!$D$12))</f>
        <v>1.0241680777056673E-5</v>
      </c>
      <c r="F140" s="11">
        <f>IF(Clima!$F138&gt;0.05*Constantes!$D$17,((Clima!$F138-0.05*Constantes!$D$17)^2)/(Clima!$F138+0.95*Constantes!$D$17),0)</f>
        <v>0</v>
      </c>
      <c r="G140" s="11">
        <f>MAX(0,H139+Clima!$F138-F140-Constantes!$D$11)</f>
        <v>0</v>
      </c>
      <c r="H140" s="11">
        <f>H139+Clima!$F138-F140-E140-G140</f>
        <v>7.5000025604201941</v>
      </c>
      <c r="I140" s="11">
        <f>0.0526*F140*Clima!$F138^1.218</f>
        <v>0</v>
      </c>
      <c r="J140" s="11">
        <f>I140*Constantes!$D$24</f>
        <v>0</v>
      </c>
      <c r="K140" s="33"/>
      <c r="L140" s="11">
        <v>135</v>
      </c>
      <c r="M140" s="11">
        <f>'Cálculos de ET'!$I138*((1-Constantes!$E$18)*'Cálculos de ET'!$K138+'Cálculos de ET'!$L138)</f>
        <v>2.7032882797900544</v>
      </c>
      <c r="N140" s="11">
        <f>MIN(M140*Constantes!$E$16,0.8*(Q139+Clima!$F138-O140-P140-Constantes!$D$12))</f>
        <v>1.0242769118207207E-5</v>
      </c>
      <c r="O140" s="11">
        <f>IF(Clima!$F138&gt;0.05*Constantes!$E$17,((Clima!$F138-0.05*Constantes!$E$17)^2)/(Clima!$F138+0.95*Constantes!$E$17),0)</f>
        <v>0</v>
      </c>
      <c r="P140" s="11">
        <f>MAX(0,Q139+Clima!$F138-O140-Constantes!$D$11)</f>
        <v>0</v>
      </c>
      <c r="Q140" s="11">
        <f>Q139+Clima!$F138-O140-N140-P140</f>
        <v>7.5000025606922796</v>
      </c>
      <c r="R140" s="11">
        <f>0.0526*O140*Clima!$F138^1.218</f>
        <v>0</v>
      </c>
      <c r="S140" s="11">
        <f>R140*Constantes!$E$24</f>
        <v>0</v>
      </c>
      <c r="T140" s="33"/>
      <c r="U140" s="11">
        <v>135</v>
      </c>
      <c r="V140" s="11">
        <f>'Cálculos de ET'!$I138*((1-Constantes!$F$18)*'Cálculos de ET'!$K138+'Cálculos de ET'!$L138)</f>
        <v>2.7032882797900544</v>
      </c>
      <c r="W140" s="11">
        <f>MIN(V140*Constantes!$F$16,0.8*(Z139+Clima!$F138-X140-Y140-Constantes!$D$12))</f>
        <v>1.0241033862712356E-5</v>
      </c>
      <c r="X140" s="11">
        <f>IF(Clima!$F138&gt;0.05*Constantes!$F$17,((Clima!$F138-0.05*Constantes!$F$17)^2)/(Clima!$F138+0.95*Constantes!$F$17),0)</f>
        <v>0</v>
      </c>
      <c r="Y140" s="11">
        <f>MAX(0,Z139+Clima!$F138-X140-Constantes!$D$11)</f>
        <v>0</v>
      </c>
      <c r="Z140" s="11">
        <f>Z139+Clima!$F138-X140-W140-Y140</f>
        <v>7.5000025602584657</v>
      </c>
      <c r="AA140" s="11">
        <f>0.0526*X140*Clima!$F138^1.218</f>
        <v>0</v>
      </c>
      <c r="AB140" s="11">
        <f>AA140*Constantes!$F$24</f>
        <v>0</v>
      </c>
      <c r="AC140" s="33"/>
      <c r="AD140" s="11">
        <v>135</v>
      </c>
      <c r="AE140" s="11">
        <f>0.0526*Clima!$F138^2.218</f>
        <v>0</v>
      </c>
      <c r="AF140" s="11">
        <f>IF(Clima!$F138&gt;0.05*$AJ$6,((Clima!$F138-0.05*$AJ$6)^2)/(Clima!$F138+0.95*$AJ$6),0)</f>
        <v>0</v>
      </c>
      <c r="AG140" s="11">
        <v>0</v>
      </c>
      <c r="AH140" s="11"/>
      <c r="AI140" s="11"/>
      <c r="AJ140" s="33"/>
      <c r="AK140" s="34"/>
    </row>
    <row r="141" spans="2:37" x14ac:dyDescent="0.25">
      <c r="B141" s="32"/>
      <c r="C141" s="11">
        <v>136</v>
      </c>
      <c r="D141" s="11">
        <f>'Cálculos de ET'!$I139*((1-Constantes!$D$18)*'Cálculos de ET'!$K139+'Cálculos de ET'!$L139)</f>
        <v>2.6276292781317112</v>
      </c>
      <c r="E141" s="11">
        <f>MIN(D141*Constantes!$D$16,0.8*(H140+Clima!$F139-F141-G141-Constantes!$D$12))</f>
        <v>2.0483361552692259E-6</v>
      </c>
      <c r="F141" s="11">
        <f>IF(Clima!$F139&gt;0.05*Constantes!$D$17,((Clima!$F139-0.05*Constantes!$D$17)^2)/(Clima!$F139+0.95*Constantes!$D$17),0)</f>
        <v>0</v>
      </c>
      <c r="G141" s="11">
        <f>MAX(0,H140+Clima!$F139-F141-Constantes!$D$11)</f>
        <v>0</v>
      </c>
      <c r="H141" s="11">
        <f>H140+Clima!$F139-F141-E141-G141</f>
        <v>7.5000005120840392</v>
      </c>
      <c r="I141" s="11">
        <f>0.0526*F141*Clima!$F139^1.218</f>
        <v>0</v>
      </c>
      <c r="J141" s="11">
        <f>I141*Constantes!$D$24</f>
        <v>0</v>
      </c>
      <c r="K141" s="33"/>
      <c r="L141" s="11">
        <v>136</v>
      </c>
      <c r="M141" s="11">
        <f>'Cálculos de ET'!$I139*((1-Constantes!$E$18)*'Cálculos de ET'!$K139+'Cálculos de ET'!$L139)</f>
        <v>2.6276292781317112</v>
      </c>
      <c r="N141" s="11">
        <f>MIN(M141*Constantes!$E$16,0.8*(Q140+Clima!$F139-O141-P141-Constantes!$D$12))</f>
        <v>2.0485538236414416E-6</v>
      </c>
      <c r="O141" s="11">
        <f>IF(Clima!$F139&gt;0.05*Constantes!$E$17,((Clima!$F139-0.05*Constantes!$E$17)^2)/(Clima!$F139+0.95*Constantes!$E$17),0)</f>
        <v>0</v>
      </c>
      <c r="P141" s="11">
        <f>MAX(0,Q140+Clima!$F139-O141-Constantes!$D$11)</f>
        <v>0</v>
      </c>
      <c r="Q141" s="11">
        <f>Q140+Clima!$F139-O141-N141-P141</f>
        <v>7.5000005121384561</v>
      </c>
      <c r="R141" s="11">
        <f>0.0526*O141*Clima!$F139^1.218</f>
        <v>0</v>
      </c>
      <c r="S141" s="11">
        <f>R141*Constantes!$E$24</f>
        <v>0</v>
      </c>
      <c r="T141" s="33"/>
      <c r="U141" s="11">
        <v>136</v>
      </c>
      <c r="V141" s="11">
        <f>'Cálculos de ET'!$I139*((1-Constantes!$F$18)*'Cálculos de ET'!$K139+'Cálculos de ET'!$L139)</f>
        <v>2.6276292781317112</v>
      </c>
      <c r="W141" s="11">
        <f>MIN(V141*Constantes!$F$16,0.8*(Z140+Clima!$F139-X141-Y141-Constantes!$D$12))</f>
        <v>2.0482067725424714E-6</v>
      </c>
      <c r="X141" s="11">
        <f>IF(Clima!$F139&gt;0.05*Constantes!$F$17,((Clima!$F139-0.05*Constantes!$F$17)^2)/(Clima!$F139+0.95*Constantes!$F$17),0)</f>
        <v>0</v>
      </c>
      <c r="Y141" s="11">
        <f>MAX(0,Z140+Clima!$F139-X141-Constantes!$D$11)</f>
        <v>0</v>
      </c>
      <c r="Z141" s="11">
        <f>Z140+Clima!$F139-X141-W141-Y141</f>
        <v>7.5000005120516935</v>
      </c>
      <c r="AA141" s="11">
        <f>0.0526*X141*Clima!$F139^1.218</f>
        <v>0</v>
      </c>
      <c r="AB141" s="11">
        <f>AA141*Constantes!$F$24</f>
        <v>0</v>
      </c>
      <c r="AC141" s="33"/>
      <c r="AD141" s="11">
        <v>136</v>
      </c>
      <c r="AE141" s="11">
        <f>0.0526*Clima!$F139^2.218</f>
        <v>0</v>
      </c>
      <c r="AF141" s="11">
        <f>IF(Clima!$F139&gt;0.05*$AJ$6,((Clima!$F139-0.05*$AJ$6)^2)/(Clima!$F139+0.95*$AJ$6),0)</f>
        <v>0</v>
      </c>
      <c r="AG141" s="11">
        <v>0</v>
      </c>
      <c r="AH141" s="11"/>
      <c r="AI141" s="11"/>
      <c r="AJ141" s="33"/>
      <c r="AK141" s="34"/>
    </row>
    <row r="142" spans="2:37" x14ac:dyDescent="0.25">
      <c r="B142" s="32"/>
      <c r="C142" s="11">
        <v>137</v>
      </c>
      <c r="D142" s="11">
        <f>'Cálculos de ET'!$I140*((1-Constantes!$D$18)*'Cálculos de ET'!$K140+'Cálculos de ET'!$L140)</f>
        <v>2.6532976508544803</v>
      </c>
      <c r="E142" s="11">
        <f>MIN(D142*Constantes!$D$16,0.8*(H141+Clima!$F140-F142-G142-Constantes!$D$12))</f>
        <v>4.0966723133806229E-7</v>
      </c>
      <c r="F142" s="11">
        <f>IF(Clima!$F140&gt;0.05*Constantes!$D$17,((Clima!$F140-0.05*Constantes!$D$17)^2)/(Clima!$F140+0.95*Constantes!$D$17),0)</f>
        <v>0</v>
      </c>
      <c r="G142" s="11">
        <f>MAX(0,H141+Clima!$F140-F142-Constantes!$D$11)</f>
        <v>0</v>
      </c>
      <c r="H142" s="11">
        <f>H141+Clima!$F140-F142-E142-G142</f>
        <v>7.5000001024168075</v>
      </c>
      <c r="I142" s="11">
        <f>0.0526*F142*Clima!$F140^1.218</f>
        <v>0</v>
      </c>
      <c r="J142" s="11">
        <f>I142*Constantes!$D$24</f>
        <v>0</v>
      </c>
      <c r="K142" s="33"/>
      <c r="L142" s="11">
        <v>137</v>
      </c>
      <c r="M142" s="11">
        <f>'Cálculos de ET'!$I140*((1-Constantes!$E$18)*'Cálculos de ET'!$K140+'Cálculos de ET'!$L140)</f>
        <v>2.6532976508544803</v>
      </c>
      <c r="N142" s="11">
        <f>MIN(M142*Constantes!$E$16,0.8*(Q141+Clima!$F140-O142-P142-Constantes!$D$12))</f>
        <v>4.0971076487039682E-7</v>
      </c>
      <c r="O142" s="11">
        <f>IF(Clima!$F140&gt;0.05*Constantes!$E$17,((Clima!$F140-0.05*Constantes!$E$17)^2)/(Clima!$F140+0.95*Constantes!$E$17),0)</f>
        <v>0</v>
      </c>
      <c r="P142" s="11">
        <f>MAX(0,Q141+Clima!$F140-O142-Constantes!$D$11)</f>
        <v>0</v>
      </c>
      <c r="Q142" s="11">
        <f>Q141+Clima!$F140-O142-N142-P142</f>
        <v>7.5000001024276912</v>
      </c>
      <c r="R142" s="11">
        <f>0.0526*O142*Clima!$F140^1.218</f>
        <v>0</v>
      </c>
      <c r="S142" s="11">
        <f>R142*Constantes!$E$24</f>
        <v>0</v>
      </c>
      <c r="T142" s="33"/>
      <c r="U142" s="11">
        <v>137</v>
      </c>
      <c r="V142" s="11">
        <f>'Cálculos de ET'!$I140*((1-Constantes!$F$18)*'Cálculos de ET'!$K140+'Cálculos de ET'!$L140)</f>
        <v>2.6532976508544803</v>
      </c>
      <c r="W142" s="11">
        <f>MIN(V142*Constantes!$F$16,0.8*(Z141+Clima!$F140-X142-Y142-Constantes!$D$12))</f>
        <v>4.096413547927114E-7</v>
      </c>
      <c r="X142" s="11">
        <f>IF(Clima!$F140&gt;0.05*Constantes!$F$17,((Clima!$F140-0.05*Constantes!$F$17)^2)/(Clima!$F140+0.95*Constantes!$F$17),0)</f>
        <v>0</v>
      </c>
      <c r="Y142" s="11">
        <f>MAX(0,Z141+Clima!$F140-X142-Constantes!$D$11)</f>
        <v>0</v>
      </c>
      <c r="Z142" s="11">
        <f>Z141+Clima!$F140-X142-W142-Y142</f>
        <v>7.5000001024103389</v>
      </c>
      <c r="AA142" s="11">
        <f>0.0526*X142*Clima!$F140^1.218</f>
        <v>0</v>
      </c>
      <c r="AB142" s="11">
        <f>AA142*Constantes!$F$24</f>
        <v>0</v>
      </c>
      <c r="AC142" s="33"/>
      <c r="AD142" s="11">
        <v>137</v>
      </c>
      <c r="AE142" s="11">
        <f>0.0526*Clima!$F140^2.218</f>
        <v>0</v>
      </c>
      <c r="AF142" s="11">
        <f>IF(Clima!$F140&gt;0.05*$AJ$6,((Clima!$F140-0.05*$AJ$6)^2)/(Clima!$F140+0.95*$AJ$6),0)</f>
        <v>0</v>
      </c>
      <c r="AG142" s="11">
        <v>0</v>
      </c>
      <c r="AH142" s="11"/>
      <c r="AI142" s="11"/>
      <c r="AJ142" s="33"/>
      <c r="AK142" s="34"/>
    </row>
    <row r="143" spans="2:37" x14ac:dyDescent="0.25">
      <c r="B143" s="32"/>
      <c r="C143" s="11">
        <v>138</v>
      </c>
      <c r="D143" s="11">
        <f>'Cálculos de ET'!$I141*((1-Constantes!$D$18)*'Cálculos de ET'!$K141+'Cálculos de ET'!$L141)</f>
        <v>2.660768739826739</v>
      </c>
      <c r="E143" s="11">
        <f>MIN(D143*Constantes!$D$16,0.8*(H142+Clima!$F141-F143-G143-Constantes!$D$12))</f>
        <v>8.1933445983395361E-8</v>
      </c>
      <c r="F143" s="11">
        <f>IF(Clima!$F141&gt;0.05*Constantes!$D$17,((Clima!$F141-0.05*Constantes!$D$17)^2)/(Clima!$F141+0.95*Constantes!$D$17),0)</f>
        <v>0</v>
      </c>
      <c r="G143" s="11">
        <f>MAX(0,H142+Clima!$F141-F143-Constantes!$D$11)</f>
        <v>0</v>
      </c>
      <c r="H143" s="11">
        <f>H142+Clima!$F141-F143-E143-G143</f>
        <v>7.5000000204833617</v>
      </c>
      <c r="I143" s="11">
        <f>0.0526*F143*Clima!$F141^1.218</f>
        <v>0</v>
      </c>
      <c r="J143" s="11">
        <f>I143*Constantes!$D$24</f>
        <v>0</v>
      </c>
      <c r="K143" s="33"/>
      <c r="L143" s="11">
        <v>138</v>
      </c>
      <c r="M143" s="11">
        <f>'Cálculos de ET'!$I141*((1-Constantes!$E$18)*'Cálculos de ET'!$K141+'Cálculos de ET'!$L141)</f>
        <v>2.660768739826739</v>
      </c>
      <c r="N143" s="11">
        <f>MIN(M143*Constantes!$E$16,0.8*(Q142+Clima!$F141-O143-P143-Constantes!$D$12))</f>
        <v>8.1942152974079368E-8</v>
      </c>
      <c r="O143" s="11">
        <f>IF(Clima!$F141&gt;0.05*Constantes!$E$17,((Clima!$F141-0.05*Constantes!$E$17)^2)/(Clima!$F141+0.95*Constantes!$E$17),0)</f>
        <v>0</v>
      </c>
      <c r="P143" s="11">
        <f>MAX(0,Q142+Clima!$F141-O143-Constantes!$D$11)</f>
        <v>0</v>
      </c>
      <c r="Q143" s="11">
        <f>Q142+Clima!$F141-O143-N143-P143</f>
        <v>7.5000000204855386</v>
      </c>
      <c r="R143" s="11">
        <f>0.0526*O143*Clima!$F141^1.218</f>
        <v>0</v>
      </c>
      <c r="S143" s="11">
        <f>R143*Constantes!$E$24</f>
        <v>0</v>
      </c>
      <c r="T143" s="33"/>
      <c r="U143" s="11">
        <v>138</v>
      </c>
      <c r="V143" s="11">
        <f>'Cálculos de ET'!$I141*((1-Constantes!$F$18)*'Cálculos de ET'!$K141+'Cálculos de ET'!$L141)</f>
        <v>2.660768739826739</v>
      </c>
      <c r="W143" s="11">
        <f>MIN(V143*Constantes!$F$16,0.8*(Z142+Clima!$F141-X143-Y143-Constantes!$D$12))</f>
        <v>8.1928271100650829E-8</v>
      </c>
      <c r="X143" s="11">
        <f>IF(Clima!$F141&gt;0.05*Constantes!$F$17,((Clima!$F141-0.05*Constantes!$F$17)^2)/(Clima!$F141+0.95*Constantes!$F$17),0)</f>
        <v>0</v>
      </c>
      <c r="Y143" s="11">
        <f>MAX(0,Z142+Clima!$F141-X143-Constantes!$D$11)</f>
        <v>0</v>
      </c>
      <c r="Z143" s="11">
        <f>Z142+Clima!$F141-X143-W143-Y143</f>
        <v>7.5000000204820676</v>
      </c>
      <c r="AA143" s="11">
        <f>0.0526*X143*Clima!$F141^1.218</f>
        <v>0</v>
      </c>
      <c r="AB143" s="11">
        <f>AA143*Constantes!$F$24</f>
        <v>0</v>
      </c>
      <c r="AC143" s="33"/>
      <c r="AD143" s="11">
        <v>138</v>
      </c>
      <c r="AE143" s="11">
        <f>0.0526*Clima!$F141^2.218</f>
        <v>0</v>
      </c>
      <c r="AF143" s="11">
        <f>IF(Clima!$F141&gt;0.05*$AJ$6,((Clima!$F141-0.05*$AJ$6)^2)/(Clima!$F141+0.95*$AJ$6),0)</f>
        <v>0</v>
      </c>
      <c r="AG143" s="11">
        <v>0</v>
      </c>
      <c r="AH143" s="11"/>
      <c r="AI143" s="11"/>
      <c r="AJ143" s="33"/>
      <c r="AK143" s="34"/>
    </row>
    <row r="144" spans="2:37" x14ac:dyDescent="0.25">
      <c r="B144" s="32"/>
      <c r="C144" s="11">
        <v>139</v>
      </c>
      <c r="D144" s="11">
        <f>'Cálculos de ET'!$I142*((1-Constantes!$D$18)*'Cálculos de ET'!$K142+'Cálculos de ET'!$L142)</f>
        <v>2.5867369764567334</v>
      </c>
      <c r="E144" s="11">
        <f>MIN(D144*Constantes!$D$16,0.8*(H143+Clima!$F142-F144-G144-Constantes!$D$12))</f>
        <v>1.6386689338787619E-8</v>
      </c>
      <c r="F144" s="11">
        <f>IF(Clima!$F142&gt;0.05*Constantes!$D$17,((Clima!$F142-0.05*Constantes!$D$17)^2)/(Clima!$F142+0.95*Constantes!$D$17),0)</f>
        <v>0</v>
      </c>
      <c r="G144" s="11">
        <f>MAX(0,H143+Clima!$F142-F144-Constantes!$D$11)</f>
        <v>0</v>
      </c>
      <c r="H144" s="11">
        <f>H143+Clima!$F142-F144-E144-G144</f>
        <v>7.5000000040966723</v>
      </c>
      <c r="I144" s="11">
        <f>0.0526*F144*Clima!$F142^1.218</f>
        <v>0</v>
      </c>
      <c r="J144" s="11">
        <f>I144*Constantes!$D$24</f>
        <v>0</v>
      </c>
      <c r="K144" s="33"/>
      <c r="L144" s="11">
        <v>139</v>
      </c>
      <c r="M144" s="11">
        <f>'Cálculos de ET'!$I142*((1-Constantes!$E$18)*'Cálculos de ET'!$K142+'Cálculos de ET'!$L142)</f>
        <v>2.5867369764567334</v>
      </c>
      <c r="N144" s="11">
        <f>MIN(M144*Constantes!$E$16,0.8*(Q143+Clima!$F142-O144-P144-Constantes!$D$12))</f>
        <v>1.6388430879032968E-8</v>
      </c>
      <c r="O144" s="11">
        <f>IF(Clima!$F142&gt;0.05*Constantes!$E$17,((Clima!$F142-0.05*Constantes!$E$17)^2)/(Clima!$F142+0.95*Constantes!$E$17),0)</f>
        <v>0</v>
      </c>
      <c r="P144" s="11">
        <f>MAX(0,Q143+Clima!$F142-O144-Constantes!$D$11)</f>
        <v>0</v>
      </c>
      <c r="Q144" s="11">
        <f>Q143+Clima!$F142-O144-N144-P144</f>
        <v>7.5000000040971075</v>
      </c>
      <c r="R144" s="11">
        <f>0.0526*O144*Clima!$F142^1.218</f>
        <v>0</v>
      </c>
      <c r="S144" s="11">
        <f>R144*Constantes!$E$24</f>
        <v>0</v>
      </c>
      <c r="T144" s="33"/>
      <c r="U144" s="11">
        <v>139</v>
      </c>
      <c r="V144" s="11">
        <f>'Cálculos de ET'!$I142*((1-Constantes!$F$18)*'Cálculos de ET'!$K142+'Cálculos de ET'!$L142)</f>
        <v>2.5867369764567334</v>
      </c>
      <c r="W144" s="11">
        <f>MIN(V144*Constantes!$F$16,0.8*(Z143+Clima!$F142-X144-Y144-Constantes!$D$12))</f>
        <v>1.6385654078021618E-8</v>
      </c>
      <c r="X144" s="11">
        <f>IF(Clima!$F142&gt;0.05*Constantes!$F$17,((Clima!$F142-0.05*Constantes!$F$17)^2)/(Clima!$F142+0.95*Constantes!$F$17),0)</f>
        <v>0</v>
      </c>
      <c r="Y144" s="11">
        <f>MAX(0,Z143+Clima!$F142-X144-Constantes!$D$11)</f>
        <v>0</v>
      </c>
      <c r="Z144" s="11">
        <f>Z143+Clima!$F142-X144-W144-Y144</f>
        <v>7.5000000040964139</v>
      </c>
      <c r="AA144" s="11">
        <f>0.0526*X144*Clima!$F142^1.218</f>
        <v>0</v>
      </c>
      <c r="AB144" s="11">
        <f>AA144*Constantes!$F$24</f>
        <v>0</v>
      </c>
      <c r="AC144" s="33"/>
      <c r="AD144" s="11">
        <v>139</v>
      </c>
      <c r="AE144" s="11">
        <f>0.0526*Clima!$F142^2.218</f>
        <v>0</v>
      </c>
      <c r="AF144" s="11">
        <f>IF(Clima!$F142&gt;0.05*$AJ$6,((Clima!$F142-0.05*$AJ$6)^2)/(Clima!$F142+0.95*$AJ$6),0)</f>
        <v>0</v>
      </c>
      <c r="AG144" s="11">
        <v>0</v>
      </c>
      <c r="AH144" s="11"/>
      <c r="AI144" s="11"/>
      <c r="AJ144" s="33"/>
      <c r="AK144" s="34"/>
    </row>
    <row r="145" spans="2:37" x14ac:dyDescent="0.25">
      <c r="B145" s="32"/>
      <c r="C145" s="11">
        <v>140</v>
      </c>
      <c r="D145" s="11">
        <f>'Cálculos de ET'!$I143*((1-Constantes!$D$18)*'Cálculos de ET'!$K143+'Cálculos de ET'!$L143)</f>
        <v>2.6579378424984044</v>
      </c>
      <c r="E145" s="11">
        <f>MIN(D145*Constantes!$D$16,0.8*(H144+Clima!$F143-F145-G145-Constantes!$D$12))</f>
        <v>3.2773378677575241E-9</v>
      </c>
      <c r="F145" s="11">
        <f>IF(Clima!$F143&gt;0.05*Constantes!$D$17,((Clima!$F143-0.05*Constantes!$D$17)^2)/(Clima!$F143+0.95*Constantes!$D$17),0)</f>
        <v>0</v>
      </c>
      <c r="G145" s="11">
        <f>MAX(0,H144+Clima!$F143-F145-Constantes!$D$11)</f>
        <v>0</v>
      </c>
      <c r="H145" s="11">
        <f>H144+Clima!$F143-F145-E145-G145</f>
        <v>7.5000000008193348</v>
      </c>
      <c r="I145" s="11">
        <f>0.0526*F145*Clima!$F143^1.218</f>
        <v>0</v>
      </c>
      <c r="J145" s="11">
        <f>I145*Constantes!$D$24</f>
        <v>0</v>
      </c>
      <c r="K145" s="33"/>
      <c r="L145" s="11">
        <v>140</v>
      </c>
      <c r="M145" s="11">
        <f>'Cálculos de ET'!$I143*((1-Constantes!$E$18)*'Cálculos de ET'!$K143+'Cálculos de ET'!$L143)</f>
        <v>2.6579378424984044</v>
      </c>
      <c r="N145" s="11">
        <f>MIN(M145*Constantes!$E$16,0.8*(Q144+Clima!$F143-O145-P145-Constantes!$D$12))</f>
        <v>3.2776860336980466E-9</v>
      </c>
      <c r="O145" s="11">
        <f>IF(Clima!$F143&gt;0.05*Constantes!$E$17,((Clima!$F143-0.05*Constantes!$E$17)^2)/(Clima!$F143+0.95*Constantes!$E$17),0)</f>
        <v>0</v>
      </c>
      <c r="P145" s="11">
        <f>MAX(0,Q144+Clima!$F143-O145-Constantes!$D$11)</f>
        <v>0</v>
      </c>
      <c r="Q145" s="11">
        <f>Q144+Clima!$F143-O145-N145-P145</f>
        <v>7.5000000008194219</v>
      </c>
      <c r="R145" s="11">
        <f>0.0526*O145*Clima!$F143^1.218</f>
        <v>0</v>
      </c>
      <c r="S145" s="11">
        <f>R145*Constantes!$E$24</f>
        <v>0</v>
      </c>
      <c r="T145" s="33"/>
      <c r="U145" s="11">
        <v>140</v>
      </c>
      <c r="V145" s="11">
        <f>'Cálculos de ET'!$I143*((1-Constantes!$F$18)*'Cálculos de ET'!$K143+'Cálculos de ET'!$L143)</f>
        <v>2.6579378424984044</v>
      </c>
      <c r="W145" s="11">
        <f>MIN(V145*Constantes!$F$16,0.8*(Z144+Clima!$F143-X145-Y145-Constantes!$D$12))</f>
        <v>3.2771310998214177E-9</v>
      </c>
      <c r="X145" s="11">
        <f>IF(Clima!$F143&gt;0.05*Constantes!$F$17,((Clima!$F143-0.05*Constantes!$F$17)^2)/(Clima!$F143+0.95*Constantes!$F$17),0)</f>
        <v>0</v>
      </c>
      <c r="Y145" s="11">
        <f>MAX(0,Z144+Clima!$F143-X145-Constantes!$D$11)</f>
        <v>0</v>
      </c>
      <c r="Z145" s="11">
        <f>Z144+Clima!$F143-X145-W145-Y145</f>
        <v>7.5000000008192824</v>
      </c>
      <c r="AA145" s="11">
        <f>0.0526*X145*Clima!$F143^1.218</f>
        <v>0</v>
      </c>
      <c r="AB145" s="11">
        <f>AA145*Constantes!$F$24</f>
        <v>0</v>
      </c>
      <c r="AC145" s="33"/>
      <c r="AD145" s="11">
        <v>140</v>
      </c>
      <c r="AE145" s="11">
        <f>0.0526*Clima!$F143^2.218</f>
        <v>0</v>
      </c>
      <c r="AF145" s="11">
        <f>IF(Clima!$F143&gt;0.05*$AJ$6,((Clima!$F143-0.05*$AJ$6)^2)/(Clima!$F143+0.95*$AJ$6),0)</f>
        <v>0</v>
      </c>
      <c r="AG145" s="11">
        <v>0</v>
      </c>
      <c r="AH145" s="11"/>
      <c r="AI145" s="11"/>
      <c r="AJ145" s="33"/>
      <c r="AK145" s="34"/>
    </row>
    <row r="146" spans="2:37" x14ac:dyDescent="0.25">
      <c r="B146" s="32"/>
      <c r="C146" s="11">
        <v>141</v>
      </c>
      <c r="D146" s="11">
        <f>'Cálculos de ET'!$I144*((1-Constantes!$D$18)*'Cálculos de ET'!$K144+'Cálculos de ET'!$L144)</f>
        <v>2.6659015992054846</v>
      </c>
      <c r="E146" s="11">
        <f>MIN(D146*Constantes!$D$16,0.8*(H145+Clima!$F144-F146-G146-Constantes!$D$12))</f>
        <v>6.5546785776859912E-10</v>
      </c>
      <c r="F146" s="11">
        <f>IF(Clima!$F144&gt;0.05*Constantes!$D$17,((Clima!$F144-0.05*Constantes!$D$17)^2)/(Clima!$F144+0.95*Constantes!$D$17),0)</f>
        <v>0</v>
      </c>
      <c r="G146" s="11">
        <f>MAX(0,H145+Clima!$F144-F146-Constantes!$D$11)</f>
        <v>0</v>
      </c>
      <c r="H146" s="11">
        <f>H145+Clima!$F144-F146-E146-G146</f>
        <v>7.5000000001638671</v>
      </c>
      <c r="I146" s="11">
        <f>0.0526*F146*Clima!$F144^1.218</f>
        <v>0</v>
      </c>
      <c r="J146" s="11">
        <f>I146*Constantes!$D$24</f>
        <v>0</v>
      </c>
      <c r="K146" s="33"/>
      <c r="L146" s="11">
        <v>141</v>
      </c>
      <c r="M146" s="11">
        <f>'Cálculos de ET'!$I144*((1-Constantes!$E$18)*'Cálculos de ET'!$K144+'Cálculos de ET'!$L144)</f>
        <v>2.6659015992054846</v>
      </c>
      <c r="N146" s="11">
        <f>MIN(M146*Constantes!$E$16,0.8*(Q145+Clima!$F144-O146-P146-Constantes!$D$12))</f>
        <v>6.5553749095670363E-10</v>
      </c>
      <c r="O146" s="11">
        <f>IF(Clima!$F144&gt;0.05*Constantes!$E$17,((Clima!$F144-0.05*Constantes!$E$17)^2)/(Clima!$F144+0.95*Constantes!$E$17),0)</f>
        <v>0</v>
      </c>
      <c r="P146" s="11">
        <f>MAX(0,Q145+Clima!$F144-O146-Constantes!$D$11)</f>
        <v>0</v>
      </c>
      <c r="Q146" s="11">
        <f>Q145+Clima!$F144-O146-N146-P146</f>
        <v>7.500000000163884</v>
      </c>
      <c r="R146" s="11">
        <f>0.0526*O146*Clima!$F144^1.218</f>
        <v>0</v>
      </c>
      <c r="S146" s="11">
        <f>R146*Constantes!$E$24</f>
        <v>0</v>
      </c>
      <c r="T146" s="33"/>
      <c r="U146" s="11">
        <v>141</v>
      </c>
      <c r="V146" s="11">
        <f>'Cálculos de ET'!$I144*((1-Constantes!$F$18)*'Cálculos de ET'!$K144+'Cálculos de ET'!$L144)</f>
        <v>2.6659015992054846</v>
      </c>
      <c r="W146" s="11">
        <f>MIN(V146*Constantes!$F$16,0.8*(Z145+Clima!$F144-X146-Y146-Constantes!$D$12))</f>
        <v>6.5542593574718921E-10</v>
      </c>
      <c r="X146" s="11">
        <f>IF(Clima!$F144&gt;0.05*Constantes!$F$17,((Clima!$F144-0.05*Constantes!$F$17)^2)/(Clima!$F144+0.95*Constantes!$F$17),0)</f>
        <v>0</v>
      </c>
      <c r="Y146" s="11">
        <f>MAX(0,Z145+Clima!$F144-X146-Constantes!$D$11)</f>
        <v>0</v>
      </c>
      <c r="Z146" s="11">
        <f>Z145+Clima!$F144-X146-W146-Y146</f>
        <v>7.5000000001638565</v>
      </c>
      <c r="AA146" s="11">
        <f>0.0526*X146*Clima!$F144^1.218</f>
        <v>0</v>
      </c>
      <c r="AB146" s="11">
        <f>AA146*Constantes!$F$24</f>
        <v>0</v>
      </c>
      <c r="AC146" s="33"/>
      <c r="AD146" s="11">
        <v>141</v>
      </c>
      <c r="AE146" s="11">
        <f>0.0526*Clima!$F144^2.218</f>
        <v>0</v>
      </c>
      <c r="AF146" s="11">
        <f>IF(Clima!$F144&gt;0.05*$AJ$6,((Clima!$F144-0.05*$AJ$6)^2)/(Clima!$F144+0.95*$AJ$6),0)</f>
        <v>0</v>
      </c>
      <c r="AG146" s="11">
        <v>0</v>
      </c>
      <c r="AH146" s="11"/>
      <c r="AI146" s="11"/>
      <c r="AJ146" s="33"/>
      <c r="AK146" s="34"/>
    </row>
    <row r="147" spans="2:37" x14ac:dyDescent="0.25">
      <c r="B147" s="32"/>
      <c r="C147" s="11">
        <v>142</v>
      </c>
      <c r="D147" s="11">
        <f>'Cálculos de ET'!$I145*((1-Constantes!$D$18)*'Cálculos de ET'!$K145+'Cálculos de ET'!$L145)</f>
        <v>2.5988791127150206</v>
      </c>
      <c r="E147" s="11">
        <f>MIN(D147*Constantes!$D$16,0.8*(H146+Clima!$F145-F147-G147-Constantes!$D$12))</f>
        <v>1.3109371366226696E-10</v>
      </c>
      <c r="F147" s="11">
        <f>IF(Clima!$F145&gt;0.05*Constantes!$D$17,((Clima!$F145-0.05*Constantes!$D$17)^2)/(Clima!$F145+0.95*Constantes!$D$17),0)</f>
        <v>0</v>
      </c>
      <c r="G147" s="11">
        <f>MAX(0,H146+Clima!$F145-F147-Constantes!$D$11)</f>
        <v>0</v>
      </c>
      <c r="H147" s="11">
        <f>H146+Clima!$F145-F147-E147-G147</f>
        <v>7.5000000000327738</v>
      </c>
      <c r="I147" s="11">
        <f>0.0526*F147*Clima!$F145^1.218</f>
        <v>0</v>
      </c>
      <c r="J147" s="11">
        <f>I147*Constantes!$D$24</f>
        <v>0</v>
      </c>
      <c r="K147" s="33"/>
      <c r="L147" s="11">
        <v>142</v>
      </c>
      <c r="M147" s="11">
        <f>'Cálculos de ET'!$I145*((1-Constantes!$E$18)*'Cálculos de ET'!$K145+'Cálculos de ET'!$L145)</f>
        <v>2.5988791127150206</v>
      </c>
      <c r="N147" s="11">
        <f>MIN(M147*Constantes!$E$16,0.8*(Q146+Clima!$F145-O147-P147-Constantes!$D$12))</f>
        <v>1.3110721397424641E-10</v>
      </c>
      <c r="O147" s="11">
        <f>IF(Clima!$F145&gt;0.05*Constantes!$E$17,((Clima!$F145-0.05*Constantes!$E$17)^2)/(Clima!$F145+0.95*Constantes!$E$17),0)</f>
        <v>0</v>
      </c>
      <c r="P147" s="11">
        <f>MAX(0,Q146+Clima!$F145-O147-Constantes!$D$11)</f>
        <v>0</v>
      </c>
      <c r="Q147" s="11">
        <f>Q146+Clima!$F145-O147-N147-P147</f>
        <v>7.5000000000327764</v>
      </c>
      <c r="R147" s="11">
        <f>0.0526*O147*Clima!$F145^1.218</f>
        <v>0</v>
      </c>
      <c r="S147" s="11">
        <f>R147*Constantes!$E$24</f>
        <v>0</v>
      </c>
      <c r="T147" s="33"/>
      <c r="U147" s="11">
        <v>142</v>
      </c>
      <c r="V147" s="11">
        <f>'Cálculos de ET'!$I145*((1-Constantes!$F$18)*'Cálculos de ET'!$K145+'Cálculos de ET'!$L145)</f>
        <v>2.5988791127150206</v>
      </c>
      <c r="W147" s="11">
        <f>MIN(V147*Constantes!$F$16,0.8*(Z146+Clima!$F145-X147-Y147-Constantes!$D$12))</f>
        <v>1.3108518714943786E-10</v>
      </c>
      <c r="X147" s="11">
        <f>IF(Clima!$F145&gt;0.05*Constantes!$F$17,((Clima!$F145-0.05*Constantes!$F$17)^2)/(Clima!$F145+0.95*Constantes!$F$17),0)</f>
        <v>0</v>
      </c>
      <c r="Y147" s="11">
        <f>MAX(0,Z146+Clima!$F145-X147-Constantes!$D$11)</f>
        <v>0</v>
      </c>
      <c r="Z147" s="11">
        <f>Z146+Clima!$F145-X147-W147-Y147</f>
        <v>7.5000000000327711</v>
      </c>
      <c r="AA147" s="11">
        <f>0.0526*X147*Clima!$F145^1.218</f>
        <v>0</v>
      </c>
      <c r="AB147" s="11">
        <f>AA147*Constantes!$F$24</f>
        <v>0</v>
      </c>
      <c r="AC147" s="33"/>
      <c r="AD147" s="11">
        <v>142</v>
      </c>
      <c r="AE147" s="11">
        <f>0.0526*Clima!$F145^2.218</f>
        <v>0</v>
      </c>
      <c r="AF147" s="11">
        <f>IF(Clima!$F145&gt;0.05*$AJ$6,((Clima!$F145-0.05*$AJ$6)^2)/(Clima!$F145+0.95*$AJ$6),0)</f>
        <v>0</v>
      </c>
      <c r="AG147" s="11">
        <v>0</v>
      </c>
      <c r="AH147" s="11"/>
      <c r="AI147" s="11"/>
      <c r="AJ147" s="33"/>
      <c r="AK147" s="34"/>
    </row>
    <row r="148" spans="2:37" x14ac:dyDescent="0.25">
      <c r="B148" s="32"/>
      <c r="C148" s="11">
        <v>143</v>
      </c>
      <c r="D148" s="11">
        <f>'Cálculos de ET'!$I146*((1-Constantes!$D$18)*'Cálculos de ET'!$K146+'Cálculos de ET'!$L146)</f>
        <v>2.5360424079312991</v>
      </c>
      <c r="E148" s="11">
        <f>MIN(D148*Constantes!$D$16,0.8*(H147+Clima!$F146-F148-G148-Constantes!$D$12))</f>
        <v>2.6219026949547697E-11</v>
      </c>
      <c r="F148" s="11">
        <f>IF(Clima!$F146&gt;0.05*Constantes!$D$17,((Clima!$F146-0.05*Constantes!$D$17)^2)/(Clima!$F146+0.95*Constantes!$D$17),0)</f>
        <v>0</v>
      </c>
      <c r="G148" s="11">
        <f>MAX(0,H147+Clima!$F146-F148-Constantes!$D$11)</f>
        <v>0</v>
      </c>
      <c r="H148" s="11">
        <f>H147+Clima!$F146-F148-E148-G148</f>
        <v>7.5000000000065548</v>
      </c>
      <c r="I148" s="11">
        <f>0.0526*F148*Clima!$F146^1.218</f>
        <v>0</v>
      </c>
      <c r="J148" s="11">
        <f>I148*Constantes!$D$24</f>
        <v>0</v>
      </c>
      <c r="K148" s="33"/>
      <c r="L148" s="11">
        <v>143</v>
      </c>
      <c r="M148" s="11">
        <f>'Cálculos de ET'!$I146*((1-Constantes!$E$18)*'Cálculos de ET'!$K146+'Cálculos de ET'!$L146)</f>
        <v>2.5360424079312991</v>
      </c>
      <c r="N148" s="11">
        <f>MIN(M148*Constantes!$E$16,0.8*(Q147+Clima!$F146-O148-P148-Constantes!$D$12))</f>
        <v>2.6221158577754978E-11</v>
      </c>
      <c r="O148" s="11">
        <f>IF(Clima!$F146&gt;0.05*Constantes!$E$17,((Clima!$F146-0.05*Constantes!$E$17)^2)/(Clima!$F146+0.95*Constantes!$E$17),0)</f>
        <v>0</v>
      </c>
      <c r="P148" s="11">
        <f>MAX(0,Q147+Clima!$F146-O148-Constantes!$D$11)</f>
        <v>0</v>
      </c>
      <c r="Q148" s="11">
        <f>Q147+Clima!$F146-O148-N148-P148</f>
        <v>7.5000000000065556</v>
      </c>
      <c r="R148" s="11">
        <f>0.0526*O148*Clima!$F146^1.218</f>
        <v>0</v>
      </c>
      <c r="S148" s="11">
        <f>R148*Constantes!$E$24</f>
        <v>0</v>
      </c>
      <c r="T148" s="33"/>
      <c r="U148" s="11">
        <v>143</v>
      </c>
      <c r="V148" s="11">
        <f>'Cálculos de ET'!$I146*((1-Constantes!$F$18)*'Cálculos de ET'!$K146+'Cálculos de ET'!$L146)</f>
        <v>2.5360424079312991</v>
      </c>
      <c r="W148" s="11">
        <f>MIN(V148*Constantes!$F$16,0.8*(Z147+Clima!$F146-X148-Y148-Constantes!$D$12))</f>
        <v>2.6216895321340418E-11</v>
      </c>
      <c r="X148" s="11">
        <f>IF(Clima!$F146&gt;0.05*Constantes!$F$17,((Clima!$F146-0.05*Constantes!$F$17)^2)/(Clima!$F146+0.95*Constantes!$F$17),0)</f>
        <v>0</v>
      </c>
      <c r="Y148" s="11">
        <f>MAX(0,Z147+Clima!$F146-X148-Constantes!$D$11)</f>
        <v>0</v>
      </c>
      <c r="Z148" s="11">
        <f>Z147+Clima!$F146-X148-W148-Y148</f>
        <v>7.5000000000065539</v>
      </c>
      <c r="AA148" s="11">
        <f>0.0526*X148*Clima!$F146^1.218</f>
        <v>0</v>
      </c>
      <c r="AB148" s="11">
        <f>AA148*Constantes!$F$24</f>
        <v>0</v>
      </c>
      <c r="AC148" s="33"/>
      <c r="AD148" s="11">
        <v>143</v>
      </c>
      <c r="AE148" s="11">
        <f>0.0526*Clima!$F146^2.218</f>
        <v>0</v>
      </c>
      <c r="AF148" s="11">
        <f>IF(Clima!$F146&gt;0.05*$AJ$6,((Clima!$F146-0.05*$AJ$6)^2)/(Clima!$F146+0.95*$AJ$6),0)</f>
        <v>0</v>
      </c>
      <c r="AG148" s="11">
        <v>0</v>
      </c>
      <c r="AH148" s="11"/>
      <c r="AI148" s="11"/>
      <c r="AJ148" s="33"/>
      <c r="AK148" s="34"/>
    </row>
    <row r="149" spans="2:37" x14ac:dyDescent="0.25">
      <c r="B149" s="32"/>
      <c r="C149" s="11">
        <v>144</v>
      </c>
      <c r="D149" s="11">
        <f>'Cálculos de ET'!$I147*((1-Constantes!$D$18)*'Cálculos de ET'!$K147+'Cálculos de ET'!$L147)</f>
        <v>2.5094334139536723</v>
      </c>
      <c r="E149" s="11">
        <f>MIN(D149*Constantes!$D$16,0.8*(H148+Clima!$F147-F149-G149-Constantes!$D$12))</f>
        <v>5.2438053899095394E-12</v>
      </c>
      <c r="F149" s="11">
        <f>IF(Clima!$F147&gt;0.05*Constantes!$D$17,((Clima!$F147-0.05*Constantes!$D$17)^2)/(Clima!$F147+0.95*Constantes!$D$17),0)</f>
        <v>0</v>
      </c>
      <c r="G149" s="11">
        <f>MAX(0,H148+Clima!$F147-F149-Constantes!$D$11)</f>
        <v>0</v>
      </c>
      <c r="H149" s="11">
        <f>H148+Clima!$F147-F149-E149-G149</f>
        <v>7.500000000001311</v>
      </c>
      <c r="I149" s="11">
        <f>0.0526*F149*Clima!$F147^1.218</f>
        <v>0</v>
      </c>
      <c r="J149" s="11">
        <f>I149*Constantes!$D$24</f>
        <v>0</v>
      </c>
      <c r="K149" s="33"/>
      <c r="L149" s="11">
        <v>144</v>
      </c>
      <c r="M149" s="11">
        <f>'Cálculos de ET'!$I147*((1-Constantes!$E$18)*'Cálculos de ET'!$K147+'Cálculos de ET'!$L147)</f>
        <v>2.5094334139536723</v>
      </c>
      <c r="N149" s="11">
        <f>MIN(M149*Constantes!$E$16,0.8*(Q148+Clima!$F147-O149-P149-Constantes!$D$12))</f>
        <v>5.2445159326452996E-12</v>
      </c>
      <c r="O149" s="11">
        <f>IF(Clima!$F147&gt;0.05*Constantes!$E$17,((Clima!$F147-0.05*Constantes!$E$17)^2)/(Clima!$F147+0.95*Constantes!$E$17),0)</f>
        <v>0</v>
      </c>
      <c r="P149" s="11">
        <f>MAX(0,Q148+Clima!$F147-O149-Constantes!$D$11)</f>
        <v>0</v>
      </c>
      <c r="Q149" s="11">
        <f>Q148+Clima!$F147-O149-N149-P149</f>
        <v>7.500000000001311</v>
      </c>
      <c r="R149" s="11">
        <f>0.0526*O149*Clima!$F147^1.218</f>
        <v>0</v>
      </c>
      <c r="S149" s="11">
        <f>R149*Constantes!$E$24</f>
        <v>0</v>
      </c>
      <c r="T149" s="33"/>
      <c r="U149" s="11">
        <v>144</v>
      </c>
      <c r="V149" s="11">
        <f>'Cálculos de ET'!$I147*((1-Constantes!$F$18)*'Cálculos de ET'!$K147+'Cálculos de ET'!$L147)</f>
        <v>2.5094334139536723</v>
      </c>
      <c r="W149" s="11">
        <f>MIN(V149*Constantes!$F$16,0.8*(Z148+Clima!$F147-X149-Y149-Constantes!$D$12))</f>
        <v>5.2430948471737799E-12</v>
      </c>
      <c r="X149" s="11">
        <f>IF(Clima!$F147&gt;0.05*Constantes!$F$17,((Clima!$F147-0.05*Constantes!$F$17)^2)/(Clima!$F147+0.95*Constantes!$F$17),0)</f>
        <v>0</v>
      </c>
      <c r="Y149" s="11">
        <f>MAX(0,Z148+Clima!$F147-X149-Constantes!$D$11)</f>
        <v>0</v>
      </c>
      <c r="Z149" s="11">
        <f>Z148+Clima!$F147-X149-W149-Y149</f>
        <v>7.500000000001311</v>
      </c>
      <c r="AA149" s="11">
        <f>0.0526*X149*Clima!$F147^1.218</f>
        <v>0</v>
      </c>
      <c r="AB149" s="11">
        <f>AA149*Constantes!$F$24</f>
        <v>0</v>
      </c>
      <c r="AC149" s="33"/>
      <c r="AD149" s="11">
        <v>144</v>
      </c>
      <c r="AE149" s="11">
        <f>0.0526*Clima!$F147^2.218</f>
        <v>0</v>
      </c>
      <c r="AF149" s="11">
        <f>IF(Clima!$F147&gt;0.05*$AJ$6,((Clima!$F147-0.05*$AJ$6)^2)/(Clima!$F147+0.95*$AJ$6),0)</f>
        <v>0</v>
      </c>
      <c r="AG149" s="11">
        <v>0</v>
      </c>
      <c r="AH149" s="11"/>
      <c r="AI149" s="11"/>
      <c r="AJ149" s="33"/>
      <c r="AK149" s="34"/>
    </row>
    <row r="150" spans="2:37" x14ac:dyDescent="0.25">
      <c r="B150" s="32"/>
      <c r="C150" s="11">
        <v>145</v>
      </c>
      <c r="D150" s="11">
        <f>'Cálculos de ET'!$I148*((1-Constantes!$D$18)*'Cálculos de ET'!$K148+'Cálculos de ET'!$L148)</f>
        <v>2.4687446621176381</v>
      </c>
      <c r="E150" s="11">
        <f>MIN(D150*Constantes!$D$16,0.8*(H149+Clima!$F148-F150-G150-Constantes!$D$12))</f>
        <v>1.0487610779819078E-12</v>
      </c>
      <c r="F150" s="11">
        <f>IF(Clima!$F148&gt;0.05*Constantes!$D$17,((Clima!$F148-0.05*Constantes!$D$17)^2)/(Clima!$F148+0.95*Constantes!$D$17),0)</f>
        <v>0</v>
      </c>
      <c r="G150" s="11">
        <f>MAX(0,H149+Clima!$F148-F150-Constantes!$D$11)</f>
        <v>0</v>
      </c>
      <c r="H150" s="11">
        <f>H149+Clima!$F148-F150-E150-G150</f>
        <v>7.500000000000262</v>
      </c>
      <c r="I150" s="11">
        <f>0.0526*F150*Clima!$F148^1.218</f>
        <v>0</v>
      </c>
      <c r="J150" s="11">
        <f>I150*Constantes!$D$24</f>
        <v>0</v>
      </c>
      <c r="K150" s="33"/>
      <c r="L150" s="11">
        <v>145</v>
      </c>
      <c r="M150" s="11">
        <f>'Cálculos de ET'!$I148*((1-Constantes!$E$18)*'Cálculos de ET'!$K148+'Cálculos de ET'!$L148)</f>
        <v>2.4687446621176381</v>
      </c>
      <c r="N150" s="11">
        <f>MIN(M150*Constantes!$E$16,0.8*(Q149+Clima!$F148-O150-P150-Constantes!$D$12))</f>
        <v>1.0487610779819078E-12</v>
      </c>
      <c r="O150" s="11">
        <f>IF(Clima!$F148&gt;0.05*Constantes!$E$17,((Clima!$F148-0.05*Constantes!$E$17)^2)/(Clima!$F148+0.95*Constantes!$E$17),0)</f>
        <v>0</v>
      </c>
      <c r="P150" s="11">
        <f>MAX(0,Q149+Clima!$F148-O150-Constantes!$D$11)</f>
        <v>0</v>
      </c>
      <c r="Q150" s="11">
        <f>Q149+Clima!$F148-O150-N150-P150</f>
        <v>7.500000000000262</v>
      </c>
      <c r="R150" s="11">
        <f>0.0526*O150*Clima!$F148^1.218</f>
        <v>0</v>
      </c>
      <c r="S150" s="11">
        <f>R150*Constantes!$E$24</f>
        <v>0</v>
      </c>
      <c r="T150" s="33"/>
      <c r="U150" s="11">
        <v>145</v>
      </c>
      <c r="V150" s="11">
        <f>'Cálculos de ET'!$I148*((1-Constantes!$F$18)*'Cálculos de ET'!$K148+'Cálculos de ET'!$L148)</f>
        <v>2.4687446621176381</v>
      </c>
      <c r="W150" s="11">
        <f>MIN(V150*Constantes!$F$16,0.8*(Z149+Clima!$F148-X150-Y150-Constantes!$D$12))</f>
        <v>1.0487610779819078E-12</v>
      </c>
      <c r="X150" s="11">
        <f>IF(Clima!$F148&gt;0.05*Constantes!$F$17,((Clima!$F148-0.05*Constantes!$F$17)^2)/(Clima!$F148+0.95*Constantes!$F$17),0)</f>
        <v>0</v>
      </c>
      <c r="Y150" s="11">
        <f>MAX(0,Z149+Clima!$F148-X150-Constantes!$D$11)</f>
        <v>0</v>
      </c>
      <c r="Z150" s="11">
        <f>Z149+Clima!$F148-X150-W150-Y150</f>
        <v>7.500000000000262</v>
      </c>
      <c r="AA150" s="11">
        <f>0.0526*X150*Clima!$F148^1.218</f>
        <v>0</v>
      </c>
      <c r="AB150" s="11">
        <f>AA150*Constantes!$F$24</f>
        <v>0</v>
      </c>
      <c r="AC150" s="33"/>
      <c r="AD150" s="11">
        <v>145</v>
      </c>
      <c r="AE150" s="11">
        <f>0.0526*Clima!$F148^2.218</f>
        <v>0</v>
      </c>
      <c r="AF150" s="11">
        <f>IF(Clima!$F148&gt;0.05*$AJ$6,((Clima!$F148-0.05*$AJ$6)^2)/(Clima!$F148+0.95*$AJ$6),0)</f>
        <v>0</v>
      </c>
      <c r="AG150" s="11">
        <v>0</v>
      </c>
      <c r="AH150" s="11"/>
      <c r="AI150" s="11"/>
      <c r="AJ150" s="33"/>
      <c r="AK150" s="34"/>
    </row>
    <row r="151" spans="2:37" x14ac:dyDescent="0.25">
      <c r="B151" s="32"/>
      <c r="C151" s="11">
        <v>146</v>
      </c>
      <c r="D151" s="11">
        <f>'Cálculos de ET'!$I149*((1-Constantes!$D$18)*'Cálculos de ET'!$K149+'Cálculos de ET'!$L149)</f>
        <v>2.5158000852950972</v>
      </c>
      <c r="E151" s="11">
        <f>MIN(D151*Constantes!$D$16,0.8*(H150+Clima!$F149-F151-G151-Constantes!$D$12))</f>
        <v>2.0961010704922955E-13</v>
      </c>
      <c r="F151" s="11">
        <f>IF(Clima!$F149&gt;0.05*Constantes!$D$17,((Clima!$F149-0.05*Constantes!$D$17)^2)/(Clima!$F149+0.95*Constantes!$D$17),0)</f>
        <v>0</v>
      </c>
      <c r="G151" s="11">
        <f>MAX(0,H150+Clima!$F149-F151-Constantes!$D$11)</f>
        <v>0</v>
      </c>
      <c r="H151" s="11">
        <f>H150+Clima!$F149-F151-E151-G151</f>
        <v>7.5000000000000524</v>
      </c>
      <c r="I151" s="11">
        <f>0.0526*F151*Clima!$F149^1.218</f>
        <v>0</v>
      </c>
      <c r="J151" s="11">
        <f>I151*Constantes!$D$24</f>
        <v>0</v>
      </c>
      <c r="K151" s="33"/>
      <c r="L151" s="11">
        <v>146</v>
      </c>
      <c r="M151" s="11">
        <f>'Cálculos de ET'!$I149*((1-Constantes!$E$18)*'Cálculos de ET'!$K149+'Cálculos de ET'!$L149)</f>
        <v>2.5158000852950972</v>
      </c>
      <c r="N151" s="11">
        <f>MIN(M151*Constantes!$E$16,0.8*(Q150+Clima!$F149-O151-P151-Constantes!$D$12))</f>
        <v>2.0961010704922955E-13</v>
      </c>
      <c r="O151" s="11">
        <f>IF(Clima!$F149&gt;0.05*Constantes!$E$17,((Clima!$F149-0.05*Constantes!$E$17)^2)/(Clima!$F149+0.95*Constantes!$E$17),0)</f>
        <v>0</v>
      </c>
      <c r="P151" s="11">
        <f>MAX(0,Q150+Clima!$F149-O151-Constantes!$D$11)</f>
        <v>0</v>
      </c>
      <c r="Q151" s="11">
        <f>Q150+Clima!$F149-O151-N151-P151</f>
        <v>7.5000000000000524</v>
      </c>
      <c r="R151" s="11">
        <f>0.0526*O151*Clima!$F149^1.218</f>
        <v>0</v>
      </c>
      <c r="S151" s="11">
        <f>R151*Constantes!$E$24</f>
        <v>0</v>
      </c>
      <c r="T151" s="33"/>
      <c r="U151" s="11">
        <v>146</v>
      </c>
      <c r="V151" s="11">
        <f>'Cálculos de ET'!$I149*((1-Constantes!$F$18)*'Cálculos de ET'!$K149+'Cálculos de ET'!$L149)</f>
        <v>2.5158000852950972</v>
      </c>
      <c r="W151" s="11">
        <f>MIN(V151*Constantes!$F$16,0.8*(Z150+Clima!$F149-X151-Y151-Constantes!$D$12))</f>
        <v>2.0961010704922955E-13</v>
      </c>
      <c r="X151" s="11">
        <f>IF(Clima!$F149&gt;0.05*Constantes!$F$17,((Clima!$F149-0.05*Constantes!$F$17)^2)/(Clima!$F149+0.95*Constantes!$F$17),0)</f>
        <v>0</v>
      </c>
      <c r="Y151" s="11">
        <f>MAX(0,Z150+Clima!$F149-X151-Constantes!$D$11)</f>
        <v>0</v>
      </c>
      <c r="Z151" s="11">
        <f>Z150+Clima!$F149-X151-W151-Y151</f>
        <v>7.5000000000000524</v>
      </c>
      <c r="AA151" s="11">
        <f>0.0526*X151*Clima!$F149^1.218</f>
        <v>0</v>
      </c>
      <c r="AB151" s="11">
        <f>AA151*Constantes!$F$24</f>
        <v>0</v>
      </c>
      <c r="AC151" s="33"/>
      <c r="AD151" s="11">
        <v>146</v>
      </c>
      <c r="AE151" s="11">
        <f>0.0526*Clima!$F149^2.218</f>
        <v>0</v>
      </c>
      <c r="AF151" s="11">
        <f>IF(Clima!$F149&gt;0.05*$AJ$6,((Clima!$F149-0.05*$AJ$6)^2)/(Clima!$F149+0.95*$AJ$6),0)</f>
        <v>0</v>
      </c>
      <c r="AG151" s="11">
        <v>0</v>
      </c>
      <c r="AH151" s="11"/>
      <c r="AI151" s="11"/>
      <c r="AJ151" s="33"/>
      <c r="AK151" s="34"/>
    </row>
    <row r="152" spans="2:37" x14ac:dyDescent="0.25">
      <c r="B152" s="32"/>
      <c r="C152" s="11">
        <v>147</v>
      </c>
      <c r="D152" s="11">
        <f>'Cálculos de ET'!$I150*((1-Constantes!$D$18)*'Cálculos de ET'!$K150+'Cálculos de ET'!$L150)</f>
        <v>2.5251914264422339</v>
      </c>
      <c r="E152" s="11">
        <f>MIN(D152*Constantes!$D$16,0.8*(H151+Clima!$F150-F152-G152-Constantes!$D$12))</f>
        <v>4.1922021409845913E-14</v>
      </c>
      <c r="F152" s="11">
        <f>IF(Clima!$F150&gt;0.05*Constantes!$D$17,((Clima!$F150-0.05*Constantes!$D$17)^2)/(Clima!$F150+0.95*Constantes!$D$17),0)</f>
        <v>0</v>
      </c>
      <c r="G152" s="11">
        <f>MAX(0,H151+Clima!$F150-F152-Constantes!$D$11)</f>
        <v>0</v>
      </c>
      <c r="H152" s="11">
        <f>H151+Clima!$F150-F152-E152-G152</f>
        <v>7.5000000000000107</v>
      </c>
      <c r="I152" s="11">
        <f>0.0526*F152*Clima!$F150^1.218</f>
        <v>0</v>
      </c>
      <c r="J152" s="11">
        <f>I152*Constantes!$D$24</f>
        <v>0</v>
      </c>
      <c r="K152" s="33"/>
      <c r="L152" s="11">
        <v>147</v>
      </c>
      <c r="M152" s="11">
        <f>'Cálculos de ET'!$I150*((1-Constantes!$E$18)*'Cálculos de ET'!$K150+'Cálculos de ET'!$L150)</f>
        <v>2.5251914264422339</v>
      </c>
      <c r="N152" s="11">
        <f>MIN(M152*Constantes!$E$16,0.8*(Q151+Clima!$F150-O152-P152-Constantes!$D$12))</f>
        <v>4.1922021409845913E-14</v>
      </c>
      <c r="O152" s="11">
        <f>IF(Clima!$F150&gt;0.05*Constantes!$E$17,((Clima!$F150-0.05*Constantes!$E$17)^2)/(Clima!$F150+0.95*Constantes!$E$17),0)</f>
        <v>0</v>
      </c>
      <c r="P152" s="11">
        <f>MAX(0,Q151+Clima!$F150-O152-Constantes!$D$11)</f>
        <v>0</v>
      </c>
      <c r="Q152" s="11">
        <f>Q151+Clima!$F150-O152-N152-P152</f>
        <v>7.5000000000000107</v>
      </c>
      <c r="R152" s="11">
        <f>0.0526*O152*Clima!$F150^1.218</f>
        <v>0</v>
      </c>
      <c r="S152" s="11">
        <f>R152*Constantes!$E$24</f>
        <v>0</v>
      </c>
      <c r="T152" s="33"/>
      <c r="U152" s="11">
        <v>147</v>
      </c>
      <c r="V152" s="11">
        <f>'Cálculos de ET'!$I150*((1-Constantes!$F$18)*'Cálculos de ET'!$K150+'Cálculos de ET'!$L150)</f>
        <v>2.5251914264422339</v>
      </c>
      <c r="W152" s="11">
        <f>MIN(V152*Constantes!$F$16,0.8*(Z151+Clima!$F150-X152-Y152-Constantes!$D$12))</f>
        <v>4.1922021409845913E-14</v>
      </c>
      <c r="X152" s="11">
        <f>IF(Clima!$F150&gt;0.05*Constantes!$F$17,((Clima!$F150-0.05*Constantes!$F$17)^2)/(Clima!$F150+0.95*Constantes!$F$17),0)</f>
        <v>0</v>
      </c>
      <c r="Y152" s="11">
        <f>MAX(0,Z151+Clima!$F150-X152-Constantes!$D$11)</f>
        <v>0</v>
      </c>
      <c r="Z152" s="11">
        <f>Z151+Clima!$F150-X152-W152-Y152</f>
        <v>7.5000000000000107</v>
      </c>
      <c r="AA152" s="11">
        <f>0.0526*X152*Clima!$F150^1.218</f>
        <v>0</v>
      </c>
      <c r="AB152" s="11">
        <f>AA152*Constantes!$F$24</f>
        <v>0</v>
      </c>
      <c r="AC152" s="33"/>
      <c r="AD152" s="11">
        <v>147</v>
      </c>
      <c r="AE152" s="11">
        <f>0.0526*Clima!$F150^2.218</f>
        <v>0</v>
      </c>
      <c r="AF152" s="11">
        <f>IF(Clima!$F150&gt;0.05*$AJ$6,((Clima!$F150-0.05*$AJ$6)^2)/(Clima!$F150+0.95*$AJ$6),0)</f>
        <v>0</v>
      </c>
      <c r="AG152" s="11">
        <v>0</v>
      </c>
      <c r="AH152" s="11"/>
      <c r="AI152" s="11"/>
      <c r="AJ152" s="33"/>
      <c r="AK152" s="34"/>
    </row>
    <row r="153" spans="2:37" x14ac:dyDescent="0.25">
      <c r="B153" s="32"/>
      <c r="C153" s="11">
        <v>148</v>
      </c>
      <c r="D153" s="11">
        <f>'Cálculos de ET'!$I151*((1-Constantes!$D$18)*'Cálculos de ET'!$K151+'Cálculos de ET'!$L151)</f>
        <v>2.4709581222556669</v>
      </c>
      <c r="E153" s="11">
        <f>MIN(D153*Constantes!$D$16,0.8*(H152+Clima!$F151-F153-G153-Constantes!$D$12))</f>
        <v>8.5265128291212035E-15</v>
      </c>
      <c r="F153" s="11">
        <f>IF(Clima!$F151&gt;0.05*Constantes!$D$17,((Clima!$F151-0.05*Constantes!$D$17)^2)/(Clima!$F151+0.95*Constantes!$D$17),0)</f>
        <v>0</v>
      </c>
      <c r="G153" s="11">
        <f>MAX(0,H152+Clima!$F151-F153-Constantes!$D$11)</f>
        <v>0</v>
      </c>
      <c r="H153" s="11">
        <f>H152+Clima!$F151-F153-E153-G153</f>
        <v>7.5000000000000018</v>
      </c>
      <c r="I153" s="11">
        <f>0.0526*F153*Clima!$F151^1.218</f>
        <v>0</v>
      </c>
      <c r="J153" s="11">
        <f>I153*Constantes!$D$24</f>
        <v>0</v>
      </c>
      <c r="K153" s="33"/>
      <c r="L153" s="11">
        <v>148</v>
      </c>
      <c r="M153" s="11">
        <f>'Cálculos de ET'!$I151*((1-Constantes!$E$18)*'Cálculos de ET'!$K151+'Cálculos de ET'!$L151)</f>
        <v>2.4709581222556669</v>
      </c>
      <c r="N153" s="11">
        <f>MIN(M153*Constantes!$E$16,0.8*(Q152+Clima!$F151-O153-P153-Constantes!$D$12))</f>
        <v>8.5265128291212035E-15</v>
      </c>
      <c r="O153" s="11">
        <f>IF(Clima!$F151&gt;0.05*Constantes!$E$17,((Clima!$F151-0.05*Constantes!$E$17)^2)/(Clima!$F151+0.95*Constantes!$E$17),0)</f>
        <v>0</v>
      </c>
      <c r="P153" s="11">
        <f>MAX(0,Q152+Clima!$F151-O153-Constantes!$D$11)</f>
        <v>0</v>
      </c>
      <c r="Q153" s="11">
        <f>Q152+Clima!$F151-O153-N153-P153</f>
        <v>7.5000000000000018</v>
      </c>
      <c r="R153" s="11">
        <f>0.0526*O153*Clima!$F151^1.218</f>
        <v>0</v>
      </c>
      <c r="S153" s="11">
        <f>R153*Constantes!$E$24</f>
        <v>0</v>
      </c>
      <c r="T153" s="33"/>
      <c r="U153" s="11">
        <v>148</v>
      </c>
      <c r="V153" s="11">
        <f>'Cálculos de ET'!$I151*((1-Constantes!$F$18)*'Cálculos de ET'!$K151+'Cálculos de ET'!$L151)</f>
        <v>2.4709581222556669</v>
      </c>
      <c r="W153" s="11">
        <f>MIN(V153*Constantes!$F$16,0.8*(Z152+Clima!$F151-X153-Y153-Constantes!$D$12))</f>
        <v>8.5265128291212035E-15</v>
      </c>
      <c r="X153" s="11">
        <f>IF(Clima!$F151&gt;0.05*Constantes!$F$17,((Clima!$F151-0.05*Constantes!$F$17)^2)/(Clima!$F151+0.95*Constantes!$F$17),0)</f>
        <v>0</v>
      </c>
      <c r="Y153" s="11">
        <f>MAX(0,Z152+Clima!$F151-X153-Constantes!$D$11)</f>
        <v>0</v>
      </c>
      <c r="Z153" s="11">
        <f>Z152+Clima!$F151-X153-W153-Y153</f>
        <v>7.5000000000000018</v>
      </c>
      <c r="AA153" s="11">
        <f>0.0526*X153*Clima!$F151^1.218</f>
        <v>0</v>
      </c>
      <c r="AB153" s="11">
        <f>AA153*Constantes!$F$24</f>
        <v>0</v>
      </c>
      <c r="AC153" s="33"/>
      <c r="AD153" s="11">
        <v>148</v>
      </c>
      <c r="AE153" s="11">
        <f>0.0526*Clima!$F151^2.218</f>
        <v>0</v>
      </c>
      <c r="AF153" s="11">
        <f>IF(Clima!$F151&gt;0.05*$AJ$6,((Clima!$F151-0.05*$AJ$6)^2)/(Clima!$F151+0.95*$AJ$6),0)</f>
        <v>0</v>
      </c>
      <c r="AG153" s="11">
        <v>0</v>
      </c>
      <c r="AH153" s="11"/>
      <c r="AI153" s="11"/>
      <c r="AJ153" s="33"/>
      <c r="AK153" s="34"/>
    </row>
    <row r="154" spans="2:37" x14ac:dyDescent="0.25">
      <c r="B154" s="32"/>
      <c r="C154" s="11">
        <v>149</v>
      </c>
      <c r="D154" s="11">
        <f>'Cálculos de ET'!$I152*((1-Constantes!$D$18)*'Cálculos de ET'!$K152+'Cálculos de ET'!$L152)</f>
        <v>2.4578416623514379</v>
      </c>
      <c r="E154" s="11">
        <f>MIN(D154*Constantes!$D$16,0.8*(H153+Clima!$F152-F154-G154-Constantes!$D$12))</f>
        <v>1.4210854715202005E-15</v>
      </c>
      <c r="F154" s="11">
        <f>IF(Clima!$F152&gt;0.05*Constantes!$D$17,((Clima!$F152-0.05*Constantes!$D$17)^2)/(Clima!$F152+0.95*Constantes!$D$17),0)</f>
        <v>0</v>
      </c>
      <c r="G154" s="11">
        <f>MAX(0,H153+Clima!$F152-F154-Constantes!$D$11)</f>
        <v>0</v>
      </c>
      <c r="H154" s="11">
        <f>H153+Clima!$F152-F154-E154-G154</f>
        <v>7.5</v>
      </c>
      <c r="I154" s="11">
        <f>0.0526*F154*Clima!$F152^1.218</f>
        <v>0</v>
      </c>
      <c r="J154" s="11">
        <f>I154*Constantes!$D$24</f>
        <v>0</v>
      </c>
      <c r="K154" s="33"/>
      <c r="L154" s="11">
        <v>149</v>
      </c>
      <c r="M154" s="11">
        <f>'Cálculos de ET'!$I152*((1-Constantes!$E$18)*'Cálculos de ET'!$K152+'Cálculos de ET'!$L152)</f>
        <v>2.4578416623514379</v>
      </c>
      <c r="N154" s="11">
        <f>MIN(M154*Constantes!$E$16,0.8*(Q153+Clima!$F152-O154-P154-Constantes!$D$12))</f>
        <v>1.4210854715202005E-15</v>
      </c>
      <c r="O154" s="11">
        <f>IF(Clima!$F152&gt;0.05*Constantes!$E$17,((Clima!$F152-0.05*Constantes!$E$17)^2)/(Clima!$F152+0.95*Constantes!$E$17),0)</f>
        <v>0</v>
      </c>
      <c r="P154" s="11">
        <f>MAX(0,Q153+Clima!$F152-O154-Constantes!$D$11)</f>
        <v>0</v>
      </c>
      <c r="Q154" s="11">
        <f>Q153+Clima!$F152-O154-N154-P154</f>
        <v>7.5</v>
      </c>
      <c r="R154" s="11">
        <f>0.0526*O154*Clima!$F152^1.218</f>
        <v>0</v>
      </c>
      <c r="S154" s="11">
        <f>R154*Constantes!$E$24</f>
        <v>0</v>
      </c>
      <c r="T154" s="33"/>
      <c r="U154" s="11">
        <v>149</v>
      </c>
      <c r="V154" s="11">
        <f>'Cálculos de ET'!$I152*((1-Constantes!$F$18)*'Cálculos de ET'!$K152+'Cálculos de ET'!$L152)</f>
        <v>2.4578416623514379</v>
      </c>
      <c r="W154" s="11">
        <f>MIN(V154*Constantes!$F$16,0.8*(Z153+Clima!$F152-X154-Y154-Constantes!$D$12))</f>
        <v>1.4210854715202005E-15</v>
      </c>
      <c r="X154" s="11">
        <f>IF(Clima!$F152&gt;0.05*Constantes!$F$17,((Clima!$F152-0.05*Constantes!$F$17)^2)/(Clima!$F152+0.95*Constantes!$F$17),0)</f>
        <v>0</v>
      </c>
      <c r="Y154" s="11">
        <f>MAX(0,Z153+Clima!$F152-X154-Constantes!$D$11)</f>
        <v>0</v>
      </c>
      <c r="Z154" s="11">
        <f>Z153+Clima!$F152-X154-W154-Y154</f>
        <v>7.5</v>
      </c>
      <c r="AA154" s="11">
        <f>0.0526*X154*Clima!$F152^1.218</f>
        <v>0</v>
      </c>
      <c r="AB154" s="11">
        <f>AA154*Constantes!$F$24</f>
        <v>0</v>
      </c>
      <c r="AC154" s="33"/>
      <c r="AD154" s="11">
        <v>149</v>
      </c>
      <c r="AE154" s="11">
        <f>0.0526*Clima!$F152^2.218</f>
        <v>0</v>
      </c>
      <c r="AF154" s="11">
        <f>IF(Clima!$F152&gt;0.05*$AJ$6,((Clima!$F152-0.05*$AJ$6)^2)/(Clima!$F152+0.95*$AJ$6),0)</f>
        <v>0</v>
      </c>
      <c r="AG154" s="11">
        <v>0</v>
      </c>
      <c r="AH154" s="11"/>
      <c r="AI154" s="11"/>
      <c r="AJ154" s="33"/>
      <c r="AK154" s="34"/>
    </row>
    <row r="155" spans="2:37" x14ac:dyDescent="0.25">
      <c r="B155" s="32"/>
      <c r="C155" s="11">
        <v>150</v>
      </c>
      <c r="D155" s="11">
        <f>'Cálculos de ET'!$I153*((1-Constantes!$D$18)*'Cálculos de ET'!$K153+'Cálculos de ET'!$L153)</f>
        <v>2.4079902222775282</v>
      </c>
      <c r="E155" s="11">
        <f>MIN(D155*Constantes!$D$16,0.8*(H154+Clima!$F153-F155-G155-Constantes!$D$12))</f>
        <v>0</v>
      </c>
      <c r="F155" s="11">
        <f>IF(Clima!$F153&gt;0.05*Constantes!$D$17,((Clima!$F153-0.05*Constantes!$D$17)^2)/(Clima!$F153+0.95*Constantes!$D$17),0)</f>
        <v>0</v>
      </c>
      <c r="G155" s="11">
        <f>MAX(0,H154+Clima!$F153-F155-Constantes!$D$11)</f>
        <v>0</v>
      </c>
      <c r="H155" s="11">
        <f>H154+Clima!$F153-F155-E155-G155</f>
        <v>7.5</v>
      </c>
      <c r="I155" s="11">
        <f>0.0526*F155*Clima!$F153^1.218</f>
        <v>0</v>
      </c>
      <c r="J155" s="11">
        <f>I155*Constantes!$D$24</f>
        <v>0</v>
      </c>
      <c r="K155" s="33"/>
      <c r="L155" s="11">
        <v>150</v>
      </c>
      <c r="M155" s="11">
        <f>'Cálculos de ET'!$I153*((1-Constantes!$E$18)*'Cálculos de ET'!$K153+'Cálculos de ET'!$L153)</f>
        <v>2.4079902222775282</v>
      </c>
      <c r="N155" s="11">
        <f>MIN(M155*Constantes!$E$16,0.8*(Q154+Clima!$F153-O155-P155-Constantes!$D$12))</f>
        <v>0</v>
      </c>
      <c r="O155" s="11">
        <f>IF(Clima!$F153&gt;0.05*Constantes!$E$17,((Clima!$F153-0.05*Constantes!$E$17)^2)/(Clima!$F153+0.95*Constantes!$E$17),0)</f>
        <v>0</v>
      </c>
      <c r="P155" s="11">
        <f>MAX(0,Q154+Clima!$F153-O155-Constantes!$D$11)</f>
        <v>0</v>
      </c>
      <c r="Q155" s="11">
        <f>Q154+Clima!$F153-O155-N155-P155</f>
        <v>7.5</v>
      </c>
      <c r="R155" s="11">
        <f>0.0526*O155*Clima!$F153^1.218</f>
        <v>0</v>
      </c>
      <c r="S155" s="11">
        <f>R155*Constantes!$E$24</f>
        <v>0</v>
      </c>
      <c r="T155" s="33"/>
      <c r="U155" s="11">
        <v>150</v>
      </c>
      <c r="V155" s="11">
        <f>'Cálculos de ET'!$I153*((1-Constantes!$F$18)*'Cálculos de ET'!$K153+'Cálculos de ET'!$L153)</f>
        <v>2.4079902222775282</v>
      </c>
      <c r="W155" s="11">
        <f>MIN(V155*Constantes!$F$16,0.8*(Z154+Clima!$F153-X155-Y155-Constantes!$D$12))</f>
        <v>0</v>
      </c>
      <c r="X155" s="11">
        <f>IF(Clima!$F153&gt;0.05*Constantes!$F$17,((Clima!$F153-0.05*Constantes!$F$17)^2)/(Clima!$F153+0.95*Constantes!$F$17),0)</f>
        <v>0</v>
      </c>
      <c r="Y155" s="11">
        <f>MAX(0,Z154+Clima!$F153-X155-Constantes!$D$11)</f>
        <v>0</v>
      </c>
      <c r="Z155" s="11">
        <f>Z154+Clima!$F153-X155-W155-Y155</f>
        <v>7.5</v>
      </c>
      <c r="AA155" s="11">
        <f>0.0526*X155*Clima!$F153^1.218</f>
        <v>0</v>
      </c>
      <c r="AB155" s="11">
        <f>AA155*Constantes!$F$24</f>
        <v>0</v>
      </c>
      <c r="AC155" s="33"/>
      <c r="AD155" s="11">
        <v>150</v>
      </c>
      <c r="AE155" s="11">
        <f>0.0526*Clima!$F153^2.218</f>
        <v>0</v>
      </c>
      <c r="AF155" s="11">
        <f>IF(Clima!$F153&gt;0.05*$AJ$6,((Clima!$F153-0.05*$AJ$6)^2)/(Clima!$F153+0.95*$AJ$6),0)</f>
        <v>0</v>
      </c>
      <c r="AG155" s="11">
        <v>0</v>
      </c>
      <c r="AH155" s="11"/>
      <c r="AI155" s="11"/>
      <c r="AJ155" s="33"/>
      <c r="AK155" s="34"/>
    </row>
    <row r="156" spans="2:37" x14ac:dyDescent="0.25">
      <c r="B156" s="32"/>
      <c r="C156" s="11">
        <v>151</v>
      </c>
      <c r="D156" s="11">
        <f>'Cálculos de ET'!$I154*((1-Constantes!$D$18)*'Cálculos de ET'!$K154+'Cálculos de ET'!$L154)</f>
        <v>2.4213458377994495</v>
      </c>
      <c r="E156" s="11">
        <f>MIN(D156*Constantes!$D$16,0.8*(H155+Clima!$F154-F156-G156-Constantes!$D$12))</f>
        <v>0</v>
      </c>
      <c r="F156" s="11">
        <f>IF(Clima!$F154&gt;0.05*Constantes!$D$17,((Clima!$F154-0.05*Constantes!$D$17)^2)/(Clima!$F154+0.95*Constantes!$D$17),0)</f>
        <v>0</v>
      </c>
      <c r="G156" s="11">
        <f>MAX(0,H155+Clima!$F154-F156-Constantes!$D$11)</f>
        <v>0</v>
      </c>
      <c r="H156" s="11">
        <f>H155+Clima!$F154-F156-E156-G156</f>
        <v>7.5</v>
      </c>
      <c r="I156" s="11">
        <f>0.0526*F156*Clima!$F154^1.218</f>
        <v>0</v>
      </c>
      <c r="J156" s="11">
        <f>I156*Constantes!$D$24</f>
        <v>0</v>
      </c>
      <c r="K156" s="33"/>
      <c r="L156" s="11">
        <v>151</v>
      </c>
      <c r="M156" s="11">
        <f>'Cálculos de ET'!$I154*((1-Constantes!$E$18)*'Cálculos de ET'!$K154+'Cálculos de ET'!$L154)</f>
        <v>2.4213458377994495</v>
      </c>
      <c r="N156" s="11">
        <f>MIN(M156*Constantes!$E$16,0.8*(Q155+Clima!$F154-O156-P156-Constantes!$D$12))</f>
        <v>0</v>
      </c>
      <c r="O156" s="11">
        <f>IF(Clima!$F154&gt;0.05*Constantes!$E$17,((Clima!$F154-0.05*Constantes!$E$17)^2)/(Clima!$F154+0.95*Constantes!$E$17),0)</f>
        <v>0</v>
      </c>
      <c r="P156" s="11">
        <f>MAX(0,Q155+Clima!$F154-O156-Constantes!$D$11)</f>
        <v>0</v>
      </c>
      <c r="Q156" s="11">
        <f>Q155+Clima!$F154-O156-N156-P156</f>
        <v>7.5</v>
      </c>
      <c r="R156" s="11">
        <f>0.0526*O156*Clima!$F154^1.218</f>
        <v>0</v>
      </c>
      <c r="S156" s="11">
        <f>R156*Constantes!$E$24</f>
        <v>0</v>
      </c>
      <c r="T156" s="33"/>
      <c r="U156" s="11">
        <v>151</v>
      </c>
      <c r="V156" s="11">
        <f>'Cálculos de ET'!$I154*((1-Constantes!$F$18)*'Cálculos de ET'!$K154+'Cálculos de ET'!$L154)</f>
        <v>2.4213458377994495</v>
      </c>
      <c r="W156" s="11">
        <f>MIN(V156*Constantes!$F$16,0.8*(Z155+Clima!$F154-X156-Y156-Constantes!$D$12))</f>
        <v>0</v>
      </c>
      <c r="X156" s="11">
        <f>IF(Clima!$F154&gt;0.05*Constantes!$F$17,((Clima!$F154-0.05*Constantes!$F$17)^2)/(Clima!$F154+0.95*Constantes!$F$17),0)</f>
        <v>0</v>
      </c>
      <c r="Y156" s="11">
        <f>MAX(0,Z155+Clima!$F154-X156-Constantes!$D$11)</f>
        <v>0</v>
      </c>
      <c r="Z156" s="11">
        <f>Z155+Clima!$F154-X156-W156-Y156</f>
        <v>7.5</v>
      </c>
      <c r="AA156" s="11">
        <f>0.0526*X156*Clima!$F154^1.218</f>
        <v>0</v>
      </c>
      <c r="AB156" s="11">
        <f>AA156*Constantes!$F$24</f>
        <v>0</v>
      </c>
      <c r="AC156" s="33"/>
      <c r="AD156" s="11">
        <v>151</v>
      </c>
      <c r="AE156" s="11">
        <f>0.0526*Clima!$F154^2.218</f>
        <v>0</v>
      </c>
      <c r="AF156" s="11">
        <f>IF(Clima!$F154&gt;0.05*$AJ$6,((Clima!$F154-0.05*$AJ$6)^2)/(Clima!$F154+0.95*$AJ$6),0)</f>
        <v>0</v>
      </c>
      <c r="AG156" s="11">
        <v>0</v>
      </c>
      <c r="AH156" s="11"/>
      <c r="AI156" s="11"/>
      <c r="AJ156" s="33"/>
      <c r="AK156" s="34"/>
    </row>
    <row r="157" spans="2:37" x14ac:dyDescent="0.25">
      <c r="B157" s="32"/>
      <c r="C157" s="11">
        <v>152</v>
      </c>
      <c r="D157" s="11">
        <f>'Cálculos de ET'!$I155*((1-Constantes!$D$18)*'Cálculos de ET'!$K155+'Cálculos de ET'!$L155)</f>
        <v>2.4207720614174866</v>
      </c>
      <c r="E157" s="11">
        <f>MIN(D157*Constantes!$D$16,0.8*(H156+Clima!$F155-F157-G157-Constantes!$D$12))</f>
        <v>0</v>
      </c>
      <c r="F157" s="11">
        <f>IF(Clima!$F155&gt;0.05*Constantes!$D$17,((Clima!$F155-0.05*Constantes!$D$17)^2)/(Clima!$F155+0.95*Constantes!$D$17),0)</f>
        <v>0</v>
      </c>
      <c r="G157" s="11">
        <f>MAX(0,H156+Clima!$F155-F157-Constantes!$D$11)</f>
        <v>0</v>
      </c>
      <c r="H157" s="11">
        <f>H156+Clima!$F155-F157-E157-G157</f>
        <v>7.5</v>
      </c>
      <c r="I157" s="11">
        <f>0.0526*F157*Clima!$F155^1.218</f>
        <v>0</v>
      </c>
      <c r="J157" s="11">
        <f>I157*Constantes!$D$24</f>
        <v>0</v>
      </c>
      <c r="K157" s="33"/>
      <c r="L157" s="11">
        <v>152</v>
      </c>
      <c r="M157" s="11">
        <f>'Cálculos de ET'!$I155*((1-Constantes!$E$18)*'Cálculos de ET'!$K155+'Cálculos de ET'!$L155)</f>
        <v>2.4207720614174866</v>
      </c>
      <c r="N157" s="11">
        <f>MIN(M157*Constantes!$E$16,0.8*(Q156+Clima!$F155-O157-P157-Constantes!$D$12))</f>
        <v>0</v>
      </c>
      <c r="O157" s="11">
        <f>IF(Clima!$F155&gt;0.05*Constantes!$E$17,((Clima!$F155-0.05*Constantes!$E$17)^2)/(Clima!$F155+0.95*Constantes!$E$17),0)</f>
        <v>0</v>
      </c>
      <c r="P157" s="11">
        <f>MAX(0,Q156+Clima!$F155-O157-Constantes!$D$11)</f>
        <v>0</v>
      </c>
      <c r="Q157" s="11">
        <f>Q156+Clima!$F155-O157-N157-P157</f>
        <v>7.5</v>
      </c>
      <c r="R157" s="11">
        <f>0.0526*O157*Clima!$F155^1.218</f>
        <v>0</v>
      </c>
      <c r="S157" s="11">
        <f>R157*Constantes!$E$24</f>
        <v>0</v>
      </c>
      <c r="T157" s="33"/>
      <c r="U157" s="11">
        <v>152</v>
      </c>
      <c r="V157" s="11">
        <f>'Cálculos de ET'!$I155*((1-Constantes!$F$18)*'Cálculos de ET'!$K155+'Cálculos de ET'!$L155)</f>
        <v>2.4207720614174866</v>
      </c>
      <c r="W157" s="11">
        <f>MIN(V157*Constantes!$F$16,0.8*(Z156+Clima!$F155-X157-Y157-Constantes!$D$12))</f>
        <v>0</v>
      </c>
      <c r="X157" s="11">
        <f>IF(Clima!$F155&gt;0.05*Constantes!$F$17,((Clima!$F155-0.05*Constantes!$F$17)^2)/(Clima!$F155+0.95*Constantes!$F$17),0)</f>
        <v>0</v>
      </c>
      <c r="Y157" s="11">
        <f>MAX(0,Z156+Clima!$F155-X157-Constantes!$D$11)</f>
        <v>0</v>
      </c>
      <c r="Z157" s="11">
        <f>Z156+Clima!$F155-X157-W157-Y157</f>
        <v>7.5</v>
      </c>
      <c r="AA157" s="11">
        <f>0.0526*X157*Clima!$F155^1.218</f>
        <v>0</v>
      </c>
      <c r="AB157" s="11">
        <f>AA157*Constantes!$F$24</f>
        <v>0</v>
      </c>
      <c r="AC157" s="33"/>
      <c r="AD157" s="11">
        <v>152</v>
      </c>
      <c r="AE157" s="11">
        <f>0.0526*Clima!$F155^2.218</f>
        <v>0</v>
      </c>
      <c r="AF157" s="11">
        <f>IF(Clima!$F155&gt;0.05*$AJ$6,((Clima!$F155-0.05*$AJ$6)^2)/(Clima!$F155+0.95*$AJ$6),0)</f>
        <v>0</v>
      </c>
      <c r="AG157" s="11">
        <v>0</v>
      </c>
      <c r="AH157" s="11"/>
      <c r="AI157" s="11"/>
      <c r="AJ157" s="33"/>
      <c r="AK157" s="34"/>
    </row>
    <row r="158" spans="2:37" x14ac:dyDescent="0.25">
      <c r="B158" s="32"/>
      <c r="C158" s="11">
        <v>153</v>
      </c>
      <c r="D158" s="11">
        <f>'Cálculos de ET'!$I156*((1-Constantes!$D$18)*'Cálculos de ET'!$K156+'Cálculos de ET'!$L156)</f>
        <v>2.3894193340462491</v>
      </c>
      <c r="E158" s="11">
        <f>MIN(D158*Constantes!$D$16,0.8*(H157+Clima!$F156-F158-G158-Constantes!$D$12))</f>
        <v>1.1867616029242203</v>
      </c>
      <c r="F158" s="11">
        <f>IF(Clima!$F156&gt;0.05*Constantes!$D$17,((Clima!$F156-0.05*Constantes!$D$17)^2)/(Clima!$F156+0.95*Constantes!$D$17),0)</f>
        <v>1.0897372841830355</v>
      </c>
      <c r="G158" s="11">
        <f>MAX(0,H157+Clima!$F156-F158-Constantes!$D$11)</f>
        <v>0</v>
      </c>
      <c r="H158" s="11">
        <f>H157+Clima!$F156-F158-E158-G158</f>
        <v>16.823501112892746</v>
      </c>
      <c r="I158" s="11">
        <f>0.0526*F158*Clima!$F156^1.218</f>
        <v>1.1345336594459827</v>
      </c>
      <c r="J158" s="11">
        <f>I158*Constantes!$D$24</f>
        <v>6.9267518314348742E-3</v>
      </c>
      <c r="K158" s="33"/>
      <c r="L158" s="11">
        <v>153</v>
      </c>
      <c r="M158" s="11">
        <f>'Cálculos de ET'!$I156*((1-Constantes!$E$18)*'Cálculos de ET'!$K156+'Cálculos de ET'!$L156)</f>
        <v>2.3894193340462491</v>
      </c>
      <c r="N158" s="11">
        <f>MIN(M158*Constantes!$E$16,0.8*(Q157+Clima!$F156-O158-P158-Constantes!$D$12))</f>
        <v>1.2952817712495581</v>
      </c>
      <c r="O158" s="11">
        <f>IF(Clima!$F156&gt;0.05*Constantes!$E$17,((Clima!$F156-0.05*Constantes!$E$17)^2)/(Clima!$F156+0.95*Constantes!$E$17),0)</f>
        <v>0</v>
      </c>
      <c r="P158" s="11">
        <f>MAX(0,Q157+Clima!$F156-O158-Constantes!$D$11)</f>
        <v>0</v>
      </c>
      <c r="Q158" s="11">
        <f>Q157+Clima!$F156-O158-N158-P158</f>
        <v>17.804718228750442</v>
      </c>
      <c r="R158" s="11">
        <f>0.0526*O158*Clima!$F156^1.218</f>
        <v>0</v>
      </c>
      <c r="S158" s="11">
        <f>R158*Constantes!$E$24</f>
        <v>0</v>
      </c>
      <c r="T158" s="33"/>
      <c r="U158" s="11">
        <v>153</v>
      </c>
      <c r="V158" s="11">
        <f>'Cálculos de ET'!$I156*((1-Constantes!$F$18)*'Cálculos de ET'!$K156+'Cálculos de ET'!$L156)</f>
        <v>2.3894193340462491</v>
      </c>
      <c r="W158" s="11">
        <f>MIN(V158*Constantes!$F$16,0.8*(Z157+Clima!$F156-X158-Y158-Constantes!$D$12))</f>
        <v>1.413725269504295</v>
      </c>
      <c r="X158" s="11">
        <f>IF(Clima!$F156&gt;0.05*Constantes!$F$17,((Clima!$F156-0.05*Constantes!$F$17)^2)/(Clima!$F156+0.95*Constantes!$F$17),0)</f>
        <v>0</v>
      </c>
      <c r="Y158" s="11">
        <f>MAX(0,Z157+Clima!$F156-X158-Constantes!$D$11)</f>
        <v>0</v>
      </c>
      <c r="Z158" s="11">
        <f>Z157+Clima!$F156-X158-W158-Y158</f>
        <v>17.686274730495708</v>
      </c>
      <c r="AA158" s="11">
        <f>0.0526*X158*Clima!$F156^1.218</f>
        <v>0</v>
      </c>
      <c r="AB158" s="11">
        <f>AA158*Constantes!$F$24</f>
        <v>0</v>
      </c>
      <c r="AC158" s="33"/>
      <c r="AD158" s="11">
        <v>153</v>
      </c>
      <c r="AE158" s="11">
        <f>0.0526*Clima!$F156^2.218</f>
        <v>12.076846998439398</v>
      </c>
      <c r="AF158" s="11">
        <f>IF(Clima!$F156&gt;0.05*$AJ$6,((Clima!$F156-0.05*$AJ$6)^2)/(Clima!$F156+0.95*$AJ$6),0)</f>
        <v>2.1881138522390695</v>
      </c>
      <c r="AG158" s="11">
        <v>2.2780617421256109</v>
      </c>
      <c r="AH158" s="11"/>
      <c r="AI158" s="11"/>
      <c r="AJ158" s="33"/>
      <c r="AK158" s="34"/>
    </row>
    <row r="159" spans="2:37" x14ac:dyDescent="0.25">
      <c r="B159" s="32"/>
      <c r="C159" s="11">
        <v>154</v>
      </c>
      <c r="D159" s="11">
        <f>'Cálculos de ET'!$I157*((1-Constantes!$D$18)*'Cálculos de ET'!$K157+'Cálculos de ET'!$L157)</f>
        <v>2.272474099594064</v>
      </c>
      <c r="E159" s="11">
        <f>MIN(D159*Constantes!$D$16,0.8*(H158+Clima!$F157-F159-G159-Constantes!$D$12))</f>
        <v>1.1286779874134161</v>
      </c>
      <c r="F159" s="11">
        <f>IF(Clima!$F157&gt;0.05*Constantes!$D$17,((Clima!$F157-0.05*Constantes!$D$17)^2)/(Clima!$F157+0.95*Constantes!$D$17),0)</f>
        <v>0</v>
      </c>
      <c r="G159" s="11">
        <f>MAX(0,H158+Clima!$F157-F159-Constantes!$D$11)</f>
        <v>0</v>
      </c>
      <c r="H159" s="11">
        <f>H158+Clima!$F157-F159-E159-G159</f>
        <v>16.994823125479332</v>
      </c>
      <c r="I159" s="11">
        <f>0.0526*F159*Clima!$F157^1.218</f>
        <v>0</v>
      </c>
      <c r="J159" s="11">
        <f>I159*Constantes!$D$24</f>
        <v>0</v>
      </c>
      <c r="K159" s="33"/>
      <c r="L159" s="11">
        <v>154</v>
      </c>
      <c r="M159" s="11">
        <f>'Cálculos de ET'!$I157*((1-Constantes!$E$18)*'Cálculos de ET'!$K157+'Cálculos de ET'!$L157)</f>
        <v>2.272474099594064</v>
      </c>
      <c r="N159" s="11">
        <f>MIN(M159*Constantes!$E$16,0.8*(Q158+Clima!$F157-O159-P159-Constantes!$D$12))</f>
        <v>1.2318868584094125</v>
      </c>
      <c r="O159" s="11">
        <f>IF(Clima!$F157&gt;0.05*Constantes!$E$17,((Clima!$F157-0.05*Constantes!$E$17)^2)/(Clima!$F157+0.95*Constantes!$E$17),0)</f>
        <v>0</v>
      </c>
      <c r="P159" s="11">
        <f>MAX(0,Q158+Clima!$F157-O159-Constantes!$D$11)</f>
        <v>0</v>
      </c>
      <c r="Q159" s="11">
        <f>Q158+Clima!$F157-O159-N159-P159</f>
        <v>17.872831370341029</v>
      </c>
      <c r="R159" s="11">
        <f>0.0526*O159*Clima!$F157^1.218</f>
        <v>0</v>
      </c>
      <c r="S159" s="11">
        <f>R159*Constantes!$E$24</f>
        <v>0</v>
      </c>
      <c r="T159" s="33"/>
      <c r="U159" s="11">
        <v>154</v>
      </c>
      <c r="V159" s="11">
        <f>'Cálculos de ET'!$I157*((1-Constantes!$F$18)*'Cálculos de ET'!$K157+'Cálculos de ET'!$L157)</f>
        <v>2.272474099594064</v>
      </c>
      <c r="W159" s="11">
        <f>MIN(V159*Constantes!$F$16,0.8*(Z158+Clima!$F157-X159-Y159-Constantes!$D$12))</f>
        <v>1.3445333822798828</v>
      </c>
      <c r="X159" s="11">
        <f>IF(Clima!$F157&gt;0.05*Constantes!$F$17,((Clima!$F157-0.05*Constantes!$F$17)^2)/(Clima!$F157+0.95*Constantes!$F$17),0)</f>
        <v>0</v>
      </c>
      <c r="Y159" s="11">
        <f>MAX(0,Z158+Clima!$F157-X159-Constantes!$D$11)</f>
        <v>0</v>
      </c>
      <c r="Z159" s="11">
        <f>Z158+Clima!$F157-X159-W159-Y159</f>
        <v>17.641741348215824</v>
      </c>
      <c r="AA159" s="11">
        <f>0.0526*X159*Clima!$F157^1.218</f>
        <v>0</v>
      </c>
      <c r="AB159" s="11">
        <f>AA159*Constantes!$F$24</f>
        <v>0</v>
      </c>
      <c r="AC159" s="33"/>
      <c r="AD159" s="11">
        <v>154</v>
      </c>
      <c r="AE159" s="11">
        <f>0.0526*Clima!$F157^2.218</f>
        <v>9.412654104711686E-2</v>
      </c>
      <c r="AF159" s="11">
        <f>IF(Clima!$F157&gt;0.05*$AJ$6,((Clima!$F157-0.05*$AJ$6)^2)/(Clima!$F157+0.95*$AJ$6),0)</f>
        <v>0</v>
      </c>
      <c r="AG159" s="11">
        <v>0</v>
      </c>
      <c r="AH159" s="11"/>
      <c r="AI159" s="11"/>
      <c r="AJ159" s="33"/>
      <c r="AK159" s="34"/>
    </row>
    <row r="160" spans="2:37" x14ac:dyDescent="0.25">
      <c r="B160" s="32"/>
      <c r="C160" s="11">
        <v>155</v>
      </c>
      <c r="D160" s="11">
        <f>'Cálculos de ET'!$I158*((1-Constantes!$D$18)*'Cálculos de ET'!$K158+'Cálculos de ET'!$L158)</f>
        <v>2.5528095791089886</v>
      </c>
      <c r="E160" s="11">
        <f>MIN(D160*Constantes!$D$16,0.8*(H159+Clima!$F158-F160-G160-Constantes!$D$12))</f>
        <v>1.2679132310080519</v>
      </c>
      <c r="F160" s="11">
        <f>IF(Clima!$F158&gt;0.05*Constantes!$D$17,((Clima!$F158-0.05*Constantes!$D$17)^2)/(Clima!$F158+0.95*Constantes!$D$17),0)</f>
        <v>0</v>
      </c>
      <c r="G160" s="11">
        <f>MAX(0,H159+Clima!$F158-F160-Constantes!$D$11)</f>
        <v>0</v>
      </c>
      <c r="H160" s="11">
        <f>H159+Clima!$F158-F160-E160-G160</f>
        <v>15.72690989447128</v>
      </c>
      <c r="I160" s="11">
        <f>0.0526*F160*Clima!$F158^1.218</f>
        <v>0</v>
      </c>
      <c r="J160" s="11">
        <f>I160*Constantes!$D$24</f>
        <v>0</v>
      </c>
      <c r="K160" s="33"/>
      <c r="L160" s="11">
        <v>155</v>
      </c>
      <c r="M160" s="11">
        <f>'Cálculos de ET'!$I158*((1-Constantes!$E$18)*'Cálculos de ET'!$K158+'Cálculos de ET'!$L158)</f>
        <v>2.5528095791089886</v>
      </c>
      <c r="N160" s="11">
        <f>MIN(M160*Constantes!$E$16,0.8*(Q159+Clima!$F158-O160-P160-Constantes!$D$12))</f>
        <v>1.3838540879686076</v>
      </c>
      <c r="O160" s="11">
        <f>IF(Clima!$F158&gt;0.05*Constantes!$E$17,((Clima!$F158-0.05*Constantes!$E$17)^2)/(Clima!$F158+0.95*Constantes!$E$17),0)</f>
        <v>0</v>
      </c>
      <c r="P160" s="11">
        <f>MAX(0,Q159+Clima!$F158-O160-Constantes!$D$11)</f>
        <v>0</v>
      </c>
      <c r="Q160" s="11">
        <f>Q159+Clima!$F158-O160-N160-P160</f>
        <v>16.488977282372421</v>
      </c>
      <c r="R160" s="11">
        <f>0.0526*O160*Clima!$F158^1.218</f>
        <v>0</v>
      </c>
      <c r="S160" s="11">
        <f>R160*Constantes!$E$24</f>
        <v>0</v>
      </c>
      <c r="T160" s="33"/>
      <c r="U160" s="11">
        <v>155</v>
      </c>
      <c r="V160" s="11">
        <f>'Cálculos de ET'!$I158*((1-Constantes!$F$18)*'Cálculos de ET'!$K158+'Cálculos de ET'!$L158)</f>
        <v>2.5528095791089886</v>
      </c>
      <c r="W160" s="11">
        <f>MIN(V160*Constantes!$F$16,0.8*(Z159+Clima!$F158-X160-Y160-Constantes!$D$12))</f>
        <v>1.5103968394310927</v>
      </c>
      <c r="X160" s="11">
        <f>IF(Clima!$F158&gt;0.05*Constantes!$F$17,((Clima!$F158-0.05*Constantes!$F$17)^2)/(Clima!$F158+0.95*Constantes!$F$17),0)</f>
        <v>0</v>
      </c>
      <c r="Y160" s="11">
        <f>MAX(0,Z159+Clima!$F158-X160-Constantes!$D$11)</f>
        <v>0</v>
      </c>
      <c r="Z160" s="11">
        <f>Z159+Clima!$F158-X160-W160-Y160</f>
        <v>16.131344508784732</v>
      </c>
      <c r="AA160" s="11">
        <f>0.0526*X160*Clima!$F158^1.218</f>
        <v>0</v>
      </c>
      <c r="AB160" s="11">
        <f>AA160*Constantes!$F$24</f>
        <v>0</v>
      </c>
      <c r="AC160" s="33"/>
      <c r="AD160" s="11">
        <v>155</v>
      </c>
      <c r="AE160" s="11">
        <f>0.0526*Clima!$F158^2.218</f>
        <v>0</v>
      </c>
      <c r="AF160" s="11">
        <f>IF(Clima!$F158&gt;0.05*$AJ$6,((Clima!$F158-0.05*$AJ$6)^2)/(Clima!$F158+0.95*$AJ$6),0)</f>
        <v>0</v>
      </c>
      <c r="AG160" s="11">
        <v>0</v>
      </c>
      <c r="AH160" s="11"/>
      <c r="AI160" s="11"/>
      <c r="AJ160" s="33"/>
      <c r="AK160" s="34"/>
    </row>
    <row r="161" spans="2:37" x14ac:dyDescent="0.25">
      <c r="B161" s="32"/>
      <c r="C161" s="11">
        <v>156</v>
      </c>
      <c r="D161" s="11">
        <f>'Cálculos de ET'!$I159*((1-Constantes!$D$18)*'Cálculos de ET'!$K159+'Cálculos de ET'!$L159)</f>
        <v>2.3796737644173955</v>
      </c>
      <c r="E161" s="11">
        <f>MIN(D161*Constantes!$D$16,0.8*(H160+Clima!$F159-F161-G161-Constantes!$D$12))</f>
        <v>1.1819212353632185</v>
      </c>
      <c r="F161" s="11">
        <f>IF(Clima!$F159&gt;0.05*Constantes!$D$17,((Clima!$F159-0.05*Constantes!$D$17)^2)/(Clima!$F159+0.95*Constantes!$D$17),0)</f>
        <v>0</v>
      </c>
      <c r="G161" s="11">
        <f>MAX(0,H160+Clima!$F159-F161-Constantes!$D$11)</f>
        <v>0</v>
      </c>
      <c r="H161" s="11">
        <f>H160+Clima!$F159-F161-E161-G161</f>
        <v>14.544988659108062</v>
      </c>
      <c r="I161" s="11">
        <f>0.0526*F161*Clima!$F159^1.218</f>
        <v>0</v>
      </c>
      <c r="J161" s="11">
        <f>I161*Constantes!$D$24</f>
        <v>0</v>
      </c>
      <c r="K161" s="33"/>
      <c r="L161" s="11">
        <v>156</v>
      </c>
      <c r="M161" s="11">
        <f>'Cálculos de ET'!$I159*((1-Constantes!$E$18)*'Cálculos de ET'!$K159+'Cálculos de ET'!$L159)</f>
        <v>2.3796737644173955</v>
      </c>
      <c r="N161" s="11">
        <f>MIN(M161*Constantes!$E$16,0.8*(Q160+Clima!$F159-O161-P161-Constantes!$D$12))</f>
        <v>1.2899987895180423</v>
      </c>
      <c r="O161" s="11">
        <f>IF(Clima!$F159&gt;0.05*Constantes!$E$17,((Clima!$F159-0.05*Constantes!$E$17)^2)/(Clima!$F159+0.95*Constantes!$E$17),0)</f>
        <v>0</v>
      </c>
      <c r="P161" s="11">
        <f>MAX(0,Q160+Clima!$F159-O161-Constantes!$D$11)</f>
        <v>0</v>
      </c>
      <c r="Q161" s="11">
        <f>Q160+Clima!$F159-O161-N161-P161</f>
        <v>15.198978492854378</v>
      </c>
      <c r="R161" s="11">
        <f>0.0526*O161*Clima!$F159^1.218</f>
        <v>0</v>
      </c>
      <c r="S161" s="11">
        <f>R161*Constantes!$E$24</f>
        <v>0</v>
      </c>
      <c r="T161" s="33"/>
      <c r="U161" s="11">
        <v>156</v>
      </c>
      <c r="V161" s="11">
        <f>'Cálculos de ET'!$I159*((1-Constantes!$F$18)*'Cálculos de ET'!$K159+'Cálculos de ET'!$L159)</f>
        <v>2.3796737644173955</v>
      </c>
      <c r="W161" s="11">
        <f>MIN(V161*Constantes!$F$16,0.8*(Z160+Clima!$F159-X161-Y161-Constantes!$D$12))</f>
        <v>1.4079591999602385</v>
      </c>
      <c r="X161" s="11">
        <f>IF(Clima!$F159&gt;0.05*Constantes!$F$17,((Clima!$F159-0.05*Constantes!$F$17)^2)/(Clima!$F159+0.95*Constantes!$F$17),0)</f>
        <v>0</v>
      </c>
      <c r="Y161" s="11">
        <f>MAX(0,Z160+Clima!$F159-X161-Constantes!$D$11)</f>
        <v>0</v>
      </c>
      <c r="Z161" s="11">
        <f>Z160+Clima!$F159-X161-W161-Y161</f>
        <v>14.723385308824493</v>
      </c>
      <c r="AA161" s="11">
        <f>0.0526*X161*Clima!$F159^1.218</f>
        <v>0</v>
      </c>
      <c r="AB161" s="11">
        <f>AA161*Constantes!$F$24</f>
        <v>0</v>
      </c>
      <c r="AC161" s="33"/>
      <c r="AD161" s="11">
        <v>156</v>
      </c>
      <c r="AE161" s="11">
        <f>0.0526*Clima!$F159^2.218</f>
        <v>0</v>
      </c>
      <c r="AF161" s="11">
        <f>IF(Clima!$F159&gt;0.05*$AJ$6,((Clima!$F159-0.05*$AJ$6)^2)/(Clima!$F159+0.95*$AJ$6),0)</f>
        <v>0</v>
      </c>
      <c r="AG161" s="11">
        <v>0</v>
      </c>
      <c r="AH161" s="11"/>
      <c r="AI161" s="11"/>
      <c r="AJ161" s="33"/>
      <c r="AK161" s="34"/>
    </row>
    <row r="162" spans="2:37" x14ac:dyDescent="0.25">
      <c r="B162" s="32"/>
      <c r="C162" s="11">
        <v>157</v>
      </c>
      <c r="D162" s="11">
        <f>'Cálculos de ET'!$I160*((1-Constantes!$D$18)*'Cálculos de ET'!$K160+'Cálculos de ET'!$L160)</f>
        <v>2.4456402627656968</v>
      </c>
      <c r="E162" s="11">
        <f>MIN(D162*Constantes!$D$16,0.8*(H161+Clima!$F160-F162-G162-Constantes!$D$12))</f>
        <v>1.2146850563483602</v>
      </c>
      <c r="F162" s="11">
        <f>IF(Clima!$F160&gt;0.05*Constantes!$D$17,((Clima!$F160-0.05*Constantes!$D$17)^2)/(Clima!$F160+0.95*Constantes!$D$17),0)</f>
        <v>0</v>
      </c>
      <c r="G162" s="11">
        <f>MAX(0,H161+Clima!$F160-F162-Constantes!$D$11)</f>
        <v>0</v>
      </c>
      <c r="H162" s="11">
        <f>H161+Clima!$F160-F162-E162-G162</f>
        <v>13.330303602759702</v>
      </c>
      <c r="I162" s="11">
        <f>0.0526*F162*Clima!$F160^1.218</f>
        <v>0</v>
      </c>
      <c r="J162" s="11">
        <f>I162*Constantes!$D$24</f>
        <v>0</v>
      </c>
      <c r="K162" s="33"/>
      <c r="L162" s="11">
        <v>157</v>
      </c>
      <c r="M162" s="11">
        <f>'Cálculos de ET'!$I160*((1-Constantes!$E$18)*'Cálculos de ET'!$K160+'Cálculos de ET'!$L160)</f>
        <v>2.4456402627656968</v>
      </c>
      <c r="N162" s="11">
        <f>MIN(M162*Constantes!$E$16,0.8*(Q161+Clima!$F160-O162-P162-Constantes!$D$12))</f>
        <v>1.3257586084858688</v>
      </c>
      <c r="O162" s="11">
        <f>IF(Clima!$F160&gt;0.05*Constantes!$E$17,((Clima!$F160-0.05*Constantes!$E$17)^2)/(Clima!$F160+0.95*Constantes!$E$17),0)</f>
        <v>0</v>
      </c>
      <c r="P162" s="11">
        <f>MAX(0,Q161+Clima!$F160-O162-Constantes!$D$11)</f>
        <v>0</v>
      </c>
      <c r="Q162" s="11">
        <f>Q161+Clima!$F160-O162-N162-P162</f>
        <v>13.87321988436851</v>
      </c>
      <c r="R162" s="11">
        <f>0.0526*O162*Clima!$F160^1.218</f>
        <v>0</v>
      </c>
      <c r="S162" s="11">
        <f>R162*Constantes!$E$24</f>
        <v>0</v>
      </c>
      <c r="T162" s="33"/>
      <c r="U162" s="11">
        <v>157</v>
      </c>
      <c r="V162" s="11">
        <f>'Cálculos de ET'!$I160*((1-Constantes!$F$18)*'Cálculos de ET'!$K160+'Cálculos de ET'!$L160)</f>
        <v>2.4456402627656968</v>
      </c>
      <c r="W162" s="11">
        <f>MIN(V162*Constantes!$F$16,0.8*(Z161+Clima!$F160-X162-Y162-Constantes!$D$12))</f>
        <v>1.4469889777505531</v>
      </c>
      <c r="X162" s="11">
        <f>IF(Clima!$F160&gt;0.05*Constantes!$F$17,((Clima!$F160-0.05*Constantes!$F$17)^2)/(Clima!$F160+0.95*Constantes!$F$17),0)</f>
        <v>0</v>
      </c>
      <c r="Y162" s="11">
        <f>MAX(0,Z161+Clima!$F160-X162-Constantes!$D$11)</f>
        <v>0</v>
      </c>
      <c r="Z162" s="11">
        <f>Z161+Clima!$F160-X162-W162-Y162</f>
        <v>13.27639633107394</v>
      </c>
      <c r="AA162" s="11">
        <f>0.0526*X162*Clima!$F160^1.218</f>
        <v>0</v>
      </c>
      <c r="AB162" s="11">
        <f>AA162*Constantes!$F$24</f>
        <v>0</v>
      </c>
      <c r="AC162" s="33"/>
      <c r="AD162" s="11">
        <v>157</v>
      </c>
      <c r="AE162" s="11">
        <f>0.0526*Clima!$F160^2.218</f>
        <v>0</v>
      </c>
      <c r="AF162" s="11">
        <f>IF(Clima!$F160&gt;0.05*$AJ$6,((Clima!$F160-0.05*$AJ$6)^2)/(Clima!$F160+0.95*$AJ$6),0)</f>
        <v>0</v>
      </c>
      <c r="AG162" s="11">
        <v>0</v>
      </c>
      <c r="AH162" s="11"/>
      <c r="AI162" s="11"/>
      <c r="AJ162" s="33"/>
      <c r="AK162" s="34"/>
    </row>
    <row r="163" spans="2:37" x14ac:dyDescent="0.25">
      <c r="B163" s="32"/>
      <c r="C163" s="11">
        <v>158</v>
      </c>
      <c r="D163" s="11">
        <f>'Cálculos de ET'!$I161*((1-Constantes!$D$18)*'Cálculos de ET'!$K161+'Cálculos de ET'!$L161)</f>
        <v>2.3796806590290664</v>
      </c>
      <c r="E163" s="11">
        <f>MIN(D163*Constantes!$D$16,0.8*(H162+Clima!$F161-F163-G163-Constantes!$D$12))</f>
        <v>1.1819246597351074</v>
      </c>
      <c r="F163" s="11">
        <f>IF(Clima!$F161&gt;0.05*Constantes!$D$17,((Clima!$F161-0.05*Constantes!$D$17)^2)/(Clima!$F161+0.95*Constantes!$D$17),0)</f>
        <v>0</v>
      </c>
      <c r="G163" s="11">
        <f>MAX(0,H162+Clima!$F161-F163-Constantes!$D$11)</f>
        <v>0</v>
      </c>
      <c r="H163" s="11">
        <f>H162+Clima!$F161-F163-E163-G163</f>
        <v>12.148378943024595</v>
      </c>
      <c r="I163" s="11">
        <f>0.0526*F163*Clima!$F161^1.218</f>
        <v>0</v>
      </c>
      <c r="J163" s="11">
        <f>I163*Constantes!$D$24</f>
        <v>0</v>
      </c>
      <c r="K163" s="33"/>
      <c r="L163" s="11">
        <v>158</v>
      </c>
      <c r="M163" s="11">
        <f>'Cálculos de ET'!$I161*((1-Constantes!$E$18)*'Cálculos de ET'!$K161+'Cálculos de ET'!$L161)</f>
        <v>2.3796806590290664</v>
      </c>
      <c r="N163" s="11">
        <f>MIN(M163*Constantes!$E$16,0.8*(Q162+Clima!$F161-O163-P163-Constantes!$D$12))</f>
        <v>1.2900025270222508</v>
      </c>
      <c r="O163" s="11">
        <f>IF(Clima!$F161&gt;0.05*Constantes!$E$17,((Clima!$F161-0.05*Constantes!$E$17)^2)/(Clima!$F161+0.95*Constantes!$E$17),0)</f>
        <v>0</v>
      </c>
      <c r="P163" s="11">
        <f>MAX(0,Q162+Clima!$F161-O163-Constantes!$D$11)</f>
        <v>0</v>
      </c>
      <c r="Q163" s="11">
        <f>Q162+Clima!$F161-O163-N163-P163</f>
        <v>12.583217357346259</v>
      </c>
      <c r="R163" s="11">
        <f>0.0526*O163*Clima!$F161^1.218</f>
        <v>0</v>
      </c>
      <c r="S163" s="11">
        <f>R163*Constantes!$E$24</f>
        <v>0</v>
      </c>
      <c r="T163" s="33"/>
      <c r="U163" s="11">
        <v>158</v>
      </c>
      <c r="V163" s="11">
        <f>'Cálculos de ET'!$I161*((1-Constantes!$F$18)*'Cálculos de ET'!$K161+'Cálculos de ET'!$L161)</f>
        <v>2.3796806590290664</v>
      </c>
      <c r="W163" s="11">
        <f>MIN(V163*Constantes!$F$16,0.8*(Z162+Clima!$F161-X163-Y163-Constantes!$D$12))</f>
        <v>1.4079632792302954</v>
      </c>
      <c r="X163" s="11">
        <f>IF(Clima!$F161&gt;0.05*Constantes!$F$17,((Clima!$F161-0.05*Constantes!$F$17)^2)/(Clima!$F161+0.95*Constantes!$F$17),0)</f>
        <v>0</v>
      </c>
      <c r="Y163" s="11">
        <f>MAX(0,Z162+Clima!$F161-X163-Constantes!$D$11)</f>
        <v>0</v>
      </c>
      <c r="Z163" s="11">
        <f>Z162+Clima!$F161-X163-W163-Y163</f>
        <v>11.868433051843645</v>
      </c>
      <c r="AA163" s="11">
        <f>0.0526*X163*Clima!$F161^1.218</f>
        <v>0</v>
      </c>
      <c r="AB163" s="11">
        <f>AA163*Constantes!$F$24</f>
        <v>0</v>
      </c>
      <c r="AC163" s="33"/>
      <c r="AD163" s="11">
        <v>158</v>
      </c>
      <c r="AE163" s="11">
        <f>0.0526*Clima!$F161^2.218</f>
        <v>0</v>
      </c>
      <c r="AF163" s="11">
        <f>IF(Clima!$F161&gt;0.05*$AJ$6,((Clima!$F161-0.05*$AJ$6)^2)/(Clima!$F161+0.95*$AJ$6),0)</f>
        <v>0</v>
      </c>
      <c r="AG163" s="11">
        <v>0</v>
      </c>
      <c r="AH163" s="11"/>
      <c r="AI163" s="11"/>
      <c r="AJ163" s="33"/>
      <c r="AK163" s="34"/>
    </row>
    <row r="164" spans="2:37" x14ac:dyDescent="0.25">
      <c r="B164" s="32"/>
      <c r="C164" s="11">
        <v>159</v>
      </c>
      <c r="D164" s="11">
        <f>'Cálculos de ET'!$I162*((1-Constantes!$D$18)*'Cálculos de ET'!$K162+'Cálculos de ET'!$L162)</f>
        <v>2.4012230965200758</v>
      </c>
      <c r="E164" s="11">
        <f>MIN(D164*Constantes!$D$16,0.8*(H163+Clima!$F162-F164-G164-Constantes!$D$12))</f>
        <v>1.1926242206214888</v>
      </c>
      <c r="F164" s="11">
        <f>IF(Clima!$F162&gt;0.05*Constantes!$D$17,((Clima!$F162-0.05*Constantes!$D$17)^2)/(Clima!$F162+0.95*Constantes!$D$17),0)</f>
        <v>0</v>
      </c>
      <c r="G164" s="11">
        <f>MAX(0,H163+Clima!$F162-F164-Constantes!$D$11)</f>
        <v>0</v>
      </c>
      <c r="H164" s="11">
        <f>H163+Clima!$F162-F164-E164-G164</f>
        <v>10.955754722403105</v>
      </c>
      <c r="I164" s="11">
        <f>0.0526*F164*Clima!$F162^1.218</f>
        <v>0</v>
      </c>
      <c r="J164" s="11">
        <f>I164*Constantes!$D$24</f>
        <v>0</v>
      </c>
      <c r="K164" s="33"/>
      <c r="L164" s="11">
        <v>159</v>
      </c>
      <c r="M164" s="11">
        <f>'Cálculos de ET'!$I162*((1-Constantes!$E$18)*'Cálculos de ET'!$K162+'Cálculos de ET'!$L162)</f>
        <v>2.4012230965200758</v>
      </c>
      <c r="N164" s="11">
        <f>MIN(M164*Constantes!$E$16,0.8*(Q163+Clima!$F162-O164-P164-Constantes!$D$12))</f>
        <v>1.3016804799846284</v>
      </c>
      <c r="O164" s="11">
        <f>IF(Clima!$F162&gt;0.05*Constantes!$E$17,((Clima!$F162-0.05*Constantes!$E$17)^2)/(Clima!$F162+0.95*Constantes!$E$17),0)</f>
        <v>0</v>
      </c>
      <c r="P164" s="11">
        <f>MAX(0,Q163+Clima!$F162-O164-Constantes!$D$11)</f>
        <v>0</v>
      </c>
      <c r="Q164" s="11">
        <f>Q163+Clima!$F162-O164-N164-P164</f>
        <v>11.28153687736163</v>
      </c>
      <c r="R164" s="11">
        <f>0.0526*O164*Clima!$F162^1.218</f>
        <v>0</v>
      </c>
      <c r="S164" s="11">
        <f>R164*Constantes!$E$24</f>
        <v>0</v>
      </c>
      <c r="T164" s="33"/>
      <c r="U164" s="11">
        <v>159</v>
      </c>
      <c r="V164" s="11">
        <f>'Cálculos de ET'!$I162*((1-Constantes!$F$18)*'Cálculos de ET'!$K162+'Cálculos de ET'!$L162)</f>
        <v>2.4012230965200758</v>
      </c>
      <c r="W164" s="11">
        <f>MIN(V164*Constantes!$F$16,0.8*(Z163+Clima!$F162-X164-Y164-Constantes!$D$12))</f>
        <v>1.420709090655611</v>
      </c>
      <c r="X164" s="11">
        <f>IF(Clima!$F162&gt;0.05*Constantes!$F$17,((Clima!$F162-0.05*Constantes!$F$17)^2)/(Clima!$F162+0.95*Constantes!$F$17),0)</f>
        <v>0</v>
      </c>
      <c r="Y164" s="11">
        <f>MAX(0,Z163+Clima!$F162-X164-Constantes!$D$11)</f>
        <v>0</v>
      </c>
      <c r="Z164" s="11">
        <f>Z163+Clima!$F162-X164-W164-Y164</f>
        <v>10.447723961188034</v>
      </c>
      <c r="AA164" s="11">
        <f>0.0526*X164*Clima!$F162^1.218</f>
        <v>0</v>
      </c>
      <c r="AB164" s="11">
        <f>AA164*Constantes!$F$24</f>
        <v>0</v>
      </c>
      <c r="AC164" s="33"/>
      <c r="AD164" s="11">
        <v>159</v>
      </c>
      <c r="AE164" s="11">
        <f>0.0526*Clima!$F162^2.218</f>
        <v>0</v>
      </c>
      <c r="AF164" s="11">
        <f>IF(Clima!$F162&gt;0.05*$AJ$6,((Clima!$F162-0.05*$AJ$6)^2)/(Clima!$F162+0.95*$AJ$6),0)</f>
        <v>0</v>
      </c>
      <c r="AG164" s="11">
        <v>0</v>
      </c>
      <c r="AH164" s="11"/>
      <c r="AI164" s="11"/>
      <c r="AJ164" s="33"/>
      <c r="AK164" s="34"/>
    </row>
    <row r="165" spans="2:37" x14ac:dyDescent="0.25">
      <c r="B165" s="32"/>
      <c r="C165" s="11">
        <v>160</v>
      </c>
      <c r="D165" s="11">
        <f>'Cálculos de ET'!$I163*((1-Constantes!$D$18)*'Cálculos de ET'!$K163+'Cálculos de ET'!$L163)</f>
        <v>2.2735880200391136</v>
      </c>
      <c r="E165" s="11">
        <f>MIN(D165*Constantes!$D$16,0.8*(H164+Clima!$F163-F165-G165-Constantes!$D$12))</f>
        <v>1.1292312423377657</v>
      </c>
      <c r="F165" s="11">
        <f>IF(Clima!$F163&gt;0.05*Constantes!$D$17,((Clima!$F163-0.05*Constantes!$D$17)^2)/(Clima!$F163+0.95*Constantes!$D$17),0)</f>
        <v>0</v>
      </c>
      <c r="G165" s="11">
        <f>MAX(0,H164+Clima!$F163-F165-Constantes!$D$11)</f>
        <v>0</v>
      </c>
      <c r="H165" s="11">
        <f>H164+Clima!$F163-F165-E165-G165</f>
        <v>11.52652348006534</v>
      </c>
      <c r="I165" s="11">
        <f>0.0526*F165*Clima!$F163^1.218</f>
        <v>0</v>
      </c>
      <c r="J165" s="11">
        <f>I165*Constantes!$D$24</f>
        <v>0</v>
      </c>
      <c r="K165" s="33"/>
      <c r="L165" s="11">
        <v>160</v>
      </c>
      <c r="M165" s="11">
        <f>'Cálculos de ET'!$I163*((1-Constantes!$E$18)*'Cálculos de ET'!$K163+'Cálculos de ET'!$L163)</f>
        <v>2.2735880200391136</v>
      </c>
      <c r="N165" s="11">
        <f>MIN(M165*Constantes!$E$16,0.8*(Q164+Clima!$F163-O165-P165-Constantes!$D$12))</f>
        <v>1.2324907042168587</v>
      </c>
      <c r="O165" s="11">
        <f>IF(Clima!$F163&gt;0.05*Constantes!$E$17,((Clima!$F163-0.05*Constantes!$E$17)^2)/(Clima!$F163+0.95*Constantes!$E$17),0)</f>
        <v>0</v>
      </c>
      <c r="P165" s="11">
        <f>MAX(0,Q164+Clima!$F163-O165-Constantes!$D$11)</f>
        <v>0</v>
      </c>
      <c r="Q165" s="11">
        <f>Q164+Clima!$F163-O165-N165-P165</f>
        <v>11.74904617314477</v>
      </c>
      <c r="R165" s="11">
        <f>0.0526*O165*Clima!$F163^1.218</f>
        <v>0</v>
      </c>
      <c r="S165" s="11">
        <f>R165*Constantes!$E$24</f>
        <v>0</v>
      </c>
      <c r="T165" s="33"/>
      <c r="U165" s="11">
        <v>160</v>
      </c>
      <c r="V165" s="11">
        <f>'Cálculos de ET'!$I163*((1-Constantes!$F$18)*'Cálculos de ET'!$K163+'Cálculos de ET'!$L163)</f>
        <v>2.2735880200391136</v>
      </c>
      <c r="W165" s="11">
        <f>MIN(V165*Constantes!$F$16,0.8*(Z164+Clima!$F163-X165-Y165-Constantes!$D$12))</f>
        <v>1.3451924451153363</v>
      </c>
      <c r="X165" s="11">
        <f>IF(Clima!$F163&gt;0.05*Constantes!$F$17,((Clima!$F163-0.05*Constantes!$F$17)^2)/(Clima!$F163+0.95*Constantes!$F$17),0)</f>
        <v>0</v>
      </c>
      <c r="Y165" s="11">
        <f>MAX(0,Z164+Clima!$F163-X165-Constantes!$D$11)</f>
        <v>0</v>
      </c>
      <c r="Z165" s="11">
        <f>Z164+Clima!$F163-X165-W165-Y165</f>
        <v>10.802531516072698</v>
      </c>
      <c r="AA165" s="11">
        <f>0.0526*X165*Clima!$F163^1.218</f>
        <v>0</v>
      </c>
      <c r="AB165" s="11">
        <f>AA165*Constantes!$F$24</f>
        <v>0</v>
      </c>
      <c r="AC165" s="33"/>
      <c r="AD165" s="11">
        <v>160</v>
      </c>
      <c r="AE165" s="11">
        <f>0.0526*Clima!$F163^2.218</f>
        <v>0.17065595668433275</v>
      </c>
      <c r="AF165" s="11">
        <f>IF(Clima!$F163&gt;0.05*$AJ$6,((Clima!$F163-0.05*$AJ$6)^2)/(Clima!$F163+0.95*$AJ$6),0)</f>
        <v>0</v>
      </c>
      <c r="AG165" s="11">
        <v>0</v>
      </c>
      <c r="AH165" s="11"/>
      <c r="AI165" s="11"/>
      <c r="AJ165" s="33"/>
      <c r="AK165" s="34"/>
    </row>
    <row r="166" spans="2:37" x14ac:dyDescent="0.25">
      <c r="B166" s="32"/>
      <c r="C166" s="11">
        <v>161</v>
      </c>
      <c r="D166" s="11">
        <f>'Cálculos de ET'!$I164*((1-Constantes!$D$18)*'Cálculos de ET'!$K164+'Cálculos de ET'!$L164)</f>
        <v>2.2247519482290796</v>
      </c>
      <c r="E166" s="11">
        <f>MIN(D166*Constantes!$D$16,0.8*(H165+Clima!$F164-F166-G166-Constantes!$D$12))</f>
        <v>1.1049756526905294</v>
      </c>
      <c r="F166" s="11">
        <f>IF(Clima!$F164&gt;0.05*Constantes!$D$17,((Clima!$F164-0.05*Constantes!$D$17)^2)/(Clima!$F164+0.95*Constantes!$D$17),0)</f>
        <v>0</v>
      </c>
      <c r="G166" s="11">
        <f>MAX(0,H165+Clima!$F164-F166-Constantes!$D$11)</f>
        <v>0</v>
      </c>
      <c r="H166" s="11">
        <f>H165+Clima!$F164-F166-E166-G166</f>
        <v>11.721547827374811</v>
      </c>
      <c r="I166" s="11">
        <f>0.0526*F166*Clima!$F164^1.218</f>
        <v>0</v>
      </c>
      <c r="J166" s="11">
        <f>I166*Constantes!$D$24</f>
        <v>0</v>
      </c>
      <c r="K166" s="33"/>
      <c r="L166" s="11">
        <v>161</v>
      </c>
      <c r="M166" s="11">
        <f>'Cálculos de ET'!$I164*((1-Constantes!$E$18)*'Cálculos de ET'!$K164+'Cálculos de ET'!$L164)</f>
        <v>2.2247519482290796</v>
      </c>
      <c r="N166" s="11">
        <f>MIN(M166*Constantes!$E$16,0.8*(Q165+Clima!$F164-O166-P166-Constantes!$D$12))</f>
        <v>1.2060171285268801</v>
      </c>
      <c r="O166" s="11">
        <f>IF(Clima!$F164&gt;0.05*Constantes!$E$17,((Clima!$F164-0.05*Constantes!$E$17)^2)/(Clima!$F164+0.95*Constantes!$E$17),0)</f>
        <v>0</v>
      </c>
      <c r="P166" s="11">
        <f>MAX(0,Q165+Clima!$F164-O166-Constantes!$D$11)</f>
        <v>0</v>
      </c>
      <c r="Q166" s="11">
        <f>Q165+Clima!$F164-O166-N166-P166</f>
        <v>11.843029044617889</v>
      </c>
      <c r="R166" s="11">
        <f>0.0526*O166*Clima!$F164^1.218</f>
        <v>0</v>
      </c>
      <c r="S166" s="11">
        <f>R166*Constantes!$E$24</f>
        <v>0</v>
      </c>
      <c r="T166" s="33"/>
      <c r="U166" s="11">
        <v>161</v>
      </c>
      <c r="V166" s="11">
        <f>'Cálculos de ET'!$I164*((1-Constantes!$F$18)*'Cálculos de ET'!$K164+'Cálculos de ET'!$L164)</f>
        <v>2.2247519482290796</v>
      </c>
      <c r="W166" s="11">
        <f>MIN(V166*Constantes!$F$16,0.8*(Z165+Clima!$F164-X166-Y166-Constantes!$D$12))</f>
        <v>1.3162980657163643</v>
      </c>
      <c r="X166" s="11">
        <f>IF(Clima!$F164&gt;0.05*Constantes!$F$17,((Clima!$F164-0.05*Constantes!$F$17)^2)/(Clima!$F164+0.95*Constantes!$F$17),0)</f>
        <v>0</v>
      </c>
      <c r="Y166" s="11">
        <f>MAX(0,Z165+Clima!$F164-X166-Constantes!$D$11)</f>
        <v>0</v>
      </c>
      <c r="Z166" s="11">
        <f>Z165+Clima!$F164-X166-W166-Y166</f>
        <v>10.786233450356335</v>
      </c>
      <c r="AA166" s="11">
        <f>0.0526*X166*Clima!$F164^1.218</f>
        <v>0</v>
      </c>
      <c r="AB166" s="11">
        <f>AA166*Constantes!$F$24</f>
        <v>0</v>
      </c>
      <c r="AC166" s="33"/>
      <c r="AD166" s="11">
        <v>161</v>
      </c>
      <c r="AE166" s="11">
        <f>0.0526*Clima!$F164^2.218</f>
        <v>9.412654104711686E-2</v>
      </c>
      <c r="AF166" s="11">
        <f>IF(Clima!$F164&gt;0.05*$AJ$6,((Clima!$F164-0.05*$AJ$6)^2)/(Clima!$F164+0.95*$AJ$6),0)</f>
        <v>0</v>
      </c>
      <c r="AG166" s="11">
        <v>0</v>
      </c>
      <c r="AH166" s="11"/>
      <c r="AI166" s="11"/>
      <c r="AJ166" s="33"/>
      <c r="AK166" s="34"/>
    </row>
    <row r="167" spans="2:37" x14ac:dyDescent="0.25">
      <c r="B167" s="32"/>
      <c r="C167" s="11">
        <v>162</v>
      </c>
      <c r="D167" s="11">
        <f>'Cálculos de ET'!$I165*((1-Constantes!$D$18)*'Cálculos de ET'!$K165+'Cálculos de ET'!$L165)</f>
        <v>2.3069765965996769</v>
      </c>
      <c r="E167" s="11">
        <f>MIN(D167*Constantes!$D$16,0.8*(H166+Clima!$F165-F167-G167-Constantes!$D$12))</f>
        <v>1.1458144682595517</v>
      </c>
      <c r="F167" s="11">
        <f>IF(Clima!$F165&gt;0.05*Constantes!$D$17,((Clima!$F165-0.05*Constantes!$D$17)^2)/(Clima!$F165+0.95*Constantes!$D$17),0)</f>
        <v>0</v>
      </c>
      <c r="G167" s="11">
        <f>MAX(0,H166+Clima!$F165-F167-Constantes!$D$11)</f>
        <v>0</v>
      </c>
      <c r="H167" s="11">
        <f>H166+Clima!$F165-F167-E167-G167</f>
        <v>10.875733359115261</v>
      </c>
      <c r="I167" s="11">
        <f>0.0526*F167*Clima!$F165^1.218</f>
        <v>0</v>
      </c>
      <c r="J167" s="11">
        <f>I167*Constantes!$D$24</f>
        <v>0</v>
      </c>
      <c r="K167" s="33"/>
      <c r="L167" s="11">
        <v>162</v>
      </c>
      <c r="M167" s="11">
        <f>'Cálculos de ET'!$I165*((1-Constantes!$E$18)*'Cálculos de ET'!$K165+'Cálculos de ET'!$L165)</f>
        <v>2.3069765965996769</v>
      </c>
      <c r="N167" s="11">
        <f>MIN(M167*Constantes!$E$16,0.8*(Q166+Clima!$F165-O167-P167-Constantes!$D$12))</f>
        <v>1.2505903378687018</v>
      </c>
      <c r="O167" s="11">
        <f>IF(Clima!$F165&gt;0.05*Constantes!$E$17,((Clima!$F165-0.05*Constantes!$E$17)^2)/(Clima!$F165+0.95*Constantes!$E$17),0)</f>
        <v>0</v>
      </c>
      <c r="P167" s="11">
        <f>MAX(0,Q166+Clima!$F165-O167-Constantes!$D$11)</f>
        <v>0</v>
      </c>
      <c r="Q167" s="11">
        <f>Q166+Clima!$F165-O167-N167-P167</f>
        <v>10.892438706749189</v>
      </c>
      <c r="R167" s="11">
        <f>0.0526*O167*Clima!$F165^1.218</f>
        <v>0</v>
      </c>
      <c r="S167" s="11">
        <f>R167*Constantes!$E$24</f>
        <v>0</v>
      </c>
      <c r="T167" s="33"/>
      <c r="U167" s="11">
        <v>162</v>
      </c>
      <c r="V167" s="11">
        <f>'Cálculos de ET'!$I165*((1-Constantes!$F$18)*'Cálculos de ET'!$K165+'Cálculos de ET'!$L165)</f>
        <v>2.3069765965996769</v>
      </c>
      <c r="W167" s="11">
        <f>MIN(V167*Constantes!$F$16,0.8*(Z166+Clima!$F165-X167-Y167-Constantes!$D$12))</f>
        <v>1.3649471502538917</v>
      </c>
      <c r="X167" s="11">
        <f>IF(Clima!$F165&gt;0.05*Constantes!$F$17,((Clima!$F165-0.05*Constantes!$F$17)^2)/(Clima!$F165+0.95*Constantes!$F$17),0)</f>
        <v>0</v>
      </c>
      <c r="Y167" s="11">
        <f>MAX(0,Z166+Clima!$F165-X167-Constantes!$D$11)</f>
        <v>0</v>
      </c>
      <c r="Z167" s="11">
        <f>Z166+Clima!$F165-X167-W167-Y167</f>
        <v>9.7212863001024434</v>
      </c>
      <c r="AA167" s="11">
        <f>0.0526*X167*Clima!$F165^1.218</f>
        <v>0</v>
      </c>
      <c r="AB167" s="11">
        <f>AA167*Constantes!$F$24</f>
        <v>0</v>
      </c>
      <c r="AC167" s="33"/>
      <c r="AD167" s="11">
        <v>162</v>
      </c>
      <c r="AE167" s="11">
        <f>0.0526*Clima!$F165^2.218</f>
        <v>3.6411677467564265E-3</v>
      </c>
      <c r="AF167" s="11">
        <f>IF(Clima!$F165&gt;0.05*$AJ$6,((Clima!$F165-0.05*$AJ$6)^2)/(Clima!$F165+0.95*$AJ$6),0)</f>
        <v>0</v>
      </c>
      <c r="AG167" s="11">
        <v>0</v>
      </c>
      <c r="AH167" s="11"/>
      <c r="AI167" s="11"/>
      <c r="AJ167" s="33"/>
      <c r="AK167" s="34"/>
    </row>
    <row r="168" spans="2:37" x14ac:dyDescent="0.25">
      <c r="B168" s="32"/>
      <c r="C168" s="11">
        <v>163</v>
      </c>
      <c r="D168" s="11">
        <f>'Cálculos de ET'!$I166*((1-Constantes!$D$18)*'Cálculos de ET'!$K166+'Cálculos de ET'!$L166)</f>
        <v>2.3990587045949532</v>
      </c>
      <c r="E168" s="11">
        <f>MIN(D168*Constantes!$D$16,0.8*(H167+Clima!$F166-F168-G168-Constantes!$D$12))</f>
        <v>1.1915492242013064</v>
      </c>
      <c r="F168" s="11">
        <f>IF(Clima!$F166&gt;0.05*Constantes!$D$17,((Clima!$F166-0.05*Constantes!$D$17)^2)/(Clima!$F166+0.95*Constantes!$D$17),0)</f>
        <v>0</v>
      </c>
      <c r="G168" s="11">
        <f>MAX(0,H167+Clima!$F166-F168-Constantes!$D$11)</f>
        <v>0</v>
      </c>
      <c r="H168" s="11">
        <f>H167+Clima!$F166-F168-E168-G168</f>
        <v>9.6841841349139539</v>
      </c>
      <c r="I168" s="11">
        <f>0.0526*F168*Clima!$F166^1.218</f>
        <v>0</v>
      </c>
      <c r="J168" s="11">
        <f>I168*Constantes!$D$24</f>
        <v>0</v>
      </c>
      <c r="K168" s="33"/>
      <c r="L168" s="11">
        <v>163</v>
      </c>
      <c r="M168" s="11">
        <f>'Cálculos de ET'!$I166*((1-Constantes!$E$18)*'Cálculos de ET'!$K166+'Cálculos de ET'!$L166)</f>
        <v>2.3990587045949532</v>
      </c>
      <c r="N168" s="11">
        <f>MIN(M168*Constantes!$E$16,0.8*(Q167+Clima!$F166-O168-P168-Constantes!$D$12))</f>
        <v>1.3005071834575161</v>
      </c>
      <c r="O168" s="11">
        <f>IF(Clima!$F166&gt;0.05*Constantes!$E$17,((Clima!$F166-0.05*Constantes!$E$17)^2)/(Clima!$F166+0.95*Constantes!$E$17),0)</f>
        <v>0</v>
      </c>
      <c r="P168" s="11">
        <f>MAX(0,Q167+Clima!$F166-O168-Constantes!$D$11)</f>
        <v>0</v>
      </c>
      <c r="Q168" s="11">
        <f>Q167+Clima!$F166-O168-N168-P168</f>
        <v>9.5919315232916738</v>
      </c>
      <c r="R168" s="11">
        <f>0.0526*O168*Clima!$F166^1.218</f>
        <v>0</v>
      </c>
      <c r="S168" s="11">
        <f>R168*Constantes!$E$24</f>
        <v>0</v>
      </c>
      <c r="T168" s="33"/>
      <c r="U168" s="11">
        <v>163</v>
      </c>
      <c r="V168" s="11">
        <f>'Cálculos de ET'!$I166*((1-Constantes!$F$18)*'Cálculos de ET'!$K166+'Cálculos de ET'!$L166)</f>
        <v>2.3990587045949532</v>
      </c>
      <c r="W168" s="11">
        <f>MIN(V168*Constantes!$F$16,0.8*(Z167+Clima!$F166-X168-Y168-Constantes!$D$12))</f>
        <v>1.4194285052371967</v>
      </c>
      <c r="X168" s="11">
        <f>IF(Clima!$F166&gt;0.05*Constantes!$F$17,((Clima!$F166-0.05*Constantes!$F$17)^2)/(Clima!$F166+0.95*Constantes!$F$17),0)</f>
        <v>0</v>
      </c>
      <c r="Y168" s="11">
        <f>MAX(0,Z167+Clima!$F166-X168-Constantes!$D$11)</f>
        <v>0</v>
      </c>
      <c r="Z168" s="11">
        <f>Z167+Clima!$F166-X168-W168-Y168</f>
        <v>8.3018577948652474</v>
      </c>
      <c r="AA168" s="11">
        <f>0.0526*X168*Clima!$F166^1.218</f>
        <v>0</v>
      </c>
      <c r="AB168" s="11">
        <f>AA168*Constantes!$F$24</f>
        <v>0</v>
      </c>
      <c r="AC168" s="33"/>
      <c r="AD168" s="11">
        <v>163</v>
      </c>
      <c r="AE168" s="11">
        <f>0.0526*Clima!$F166^2.218</f>
        <v>0</v>
      </c>
      <c r="AF168" s="11">
        <f>IF(Clima!$F166&gt;0.05*$AJ$6,((Clima!$F166-0.05*$AJ$6)^2)/(Clima!$F166+0.95*$AJ$6),0)</f>
        <v>0</v>
      </c>
      <c r="AG168" s="11">
        <v>0</v>
      </c>
      <c r="AH168" s="11"/>
      <c r="AI168" s="11"/>
      <c r="AJ168" s="33"/>
      <c r="AK168" s="34"/>
    </row>
    <row r="169" spans="2:37" x14ac:dyDescent="0.25">
      <c r="B169" s="32"/>
      <c r="C169" s="11">
        <v>164</v>
      </c>
      <c r="D169" s="11">
        <f>'Cálculos de ET'!$I167*((1-Constantes!$D$18)*'Cálculos de ET'!$K167+'Cálculos de ET'!$L167)</f>
        <v>2.2681557088678019</v>
      </c>
      <c r="E169" s="11">
        <f>MIN(D169*Constantes!$D$16,0.8*(H168+Clima!$F167-F169-G169-Constantes!$D$12))</f>
        <v>1.1265331565637915</v>
      </c>
      <c r="F169" s="11">
        <f>IF(Clima!$F167&gt;0.05*Constantes!$D$17,((Clima!$F167-0.05*Constantes!$D$17)^2)/(Clima!$F167+0.95*Constantes!$D$17),0)</f>
        <v>0</v>
      </c>
      <c r="G169" s="11">
        <f>MAX(0,H168+Clima!$F167-F169-Constantes!$D$11)</f>
        <v>0</v>
      </c>
      <c r="H169" s="11">
        <f>H168+Clima!$F167-F169-E169-G169</f>
        <v>8.5576509783501624</v>
      </c>
      <c r="I169" s="11">
        <f>0.0526*F169*Clima!$F167^1.218</f>
        <v>0</v>
      </c>
      <c r="J169" s="11">
        <f>I169*Constantes!$D$24</f>
        <v>0</v>
      </c>
      <c r="K169" s="33"/>
      <c r="L169" s="11">
        <v>164</v>
      </c>
      <c r="M169" s="11">
        <f>'Cálculos de ET'!$I167*((1-Constantes!$E$18)*'Cálculos de ET'!$K167+'Cálculos de ET'!$L167)</f>
        <v>2.2681557088678019</v>
      </c>
      <c r="N169" s="11">
        <f>MIN(M169*Constantes!$E$16,0.8*(Q168+Clima!$F167-O169-P169-Constantes!$D$12))</f>
        <v>1.229545899370051</v>
      </c>
      <c r="O169" s="11">
        <f>IF(Clima!$F167&gt;0.05*Constantes!$E$17,((Clima!$F167-0.05*Constantes!$E$17)^2)/(Clima!$F167+0.95*Constantes!$E$17),0)</f>
        <v>0</v>
      </c>
      <c r="P169" s="11">
        <f>MAX(0,Q168+Clima!$F167-O169-Constantes!$D$11)</f>
        <v>0</v>
      </c>
      <c r="Q169" s="11">
        <f>Q168+Clima!$F167-O169-N169-P169</f>
        <v>8.3623856239216234</v>
      </c>
      <c r="R169" s="11">
        <f>0.0526*O169*Clima!$F167^1.218</f>
        <v>0</v>
      </c>
      <c r="S169" s="11">
        <f>R169*Constantes!$E$24</f>
        <v>0</v>
      </c>
      <c r="T169" s="33"/>
      <c r="U169" s="11">
        <v>164</v>
      </c>
      <c r="V169" s="11">
        <f>'Cálculos de ET'!$I167*((1-Constantes!$F$18)*'Cálculos de ET'!$K167+'Cálculos de ET'!$L167)</f>
        <v>2.2681557088678019</v>
      </c>
      <c r="W169" s="11">
        <f>MIN(V169*Constantes!$F$16,0.8*(Z168+Clima!$F167-X169-Y169-Constantes!$D$12))</f>
        <v>0.641486235892198</v>
      </c>
      <c r="X169" s="11">
        <f>IF(Clima!$F167&gt;0.05*Constantes!$F$17,((Clima!$F167-0.05*Constantes!$F$17)^2)/(Clima!$F167+0.95*Constantes!$F$17),0)</f>
        <v>0</v>
      </c>
      <c r="Y169" s="11">
        <f>MAX(0,Z168+Clima!$F167-X169-Constantes!$D$11)</f>
        <v>0</v>
      </c>
      <c r="Z169" s="11">
        <f>Z168+Clima!$F167-X169-W169-Y169</f>
        <v>7.6603715589730497</v>
      </c>
      <c r="AA169" s="11">
        <f>0.0526*X169*Clima!$F167^1.218</f>
        <v>0</v>
      </c>
      <c r="AB169" s="11">
        <f>AA169*Constantes!$F$24</f>
        <v>0</v>
      </c>
      <c r="AC169" s="33"/>
      <c r="AD169" s="11">
        <v>164</v>
      </c>
      <c r="AE169" s="11">
        <f>0.0526*Clima!$F167^2.218</f>
        <v>0</v>
      </c>
      <c r="AF169" s="11">
        <f>IF(Clima!$F167&gt;0.05*$AJ$6,((Clima!$F167-0.05*$AJ$6)^2)/(Clima!$F167+0.95*$AJ$6),0)</f>
        <v>0</v>
      </c>
      <c r="AG169" s="11">
        <v>0</v>
      </c>
      <c r="AH169" s="11"/>
      <c r="AI169" s="11"/>
      <c r="AJ169" s="33"/>
      <c r="AK169" s="34"/>
    </row>
    <row r="170" spans="2:37" x14ac:dyDescent="0.25">
      <c r="B170" s="32"/>
      <c r="C170" s="11">
        <v>165</v>
      </c>
      <c r="D170" s="11">
        <f>'Cálculos de ET'!$I168*((1-Constantes!$D$18)*'Cálculos de ET'!$K168+'Cálculos de ET'!$L168)</f>
        <v>2.3299370000941204</v>
      </c>
      <c r="E170" s="11">
        <f>MIN(D170*Constantes!$D$16,0.8*(H169+Clima!$F168-F170-G170-Constantes!$D$12))</f>
        <v>0.84612078268013002</v>
      </c>
      <c r="F170" s="11">
        <f>IF(Clima!$F168&gt;0.05*Constantes!$D$17,((Clima!$F168-0.05*Constantes!$D$17)^2)/(Clima!$F168+0.95*Constantes!$D$17),0)</f>
        <v>0</v>
      </c>
      <c r="G170" s="11">
        <f>MAX(0,H169+Clima!$F168-F170-Constantes!$D$11)</f>
        <v>0</v>
      </c>
      <c r="H170" s="11">
        <f>H169+Clima!$F168-F170-E170-G170</f>
        <v>7.7115301956700328</v>
      </c>
      <c r="I170" s="11">
        <f>0.0526*F170*Clima!$F168^1.218</f>
        <v>0</v>
      </c>
      <c r="J170" s="11">
        <f>I170*Constantes!$D$24</f>
        <v>0</v>
      </c>
      <c r="K170" s="33"/>
      <c r="L170" s="11">
        <v>165</v>
      </c>
      <c r="M170" s="11">
        <f>'Cálculos de ET'!$I168*((1-Constantes!$E$18)*'Cálculos de ET'!$K168+'Cálculos de ET'!$L168)</f>
        <v>2.3299370000941204</v>
      </c>
      <c r="N170" s="11">
        <f>MIN(M170*Constantes!$E$16,0.8*(Q169+Clima!$F168-O170-P170-Constantes!$D$12))</f>
        <v>0.68990849913729879</v>
      </c>
      <c r="O170" s="11">
        <f>IF(Clima!$F168&gt;0.05*Constantes!$E$17,((Clima!$F168-0.05*Constantes!$E$17)^2)/(Clima!$F168+0.95*Constantes!$E$17),0)</f>
        <v>0</v>
      </c>
      <c r="P170" s="11">
        <f>MAX(0,Q169+Clima!$F168-O170-Constantes!$D$11)</f>
        <v>0</v>
      </c>
      <c r="Q170" s="11">
        <f>Q169+Clima!$F168-O170-N170-P170</f>
        <v>7.6724771247843249</v>
      </c>
      <c r="R170" s="11">
        <f>0.0526*O170*Clima!$F168^1.218</f>
        <v>0</v>
      </c>
      <c r="S170" s="11">
        <f>R170*Constantes!$E$24</f>
        <v>0</v>
      </c>
      <c r="T170" s="33"/>
      <c r="U170" s="11">
        <v>165</v>
      </c>
      <c r="V170" s="11">
        <f>'Cálculos de ET'!$I168*((1-Constantes!$F$18)*'Cálculos de ET'!$K168+'Cálculos de ET'!$L168)</f>
        <v>2.3299370000941204</v>
      </c>
      <c r="W170" s="11">
        <f>MIN(V170*Constantes!$F$16,0.8*(Z169+Clima!$F168-X170-Y170-Constantes!$D$12))</f>
        <v>0.12829724717843974</v>
      </c>
      <c r="X170" s="11">
        <f>IF(Clima!$F168&gt;0.05*Constantes!$F$17,((Clima!$F168-0.05*Constantes!$F$17)^2)/(Clima!$F168+0.95*Constantes!$F$17),0)</f>
        <v>0</v>
      </c>
      <c r="Y170" s="11">
        <f>MAX(0,Z169+Clima!$F168-X170-Constantes!$D$11)</f>
        <v>0</v>
      </c>
      <c r="Z170" s="11">
        <f>Z169+Clima!$F168-X170-W170-Y170</f>
        <v>7.5320743117946103</v>
      </c>
      <c r="AA170" s="11">
        <f>0.0526*X170*Clima!$F168^1.218</f>
        <v>0</v>
      </c>
      <c r="AB170" s="11">
        <f>AA170*Constantes!$F$24</f>
        <v>0</v>
      </c>
      <c r="AC170" s="33"/>
      <c r="AD170" s="11">
        <v>165</v>
      </c>
      <c r="AE170" s="11">
        <f>0.0526*Clima!$F168^2.218</f>
        <v>0</v>
      </c>
      <c r="AF170" s="11">
        <f>IF(Clima!$F168&gt;0.05*$AJ$6,((Clima!$F168-0.05*$AJ$6)^2)/(Clima!$F168+0.95*$AJ$6),0)</f>
        <v>0</v>
      </c>
      <c r="AG170" s="11">
        <v>0</v>
      </c>
      <c r="AH170" s="11"/>
      <c r="AI170" s="11"/>
      <c r="AJ170" s="33"/>
      <c r="AK170" s="34"/>
    </row>
    <row r="171" spans="2:37" x14ac:dyDescent="0.25">
      <c r="B171" s="32"/>
      <c r="C171" s="11">
        <v>166</v>
      </c>
      <c r="D171" s="11">
        <f>'Cálculos de ET'!$I169*((1-Constantes!$D$18)*'Cálculos de ET'!$K169+'Cálculos de ET'!$L169)</f>
        <v>2.2394574545670398</v>
      </c>
      <c r="E171" s="11">
        <f>MIN(D171*Constantes!$D$16,0.8*(H170+Clima!$F169-F171-G171-Constantes!$D$12))</f>
        <v>0.16922415653602629</v>
      </c>
      <c r="F171" s="11">
        <f>IF(Clima!$F169&gt;0.05*Constantes!$D$17,((Clima!$F169-0.05*Constantes!$D$17)^2)/(Clima!$F169+0.95*Constantes!$D$17),0)</f>
        <v>0</v>
      </c>
      <c r="G171" s="11">
        <f>MAX(0,H170+Clima!$F169-F171-Constantes!$D$11)</f>
        <v>0</v>
      </c>
      <c r="H171" s="11">
        <f>H170+Clima!$F169-F171-E171-G171</f>
        <v>7.5423060391340062</v>
      </c>
      <c r="I171" s="11">
        <f>0.0526*F171*Clima!$F169^1.218</f>
        <v>0</v>
      </c>
      <c r="J171" s="11">
        <f>I171*Constantes!$D$24</f>
        <v>0</v>
      </c>
      <c r="K171" s="33"/>
      <c r="L171" s="11">
        <v>166</v>
      </c>
      <c r="M171" s="11">
        <f>'Cálculos de ET'!$I169*((1-Constantes!$E$18)*'Cálculos de ET'!$K169+'Cálculos de ET'!$L169)</f>
        <v>2.2394574545670398</v>
      </c>
      <c r="N171" s="11">
        <f>MIN(M171*Constantes!$E$16,0.8*(Q170+Clima!$F169-O171-P171-Constantes!$D$12))</f>
        <v>0.13798169982745989</v>
      </c>
      <c r="O171" s="11">
        <f>IF(Clima!$F169&gt;0.05*Constantes!$E$17,((Clima!$F169-0.05*Constantes!$E$17)^2)/(Clima!$F169+0.95*Constantes!$E$17),0)</f>
        <v>0</v>
      </c>
      <c r="P171" s="11">
        <f>MAX(0,Q170+Clima!$F169-O171-Constantes!$D$11)</f>
        <v>0</v>
      </c>
      <c r="Q171" s="11">
        <f>Q170+Clima!$F169-O171-N171-P171</f>
        <v>7.534495424956865</v>
      </c>
      <c r="R171" s="11">
        <f>0.0526*O171*Clima!$F169^1.218</f>
        <v>0</v>
      </c>
      <c r="S171" s="11">
        <f>R171*Constantes!$E$24</f>
        <v>0</v>
      </c>
      <c r="T171" s="33"/>
      <c r="U171" s="11">
        <v>166</v>
      </c>
      <c r="V171" s="11">
        <f>'Cálculos de ET'!$I169*((1-Constantes!$F$18)*'Cálculos de ET'!$K169+'Cálculos de ET'!$L169)</f>
        <v>2.2394574545670398</v>
      </c>
      <c r="W171" s="11">
        <f>MIN(V171*Constantes!$F$16,0.8*(Z170+Clima!$F169-X171-Y171-Constantes!$D$12))</f>
        <v>2.5659449435688233E-2</v>
      </c>
      <c r="X171" s="11">
        <f>IF(Clima!$F169&gt;0.05*Constantes!$F$17,((Clima!$F169-0.05*Constantes!$F$17)^2)/(Clima!$F169+0.95*Constantes!$F$17),0)</f>
        <v>0</v>
      </c>
      <c r="Y171" s="11">
        <f>MAX(0,Z170+Clima!$F169-X171-Constantes!$D$11)</f>
        <v>0</v>
      </c>
      <c r="Z171" s="11">
        <f>Z170+Clima!$F169-X171-W171-Y171</f>
        <v>7.5064148623589224</v>
      </c>
      <c r="AA171" s="11">
        <f>0.0526*X171*Clima!$F169^1.218</f>
        <v>0</v>
      </c>
      <c r="AB171" s="11">
        <f>AA171*Constantes!$F$24</f>
        <v>0</v>
      </c>
      <c r="AC171" s="33"/>
      <c r="AD171" s="11">
        <v>166</v>
      </c>
      <c r="AE171" s="11">
        <f>0.0526*Clima!$F169^2.218</f>
        <v>0</v>
      </c>
      <c r="AF171" s="11">
        <f>IF(Clima!$F169&gt;0.05*$AJ$6,((Clima!$F169-0.05*$AJ$6)^2)/(Clima!$F169+0.95*$AJ$6),0)</f>
        <v>0</v>
      </c>
      <c r="AG171" s="11">
        <v>0</v>
      </c>
      <c r="AH171" s="11"/>
      <c r="AI171" s="11"/>
      <c r="AJ171" s="33"/>
      <c r="AK171" s="34"/>
    </row>
    <row r="172" spans="2:37" x14ac:dyDescent="0.25">
      <c r="B172" s="32"/>
      <c r="C172" s="11">
        <v>167</v>
      </c>
      <c r="D172" s="11">
        <f>'Cálculos de ET'!$I170*((1-Constantes!$D$18)*'Cálculos de ET'!$K170+'Cálculos de ET'!$L170)</f>
        <v>2.3290340894182191</v>
      </c>
      <c r="E172" s="11">
        <f>MIN(D172*Constantes!$D$16,0.8*(H171+Clima!$F170-F172-G172-Constantes!$D$12))</f>
        <v>3.3844831307204969E-2</v>
      </c>
      <c r="F172" s="11">
        <f>IF(Clima!$F170&gt;0.05*Constantes!$D$17,((Clima!$F170-0.05*Constantes!$D$17)^2)/(Clima!$F170+0.95*Constantes!$D$17),0)</f>
        <v>0</v>
      </c>
      <c r="G172" s="11">
        <f>MAX(0,H171+Clima!$F170-F172-Constantes!$D$11)</f>
        <v>0</v>
      </c>
      <c r="H172" s="11">
        <f>H171+Clima!$F170-F172-E172-G172</f>
        <v>7.5084612078268016</v>
      </c>
      <c r="I172" s="11">
        <f>0.0526*F172*Clima!$F170^1.218</f>
        <v>0</v>
      </c>
      <c r="J172" s="11">
        <f>I172*Constantes!$D$24</f>
        <v>0</v>
      </c>
      <c r="K172" s="33"/>
      <c r="L172" s="11">
        <v>167</v>
      </c>
      <c r="M172" s="11">
        <f>'Cálculos de ET'!$I170*((1-Constantes!$E$18)*'Cálculos de ET'!$K170+'Cálculos de ET'!$L170)</f>
        <v>2.3290340894182191</v>
      </c>
      <c r="N172" s="11">
        <f>MIN(M172*Constantes!$E$16,0.8*(Q171+Clima!$F170-O172-P172-Constantes!$D$12))</f>
        <v>2.7596339965491979E-2</v>
      </c>
      <c r="O172" s="11">
        <f>IF(Clima!$F170&gt;0.05*Constantes!$E$17,((Clima!$F170-0.05*Constantes!$E$17)^2)/(Clima!$F170+0.95*Constantes!$E$17),0)</f>
        <v>0</v>
      </c>
      <c r="P172" s="11">
        <f>MAX(0,Q171+Clima!$F170-O172-Constantes!$D$11)</f>
        <v>0</v>
      </c>
      <c r="Q172" s="11">
        <f>Q171+Clima!$F170-O172-N172-P172</f>
        <v>7.5068990849913728</v>
      </c>
      <c r="R172" s="11">
        <f>0.0526*O172*Clima!$F170^1.218</f>
        <v>0</v>
      </c>
      <c r="S172" s="11">
        <f>R172*Constantes!$E$24</f>
        <v>0</v>
      </c>
      <c r="T172" s="33"/>
      <c r="U172" s="11">
        <v>167</v>
      </c>
      <c r="V172" s="11">
        <f>'Cálculos de ET'!$I170*((1-Constantes!$F$18)*'Cálculos de ET'!$K170+'Cálculos de ET'!$L170)</f>
        <v>2.3290340894182191</v>
      </c>
      <c r="W172" s="11">
        <f>MIN(V172*Constantes!$F$16,0.8*(Z171+Clima!$F170-X172-Y172-Constantes!$D$12))</f>
        <v>5.1318898871379305E-3</v>
      </c>
      <c r="X172" s="11">
        <f>IF(Clima!$F170&gt;0.05*Constantes!$F$17,((Clima!$F170-0.05*Constantes!$F$17)^2)/(Clima!$F170+0.95*Constantes!$F$17),0)</f>
        <v>0</v>
      </c>
      <c r="Y172" s="11">
        <f>MAX(0,Z171+Clima!$F170-X172-Constantes!$D$11)</f>
        <v>0</v>
      </c>
      <c r="Z172" s="11">
        <f>Z171+Clima!$F170-X172-W172-Y172</f>
        <v>7.5012829724717847</v>
      </c>
      <c r="AA172" s="11">
        <f>0.0526*X172*Clima!$F170^1.218</f>
        <v>0</v>
      </c>
      <c r="AB172" s="11">
        <f>AA172*Constantes!$F$24</f>
        <v>0</v>
      </c>
      <c r="AC172" s="33"/>
      <c r="AD172" s="11">
        <v>167</v>
      </c>
      <c r="AE172" s="11">
        <f>0.0526*Clima!$F170^2.218</f>
        <v>0</v>
      </c>
      <c r="AF172" s="11">
        <f>IF(Clima!$F170&gt;0.05*$AJ$6,((Clima!$F170-0.05*$AJ$6)^2)/(Clima!$F170+0.95*$AJ$6),0)</f>
        <v>0</v>
      </c>
      <c r="AG172" s="11">
        <v>0</v>
      </c>
      <c r="AH172" s="11"/>
      <c r="AI172" s="11"/>
      <c r="AJ172" s="33"/>
      <c r="AK172" s="34"/>
    </row>
    <row r="173" spans="2:37" x14ac:dyDescent="0.25">
      <c r="B173" s="32"/>
      <c r="C173" s="11">
        <v>168</v>
      </c>
      <c r="D173" s="11">
        <f>'Cálculos de ET'!$I171*((1-Constantes!$D$18)*'Cálculos de ET'!$K171+'Cálculos de ET'!$L171)</f>
        <v>2.2692582988461978</v>
      </c>
      <c r="E173" s="11">
        <f>MIN(D173*Constantes!$D$16,0.8*(H172+Clima!$F171-F173-G173-Constantes!$D$12))</f>
        <v>6.7689662614412787E-3</v>
      </c>
      <c r="F173" s="11">
        <f>IF(Clima!$F171&gt;0.05*Constantes!$D$17,((Clima!$F171-0.05*Constantes!$D$17)^2)/(Clima!$F171+0.95*Constantes!$D$17),0)</f>
        <v>0</v>
      </c>
      <c r="G173" s="11">
        <f>MAX(0,H172+Clima!$F171-F173-Constantes!$D$11)</f>
        <v>0</v>
      </c>
      <c r="H173" s="11">
        <f>H172+Clima!$F171-F173-E173-G173</f>
        <v>7.50169224156536</v>
      </c>
      <c r="I173" s="11">
        <f>0.0526*F173*Clima!$F171^1.218</f>
        <v>0</v>
      </c>
      <c r="J173" s="11">
        <f>I173*Constantes!$D$24</f>
        <v>0</v>
      </c>
      <c r="K173" s="33"/>
      <c r="L173" s="11">
        <v>168</v>
      </c>
      <c r="M173" s="11">
        <f>'Cálculos de ET'!$I171*((1-Constantes!$E$18)*'Cálculos de ET'!$K171+'Cálculos de ET'!$L171)</f>
        <v>2.2692582988461978</v>
      </c>
      <c r="N173" s="11">
        <f>MIN(M173*Constantes!$E$16,0.8*(Q172+Clima!$F171-O173-P173-Constantes!$D$12))</f>
        <v>5.5192679930982542E-3</v>
      </c>
      <c r="O173" s="11">
        <f>IF(Clima!$F171&gt;0.05*Constantes!$E$17,((Clima!$F171-0.05*Constantes!$E$17)^2)/(Clima!$F171+0.95*Constantes!$E$17),0)</f>
        <v>0</v>
      </c>
      <c r="P173" s="11">
        <f>MAX(0,Q172+Clima!$F171-O173-Constantes!$D$11)</f>
        <v>0</v>
      </c>
      <c r="Q173" s="11">
        <f>Q172+Clima!$F171-O173-N173-P173</f>
        <v>7.5013798169982744</v>
      </c>
      <c r="R173" s="11">
        <f>0.0526*O173*Clima!$F171^1.218</f>
        <v>0</v>
      </c>
      <c r="S173" s="11">
        <f>R173*Constantes!$E$24</f>
        <v>0</v>
      </c>
      <c r="T173" s="33"/>
      <c r="U173" s="11">
        <v>168</v>
      </c>
      <c r="V173" s="11">
        <f>'Cálculos de ET'!$I171*((1-Constantes!$F$18)*'Cálculos de ET'!$K171+'Cálculos de ET'!$L171)</f>
        <v>2.2692582988461978</v>
      </c>
      <c r="W173" s="11">
        <f>MIN(V173*Constantes!$F$16,0.8*(Z172+Clima!$F171-X173-Y173-Constantes!$D$12))</f>
        <v>1.0263779774277281E-3</v>
      </c>
      <c r="X173" s="11">
        <f>IF(Clima!$F171&gt;0.05*Constantes!$F$17,((Clima!$F171-0.05*Constantes!$F$17)^2)/(Clima!$F171+0.95*Constantes!$F$17),0)</f>
        <v>0</v>
      </c>
      <c r="Y173" s="11">
        <f>MAX(0,Z172+Clima!$F171-X173-Constantes!$D$11)</f>
        <v>0</v>
      </c>
      <c r="Z173" s="11">
        <f>Z172+Clima!$F171-X173-W173-Y173</f>
        <v>7.5002565944943571</v>
      </c>
      <c r="AA173" s="11">
        <f>0.0526*X173*Clima!$F171^1.218</f>
        <v>0</v>
      </c>
      <c r="AB173" s="11">
        <f>AA173*Constantes!$F$24</f>
        <v>0</v>
      </c>
      <c r="AC173" s="33"/>
      <c r="AD173" s="11">
        <v>168</v>
      </c>
      <c r="AE173" s="11">
        <f>0.0526*Clima!$F171^2.218</f>
        <v>0</v>
      </c>
      <c r="AF173" s="11">
        <f>IF(Clima!$F171&gt;0.05*$AJ$6,((Clima!$F171-0.05*$AJ$6)^2)/(Clima!$F171+0.95*$AJ$6),0)</f>
        <v>0</v>
      </c>
      <c r="AG173" s="11">
        <v>0</v>
      </c>
      <c r="AH173" s="11"/>
      <c r="AI173" s="11"/>
      <c r="AJ173" s="33"/>
      <c r="AK173" s="34"/>
    </row>
    <row r="174" spans="2:37" x14ac:dyDescent="0.25">
      <c r="B174" s="32"/>
      <c r="C174" s="11">
        <v>169</v>
      </c>
      <c r="D174" s="11">
        <f>'Cálculos de ET'!$I172*((1-Constantes!$D$18)*'Cálculos de ET'!$K172+'Cálculos de ET'!$L172)</f>
        <v>2.2536785231793446</v>
      </c>
      <c r="E174" s="11">
        <f>MIN(D174*Constantes!$D$16,0.8*(H173+Clima!$F172-F174-G174-Constantes!$D$12))</f>
        <v>1.3537932522879716E-3</v>
      </c>
      <c r="F174" s="11">
        <f>IF(Clima!$F172&gt;0.05*Constantes!$D$17,((Clima!$F172-0.05*Constantes!$D$17)^2)/(Clima!$F172+0.95*Constantes!$D$17),0)</f>
        <v>0</v>
      </c>
      <c r="G174" s="11">
        <f>MAX(0,H173+Clima!$F172-F174-Constantes!$D$11)</f>
        <v>0</v>
      </c>
      <c r="H174" s="11">
        <f>H173+Clima!$F172-F174-E174-G174</f>
        <v>7.5003384483130722</v>
      </c>
      <c r="I174" s="11">
        <f>0.0526*F174*Clima!$F172^1.218</f>
        <v>0</v>
      </c>
      <c r="J174" s="11">
        <f>I174*Constantes!$D$24</f>
        <v>0</v>
      </c>
      <c r="K174" s="33"/>
      <c r="L174" s="11">
        <v>169</v>
      </c>
      <c r="M174" s="11">
        <f>'Cálculos de ET'!$I172*((1-Constantes!$E$18)*'Cálculos de ET'!$K172+'Cálculos de ET'!$L172)</f>
        <v>2.2536785231793446</v>
      </c>
      <c r="N174" s="11">
        <f>MIN(M174*Constantes!$E$16,0.8*(Q173+Clima!$F172-O174-P174-Constantes!$D$12))</f>
        <v>1.1038535986195087E-3</v>
      </c>
      <c r="O174" s="11">
        <f>IF(Clima!$F172&gt;0.05*Constantes!$E$17,((Clima!$F172-0.05*Constantes!$E$17)^2)/(Clima!$F172+0.95*Constantes!$E$17),0)</f>
        <v>0</v>
      </c>
      <c r="P174" s="11">
        <f>MAX(0,Q173+Clima!$F172-O174-Constantes!$D$11)</f>
        <v>0</v>
      </c>
      <c r="Q174" s="11">
        <f>Q173+Clima!$F172-O174-N174-P174</f>
        <v>7.5002759633996545</v>
      </c>
      <c r="R174" s="11">
        <f>0.0526*O174*Clima!$F172^1.218</f>
        <v>0</v>
      </c>
      <c r="S174" s="11">
        <f>R174*Constantes!$E$24</f>
        <v>0</v>
      </c>
      <c r="T174" s="33"/>
      <c r="U174" s="11">
        <v>169</v>
      </c>
      <c r="V174" s="11">
        <f>'Cálculos de ET'!$I172*((1-Constantes!$F$18)*'Cálculos de ET'!$K172+'Cálculos de ET'!$L172)</f>
        <v>2.2536785231793446</v>
      </c>
      <c r="W174" s="11">
        <f>MIN(V174*Constantes!$F$16,0.8*(Z173+Clima!$F172-X174-Y174-Constantes!$D$12))</f>
        <v>2.0527559548568777E-4</v>
      </c>
      <c r="X174" s="11">
        <f>IF(Clima!$F172&gt;0.05*Constantes!$F$17,((Clima!$F172-0.05*Constantes!$F$17)^2)/(Clima!$F172+0.95*Constantes!$F$17),0)</f>
        <v>0</v>
      </c>
      <c r="Y174" s="11">
        <f>MAX(0,Z173+Clima!$F172-X174-Constantes!$D$11)</f>
        <v>0</v>
      </c>
      <c r="Z174" s="11">
        <f>Z173+Clima!$F172-X174-W174-Y174</f>
        <v>7.5000513188988718</v>
      </c>
      <c r="AA174" s="11">
        <f>0.0526*X174*Clima!$F172^1.218</f>
        <v>0</v>
      </c>
      <c r="AB174" s="11">
        <f>AA174*Constantes!$F$24</f>
        <v>0</v>
      </c>
      <c r="AC174" s="33"/>
      <c r="AD174" s="11">
        <v>169</v>
      </c>
      <c r="AE174" s="11">
        <f>0.0526*Clima!$F172^2.218</f>
        <v>0</v>
      </c>
      <c r="AF174" s="11">
        <f>IF(Clima!$F172&gt;0.05*$AJ$6,((Clima!$F172-0.05*$AJ$6)^2)/(Clima!$F172+0.95*$AJ$6),0)</f>
        <v>0</v>
      </c>
      <c r="AG174" s="11">
        <v>0</v>
      </c>
      <c r="AH174" s="11"/>
      <c r="AI174" s="11"/>
      <c r="AJ174" s="33"/>
      <c r="AK174" s="34"/>
    </row>
    <row r="175" spans="2:37" x14ac:dyDescent="0.25">
      <c r="B175" s="32"/>
      <c r="C175" s="11">
        <v>170</v>
      </c>
      <c r="D175" s="11">
        <f>'Cálculos de ET'!$I173*((1-Constantes!$D$18)*'Cálculos de ET'!$K173+'Cálculos de ET'!$L173)</f>
        <v>2.2574639509697731</v>
      </c>
      <c r="E175" s="11">
        <f>MIN(D175*Constantes!$D$16,0.8*(H174+Clima!$F173-F175-G175-Constantes!$D$12))</f>
        <v>2.707586504577364E-4</v>
      </c>
      <c r="F175" s="11">
        <f>IF(Clima!$F173&gt;0.05*Constantes!$D$17,((Clima!$F173-0.05*Constantes!$D$17)^2)/(Clima!$F173+0.95*Constantes!$D$17),0)</f>
        <v>0</v>
      </c>
      <c r="G175" s="11">
        <f>MAX(0,H174+Clima!$F173-F175-Constantes!$D$11)</f>
        <v>0</v>
      </c>
      <c r="H175" s="11">
        <f>H174+Clima!$F173-F175-E175-G175</f>
        <v>7.5000676896626146</v>
      </c>
      <c r="I175" s="11">
        <f>0.0526*F175*Clima!$F173^1.218</f>
        <v>0</v>
      </c>
      <c r="J175" s="11">
        <f>I175*Constantes!$D$24</f>
        <v>0</v>
      </c>
      <c r="K175" s="33"/>
      <c r="L175" s="11">
        <v>170</v>
      </c>
      <c r="M175" s="11">
        <f>'Cálculos de ET'!$I173*((1-Constantes!$E$18)*'Cálculos de ET'!$K173+'Cálculos de ET'!$L173)</f>
        <v>2.2574639509697731</v>
      </c>
      <c r="N175" s="11">
        <f>MIN(M175*Constantes!$E$16,0.8*(Q174+Clima!$F173-O175-P175-Constantes!$D$12))</f>
        <v>2.2077071972361753E-4</v>
      </c>
      <c r="O175" s="11">
        <f>IF(Clima!$F173&gt;0.05*Constantes!$E$17,((Clima!$F173-0.05*Constantes!$E$17)^2)/(Clima!$F173+0.95*Constantes!$E$17),0)</f>
        <v>0</v>
      </c>
      <c r="P175" s="11">
        <f>MAX(0,Q174+Clima!$F173-O175-Constantes!$D$11)</f>
        <v>0</v>
      </c>
      <c r="Q175" s="11">
        <f>Q174+Clima!$F173-O175-N175-P175</f>
        <v>7.5000551926799313</v>
      </c>
      <c r="R175" s="11">
        <f>0.0526*O175*Clima!$F173^1.218</f>
        <v>0</v>
      </c>
      <c r="S175" s="11">
        <f>R175*Constantes!$E$24</f>
        <v>0</v>
      </c>
      <c r="T175" s="33"/>
      <c r="U175" s="11">
        <v>170</v>
      </c>
      <c r="V175" s="11">
        <f>'Cálculos de ET'!$I173*((1-Constantes!$F$18)*'Cálculos de ET'!$K173+'Cálculos de ET'!$L173)</f>
        <v>2.2574639509697731</v>
      </c>
      <c r="W175" s="11">
        <f>MIN(V175*Constantes!$F$16,0.8*(Z174+Clima!$F173-X175-Y175-Constantes!$D$12))</f>
        <v>4.105511909742177E-5</v>
      </c>
      <c r="X175" s="11">
        <f>IF(Clima!$F173&gt;0.05*Constantes!$F$17,((Clima!$F173-0.05*Constantes!$F$17)^2)/(Clima!$F173+0.95*Constantes!$F$17),0)</f>
        <v>0</v>
      </c>
      <c r="Y175" s="11">
        <f>MAX(0,Z174+Clima!$F173-X175-Constantes!$D$11)</f>
        <v>0</v>
      </c>
      <c r="Z175" s="11">
        <f>Z174+Clima!$F173-X175-W175-Y175</f>
        <v>7.5000102637797745</v>
      </c>
      <c r="AA175" s="11">
        <f>0.0526*X175*Clima!$F173^1.218</f>
        <v>0</v>
      </c>
      <c r="AB175" s="11">
        <f>AA175*Constantes!$F$24</f>
        <v>0</v>
      </c>
      <c r="AC175" s="33"/>
      <c r="AD175" s="11">
        <v>170</v>
      </c>
      <c r="AE175" s="11">
        <f>0.0526*Clima!$F173^2.218</f>
        <v>0</v>
      </c>
      <c r="AF175" s="11">
        <f>IF(Clima!$F173&gt;0.05*$AJ$6,((Clima!$F173-0.05*$AJ$6)^2)/(Clima!$F173+0.95*$AJ$6),0)</f>
        <v>0</v>
      </c>
      <c r="AG175" s="11">
        <v>0</v>
      </c>
      <c r="AH175" s="11"/>
      <c r="AI175" s="11"/>
      <c r="AJ175" s="33"/>
      <c r="AK175" s="34"/>
    </row>
    <row r="176" spans="2:37" x14ac:dyDescent="0.25">
      <c r="B176" s="32"/>
      <c r="C176" s="11">
        <v>171</v>
      </c>
      <c r="D176" s="11">
        <f>'Cálculos de ET'!$I174*((1-Constantes!$D$18)*'Cálculos de ET'!$K174+'Cálculos de ET'!$L174)</f>
        <v>2.2833518677976188</v>
      </c>
      <c r="E176" s="11">
        <f>MIN(D176*Constantes!$D$16,0.8*(H175+Clima!$F174-F176-G176-Constantes!$D$12))</f>
        <v>5.4151730091689393E-5</v>
      </c>
      <c r="F176" s="11">
        <f>IF(Clima!$F174&gt;0.05*Constantes!$D$17,((Clima!$F174-0.05*Constantes!$D$17)^2)/(Clima!$F174+0.95*Constantes!$D$17),0)</f>
        <v>0</v>
      </c>
      <c r="G176" s="11">
        <f>MAX(0,H175+Clima!$F174-F176-Constantes!$D$11)</f>
        <v>0</v>
      </c>
      <c r="H176" s="11">
        <f>H175+Clima!$F174-F176-E176-G176</f>
        <v>7.5000135379325226</v>
      </c>
      <c r="I176" s="11">
        <f>0.0526*F176*Clima!$F174^1.218</f>
        <v>0</v>
      </c>
      <c r="J176" s="11">
        <f>I176*Constantes!$D$24</f>
        <v>0</v>
      </c>
      <c r="K176" s="33"/>
      <c r="L176" s="11">
        <v>171</v>
      </c>
      <c r="M176" s="11">
        <f>'Cálculos de ET'!$I174*((1-Constantes!$E$18)*'Cálculos de ET'!$K174+'Cálculos de ET'!$L174)</f>
        <v>2.2833518677976188</v>
      </c>
      <c r="N176" s="11">
        <f>MIN(M176*Constantes!$E$16,0.8*(Q175+Clima!$F174-O176-P176-Constantes!$D$12))</f>
        <v>4.4154143945007719E-5</v>
      </c>
      <c r="O176" s="11">
        <f>IF(Clima!$F174&gt;0.05*Constantes!$E$17,((Clima!$F174-0.05*Constantes!$E$17)^2)/(Clima!$F174+0.95*Constantes!$E$17),0)</f>
        <v>0</v>
      </c>
      <c r="P176" s="11">
        <f>MAX(0,Q175+Clima!$F174-O176-Constantes!$D$11)</f>
        <v>0</v>
      </c>
      <c r="Q176" s="11">
        <f>Q175+Clima!$F174-O176-N176-P176</f>
        <v>7.5000110385359866</v>
      </c>
      <c r="R176" s="11">
        <f>0.0526*O176*Clima!$F174^1.218</f>
        <v>0</v>
      </c>
      <c r="S176" s="11">
        <f>R176*Constantes!$E$24</f>
        <v>0</v>
      </c>
      <c r="T176" s="33"/>
      <c r="U176" s="11">
        <v>171</v>
      </c>
      <c r="V176" s="11">
        <f>'Cálculos de ET'!$I174*((1-Constantes!$F$18)*'Cálculos de ET'!$K174+'Cálculos de ET'!$L174)</f>
        <v>2.2833518677976188</v>
      </c>
      <c r="W176" s="11">
        <f>MIN(V176*Constantes!$F$16,0.8*(Z175+Clima!$F174-X176-Y176-Constantes!$D$12))</f>
        <v>8.2110238196264621E-6</v>
      </c>
      <c r="X176" s="11">
        <f>IF(Clima!$F174&gt;0.05*Constantes!$F$17,((Clima!$F174-0.05*Constantes!$F$17)^2)/(Clima!$F174+0.95*Constantes!$F$17),0)</f>
        <v>0</v>
      </c>
      <c r="Y176" s="11">
        <f>MAX(0,Z175+Clima!$F174-X176-Constantes!$D$11)</f>
        <v>0</v>
      </c>
      <c r="Z176" s="11">
        <f>Z175+Clima!$F174-X176-W176-Y176</f>
        <v>7.5000020527559546</v>
      </c>
      <c r="AA176" s="11">
        <f>0.0526*X176*Clima!$F174^1.218</f>
        <v>0</v>
      </c>
      <c r="AB176" s="11">
        <f>AA176*Constantes!$F$24</f>
        <v>0</v>
      </c>
      <c r="AC176" s="33"/>
      <c r="AD176" s="11">
        <v>171</v>
      </c>
      <c r="AE176" s="11">
        <f>0.0526*Clima!$F174^2.218</f>
        <v>0</v>
      </c>
      <c r="AF176" s="11">
        <f>IF(Clima!$F174&gt;0.05*$AJ$6,((Clima!$F174-0.05*$AJ$6)^2)/(Clima!$F174+0.95*$AJ$6),0)</f>
        <v>0</v>
      </c>
      <c r="AG176" s="11">
        <v>0</v>
      </c>
      <c r="AH176" s="11"/>
      <c r="AI176" s="11"/>
      <c r="AJ176" s="33"/>
      <c r="AK176" s="34"/>
    </row>
    <row r="177" spans="2:37" x14ac:dyDescent="0.25">
      <c r="B177" s="32"/>
      <c r="C177" s="11">
        <v>172</v>
      </c>
      <c r="D177" s="11">
        <f>'Cálculos de ET'!$I175*((1-Constantes!$D$18)*'Cálculos de ET'!$K175+'Cálculos de ET'!$L175)</f>
        <v>2.2663287764034936</v>
      </c>
      <c r="E177" s="11">
        <f>MIN(D177*Constantes!$D$16,0.8*(H176+Clima!$F175-F177-G177-Constantes!$D$12))</f>
        <v>1.0830346018053661E-5</v>
      </c>
      <c r="F177" s="11">
        <f>IF(Clima!$F175&gt;0.05*Constantes!$D$17,((Clima!$F175-0.05*Constantes!$D$17)^2)/(Clima!$F175+0.95*Constantes!$D$17),0)</f>
        <v>0</v>
      </c>
      <c r="G177" s="11">
        <f>MAX(0,H176+Clima!$F175-F177-Constantes!$D$11)</f>
        <v>0</v>
      </c>
      <c r="H177" s="11">
        <f>H176+Clima!$F175-F177-E177-G177</f>
        <v>7.5000027075865043</v>
      </c>
      <c r="I177" s="11">
        <f>0.0526*F177*Clima!$F175^1.218</f>
        <v>0</v>
      </c>
      <c r="J177" s="11">
        <f>I177*Constantes!$D$24</f>
        <v>0</v>
      </c>
      <c r="K177" s="33"/>
      <c r="L177" s="11">
        <v>172</v>
      </c>
      <c r="M177" s="11">
        <f>'Cálculos de ET'!$I175*((1-Constantes!$E$18)*'Cálculos de ET'!$K175+'Cálculos de ET'!$L175)</f>
        <v>2.2663287764034936</v>
      </c>
      <c r="N177" s="11">
        <f>MIN(M177*Constantes!$E$16,0.8*(Q176+Clima!$F175-O177-P177-Constantes!$D$12))</f>
        <v>8.8308287892857613E-6</v>
      </c>
      <c r="O177" s="11">
        <f>IF(Clima!$F175&gt;0.05*Constantes!$E$17,((Clima!$F175-0.05*Constantes!$E$17)^2)/(Clima!$F175+0.95*Constantes!$E$17),0)</f>
        <v>0</v>
      </c>
      <c r="P177" s="11">
        <f>MAX(0,Q176+Clima!$F175-O177-Constantes!$D$11)</f>
        <v>0</v>
      </c>
      <c r="Q177" s="11">
        <f>Q176+Clima!$F175-O177-N177-P177</f>
        <v>7.5000022077071975</v>
      </c>
      <c r="R177" s="11">
        <f>0.0526*O177*Clima!$F175^1.218</f>
        <v>0</v>
      </c>
      <c r="S177" s="11">
        <f>R177*Constantes!$E$24</f>
        <v>0</v>
      </c>
      <c r="T177" s="33"/>
      <c r="U177" s="11">
        <v>172</v>
      </c>
      <c r="V177" s="11">
        <f>'Cálculos de ET'!$I175*((1-Constantes!$F$18)*'Cálculos de ET'!$K175+'Cálculos de ET'!$L175)</f>
        <v>2.2663287764034936</v>
      </c>
      <c r="W177" s="11">
        <f>MIN(V177*Constantes!$F$16,0.8*(Z176+Clima!$F175-X177-Y177-Constantes!$D$12))</f>
        <v>1.6422047636410753E-6</v>
      </c>
      <c r="X177" s="11">
        <f>IF(Clima!$F175&gt;0.05*Constantes!$F$17,((Clima!$F175-0.05*Constantes!$F$17)^2)/(Clima!$F175+0.95*Constantes!$F$17),0)</f>
        <v>0</v>
      </c>
      <c r="Y177" s="11">
        <f>MAX(0,Z176+Clima!$F175-X177-Constantes!$D$11)</f>
        <v>0</v>
      </c>
      <c r="Z177" s="11">
        <f>Z176+Clima!$F175-X177-W177-Y177</f>
        <v>7.5000004105511913</v>
      </c>
      <c r="AA177" s="11">
        <f>0.0526*X177*Clima!$F175^1.218</f>
        <v>0</v>
      </c>
      <c r="AB177" s="11">
        <f>AA177*Constantes!$F$24</f>
        <v>0</v>
      </c>
      <c r="AC177" s="33"/>
      <c r="AD177" s="11">
        <v>172</v>
      </c>
      <c r="AE177" s="11">
        <f>0.0526*Clima!$F175^2.218</f>
        <v>0</v>
      </c>
      <c r="AF177" s="11">
        <f>IF(Clima!$F175&gt;0.05*$AJ$6,((Clima!$F175-0.05*$AJ$6)^2)/(Clima!$F175+0.95*$AJ$6),0)</f>
        <v>0</v>
      </c>
      <c r="AG177" s="11">
        <v>0</v>
      </c>
      <c r="AH177" s="11"/>
      <c r="AI177" s="11"/>
      <c r="AJ177" s="33"/>
      <c r="AK177" s="34"/>
    </row>
    <row r="178" spans="2:37" x14ac:dyDescent="0.25">
      <c r="B178" s="32"/>
      <c r="C178" s="11">
        <v>173</v>
      </c>
      <c r="D178" s="11">
        <f>'Cálculos de ET'!$I176*((1-Constantes!$D$18)*'Cálculos de ET'!$K176+'Cálculos de ET'!$L176)</f>
        <v>2.2687085255867974</v>
      </c>
      <c r="E178" s="11">
        <f>MIN(D178*Constantes!$D$16,0.8*(H177+Clima!$F176-F178-G178-Constantes!$D$12))</f>
        <v>2.1660692034686236E-6</v>
      </c>
      <c r="F178" s="11">
        <f>IF(Clima!$F176&gt;0.05*Constantes!$D$17,((Clima!$F176-0.05*Constantes!$D$17)^2)/(Clima!$F176+0.95*Constantes!$D$17),0)</f>
        <v>0</v>
      </c>
      <c r="G178" s="11">
        <f>MAX(0,H177+Clima!$F176-F178-Constantes!$D$11)</f>
        <v>0</v>
      </c>
      <c r="H178" s="11">
        <f>H177+Clima!$F176-F178-E178-G178</f>
        <v>7.5000005415173012</v>
      </c>
      <c r="I178" s="11">
        <f>0.0526*F178*Clima!$F176^1.218</f>
        <v>0</v>
      </c>
      <c r="J178" s="11">
        <f>I178*Constantes!$D$24</f>
        <v>0</v>
      </c>
      <c r="K178" s="33"/>
      <c r="L178" s="11">
        <v>173</v>
      </c>
      <c r="M178" s="11">
        <f>'Cálculos de ET'!$I176*((1-Constantes!$E$18)*'Cálculos de ET'!$K176+'Cálculos de ET'!$L176)</f>
        <v>2.2687085255867974</v>
      </c>
      <c r="N178" s="11">
        <f>MIN(M178*Constantes!$E$16,0.8*(Q177+Clima!$F176-O178-P178-Constantes!$D$12))</f>
        <v>1.7661657579992608E-6</v>
      </c>
      <c r="O178" s="11">
        <f>IF(Clima!$F176&gt;0.05*Constantes!$E$17,((Clima!$F176-0.05*Constantes!$E$17)^2)/(Clima!$F176+0.95*Constantes!$E$17),0)</f>
        <v>0</v>
      </c>
      <c r="P178" s="11">
        <f>MAX(0,Q177+Clima!$F176-O178-Constantes!$D$11)</f>
        <v>0</v>
      </c>
      <c r="Q178" s="11">
        <f>Q177+Clima!$F176-O178-N178-P178</f>
        <v>7.5000004415414399</v>
      </c>
      <c r="R178" s="11">
        <f>0.0526*O178*Clima!$F176^1.218</f>
        <v>0</v>
      </c>
      <c r="S178" s="11">
        <f>R178*Constantes!$E$24</f>
        <v>0</v>
      </c>
      <c r="T178" s="33"/>
      <c r="U178" s="11">
        <v>173</v>
      </c>
      <c r="V178" s="11">
        <f>'Cálculos de ET'!$I176*((1-Constantes!$F$18)*'Cálculos de ET'!$K176+'Cálculos de ET'!$L176)</f>
        <v>2.2687085255867974</v>
      </c>
      <c r="W178" s="11">
        <f>MIN(V178*Constantes!$F$16,0.8*(Z177+Clima!$F176-X178-Y178-Constantes!$D$12))</f>
        <v>3.2844095301243218E-7</v>
      </c>
      <c r="X178" s="11">
        <f>IF(Clima!$F176&gt;0.05*Constantes!$F$17,((Clima!$F176-0.05*Constantes!$F$17)^2)/(Clima!$F176+0.95*Constantes!$F$17),0)</f>
        <v>0</v>
      </c>
      <c r="Y178" s="11">
        <f>MAX(0,Z177+Clima!$F176-X178-Constantes!$D$11)</f>
        <v>0</v>
      </c>
      <c r="Z178" s="11">
        <f>Z177+Clima!$F176-X178-W178-Y178</f>
        <v>7.5000000821102386</v>
      </c>
      <c r="AA178" s="11">
        <f>0.0526*X178*Clima!$F176^1.218</f>
        <v>0</v>
      </c>
      <c r="AB178" s="11">
        <f>AA178*Constantes!$F$24</f>
        <v>0</v>
      </c>
      <c r="AC178" s="33"/>
      <c r="AD178" s="11">
        <v>173</v>
      </c>
      <c r="AE178" s="11">
        <f>0.0526*Clima!$F176^2.218</f>
        <v>0</v>
      </c>
      <c r="AF178" s="11">
        <f>IF(Clima!$F176&gt;0.05*$AJ$6,((Clima!$F176-0.05*$AJ$6)^2)/(Clima!$F176+0.95*$AJ$6),0)</f>
        <v>0</v>
      </c>
      <c r="AG178" s="11">
        <v>0</v>
      </c>
      <c r="AH178" s="11"/>
      <c r="AI178" s="11"/>
      <c r="AJ178" s="33"/>
      <c r="AK178" s="34"/>
    </row>
    <row r="179" spans="2:37" x14ac:dyDescent="0.25">
      <c r="B179" s="32"/>
      <c r="C179" s="11">
        <v>174</v>
      </c>
      <c r="D179" s="11">
        <f>'Cálculos de ET'!$I177*((1-Constantes!$D$18)*'Cálculos de ET'!$K177+'Cálculos de ET'!$L177)</f>
        <v>2.3287105381987554</v>
      </c>
      <c r="E179" s="11">
        <f>MIN(D179*Constantes!$D$16,0.8*(H178+Clima!$F177-F179-G179-Constantes!$D$12))</f>
        <v>4.3321384097794184E-7</v>
      </c>
      <c r="F179" s="11">
        <f>IF(Clima!$F177&gt;0.05*Constantes!$D$17,((Clima!$F177-0.05*Constantes!$D$17)^2)/(Clima!$F177+0.95*Constantes!$D$17),0)</f>
        <v>0</v>
      </c>
      <c r="G179" s="11">
        <f>MAX(0,H178+Clima!$F177-F179-Constantes!$D$11)</f>
        <v>0</v>
      </c>
      <c r="H179" s="11">
        <f>H178+Clima!$F177-F179-E179-G179</f>
        <v>7.5000001083034604</v>
      </c>
      <c r="I179" s="11">
        <f>0.0526*F179*Clima!$F177^1.218</f>
        <v>0</v>
      </c>
      <c r="J179" s="11">
        <f>I179*Constantes!$D$24</f>
        <v>0</v>
      </c>
      <c r="K179" s="33"/>
      <c r="L179" s="11">
        <v>174</v>
      </c>
      <c r="M179" s="11">
        <f>'Cálculos de ET'!$I177*((1-Constantes!$E$18)*'Cálculos de ET'!$K177+'Cálculos de ET'!$L177)</f>
        <v>2.3287105381987554</v>
      </c>
      <c r="N179" s="11">
        <f>MIN(M179*Constantes!$E$16,0.8*(Q178+Clima!$F177-O179-P179-Constantes!$D$12))</f>
        <v>3.5323315188406924E-7</v>
      </c>
      <c r="O179" s="11">
        <f>IF(Clima!$F177&gt;0.05*Constantes!$E$17,((Clima!$F177-0.05*Constantes!$E$17)^2)/(Clima!$F177+0.95*Constantes!$E$17),0)</f>
        <v>0</v>
      </c>
      <c r="P179" s="11">
        <f>MAX(0,Q178+Clima!$F177-O179-Constantes!$D$11)</f>
        <v>0</v>
      </c>
      <c r="Q179" s="11">
        <f>Q178+Clima!$F177-O179-N179-P179</f>
        <v>7.5000000883082878</v>
      </c>
      <c r="R179" s="11">
        <f>0.0526*O179*Clima!$F177^1.218</f>
        <v>0</v>
      </c>
      <c r="S179" s="11">
        <f>R179*Constantes!$E$24</f>
        <v>0</v>
      </c>
      <c r="T179" s="33"/>
      <c r="U179" s="11">
        <v>174</v>
      </c>
      <c r="V179" s="11">
        <f>'Cálculos de ET'!$I177*((1-Constantes!$F$18)*'Cálculos de ET'!$K177+'Cálculos de ET'!$L177)</f>
        <v>2.3287105381987554</v>
      </c>
      <c r="W179" s="11">
        <f>MIN(V179*Constantes!$F$16,0.8*(Z178+Clima!$F177-X179-Y179-Constantes!$D$12))</f>
        <v>6.5688190886703524E-8</v>
      </c>
      <c r="X179" s="11">
        <f>IF(Clima!$F177&gt;0.05*Constantes!$F$17,((Clima!$F177-0.05*Constantes!$F$17)^2)/(Clima!$F177+0.95*Constantes!$F$17),0)</f>
        <v>0</v>
      </c>
      <c r="Y179" s="11">
        <f>MAX(0,Z178+Clima!$F177-X179-Constantes!$D$11)</f>
        <v>0</v>
      </c>
      <c r="Z179" s="11">
        <f>Z178+Clima!$F177-X179-W179-Y179</f>
        <v>7.5000000164220477</v>
      </c>
      <c r="AA179" s="11">
        <f>0.0526*X179*Clima!$F177^1.218</f>
        <v>0</v>
      </c>
      <c r="AB179" s="11">
        <f>AA179*Constantes!$F$24</f>
        <v>0</v>
      </c>
      <c r="AC179" s="33"/>
      <c r="AD179" s="11">
        <v>174</v>
      </c>
      <c r="AE179" s="11">
        <f>0.0526*Clima!$F177^2.218</f>
        <v>0</v>
      </c>
      <c r="AF179" s="11">
        <f>IF(Clima!$F177&gt;0.05*$AJ$6,((Clima!$F177-0.05*$AJ$6)^2)/(Clima!$F177+0.95*$AJ$6),0)</f>
        <v>0</v>
      </c>
      <c r="AG179" s="11">
        <v>0</v>
      </c>
      <c r="AH179" s="11"/>
      <c r="AI179" s="11"/>
      <c r="AJ179" s="33"/>
      <c r="AK179" s="34"/>
    </row>
    <row r="180" spans="2:37" x14ac:dyDescent="0.25">
      <c r="B180" s="32"/>
      <c r="C180" s="11">
        <v>175</v>
      </c>
      <c r="D180" s="11">
        <f>'Cálculos de ET'!$I178*((1-Constantes!$D$18)*'Cálculos de ET'!$K178+'Cálculos de ET'!$L178)</f>
        <v>2.2747782564532661</v>
      </c>
      <c r="E180" s="11">
        <f>MIN(D180*Constantes!$D$16,0.8*(H179+Clima!$F178-F180-G180-Constantes!$D$12))</f>
        <v>8.6642768337696918E-8</v>
      </c>
      <c r="F180" s="11">
        <f>IF(Clima!$F178&gt;0.05*Constantes!$D$17,((Clima!$F178-0.05*Constantes!$D$17)^2)/(Clima!$F178+0.95*Constantes!$D$17),0)</f>
        <v>0</v>
      </c>
      <c r="G180" s="11">
        <f>MAX(0,H179+Clima!$F178-F180-Constantes!$D$11)</f>
        <v>0</v>
      </c>
      <c r="H180" s="11">
        <f>H179+Clima!$F178-F180-E180-G180</f>
        <v>7.5000000216606919</v>
      </c>
      <c r="I180" s="11">
        <f>0.0526*F180*Clima!$F178^1.218</f>
        <v>0</v>
      </c>
      <c r="J180" s="11">
        <f>I180*Constantes!$D$24</f>
        <v>0</v>
      </c>
      <c r="K180" s="33"/>
      <c r="L180" s="11">
        <v>175</v>
      </c>
      <c r="M180" s="11">
        <f>'Cálculos de ET'!$I178*((1-Constantes!$E$18)*'Cálculos de ET'!$K178+'Cálculos de ET'!$L178)</f>
        <v>2.2747782564532661</v>
      </c>
      <c r="N180" s="11">
        <f>MIN(M180*Constantes!$E$16,0.8*(Q179+Clima!$F178-O180-P180-Constantes!$D$12))</f>
        <v>7.0646630234705304E-8</v>
      </c>
      <c r="O180" s="11">
        <f>IF(Clima!$F178&gt;0.05*Constantes!$E$17,((Clima!$F178-0.05*Constantes!$E$17)^2)/(Clima!$F178+0.95*Constantes!$E$17),0)</f>
        <v>0</v>
      </c>
      <c r="P180" s="11">
        <f>MAX(0,Q179+Clima!$F178-O180-Constantes!$D$11)</f>
        <v>0</v>
      </c>
      <c r="Q180" s="11">
        <f>Q179+Clima!$F178-O180-N180-P180</f>
        <v>7.5000000176616579</v>
      </c>
      <c r="R180" s="11">
        <f>0.0526*O180*Clima!$F178^1.218</f>
        <v>0</v>
      </c>
      <c r="S180" s="11">
        <f>R180*Constantes!$E$24</f>
        <v>0</v>
      </c>
      <c r="T180" s="33"/>
      <c r="U180" s="11">
        <v>175</v>
      </c>
      <c r="V180" s="11">
        <f>'Cálculos de ET'!$I178*((1-Constantes!$F$18)*'Cálculos de ET'!$K178+'Cálculos de ET'!$L178)</f>
        <v>2.2747782564532661</v>
      </c>
      <c r="W180" s="11">
        <f>MIN(V180*Constantes!$F$16,0.8*(Z179+Clima!$F178-X180-Y180-Constantes!$D$12))</f>
        <v>1.3137638177340706E-8</v>
      </c>
      <c r="X180" s="11">
        <f>IF(Clima!$F178&gt;0.05*Constantes!$F$17,((Clima!$F178-0.05*Constantes!$F$17)^2)/(Clima!$F178+0.95*Constantes!$F$17),0)</f>
        <v>0</v>
      </c>
      <c r="Y180" s="11">
        <f>MAX(0,Z179+Clima!$F178-X180-Constantes!$D$11)</f>
        <v>0</v>
      </c>
      <c r="Z180" s="11">
        <f>Z179+Clima!$F178-X180-W180-Y180</f>
        <v>7.5000000032844092</v>
      </c>
      <c r="AA180" s="11">
        <f>0.0526*X180*Clima!$F178^1.218</f>
        <v>0</v>
      </c>
      <c r="AB180" s="11">
        <f>AA180*Constantes!$F$24</f>
        <v>0</v>
      </c>
      <c r="AC180" s="33"/>
      <c r="AD180" s="11">
        <v>175</v>
      </c>
      <c r="AE180" s="11">
        <f>0.0526*Clima!$F178^2.218</f>
        <v>0</v>
      </c>
      <c r="AF180" s="11">
        <f>IF(Clima!$F178&gt;0.05*$AJ$6,((Clima!$F178-0.05*$AJ$6)^2)/(Clima!$F178+0.95*$AJ$6),0)</f>
        <v>0</v>
      </c>
      <c r="AG180" s="11">
        <v>0</v>
      </c>
      <c r="AH180" s="11"/>
      <c r="AI180" s="11"/>
      <c r="AJ180" s="33"/>
      <c r="AK180" s="34"/>
    </row>
    <row r="181" spans="2:37" x14ac:dyDescent="0.25">
      <c r="B181" s="32"/>
      <c r="C181" s="11">
        <v>176</v>
      </c>
      <c r="D181" s="11">
        <f>'Cálculos de ET'!$I179*((1-Constantes!$D$18)*'Cálculos de ET'!$K179+'Cálculos de ET'!$L179)</f>
        <v>2.2757589378274692</v>
      </c>
      <c r="E181" s="11">
        <f>MIN(D181*Constantes!$D$16,0.8*(H180+Clima!$F179-F181-G181-Constantes!$D$12))</f>
        <v>1.7328553525430835E-8</v>
      </c>
      <c r="F181" s="11">
        <f>IF(Clima!$F179&gt;0.05*Constantes!$D$17,((Clima!$F179-0.05*Constantes!$D$17)^2)/(Clima!$F179+0.95*Constantes!$D$17),0)</f>
        <v>0</v>
      </c>
      <c r="G181" s="11">
        <f>MAX(0,H180+Clima!$F179-F181-Constantes!$D$11)</f>
        <v>0</v>
      </c>
      <c r="H181" s="11">
        <f>H180+Clima!$F179-F181-E181-G181</f>
        <v>7.5000000043321382</v>
      </c>
      <c r="I181" s="11">
        <f>0.0526*F181*Clima!$F179^1.218</f>
        <v>0</v>
      </c>
      <c r="J181" s="11">
        <f>I181*Constantes!$D$24</f>
        <v>0</v>
      </c>
      <c r="K181" s="33"/>
      <c r="L181" s="11">
        <v>176</v>
      </c>
      <c r="M181" s="11">
        <f>'Cálculos de ET'!$I179*((1-Constantes!$E$18)*'Cálculos de ET'!$K179+'Cálculos de ET'!$L179)</f>
        <v>2.2757589378274692</v>
      </c>
      <c r="N181" s="11">
        <f>MIN(M181*Constantes!$E$16,0.8*(Q180+Clima!$F179-O181-P181-Constantes!$D$12))</f>
        <v>1.4129326331158155E-8</v>
      </c>
      <c r="O181" s="11">
        <f>IF(Clima!$F179&gt;0.05*Constantes!$E$17,((Clima!$F179-0.05*Constantes!$E$17)^2)/(Clima!$F179+0.95*Constantes!$E$17),0)</f>
        <v>0</v>
      </c>
      <c r="P181" s="11">
        <f>MAX(0,Q180+Clima!$F179-O181-Constantes!$D$11)</f>
        <v>0</v>
      </c>
      <c r="Q181" s="11">
        <f>Q180+Clima!$F179-O181-N181-P181</f>
        <v>7.5000000035323318</v>
      </c>
      <c r="R181" s="11">
        <f>0.0526*O181*Clima!$F179^1.218</f>
        <v>0</v>
      </c>
      <c r="S181" s="11">
        <f>R181*Constantes!$E$24</f>
        <v>0</v>
      </c>
      <c r="T181" s="33"/>
      <c r="U181" s="11">
        <v>176</v>
      </c>
      <c r="V181" s="11">
        <f>'Cálculos de ET'!$I179*((1-Constantes!$F$18)*'Cálculos de ET'!$K179+'Cálculos de ET'!$L179)</f>
        <v>2.2757589378274692</v>
      </c>
      <c r="W181" s="11">
        <f>MIN(V181*Constantes!$F$16,0.8*(Z180+Clima!$F179-X181-Y181-Constantes!$D$12))</f>
        <v>2.6275273512510469E-9</v>
      </c>
      <c r="X181" s="11">
        <f>IF(Clima!$F179&gt;0.05*Constantes!$F$17,((Clima!$F179-0.05*Constantes!$F$17)^2)/(Clima!$F179+0.95*Constantes!$F$17),0)</f>
        <v>0</v>
      </c>
      <c r="Y181" s="11">
        <f>MAX(0,Z180+Clima!$F179-X181-Constantes!$D$11)</f>
        <v>0</v>
      </c>
      <c r="Z181" s="11">
        <f>Z180+Clima!$F179-X181-W181-Y181</f>
        <v>7.5000000006568817</v>
      </c>
      <c r="AA181" s="11">
        <f>0.0526*X181*Clima!$F179^1.218</f>
        <v>0</v>
      </c>
      <c r="AB181" s="11">
        <f>AA181*Constantes!$F$24</f>
        <v>0</v>
      </c>
      <c r="AC181" s="33"/>
      <c r="AD181" s="11">
        <v>176</v>
      </c>
      <c r="AE181" s="11">
        <f>0.0526*Clima!$F179^2.218</f>
        <v>0</v>
      </c>
      <c r="AF181" s="11">
        <f>IF(Clima!$F179&gt;0.05*$AJ$6,((Clima!$F179-0.05*$AJ$6)^2)/(Clima!$F179+0.95*$AJ$6),0)</f>
        <v>0</v>
      </c>
      <c r="AG181" s="11">
        <v>0</v>
      </c>
      <c r="AH181" s="11"/>
      <c r="AI181" s="11"/>
      <c r="AJ181" s="33"/>
      <c r="AK181" s="34"/>
    </row>
    <row r="182" spans="2:37" x14ac:dyDescent="0.25">
      <c r="B182" s="32"/>
      <c r="C182" s="11">
        <v>177</v>
      </c>
      <c r="D182" s="11">
        <f>'Cálculos de ET'!$I180*((1-Constantes!$D$18)*'Cálculos de ET'!$K180+'Cálculos de ET'!$L180)</f>
        <v>2.3702602616902486</v>
      </c>
      <c r="E182" s="11">
        <f>MIN(D182*Constantes!$D$16,0.8*(H181+Clima!$F180-F182-G182-Constantes!$D$12))</f>
        <v>3.4657105629776199E-9</v>
      </c>
      <c r="F182" s="11">
        <f>IF(Clima!$F180&gt;0.05*Constantes!$D$17,((Clima!$F180-0.05*Constantes!$D$17)^2)/(Clima!$F180+0.95*Constantes!$D$17),0)</f>
        <v>0</v>
      </c>
      <c r="G182" s="11">
        <f>MAX(0,H181+Clima!$F180-F182-Constantes!$D$11)</f>
        <v>0</v>
      </c>
      <c r="H182" s="11">
        <f>H181+Clima!$F180-F182-E182-G182</f>
        <v>7.5000000008664278</v>
      </c>
      <c r="I182" s="11">
        <f>0.0526*F182*Clima!$F180^1.218</f>
        <v>0</v>
      </c>
      <c r="J182" s="11">
        <f>I182*Constantes!$D$24</f>
        <v>0</v>
      </c>
      <c r="K182" s="33"/>
      <c r="L182" s="11">
        <v>177</v>
      </c>
      <c r="M182" s="11">
        <f>'Cálculos de ET'!$I180*((1-Constantes!$E$18)*'Cálculos de ET'!$K180+'Cálculos de ET'!$L180)</f>
        <v>2.3702602616902486</v>
      </c>
      <c r="N182" s="11">
        <f>MIN(M182*Constantes!$E$16,0.8*(Q181+Clima!$F180-O182-P182-Constantes!$D$12))</f>
        <v>2.825865408340178E-9</v>
      </c>
      <c r="O182" s="11">
        <f>IF(Clima!$F180&gt;0.05*Constantes!$E$17,((Clima!$F180-0.05*Constantes!$E$17)^2)/(Clima!$F180+0.95*Constantes!$E$17),0)</f>
        <v>0</v>
      </c>
      <c r="P182" s="11">
        <f>MAX(0,Q181+Clima!$F180-O182-Constantes!$D$11)</f>
        <v>0</v>
      </c>
      <c r="Q182" s="11">
        <f>Q181+Clima!$F180-O182-N182-P182</f>
        <v>7.500000000706466</v>
      </c>
      <c r="R182" s="11">
        <f>0.0526*O182*Clima!$F180^1.218</f>
        <v>0</v>
      </c>
      <c r="S182" s="11">
        <f>R182*Constantes!$E$24</f>
        <v>0</v>
      </c>
      <c r="T182" s="33"/>
      <c r="U182" s="11">
        <v>177</v>
      </c>
      <c r="V182" s="11">
        <f>'Cálculos de ET'!$I180*((1-Constantes!$F$18)*'Cálculos de ET'!$K180+'Cálculos de ET'!$L180)</f>
        <v>2.3702602616902486</v>
      </c>
      <c r="W182" s="11">
        <f>MIN(V182*Constantes!$F$16,0.8*(Z181+Clima!$F180-X182-Y182-Constantes!$D$12))</f>
        <v>5.255053281416622E-10</v>
      </c>
      <c r="X182" s="11">
        <f>IF(Clima!$F180&gt;0.05*Constantes!$F$17,((Clima!$F180-0.05*Constantes!$F$17)^2)/(Clima!$F180+0.95*Constantes!$F$17),0)</f>
        <v>0</v>
      </c>
      <c r="Y182" s="11">
        <f>MAX(0,Z181+Clima!$F180-X182-Constantes!$D$11)</f>
        <v>0</v>
      </c>
      <c r="Z182" s="11">
        <f>Z181+Clima!$F180-X182-W182-Y182</f>
        <v>7.5000000001313767</v>
      </c>
      <c r="AA182" s="11">
        <f>0.0526*X182*Clima!$F180^1.218</f>
        <v>0</v>
      </c>
      <c r="AB182" s="11">
        <f>AA182*Constantes!$F$24</f>
        <v>0</v>
      </c>
      <c r="AC182" s="33"/>
      <c r="AD182" s="11">
        <v>177</v>
      </c>
      <c r="AE182" s="11">
        <f>0.0526*Clima!$F180^2.218</f>
        <v>0</v>
      </c>
      <c r="AF182" s="11">
        <f>IF(Clima!$F180&gt;0.05*$AJ$6,((Clima!$F180-0.05*$AJ$6)^2)/(Clima!$F180+0.95*$AJ$6),0)</f>
        <v>0</v>
      </c>
      <c r="AG182" s="11">
        <v>0</v>
      </c>
      <c r="AH182" s="11"/>
      <c r="AI182" s="11"/>
      <c r="AJ182" s="33"/>
      <c r="AK182" s="34"/>
    </row>
    <row r="183" spans="2:37" x14ac:dyDescent="0.25">
      <c r="B183" s="32"/>
      <c r="C183" s="11">
        <v>178</v>
      </c>
      <c r="D183" s="11">
        <f>'Cálculos de ET'!$I181*((1-Constantes!$D$18)*'Cálculos de ET'!$K181+'Cálculos de ET'!$L181)</f>
        <v>2.2817393248160118</v>
      </c>
      <c r="E183" s="11">
        <f>MIN(D183*Constantes!$D$16,0.8*(H182+Clima!$F181-F183-G183-Constantes!$D$12))</f>
        <v>6.9314225470407113E-10</v>
      </c>
      <c r="F183" s="11">
        <f>IF(Clima!$F181&gt;0.05*Constantes!$D$17,((Clima!$F181-0.05*Constantes!$D$17)^2)/(Clima!$F181+0.95*Constantes!$D$17),0)</f>
        <v>0</v>
      </c>
      <c r="G183" s="11">
        <f>MAX(0,H182+Clima!$F181-F183-Constantes!$D$11)</f>
        <v>0</v>
      </c>
      <c r="H183" s="11">
        <f>H182+Clima!$F181-F183-E183-G183</f>
        <v>7.5000000001732854</v>
      </c>
      <c r="I183" s="11">
        <f>0.0526*F183*Clima!$F181^1.218</f>
        <v>0</v>
      </c>
      <c r="J183" s="11">
        <f>I183*Constantes!$D$24</f>
        <v>0</v>
      </c>
      <c r="K183" s="33"/>
      <c r="L183" s="11">
        <v>178</v>
      </c>
      <c r="M183" s="11">
        <f>'Cálculos de ET'!$I181*((1-Constantes!$E$18)*'Cálculos de ET'!$K181+'Cálculos de ET'!$L181)</f>
        <v>2.2817393248160118</v>
      </c>
      <c r="N183" s="11">
        <f>MIN(M183*Constantes!$E$16,0.8*(Q182+Clima!$F181-O183-P183-Constantes!$D$12))</f>
        <v>5.6517279745094129E-10</v>
      </c>
      <c r="O183" s="11">
        <f>IF(Clima!$F181&gt;0.05*Constantes!$E$17,((Clima!$F181-0.05*Constantes!$E$17)^2)/(Clima!$F181+0.95*Constantes!$E$17),0)</f>
        <v>0</v>
      </c>
      <c r="P183" s="11">
        <f>MAX(0,Q182+Clima!$F181-O183-Constantes!$D$11)</f>
        <v>0</v>
      </c>
      <c r="Q183" s="11">
        <f>Q182+Clima!$F181-O183-N183-P183</f>
        <v>7.5000000001412932</v>
      </c>
      <c r="R183" s="11">
        <f>0.0526*O183*Clima!$F181^1.218</f>
        <v>0</v>
      </c>
      <c r="S183" s="11">
        <f>R183*Constantes!$E$24</f>
        <v>0</v>
      </c>
      <c r="T183" s="33"/>
      <c r="U183" s="11">
        <v>178</v>
      </c>
      <c r="V183" s="11">
        <f>'Cálculos de ET'!$I181*((1-Constantes!$F$18)*'Cálculos de ET'!$K181+'Cálculos de ET'!$L181)</f>
        <v>2.2817393248160118</v>
      </c>
      <c r="W183" s="11">
        <f>MIN(V183*Constantes!$F$16,0.8*(Z182+Clima!$F181-X183-Y183-Constantes!$D$12))</f>
        <v>1.0510134984542674E-10</v>
      </c>
      <c r="X183" s="11">
        <f>IF(Clima!$F181&gt;0.05*Constantes!$F$17,((Clima!$F181-0.05*Constantes!$F$17)^2)/(Clima!$F181+0.95*Constantes!$F$17),0)</f>
        <v>0</v>
      </c>
      <c r="Y183" s="11">
        <f>MAX(0,Z182+Clima!$F181-X183-Constantes!$D$11)</f>
        <v>0</v>
      </c>
      <c r="Z183" s="11">
        <f>Z182+Clima!$F181-X183-W183-Y183</f>
        <v>7.500000000026275</v>
      </c>
      <c r="AA183" s="11">
        <f>0.0526*X183*Clima!$F181^1.218</f>
        <v>0</v>
      </c>
      <c r="AB183" s="11">
        <f>AA183*Constantes!$F$24</f>
        <v>0</v>
      </c>
      <c r="AC183" s="33"/>
      <c r="AD183" s="11">
        <v>178</v>
      </c>
      <c r="AE183" s="11">
        <f>0.0526*Clima!$F181^2.218</f>
        <v>0</v>
      </c>
      <c r="AF183" s="11">
        <f>IF(Clima!$F181&gt;0.05*$AJ$6,((Clima!$F181-0.05*$AJ$6)^2)/(Clima!$F181+0.95*$AJ$6),0)</f>
        <v>0</v>
      </c>
      <c r="AG183" s="11">
        <v>0</v>
      </c>
      <c r="AH183" s="11"/>
      <c r="AI183" s="11"/>
      <c r="AJ183" s="33"/>
      <c r="AK183" s="34"/>
    </row>
    <row r="184" spans="2:37" x14ac:dyDescent="0.25">
      <c r="B184" s="32"/>
      <c r="C184" s="11">
        <v>179</v>
      </c>
      <c r="D184" s="11">
        <f>'Cálculos de ET'!$I182*((1-Constantes!$D$18)*'Cálculos de ET'!$K182+'Cálculos de ET'!$L182)</f>
        <v>2.3884104841757243</v>
      </c>
      <c r="E184" s="11">
        <f>MIN(D184*Constantes!$D$16,0.8*(H183+Clima!$F182-F184-G184-Constantes!$D$12))</f>
        <v>1.3862830883226707E-10</v>
      </c>
      <c r="F184" s="11">
        <f>IF(Clima!$F182&gt;0.05*Constantes!$D$17,((Clima!$F182-0.05*Constantes!$D$17)^2)/(Clima!$F182+0.95*Constantes!$D$17),0)</f>
        <v>0</v>
      </c>
      <c r="G184" s="11">
        <f>MAX(0,H183+Clima!$F182-F184-Constantes!$D$11)</f>
        <v>0</v>
      </c>
      <c r="H184" s="11">
        <f>H183+Clima!$F182-F184-E184-G184</f>
        <v>7.5000000000346567</v>
      </c>
      <c r="I184" s="11">
        <f>0.0526*F184*Clima!$F182^1.218</f>
        <v>0</v>
      </c>
      <c r="J184" s="11">
        <f>I184*Constantes!$D$24</f>
        <v>0</v>
      </c>
      <c r="K184" s="33"/>
      <c r="L184" s="11">
        <v>179</v>
      </c>
      <c r="M184" s="11">
        <f>'Cálculos de ET'!$I182*((1-Constantes!$E$18)*'Cálculos de ET'!$K182+'Cálculos de ET'!$L182)</f>
        <v>2.3884104841757243</v>
      </c>
      <c r="N184" s="11">
        <f>MIN(M184*Constantes!$E$16,0.8*(Q183+Clima!$F182-O184-P184-Constantes!$D$12))</f>
        <v>1.1303455949018826E-10</v>
      </c>
      <c r="O184" s="11">
        <f>IF(Clima!$F182&gt;0.05*Constantes!$E$17,((Clima!$F182-0.05*Constantes!$E$17)^2)/(Clima!$F182+0.95*Constantes!$E$17),0)</f>
        <v>0</v>
      </c>
      <c r="P184" s="11">
        <f>MAX(0,Q183+Clima!$F182-O184-Constantes!$D$11)</f>
        <v>0</v>
      </c>
      <c r="Q184" s="11">
        <f>Q183+Clima!$F182-O184-N184-P184</f>
        <v>7.5000000000282583</v>
      </c>
      <c r="R184" s="11">
        <f>0.0526*O184*Clima!$F182^1.218</f>
        <v>0</v>
      </c>
      <c r="S184" s="11">
        <f>R184*Constantes!$E$24</f>
        <v>0</v>
      </c>
      <c r="T184" s="33"/>
      <c r="U184" s="11">
        <v>179</v>
      </c>
      <c r="V184" s="11">
        <f>'Cálculos de ET'!$I182*((1-Constantes!$F$18)*'Cálculos de ET'!$K182+'Cálculos de ET'!$L182)</f>
        <v>2.3884104841757243</v>
      </c>
      <c r="W184" s="11">
        <f>MIN(V184*Constantes!$F$16,0.8*(Z183+Clima!$F182-X184-Y184-Constantes!$D$12))</f>
        <v>2.1019985751991045E-11</v>
      </c>
      <c r="X184" s="11">
        <f>IF(Clima!$F182&gt;0.05*Constantes!$F$17,((Clima!$F182-0.05*Constantes!$F$17)^2)/(Clima!$F182+0.95*Constantes!$F$17),0)</f>
        <v>0</v>
      </c>
      <c r="Y184" s="11">
        <f>MAX(0,Z183+Clima!$F182-X184-Constantes!$D$11)</f>
        <v>0</v>
      </c>
      <c r="Z184" s="11">
        <f>Z183+Clima!$F182-X184-W184-Y184</f>
        <v>7.5000000000052554</v>
      </c>
      <c r="AA184" s="11">
        <f>0.0526*X184*Clima!$F182^1.218</f>
        <v>0</v>
      </c>
      <c r="AB184" s="11">
        <f>AA184*Constantes!$F$24</f>
        <v>0</v>
      </c>
      <c r="AC184" s="33"/>
      <c r="AD184" s="11">
        <v>179</v>
      </c>
      <c r="AE184" s="11">
        <f>0.0526*Clima!$F182^2.218</f>
        <v>0</v>
      </c>
      <c r="AF184" s="11">
        <f>IF(Clima!$F182&gt;0.05*$AJ$6,((Clima!$F182-0.05*$AJ$6)^2)/(Clima!$F182+0.95*$AJ$6),0)</f>
        <v>0</v>
      </c>
      <c r="AG184" s="11">
        <v>0</v>
      </c>
      <c r="AH184" s="11"/>
      <c r="AI184" s="11"/>
      <c r="AJ184" s="33"/>
      <c r="AK184" s="34"/>
    </row>
    <row r="185" spans="2:37" x14ac:dyDescent="0.25">
      <c r="B185" s="32"/>
      <c r="C185" s="11">
        <v>180</v>
      </c>
      <c r="D185" s="11">
        <f>'Cálculos de ET'!$I183*((1-Constantes!$D$18)*'Cálculos de ET'!$K183+'Cálculos de ET'!$L183)</f>
        <v>2.413532767966307</v>
      </c>
      <c r="E185" s="11">
        <f>MIN(D185*Constantes!$D$16,0.8*(H184+Clima!$F183-F185-G185-Constantes!$D$12))</f>
        <v>2.7725377549359109E-11</v>
      </c>
      <c r="F185" s="11">
        <f>IF(Clima!$F183&gt;0.05*Constantes!$D$17,((Clima!$F183-0.05*Constantes!$D$17)^2)/(Clima!$F183+0.95*Constantes!$D$17),0)</f>
        <v>0</v>
      </c>
      <c r="G185" s="11">
        <f>MAX(0,H184+Clima!$F183-F185-Constantes!$D$11)</f>
        <v>0</v>
      </c>
      <c r="H185" s="11">
        <f>H184+Clima!$F183-F185-E185-G185</f>
        <v>7.5000000000069313</v>
      </c>
      <c r="I185" s="11">
        <f>0.0526*F185*Clima!$F183^1.218</f>
        <v>0</v>
      </c>
      <c r="J185" s="11">
        <f>I185*Constantes!$D$24</f>
        <v>0</v>
      </c>
      <c r="K185" s="33"/>
      <c r="L185" s="11">
        <v>180</v>
      </c>
      <c r="M185" s="11">
        <f>'Cálculos de ET'!$I183*((1-Constantes!$E$18)*'Cálculos de ET'!$K183+'Cálculos de ET'!$L183)</f>
        <v>2.413532767966307</v>
      </c>
      <c r="N185" s="11">
        <f>MIN(M185*Constantes!$E$16,0.8*(Q184+Clima!$F183-O185-P185-Constantes!$D$12))</f>
        <v>2.260662768094335E-11</v>
      </c>
      <c r="O185" s="11">
        <f>IF(Clima!$F183&gt;0.05*Constantes!$E$17,((Clima!$F183-0.05*Constantes!$E$17)^2)/(Clima!$F183+0.95*Constantes!$E$17),0)</f>
        <v>0</v>
      </c>
      <c r="P185" s="11">
        <f>MAX(0,Q184+Clima!$F183-O185-Constantes!$D$11)</f>
        <v>0</v>
      </c>
      <c r="Q185" s="11">
        <f>Q184+Clima!$F183-O185-N185-P185</f>
        <v>7.5000000000056515</v>
      </c>
      <c r="R185" s="11">
        <f>0.0526*O185*Clima!$F183^1.218</f>
        <v>0</v>
      </c>
      <c r="S185" s="11">
        <f>R185*Constantes!$E$24</f>
        <v>0</v>
      </c>
      <c r="T185" s="33"/>
      <c r="U185" s="11">
        <v>180</v>
      </c>
      <c r="V185" s="11">
        <f>'Cálculos de ET'!$I183*((1-Constantes!$F$18)*'Cálculos de ET'!$K183+'Cálculos de ET'!$L183)</f>
        <v>2.413532767966307</v>
      </c>
      <c r="W185" s="11">
        <f>MIN(V185*Constantes!$F$16,0.8*(Z184+Clima!$F183-X185-Y185-Constantes!$D$12))</f>
        <v>4.2042813674925131E-12</v>
      </c>
      <c r="X185" s="11">
        <f>IF(Clima!$F183&gt;0.05*Constantes!$F$17,((Clima!$F183-0.05*Constantes!$F$17)^2)/(Clima!$F183+0.95*Constantes!$F$17),0)</f>
        <v>0</v>
      </c>
      <c r="Y185" s="11">
        <f>MAX(0,Z184+Clima!$F183-X185-Constantes!$D$11)</f>
        <v>0</v>
      </c>
      <c r="Z185" s="11">
        <f>Z184+Clima!$F183-X185-W185-Y185</f>
        <v>7.5000000000010507</v>
      </c>
      <c r="AA185" s="11">
        <f>0.0526*X185*Clima!$F183^1.218</f>
        <v>0</v>
      </c>
      <c r="AB185" s="11">
        <f>AA185*Constantes!$F$24</f>
        <v>0</v>
      </c>
      <c r="AC185" s="33"/>
      <c r="AD185" s="11">
        <v>180</v>
      </c>
      <c r="AE185" s="11">
        <f>0.0526*Clima!$F183^2.218</f>
        <v>0</v>
      </c>
      <c r="AF185" s="11">
        <f>IF(Clima!$F183&gt;0.05*$AJ$6,((Clima!$F183-0.05*$AJ$6)^2)/(Clima!$F183+0.95*$AJ$6),0)</f>
        <v>0</v>
      </c>
      <c r="AG185" s="11">
        <v>0</v>
      </c>
      <c r="AH185" s="11"/>
      <c r="AI185" s="11"/>
      <c r="AJ185" s="33"/>
      <c r="AK185" s="34"/>
    </row>
    <row r="186" spans="2:37" x14ac:dyDescent="0.25">
      <c r="B186" s="32"/>
      <c r="C186" s="11">
        <v>181</v>
      </c>
      <c r="D186" s="11">
        <f>'Cálculos de ET'!$I184*((1-Constantes!$D$18)*'Cálculos de ET'!$K184+'Cálculos de ET'!$L184)</f>
        <v>2.3281774272456932</v>
      </c>
      <c r="E186" s="11">
        <f>MIN(D186*Constantes!$D$16,0.8*(H185+Clima!$F184-F186-G186-Constantes!$D$12))</f>
        <v>5.5450755098718225E-12</v>
      </c>
      <c r="F186" s="11">
        <f>IF(Clima!$F184&gt;0.05*Constantes!$D$17,((Clima!$F184-0.05*Constantes!$D$17)^2)/(Clima!$F184+0.95*Constantes!$D$17),0)</f>
        <v>0</v>
      </c>
      <c r="G186" s="11">
        <f>MAX(0,H185+Clima!$F184-F186-Constantes!$D$11)</f>
        <v>0</v>
      </c>
      <c r="H186" s="11">
        <f>H185+Clima!$F184-F186-E186-G186</f>
        <v>7.5000000000013864</v>
      </c>
      <c r="I186" s="11">
        <f>0.0526*F186*Clima!$F184^1.218</f>
        <v>0</v>
      </c>
      <c r="J186" s="11">
        <f>I186*Constantes!$D$24</f>
        <v>0</v>
      </c>
      <c r="K186" s="33"/>
      <c r="L186" s="11">
        <v>181</v>
      </c>
      <c r="M186" s="11">
        <f>'Cálculos de ET'!$I184*((1-Constantes!$E$18)*'Cálculos de ET'!$K184+'Cálculos de ET'!$L184)</f>
        <v>2.3281774272456932</v>
      </c>
      <c r="N186" s="11">
        <f>MIN(M186*Constantes!$E$16,0.8*(Q185+Clima!$F184-O186-P186-Constantes!$D$12))</f>
        <v>4.521183427641518E-12</v>
      </c>
      <c r="O186" s="11">
        <f>IF(Clima!$F184&gt;0.05*Constantes!$E$17,((Clima!$F184-0.05*Constantes!$E$17)^2)/(Clima!$F184+0.95*Constantes!$E$17),0)</f>
        <v>0</v>
      </c>
      <c r="P186" s="11">
        <f>MAX(0,Q185+Clima!$F184-O186-Constantes!$D$11)</f>
        <v>0</v>
      </c>
      <c r="Q186" s="11">
        <f>Q185+Clima!$F184-O186-N186-P186</f>
        <v>7.5000000000011307</v>
      </c>
      <c r="R186" s="11">
        <f>0.0526*O186*Clima!$F184^1.218</f>
        <v>0</v>
      </c>
      <c r="S186" s="11">
        <f>R186*Constantes!$E$24</f>
        <v>0</v>
      </c>
      <c r="T186" s="33"/>
      <c r="U186" s="11">
        <v>181</v>
      </c>
      <c r="V186" s="11">
        <f>'Cálculos de ET'!$I184*((1-Constantes!$F$18)*'Cálculos de ET'!$K184+'Cálculos de ET'!$L184)</f>
        <v>2.3281774272456932</v>
      </c>
      <c r="W186" s="11">
        <f>MIN(V186*Constantes!$F$16,0.8*(Z185+Clima!$F184-X186-Y186-Constantes!$D$12))</f>
        <v>8.405720564041986E-13</v>
      </c>
      <c r="X186" s="11">
        <f>IF(Clima!$F184&gt;0.05*Constantes!$F$17,((Clima!$F184-0.05*Constantes!$F$17)^2)/(Clima!$F184+0.95*Constantes!$F$17),0)</f>
        <v>0</v>
      </c>
      <c r="Y186" s="11">
        <f>MAX(0,Z185+Clima!$F184-X186-Constantes!$D$11)</f>
        <v>0</v>
      </c>
      <c r="Z186" s="11">
        <f>Z185+Clima!$F184-X186-W186-Y186</f>
        <v>7.5000000000002105</v>
      </c>
      <c r="AA186" s="11">
        <f>0.0526*X186*Clima!$F184^1.218</f>
        <v>0</v>
      </c>
      <c r="AB186" s="11">
        <f>AA186*Constantes!$F$24</f>
        <v>0</v>
      </c>
      <c r="AC186" s="33"/>
      <c r="AD186" s="11">
        <v>181</v>
      </c>
      <c r="AE186" s="11">
        <f>0.0526*Clima!$F184^2.218</f>
        <v>0</v>
      </c>
      <c r="AF186" s="11">
        <f>IF(Clima!$F184&gt;0.05*$AJ$6,((Clima!$F184-0.05*$AJ$6)^2)/(Clima!$F184+0.95*$AJ$6),0)</f>
        <v>0</v>
      </c>
      <c r="AG186" s="11">
        <v>0</v>
      </c>
      <c r="AH186" s="11"/>
      <c r="AI186" s="11"/>
      <c r="AJ186" s="33"/>
      <c r="AK186" s="34"/>
    </row>
    <row r="187" spans="2:37" x14ac:dyDescent="0.25">
      <c r="B187" s="32"/>
      <c r="C187" s="11">
        <v>182</v>
      </c>
      <c r="D187" s="11">
        <f>'Cálculos de ET'!$I185*((1-Constantes!$D$18)*'Cálculos de ET'!$K185+'Cálculos de ET'!$L185)</f>
        <v>2.3870995541861189</v>
      </c>
      <c r="E187" s="11">
        <f>MIN(D187*Constantes!$D$16,0.8*(H186+Clima!$F185-F187-G187-Constantes!$D$12))</f>
        <v>1.1091572105215166E-12</v>
      </c>
      <c r="F187" s="11">
        <f>IF(Clima!$F185&gt;0.05*Constantes!$D$17,((Clima!$F185-0.05*Constantes!$D$17)^2)/(Clima!$F185+0.95*Constantes!$D$17),0)</f>
        <v>0</v>
      </c>
      <c r="G187" s="11">
        <f>MAX(0,H186+Clima!$F185-F187-Constantes!$D$11)</f>
        <v>0</v>
      </c>
      <c r="H187" s="11">
        <f>H186+Clima!$F185-F187-E187-G187</f>
        <v>7.5000000000002771</v>
      </c>
      <c r="I187" s="11">
        <f>0.0526*F187*Clima!$F185^1.218</f>
        <v>0</v>
      </c>
      <c r="J187" s="11">
        <f>I187*Constantes!$D$24</f>
        <v>0</v>
      </c>
      <c r="K187" s="33"/>
      <c r="L187" s="11">
        <v>182</v>
      </c>
      <c r="M187" s="11">
        <f>'Cálculos de ET'!$I185*((1-Constantes!$E$18)*'Cálculos de ET'!$K185+'Cálculos de ET'!$L185)</f>
        <v>2.3870995541861189</v>
      </c>
      <c r="N187" s="11">
        <f>MIN(M187*Constantes!$E$16,0.8*(Q186+Clima!$F185-O187-P187-Constantes!$D$12))</f>
        <v>9.0452090262260762E-13</v>
      </c>
      <c r="O187" s="11">
        <f>IF(Clima!$F185&gt;0.05*Constantes!$E$17,((Clima!$F185-0.05*Constantes!$E$17)^2)/(Clima!$F185+0.95*Constantes!$E$17),0)</f>
        <v>0</v>
      </c>
      <c r="P187" s="11">
        <f>MAX(0,Q186+Clima!$F185-O187-Constantes!$D$11)</f>
        <v>0</v>
      </c>
      <c r="Q187" s="11">
        <f>Q186+Clima!$F185-O187-N187-P187</f>
        <v>7.5000000000002265</v>
      </c>
      <c r="R187" s="11">
        <f>0.0526*O187*Clima!$F185^1.218</f>
        <v>0</v>
      </c>
      <c r="S187" s="11">
        <f>R187*Constantes!$E$24</f>
        <v>0</v>
      </c>
      <c r="T187" s="33"/>
      <c r="U187" s="11">
        <v>182</v>
      </c>
      <c r="V187" s="11">
        <f>'Cálculos de ET'!$I185*((1-Constantes!$F$18)*'Cálculos de ET'!$K185+'Cálculos de ET'!$L185)</f>
        <v>2.3870995541861189</v>
      </c>
      <c r="W187" s="11">
        <f>MIN(V187*Constantes!$F$16,0.8*(Z186+Clima!$F185-X187-Y187-Constantes!$D$12))</f>
        <v>1.6839862837514376E-13</v>
      </c>
      <c r="X187" s="11">
        <f>IF(Clima!$F185&gt;0.05*Constantes!$F$17,((Clima!$F185-0.05*Constantes!$F$17)^2)/(Clima!$F185+0.95*Constantes!$F$17),0)</f>
        <v>0</v>
      </c>
      <c r="Y187" s="11">
        <f>MAX(0,Z186+Clima!$F185-X187-Constantes!$D$11)</f>
        <v>0</v>
      </c>
      <c r="Z187" s="11">
        <f>Z186+Clima!$F185-X187-W187-Y187</f>
        <v>7.5000000000000417</v>
      </c>
      <c r="AA187" s="11">
        <f>0.0526*X187*Clima!$F185^1.218</f>
        <v>0</v>
      </c>
      <c r="AB187" s="11">
        <f>AA187*Constantes!$F$24</f>
        <v>0</v>
      </c>
      <c r="AC187" s="33"/>
      <c r="AD187" s="11">
        <v>182</v>
      </c>
      <c r="AE187" s="11">
        <f>0.0526*Clima!$F185^2.218</f>
        <v>0</v>
      </c>
      <c r="AF187" s="11">
        <f>IF(Clima!$F185&gt;0.05*$AJ$6,((Clima!$F185-0.05*$AJ$6)^2)/(Clima!$F185+0.95*$AJ$6),0)</f>
        <v>0</v>
      </c>
      <c r="AG187" s="11">
        <v>0</v>
      </c>
      <c r="AH187" s="11"/>
      <c r="AI187" s="11"/>
      <c r="AJ187" s="33"/>
      <c r="AK187" s="34"/>
    </row>
    <row r="188" spans="2:37" x14ac:dyDescent="0.25">
      <c r="B188" s="32"/>
      <c r="C188" s="11">
        <v>183</v>
      </c>
      <c r="D188" s="11">
        <f>'Cálculos de ET'!$I186*((1-Constantes!$D$18)*'Cálculos de ET'!$K186+'Cálculos de ET'!$L186)</f>
        <v>2.3996064852871291</v>
      </c>
      <c r="E188" s="11">
        <f>MIN(D188*Constantes!$D$16,0.8*(H187+Clima!$F186-F188-G188-Constantes!$D$12))</f>
        <v>2.2168933355715128E-13</v>
      </c>
      <c r="F188" s="11">
        <f>IF(Clima!$F186&gt;0.05*Constantes!$D$17,((Clima!$F186-0.05*Constantes!$D$17)^2)/(Clima!$F186+0.95*Constantes!$D$17),0)</f>
        <v>0</v>
      </c>
      <c r="G188" s="11">
        <f>MAX(0,H187+Clima!$F186-F188-Constantes!$D$11)</f>
        <v>0</v>
      </c>
      <c r="H188" s="11">
        <f>H187+Clima!$F186-F188-E188-G188</f>
        <v>7.5000000000000551</v>
      </c>
      <c r="I188" s="11">
        <f>0.0526*F188*Clima!$F186^1.218</f>
        <v>0</v>
      </c>
      <c r="J188" s="11">
        <f>I188*Constantes!$D$24</f>
        <v>0</v>
      </c>
      <c r="K188" s="33"/>
      <c r="L188" s="11">
        <v>183</v>
      </c>
      <c r="M188" s="11">
        <f>'Cálculos de ET'!$I186*((1-Constantes!$E$18)*'Cálculos de ET'!$K186+'Cálculos de ET'!$L186)</f>
        <v>2.3996064852871291</v>
      </c>
      <c r="N188" s="11">
        <f>MIN(M188*Constantes!$E$16,0.8*(Q187+Clima!$F186-O188-P188-Constantes!$D$12))</f>
        <v>1.8118839761882555E-13</v>
      </c>
      <c r="O188" s="11">
        <f>IF(Clima!$F186&gt;0.05*Constantes!$E$17,((Clima!$F186-0.05*Constantes!$E$17)^2)/(Clima!$F186+0.95*Constantes!$E$17),0)</f>
        <v>0</v>
      </c>
      <c r="P188" s="11">
        <f>MAX(0,Q187+Clima!$F186-O188-Constantes!$D$11)</f>
        <v>0</v>
      </c>
      <c r="Q188" s="11">
        <f>Q187+Clima!$F186-O188-N188-P188</f>
        <v>7.5000000000000453</v>
      </c>
      <c r="R188" s="11">
        <f>0.0526*O188*Clima!$F186^1.218</f>
        <v>0</v>
      </c>
      <c r="S188" s="11">
        <f>R188*Constantes!$E$24</f>
        <v>0</v>
      </c>
      <c r="T188" s="33"/>
      <c r="U188" s="11">
        <v>183</v>
      </c>
      <c r="V188" s="11">
        <f>'Cálculos de ET'!$I186*((1-Constantes!$F$18)*'Cálculos de ET'!$K186+'Cálculos de ET'!$L186)</f>
        <v>2.3996064852871291</v>
      </c>
      <c r="W188" s="11">
        <f>MIN(V188*Constantes!$F$16,0.8*(Z187+Clima!$F186-X188-Y188-Constantes!$D$12))</f>
        <v>3.339550858072471E-14</v>
      </c>
      <c r="X188" s="11">
        <f>IF(Clima!$F186&gt;0.05*Constantes!$F$17,((Clima!$F186-0.05*Constantes!$F$17)^2)/(Clima!$F186+0.95*Constantes!$F$17),0)</f>
        <v>0</v>
      </c>
      <c r="Y188" s="11">
        <f>MAX(0,Z187+Clima!$F186-X188-Constantes!$D$11)</f>
        <v>0</v>
      </c>
      <c r="Z188" s="11">
        <f>Z187+Clima!$F186-X188-W188-Y188</f>
        <v>7.500000000000008</v>
      </c>
      <c r="AA188" s="11">
        <f>0.0526*X188*Clima!$F186^1.218</f>
        <v>0</v>
      </c>
      <c r="AB188" s="11">
        <f>AA188*Constantes!$F$24</f>
        <v>0</v>
      </c>
      <c r="AC188" s="33"/>
      <c r="AD188" s="11">
        <v>183</v>
      </c>
      <c r="AE188" s="11">
        <f>0.0526*Clima!$F186^2.218</f>
        <v>0</v>
      </c>
      <c r="AF188" s="11">
        <f>IF(Clima!$F186&gt;0.05*$AJ$6,((Clima!$F186-0.05*$AJ$6)^2)/(Clima!$F186+0.95*$AJ$6),0)</f>
        <v>0</v>
      </c>
      <c r="AG188" s="11">
        <v>0</v>
      </c>
      <c r="AH188" s="11"/>
      <c r="AI188" s="11"/>
      <c r="AJ188" s="33"/>
      <c r="AK188" s="34"/>
    </row>
    <row r="189" spans="2:37" x14ac:dyDescent="0.25">
      <c r="B189" s="32"/>
      <c r="C189" s="11">
        <v>184</v>
      </c>
      <c r="D189" s="11">
        <f>'Cálculos de ET'!$I187*((1-Constantes!$D$18)*'Cálculos de ET'!$K187+'Cálculos de ET'!$L187)</f>
        <v>2.3541602799502157</v>
      </c>
      <c r="E189" s="11">
        <f>MIN(D189*Constantes!$D$16,0.8*(H188+Clima!$F187-F189-G189-Constantes!$D$12))</f>
        <v>4.4053649617126213E-14</v>
      </c>
      <c r="F189" s="11">
        <f>IF(Clima!$F187&gt;0.05*Constantes!$D$17,((Clima!$F187-0.05*Constantes!$D$17)^2)/(Clima!$F187+0.95*Constantes!$D$17),0)</f>
        <v>0</v>
      </c>
      <c r="G189" s="11">
        <f>MAX(0,H188+Clima!$F187-F189-Constantes!$D$11)</f>
        <v>0</v>
      </c>
      <c r="H189" s="11">
        <f>H188+Clima!$F187-F189-E189-G189</f>
        <v>7.5000000000000107</v>
      </c>
      <c r="I189" s="11">
        <f>0.0526*F189*Clima!$F187^1.218</f>
        <v>0</v>
      </c>
      <c r="J189" s="11">
        <f>I189*Constantes!$D$24</f>
        <v>0</v>
      </c>
      <c r="K189" s="33"/>
      <c r="L189" s="11">
        <v>184</v>
      </c>
      <c r="M189" s="11">
        <f>'Cálculos de ET'!$I187*((1-Constantes!$E$18)*'Cálculos de ET'!$K187+'Cálculos de ET'!$L187)</f>
        <v>2.3541602799502157</v>
      </c>
      <c r="N189" s="11">
        <f>MIN(M189*Constantes!$E$16,0.8*(Q188+Clima!$F187-O189-P189-Constantes!$D$12))</f>
        <v>3.6237679523765113E-14</v>
      </c>
      <c r="O189" s="11">
        <f>IF(Clima!$F187&gt;0.05*Constantes!$E$17,((Clima!$F187-0.05*Constantes!$E$17)^2)/(Clima!$F187+0.95*Constantes!$E$17),0)</f>
        <v>0</v>
      </c>
      <c r="P189" s="11">
        <f>MAX(0,Q188+Clima!$F187-O189-Constantes!$D$11)</f>
        <v>0</v>
      </c>
      <c r="Q189" s="11">
        <f>Q188+Clima!$F187-O189-N189-P189</f>
        <v>7.5000000000000089</v>
      </c>
      <c r="R189" s="11">
        <f>0.0526*O189*Clima!$F187^1.218</f>
        <v>0</v>
      </c>
      <c r="S189" s="11">
        <f>R189*Constantes!$E$24</f>
        <v>0</v>
      </c>
      <c r="T189" s="33"/>
      <c r="U189" s="11">
        <v>184</v>
      </c>
      <c r="V189" s="11">
        <f>'Cálculos de ET'!$I187*((1-Constantes!$F$18)*'Cálculos de ET'!$K187+'Cálculos de ET'!$L187)</f>
        <v>2.3541602799502157</v>
      </c>
      <c r="W189" s="11">
        <f>MIN(V189*Constantes!$F$16,0.8*(Z188+Clima!$F187-X189-Y189-Constantes!$D$12))</f>
        <v>6.3948846218409018E-15</v>
      </c>
      <c r="X189" s="11">
        <f>IF(Clima!$F187&gt;0.05*Constantes!$F$17,((Clima!$F187-0.05*Constantes!$F$17)^2)/(Clima!$F187+0.95*Constantes!$F$17),0)</f>
        <v>0</v>
      </c>
      <c r="Y189" s="11">
        <f>MAX(0,Z188+Clima!$F187-X189-Constantes!$D$11)</f>
        <v>0</v>
      </c>
      <c r="Z189" s="11">
        <f>Z188+Clima!$F187-X189-W189-Y189</f>
        <v>7.5000000000000018</v>
      </c>
      <c r="AA189" s="11">
        <f>0.0526*X189*Clima!$F187^1.218</f>
        <v>0</v>
      </c>
      <c r="AB189" s="11">
        <f>AA189*Constantes!$F$24</f>
        <v>0</v>
      </c>
      <c r="AC189" s="33"/>
      <c r="AD189" s="11">
        <v>184</v>
      </c>
      <c r="AE189" s="11">
        <f>0.0526*Clima!$F187^2.218</f>
        <v>0</v>
      </c>
      <c r="AF189" s="11">
        <f>IF(Clima!$F187&gt;0.05*$AJ$6,((Clima!$F187-0.05*$AJ$6)^2)/(Clima!$F187+0.95*$AJ$6),0)</f>
        <v>0</v>
      </c>
      <c r="AG189" s="11">
        <v>0</v>
      </c>
      <c r="AH189" s="11"/>
      <c r="AI189" s="11"/>
      <c r="AJ189" s="33"/>
      <c r="AK189" s="34"/>
    </row>
    <row r="190" spans="2:37" x14ac:dyDescent="0.25">
      <c r="B190" s="32"/>
      <c r="C190" s="11">
        <v>185</v>
      </c>
      <c r="D190" s="11">
        <f>'Cálculos de ET'!$I188*((1-Constantes!$D$18)*'Cálculos de ET'!$K188+'Cálculos de ET'!$L188)</f>
        <v>2.4514171605444988</v>
      </c>
      <c r="E190" s="11">
        <f>MIN(D190*Constantes!$D$16,0.8*(H189+Clima!$F188-F190-G190-Constantes!$D$12))</f>
        <v>8.5265128291212035E-15</v>
      </c>
      <c r="F190" s="11">
        <f>IF(Clima!$F188&gt;0.05*Constantes!$D$17,((Clima!$F188-0.05*Constantes!$D$17)^2)/(Clima!$F188+0.95*Constantes!$D$17),0)</f>
        <v>0</v>
      </c>
      <c r="G190" s="11">
        <f>MAX(0,H189+Clima!$F188-F190-Constantes!$D$11)</f>
        <v>0</v>
      </c>
      <c r="H190" s="11">
        <f>H189+Clima!$F188-F190-E190-G190</f>
        <v>7.5000000000000018</v>
      </c>
      <c r="I190" s="11">
        <f>0.0526*F190*Clima!$F188^1.218</f>
        <v>0</v>
      </c>
      <c r="J190" s="11">
        <f>I190*Constantes!$D$24</f>
        <v>0</v>
      </c>
      <c r="K190" s="33"/>
      <c r="L190" s="11">
        <v>185</v>
      </c>
      <c r="M190" s="11">
        <f>'Cálculos de ET'!$I188*((1-Constantes!$E$18)*'Cálculos de ET'!$K188+'Cálculos de ET'!$L188)</f>
        <v>2.4514171605444988</v>
      </c>
      <c r="N190" s="11">
        <f>MIN(M190*Constantes!$E$16,0.8*(Q189+Clima!$F188-O190-P190-Constantes!$D$12))</f>
        <v>7.1054273576010019E-15</v>
      </c>
      <c r="O190" s="11">
        <f>IF(Clima!$F188&gt;0.05*Constantes!$E$17,((Clima!$F188-0.05*Constantes!$E$17)^2)/(Clima!$F188+0.95*Constantes!$E$17),0)</f>
        <v>0</v>
      </c>
      <c r="P190" s="11">
        <f>MAX(0,Q189+Clima!$F188-O190-Constantes!$D$11)</f>
        <v>0</v>
      </c>
      <c r="Q190" s="11">
        <f>Q189+Clima!$F188-O190-N190-P190</f>
        <v>7.5000000000000018</v>
      </c>
      <c r="R190" s="11">
        <f>0.0526*O190*Clima!$F188^1.218</f>
        <v>0</v>
      </c>
      <c r="S190" s="11">
        <f>R190*Constantes!$E$24</f>
        <v>0</v>
      </c>
      <c r="T190" s="33"/>
      <c r="U190" s="11">
        <v>185</v>
      </c>
      <c r="V190" s="11">
        <f>'Cálculos de ET'!$I188*((1-Constantes!$F$18)*'Cálculos de ET'!$K188+'Cálculos de ET'!$L188)</f>
        <v>2.4514171605444988</v>
      </c>
      <c r="W190" s="11">
        <f>MIN(V190*Constantes!$F$16,0.8*(Z189+Clima!$F188-X190-Y190-Constantes!$D$12))</f>
        <v>1.4210854715202005E-15</v>
      </c>
      <c r="X190" s="11">
        <f>IF(Clima!$F188&gt;0.05*Constantes!$F$17,((Clima!$F188-0.05*Constantes!$F$17)^2)/(Clima!$F188+0.95*Constantes!$F$17),0)</f>
        <v>0</v>
      </c>
      <c r="Y190" s="11">
        <f>MAX(0,Z189+Clima!$F188-X190-Constantes!$D$11)</f>
        <v>0</v>
      </c>
      <c r="Z190" s="11">
        <f>Z189+Clima!$F188-X190-W190-Y190</f>
        <v>7.5</v>
      </c>
      <c r="AA190" s="11">
        <f>0.0526*X190*Clima!$F188^1.218</f>
        <v>0</v>
      </c>
      <c r="AB190" s="11">
        <f>AA190*Constantes!$F$24</f>
        <v>0</v>
      </c>
      <c r="AC190" s="33"/>
      <c r="AD190" s="11">
        <v>185</v>
      </c>
      <c r="AE190" s="11">
        <f>0.0526*Clima!$F188^2.218</f>
        <v>0</v>
      </c>
      <c r="AF190" s="11">
        <f>IF(Clima!$F188&gt;0.05*$AJ$6,((Clima!$F188-0.05*$AJ$6)^2)/(Clima!$F188+0.95*$AJ$6),0)</f>
        <v>0</v>
      </c>
      <c r="AG190" s="11">
        <v>0</v>
      </c>
      <c r="AH190" s="11"/>
      <c r="AI190" s="11"/>
      <c r="AJ190" s="33"/>
      <c r="AK190" s="34"/>
    </row>
    <row r="191" spans="2:37" x14ac:dyDescent="0.25">
      <c r="B191" s="32"/>
      <c r="C191" s="11">
        <v>186</v>
      </c>
      <c r="D191" s="11">
        <f>'Cálculos de ET'!$I189*((1-Constantes!$D$18)*'Cálculos de ET'!$K189+'Cálculos de ET'!$L189)</f>
        <v>2.4456545515476824</v>
      </c>
      <c r="E191" s="11">
        <f>MIN(D191*Constantes!$D$16,0.8*(H190+Clima!$F189-F191-G191-Constantes!$D$12))</f>
        <v>1.4210854715202005E-15</v>
      </c>
      <c r="F191" s="11">
        <f>IF(Clima!$F189&gt;0.05*Constantes!$D$17,((Clima!$F189-0.05*Constantes!$D$17)^2)/(Clima!$F189+0.95*Constantes!$D$17),0)</f>
        <v>0</v>
      </c>
      <c r="G191" s="11">
        <f>MAX(0,H190+Clima!$F189-F191-Constantes!$D$11)</f>
        <v>0</v>
      </c>
      <c r="H191" s="11">
        <f>H190+Clima!$F189-F191-E191-G191</f>
        <v>7.5</v>
      </c>
      <c r="I191" s="11">
        <f>0.0526*F191*Clima!$F189^1.218</f>
        <v>0</v>
      </c>
      <c r="J191" s="11">
        <f>I191*Constantes!$D$24</f>
        <v>0</v>
      </c>
      <c r="K191" s="33"/>
      <c r="L191" s="11">
        <v>186</v>
      </c>
      <c r="M191" s="11">
        <f>'Cálculos de ET'!$I189*((1-Constantes!$E$18)*'Cálculos de ET'!$K189+'Cálculos de ET'!$L189)</f>
        <v>2.4456545515476824</v>
      </c>
      <c r="N191" s="11">
        <f>MIN(M191*Constantes!$E$16,0.8*(Q190+Clima!$F189-O191-P191-Constantes!$D$12))</f>
        <v>1.4210854715202005E-15</v>
      </c>
      <c r="O191" s="11">
        <f>IF(Clima!$F189&gt;0.05*Constantes!$E$17,((Clima!$F189-0.05*Constantes!$E$17)^2)/(Clima!$F189+0.95*Constantes!$E$17),0)</f>
        <v>0</v>
      </c>
      <c r="P191" s="11">
        <f>MAX(0,Q190+Clima!$F189-O191-Constantes!$D$11)</f>
        <v>0</v>
      </c>
      <c r="Q191" s="11">
        <f>Q190+Clima!$F189-O191-N191-P191</f>
        <v>7.5</v>
      </c>
      <c r="R191" s="11">
        <f>0.0526*O191*Clima!$F189^1.218</f>
        <v>0</v>
      </c>
      <c r="S191" s="11">
        <f>R191*Constantes!$E$24</f>
        <v>0</v>
      </c>
      <c r="T191" s="33"/>
      <c r="U191" s="11">
        <v>186</v>
      </c>
      <c r="V191" s="11">
        <f>'Cálculos de ET'!$I189*((1-Constantes!$F$18)*'Cálculos de ET'!$K189+'Cálculos de ET'!$L189)</f>
        <v>2.4456545515476824</v>
      </c>
      <c r="W191" s="11">
        <f>MIN(V191*Constantes!$F$16,0.8*(Z190+Clima!$F189-X191-Y191-Constantes!$D$12))</f>
        <v>0</v>
      </c>
      <c r="X191" s="11">
        <f>IF(Clima!$F189&gt;0.05*Constantes!$F$17,((Clima!$F189-0.05*Constantes!$F$17)^2)/(Clima!$F189+0.95*Constantes!$F$17),0)</f>
        <v>0</v>
      </c>
      <c r="Y191" s="11">
        <f>MAX(0,Z190+Clima!$F189-X191-Constantes!$D$11)</f>
        <v>0</v>
      </c>
      <c r="Z191" s="11">
        <f>Z190+Clima!$F189-X191-W191-Y191</f>
        <v>7.5</v>
      </c>
      <c r="AA191" s="11">
        <f>0.0526*X191*Clima!$F189^1.218</f>
        <v>0</v>
      </c>
      <c r="AB191" s="11">
        <f>AA191*Constantes!$F$24</f>
        <v>0</v>
      </c>
      <c r="AC191" s="33"/>
      <c r="AD191" s="11">
        <v>186</v>
      </c>
      <c r="AE191" s="11">
        <f>0.0526*Clima!$F189^2.218</f>
        <v>0</v>
      </c>
      <c r="AF191" s="11">
        <f>IF(Clima!$F189&gt;0.05*$AJ$6,((Clima!$F189-0.05*$AJ$6)^2)/(Clima!$F189+0.95*$AJ$6),0)</f>
        <v>0</v>
      </c>
      <c r="AG191" s="11">
        <v>0</v>
      </c>
      <c r="AH191" s="11"/>
      <c r="AI191" s="11"/>
      <c r="AJ191" s="33"/>
      <c r="AK191" s="34"/>
    </row>
    <row r="192" spans="2:37" x14ac:dyDescent="0.25">
      <c r="B192" s="32"/>
      <c r="C192" s="11">
        <v>187</v>
      </c>
      <c r="D192" s="11">
        <f>'Cálculos de ET'!$I190*((1-Constantes!$D$18)*'Cálculos de ET'!$K190+'Cálculos de ET'!$L190)</f>
        <v>2.4657798674175346</v>
      </c>
      <c r="E192" s="11">
        <f>MIN(D192*Constantes!$D$16,0.8*(H191+Clima!$F190-F192-G192-Constantes!$D$12))</f>
        <v>0</v>
      </c>
      <c r="F192" s="11">
        <f>IF(Clima!$F190&gt;0.05*Constantes!$D$17,((Clima!$F190-0.05*Constantes!$D$17)^2)/(Clima!$F190+0.95*Constantes!$D$17),0)</f>
        <v>0</v>
      </c>
      <c r="G192" s="11">
        <f>MAX(0,H191+Clima!$F190-F192-Constantes!$D$11)</f>
        <v>0</v>
      </c>
      <c r="H192" s="11">
        <f>H191+Clima!$F190-F192-E192-G192</f>
        <v>7.5</v>
      </c>
      <c r="I192" s="11">
        <f>0.0526*F192*Clima!$F190^1.218</f>
        <v>0</v>
      </c>
      <c r="J192" s="11">
        <f>I192*Constantes!$D$24</f>
        <v>0</v>
      </c>
      <c r="K192" s="33"/>
      <c r="L192" s="11">
        <v>187</v>
      </c>
      <c r="M192" s="11">
        <f>'Cálculos de ET'!$I190*((1-Constantes!$E$18)*'Cálculos de ET'!$K190+'Cálculos de ET'!$L190)</f>
        <v>2.4657798674175346</v>
      </c>
      <c r="N192" s="11">
        <f>MIN(M192*Constantes!$E$16,0.8*(Q191+Clima!$F190-O192-P192-Constantes!$D$12))</f>
        <v>0</v>
      </c>
      <c r="O192" s="11">
        <f>IF(Clima!$F190&gt;0.05*Constantes!$E$17,((Clima!$F190-0.05*Constantes!$E$17)^2)/(Clima!$F190+0.95*Constantes!$E$17),0)</f>
        <v>0</v>
      </c>
      <c r="P192" s="11">
        <f>MAX(0,Q191+Clima!$F190-O192-Constantes!$D$11)</f>
        <v>0</v>
      </c>
      <c r="Q192" s="11">
        <f>Q191+Clima!$F190-O192-N192-P192</f>
        <v>7.5</v>
      </c>
      <c r="R192" s="11">
        <f>0.0526*O192*Clima!$F190^1.218</f>
        <v>0</v>
      </c>
      <c r="S192" s="11">
        <f>R192*Constantes!$E$24</f>
        <v>0</v>
      </c>
      <c r="T192" s="33"/>
      <c r="U192" s="11">
        <v>187</v>
      </c>
      <c r="V192" s="11">
        <f>'Cálculos de ET'!$I190*((1-Constantes!$F$18)*'Cálculos de ET'!$K190+'Cálculos de ET'!$L190)</f>
        <v>2.4657798674175346</v>
      </c>
      <c r="W192" s="11">
        <f>MIN(V192*Constantes!$F$16,0.8*(Z191+Clima!$F190-X192-Y192-Constantes!$D$12))</f>
        <v>0</v>
      </c>
      <c r="X192" s="11">
        <f>IF(Clima!$F190&gt;0.05*Constantes!$F$17,((Clima!$F190-0.05*Constantes!$F$17)^2)/(Clima!$F190+0.95*Constantes!$F$17),0)</f>
        <v>0</v>
      </c>
      <c r="Y192" s="11">
        <f>MAX(0,Z191+Clima!$F190-X192-Constantes!$D$11)</f>
        <v>0</v>
      </c>
      <c r="Z192" s="11">
        <f>Z191+Clima!$F190-X192-W192-Y192</f>
        <v>7.5</v>
      </c>
      <c r="AA192" s="11">
        <f>0.0526*X192*Clima!$F190^1.218</f>
        <v>0</v>
      </c>
      <c r="AB192" s="11">
        <f>AA192*Constantes!$F$24</f>
        <v>0</v>
      </c>
      <c r="AC192" s="33"/>
      <c r="AD192" s="11">
        <v>187</v>
      </c>
      <c r="AE192" s="11">
        <f>0.0526*Clima!$F190^2.218</f>
        <v>0</v>
      </c>
      <c r="AF192" s="11">
        <f>IF(Clima!$F190&gt;0.05*$AJ$6,((Clima!$F190-0.05*$AJ$6)^2)/(Clima!$F190+0.95*$AJ$6),0)</f>
        <v>0</v>
      </c>
      <c r="AG192" s="11">
        <v>0</v>
      </c>
      <c r="AH192" s="11"/>
      <c r="AI192" s="11"/>
      <c r="AJ192" s="33"/>
      <c r="AK192" s="34"/>
    </row>
    <row r="193" spans="2:37" x14ac:dyDescent="0.25">
      <c r="B193" s="32"/>
      <c r="C193" s="11">
        <v>188</v>
      </c>
      <c r="D193" s="11">
        <f>'Cálculos de ET'!$I191*((1-Constantes!$D$18)*'Cálculos de ET'!$K191+'Cálculos de ET'!$L191)</f>
        <v>2.3624980554993122</v>
      </c>
      <c r="E193" s="11">
        <f>MIN(D193*Constantes!$D$16,0.8*(H192+Clima!$F191-F193-G193-Constantes!$D$12))</f>
        <v>0</v>
      </c>
      <c r="F193" s="11">
        <f>IF(Clima!$F191&gt;0.05*Constantes!$D$17,((Clima!$F191-0.05*Constantes!$D$17)^2)/(Clima!$F191+0.95*Constantes!$D$17),0)</f>
        <v>0</v>
      </c>
      <c r="G193" s="11">
        <f>MAX(0,H192+Clima!$F191-F193-Constantes!$D$11)</f>
        <v>0</v>
      </c>
      <c r="H193" s="11">
        <f>H192+Clima!$F191-F193-E193-G193</f>
        <v>7.5</v>
      </c>
      <c r="I193" s="11">
        <f>0.0526*F193*Clima!$F191^1.218</f>
        <v>0</v>
      </c>
      <c r="J193" s="11">
        <f>I193*Constantes!$D$24</f>
        <v>0</v>
      </c>
      <c r="K193" s="33"/>
      <c r="L193" s="11">
        <v>188</v>
      </c>
      <c r="M193" s="11">
        <f>'Cálculos de ET'!$I191*((1-Constantes!$E$18)*'Cálculos de ET'!$K191+'Cálculos de ET'!$L191)</f>
        <v>2.3624980554993122</v>
      </c>
      <c r="N193" s="11">
        <f>MIN(M193*Constantes!$E$16,0.8*(Q192+Clima!$F191-O193-P193-Constantes!$D$12))</f>
        <v>0</v>
      </c>
      <c r="O193" s="11">
        <f>IF(Clima!$F191&gt;0.05*Constantes!$E$17,((Clima!$F191-0.05*Constantes!$E$17)^2)/(Clima!$F191+0.95*Constantes!$E$17),0)</f>
        <v>0</v>
      </c>
      <c r="P193" s="11">
        <f>MAX(0,Q192+Clima!$F191-O193-Constantes!$D$11)</f>
        <v>0</v>
      </c>
      <c r="Q193" s="11">
        <f>Q192+Clima!$F191-O193-N193-P193</f>
        <v>7.5</v>
      </c>
      <c r="R193" s="11">
        <f>0.0526*O193*Clima!$F191^1.218</f>
        <v>0</v>
      </c>
      <c r="S193" s="11">
        <f>R193*Constantes!$E$24</f>
        <v>0</v>
      </c>
      <c r="T193" s="33"/>
      <c r="U193" s="11">
        <v>188</v>
      </c>
      <c r="V193" s="11">
        <f>'Cálculos de ET'!$I191*((1-Constantes!$F$18)*'Cálculos de ET'!$K191+'Cálculos de ET'!$L191)</f>
        <v>2.3624980554993122</v>
      </c>
      <c r="W193" s="11">
        <f>MIN(V193*Constantes!$F$16,0.8*(Z192+Clima!$F191-X193-Y193-Constantes!$D$12))</f>
        <v>0</v>
      </c>
      <c r="X193" s="11">
        <f>IF(Clima!$F191&gt;0.05*Constantes!$F$17,((Clima!$F191-0.05*Constantes!$F$17)^2)/(Clima!$F191+0.95*Constantes!$F$17),0)</f>
        <v>0</v>
      </c>
      <c r="Y193" s="11">
        <f>MAX(0,Z192+Clima!$F191-X193-Constantes!$D$11)</f>
        <v>0</v>
      </c>
      <c r="Z193" s="11">
        <f>Z192+Clima!$F191-X193-W193-Y193</f>
        <v>7.5</v>
      </c>
      <c r="AA193" s="11">
        <f>0.0526*X193*Clima!$F191^1.218</f>
        <v>0</v>
      </c>
      <c r="AB193" s="11">
        <f>AA193*Constantes!$F$24</f>
        <v>0</v>
      </c>
      <c r="AC193" s="33"/>
      <c r="AD193" s="11">
        <v>188</v>
      </c>
      <c r="AE193" s="11">
        <f>0.0526*Clima!$F191^2.218</f>
        <v>0</v>
      </c>
      <c r="AF193" s="11">
        <f>IF(Clima!$F191&gt;0.05*$AJ$6,((Clima!$F191-0.05*$AJ$6)^2)/(Clima!$F191+0.95*$AJ$6),0)</f>
        <v>0</v>
      </c>
      <c r="AG193" s="11">
        <v>0</v>
      </c>
      <c r="AH193" s="11"/>
      <c r="AI193" s="11"/>
      <c r="AJ193" s="33"/>
      <c r="AK193" s="34"/>
    </row>
    <row r="194" spans="2:37" x14ac:dyDescent="0.25">
      <c r="B194" s="32"/>
      <c r="C194" s="11">
        <v>189</v>
      </c>
      <c r="D194" s="11">
        <f>'Cálculos de ET'!$I192*((1-Constantes!$D$18)*'Cálculos de ET'!$K192+'Cálculos de ET'!$L192)</f>
        <v>2.2887429045091001</v>
      </c>
      <c r="E194" s="11">
        <f>MIN(D194*Constantes!$D$16,0.8*(H193+Clima!$F192-F194-G194-Constantes!$D$12))</f>
        <v>0</v>
      </c>
      <c r="F194" s="11">
        <f>IF(Clima!$F192&gt;0.05*Constantes!$D$17,((Clima!$F192-0.05*Constantes!$D$17)^2)/(Clima!$F192+0.95*Constantes!$D$17),0)</f>
        <v>0</v>
      </c>
      <c r="G194" s="11">
        <f>MAX(0,H193+Clima!$F192-F194-Constantes!$D$11)</f>
        <v>0</v>
      </c>
      <c r="H194" s="11">
        <f>H193+Clima!$F192-F194-E194-G194</f>
        <v>7.5</v>
      </c>
      <c r="I194" s="11">
        <f>0.0526*F194*Clima!$F192^1.218</f>
        <v>0</v>
      </c>
      <c r="J194" s="11">
        <f>I194*Constantes!$D$24</f>
        <v>0</v>
      </c>
      <c r="K194" s="33"/>
      <c r="L194" s="11">
        <v>189</v>
      </c>
      <c r="M194" s="11">
        <f>'Cálculos de ET'!$I192*((1-Constantes!$E$18)*'Cálculos de ET'!$K192+'Cálculos de ET'!$L192)</f>
        <v>2.2887429045091001</v>
      </c>
      <c r="N194" s="11">
        <f>MIN(M194*Constantes!$E$16,0.8*(Q193+Clima!$F192-O194-P194-Constantes!$D$12))</f>
        <v>0</v>
      </c>
      <c r="O194" s="11">
        <f>IF(Clima!$F192&gt;0.05*Constantes!$E$17,((Clima!$F192-0.05*Constantes!$E$17)^2)/(Clima!$F192+0.95*Constantes!$E$17),0)</f>
        <v>0</v>
      </c>
      <c r="P194" s="11">
        <f>MAX(0,Q193+Clima!$F192-O194-Constantes!$D$11)</f>
        <v>0</v>
      </c>
      <c r="Q194" s="11">
        <f>Q193+Clima!$F192-O194-N194-P194</f>
        <v>7.5</v>
      </c>
      <c r="R194" s="11">
        <f>0.0526*O194*Clima!$F192^1.218</f>
        <v>0</v>
      </c>
      <c r="S194" s="11">
        <f>R194*Constantes!$E$24</f>
        <v>0</v>
      </c>
      <c r="T194" s="33"/>
      <c r="U194" s="11">
        <v>189</v>
      </c>
      <c r="V194" s="11">
        <f>'Cálculos de ET'!$I192*((1-Constantes!$F$18)*'Cálculos de ET'!$K192+'Cálculos de ET'!$L192)</f>
        <v>2.2887429045091001</v>
      </c>
      <c r="W194" s="11">
        <f>MIN(V194*Constantes!$F$16,0.8*(Z193+Clima!$F192-X194-Y194-Constantes!$D$12))</f>
        <v>0</v>
      </c>
      <c r="X194" s="11">
        <f>IF(Clima!$F192&gt;0.05*Constantes!$F$17,((Clima!$F192-0.05*Constantes!$F$17)^2)/(Clima!$F192+0.95*Constantes!$F$17),0)</f>
        <v>0</v>
      </c>
      <c r="Y194" s="11">
        <f>MAX(0,Z193+Clima!$F192-X194-Constantes!$D$11)</f>
        <v>0</v>
      </c>
      <c r="Z194" s="11">
        <f>Z193+Clima!$F192-X194-W194-Y194</f>
        <v>7.5</v>
      </c>
      <c r="AA194" s="11">
        <f>0.0526*X194*Clima!$F192^1.218</f>
        <v>0</v>
      </c>
      <c r="AB194" s="11">
        <f>AA194*Constantes!$F$24</f>
        <v>0</v>
      </c>
      <c r="AC194" s="33"/>
      <c r="AD194" s="11">
        <v>189</v>
      </c>
      <c r="AE194" s="11">
        <f>0.0526*Clima!$F192^2.218</f>
        <v>0</v>
      </c>
      <c r="AF194" s="11">
        <f>IF(Clima!$F192&gt;0.05*$AJ$6,((Clima!$F192-0.05*$AJ$6)^2)/(Clima!$F192+0.95*$AJ$6),0)</f>
        <v>0</v>
      </c>
      <c r="AG194" s="11">
        <v>0</v>
      </c>
      <c r="AH194" s="11"/>
      <c r="AI194" s="11"/>
      <c r="AJ194" s="33"/>
      <c r="AK194" s="34"/>
    </row>
    <row r="195" spans="2:37" x14ac:dyDescent="0.25">
      <c r="B195" s="32"/>
      <c r="C195" s="11">
        <v>190</v>
      </c>
      <c r="D195" s="11">
        <f>'Cálculos de ET'!$I193*((1-Constantes!$D$18)*'Cálculos de ET'!$K193+'Cálculos de ET'!$L193)</f>
        <v>2.2350950951704314</v>
      </c>
      <c r="E195" s="11">
        <f>MIN(D195*Constantes!$D$16,0.8*(H194+Clima!$F193-F195-G195-Constantes!$D$12))</f>
        <v>1.1101128211517108</v>
      </c>
      <c r="F195" s="11">
        <f>IF(Clima!$F193&gt;0.05*Constantes!$D$17,((Clima!$F193-0.05*Constantes!$D$17)^2)/(Clima!$F193+0.95*Constantes!$D$17),0)</f>
        <v>0</v>
      </c>
      <c r="G195" s="11">
        <f>MAX(0,H194+Clima!$F193-F195-Constantes!$D$11)</f>
        <v>0</v>
      </c>
      <c r="H195" s="11">
        <f>H194+Clima!$F193-F195-E195-G195</f>
        <v>8.5898871788482882</v>
      </c>
      <c r="I195" s="11">
        <f>0.0526*F195*Clima!$F193^1.218</f>
        <v>0</v>
      </c>
      <c r="J195" s="11">
        <f>I195*Constantes!$D$24</f>
        <v>0</v>
      </c>
      <c r="K195" s="33"/>
      <c r="L195" s="11">
        <v>190</v>
      </c>
      <c r="M195" s="11">
        <f>'Cálculos de ET'!$I193*((1-Constantes!$E$18)*'Cálculos de ET'!$K193+'Cálculos de ET'!$L193)</f>
        <v>2.2350950951704314</v>
      </c>
      <c r="N195" s="11">
        <f>MIN(M195*Constantes!$E$16,0.8*(Q194+Clima!$F193-O195-P195-Constantes!$D$12))</f>
        <v>1.2116240513049767</v>
      </c>
      <c r="O195" s="11">
        <f>IF(Clima!$F193&gt;0.05*Constantes!$E$17,((Clima!$F193-0.05*Constantes!$E$17)^2)/(Clima!$F193+0.95*Constantes!$E$17),0)</f>
        <v>0</v>
      </c>
      <c r="P195" s="11">
        <f>MAX(0,Q194+Clima!$F193-O195-Constantes!$D$11)</f>
        <v>0</v>
      </c>
      <c r="Q195" s="11">
        <f>Q194+Clima!$F193-O195-N195-P195</f>
        <v>8.4883759486950225</v>
      </c>
      <c r="R195" s="11">
        <f>0.0526*O195*Clima!$F193^1.218</f>
        <v>0</v>
      </c>
      <c r="S195" s="11">
        <f>R195*Constantes!$E$24</f>
        <v>0</v>
      </c>
      <c r="T195" s="33"/>
      <c r="U195" s="11">
        <v>190</v>
      </c>
      <c r="V195" s="11">
        <f>'Cálculos de ET'!$I193*((1-Constantes!$F$18)*'Cálculos de ET'!$K193+'Cálculos de ET'!$L193)</f>
        <v>2.2350950951704314</v>
      </c>
      <c r="W195" s="11">
        <f>MIN(V195*Constantes!$F$16,0.8*(Z194+Clima!$F193-X195-Y195-Constantes!$D$12))</f>
        <v>1.322417698209847</v>
      </c>
      <c r="X195" s="11">
        <f>IF(Clima!$F193&gt;0.05*Constantes!$F$17,((Clima!$F193-0.05*Constantes!$F$17)^2)/(Clima!$F193+0.95*Constantes!$F$17),0)</f>
        <v>0</v>
      </c>
      <c r="Y195" s="11">
        <f>MAX(0,Z194+Clima!$F193-X195-Constantes!$D$11)</f>
        <v>0</v>
      </c>
      <c r="Z195" s="11">
        <f>Z194+Clima!$F193-X195-W195-Y195</f>
        <v>8.3775823017901523</v>
      </c>
      <c r="AA195" s="11">
        <f>0.0526*X195*Clima!$F193^1.218</f>
        <v>0</v>
      </c>
      <c r="AB195" s="11">
        <f>AA195*Constantes!$F$24</f>
        <v>0</v>
      </c>
      <c r="AC195" s="33"/>
      <c r="AD195" s="11">
        <v>190</v>
      </c>
      <c r="AE195" s="11">
        <f>0.0526*Clima!$F193^2.218</f>
        <v>0.30232861200727251</v>
      </c>
      <c r="AF195" s="11">
        <f>IF(Clima!$F193&gt;0.05*$AJ$6,((Clima!$F193-0.05*$AJ$6)^2)/(Clima!$F193+0.95*$AJ$6),0)</f>
        <v>6.2440408225724973E-3</v>
      </c>
      <c r="AG195" s="11">
        <v>8.5806917963867778E-4</v>
      </c>
      <c r="AH195" s="11"/>
      <c r="AI195" s="11"/>
      <c r="AJ195" s="33"/>
      <c r="AK195" s="34"/>
    </row>
    <row r="196" spans="2:37" x14ac:dyDescent="0.25">
      <c r="B196" s="32"/>
      <c r="C196" s="11">
        <v>191</v>
      </c>
      <c r="D196" s="11">
        <f>'Cálculos de ET'!$I194*((1-Constantes!$D$18)*'Cálculos de ET'!$K194+'Cálculos de ET'!$L194)</f>
        <v>2.3721981294104655</v>
      </c>
      <c r="E196" s="11">
        <f>MIN(D196*Constantes!$D$16,0.8*(H195+Clima!$F194-F196-G196-Constantes!$D$12))</f>
        <v>0.87190974307863067</v>
      </c>
      <c r="F196" s="11">
        <f>IF(Clima!$F194&gt;0.05*Constantes!$D$17,((Clima!$F194-0.05*Constantes!$D$17)^2)/(Clima!$F194+0.95*Constantes!$D$17),0)</f>
        <v>0</v>
      </c>
      <c r="G196" s="11">
        <f>MAX(0,H195+Clima!$F194-F196-Constantes!$D$11)</f>
        <v>0</v>
      </c>
      <c r="H196" s="11">
        <f>H195+Clima!$F194-F196-E196-G196</f>
        <v>7.717977435769658</v>
      </c>
      <c r="I196" s="11">
        <f>0.0526*F196*Clima!$F194^1.218</f>
        <v>0</v>
      </c>
      <c r="J196" s="11">
        <f>I196*Constantes!$D$24</f>
        <v>0</v>
      </c>
      <c r="K196" s="33"/>
      <c r="L196" s="11">
        <v>191</v>
      </c>
      <c r="M196" s="11">
        <f>'Cálculos de ET'!$I194*((1-Constantes!$E$18)*'Cálculos de ET'!$K194+'Cálculos de ET'!$L194)</f>
        <v>2.3721981294104655</v>
      </c>
      <c r="N196" s="11">
        <f>MIN(M196*Constantes!$E$16,0.8*(Q195+Clima!$F194-O196-P196-Constantes!$D$12))</f>
        <v>0.7907007589560181</v>
      </c>
      <c r="O196" s="11">
        <f>IF(Clima!$F194&gt;0.05*Constantes!$E$17,((Clima!$F194-0.05*Constantes!$E$17)^2)/(Clima!$F194+0.95*Constantes!$E$17),0)</f>
        <v>0</v>
      </c>
      <c r="P196" s="11">
        <f>MAX(0,Q195+Clima!$F194-O196-Constantes!$D$11)</f>
        <v>0</v>
      </c>
      <c r="Q196" s="11">
        <f>Q195+Clima!$F194-O196-N196-P196</f>
        <v>7.6976751897390043</v>
      </c>
      <c r="R196" s="11">
        <f>0.0526*O196*Clima!$F194^1.218</f>
        <v>0</v>
      </c>
      <c r="S196" s="11">
        <f>R196*Constantes!$E$24</f>
        <v>0</v>
      </c>
      <c r="T196" s="33"/>
      <c r="U196" s="11">
        <v>191</v>
      </c>
      <c r="V196" s="11">
        <f>'Cálculos de ET'!$I194*((1-Constantes!$F$18)*'Cálculos de ET'!$K194+'Cálculos de ET'!$L194)</f>
        <v>2.3721981294104655</v>
      </c>
      <c r="W196" s="11">
        <f>MIN(V196*Constantes!$F$16,0.8*(Z195+Clima!$F194-X196-Y196-Constantes!$D$12))</f>
        <v>0.70206584143212192</v>
      </c>
      <c r="X196" s="11">
        <f>IF(Clima!$F194&gt;0.05*Constantes!$F$17,((Clima!$F194-0.05*Constantes!$F$17)^2)/(Clima!$F194+0.95*Constantes!$F$17),0)</f>
        <v>0</v>
      </c>
      <c r="Y196" s="11">
        <f>MAX(0,Z195+Clima!$F194-X196-Constantes!$D$11)</f>
        <v>0</v>
      </c>
      <c r="Z196" s="11">
        <f>Z195+Clima!$F194-X196-W196-Y196</f>
        <v>7.6755164603580308</v>
      </c>
      <c r="AA196" s="11">
        <f>0.0526*X196*Clima!$F194^1.218</f>
        <v>0</v>
      </c>
      <c r="AB196" s="11">
        <f>AA196*Constantes!$F$24</f>
        <v>0</v>
      </c>
      <c r="AC196" s="33"/>
      <c r="AD196" s="11">
        <v>191</v>
      </c>
      <c r="AE196" s="11">
        <f>0.0526*Clima!$F194^2.218</f>
        <v>0</v>
      </c>
      <c r="AF196" s="11">
        <f>IF(Clima!$F194&gt;0.05*$AJ$6,((Clima!$F194-0.05*$AJ$6)^2)/(Clima!$F194+0.95*$AJ$6),0)</f>
        <v>0</v>
      </c>
      <c r="AG196" s="11">
        <v>0</v>
      </c>
      <c r="AH196" s="11"/>
      <c r="AI196" s="11"/>
      <c r="AJ196" s="33"/>
      <c r="AK196" s="34"/>
    </row>
    <row r="197" spans="2:37" x14ac:dyDescent="0.25">
      <c r="B197" s="32"/>
      <c r="C197" s="11">
        <v>192</v>
      </c>
      <c r="D197" s="11">
        <f>'Cálculos de ET'!$I195*((1-Constantes!$D$18)*'Cálculos de ET'!$K195+'Cálculos de ET'!$L195)</f>
        <v>2.4591240093227227</v>
      </c>
      <c r="E197" s="11">
        <f>MIN(D197*Constantes!$D$16,0.8*(H196+Clima!$F195-F197-G197-Constantes!$D$12))</f>
        <v>0.17438194861572642</v>
      </c>
      <c r="F197" s="11">
        <f>IF(Clima!$F195&gt;0.05*Constantes!$D$17,((Clima!$F195-0.05*Constantes!$D$17)^2)/(Clima!$F195+0.95*Constantes!$D$17),0)</f>
        <v>0</v>
      </c>
      <c r="G197" s="11">
        <f>MAX(0,H196+Clima!$F195-F197-Constantes!$D$11)</f>
        <v>0</v>
      </c>
      <c r="H197" s="11">
        <f>H196+Clima!$F195-F197-E197-G197</f>
        <v>7.5435954871539312</v>
      </c>
      <c r="I197" s="11">
        <f>0.0526*F197*Clima!$F195^1.218</f>
        <v>0</v>
      </c>
      <c r="J197" s="11">
        <f>I197*Constantes!$D$24</f>
        <v>0</v>
      </c>
      <c r="K197" s="33"/>
      <c r="L197" s="11">
        <v>192</v>
      </c>
      <c r="M197" s="11">
        <f>'Cálculos de ET'!$I195*((1-Constantes!$E$18)*'Cálculos de ET'!$K195+'Cálculos de ET'!$L195)</f>
        <v>2.4591240093227227</v>
      </c>
      <c r="N197" s="11">
        <f>MIN(M197*Constantes!$E$16,0.8*(Q196+Clima!$F195-O197-P197-Constantes!$D$12))</f>
        <v>0.15814015179120347</v>
      </c>
      <c r="O197" s="11">
        <f>IF(Clima!$F195&gt;0.05*Constantes!$E$17,((Clima!$F195-0.05*Constantes!$E$17)^2)/(Clima!$F195+0.95*Constantes!$E$17),0)</f>
        <v>0</v>
      </c>
      <c r="P197" s="11">
        <f>MAX(0,Q196+Clima!$F195-O197-Constantes!$D$11)</f>
        <v>0</v>
      </c>
      <c r="Q197" s="11">
        <f>Q196+Clima!$F195-O197-N197-P197</f>
        <v>7.5395350379478012</v>
      </c>
      <c r="R197" s="11">
        <f>0.0526*O197*Clima!$F195^1.218</f>
        <v>0</v>
      </c>
      <c r="S197" s="11">
        <f>R197*Constantes!$E$24</f>
        <v>0</v>
      </c>
      <c r="T197" s="33"/>
      <c r="U197" s="11">
        <v>192</v>
      </c>
      <c r="V197" s="11">
        <f>'Cálculos de ET'!$I195*((1-Constantes!$F$18)*'Cálculos de ET'!$K195+'Cálculos de ET'!$L195)</f>
        <v>2.4591240093227227</v>
      </c>
      <c r="W197" s="11">
        <f>MIN(V197*Constantes!$F$16,0.8*(Z196+Clima!$F195-X197-Y197-Constantes!$D$12))</f>
        <v>0.14041316828642467</v>
      </c>
      <c r="X197" s="11">
        <f>IF(Clima!$F195&gt;0.05*Constantes!$F$17,((Clima!$F195-0.05*Constantes!$F$17)^2)/(Clima!$F195+0.95*Constantes!$F$17),0)</f>
        <v>0</v>
      </c>
      <c r="Y197" s="11">
        <f>MAX(0,Z196+Clima!$F195-X197-Constantes!$D$11)</f>
        <v>0</v>
      </c>
      <c r="Z197" s="11">
        <f>Z196+Clima!$F195-X197-W197-Y197</f>
        <v>7.5351032920716063</v>
      </c>
      <c r="AA197" s="11">
        <f>0.0526*X197*Clima!$F195^1.218</f>
        <v>0</v>
      </c>
      <c r="AB197" s="11">
        <f>AA197*Constantes!$F$24</f>
        <v>0</v>
      </c>
      <c r="AC197" s="33"/>
      <c r="AD197" s="11">
        <v>192</v>
      </c>
      <c r="AE197" s="11">
        <f>0.0526*Clima!$F195^2.218</f>
        <v>0</v>
      </c>
      <c r="AF197" s="11">
        <f>IF(Clima!$F195&gt;0.05*$AJ$6,((Clima!$F195-0.05*$AJ$6)^2)/(Clima!$F195+0.95*$AJ$6),0)</f>
        <v>0</v>
      </c>
      <c r="AG197" s="11">
        <v>0</v>
      </c>
      <c r="AH197" s="11"/>
      <c r="AI197" s="11"/>
      <c r="AJ197" s="33"/>
      <c r="AK197" s="34"/>
    </row>
    <row r="198" spans="2:37" x14ac:dyDescent="0.25">
      <c r="B198" s="32"/>
      <c r="C198" s="11">
        <v>193</v>
      </c>
      <c r="D198" s="11">
        <f>'Cálculos de ET'!$I196*((1-Constantes!$D$18)*'Cálculos de ET'!$K196+'Cálculos de ET'!$L196)</f>
        <v>2.4589144842718555</v>
      </c>
      <c r="E198" s="11">
        <f>MIN(D198*Constantes!$D$16,0.8*(H197+Clima!$F196-F198-G198-Constantes!$D$12))</f>
        <v>3.4876389723144996E-2</v>
      </c>
      <c r="F198" s="11">
        <f>IF(Clima!$F196&gt;0.05*Constantes!$D$17,((Clima!$F196-0.05*Constantes!$D$17)^2)/(Clima!$F196+0.95*Constantes!$D$17),0)</f>
        <v>0</v>
      </c>
      <c r="G198" s="11">
        <f>MAX(0,H197+Clima!$F196-F198-Constantes!$D$11)</f>
        <v>0</v>
      </c>
      <c r="H198" s="11">
        <f>H197+Clima!$F196-F198-E198-G198</f>
        <v>7.5087190974307862</v>
      </c>
      <c r="I198" s="11">
        <f>0.0526*F198*Clima!$F196^1.218</f>
        <v>0</v>
      </c>
      <c r="J198" s="11">
        <f>I198*Constantes!$D$24</f>
        <v>0</v>
      </c>
      <c r="K198" s="33"/>
      <c r="L198" s="11">
        <v>193</v>
      </c>
      <c r="M198" s="11">
        <f>'Cálculos de ET'!$I196*((1-Constantes!$E$18)*'Cálculos de ET'!$K196+'Cálculos de ET'!$L196)</f>
        <v>2.4589144842718555</v>
      </c>
      <c r="N198" s="11">
        <f>MIN(M198*Constantes!$E$16,0.8*(Q197+Clima!$F196-O198-P198-Constantes!$D$12))</f>
        <v>3.162803035824098E-2</v>
      </c>
      <c r="O198" s="11">
        <f>IF(Clima!$F196&gt;0.05*Constantes!$E$17,((Clima!$F196-0.05*Constantes!$E$17)^2)/(Clima!$F196+0.95*Constantes!$E$17),0)</f>
        <v>0</v>
      </c>
      <c r="P198" s="11">
        <f>MAX(0,Q197+Clima!$F196-O198-Constantes!$D$11)</f>
        <v>0</v>
      </c>
      <c r="Q198" s="11">
        <f>Q197+Clima!$F196-O198-N198-P198</f>
        <v>7.5079070075895604</v>
      </c>
      <c r="R198" s="11">
        <f>0.0526*O198*Clima!$F196^1.218</f>
        <v>0</v>
      </c>
      <c r="S198" s="11">
        <f>R198*Constantes!$E$24</f>
        <v>0</v>
      </c>
      <c r="T198" s="33"/>
      <c r="U198" s="11">
        <v>193</v>
      </c>
      <c r="V198" s="11">
        <f>'Cálculos de ET'!$I196*((1-Constantes!$F$18)*'Cálculos de ET'!$K196+'Cálculos de ET'!$L196)</f>
        <v>2.4589144842718555</v>
      </c>
      <c r="W198" s="11">
        <f>MIN(V198*Constantes!$F$16,0.8*(Z197+Clima!$F196-X198-Y198-Constantes!$D$12))</f>
        <v>2.8082633657285073E-2</v>
      </c>
      <c r="X198" s="11">
        <f>IF(Clima!$F196&gt;0.05*Constantes!$F$17,((Clima!$F196-0.05*Constantes!$F$17)^2)/(Clima!$F196+0.95*Constantes!$F$17),0)</f>
        <v>0</v>
      </c>
      <c r="Y198" s="11">
        <f>MAX(0,Z197+Clima!$F196-X198-Constantes!$D$11)</f>
        <v>0</v>
      </c>
      <c r="Z198" s="11">
        <f>Z197+Clima!$F196-X198-W198-Y198</f>
        <v>7.5070206584143211</v>
      </c>
      <c r="AA198" s="11">
        <f>0.0526*X198*Clima!$F196^1.218</f>
        <v>0</v>
      </c>
      <c r="AB198" s="11">
        <f>AA198*Constantes!$F$24</f>
        <v>0</v>
      </c>
      <c r="AC198" s="33"/>
      <c r="AD198" s="11">
        <v>193</v>
      </c>
      <c r="AE198" s="11">
        <f>0.0526*Clima!$F196^2.218</f>
        <v>0</v>
      </c>
      <c r="AF198" s="11">
        <f>IF(Clima!$F196&gt;0.05*$AJ$6,((Clima!$F196-0.05*$AJ$6)^2)/(Clima!$F196+0.95*$AJ$6),0)</f>
        <v>0</v>
      </c>
      <c r="AG198" s="11">
        <v>0</v>
      </c>
      <c r="AH198" s="11"/>
      <c r="AI198" s="11"/>
      <c r="AJ198" s="33"/>
      <c r="AK198" s="34"/>
    </row>
    <row r="199" spans="2:37" x14ac:dyDescent="0.25">
      <c r="B199" s="32"/>
      <c r="C199" s="11">
        <v>194</v>
      </c>
      <c r="D199" s="11">
        <f>'Cálculos de ET'!$I197*((1-Constantes!$D$18)*'Cálculos de ET'!$K197+'Cálculos de ET'!$L197)</f>
        <v>2.3655261683162752</v>
      </c>
      <c r="E199" s="11">
        <f>MIN(D199*Constantes!$D$16,0.8*(H198+Clima!$F197-F199-G199-Constantes!$D$12))</f>
        <v>6.9752779446289994E-3</v>
      </c>
      <c r="F199" s="11">
        <f>IF(Clima!$F197&gt;0.05*Constantes!$D$17,((Clima!$F197-0.05*Constantes!$D$17)^2)/(Clima!$F197+0.95*Constantes!$D$17),0)</f>
        <v>0</v>
      </c>
      <c r="G199" s="11">
        <f>MAX(0,H198+Clima!$F197-F199-Constantes!$D$11)</f>
        <v>0</v>
      </c>
      <c r="H199" s="11">
        <f>H198+Clima!$F197-F199-E199-G199</f>
        <v>7.5017438194861574</v>
      </c>
      <c r="I199" s="11">
        <f>0.0526*F199*Clima!$F197^1.218</f>
        <v>0</v>
      </c>
      <c r="J199" s="11">
        <f>I199*Constantes!$D$24</f>
        <v>0</v>
      </c>
      <c r="K199" s="33"/>
      <c r="L199" s="11">
        <v>194</v>
      </c>
      <c r="M199" s="11">
        <f>'Cálculos de ET'!$I197*((1-Constantes!$E$18)*'Cálculos de ET'!$K197+'Cálculos de ET'!$L197)</f>
        <v>2.3655261683162752</v>
      </c>
      <c r="N199" s="11">
        <f>MIN(M199*Constantes!$E$16,0.8*(Q198+Clima!$F197-O199-P199-Constantes!$D$12))</f>
        <v>6.3256060716483375E-3</v>
      </c>
      <c r="O199" s="11">
        <f>IF(Clima!$F197&gt;0.05*Constantes!$E$17,((Clima!$F197-0.05*Constantes!$E$17)^2)/(Clima!$F197+0.95*Constantes!$E$17),0)</f>
        <v>0</v>
      </c>
      <c r="P199" s="11">
        <f>MAX(0,Q198+Clima!$F197-O199-Constantes!$D$11)</f>
        <v>0</v>
      </c>
      <c r="Q199" s="11">
        <f>Q198+Clima!$F197-O199-N199-P199</f>
        <v>7.5015814015179121</v>
      </c>
      <c r="R199" s="11">
        <f>0.0526*O199*Clima!$F197^1.218</f>
        <v>0</v>
      </c>
      <c r="S199" s="11">
        <f>R199*Constantes!$E$24</f>
        <v>0</v>
      </c>
      <c r="T199" s="33"/>
      <c r="U199" s="11">
        <v>194</v>
      </c>
      <c r="V199" s="11">
        <f>'Cálculos de ET'!$I197*((1-Constantes!$F$18)*'Cálculos de ET'!$K197+'Cálculos de ET'!$L197)</f>
        <v>2.3655261683162752</v>
      </c>
      <c r="W199" s="11">
        <f>MIN(V199*Constantes!$F$16,0.8*(Z198+Clima!$F197-X199-Y199-Constantes!$D$12))</f>
        <v>5.6165267314568727E-3</v>
      </c>
      <c r="X199" s="11">
        <f>IF(Clima!$F197&gt;0.05*Constantes!$F$17,((Clima!$F197-0.05*Constantes!$F$17)^2)/(Clima!$F197+0.95*Constantes!$F$17),0)</f>
        <v>0</v>
      </c>
      <c r="Y199" s="11">
        <f>MAX(0,Z198+Clima!$F197-X199-Constantes!$D$11)</f>
        <v>0</v>
      </c>
      <c r="Z199" s="11">
        <f>Z198+Clima!$F197-X199-W199-Y199</f>
        <v>7.5014041316828646</v>
      </c>
      <c r="AA199" s="11">
        <f>0.0526*X199*Clima!$F197^1.218</f>
        <v>0</v>
      </c>
      <c r="AB199" s="11">
        <f>AA199*Constantes!$F$24</f>
        <v>0</v>
      </c>
      <c r="AC199" s="33"/>
      <c r="AD199" s="11">
        <v>194</v>
      </c>
      <c r="AE199" s="11">
        <f>0.0526*Clima!$F197^2.218</f>
        <v>0</v>
      </c>
      <c r="AF199" s="11">
        <f>IF(Clima!$F197&gt;0.05*$AJ$6,((Clima!$F197-0.05*$AJ$6)^2)/(Clima!$F197+0.95*$AJ$6),0)</f>
        <v>0</v>
      </c>
      <c r="AG199" s="11">
        <v>0</v>
      </c>
      <c r="AH199" s="11"/>
      <c r="AI199" s="11"/>
      <c r="AJ199" s="33"/>
      <c r="AK199" s="34"/>
    </row>
    <row r="200" spans="2:37" x14ac:dyDescent="0.25">
      <c r="B200" s="32"/>
      <c r="C200" s="11">
        <v>195</v>
      </c>
      <c r="D200" s="11">
        <f>'Cálculos de ET'!$I198*((1-Constantes!$D$18)*'Cálculos de ET'!$K198+'Cálculos de ET'!$L198)</f>
        <v>2.3265015716962725</v>
      </c>
      <c r="E200" s="11">
        <f>MIN(D200*Constantes!$D$16,0.8*(H199+Clima!$F198-F200-G200-Constantes!$D$12))</f>
        <v>1.3950555889259419E-3</v>
      </c>
      <c r="F200" s="11">
        <f>IF(Clima!$F198&gt;0.05*Constantes!$D$17,((Clima!$F198-0.05*Constantes!$D$17)^2)/(Clima!$F198+0.95*Constantes!$D$17),0)</f>
        <v>0</v>
      </c>
      <c r="G200" s="11">
        <f>MAX(0,H199+Clima!$F198-F200-Constantes!$D$11)</f>
        <v>0</v>
      </c>
      <c r="H200" s="11">
        <f>H199+Clima!$F198-F200-E200-G200</f>
        <v>7.5003487638972315</v>
      </c>
      <c r="I200" s="11">
        <f>0.0526*F200*Clima!$F198^1.218</f>
        <v>0</v>
      </c>
      <c r="J200" s="11">
        <f>I200*Constantes!$D$24</f>
        <v>0</v>
      </c>
      <c r="K200" s="33"/>
      <c r="L200" s="11">
        <v>195</v>
      </c>
      <c r="M200" s="11">
        <f>'Cálculos de ET'!$I198*((1-Constantes!$E$18)*'Cálculos de ET'!$K198+'Cálculos de ET'!$L198)</f>
        <v>2.3265015716962725</v>
      </c>
      <c r="N200" s="11">
        <f>MIN(M200*Constantes!$E$16,0.8*(Q199+Clima!$F198-O200-P200-Constantes!$D$12))</f>
        <v>1.2651212143296676E-3</v>
      </c>
      <c r="O200" s="11">
        <f>IF(Clima!$F198&gt;0.05*Constantes!$E$17,((Clima!$F198-0.05*Constantes!$E$17)^2)/(Clima!$F198+0.95*Constantes!$E$17),0)</f>
        <v>0</v>
      </c>
      <c r="P200" s="11">
        <f>MAX(0,Q199+Clima!$F198-O200-Constantes!$D$11)</f>
        <v>0</v>
      </c>
      <c r="Q200" s="11">
        <f>Q199+Clima!$F198-O200-N200-P200</f>
        <v>7.5003162803035828</v>
      </c>
      <c r="R200" s="11">
        <f>0.0526*O200*Clima!$F198^1.218</f>
        <v>0</v>
      </c>
      <c r="S200" s="11">
        <f>R200*Constantes!$E$24</f>
        <v>0</v>
      </c>
      <c r="T200" s="33"/>
      <c r="U200" s="11">
        <v>195</v>
      </c>
      <c r="V200" s="11">
        <f>'Cálculos de ET'!$I198*((1-Constantes!$F$18)*'Cálculos de ET'!$K198+'Cálculos de ET'!$L198)</f>
        <v>2.3265015716962725</v>
      </c>
      <c r="W200" s="11">
        <f>MIN(V200*Constantes!$F$16,0.8*(Z199+Clima!$F198-X200-Y200-Constantes!$D$12))</f>
        <v>1.1233053462916588E-3</v>
      </c>
      <c r="X200" s="11">
        <f>IF(Clima!$F198&gt;0.05*Constantes!$F$17,((Clima!$F198-0.05*Constantes!$F$17)^2)/(Clima!$F198+0.95*Constantes!$F$17),0)</f>
        <v>0</v>
      </c>
      <c r="Y200" s="11">
        <f>MAX(0,Z199+Clima!$F198-X200-Constantes!$D$11)</f>
        <v>0</v>
      </c>
      <c r="Z200" s="11">
        <f>Z199+Clima!$F198-X200-W200-Y200</f>
        <v>7.5002808263365726</v>
      </c>
      <c r="AA200" s="11">
        <f>0.0526*X200*Clima!$F198^1.218</f>
        <v>0</v>
      </c>
      <c r="AB200" s="11">
        <f>AA200*Constantes!$F$24</f>
        <v>0</v>
      </c>
      <c r="AC200" s="33"/>
      <c r="AD200" s="11">
        <v>195</v>
      </c>
      <c r="AE200" s="11">
        <f>0.0526*Clima!$F198^2.218</f>
        <v>0</v>
      </c>
      <c r="AF200" s="11">
        <f>IF(Clima!$F198&gt;0.05*$AJ$6,((Clima!$F198-0.05*$AJ$6)^2)/(Clima!$F198+0.95*$AJ$6),0)</f>
        <v>0</v>
      </c>
      <c r="AG200" s="11">
        <v>0</v>
      </c>
      <c r="AH200" s="11"/>
      <c r="AI200" s="11"/>
      <c r="AJ200" s="33"/>
      <c r="AK200" s="34"/>
    </row>
    <row r="201" spans="2:37" x14ac:dyDescent="0.25">
      <c r="B201" s="32"/>
      <c r="C201" s="11">
        <v>196</v>
      </c>
      <c r="D201" s="11">
        <f>'Cálculos de ET'!$I199*((1-Constantes!$D$18)*'Cálculos de ET'!$K199+'Cálculos de ET'!$L199)</f>
        <v>2.4231771568181832</v>
      </c>
      <c r="E201" s="11">
        <f>MIN(D201*Constantes!$D$16,0.8*(H200+Clima!$F199-F201-G201-Constantes!$D$12))</f>
        <v>2.7901111778518841E-4</v>
      </c>
      <c r="F201" s="11">
        <f>IF(Clima!$F199&gt;0.05*Constantes!$D$17,((Clima!$F199-0.05*Constantes!$D$17)^2)/(Clima!$F199+0.95*Constantes!$D$17),0)</f>
        <v>0</v>
      </c>
      <c r="G201" s="11">
        <f>MAX(0,H200+Clima!$F199-F201-Constantes!$D$11)</f>
        <v>0</v>
      </c>
      <c r="H201" s="11">
        <f>H200+Clima!$F199-F201-E201-G201</f>
        <v>7.5000697527794467</v>
      </c>
      <c r="I201" s="11">
        <f>0.0526*F201*Clima!$F199^1.218</f>
        <v>0</v>
      </c>
      <c r="J201" s="11">
        <f>I201*Constantes!$D$24</f>
        <v>0</v>
      </c>
      <c r="K201" s="33"/>
      <c r="L201" s="11">
        <v>196</v>
      </c>
      <c r="M201" s="11">
        <f>'Cálculos de ET'!$I199*((1-Constantes!$E$18)*'Cálculos de ET'!$K199+'Cálculos de ET'!$L199)</f>
        <v>2.4231771568181832</v>
      </c>
      <c r="N201" s="11">
        <f>MIN(M201*Constantes!$E$16,0.8*(Q200+Clima!$F199-O201-P201-Constantes!$D$12))</f>
        <v>2.5302424286621772E-4</v>
      </c>
      <c r="O201" s="11">
        <f>IF(Clima!$F199&gt;0.05*Constantes!$E$17,((Clima!$F199-0.05*Constantes!$E$17)^2)/(Clima!$F199+0.95*Constantes!$E$17),0)</f>
        <v>0</v>
      </c>
      <c r="P201" s="11">
        <f>MAX(0,Q200+Clima!$F199-O201-Constantes!$D$11)</f>
        <v>0</v>
      </c>
      <c r="Q201" s="11">
        <f>Q200+Clima!$F199-O201-N201-P201</f>
        <v>7.5000632560607166</v>
      </c>
      <c r="R201" s="11">
        <f>0.0526*O201*Clima!$F199^1.218</f>
        <v>0</v>
      </c>
      <c r="S201" s="11">
        <f>R201*Constantes!$E$24</f>
        <v>0</v>
      </c>
      <c r="T201" s="33"/>
      <c r="U201" s="11">
        <v>196</v>
      </c>
      <c r="V201" s="11">
        <f>'Cálculos de ET'!$I199*((1-Constantes!$F$18)*'Cálculos de ET'!$K199+'Cálculos de ET'!$L199)</f>
        <v>2.4231771568181832</v>
      </c>
      <c r="W201" s="11">
        <f>MIN(V201*Constantes!$F$16,0.8*(Z200+Clima!$F199-X201-Y201-Constantes!$D$12))</f>
        <v>2.2466106925804754E-4</v>
      </c>
      <c r="X201" s="11">
        <f>IF(Clima!$F199&gt;0.05*Constantes!$F$17,((Clima!$F199-0.05*Constantes!$F$17)^2)/(Clima!$F199+0.95*Constantes!$F$17),0)</f>
        <v>0</v>
      </c>
      <c r="Y201" s="11">
        <f>MAX(0,Z200+Clima!$F199-X201-Constantes!$D$11)</f>
        <v>0</v>
      </c>
      <c r="Z201" s="11">
        <f>Z200+Clima!$F199-X201-W201-Y201</f>
        <v>7.5000561652673143</v>
      </c>
      <c r="AA201" s="11">
        <f>0.0526*X201*Clima!$F199^1.218</f>
        <v>0</v>
      </c>
      <c r="AB201" s="11">
        <f>AA201*Constantes!$F$24</f>
        <v>0</v>
      </c>
      <c r="AC201" s="33"/>
      <c r="AD201" s="11">
        <v>196</v>
      </c>
      <c r="AE201" s="11">
        <f>0.0526*Clima!$F199^2.218</f>
        <v>0</v>
      </c>
      <c r="AF201" s="11">
        <f>IF(Clima!$F199&gt;0.05*$AJ$6,((Clima!$F199-0.05*$AJ$6)^2)/(Clima!$F199+0.95*$AJ$6),0)</f>
        <v>0</v>
      </c>
      <c r="AG201" s="11">
        <v>0</v>
      </c>
      <c r="AH201" s="11"/>
      <c r="AI201" s="11"/>
      <c r="AJ201" s="33"/>
      <c r="AK201" s="34"/>
    </row>
    <row r="202" spans="2:37" x14ac:dyDescent="0.25">
      <c r="B202" s="32"/>
      <c r="C202" s="11">
        <v>197</v>
      </c>
      <c r="D202" s="11">
        <f>'Cálculos de ET'!$I200*((1-Constantes!$D$18)*'Cálculos de ET'!$K200+'Cálculos de ET'!$L200)</f>
        <v>2.3928827116127951</v>
      </c>
      <c r="E202" s="11">
        <f>MIN(D202*Constantes!$D$16,0.8*(H201+Clima!$F200-F202-G202-Constantes!$D$12))</f>
        <v>5.5802223557321898E-5</v>
      </c>
      <c r="F202" s="11">
        <f>IF(Clima!$F200&gt;0.05*Constantes!$D$17,((Clima!$F200-0.05*Constantes!$D$17)^2)/(Clima!$F200+0.95*Constantes!$D$17),0)</f>
        <v>0</v>
      </c>
      <c r="G202" s="11">
        <f>MAX(0,H201+Clima!$F200-F202-Constantes!$D$11)</f>
        <v>0</v>
      </c>
      <c r="H202" s="11">
        <f>H201+Clima!$F200-F202-E202-G202</f>
        <v>7.5000139505558892</v>
      </c>
      <c r="I202" s="11">
        <f>0.0526*F202*Clima!$F200^1.218</f>
        <v>0</v>
      </c>
      <c r="J202" s="11">
        <f>I202*Constantes!$D$24</f>
        <v>0</v>
      </c>
      <c r="K202" s="33"/>
      <c r="L202" s="11">
        <v>197</v>
      </c>
      <c r="M202" s="11">
        <f>'Cálculos de ET'!$I200*((1-Constantes!$E$18)*'Cálculos de ET'!$K200+'Cálculos de ET'!$L200)</f>
        <v>2.3928827116127951</v>
      </c>
      <c r="N202" s="11">
        <f>MIN(M202*Constantes!$E$16,0.8*(Q201+Clima!$F200-O202-P202-Constantes!$D$12))</f>
        <v>5.0604848573243545E-5</v>
      </c>
      <c r="O202" s="11">
        <f>IF(Clima!$F200&gt;0.05*Constantes!$E$17,((Clima!$F200-0.05*Constantes!$E$17)^2)/(Clima!$F200+0.95*Constantes!$E$17),0)</f>
        <v>0</v>
      </c>
      <c r="P202" s="11">
        <f>MAX(0,Q201+Clima!$F200-O202-Constantes!$D$11)</f>
        <v>0</v>
      </c>
      <c r="Q202" s="11">
        <f>Q201+Clima!$F200-O202-N202-P202</f>
        <v>7.5000126512121437</v>
      </c>
      <c r="R202" s="11">
        <f>0.0526*O202*Clima!$F200^1.218</f>
        <v>0</v>
      </c>
      <c r="S202" s="11">
        <f>R202*Constantes!$E$24</f>
        <v>0</v>
      </c>
      <c r="T202" s="33"/>
      <c r="U202" s="11">
        <v>197</v>
      </c>
      <c r="V202" s="11">
        <f>'Cálculos de ET'!$I200*((1-Constantes!$F$18)*'Cálculos de ET'!$K200+'Cálculos de ET'!$L200)</f>
        <v>2.3928827116127951</v>
      </c>
      <c r="W202" s="11">
        <f>MIN(V202*Constantes!$F$16,0.8*(Z201+Clima!$F200-X202-Y202-Constantes!$D$12))</f>
        <v>4.4932213851467401E-5</v>
      </c>
      <c r="X202" s="11">
        <f>IF(Clima!$F200&gt;0.05*Constantes!$F$17,((Clima!$F200-0.05*Constantes!$F$17)^2)/(Clima!$F200+0.95*Constantes!$F$17),0)</f>
        <v>0</v>
      </c>
      <c r="Y202" s="11">
        <f>MAX(0,Z201+Clima!$F200-X202-Constantes!$D$11)</f>
        <v>0</v>
      </c>
      <c r="Z202" s="11">
        <f>Z201+Clima!$F200-X202-W202-Y202</f>
        <v>7.5000112330534625</v>
      </c>
      <c r="AA202" s="11">
        <f>0.0526*X202*Clima!$F200^1.218</f>
        <v>0</v>
      </c>
      <c r="AB202" s="11">
        <f>AA202*Constantes!$F$24</f>
        <v>0</v>
      </c>
      <c r="AC202" s="33"/>
      <c r="AD202" s="11">
        <v>197</v>
      </c>
      <c r="AE202" s="11">
        <f>0.0526*Clima!$F200^2.218</f>
        <v>0</v>
      </c>
      <c r="AF202" s="11">
        <f>IF(Clima!$F200&gt;0.05*$AJ$6,((Clima!$F200-0.05*$AJ$6)^2)/(Clima!$F200+0.95*$AJ$6),0)</f>
        <v>0</v>
      </c>
      <c r="AG202" s="11">
        <v>0</v>
      </c>
      <c r="AH202" s="11"/>
      <c r="AI202" s="11"/>
      <c r="AJ202" s="33"/>
      <c r="AK202" s="34"/>
    </row>
    <row r="203" spans="2:37" x14ac:dyDescent="0.25">
      <c r="B203" s="32"/>
      <c r="C203" s="11">
        <v>198</v>
      </c>
      <c r="D203" s="11">
        <f>'Cálculos de ET'!$I201*((1-Constantes!$D$18)*'Cálculos de ET'!$K201+'Cálculos de ET'!$L201)</f>
        <v>2.3770784103924871</v>
      </c>
      <c r="E203" s="11">
        <f>MIN(D203*Constantes!$D$16,0.8*(H202+Clima!$F201-F203-G203-Constantes!$D$12))</f>
        <v>1.1160444711322271E-5</v>
      </c>
      <c r="F203" s="11">
        <f>IF(Clima!$F201&gt;0.05*Constantes!$D$17,((Clima!$F201-0.05*Constantes!$D$17)^2)/(Clima!$F201+0.95*Constantes!$D$17),0)</f>
        <v>0</v>
      </c>
      <c r="G203" s="11">
        <f>MAX(0,H202+Clima!$F201-F203-Constantes!$D$11)</f>
        <v>0</v>
      </c>
      <c r="H203" s="11">
        <f>H202+Clima!$F201-F203-E203-G203</f>
        <v>7.5000027901111777</v>
      </c>
      <c r="I203" s="11">
        <f>0.0526*F203*Clima!$F201^1.218</f>
        <v>0</v>
      </c>
      <c r="J203" s="11">
        <f>I203*Constantes!$D$24</f>
        <v>0</v>
      </c>
      <c r="K203" s="33"/>
      <c r="L203" s="11">
        <v>198</v>
      </c>
      <c r="M203" s="11">
        <f>'Cálculos de ET'!$I201*((1-Constantes!$E$18)*'Cálculos de ET'!$K201+'Cálculos de ET'!$L201)</f>
        <v>2.3770784103924871</v>
      </c>
      <c r="N203" s="11">
        <f>MIN(M203*Constantes!$E$16,0.8*(Q202+Clima!$F201-O203-P203-Constantes!$D$12))</f>
        <v>1.0120969714932927E-5</v>
      </c>
      <c r="O203" s="11">
        <f>IF(Clima!$F201&gt;0.05*Constantes!$E$17,((Clima!$F201-0.05*Constantes!$E$17)^2)/(Clima!$F201+0.95*Constantes!$E$17),0)</f>
        <v>0</v>
      </c>
      <c r="P203" s="11">
        <f>MAX(0,Q202+Clima!$F201-O203-Constantes!$D$11)</f>
        <v>0</v>
      </c>
      <c r="Q203" s="11">
        <f>Q202+Clima!$F201-O203-N203-P203</f>
        <v>7.5000025302424289</v>
      </c>
      <c r="R203" s="11">
        <f>0.0526*O203*Clima!$F201^1.218</f>
        <v>0</v>
      </c>
      <c r="S203" s="11">
        <f>R203*Constantes!$E$24</f>
        <v>0</v>
      </c>
      <c r="T203" s="33"/>
      <c r="U203" s="11">
        <v>198</v>
      </c>
      <c r="V203" s="11">
        <f>'Cálculos de ET'!$I201*((1-Constantes!$F$18)*'Cálculos de ET'!$K201+'Cálculos de ET'!$L201)</f>
        <v>2.3770784103924871</v>
      </c>
      <c r="W203" s="11">
        <f>MIN(V203*Constantes!$F$16,0.8*(Z202+Clima!$F201-X203-Y203-Constantes!$D$12))</f>
        <v>8.9864427700092623E-6</v>
      </c>
      <c r="X203" s="11">
        <f>IF(Clima!$F201&gt;0.05*Constantes!$F$17,((Clima!$F201-0.05*Constantes!$F$17)^2)/(Clima!$F201+0.95*Constantes!$F$17),0)</f>
        <v>0</v>
      </c>
      <c r="Y203" s="11">
        <f>MAX(0,Z202+Clima!$F201-X203-Constantes!$D$11)</f>
        <v>0</v>
      </c>
      <c r="Z203" s="11">
        <f>Z202+Clima!$F201-X203-W203-Y203</f>
        <v>7.5000022466106921</v>
      </c>
      <c r="AA203" s="11">
        <f>0.0526*X203*Clima!$F201^1.218</f>
        <v>0</v>
      </c>
      <c r="AB203" s="11">
        <f>AA203*Constantes!$F$24</f>
        <v>0</v>
      </c>
      <c r="AC203" s="33"/>
      <c r="AD203" s="11">
        <v>198</v>
      </c>
      <c r="AE203" s="11">
        <f>0.0526*Clima!$F201^2.218</f>
        <v>0</v>
      </c>
      <c r="AF203" s="11">
        <f>IF(Clima!$F201&gt;0.05*$AJ$6,((Clima!$F201-0.05*$AJ$6)^2)/(Clima!$F201+0.95*$AJ$6),0)</f>
        <v>0</v>
      </c>
      <c r="AG203" s="11">
        <v>0</v>
      </c>
      <c r="AH203" s="11"/>
      <c r="AI203" s="11"/>
      <c r="AJ203" s="33"/>
      <c r="AK203" s="34"/>
    </row>
    <row r="204" spans="2:37" x14ac:dyDescent="0.25">
      <c r="B204" s="32"/>
      <c r="C204" s="11">
        <v>199</v>
      </c>
      <c r="D204" s="11">
        <f>'Cálculos de ET'!$I202*((1-Constantes!$D$18)*'Cálculos de ET'!$K202+'Cálculos de ET'!$L202)</f>
        <v>2.4272133157010627</v>
      </c>
      <c r="E204" s="11">
        <f>MIN(D204*Constantes!$D$16,0.8*(H203+Clima!$F202-F204-G204-Constantes!$D$12))</f>
        <v>0.16000223208894226</v>
      </c>
      <c r="F204" s="11">
        <f>IF(Clima!$F202&gt;0.05*Constantes!$D$17,((Clima!$F202-0.05*Constantes!$D$17)^2)/(Clima!$F202+0.95*Constantes!$D$17),0)</f>
        <v>0</v>
      </c>
      <c r="G204" s="11">
        <f>MAX(0,H203+Clima!$F202-F204-Constantes!$D$11)</f>
        <v>0</v>
      </c>
      <c r="H204" s="11">
        <f>H203+Clima!$F202-F204-E204-G204</f>
        <v>7.5400005580222356</v>
      </c>
      <c r="I204" s="11">
        <f>0.0526*F204*Clima!$F202^1.218</f>
        <v>0</v>
      </c>
      <c r="J204" s="11">
        <f>I204*Constantes!$D$24</f>
        <v>0</v>
      </c>
      <c r="K204" s="33"/>
      <c r="L204" s="11">
        <v>199</v>
      </c>
      <c r="M204" s="11">
        <f>'Cálculos de ET'!$I202*((1-Constantes!$E$18)*'Cálculos de ET'!$K202+'Cálculos de ET'!$L202)</f>
        <v>2.4272133157010627</v>
      </c>
      <c r="N204" s="11">
        <f>MIN(M204*Constantes!$E$16,0.8*(Q203+Clima!$F202-O204-P204-Constantes!$D$12))</f>
        <v>0.16000202419394327</v>
      </c>
      <c r="O204" s="11">
        <f>IF(Clima!$F202&gt;0.05*Constantes!$E$17,((Clima!$F202-0.05*Constantes!$E$17)^2)/(Clima!$F202+0.95*Constantes!$E$17),0)</f>
        <v>0</v>
      </c>
      <c r="P204" s="11">
        <f>MAX(0,Q203+Clima!$F202-O204-Constantes!$D$11)</f>
        <v>0</v>
      </c>
      <c r="Q204" s="11">
        <f>Q203+Clima!$F202-O204-N204-P204</f>
        <v>7.5400005060484858</v>
      </c>
      <c r="R204" s="11">
        <f>0.0526*O204*Clima!$F202^1.218</f>
        <v>0</v>
      </c>
      <c r="S204" s="11">
        <f>R204*Constantes!$E$24</f>
        <v>0</v>
      </c>
      <c r="T204" s="33"/>
      <c r="U204" s="11">
        <v>199</v>
      </c>
      <c r="V204" s="11">
        <f>'Cálculos de ET'!$I202*((1-Constantes!$F$18)*'Cálculos de ET'!$K202+'Cálculos de ET'!$L202)</f>
        <v>2.4272133157010627</v>
      </c>
      <c r="W204" s="11">
        <f>MIN(V204*Constantes!$F$16,0.8*(Z203+Clima!$F202-X204-Y204-Constantes!$D$12))</f>
        <v>0.16000179728855388</v>
      </c>
      <c r="X204" s="11">
        <f>IF(Clima!$F202&gt;0.05*Constantes!$F$17,((Clima!$F202-0.05*Constantes!$F$17)^2)/(Clima!$F202+0.95*Constantes!$F$17),0)</f>
        <v>0</v>
      </c>
      <c r="Y204" s="11">
        <f>MAX(0,Z203+Clima!$F202-X204-Constantes!$D$11)</f>
        <v>0</v>
      </c>
      <c r="Z204" s="11">
        <f>Z203+Clima!$F202-X204-W204-Y204</f>
        <v>7.5400004493221386</v>
      </c>
      <c r="AA204" s="11">
        <f>0.0526*X204*Clima!$F202^1.218</f>
        <v>0</v>
      </c>
      <c r="AB204" s="11">
        <f>AA204*Constantes!$F$24</f>
        <v>0</v>
      </c>
      <c r="AC204" s="33"/>
      <c r="AD204" s="11">
        <v>199</v>
      </c>
      <c r="AE204" s="11">
        <f>0.0526*Clima!$F202^2.218</f>
        <v>1.4813929535417848E-3</v>
      </c>
      <c r="AF204" s="11">
        <f>IF(Clima!$F202&gt;0.05*$AJ$6,((Clima!$F202-0.05*$AJ$6)^2)/(Clima!$F202+0.95*$AJ$6),0)</f>
        <v>0</v>
      </c>
      <c r="AG204" s="11">
        <v>0</v>
      </c>
      <c r="AH204" s="11"/>
      <c r="AI204" s="11"/>
      <c r="AJ204" s="33"/>
      <c r="AK204" s="34"/>
    </row>
    <row r="205" spans="2:37" x14ac:dyDescent="0.25">
      <c r="B205" s="32"/>
      <c r="C205" s="11">
        <v>200</v>
      </c>
      <c r="D205" s="11">
        <f>'Cálculos de ET'!$I203*((1-Constantes!$D$18)*'Cálculos de ET'!$K203+'Cálculos de ET'!$L203)</f>
        <v>2.4320098624952036</v>
      </c>
      <c r="E205" s="11">
        <f>MIN(D205*Constantes!$D$16,0.8*(H204+Clima!$F203-F205-G205-Constantes!$D$12))</f>
        <v>1.2079151958039924</v>
      </c>
      <c r="F205" s="11">
        <f>IF(Clima!$F203&gt;0.05*Constantes!$D$17,((Clima!$F203-0.05*Constantes!$D$17)^2)/(Clima!$F203+0.95*Constantes!$D$17),0)</f>
        <v>0</v>
      </c>
      <c r="G205" s="11">
        <f>MAX(0,H204+Clima!$F203-F205-Constantes!$D$11)</f>
        <v>0</v>
      </c>
      <c r="H205" s="11">
        <f>H204+Clima!$F203-F205-E205-G205</f>
        <v>7.9320853622182428</v>
      </c>
      <c r="I205" s="11">
        <f>0.0526*F205*Clima!$F203^1.218</f>
        <v>0</v>
      </c>
      <c r="J205" s="11">
        <f>I205*Constantes!$D$24</f>
        <v>0</v>
      </c>
      <c r="K205" s="33"/>
      <c r="L205" s="11">
        <v>200</v>
      </c>
      <c r="M205" s="11">
        <f>'Cálculos de ET'!$I203*((1-Constantes!$E$18)*'Cálculos de ET'!$K203+'Cálculos de ET'!$L203)</f>
        <v>2.4320098624952036</v>
      </c>
      <c r="N205" s="11">
        <f>MIN(M205*Constantes!$E$16,0.8*(Q204+Clima!$F203-O205-P205-Constantes!$D$12))</f>
        <v>1.3120004048387885</v>
      </c>
      <c r="O205" s="11">
        <f>IF(Clima!$F203&gt;0.05*Constantes!$E$17,((Clima!$F203-0.05*Constantes!$E$17)^2)/(Clima!$F203+0.95*Constantes!$E$17),0)</f>
        <v>0</v>
      </c>
      <c r="P205" s="11">
        <f>MAX(0,Q204+Clima!$F203-O205-Constantes!$D$11)</f>
        <v>0</v>
      </c>
      <c r="Q205" s="11">
        <f>Q204+Clima!$F203-O205-N205-P205</f>
        <v>7.8280001012096969</v>
      </c>
      <c r="R205" s="11">
        <f>0.0526*O205*Clima!$F203^1.218</f>
        <v>0</v>
      </c>
      <c r="S205" s="11">
        <f>R205*Constantes!$E$24</f>
        <v>0</v>
      </c>
      <c r="T205" s="33"/>
      <c r="U205" s="11">
        <v>200</v>
      </c>
      <c r="V205" s="11">
        <f>'Cálculos de ET'!$I203*((1-Constantes!$F$18)*'Cálculos de ET'!$K203+'Cálculos de ET'!$L203)</f>
        <v>2.4320098624952036</v>
      </c>
      <c r="W205" s="11">
        <f>MIN(V205*Constantes!$F$16,0.8*(Z204+Clima!$F203-X205-Y205-Constantes!$D$12))</f>
        <v>1.3120003594577114</v>
      </c>
      <c r="X205" s="11">
        <f>IF(Clima!$F203&gt;0.05*Constantes!$F$17,((Clima!$F203-0.05*Constantes!$F$17)^2)/(Clima!$F203+0.95*Constantes!$F$17),0)</f>
        <v>0</v>
      </c>
      <c r="Y205" s="11">
        <f>MAX(0,Z204+Clima!$F203-X205-Constantes!$D$11)</f>
        <v>0</v>
      </c>
      <c r="Z205" s="11">
        <f>Z204+Clima!$F203-X205-W205-Y205</f>
        <v>7.8280000898644282</v>
      </c>
      <c r="AA205" s="11">
        <f>0.0526*X205*Clima!$F203^1.218</f>
        <v>0</v>
      </c>
      <c r="AB205" s="11">
        <f>AA205*Constantes!$F$24</f>
        <v>0</v>
      </c>
      <c r="AC205" s="33"/>
      <c r="AD205" s="11">
        <v>200</v>
      </c>
      <c r="AE205" s="11">
        <f>0.0526*Clima!$F203^2.218</f>
        <v>0.14918455586023374</v>
      </c>
      <c r="AF205" s="11">
        <f>IF(Clima!$F203&gt;0.05*$AJ$6,((Clima!$F203-0.05*$AJ$6)^2)/(Clima!$F203+0.95*$AJ$6),0)</f>
        <v>0</v>
      </c>
      <c r="AG205" s="11">
        <v>0</v>
      </c>
      <c r="AH205" s="11"/>
      <c r="AI205" s="11"/>
      <c r="AJ205" s="33"/>
      <c r="AK205" s="34"/>
    </row>
    <row r="206" spans="2:37" x14ac:dyDescent="0.25">
      <c r="B206" s="32"/>
      <c r="C206" s="11">
        <v>201</v>
      </c>
      <c r="D206" s="11">
        <f>'Cálculos de ET'!$I204*((1-Constantes!$D$18)*'Cálculos de ET'!$K204+'Cálculos de ET'!$L204)</f>
        <v>2.3823990786423965</v>
      </c>
      <c r="E206" s="11">
        <f>MIN(D206*Constantes!$D$16,0.8*(H205+Clima!$F204-F206-G206-Constantes!$D$12))</f>
        <v>1.1832748271049649</v>
      </c>
      <c r="F206" s="11">
        <f>IF(Clima!$F204&gt;0.05*Constantes!$D$17,((Clima!$F204-0.05*Constantes!$D$17)^2)/(Clima!$F204+0.95*Constantes!$D$17),0)</f>
        <v>7.2909215857446349E-2</v>
      </c>
      <c r="G206" s="11">
        <f>MAX(0,H205+Clima!$F204-F206-Constantes!$D$11)</f>
        <v>0</v>
      </c>
      <c r="H206" s="11">
        <f>H205+Clima!$F204-F206-E206-G206</f>
        <v>11.775901319255832</v>
      </c>
      <c r="I206" s="11">
        <f>0.0526*F206*Clima!$F204^1.218</f>
        <v>2.7899000588225854E-2</v>
      </c>
      <c r="J206" s="11">
        <f>I206*Constantes!$D$24</f>
        <v>1.7033382113498856E-4</v>
      </c>
      <c r="K206" s="33"/>
      <c r="L206" s="11">
        <v>201</v>
      </c>
      <c r="M206" s="11">
        <f>'Cálculos de ET'!$I204*((1-Constantes!$E$18)*'Cálculos de ET'!$K204+'Cálculos de ET'!$L204)</f>
        <v>2.3823990786423965</v>
      </c>
      <c r="N206" s="11">
        <f>MIN(M206*Constantes!$E$16,0.8*(Q205+Clima!$F204-O206-P206-Constantes!$D$12))</f>
        <v>1.2914761567537854</v>
      </c>
      <c r="O206" s="11">
        <f>IF(Clima!$F204&gt;0.05*Constantes!$E$17,((Clima!$F204-0.05*Constantes!$E$17)^2)/(Clima!$F204+0.95*Constantes!$E$17),0)</f>
        <v>0</v>
      </c>
      <c r="P206" s="11">
        <f>MAX(0,Q205+Clima!$F204-O206-Constantes!$D$11)</f>
        <v>0</v>
      </c>
      <c r="Q206" s="11">
        <f>Q205+Clima!$F204-O206-N206-P206</f>
        <v>11.636523944455913</v>
      </c>
      <c r="R206" s="11">
        <f>0.0526*O206*Clima!$F204^1.218</f>
        <v>0</v>
      </c>
      <c r="S206" s="11">
        <f>R206*Constantes!$E$24</f>
        <v>0</v>
      </c>
      <c r="T206" s="33"/>
      <c r="U206" s="11">
        <v>201</v>
      </c>
      <c r="V206" s="11">
        <f>'Cálculos de ET'!$I204*((1-Constantes!$F$18)*'Cálculos de ET'!$K204+'Cálculos de ET'!$L204)</f>
        <v>2.3823990786423965</v>
      </c>
      <c r="W206" s="11">
        <f>MIN(V206*Constantes!$F$16,0.8*(Z205+Clima!$F204-X206-Y206-Constantes!$D$12))</f>
        <v>1.4095716610014317</v>
      </c>
      <c r="X206" s="11">
        <f>IF(Clima!$F204&gt;0.05*Constantes!$F$17,((Clima!$F204-0.05*Constantes!$F$17)^2)/(Clima!$F204+0.95*Constantes!$F$17),0)</f>
        <v>0</v>
      </c>
      <c r="Y206" s="11">
        <f>MAX(0,Z205+Clima!$F204-X206-Constantes!$D$11)</f>
        <v>0</v>
      </c>
      <c r="Z206" s="11">
        <f>Z205+Clima!$F204-X206-W206-Y206</f>
        <v>11.518428428862997</v>
      </c>
      <c r="AA206" s="11">
        <f>0.0526*X206*Clima!$F204^1.218</f>
        <v>0</v>
      </c>
      <c r="AB206" s="11">
        <f>AA206*Constantes!$F$24</f>
        <v>0</v>
      </c>
      <c r="AC206" s="33"/>
      <c r="AD206" s="11">
        <v>201</v>
      </c>
      <c r="AE206" s="11">
        <f>0.0526*Clima!$F204^2.218</f>
        <v>1.9515352253705529</v>
      </c>
      <c r="AF206" s="11">
        <f>IF(Clima!$F204&gt;0.05*$AJ$6,((Clima!$F204-0.05*$AJ$6)^2)/(Clima!$F204+0.95*$AJ$6),0)</f>
        <v>0.29850768176925341</v>
      </c>
      <c r="AG206" s="11">
        <v>0.11422514823851004</v>
      </c>
      <c r="AH206" s="11"/>
      <c r="AI206" s="11"/>
      <c r="AJ206" s="33"/>
      <c r="AK206" s="34"/>
    </row>
    <row r="207" spans="2:37" x14ac:dyDescent="0.25">
      <c r="B207" s="32"/>
      <c r="C207" s="11">
        <v>202</v>
      </c>
      <c r="D207" s="11">
        <f>'Cálculos de ET'!$I205*((1-Constantes!$D$18)*'Cálculos de ET'!$K205+'Cálculos de ET'!$L205)</f>
        <v>2.3273455042277216</v>
      </c>
      <c r="E207" s="11">
        <f>MIN(D207*Constantes!$D$16,0.8*(H206+Clima!$F205-F207-G207-Constantes!$D$12))</f>
        <v>1.1559311677948898</v>
      </c>
      <c r="F207" s="11">
        <f>IF(Clima!$F205&gt;0.05*Constantes!$D$17,((Clima!$F205-0.05*Constantes!$D$17)^2)/(Clima!$F205+0.95*Constantes!$D$17),0)</f>
        <v>0.21872794769519549</v>
      </c>
      <c r="G207" s="11">
        <f>MAX(0,H206+Clima!$F205-F207-Constantes!$D$11)</f>
        <v>0</v>
      </c>
      <c r="H207" s="11">
        <f>H206+Clima!$F205-F207-E207-G207</f>
        <v>17.101242203765747</v>
      </c>
      <c r="I207" s="11">
        <f>0.0526*F207*Clima!$F205^1.218</f>
        <v>0.11669416260663286</v>
      </c>
      <c r="J207" s="11">
        <f>I207*Constantes!$D$24</f>
        <v>7.1246145746611789E-4</v>
      </c>
      <c r="K207" s="33"/>
      <c r="L207" s="11">
        <v>202</v>
      </c>
      <c r="M207" s="11">
        <f>'Cálculos de ET'!$I205*((1-Constantes!$E$18)*'Cálculos de ET'!$K205+'Cálculos de ET'!$L205)</f>
        <v>2.3273455042277216</v>
      </c>
      <c r="N207" s="11">
        <f>MIN(M207*Constantes!$E$16,0.8*(Q206+Clima!$F205-O207-P207-Constantes!$D$12))</f>
        <v>1.2616321313182401</v>
      </c>
      <c r="O207" s="11">
        <f>IF(Clima!$F205&gt;0.05*Constantes!$E$17,((Clima!$F205-0.05*Constantes!$E$17)^2)/(Clima!$F205+0.95*Constantes!$E$17),0)</f>
        <v>0</v>
      </c>
      <c r="P207" s="11">
        <f>MAX(0,Q206+Clima!$F205-O207-Constantes!$D$11)</f>
        <v>0</v>
      </c>
      <c r="Q207" s="11">
        <f>Q206+Clima!$F205-O207-N207-P207</f>
        <v>17.074891813137672</v>
      </c>
      <c r="R207" s="11">
        <f>0.0526*O207*Clima!$F205^1.218</f>
        <v>0</v>
      </c>
      <c r="S207" s="11">
        <f>R207*Constantes!$E$24</f>
        <v>0</v>
      </c>
      <c r="T207" s="33"/>
      <c r="U207" s="11">
        <v>202</v>
      </c>
      <c r="V207" s="11">
        <f>'Cálculos de ET'!$I205*((1-Constantes!$F$18)*'Cálculos de ET'!$K205+'Cálculos de ET'!$L205)</f>
        <v>2.3273455042277216</v>
      </c>
      <c r="W207" s="11">
        <f>MIN(V207*Constantes!$F$16,0.8*(Z206+Clima!$F205-X207-Y207-Constantes!$D$12))</f>
        <v>1.3769986302999673</v>
      </c>
      <c r="X207" s="11">
        <f>IF(Clima!$F205&gt;0.05*Constantes!$F$17,((Clima!$F205-0.05*Constantes!$F$17)^2)/(Clima!$F205+0.95*Constantes!$F$17),0)</f>
        <v>0</v>
      </c>
      <c r="Y207" s="11">
        <f>MAX(0,Z206+Clima!$F205-X207-Constantes!$D$11)</f>
        <v>0</v>
      </c>
      <c r="Z207" s="11">
        <f>Z206+Clima!$F205-X207-W207-Y207</f>
        <v>16.841429798563027</v>
      </c>
      <c r="AA207" s="11">
        <f>0.0526*X207*Clima!$F205^1.218</f>
        <v>0</v>
      </c>
      <c r="AB207" s="11">
        <f>AA207*Constantes!$F$24</f>
        <v>0</v>
      </c>
      <c r="AC207" s="33"/>
      <c r="AD207" s="11">
        <v>202</v>
      </c>
      <c r="AE207" s="11">
        <f>0.0526*Clima!$F205^2.218</f>
        <v>3.5745358455700194</v>
      </c>
      <c r="AF207" s="11">
        <f>IF(Clima!$F205&gt;0.05*$AJ$6,((Clima!$F205-0.05*$AJ$6)^2)/(Clima!$F205+0.95*$AJ$6),0)</f>
        <v>0.62323226526715592</v>
      </c>
      <c r="AG207" s="11">
        <v>0.33250239885272398</v>
      </c>
      <c r="AH207" s="11"/>
      <c r="AI207" s="11"/>
      <c r="AJ207" s="33"/>
      <c r="AK207" s="34"/>
    </row>
    <row r="208" spans="2:37" x14ac:dyDescent="0.25">
      <c r="B208" s="32"/>
      <c r="C208" s="11">
        <v>203</v>
      </c>
      <c r="D208" s="11">
        <f>'Cálculos de ET'!$I206*((1-Constantes!$D$18)*'Cálculos de ET'!$K206+'Cálculos de ET'!$L206)</f>
        <v>2.4918581849136134</v>
      </c>
      <c r="E208" s="11">
        <f>MIN(D208*Constantes!$D$16,0.8*(H207+Clima!$F206-F208-G208-Constantes!$D$12))</f>
        <v>1.2376402800675916</v>
      </c>
      <c r="F208" s="11">
        <f>IF(Clima!$F206&gt;0.05*Constantes!$D$17,((Clima!$F206-0.05*Constantes!$D$17)^2)/(Clima!$F206+0.95*Constantes!$D$17),0)</f>
        <v>0</v>
      </c>
      <c r="G208" s="11">
        <f>MAX(0,H207+Clima!$F206-F208-Constantes!$D$11)</f>
        <v>0</v>
      </c>
      <c r="H208" s="11">
        <f>H207+Clima!$F206-F208-E208-G208</f>
        <v>15.863601923698155</v>
      </c>
      <c r="I208" s="11">
        <f>0.0526*F208*Clima!$F206^1.218</f>
        <v>0</v>
      </c>
      <c r="J208" s="11">
        <f>I208*Constantes!$D$24</f>
        <v>0</v>
      </c>
      <c r="K208" s="33"/>
      <c r="L208" s="11">
        <v>203</v>
      </c>
      <c r="M208" s="11">
        <f>'Cálculos de ET'!$I206*((1-Constantes!$E$18)*'Cálculos de ET'!$K206+'Cálculos de ET'!$L206)</f>
        <v>2.4918581849136134</v>
      </c>
      <c r="N208" s="11">
        <f>MIN(M208*Constantes!$E$16,0.8*(Q207+Clima!$F206-O208-P208-Constantes!$D$12))</f>
        <v>1.3508129098427812</v>
      </c>
      <c r="O208" s="11">
        <f>IF(Clima!$F206&gt;0.05*Constantes!$E$17,((Clima!$F206-0.05*Constantes!$E$17)^2)/(Clima!$F206+0.95*Constantes!$E$17),0)</f>
        <v>0</v>
      </c>
      <c r="P208" s="11">
        <f>MAX(0,Q207+Clima!$F206-O208-Constantes!$D$11)</f>
        <v>0</v>
      </c>
      <c r="Q208" s="11">
        <f>Q207+Clima!$F206-O208-N208-P208</f>
        <v>15.72407890329489</v>
      </c>
      <c r="R208" s="11">
        <f>0.0526*O208*Clima!$F206^1.218</f>
        <v>0</v>
      </c>
      <c r="S208" s="11">
        <f>R208*Constantes!$E$24</f>
        <v>0</v>
      </c>
      <c r="T208" s="33"/>
      <c r="U208" s="11">
        <v>203</v>
      </c>
      <c r="V208" s="11">
        <f>'Cálculos de ET'!$I206*((1-Constantes!$F$18)*'Cálculos de ET'!$K206+'Cálculos de ET'!$L206)</f>
        <v>2.4918581849136134</v>
      </c>
      <c r="W208" s="11">
        <f>MIN(V208*Constantes!$F$16,0.8*(Z207+Clima!$F206-X208-Y208-Constantes!$D$12))</f>
        <v>1.4743343011575778</v>
      </c>
      <c r="X208" s="11">
        <f>IF(Clima!$F206&gt;0.05*Constantes!$F$17,((Clima!$F206-0.05*Constantes!$F$17)^2)/(Clima!$F206+0.95*Constantes!$F$17),0)</f>
        <v>0</v>
      </c>
      <c r="Y208" s="11">
        <f>MAX(0,Z207+Clima!$F206-X208-Constantes!$D$11)</f>
        <v>0</v>
      </c>
      <c r="Z208" s="11">
        <f>Z207+Clima!$F206-X208-W208-Y208</f>
        <v>15.367095497405449</v>
      </c>
      <c r="AA208" s="11">
        <f>0.0526*X208*Clima!$F206^1.218</f>
        <v>0</v>
      </c>
      <c r="AB208" s="11">
        <f>AA208*Constantes!$F$24</f>
        <v>0</v>
      </c>
      <c r="AC208" s="33"/>
      <c r="AD208" s="11">
        <v>203</v>
      </c>
      <c r="AE208" s="11">
        <f>0.0526*Clima!$F206^2.218</f>
        <v>0</v>
      </c>
      <c r="AF208" s="11">
        <f>IF(Clima!$F206&gt;0.05*$AJ$6,((Clima!$F206-0.05*$AJ$6)^2)/(Clima!$F206+0.95*$AJ$6),0)</f>
        <v>0</v>
      </c>
      <c r="AG208" s="11">
        <v>0</v>
      </c>
      <c r="AH208" s="11"/>
      <c r="AI208" s="11"/>
      <c r="AJ208" s="33"/>
      <c r="AK208" s="34"/>
    </row>
    <row r="209" spans="2:37" x14ac:dyDescent="0.25">
      <c r="B209" s="32"/>
      <c r="C209" s="11">
        <v>204</v>
      </c>
      <c r="D209" s="11">
        <f>'Cálculos de ET'!$I207*((1-Constantes!$D$18)*'Cálculos de ET'!$K207+'Cálculos de ET'!$L207)</f>
        <v>2.4685634157105287</v>
      </c>
      <c r="E209" s="11">
        <f>MIN(D209*Constantes!$D$16,0.8*(H208+Clima!$F207-F209-G209-Constantes!$D$12))</f>
        <v>1.2260703822077681</v>
      </c>
      <c r="F209" s="11">
        <f>IF(Clima!$F207&gt;0.05*Constantes!$D$17,((Clima!$F207-0.05*Constantes!$D$17)^2)/(Clima!$F207+0.95*Constantes!$D$17),0)</f>
        <v>0</v>
      </c>
      <c r="G209" s="11">
        <f>MAX(0,H208+Clima!$F207-F209-Constantes!$D$11)</f>
        <v>0</v>
      </c>
      <c r="H209" s="11">
        <f>H208+Clima!$F207-F209-E209-G209</f>
        <v>14.637531541490388</v>
      </c>
      <c r="I209" s="11">
        <f>0.0526*F209*Clima!$F207^1.218</f>
        <v>0</v>
      </c>
      <c r="J209" s="11">
        <f>I209*Constantes!$D$24</f>
        <v>0</v>
      </c>
      <c r="K209" s="33"/>
      <c r="L209" s="11">
        <v>204</v>
      </c>
      <c r="M209" s="11">
        <f>'Cálculos de ET'!$I207*((1-Constantes!$E$18)*'Cálculos de ET'!$K207+'Cálculos de ET'!$L207)</f>
        <v>2.4685634157105287</v>
      </c>
      <c r="N209" s="11">
        <f>MIN(M209*Constantes!$E$16,0.8*(Q208+Clima!$F207-O209-P209-Constantes!$D$12))</f>
        <v>1.3381850343232817</v>
      </c>
      <c r="O209" s="11">
        <f>IF(Clima!$F207&gt;0.05*Constantes!$E$17,((Clima!$F207-0.05*Constantes!$E$17)^2)/(Clima!$F207+0.95*Constantes!$E$17),0)</f>
        <v>0</v>
      </c>
      <c r="P209" s="11">
        <f>MAX(0,Q208+Clima!$F207-O209-Constantes!$D$11)</f>
        <v>0</v>
      </c>
      <c r="Q209" s="11">
        <f>Q208+Clima!$F207-O209-N209-P209</f>
        <v>14.385893868971609</v>
      </c>
      <c r="R209" s="11">
        <f>0.0526*O209*Clima!$F207^1.218</f>
        <v>0</v>
      </c>
      <c r="S209" s="11">
        <f>R209*Constantes!$E$24</f>
        <v>0</v>
      </c>
      <c r="T209" s="33"/>
      <c r="U209" s="11">
        <v>204</v>
      </c>
      <c r="V209" s="11">
        <f>'Cálculos de ET'!$I207*((1-Constantes!$F$18)*'Cálculos de ET'!$K207+'Cálculos de ET'!$L207)</f>
        <v>2.4685634157105287</v>
      </c>
      <c r="W209" s="11">
        <f>MIN(V209*Constantes!$F$16,0.8*(Z208+Clima!$F207-X209-Y209-Constantes!$D$12))</f>
        <v>1.4605517041054716</v>
      </c>
      <c r="X209" s="11">
        <f>IF(Clima!$F207&gt;0.05*Constantes!$F$17,((Clima!$F207-0.05*Constantes!$F$17)^2)/(Clima!$F207+0.95*Constantes!$F$17),0)</f>
        <v>0</v>
      </c>
      <c r="Y209" s="11">
        <f>MAX(0,Z208+Clima!$F207-X209-Constantes!$D$11)</f>
        <v>0</v>
      </c>
      <c r="Z209" s="11">
        <f>Z208+Clima!$F207-X209-W209-Y209</f>
        <v>13.906543793299978</v>
      </c>
      <c r="AA209" s="11">
        <f>0.0526*X209*Clima!$F207^1.218</f>
        <v>0</v>
      </c>
      <c r="AB209" s="11">
        <f>AA209*Constantes!$F$24</f>
        <v>0</v>
      </c>
      <c r="AC209" s="33"/>
      <c r="AD209" s="11">
        <v>204</v>
      </c>
      <c r="AE209" s="11">
        <f>0.0526*Clima!$F207^2.218</f>
        <v>0</v>
      </c>
      <c r="AF209" s="11">
        <f>IF(Clima!$F207&gt;0.05*$AJ$6,((Clima!$F207-0.05*$AJ$6)^2)/(Clima!$F207+0.95*$AJ$6),0)</f>
        <v>0</v>
      </c>
      <c r="AG209" s="11">
        <v>0</v>
      </c>
      <c r="AH209" s="11"/>
      <c r="AI209" s="11"/>
      <c r="AJ209" s="33"/>
      <c r="AK209" s="34"/>
    </row>
    <row r="210" spans="2:37" x14ac:dyDescent="0.25">
      <c r="B210" s="32"/>
      <c r="C210" s="11">
        <v>205</v>
      </c>
      <c r="D210" s="11">
        <f>'Cálculos de ET'!$I208*((1-Constantes!$D$18)*'Cálculos de ET'!$K208+'Cálculos de ET'!$L208)</f>
        <v>2.5307781751490794</v>
      </c>
      <c r="E210" s="11">
        <f>MIN(D210*Constantes!$D$16,0.8*(H209+Clima!$F208-F210-G210-Constantes!$D$12))</f>
        <v>1.2569708133647421</v>
      </c>
      <c r="F210" s="11">
        <f>IF(Clima!$F208&gt;0.05*Constantes!$D$17,((Clima!$F208-0.05*Constantes!$D$17)^2)/(Clima!$F208+0.95*Constantes!$D$17),0)</f>
        <v>0</v>
      </c>
      <c r="G210" s="11">
        <f>MAX(0,H209+Clima!$F208-F210-Constantes!$D$11)</f>
        <v>0</v>
      </c>
      <c r="H210" s="11">
        <f>H209+Clima!$F208-F210-E210-G210</f>
        <v>13.380560728125646</v>
      </c>
      <c r="I210" s="11">
        <f>0.0526*F210*Clima!$F208^1.218</f>
        <v>0</v>
      </c>
      <c r="J210" s="11">
        <f>I210*Constantes!$D$24</f>
        <v>0</v>
      </c>
      <c r="K210" s="33"/>
      <c r="L210" s="11">
        <v>205</v>
      </c>
      <c r="M210" s="11">
        <f>'Cálculos de ET'!$I208*((1-Constantes!$E$18)*'Cálculos de ET'!$K208+'Cálculos de ET'!$L208)</f>
        <v>2.5307781751490794</v>
      </c>
      <c r="N210" s="11">
        <f>MIN(M210*Constantes!$E$16,0.8*(Q209+Clima!$F208-O210-P210-Constantes!$D$12))</f>
        <v>1.3719110708775133</v>
      </c>
      <c r="O210" s="11">
        <f>IF(Clima!$F208&gt;0.05*Constantes!$E$17,((Clima!$F208-0.05*Constantes!$E$17)^2)/(Clima!$F208+0.95*Constantes!$E$17),0)</f>
        <v>0</v>
      </c>
      <c r="P210" s="11">
        <f>MAX(0,Q209+Clima!$F208-O210-Constantes!$D$11)</f>
        <v>0</v>
      </c>
      <c r="Q210" s="11">
        <f>Q209+Clima!$F208-O210-N210-P210</f>
        <v>13.013982798094096</v>
      </c>
      <c r="R210" s="11">
        <f>0.0526*O210*Clima!$F208^1.218</f>
        <v>0</v>
      </c>
      <c r="S210" s="11">
        <f>R210*Constantes!$E$24</f>
        <v>0</v>
      </c>
      <c r="T210" s="33"/>
      <c r="U210" s="11">
        <v>205</v>
      </c>
      <c r="V210" s="11">
        <f>'Cálculos de ET'!$I208*((1-Constantes!$F$18)*'Cálculos de ET'!$K208+'Cálculos de ET'!$L208)</f>
        <v>2.5307781751490794</v>
      </c>
      <c r="W210" s="11">
        <f>MIN(V210*Constantes!$F$16,0.8*(Z209+Clima!$F208-X210-Y210-Constantes!$D$12))</f>
        <v>1.4973617258129077</v>
      </c>
      <c r="X210" s="11">
        <f>IF(Clima!$F208&gt;0.05*Constantes!$F$17,((Clima!$F208-0.05*Constantes!$F$17)^2)/(Clima!$F208+0.95*Constantes!$F$17),0)</f>
        <v>0</v>
      </c>
      <c r="Y210" s="11">
        <f>MAX(0,Z209+Clima!$F208-X210-Constantes!$D$11)</f>
        <v>0</v>
      </c>
      <c r="Z210" s="11">
        <f>Z209+Clima!$F208-X210-W210-Y210</f>
        <v>12.40918206748707</v>
      </c>
      <c r="AA210" s="11">
        <f>0.0526*X210*Clima!$F208^1.218</f>
        <v>0</v>
      </c>
      <c r="AB210" s="11">
        <f>AA210*Constantes!$F$24</f>
        <v>0</v>
      </c>
      <c r="AC210" s="33"/>
      <c r="AD210" s="11">
        <v>205</v>
      </c>
      <c r="AE210" s="11">
        <f>0.0526*Clima!$F208^2.218</f>
        <v>0</v>
      </c>
      <c r="AF210" s="11">
        <f>IF(Clima!$F208&gt;0.05*$AJ$6,((Clima!$F208-0.05*$AJ$6)^2)/(Clima!$F208+0.95*$AJ$6),0)</f>
        <v>0</v>
      </c>
      <c r="AG210" s="11">
        <v>0</v>
      </c>
      <c r="AH210" s="11"/>
      <c r="AI210" s="11"/>
      <c r="AJ210" s="33"/>
      <c r="AK210" s="34"/>
    </row>
    <row r="211" spans="2:37" x14ac:dyDescent="0.25">
      <c r="B211" s="32"/>
      <c r="C211" s="11">
        <v>206</v>
      </c>
      <c r="D211" s="11">
        <f>'Cálculos de ET'!$I209*((1-Constantes!$D$18)*'Cálculos de ET'!$K209+'Cálculos de ET'!$L209)</f>
        <v>2.5433494134397185</v>
      </c>
      <c r="E211" s="11">
        <f>MIN(D211*Constantes!$D$16,0.8*(H210+Clima!$F209-F211-G211-Constantes!$D$12))</f>
        <v>1.2632146160711</v>
      </c>
      <c r="F211" s="11">
        <f>IF(Clima!$F209&gt;0.05*Constantes!$D$17,((Clima!$F209-0.05*Constantes!$D$17)^2)/(Clima!$F209+0.95*Constantes!$D$17),0)</f>
        <v>0</v>
      </c>
      <c r="G211" s="11">
        <f>MAX(0,H210+Clima!$F209-F211-Constantes!$D$11)</f>
        <v>0</v>
      </c>
      <c r="H211" s="11">
        <f>H210+Clima!$F209-F211-E211-G211</f>
        <v>12.117346112054546</v>
      </c>
      <c r="I211" s="11">
        <f>0.0526*F211*Clima!$F209^1.218</f>
        <v>0</v>
      </c>
      <c r="J211" s="11">
        <f>I211*Constantes!$D$24</f>
        <v>0</v>
      </c>
      <c r="K211" s="33"/>
      <c r="L211" s="11">
        <v>206</v>
      </c>
      <c r="M211" s="11">
        <f>'Cálculos de ET'!$I209*((1-Constantes!$E$18)*'Cálculos de ET'!$K209+'Cálculos de ET'!$L209)</f>
        <v>2.5433494134397185</v>
      </c>
      <c r="N211" s="11">
        <f>MIN(M211*Constantes!$E$16,0.8*(Q210+Clima!$F209-O211-P211-Constantes!$D$12))</f>
        <v>1.3787258210420752</v>
      </c>
      <c r="O211" s="11">
        <f>IF(Clima!$F209&gt;0.05*Constantes!$E$17,((Clima!$F209-0.05*Constantes!$E$17)^2)/(Clima!$F209+0.95*Constantes!$E$17),0)</f>
        <v>0</v>
      </c>
      <c r="P211" s="11">
        <f>MAX(0,Q210+Clima!$F209-O211-Constantes!$D$11)</f>
        <v>0</v>
      </c>
      <c r="Q211" s="11">
        <f>Q210+Clima!$F209-O211-N211-P211</f>
        <v>11.635256977052022</v>
      </c>
      <c r="R211" s="11">
        <f>0.0526*O211*Clima!$F209^1.218</f>
        <v>0</v>
      </c>
      <c r="S211" s="11">
        <f>R211*Constantes!$E$24</f>
        <v>0</v>
      </c>
      <c r="T211" s="33"/>
      <c r="U211" s="11">
        <v>206</v>
      </c>
      <c r="V211" s="11">
        <f>'Cálculos de ET'!$I209*((1-Constantes!$F$18)*'Cálculos de ET'!$K209+'Cálculos de ET'!$L209)</f>
        <v>2.5433494134397185</v>
      </c>
      <c r="W211" s="11">
        <f>MIN(V211*Constantes!$F$16,0.8*(Z210+Clima!$F209-X211-Y211-Constantes!$D$12))</f>
        <v>1.5047996321641304</v>
      </c>
      <c r="X211" s="11">
        <f>IF(Clima!$F209&gt;0.05*Constantes!$F$17,((Clima!$F209-0.05*Constantes!$F$17)^2)/(Clima!$F209+0.95*Constantes!$F$17),0)</f>
        <v>0</v>
      </c>
      <c r="Y211" s="11">
        <f>MAX(0,Z210+Clima!$F209-X211-Constantes!$D$11)</f>
        <v>0</v>
      </c>
      <c r="Z211" s="11">
        <f>Z210+Clima!$F209-X211-W211-Y211</f>
        <v>10.904382435322939</v>
      </c>
      <c r="AA211" s="11">
        <f>0.0526*X211*Clima!$F209^1.218</f>
        <v>0</v>
      </c>
      <c r="AB211" s="11">
        <f>AA211*Constantes!$F$24</f>
        <v>0</v>
      </c>
      <c r="AC211" s="33"/>
      <c r="AD211" s="11">
        <v>206</v>
      </c>
      <c r="AE211" s="11">
        <f>0.0526*Clima!$F209^2.218</f>
        <v>0</v>
      </c>
      <c r="AF211" s="11">
        <f>IF(Clima!$F209&gt;0.05*$AJ$6,((Clima!$F209-0.05*$AJ$6)^2)/(Clima!$F209+0.95*$AJ$6),0)</f>
        <v>0</v>
      </c>
      <c r="AG211" s="11">
        <v>0</v>
      </c>
      <c r="AH211" s="11"/>
      <c r="AI211" s="11"/>
      <c r="AJ211" s="33"/>
      <c r="AK211" s="34"/>
    </row>
    <row r="212" spans="2:37" x14ac:dyDescent="0.25">
      <c r="B212" s="32"/>
      <c r="C212" s="11">
        <v>207</v>
      </c>
      <c r="D212" s="11">
        <f>'Cálculos de ET'!$I210*((1-Constantes!$D$18)*'Cálculos de ET'!$K210+'Cálculos de ET'!$L210)</f>
        <v>2.4848178062125399</v>
      </c>
      <c r="E212" s="11">
        <f>MIN(D212*Constantes!$D$16,0.8*(H211+Clima!$F210-F212-G212-Constantes!$D$12))</f>
        <v>1.2341435095370163</v>
      </c>
      <c r="F212" s="11">
        <f>IF(Clima!$F210&gt;0.05*Constantes!$D$17,((Clima!$F210-0.05*Constantes!$D$17)^2)/(Clima!$F210+0.95*Constantes!$D$17),0)</f>
        <v>0</v>
      </c>
      <c r="G212" s="11">
        <f>MAX(0,H211+Clima!$F210-F212-Constantes!$D$11)</f>
        <v>0</v>
      </c>
      <c r="H212" s="11">
        <f>H211+Clima!$F210-F212-E212-G212</f>
        <v>10.88320260251753</v>
      </c>
      <c r="I212" s="11">
        <f>0.0526*F212*Clima!$F210^1.218</f>
        <v>0</v>
      </c>
      <c r="J212" s="11">
        <f>I212*Constantes!$D$24</f>
        <v>0</v>
      </c>
      <c r="K212" s="33"/>
      <c r="L212" s="11">
        <v>207</v>
      </c>
      <c r="M212" s="11">
        <f>'Cálculos de ET'!$I210*((1-Constantes!$E$18)*'Cálculos de ET'!$K210+'Cálculos de ET'!$L210)</f>
        <v>2.4848178062125399</v>
      </c>
      <c r="N212" s="11">
        <f>MIN(M212*Constantes!$E$16,0.8*(Q211+Clima!$F210-O212-P212-Constantes!$D$12))</f>
        <v>1.3469963866966528</v>
      </c>
      <c r="O212" s="11">
        <f>IF(Clima!$F210&gt;0.05*Constantes!$E$17,((Clima!$F210-0.05*Constantes!$E$17)^2)/(Clima!$F210+0.95*Constantes!$E$17),0)</f>
        <v>0</v>
      </c>
      <c r="P212" s="11">
        <f>MAX(0,Q211+Clima!$F210-O212-Constantes!$D$11)</f>
        <v>0</v>
      </c>
      <c r="Q212" s="11">
        <f>Q211+Clima!$F210-O212-N212-P212</f>
        <v>10.288260590355369</v>
      </c>
      <c r="R212" s="11">
        <f>0.0526*O212*Clima!$F210^1.218</f>
        <v>0</v>
      </c>
      <c r="S212" s="11">
        <f>R212*Constantes!$E$24</f>
        <v>0</v>
      </c>
      <c r="T212" s="33"/>
      <c r="U212" s="11">
        <v>207</v>
      </c>
      <c r="V212" s="11">
        <f>'Cálculos de ET'!$I210*((1-Constantes!$F$18)*'Cálculos de ET'!$K210+'Cálculos de ET'!$L210)</f>
        <v>2.4848178062125399</v>
      </c>
      <c r="W212" s="11">
        <f>MIN(V212*Constantes!$F$16,0.8*(Z211+Clima!$F210-X212-Y212-Constantes!$D$12))</f>
        <v>1.4701687864926685</v>
      </c>
      <c r="X212" s="11">
        <f>IF(Clima!$F210&gt;0.05*Constantes!$F$17,((Clima!$F210-0.05*Constantes!$F$17)^2)/(Clima!$F210+0.95*Constantes!$F$17),0)</f>
        <v>0</v>
      </c>
      <c r="Y212" s="11">
        <f>MAX(0,Z211+Clima!$F210-X212-Constantes!$D$11)</f>
        <v>0</v>
      </c>
      <c r="Z212" s="11">
        <f>Z211+Clima!$F210-X212-W212-Y212</f>
        <v>9.4342136488302692</v>
      </c>
      <c r="AA212" s="11">
        <f>0.0526*X212*Clima!$F210^1.218</f>
        <v>0</v>
      </c>
      <c r="AB212" s="11">
        <f>AA212*Constantes!$F$24</f>
        <v>0</v>
      </c>
      <c r="AC212" s="33"/>
      <c r="AD212" s="11">
        <v>207</v>
      </c>
      <c r="AE212" s="11">
        <f>0.0526*Clima!$F210^2.218</f>
        <v>0</v>
      </c>
      <c r="AF212" s="11">
        <f>IF(Clima!$F210&gt;0.05*$AJ$6,((Clima!$F210-0.05*$AJ$6)^2)/(Clima!$F210+0.95*$AJ$6),0)</f>
        <v>0</v>
      </c>
      <c r="AG212" s="11">
        <v>0</v>
      </c>
      <c r="AH212" s="11"/>
      <c r="AI212" s="11"/>
      <c r="AJ212" s="33"/>
      <c r="AK212" s="34"/>
    </row>
    <row r="213" spans="2:37" x14ac:dyDescent="0.25">
      <c r="B213" s="32"/>
      <c r="C213" s="11">
        <v>208</v>
      </c>
      <c r="D213" s="11">
        <f>'Cálculos de ET'!$I211*((1-Constantes!$D$18)*'Cálculos de ET'!$K211+'Cálculos de ET'!$L211)</f>
        <v>2.4916508709423835</v>
      </c>
      <c r="E213" s="11">
        <f>MIN(D213*Constantes!$D$16,0.8*(H212+Clima!$F211-F213-G213-Constantes!$D$12))</f>
        <v>1.2375373126824618</v>
      </c>
      <c r="F213" s="11">
        <f>IF(Clima!$F211&gt;0.05*Constantes!$D$17,((Clima!$F211-0.05*Constantes!$D$17)^2)/(Clima!$F211+0.95*Constantes!$D$17),0)</f>
        <v>0</v>
      </c>
      <c r="G213" s="11">
        <f>MAX(0,H212+Clima!$F211-F213-Constantes!$D$11)</f>
        <v>0</v>
      </c>
      <c r="H213" s="11">
        <f>H212+Clima!$F211-F213-E213-G213</f>
        <v>9.645665289835069</v>
      </c>
      <c r="I213" s="11">
        <f>0.0526*F213*Clima!$F211^1.218</f>
        <v>0</v>
      </c>
      <c r="J213" s="11">
        <f>I213*Constantes!$D$24</f>
        <v>0</v>
      </c>
      <c r="K213" s="33"/>
      <c r="L213" s="11">
        <v>208</v>
      </c>
      <c r="M213" s="11">
        <f>'Cálculos de ET'!$I211*((1-Constantes!$E$18)*'Cálculos de ET'!$K211+'Cálculos de ET'!$L211)</f>
        <v>2.4916508709423835</v>
      </c>
      <c r="N213" s="11">
        <f>MIN(M213*Constantes!$E$16,0.8*(Q212+Clima!$F211-O213-P213-Constantes!$D$12))</f>
        <v>1.3507005268867913</v>
      </c>
      <c r="O213" s="11">
        <f>IF(Clima!$F211&gt;0.05*Constantes!$E$17,((Clima!$F211-0.05*Constantes!$E$17)^2)/(Clima!$F211+0.95*Constantes!$E$17),0)</f>
        <v>0</v>
      </c>
      <c r="P213" s="11">
        <f>MAX(0,Q212+Clima!$F211-O213-Constantes!$D$11)</f>
        <v>0</v>
      </c>
      <c r="Q213" s="11">
        <f>Q212+Clima!$F211-O213-N213-P213</f>
        <v>8.9375600634685775</v>
      </c>
      <c r="R213" s="11">
        <f>0.0526*O213*Clima!$F211^1.218</f>
        <v>0</v>
      </c>
      <c r="S213" s="11">
        <f>R213*Constantes!$E$24</f>
        <v>0</v>
      </c>
      <c r="T213" s="33"/>
      <c r="U213" s="11">
        <v>208</v>
      </c>
      <c r="V213" s="11">
        <f>'Cálculos de ET'!$I211*((1-Constantes!$F$18)*'Cálculos de ET'!$K211+'Cálculos de ET'!$L211)</f>
        <v>2.4916508709423835</v>
      </c>
      <c r="W213" s="11">
        <f>MIN(V213*Constantes!$F$16,0.8*(Z212+Clima!$F211-X213-Y213-Constantes!$D$12))</f>
        <v>1.4742116416496074</v>
      </c>
      <c r="X213" s="11">
        <f>IF(Clima!$F211&gt;0.05*Constantes!$F$17,((Clima!$F211-0.05*Constantes!$F$17)^2)/(Clima!$F211+0.95*Constantes!$F$17),0)</f>
        <v>0</v>
      </c>
      <c r="Y213" s="11">
        <f>MAX(0,Z212+Clima!$F211-X213-Constantes!$D$11)</f>
        <v>0</v>
      </c>
      <c r="Z213" s="11">
        <f>Z212+Clima!$F211-X213-W213-Y213</f>
        <v>7.9600020071806616</v>
      </c>
      <c r="AA213" s="11">
        <f>0.0526*X213*Clima!$F211^1.218</f>
        <v>0</v>
      </c>
      <c r="AB213" s="11">
        <f>AA213*Constantes!$F$24</f>
        <v>0</v>
      </c>
      <c r="AC213" s="33"/>
      <c r="AD213" s="11">
        <v>208</v>
      </c>
      <c r="AE213" s="11">
        <f>0.0526*Clima!$F211^2.218</f>
        <v>0</v>
      </c>
      <c r="AF213" s="11">
        <f>IF(Clima!$F211&gt;0.05*$AJ$6,((Clima!$F211-0.05*$AJ$6)^2)/(Clima!$F211+0.95*$AJ$6),0)</f>
        <v>0</v>
      </c>
      <c r="AG213" s="11">
        <v>0</v>
      </c>
      <c r="AH213" s="11"/>
      <c r="AI213" s="11"/>
      <c r="AJ213" s="33"/>
      <c r="AK213" s="34"/>
    </row>
    <row r="214" spans="2:37" x14ac:dyDescent="0.25">
      <c r="B214" s="32"/>
      <c r="C214" s="11">
        <v>209</v>
      </c>
      <c r="D214" s="11">
        <f>'Cálculos de ET'!$I212*((1-Constantes!$D$18)*'Cálculos de ET'!$K212+'Cálculos de ET'!$L212)</f>
        <v>2.537591920336109</v>
      </c>
      <c r="E214" s="11">
        <f>MIN(D214*Constantes!$D$16,0.8*(H213+Clima!$F212-F214-G214-Constantes!$D$12))</f>
        <v>1.2603550210024963</v>
      </c>
      <c r="F214" s="11">
        <f>IF(Clima!$F212&gt;0.05*Constantes!$D$17,((Clima!$F212-0.05*Constantes!$D$17)^2)/(Clima!$F212+0.95*Constantes!$D$17),0)</f>
        <v>0</v>
      </c>
      <c r="G214" s="11">
        <f>MAX(0,H213+Clima!$F212-F214-Constantes!$D$11)</f>
        <v>0</v>
      </c>
      <c r="H214" s="11">
        <f>H213+Clima!$F212-F214-E214-G214</f>
        <v>8.3853102688325727</v>
      </c>
      <c r="I214" s="11">
        <f>0.0526*F214*Clima!$F212^1.218</f>
        <v>0</v>
      </c>
      <c r="J214" s="11">
        <f>I214*Constantes!$D$24</f>
        <v>0</v>
      </c>
      <c r="K214" s="33"/>
      <c r="L214" s="11">
        <v>209</v>
      </c>
      <c r="M214" s="11">
        <f>'Cálculos de ET'!$I212*((1-Constantes!$E$18)*'Cálculos de ET'!$K212+'Cálculos de ET'!$L212)</f>
        <v>2.537591920336109</v>
      </c>
      <c r="N214" s="11">
        <f>MIN(M214*Constantes!$E$16,0.8*(Q213+Clima!$F212-O214-P214-Constantes!$D$12))</f>
        <v>1.1500480507748621</v>
      </c>
      <c r="O214" s="11">
        <f>IF(Clima!$F212&gt;0.05*Constantes!$E$17,((Clima!$F212-0.05*Constantes!$E$17)^2)/(Clima!$F212+0.95*Constantes!$E$17),0)</f>
        <v>0</v>
      </c>
      <c r="P214" s="11">
        <f>MAX(0,Q213+Clima!$F212-O214-Constantes!$D$11)</f>
        <v>0</v>
      </c>
      <c r="Q214" s="11">
        <f>Q213+Clima!$F212-O214-N214-P214</f>
        <v>7.7875120126937158</v>
      </c>
      <c r="R214" s="11">
        <f>0.0526*O214*Clima!$F212^1.218</f>
        <v>0</v>
      </c>
      <c r="S214" s="11">
        <f>R214*Constantes!$E$24</f>
        <v>0</v>
      </c>
      <c r="T214" s="33"/>
      <c r="U214" s="11">
        <v>209</v>
      </c>
      <c r="V214" s="11">
        <f>'Cálculos de ET'!$I212*((1-Constantes!$F$18)*'Cálculos de ET'!$K212+'Cálculos de ET'!$L212)</f>
        <v>2.537591920336109</v>
      </c>
      <c r="W214" s="11">
        <f>MIN(V214*Constantes!$F$16,0.8*(Z213+Clima!$F212-X214-Y214-Constantes!$D$12))</f>
        <v>0.36800160574452934</v>
      </c>
      <c r="X214" s="11">
        <f>IF(Clima!$F212&gt;0.05*Constantes!$F$17,((Clima!$F212-0.05*Constantes!$F$17)^2)/(Clima!$F212+0.95*Constantes!$F$17),0)</f>
        <v>0</v>
      </c>
      <c r="Y214" s="11">
        <f>MAX(0,Z213+Clima!$F212-X214-Constantes!$D$11)</f>
        <v>0</v>
      </c>
      <c r="Z214" s="11">
        <f>Z213+Clima!$F212-X214-W214-Y214</f>
        <v>7.592000401436132</v>
      </c>
      <c r="AA214" s="11">
        <f>0.0526*X214*Clima!$F212^1.218</f>
        <v>0</v>
      </c>
      <c r="AB214" s="11">
        <f>AA214*Constantes!$F$24</f>
        <v>0</v>
      </c>
      <c r="AC214" s="33"/>
      <c r="AD214" s="11">
        <v>209</v>
      </c>
      <c r="AE214" s="11">
        <f>0.0526*Clima!$F212^2.218</f>
        <v>0</v>
      </c>
      <c r="AF214" s="11">
        <f>IF(Clima!$F212&gt;0.05*$AJ$6,((Clima!$F212-0.05*$AJ$6)^2)/(Clima!$F212+0.95*$AJ$6),0)</f>
        <v>0</v>
      </c>
      <c r="AG214" s="11">
        <v>0</v>
      </c>
      <c r="AH214" s="11"/>
      <c r="AI214" s="11"/>
      <c r="AJ214" s="33"/>
      <c r="AK214" s="34"/>
    </row>
    <row r="215" spans="2:37" x14ac:dyDescent="0.25">
      <c r="B215" s="32"/>
      <c r="C215" s="11">
        <v>210</v>
      </c>
      <c r="D215" s="11">
        <f>'Cálculos de ET'!$I213*((1-Constantes!$D$18)*'Cálculos de ET'!$K213+'Cálculos de ET'!$L213)</f>
        <v>2.5661008143048143</v>
      </c>
      <c r="E215" s="11">
        <f>MIN(D215*Constantes!$D$16,0.8*(H214+Clima!$F213-F215-G215-Constantes!$D$12))</f>
        <v>0.70824821506605817</v>
      </c>
      <c r="F215" s="11">
        <f>IF(Clima!$F213&gt;0.05*Constantes!$D$17,((Clima!$F213-0.05*Constantes!$D$17)^2)/(Clima!$F213+0.95*Constantes!$D$17),0)</f>
        <v>0</v>
      </c>
      <c r="G215" s="11">
        <f>MAX(0,H214+Clima!$F213-F215-Constantes!$D$11)</f>
        <v>0</v>
      </c>
      <c r="H215" s="11">
        <f>H214+Clima!$F213-F215-E215-G215</f>
        <v>7.6770620537665142</v>
      </c>
      <c r="I215" s="11">
        <f>0.0526*F215*Clima!$F213^1.218</f>
        <v>0</v>
      </c>
      <c r="J215" s="11">
        <f>I215*Constantes!$D$24</f>
        <v>0</v>
      </c>
      <c r="K215" s="33"/>
      <c r="L215" s="11">
        <v>210</v>
      </c>
      <c r="M215" s="11">
        <f>'Cálculos de ET'!$I213*((1-Constantes!$E$18)*'Cálculos de ET'!$K213+'Cálculos de ET'!$L213)</f>
        <v>2.5661008143048143</v>
      </c>
      <c r="N215" s="11">
        <f>MIN(M215*Constantes!$E$16,0.8*(Q214+Clima!$F213-O215-P215-Constantes!$D$12))</f>
        <v>0.23000961015497268</v>
      </c>
      <c r="O215" s="11">
        <f>IF(Clima!$F213&gt;0.05*Constantes!$E$17,((Clima!$F213-0.05*Constantes!$E$17)^2)/(Clima!$F213+0.95*Constantes!$E$17),0)</f>
        <v>0</v>
      </c>
      <c r="P215" s="11">
        <f>MAX(0,Q214+Clima!$F213-O215-Constantes!$D$11)</f>
        <v>0</v>
      </c>
      <c r="Q215" s="11">
        <f>Q214+Clima!$F213-O215-N215-P215</f>
        <v>7.5575024025387432</v>
      </c>
      <c r="R215" s="11">
        <f>0.0526*O215*Clima!$F213^1.218</f>
        <v>0</v>
      </c>
      <c r="S215" s="11">
        <f>R215*Constantes!$E$24</f>
        <v>0</v>
      </c>
      <c r="T215" s="33"/>
      <c r="U215" s="11">
        <v>210</v>
      </c>
      <c r="V215" s="11">
        <f>'Cálculos de ET'!$I213*((1-Constantes!$F$18)*'Cálculos de ET'!$K213+'Cálculos de ET'!$L213)</f>
        <v>2.5661008143048143</v>
      </c>
      <c r="W215" s="11">
        <f>MIN(V215*Constantes!$F$16,0.8*(Z214+Clima!$F213-X215-Y215-Constantes!$D$12))</f>
        <v>7.3600321148905579E-2</v>
      </c>
      <c r="X215" s="11">
        <f>IF(Clima!$F213&gt;0.05*Constantes!$F$17,((Clima!$F213-0.05*Constantes!$F$17)^2)/(Clima!$F213+0.95*Constantes!$F$17),0)</f>
        <v>0</v>
      </c>
      <c r="Y215" s="11">
        <f>MAX(0,Z214+Clima!$F213-X215-Constantes!$D$11)</f>
        <v>0</v>
      </c>
      <c r="Z215" s="11">
        <f>Z214+Clima!$F213-X215-W215-Y215</f>
        <v>7.5184000802872264</v>
      </c>
      <c r="AA215" s="11">
        <f>0.0526*X215*Clima!$F213^1.218</f>
        <v>0</v>
      </c>
      <c r="AB215" s="11">
        <f>AA215*Constantes!$F$24</f>
        <v>0</v>
      </c>
      <c r="AC215" s="33"/>
      <c r="AD215" s="11">
        <v>210</v>
      </c>
      <c r="AE215" s="11">
        <f>0.0526*Clima!$F213^2.218</f>
        <v>0</v>
      </c>
      <c r="AF215" s="11">
        <f>IF(Clima!$F213&gt;0.05*$AJ$6,((Clima!$F213-0.05*$AJ$6)^2)/(Clima!$F213+0.95*$AJ$6),0)</f>
        <v>0</v>
      </c>
      <c r="AG215" s="11">
        <v>0</v>
      </c>
      <c r="AH215" s="11"/>
      <c r="AI215" s="11"/>
      <c r="AJ215" s="33"/>
      <c r="AK215" s="34"/>
    </row>
    <row r="216" spans="2:37" x14ac:dyDescent="0.25">
      <c r="B216" s="32"/>
      <c r="C216" s="11">
        <v>211</v>
      </c>
      <c r="D216" s="11">
        <f>'Cálculos de ET'!$I214*((1-Constantes!$D$18)*'Cálculos de ET'!$K214+'Cálculos de ET'!$L214)</f>
        <v>2.7269380707816415</v>
      </c>
      <c r="E216" s="11">
        <f>MIN(D216*Constantes!$D$16,0.8*(H215+Clima!$F214-F216-G216-Constantes!$D$12))</f>
        <v>0.14164964301321134</v>
      </c>
      <c r="F216" s="11">
        <f>IF(Clima!$F214&gt;0.05*Constantes!$D$17,((Clima!$F214-0.05*Constantes!$D$17)^2)/(Clima!$F214+0.95*Constantes!$D$17),0)</f>
        <v>0</v>
      </c>
      <c r="G216" s="11">
        <f>MAX(0,H215+Clima!$F214-F216-Constantes!$D$11)</f>
        <v>0</v>
      </c>
      <c r="H216" s="11">
        <f>H215+Clima!$F214-F216-E216-G216</f>
        <v>7.5354124107533025</v>
      </c>
      <c r="I216" s="11">
        <f>0.0526*F216*Clima!$F214^1.218</f>
        <v>0</v>
      </c>
      <c r="J216" s="11">
        <f>I216*Constantes!$D$24</f>
        <v>0</v>
      </c>
      <c r="K216" s="33"/>
      <c r="L216" s="11">
        <v>211</v>
      </c>
      <c r="M216" s="11">
        <f>'Cálculos de ET'!$I214*((1-Constantes!$E$18)*'Cálculos de ET'!$K214+'Cálculos de ET'!$L214)</f>
        <v>2.7269380707816415</v>
      </c>
      <c r="N216" s="11">
        <f>MIN(M216*Constantes!$E$16,0.8*(Q215+Clima!$F214-O216-P216-Constantes!$D$12))</f>
        <v>4.6001922030994541E-2</v>
      </c>
      <c r="O216" s="11">
        <f>IF(Clima!$F214&gt;0.05*Constantes!$E$17,((Clima!$F214-0.05*Constantes!$E$17)^2)/(Clima!$F214+0.95*Constantes!$E$17),0)</f>
        <v>0</v>
      </c>
      <c r="P216" s="11">
        <f>MAX(0,Q215+Clima!$F214-O216-Constantes!$D$11)</f>
        <v>0</v>
      </c>
      <c r="Q216" s="11">
        <f>Q215+Clima!$F214-O216-N216-P216</f>
        <v>7.511500480507749</v>
      </c>
      <c r="R216" s="11">
        <f>0.0526*O216*Clima!$F214^1.218</f>
        <v>0</v>
      </c>
      <c r="S216" s="11">
        <f>R216*Constantes!$E$24</f>
        <v>0</v>
      </c>
      <c r="T216" s="33"/>
      <c r="U216" s="11">
        <v>211</v>
      </c>
      <c r="V216" s="11">
        <f>'Cálculos de ET'!$I214*((1-Constantes!$F$18)*'Cálculos de ET'!$K214+'Cálculos de ET'!$L214)</f>
        <v>2.7269380707816415</v>
      </c>
      <c r="W216" s="11">
        <f>MIN(V216*Constantes!$F$16,0.8*(Z215+Clima!$F214-X216-Y216-Constantes!$D$12))</f>
        <v>1.4720064229781116E-2</v>
      </c>
      <c r="X216" s="11">
        <f>IF(Clima!$F214&gt;0.05*Constantes!$F$17,((Clima!$F214-0.05*Constantes!$F$17)^2)/(Clima!$F214+0.95*Constantes!$F$17),0)</f>
        <v>0</v>
      </c>
      <c r="Y216" s="11">
        <f>MAX(0,Z215+Clima!$F214-X216-Constantes!$D$11)</f>
        <v>0</v>
      </c>
      <c r="Z216" s="11">
        <f>Z215+Clima!$F214-X216-W216-Y216</f>
        <v>7.5036800160574453</v>
      </c>
      <c r="AA216" s="11">
        <f>0.0526*X216*Clima!$F214^1.218</f>
        <v>0</v>
      </c>
      <c r="AB216" s="11">
        <f>AA216*Constantes!$F$24</f>
        <v>0</v>
      </c>
      <c r="AC216" s="33"/>
      <c r="AD216" s="11">
        <v>211</v>
      </c>
      <c r="AE216" s="11">
        <f>0.0526*Clima!$F214^2.218</f>
        <v>0</v>
      </c>
      <c r="AF216" s="11">
        <f>IF(Clima!$F214&gt;0.05*$AJ$6,((Clima!$F214-0.05*$AJ$6)^2)/(Clima!$F214+0.95*$AJ$6),0)</f>
        <v>0</v>
      </c>
      <c r="AG216" s="11">
        <v>0</v>
      </c>
      <c r="AH216" s="11"/>
      <c r="AI216" s="11"/>
      <c r="AJ216" s="33"/>
      <c r="AK216" s="34"/>
    </row>
    <row r="217" spans="2:37" x14ac:dyDescent="0.25">
      <c r="B217" s="32"/>
      <c r="C217" s="11">
        <v>212</v>
      </c>
      <c r="D217" s="11">
        <f>'Cálculos de ET'!$I215*((1-Constantes!$D$18)*'Cálculos de ET'!$K215+'Cálculos de ET'!$L215)</f>
        <v>2.6274359376958656</v>
      </c>
      <c r="E217" s="11">
        <f>MIN(D217*Constantes!$D$16,0.8*(H216+Clima!$F215-F217-G217-Constantes!$D$12))</f>
        <v>2.8329928602641986E-2</v>
      </c>
      <c r="F217" s="11">
        <f>IF(Clima!$F215&gt;0.05*Constantes!$D$17,((Clima!$F215-0.05*Constantes!$D$17)^2)/(Clima!$F215+0.95*Constantes!$D$17),0)</f>
        <v>0</v>
      </c>
      <c r="G217" s="11">
        <f>MAX(0,H216+Clima!$F215-F217-Constantes!$D$11)</f>
        <v>0</v>
      </c>
      <c r="H217" s="11">
        <f>H216+Clima!$F215-F217-E217-G217</f>
        <v>7.5070824821506603</v>
      </c>
      <c r="I217" s="11">
        <f>0.0526*F217*Clima!$F215^1.218</f>
        <v>0</v>
      </c>
      <c r="J217" s="11">
        <f>I217*Constantes!$D$24</f>
        <v>0</v>
      </c>
      <c r="K217" s="33"/>
      <c r="L217" s="11">
        <v>212</v>
      </c>
      <c r="M217" s="11">
        <f>'Cálculos de ET'!$I215*((1-Constantes!$E$18)*'Cálculos de ET'!$K215+'Cálculos de ET'!$L215)</f>
        <v>2.6274359376958656</v>
      </c>
      <c r="N217" s="11">
        <f>MIN(M217*Constantes!$E$16,0.8*(Q216+Clima!$F215-O217-P217-Constantes!$D$12))</f>
        <v>9.2003844061991913E-3</v>
      </c>
      <c r="O217" s="11">
        <f>IF(Clima!$F215&gt;0.05*Constantes!$E$17,((Clima!$F215-0.05*Constantes!$E$17)^2)/(Clima!$F215+0.95*Constantes!$E$17),0)</f>
        <v>0</v>
      </c>
      <c r="P217" s="11">
        <f>MAX(0,Q216+Clima!$F215-O217-Constantes!$D$11)</f>
        <v>0</v>
      </c>
      <c r="Q217" s="11">
        <f>Q216+Clima!$F215-O217-N217-P217</f>
        <v>7.5023000961015498</v>
      </c>
      <c r="R217" s="11">
        <f>0.0526*O217*Clima!$F215^1.218</f>
        <v>0</v>
      </c>
      <c r="S217" s="11">
        <f>R217*Constantes!$E$24</f>
        <v>0</v>
      </c>
      <c r="T217" s="33"/>
      <c r="U217" s="11">
        <v>212</v>
      </c>
      <c r="V217" s="11">
        <f>'Cálculos de ET'!$I215*((1-Constantes!$F$18)*'Cálculos de ET'!$K215+'Cálculos de ET'!$L215)</f>
        <v>2.6274359376958656</v>
      </c>
      <c r="W217" s="11">
        <f>MIN(V217*Constantes!$F$16,0.8*(Z216+Clima!$F215-X217-Y217-Constantes!$D$12))</f>
        <v>2.9440128459562232E-3</v>
      </c>
      <c r="X217" s="11">
        <f>IF(Clima!$F215&gt;0.05*Constantes!$F$17,((Clima!$F215-0.05*Constantes!$F$17)^2)/(Clima!$F215+0.95*Constantes!$F$17),0)</f>
        <v>0</v>
      </c>
      <c r="Y217" s="11">
        <f>MAX(0,Z216+Clima!$F215-X217-Constantes!$D$11)</f>
        <v>0</v>
      </c>
      <c r="Z217" s="11">
        <f>Z216+Clima!$F215-X217-W217-Y217</f>
        <v>7.5007360032114887</v>
      </c>
      <c r="AA217" s="11">
        <f>0.0526*X217*Clima!$F215^1.218</f>
        <v>0</v>
      </c>
      <c r="AB217" s="11">
        <f>AA217*Constantes!$F$24</f>
        <v>0</v>
      </c>
      <c r="AC217" s="33"/>
      <c r="AD217" s="11">
        <v>212</v>
      </c>
      <c r="AE217" s="11">
        <f>0.0526*Clima!$F215^2.218</f>
        <v>0</v>
      </c>
      <c r="AF217" s="11">
        <f>IF(Clima!$F215&gt;0.05*$AJ$6,((Clima!$F215-0.05*$AJ$6)^2)/(Clima!$F215+0.95*$AJ$6),0)</f>
        <v>0</v>
      </c>
      <c r="AG217" s="11">
        <v>0</v>
      </c>
      <c r="AH217" s="11"/>
      <c r="AI217" s="11"/>
      <c r="AJ217" s="33"/>
      <c r="AK217" s="34"/>
    </row>
    <row r="218" spans="2:37" x14ac:dyDescent="0.25">
      <c r="B218" s="32"/>
      <c r="C218" s="11">
        <v>213</v>
      </c>
      <c r="D218" s="11">
        <f>'Cálculos de ET'!$I216*((1-Constantes!$D$18)*'Cálculos de ET'!$K216+'Cálculos de ET'!$L216)</f>
        <v>2.7690649752862511</v>
      </c>
      <c r="E218" s="11">
        <f>MIN(D218*Constantes!$D$16,0.8*(H217+Clima!$F216-F218-G218-Constantes!$D$12))</f>
        <v>5.6659857205282552E-3</v>
      </c>
      <c r="F218" s="11">
        <f>IF(Clima!$F216&gt;0.05*Constantes!$D$17,((Clima!$F216-0.05*Constantes!$D$17)^2)/(Clima!$F216+0.95*Constantes!$D$17),0)</f>
        <v>0</v>
      </c>
      <c r="G218" s="11">
        <f>MAX(0,H217+Clima!$F216-F218-Constantes!$D$11)</f>
        <v>0</v>
      </c>
      <c r="H218" s="11">
        <f>H217+Clima!$F216-F218-E218-G218</f>
        <v>7.5014164964301324</v>
      </c>
      <c r="I218" s="11">
        <f>0.0526*F218*Clima!$F216^1.218</f>
        <v>0</v>
      </c>
      <c r="J218" s="11">
        <f>I218*Constantes!$D$24</f>
        <v>0</v>
      </c>
      <c r="K218" s="33"/>
      <c r="L218" s="11">
        <v>213</v>
      </c>
      <c r="M218" s="11">
        <f>'Cálculos de ET'!$I216*((1-Constantes!$E$18)*'Cálculos de ET'!$K216+'Cálculos de ET'!$L216)</f>
        <v>2.7690649752862511</v>
      </c>
      <c r="N218" s="11">
        <f>MIN(M218*Constantes!$E$16,0.8*(Q217+Clima!$F216-O218-P218-Constantes!$D$12))</f>
        <v>1.8400768812398384E-3</v>
      </c>
      <c r="O218" s="11">
        <f>IF(Clima!$F216&gt;0.05*Constantes!$E$17,((Clima!$F216-0.05*Constantes!$E$17)^2)/(Clima!$F216+0.95*Constantes!$E$17),0)</f>
        <v>0</v>
      </c>
      <c r="P218" s="11">
        <f>MAX(0,Q217+Clima!$F216-O218-Constantes!$D$11)</f>
        <v>0</v>
      </c>
      <c r="Q218" s="11">
        <f>Q217+Clima!$F216-O218-N218-P218</f>
        <v>7.5004600192203101</v>
      </c>
      <c r="R218" s="11">
        <f>0.0526*O218*Clima!$F216^1.218</f>
        <v>0</v>
      </c>
      <c r="S218" s="11">
        <f>R218*Constantes!$E$24</f>
        <v>0</v>
      </c>
      <c r="T218" s="33"/>
      <c r="U218" s="11">
        <v>213</v>
      </c>
      <c r="V218" s="11">
        <f>'Cálculos de ET'!$I216*((1-Constantes!$F$18)*'Cálculos de ET'!$K216+'Cálculos de ET'!$L216)</f>
        <v>2.7690649752862511</v>
      </c>
      <c r="W218" s="11">
        <f>MIN(V218*Constantes!$F$16,0.8*(Z217+Clima!$F216-X218-Y218-Constantes!$D$12))</f>
        <v>5.8880256919096046E-4</v>
      </c>
      <c r="X218" s="11">
        <f>IF(Clima!$F216&gt;0.05*Constantes!$F$17,((Clima!$F216-0.05*Constantes!$F$17)^2)/(Clima!$F216+0.95*Constantes!$F$17),0)</f>
        <v>0</v>
      </c>
      <c r="Y218" s="11">
        <f>MAX(0,Z217+Clima!$F216-X218-Constantes!$D$11)</f>
        <v>0</v>
      </c>
      <c r="Z218" s="11">
        <f>Z217+Clima!$F216-X218-W218-Y218</f>
        <v>7.5001472006422976</v>
      </c>
      <c r="AA218" s="11">
        <f>0.0526*X218*Clima!$F216^1.218</f>
        <v>0</v>
      </c>
      <c r="AB218" s="11">
        <f>AA218*Constantes!$F$24</f>
        <v>0</v>
      </c>
      <c r="AC218" s="33"/>
      <c r="AD218" s="11">
        <v>213</v>
      </c>
      <c r="AE218" s="11">
        <f>0.0526*Clima!$F216^2.218</f>
        <v>0</v>
      </c>
      <c r="AF218" s="11">
        <f>IF(Clima!$F216&gt;0.05*$AJ$6,((Clima!$F216-0.05*$AJ$6)^2)/(Clima!$F216+0.95*$AJ$6),0)</f>
        <v>0</v>
      </c>
      <c r="AG218" s="11">
        <v>0</v>
      </c>
      <c r="AH218" s="11"/>
      <c r="AI218" s="11"/>
      <c r="AJ218" s="33"/>
      <c r="AK218" s="34"/>
    </row>
    <row r="219" spans="2:37" x14ac:dyDescent="0.25">
      <c r="B219" s="32"/>
      <c r="C219" s="11">
        <v>214</v>
      </c>
      <c r="D219" s="11">
        <f>'Cálculos de ET'!$I217*((1-Constantes!$D$18)*'Cálculos de ET'!$K217+'Cálculos de ET'!$L217)</f>
        <v>2.749748277783671</v>
      </c>
      <c r="E219" s="11">
        <f>MIN(D219*Constantes!$D$16,0.8*(H218+Clima!$F217-F219-G219-Constantes!$D$12))</f>
        <v>0.32113319714410626</v>
      </c>
      <c r="F219" s="11">
        <f>IF(Clima!$F217&gt;0.05*Constantes!$D$17,((Clima!$F217-0.05*Constantes!$D$17)^2)/(Clima!$F217+0.95*Constantes!$D$17),0)</f>
        <v>0</v>
      </c>
      <c r="G219" s="11">
        <f>MAX(0,H218+Clima!$F217-F219-Constantes!$D$11)</f>
        <v>0</v>
      </c>
      <c r="H219" s="11">
        <f>H218+Clima!$F217-F219-E219-G219</f>
        <v>7.5802832992860267</v>
      </c>
      <c r="I219" s="11">
        <f>0.0526*F219*Clima!$F217^1.218</f>
        <v>0</v>
      </c>
      <c r="J219" s="11">
        <f>I219*Constantes!$D$24</f>
        <v>0</v>
      </c>
      <c r="K219" s="33"/>
      <c r="L219" s="11">
        <v>214</v>
      </c>
      <c r="M219" s="11">
        <f>'Cálculos de ET'!$I217*((1-Constantes!$E$18)*'Cálculos de ET'!$K217+'Cálculos de ET'!$L217)</f>
        <v>2.749748277783671</v>
      </c>
      <c r="N219" s="11">
        <f>MIN(M219*Constantes!$E$16,0.8*(Q218+Clima!$F217-O219-P219-Constantes!$D$12))</f>
        <v>0.32036801537624843</v>
      </c>
      <c r="O219" s="11">
        <f>IF(Clima!$F217&gt;0.05*Constantes!$E$17,((Clima!$F217-0.05*Constantes!$E$17)^2)/(Clima!$F217+0.95*Constantes!$E$17),0)</f>
        <v>0</v>
      </c>
      <c r="P219" s="11">
        <f>MAX(0,Q218+Clima!$F217-O219-Constantes!$D$11)</f>
        <v>0</v>
      </c>
      <c r="Q219" s="11">
        <f>Q218+Clima!$F217-O219-N219-P219</f>
        <v>7.5800920038440625</v>
      </c>
      <c r="R219" s="11">
        <f>0.0526*O219*Clima!$F217^1.218</f>
        <v>0</v>
      </c>
      <c r="S219" s="11">
        <f>R219*Constantes!$E$24</f>
        <v>0</v>
      </c>
      <c r="T219" s="33"/>
      <c r="U219" s="11">
        <v>214</v>
      </c>
      <c r="V219" s="11">
        <f>'Cálculos de ET'!$I217*((1-Constantes!$F$18)*'Cálculos de ET'!$K217+'Cálculos de ET'!$L217)</f>
        <v>2.749748277783671</v>
      </c>
      <c r="W219" s="11">
        <f>MIN(V219*Constantes!$F$16,0.8*(Z218+Clima!$F217-X219-Y219-Constantes!$D$12))</f>
        <v>0.32011776051383833</v>
      </c>
      <c r="X219" s="11">
        <f>IF(Clima!$F217&gt;0.05*Constantes!$F$17,((Clima!$F217-0.05*Constantes!$F$17)^2)/(Clima!$F217+0.95*Constantes!$F$17),0)</f>
        <v>0</v>
      </c>
      <c r="Y219" s="11">
        <f>MAX(0,Z218+Clima!$F217-X219-Constantes!$D$11)</f>
        <v>0</v>
      </c>
      <c r="Z219" s="11">
        <f>Z218+Clima!$F217-X219-W219-Y219</f>
        <v>7.5800294401284596</v>
      </c>
      <c r="AA219" s="11">
        <f>0.0526*X219*Clima!$F217^1.218</f>
        <v>0</v>
      </c>
      <c r="AB219" s="11">
        <f>AA219*Constantes!$F$24</f>
        <v>0</v>
      </c>
      <c r="AC219" s="33"/>
      <c r="AD219" s="11">
        <v>214</v>
      </c>
      <c r="AE219" s="11">
        <f>0.0526*Clima!$F217^2.218</f>
        <v>6.8921513346888582E-3</v>
      </c>
      <c r="AF219" s="11">
        <f>IF(Clima!$F217&gt;0.05*$AJ$6,((Clima!$F217-0.05*$AJ$6)^2)/(Clima!$F217+0.95*$AJ$6),0)</f>
        <v>0</v>
      </c>
      <c r="AG219" s="11">
        <v>0</v>
      </c>
      <c r="AH219" s="11"/>
      <c r="AI219" s="11"/>
      <c r="AJ219" s="33"/>
      <c r="AK219" s="34"/>
    </row>
    <row r="220" spans="2:37" x14ac:dyDescent="0.25">
      <c r="B220" s="32"/>
      <c r="C220" s="11">
        <v>215</v>
      </c>
      <c r="D220" s="11">
        <f>'Cálculos de ET'!$I218*((1-Constantes!$D$18)*'Cálculos de ET'!$K218+'Cálculos de ET'!$L218)</f>
        <v>2.7650021751840685</v>
      </c>
      <c r="E220" s="11">
        <f>MIN(D220*Constantes!$D$16,0.8*(H219+Clima!$F218-F220-G220-Constantes!$D$12))</f>
        <v>6.4226639428821383E-2</v>
      </c>
      <c r="F220" s="11">
        <f>IF(Clima!$F218&gt;0.05*Constantes!$D$17,((Clima!$F218-0.05*Constantes!$D$17)^2)/(Clima!$F218+0.95*Constantes!$D$17),0)</f>
        <v>0</v>
      </c>
      <c r="G220" s="11">
        <f>MAX(0,H219+Clima!$F218-F220-Constantes!$D$11)</f>
        <v>0</v>
      </c>
      <c r="H220" s="11">
        <f>H219+Clima!$F218-F220-E220-G220</f>
        <v>7.5160566598572052</v>
      </c>
      <c r="I220" s="11">
        <f>0.0526*F220*Clima!$F218^1.218</f>
        <v>0</v>
      </c>
      <c r="J220" s="11">
        <f>I220*Constantes!$D$24</f>
        <v>0</v>
      </c>
      <c r="K220" s="33"/>
      <c r="L220" s="11">
        <v>215</v>
      </c>
      <c r="M220" s="11">
        <f>'Cálculos de ET'!$I218*((1-Constantes!$E$18)*'Cálculos de ET'!$K218+'Cálculos de ET'!$L218)</f>
        <v>2.7650021751840685</v>
      </c>
      <c r="N220" s="11">
        <f>MIN(M220*Constantes!$E$16,0.8*(Q219+Clima!$F218-O220-P220-Constantes!$D$12))</f>
        <v>6.4073603075249966E-2</v>
      </c>
      <c r="O220" s="11">
        <f>IF(Clima!$F218&gt;0.05*Constantes!$E$17,((Clima!$F218-0.05*Constantes!$E$17)^2)/(Clima!$F218+0.95*Constantes!$E$17),0)</f>
        <v>0</v>
      </c>
      <c r="P220" s="11">
        <f>MAX(0,Q219+Clima!$F218-O220-Constantes!$D$11)</f>
        <v>0</v>
      </c>
      <c r="Q220" s="11">
        <f>Q219+Clima!$F218-O220-N220-P220</f>
        <v>7.5160184007688127</v>
      </c>
      <c r="R220" s="11">
        <f>0.0526*O220*Clima!$F218^1.218</f>
        <v>0</v>
      </c>
      <c r="S220" s="11">
        <f>R220*Constantes!$E$24</f>
        <v>0</v>
      </c>
      <c r="T220" s="33"/>
      <c r="U220" s="11">
        <v>215</v>
      </c>
      <c r="V220" s="11">
        <f>'Cálculos de ET'!$I218*((1-Constantes!$F$18)*'Cálculos de ET'!$K218+'Cálculos de ET'!$L218)</f>
        <v>2.7650021751840685</v>
      </c>
      <c r="W220" s="11">
        <f>MIN(V220*Constantes!$F$16,0.8*(Z219+Clima!$F218-X220-Y220-Constantes!$D$12))</f>
        <v>6.4023552102767667E-2</v>
      </c>
      <c r="X220" s="11">
        <f>IF(Clima!$F218&gt;0.05*Constantes!$F$17,((Clima!$F218-0.05*Constantes!$F$17)^2)/(Clima!$F218+0.95*Constantes!$F$17),0)</f>
        <v>0</v>
      </c>
      <c r="Y220" s="11">
        <f>MAX(0,Z219+Clima!$F218-X220-Constantes!$D$11)</f>
        <v>0</v>
      </c>
      <c r="Z220" s="11">
        <f>Z219+Clima!$F218-X220-W220-Y220</f>
        <v>7.5160058880256919</v>
      </c>
      <c r="AA220" s="11">
        <f>0.0526*X220*Clima!$F218^1.218</f>
        <v>0</v>
      </c>
      <c r="AB220" s="11">
        <f>AA220*Constantes!$F$24</f>
        <v>0</v>
      </c>
      <c r="AC220" s="33"/>
      <c r="AD220" s="11">
        <v>215</v>
      </c>
      <c r="AE220" s="11">
        <f>0.0526*Clima!$F218^2.218</f>
        <v>0</v>
      </c>
      <c r="AF220" s="11">
        <f>IF(Clima!$F218&gt;0.05*$AJ$6,((Clima!$F218-0.05*$AJ$6)^2)/(Clima!$F218+0.95*$AJ$6),0)</f>
        <v>0</v>
      </c>
      <c r="AG220" s="11">
        <v>0</v>
      </c>
      <c r="AH220" s="11"/>
      <c r="AI220" s="11"/>
      <c r="AJ220" s="33"/>
      <c r="AK220" s="34"/>
    </row>
    <row r="221" spans="2:37" x14ac:dyDescent="0.25">
      <c r="B221" s="32"/>
      <c r="C221" s="11">
        <v>216</v>
      </c>
      <c r="D221" s="11">
        <f>'Cálculos de ET'!$I219*((1-Constantes!$D$18)*'Cálculos de ET'!$K219+'Cálculos de ET'!$L219)</f>
        <v>2.7804575213459972</v>
      </c>
      <c r="E221" s="11">
        <f>MIN(D221*Constantes!$D$16,0.8*(H220+Clima!$F219-F221-G221-Constantes!$D$12))</f>
        <v>1.2845327885764136E-2</v>
      </c>
      <c r="F221" s="11">
        <f>IF(Clima!$F219&gt;0.05*Constantes!$D$17,((Clima!$F219-0.05*Constantes!$D$17)^2)/(Clima!$F219+0.95*Constantes!$D$17),0)</f>
        <v>0</v>
      </c>
      <c r="G221" s="11">
        <f>MAX(0,H220+Clima!$F219-F221-Constantes!$D$11)</f>
        <v>0</v>
      </c>
      <c r="H221" s="11">
        <f>H220+Clima!$F219-F221-E221-G221</f>
        <v>7.5032113319714409</v>
      </c>
      <c r="I221" s="11">
        <f>0.0526*F221*Clima!$F219^1.218</f>
        <v>0</v>
      </c>
      <c r="J221" s="11">
        <f>I221*Constantes!$D$24</f>
        <v>0</v>
      </c>
      <c r="K221" s="33"/>
      <c r="L221" s="11">
        <v>216</v>
      </c>
      <c r="M221" s="11">
        <f>'Cálculos de ET'!$I219*((1-Constantes!$E$18)*'Cálculos de ET'!$K219+'Cálculos de ET'!$L219)</f>
        <v>2.7804575213459972</v>
      </c>
      <c r="N221" s="11">
        <f>MIN(M221*Constantes!$E$16,0.8*(Q220+Clima!$F219-O221-P221-Constantes!$D$12))</f>
        <v>1.2814720615050136E-2</v>
      </c>
      <c r="O221" s="11">
        <f>IF(Clima!$F219&gt;0.05*Constantes!$E$17,((Clima!$F219-0.05*Constantes!$E$17)^2)/(Clima!$F219+0.95*Constantes!$E$17),0)</f>
        <v>0</v>
      </c>
      <c r="P221" s="11">
        <f>MAX(0,Q220+Clima!$F219-O221-Constantes!$D$11)</f>
        <v>0</v>
      </c>
      <c r="Q221" s="11">
        <f>Q220+Clima!$F219-O221-N221-P221</f>
        <v>7.5032036801537627</v>
      </c>
      <c r="R221" s="11">
        <f>0.0526*O221*Clima!$F219^1.218</f>
        <v>0</v>
      </c>
      <c r="S221" s="11">
        <f>R221*Constantes!$E$24</f>
        <v>0</v>
      </c>
      <c r="T221" s="33"/>
      <c r="U221" s="11">
        <v>216</v>
      </c>
      <c r="V221" s="11">
        <f>'Cálculos de ET'!$I219*((1-Constantes!$F$18)*'Cálculos de ET'!$K219+'Cálculos de ET'!$L219)</f>
        <v>2.7804575213459972</v>
      </c>
      <c r="W221" s="11">
        <f>MIN(V221*Constantes!$F$16,0.8*(Z220+Clima!$F219-X221-Y221-Constantes!$D$12))</f>
        <v>1.2804710420553533E-2</v>
      </c>
      <c r="X221" s="11">
        <f>IF(Clima!$F219&gt;0.05*Constantes!$F$17,((Clima!$F219-0.05*Constantes!$F$17)^2)/(Clima!$F219+0.95*Constantes!$F$17),0)</f>
        <v>0</v>
      </c>
      <c r="Y221" s="11">
        <f>MAX(0,Z220+Clima!$F219-X221-Constantes!$D$11)</f>
        <v>0</v>
      </c>
      <c r="Z221" s="11">
        <f>Z220+Clima!$F219-X221-W221-Y221</f>
        <v>7.5032011776051384</v>
      </c>
      <c r="AA221" s="11">
        <f>0.0526*X221*Clima!$F219^1.218</f>
        <v>0</v>
      </c>
      <c r="AB221" s="11">
        <f>AA221*Constantes!$F$24</f>
        <v>0</v>
      </c>
      <c r="AC221" s="33"/>
      <c r="AD221" s="11">
        <v>216</v>
      </c>
      <c r="AE221" s="11">
        <f>0.0526*Clima!$F219^2.218</f>
        <v>0</v>
      </c>
      <c r="AF221" s="11">
        <f>IF(Clima!$F219&gt;0.05*$AJ$6,((Clima!$F219-0.05*$AJ$6)^2)/(Clima!$F219+0.95*$AJ$6),0)</f>
        <v>0</v>
      </c>
      <c r="AG221" s="11">
        <v>0</v>
      </c>
      <c r="AH221" s="11"/>
      <c r="AI221" s="11"/>
      <c r="AJ221" s="33"/>
      <c r="AK221" s="34"/>
    </row>
    <row r="222" spans="2:37" x14ac:dyDescent="0.25">
      <c r="B222" s="32"/>
      <c r="C222" s="11">
        <v>217</v>
      </c>
      <c r="D222" s="11">
        <f>'Cálculos de ET'!$I220*((1-Constantes!$D$18)*'Cálculos de ET'!$K220+'Cálculos de ET'!$L220)</f>
        <v>2.8856053588146025</v>
      </c>
      <c r="E222" s="11">
        <f>MIN(D222*Constantes!$D$16,0.8*(H221+Clima!$F220-F222-G222-Constantes!$D$12))</f>
        <v>2.5690655771526852E-3</v>
      </c>
      <c r="F222" s="11">
        <f>IF(Clima!$F220&gt;0.05*Constantes!$D$17,((Clima!$F220-0.05*Constantes!$D$17)^2)/(Clima!$F220+0.95*Constantes!$D$17),0)</f>
        <v>0</v>
      </c>
      <c r="G222" s="11">
        <f>MAX(0,H221+Clima!$F220-F222-Constantes!$D$11)</f>
        <v>0</v>
      </c>
      <c r="H222" s="11">
        <f>H221+Clima!$F220-F222-E222-G222</f>
        <v>7.500642266394288</v>
      </c>
      <c r="I222" s="11">
        <f>0.0526*F222*Clima!$F220^1.218</f>
        <v>0</v>
      </c>
      <c r="J222" s="11">
        <f>I222*Constantes!$D$24</f>
        <v>0</v>
      </c>
      <c r="K222" s="33"/>
      <c r="L222" s="11">
        <v>217</v>
      </c>
      <c r="M222" s="11">
        <f>'Cálculos de ET'!$I220*((1-Constantes!$E$18)*'Cálculos de ET'!$K220+'Cálculos de ET'!$L220)</f>
        <v>2.8856053588146025</v>
      </c>
      <c r="N222" s="11">
        <f>MIN(M222*Constantes!$E$16,0.8*(Q221+Clima!$F220-O222-P222-Constantes!$D$12))</f>
        <v>2.5629441230101691E-3</v>
      </c>
      <c r="O222" s="11">
        <f>IF(Clima!$F220&gt;0.05*Constantes!$E$17,((Clima!$F220-0.05*Constantes!$E$17)^2)/(Clima!$F220+0.95*Constantes!$E$17),0)</f>
        <v>0</v>
      </c>
      <c r="P222" s="11">
        <f>MAX(0,Q221+Clima!$F220-O222-Constantes!$D$11)</f>
        <v>0</v>
      </c>
      <c r="Q222" s="11">
        <f>Q221+Clima!$F220-O222-N222-P222</f>
        <v>7.5006407360307525</v>
      </c>
      <c r="R222" s="11">
        <f>0.0526*O222*Clima!$F220^1.218</f>
        <v>0</v>
      </c>
      <c r="S222" s="11">
        <f>R222*Constantes!$E$24</f>
        <v>0</v>
      </c>
      <c r="T222" s="33"/>
      <c r="U222" s="11">
        <v>217</v>
      </c>
      <c r="V222" s="11">
        <f>'Cálculos de ET'!$I220*((1-Constantes!$F$18)*'Cálculos de ET'!$K220+'Cálculos de ET'!$L220)</f>
        <v>2.8856053588146025</v>
      </c>
      <c r="W222" s="11">
        <f>MIN(V222*Constantes!$F$16,0.8*(Z221+Clima!$F220-X222-Y222-Constantes!$D$12))</f>
        <v>2.5609420841107068E-3</v>
      </c>
      <c r="X222" s="11">
        <f>IF(Clima!$F220&gt;0.05*Constantes!$F$17,((Clima!$F220-0.05*Constantes!$F$17)^2)/(Clima!$F220+0.95*Constantes!$F$17),0)</f>
        <v>0</v>
      </c>
      <c r="Y222" s="11">
        <f>MAX(0,Z221+Clima!$F220-X222-Constantes!$D$11)</f>
        <v>0</v>
      </c>
      <c r="Z222" s="11">
        <f>Z221+Clima!$F220-X222-W222-Y222</f>
        <v>7.5006402355210273</v>
      </c>
      <c r="AA222" s="11">
        <f>0.0526*X222*Clima!$F220^1.218</f>
        <v>0</v>
      </c>
      <c r="AB222" s="11">
        <f>AA222*Constantes!$F$24</f>
        <v>0</v>
      </c>
      <c r="AC222" s="33"/>
      <c r="AD222" s="11">
        <v>217</v>
      </c>
      <c r="AE222" s="11">
        <f>0.0526*Clima!$F220^2.218</f>
        <v>0</v>
      </c>
      <c r="AF222" s="11">
        <f>IF(Clima!$F220&gt;0.05*$AJ$6,((Clima!$F220-0.05*$AJ$6)^2)/(Clima!$F220+0.95*$AJ$6),0)</f>
        <v>0</v>
      </c>
      <c r="AG222" s="11">
        <v>0</v>
      </c>
      <c r="AH222" s="11"/>
      <c r="AI222" s="11"/>
      <c r="AJ222" s="33"/>
      <c r="AK222" s="34"/>
    </row>
    <row r="223" spans="2:37" x14ac:dyDescent="0.25">
      <c r="B223" s="32"/>
      <c r="C223" s="11">
        <v>218</v>
      </c>
      <c r="D223" s="11">
        <f>'Cálculos de ET'!$I221*((1-Constantes!$D$18)*'Cálculos de ET'!$K221+'Cálculos de ET'!$L221)</f>
        <v>2.4977366865890107</v>
      </c>
      <c r="E223" s="11">
        <f>MIN(D223*Constantes!$D$16,0.8*(H222+Clima!$F221-F223-G223-Constantes!$D$12))</f>
        <v>1.2405599769042592</v>
      </c>
      <c r="F223" s="11">
        <f>IF(Clima!$F221&gt;0.05*Constantes!$D$17,((Clima!$F221-0.05*Constantes!$D$17)^2)/(Clima!$F221+0.95*Constantes!$D$17),0)</f>
        <v>0</v>
      </c>
      <c r="G223" s="11">
        <f>MAX(0,H222+Clima!$F221-F223-Constantes!$D$11)</f>
        <v>0</v>
      </c>
      <c r="H223" s="11">
        <f>H222+Clima!$F221-F223-E223-G223</f>
        <v>8.8600822894900286</v>
      </c>
      <c r="I223" s="11">
        <f>0.0526*F223*Clima!$F221^1.218</f>
        <v>0</v>
      </c>
      <c r="J223" s="11">
        <f>I223*Constantes!$D$24</f>
        <v>0</v>
      </c>
      <c r="K223" s="33"/>
      <c r="L223" s="11">
        <v>218</v>
      </c>
      <c r="M223" s="11">
        <f>'Cálculos de ET'!$I221*((1-Constantes!$E$18)*'Cálculos de ET'!$K221+'Cálculos de ET'!$L221)</f>
        <v>2.4977366865890107</v>
      </c>
      <c r="N223" s="11">
        <f>MIN(M223*Constantes!$E$16,0.8*(Q222+Clima!$F221-O223-P223-Constantes!$D$12))</f>
        <v>1.3539995903696807</v>
      </c>
      <c r="O223" s="11">
        <f>IF(Clima!$F221&gt;0.05*Constantes!$E$17,((Clima!$F221-0.05*Constantes!$E$17)^2)/(Clima!$F221+0.95*Constantes!$E$17),0)</f>
        <v>0</v>
      </c>
      <c r="P223" s="11">
        <f>MAX(0,Q222+Clima!$F221-O223-Constantes!$D$11)</f>
        <v>0</v>
      </c>
      <c r="Q223" s="11">
        <f>Q222+Clima!$F221-O223-N223-P223</f>
        <v>8.7466411456610729</v>
      </c>
      <c r="R223" s="11">
        <f>0.0526*O223*Clima!$F221^1.218</f>
        <v>0</v>
      </c>
      <c r="S223" s="11">
        <f>R223*Constantes!$E$24</f>
        <v>0</v>
      </c>
      <c r="T223" s="33"/>
      <c r="U223" s="11">
        <v>218</v>
      </c>
      <c r="V223" s="11">
        <f>'Cálculos de ET'!$I221*((1-Constantes!$F$18)*'Cálculos de ET'!$K221+'Cálculos de ET'!$L221)</f>
        <v>2.4977366865890107</v>
      </c>
      <c r="W223" s="11">
        <f>MIN(V223*Constantes!$F$16,0.8*(Z222+Clima!$F221-X223-Y223-Constantes!$D$12))</f>
        <v>1.4778123789679132</v>
      </c>
      <c r="X223" s="11">
        <f>IF(Clima!$F221&gt;0.05*Constantes!$F$17,((Clima!$F221-0.05*Constantes!$F$17)^2)/(Clima!$F221+0.95*Constantes!$F$17),0)</f>
        <v>0</v>
      </c>
      <c r="Y223" s="11">
        <f>MAX(0,Z222+Clima!$F221-X223-Constantes!$D$11)</f>
        <v>0</v>
      </c>
      <c r="Z223" s="11">
        <f>Z222+Clima!$F221-X223-W223-Y223</f>
        <v>8.6228278565531138</v>
      </c>
      <c r="AA223" s="11">
        <f>0.0526*X223*Clima!$F221^1.218</f>
        <v>0</v>
      </c>
      <c r="AB223" s="11">
        <f>AA223*Constantes!$F$24</f>
        <v>0</v>
      </c>
      <c r="AC223" s="33"/>
      <c r="AD223" s="11">
        <v>218</v>
      </c>
      <c r="AE223" s="11">
        <f>0.0526*Clima!$F221^2.218</f>
        <v>0.43792186533391209</v>
      </c>
      <c r="AF223" s="11">
        <f>IF(Clima!$F221&gt;0.05*$AJ$6,((Clima!$F221-0.05*$AJ$6)^2)/(Clima!$F221+0.95*$AJ$6),0)</f>
        <v>2.1229385132854627E-2</v>
      </c>
      <c r="AG223" s="11">
        <v>3.5756968989506619E-3</v>
      </c>
      <c r="AH223" s="11"/>
      <c r="AI223" s="11"/>
      <c r="AJ223" s="33"/>
      <c r="AK223" s="34"/>
    </row>
    <row r="224" spans="2:37" x14ac:dyDescent="0.25">
      <c r="B224" s="32"/>
      <c r="C224" s="11">
        <v>219</v>
      </c>
      <c r="D224" s="11">
        <f>'Cálculos de ET'!$I222*((1-Constantes!$D$18)*'Cálculos de ET'!$K222+'Cálculos de ET'!$L222)</f>
        <v>2.8247171975963821</v>
      </c>
      <c r="E224" s="11">
        <f>MIN(D224*Constantes!$D$16,0.8*(H223+Clima!$F222-F224-G224-Constantes!$D$12))</f>
        <v>1.0880658315920229</v>
      </c>
      <c r="F224" s="11">
        <f>IF(Clima!$F222&gt;0.05*Constantes!$D$17,((Clima!$F222-0.05*Constantes!$D$17)^2)/(Clima!$F222+0.95*Constantes!$D$17),0)</f>
        <v>0</v>
      </c>
      <c r="G224" s="11">
        <f>MAX(0,H223+Clima!$F222-F224-Constantes!$D$11)</f>
        <v>0</v>
      </c>
      <c r="H224" s="11">
        <f>H223+Clima!$F222-F224-E224-G224</f>
        <v>7.7720164578980055</v>
      </c>
      <c r="I224" s="11">
        <f>0.0526*F224*Clima!$F222^1.218</f>
        <v>0</v>
      </c>
      <c r="J224" s="11">
        <f>I224*Constantes!$D$24</f>
        <v>0</v>
      </c>
      <c r="K224" s="33"/>
      <c r="L224" s="11">
        <v>219</v>
      </c>
      <c r="M224" s="11">
        <f>'Cálculos de ET'!$I222*((1-Constantes!$E$18)*'Cálculos de ET'!$K222+'Cálculos de ET'!$L222)</f>
        <v>2.8247171975963821</v>
      </c>
      <c r="N224" s="11">
        <f>MIN(M224*Constantes!$E$16,0.8*(Q223+Clima!$F222-O224-P224-Constantes!$D$12))</f>
        <v>0.99731291652885834</v>
      </c>
      <c r="O224" s="11">
        <f>IF(Clima!$F222&gt;0.05*Constantes!$E$17,((Clima!$F222-0.05*Constantes!$E$17)^2)/(Clima!$F222+0.95*Constantes!$E$17),0)</f>
        <v>0</v>
      </c>
      <c r="P224" s="11">
        <f>MAX(0,Q223+Clima!$F222-O224-Constantes!$D$11)</f>
        <v>0</v>
      </c>
      <c r="Q224" s="11">
        <f>Q223+Clima!$F222-O224-N224-P224</f>
        <v>7.7493282291322148</v>
      </c>
      <c r="R224" s="11">
        <f>0.0526*O224*Clima!$F222^1.218</f>
        <v>0</v>
      </c>
      <c r="S224" s="11">
        <f>R224*Constantes!$E$24</f>
        <v>0</v>
      </c>
      <c r="T224" s="33"/>
      <c r="U224" s="11">
        <v>219</v>
      </c>
      <c r="V224" s="11">
        <f>'Cálculos de ET'!$I222*((1-Constantes!$F$18)*'Cálculos de ET'!$K222+'Cálculos de ET'!$L222)</f>
        <v>2.8247171975963821</v>
      </c>
      <c r="W224" s="11">
        <f>MIN(V224*Constantes!$F$16,0.8*(Z223+Clima!$F222-X224-Y224-Constantes!$D$12))</f>
        <v>0.89826228524249108</v>
      </c>
      <c r="X224" s="11">
        <f>IF(Clima!$F222&gt;0.05*Constantes!$F$17,((Clima!$F222-0.05*Constantes!$F$17)^2)/(Clima!$F222+0.95*Constantes!$F$17),0)</f>
        <v>0</v>
      </c>
      <c r="Y224" s="11">
        <f>MAX(0,Z223+Clima!$F222-X224-Constantes!$D$11)</f>
        <v>0</v>
      </c>
      <c r="Z224" s="11">
        <f>Z223+Clima!$F222-X224-W224-Y224</f>
        <v>7.7245655713106229</v>
      </c>
      <c r="AA224" s="11">
        <f>0.0526*X224*Clima!$F222^1.218</f>
        <v>0</v>
      </c>
      <c r="AB224" s="11">
        <f>AA224*Constantes!$F$24</f>
        <v>0</v>
      </c>
      <c r="AC224" s="33"/>
      <c r="AD224" s="11">
        <v>219</v>
      </c>
      <c r="AE224" s="11">
        <f>0.0526*Clima!$F222^2.218</f>
        <v>0</v>
      </c>
      <c r="AF224" s="11">
        <f>IF(Clima!$F222&gt;0.05*$AJ$6,((Clima!$F222-0.05*$AJ$6)^2)/(Clima!$F222+0.95*$AJ$6),0)</f>
        <v>0</v>
      </c>
      <c r="AG224" s="11">
        <v>0</v>
      </c>
      <c r="AH224" s="11"/>
      <c r="AI224" s="11"/>
      <c r="AJ224" s="33"/>
      <c r="AK224" s="34"/>
    </row>
    <row r="225" spans="2:37" x14ac:dyDescent="0.25">
      <c r="B225" s="32"/>
      <c r="C225" s="11">
        <v>220</v>
      </c>
      <c r="D225" s="11">
        <f>'Cálculos de ET'!$I223*((1-Constantes!$D$18)*'Cálculos de ET'!$K223+'Cálculos de ET'!$L223)</f>
        <v>2.7637870611451119</v>
      </c>
      <c r="E225" s="11">
        <f>MIN(D225*Constantes!$D$16,0.8*(H224+Clima!$F223-F225-G225-Constantes!$D$12))</f>
        <v>0.69761316631840486</v>
      </c>
      <c r="F225" s="11">
        <f>IF(Clima!$F223&gt;0.05*Constantes!$D$17,((Clima!$F223-0.05*Constantes!$D$17)^2)/(Clima!$F223+0.95*Constantes!$D$17),0)</f>
        <v>0</v>
      </c>
      <c r="G225" s="11">
        <f>MAX(0,H224+Clima!$F223-F225-Constantes!$D$11)</f>
        <v>0</v>
      </c>
      <c r="H225" s="11">
        <f>H224+Clima!$F223-F225-E225-G225</f>
        <v>7.6744032915796012</v>
      </c>
      <c r="I225" s="11">
        <f>0.0526*F225*Clima!$F223^1.218</f>
        <v>0</v>
      </c>
      <c r="J225" s="11">
        <f>I225*Constantes!$D$24</f>
        <v>0</v>
      </c>
      <c r="K225" s="33"/>
      <c r="L225" s="11">
        <v>220</v>
      </c>
      <c r="M225" s="11">
        <f>'Cálculos de ET'!$I223*((1-Constantes!$E$18)*'Cálculos de ET'!$K223+'Cálculos de ET'!$L223)</f>
        <v>2.7637870611451119</v>
      </c>
      <c r="N225" s="11">
        <f>MIN(M225*Constantes!$E$16,0.8*(Q224+Clima!$F223-O225-P225-Constantes!$D$12))</f>
        <v>0.67946258330577225</v>
      </c>
      <c r="O225" s="11">
        <f>IF(Clima!$F223&gt;0.05*Constantes!$E$17,((Clima!$F223-0.05*Constantes!$E$17)^2)/(Clima!$F223+0.95*Constantes!$E$17),0)</f>
        <v>0</v>
      </c>
      <c r="P225" s="11">
        <f>MAX(0,Q224+Clima!$F223-O225-Constantes!$D$11)</f>
        <v>0</v>
      </c>
      <c r="Q225" s="11">
        <f>Q224+Clima!$F223-O225-N225-P225</f>
        <v>7.6698656458264427</v>
      </c>
      <c r="R225" s="11">
        <f>0.0526*O225*Clima!$F223^1.218</f>
        <v>0</v>
      </c>
      <c r="S225" s="11">
        <f>R225*Constantes!$E$24</f>
        <v>0</v>
      </c>
      <c r="T225" s="33"/>
      <c r="U225" s="11">
        <v>220</v>
      </c>
      <c r="V225" s="11">
        <f>'Cálculos de ET'!$I223*((1-Constantes!$F$18)*'Cálculos de ET'!$K223+'Cálculos de ET'!$L223)</f>
        <v>2.7637870611451119</v>
      </c>
      <c r="W225" s="11">
        <f>MIN(V225*Constantes!$F$16,0.8*(Z224+Clima!$F223-X225-Y225-Constantes!$D$12))</f>
        <v>0.65965245704849884</v>
      </c>
      <c r="X225" s="11">
        <f>IF(Clima!$F223&gt;0.05*Constantes!$F$17,((Clima!$F223-0.05*Constantes!$F$17)^2)/(Clima!$F223+0.95*Constantes!$F$17),0)</f>
        <v>0</v>
      </c>
      <c r="Y225" s="11">
        <f>MAX(0,Z224+Clima!$F223-X225-Constantes!$D$11)</f>
        <v>0</v>
      </c>
      <c r="Z225" s="11">
        <f>Z224+Clima!$F223-X225-W225-Y225</f>
        <v>7.6649131142621245</v>
      </c>
      <c r="AA225" s="11">
        <f>0.0526*X225*Clima!$F223^1.218</f>
        <v>0</v>
      </c>
      <c r="AB225" s="11">
        <f>AA225*Constantes!$F$24</f>
        <v>0</v>
      </c>
      <c r="AC225" s="33"/>
      <c r="AD225" s="11">
        <v>220</v>
      </c>
      <c r="AE225" s="11">
        <f>0.0526*Clima!$F223^2.218</f>
        <v>1.6940460723560119E-2</v>
      </c>
      <c r="AF225" s="11">
        <f>IF(Clima!$F223&gt;0.05*$AJ$6,((Clima!$F223-0.05*$AJ$6)^2)/(Clima!$F223+0.95*$AJ$6),0)</f>
        <v>0</v>
      </c>
      <c r="AG225" s="11">
        <v>0</v>
      </c>
      <c r="AH225" s="11"/>
      <c r="AI225" s="11"/>
      <c r="AJ225" s="33"/>
      <c r="AK225" s="34"/>
    </row>
    <row r="226" spans="2:37" x14ac:dyDescent="0.25">
      <c r="B226" s="32"/>
      <c r="C226" s="11">
        <v>221</v>
      </c>
      <c r="D226" s="11">
        <f>'Cálculos de ET'!$I224*((1-Constantes!$D$18)*'Cálculos de ET'!$K224+'Cálculos de ET'!$L224)</f>
        <v>2.9124229046773262</v>
      </c>
      <c r="E226" s="11">
        <f>MIN(D226*Constantes!$D$16,0.8*(H225+Clima!$F224-F226-G226-Constantes!$D$12))</f>
        <v>0.13952263326368097</v>
      </c>
      <c r="F226" s="11">
        <f>IF(Clima!$F224&gt;0.05*Constantes!$D$17,((Clima!$F224-0.05*Constantes!$D$17)^2)/(Clima!$F224+0.95*Constantes!$D$17),0)</f>
        <v>0</v>
      </c>
      <c r="G226" s="11">
        <f>MAX(0,H225+Clima!$F224-F226-Constantes!$D$11)</f>
        <v>0</v>
      </c>
      <c r="H226" s="11">
        <f>H225+Clima!$F224-F226-E226-G226</f>
        <v>7.5348806583159202</v>
      </c>
      <c r="I226" s="11">
        <f>0.0526*F226*Clima!$F224^1.218</f>
        <v>0</v>
      </c>
      <c r="J226" s="11">
        <f>I226*Constantes!$D$24</f>
        <v>0</v>
      </c>
      <c r="K226" s="33"/>
      <c r="L226" s="11">
        <v>221</v>
      </c>
      <c r="M226" s="11">
        <f>'Cálculos de ET'!$I224*((1-Constantes!$E$18)*'Cálculos de ET'!$K224+'Cálculos de ET'!$L224)</f>
        <v>2.9124229046773262</v>
      </c>
      <c r="N226" s="11">
        <f>MIN(M226*Constantes!$E$16,0.8*(Q225+Clima!$F224-O226-P226-Constantes!$D$12))</f>
        <v>0.13589251666115418</v>
      </c>
      <c r="O226" s="11">
        <f>IF(Clima!$F224&gt;0.05*Constantes!$E$17,((Clima!$F224-0.05*Constantes!$E$17)^2)/(Clima!$F224+0.95*Constantes!$E$17),0)</f>
        <v>0</v>
      </c>
      <c r="P226" s="11">
        <f>MAX(0,Q225+Clima!$F224-O226-Constantes!$D$11)</f>
        <v>0</v>
      </c>
      <c r="Q226" s="11">
        <f>Q225+Clima!$F224-O226-N226-P226</f>
        <v>7.5339731291652887</v>
      </c>
      <c r="R226" s="11">
        <f>0.0526*O226*Clima!$F224^1.218</f>
        <v>0</v>
      </c>
      <c r="S226" s="11">
        <f>R226*Constantes!$E$24</f>
        <v>0</v>
      </c>
      <c r="T226" s="33"/>
      <c r="U226" s="11">
        <v>221</v>
      </c>
      <c r="V226" s="11">
        <f>'Cálculos de ET'!$I224*((1-Constantes!$F$18)*'Cálculos de ET'!$K224+'Cálculos de ET'!$L224)</f>
        <v>2.9124229046773262</v>
      </c>
      <c r="W226" s="11">
        <f>MIN(V226*Constantes!$F$16,0.8*(Z225+Clima!$F224-X226-Y226-Constantes!$D$12))</f>
        <v>0.13193049140969962</v>
      </c>
      <c r="X226" s="11">
        <f>IF(Clima!$F224&gt;0.05*Constantes!$F$17,((Clima!$F224-0.05*Constantes!$F$17)^2)/(Clima!$F224+0.95*Constantes!$F$17),0)</f>
        <v>0</v>
      </c>
      <c r="Y226" s="11">
        <f>MAX(0,Z225+Clima!$F224-X226-Constantes!$D$11)</f>
        <v>0</v>
      </c>
      <c r="Z226" s="11">
        <f>Z225+Clima!$F224-X226-W226-Y226</f>
        <v>7.5329826228524253</v>
      </c>
      <c r="AA226" s="11">
        <f>0.0526*X226*Clima!$F224^1.218</f>
        <v>0</v>
      </c>
      <c r="AB226" s="11">
        <f>AA226*Constantes!$F$24</f>
        <v>0</v>
      </c>
      <c r="AC226" s="33"/>
      <c r="AD226" s="11">
        <v>221</v>
      </c>
      <c r="AE226" s="11">
        <f>0.0526*Clima!$F224^2.218</f>
        <v>0</v>
      </c>
      <c r="AF226" s="11">
        <f>IF(Clima!$F224&gt;0.05*$AJ$6,((Clima!$F224-0.05*$AJ$6)^2)/(Clima!$F224+0.95*$AJ$6),0)</f>
        <v>0</v>
      </c>
      <c r="AG226" s="11">
        <v>0</v>
      </c>
      <c r="AH226" s="11"/>
      <c r="AI226" s="11"/>
      <c r="AJ226" s="33"/>
      <c r="AK226" s="34"/>
    </row>
    <row r="227" spans="2:37" x14ac:dyDescent="0.25">
      <c r="B227" s="32"/>
      <c r="C227" s="11">
        <v>222</v>
      </c>
      <c r="D227" s="11">
        <f>'Cálculos de ET'!$I225*((1-Constantes!$D$18)*'Cálculos de ET'!$K225+'Cálculos de ET'!$L225)</f>
        <v>2.9488211754117453</v>
      </c>
      <c r="E227" s="11">
        <f>MIN(D227*Constantes!$D$16,0.8*(H226+Clima!$F225-F227-G227-Constantes!$D$12))</f>
        <v>2.7904526652736197E-2</v>
      </c>
      <c r="F227" s="11">
        <f>IF(Clima!$F225&gt;0.05*Constantes!$D$17,((Clima!$F225-0.05*Constantes!$D$17)^2)/(Clima!$F225+0.95*Constantes!$D$17),0)</f>
        <v>0</v>
      </c>
      <c r="G227" s="11">
        <f>MAX(0,H226+Clima!$F225-F227-Constantes!$D$11)</f>
        <v>0</v>
      </c>
      <c r="H227" s="11">
        <f>H226+Clima!$F225-F227-E227-G227</f>
        <v>7.5069761316631842</v>
      </c>
      <c r="I227" s="11">
        <f>0.0526*F227*Clima!$F225^1.218</f>
        <v>0</v>
      </c>
      <c r="J227" s="11">
        <f>I227*Constantes!$D$24</f>
        <v>0</v>
      </c>
      <c r="K227" s="33"/>
      <c r="L227" s="11">
        <v>222</v>
      </c>
      <c r="M227" s="11">
        <f>'Cálculos de ET'!$I225*((1-Constantes!$E$18)*'Cálculos de ET'!$K225+'Cálculos de ET'!$L225)</f>
        <v>2.9488211754117453</v>
      </c>
      <c r="N227" s="11">
        <f>MIN(M227*Constantes!$E$16,0.8*(Q226+Clima!$F225-O227-P227-Constantes!$D$12))</f>
        <v>2.7178503332230975E-2</v>
      </c>
      <c r="O227" s="11">
        <f>IF(Clima!$F225&gt;0.05*Constantes!$E$17,((Clima!$F225-0.05*Constantes!$E$17)^2)/(Clima!$F225+0.95*Constantes!$E$17),0)</f>
        <v>0</v>
      </c>
      <c r="P227" s="11">
        <f>MAX(0,Q226+Clima!$F225-O227-Constantes!$D$11)</f>
        <v>0</v>
      </c>
      <c r="Q227" s="11">
        <f>Q226+Clima!$F225-O227-N227-P227</f>
        <v>7.5067946258330576</v>
      </c>
      <c r="R227" s="11">
        <f>0.0526*O227*Clima!$F225^1.218</f>
        <v>0</v>
      </c>
      <c r="S227" s="11">
        <f>R227*Constantes!$E$24</f>
        <v>0</v>
      </c>
      <c r="T227" s="33"/>
      <c r="U227" s="11">
        <v>222</v>
      </c>
      <c r="V227" s="11">
        <f>'Cálculos de ET'!$I225*((1-Constantes!$F$18)*'Cálculos de ET'!$K225+'Cálculos de ET'!$L225)</f>
        <v>2.9488211754117453</v>
      </c>
      <c r="W227" s="11">
        <f>MIN(V227*Constantes!$F$16,0.8*(Z226+Clima!$F225-X227-Y227-Constantes!$D$12))</f>
        <v>2.6386098281940207E-2</v>
      </c>
      <c r="X227" s="11">
        <f>IF(Clima!$F225&gt;0.05*Constantes!$F$17,((Clima!$F225-0.05*Constantes!$F$17)^2)/(Clima!$F225+0.95*Constantes!$F$17),0)</f>
        <v>0</v>
      </c>
      <c r="Y227" s="11">
        <f>MAX(0,Z226+Clima!$F225-X227-Constantes!$D$11)</f>
        <v>0</v>
      </c>
      <c r="Z227" s="11">
        <f>Z226+Clima!$F225-X227-W227-Y227</f>
        <v>7.5065965245704849</v>
      </c>
      <c r="AA227" s="11">
        <f>0.0526*X227*Clima!$F225^1.218</f>
        <v>0</v>
      </c>
      <c r="AB227" s="11">
        <f>AA227*Constantes!$F$24</f>
        <v>0</v>
      </c>
      <c r="AC227" s="33"/>
      <c r="AD227" s="11">
        <v>222</v>
      </c>
      <c r="AE227" s="11">
        <f>0.0526*Clima!$F225^2.218</f>
        <v>0</v>
      </c>
      <c r="AF227" s="11">
        <f>IF(Clima!$F225&gt;0.05*$AJ$6,((Clima!$F225-0.05*$AJ$6)^2)/(Clima!$F225+0.95*$AJ$6),0)</f>
        <v>0</v>
      </c>
      <c r="AG227" s="11">
        <v>0</v>
      </c>
      <c r="AH227" s="11"/>
      <c r="AI227" s="11"/>
      <c r="AJ227" s="33"/>
      <c r="AK227" s="34"/>
    </row>
    <row r="228" spans="2:37" x14ac:dyDescent="0.25">
      <c r="B228" s="32"/>
      <c r="C228" s="11">
        <v>223</v>
      </c>
      <c r="D228" s="11">
        <f>'Cálculos de ET'!$I226*((1-Constantes!$D$18)*'Cálculos de ET'!$K226+'Cálculos de ET'!$L226)</f>
        <v>2.8574253676716057</v>
      </c>
      <c r="E228" s="11">
        <f>MIN(D228*Constantes!$D$16,0.8*(H227+Clima!$F226-F228-G228-Constantes!$D$12))</f>
        <v>5.5809053305473817E-3</v>
      </c>
      <c r="F228" s="11">
        <f>IF(Clima!$F226&gt;0.05*Constantes!$D$17,((Clima!$F226-0.05*Constantes!$D$17)^2)/(Clima!$F226+0.95*Constantes!$D$17),0)</f>
        <v>0</v>
      </c>
      <c r="G228" s="11">
        <f>MAX(0,H227+Clima!$F226-F228-Constantes!$D$11)</f>
        <v>0</v>
      </c>
      <c r="H228" s="11">
        <f>H227+Clima!$F226-F228-E228-G228</f>
        <v>7.5013952263326367</v>
      </c>
      <c r="I228" s="11">
        <f>0.0526*F228*Clima!$F226^1.218</f>
        <v>0</v>
      </c>
      <c r="J228" s="11">
        <f>I228*Constantes!$D$24</f>
        <v>0</v>
      </c>
      <c r="K228" s="33"/>
      <c r="L228" s="11">
        <v>223</v>
      </c>
      <c r="M228" s="11">
        <f>'Cálculos de ET'!$I226*((1-Constantes!$E$18)*'Cálculos de ET'!$K226+'Cálculos de ET'!$L226)</f>
        <v>2.8574253676716057</v>
      </c>
      <c r="N228" s="11">
        <f>MIN(M228*Constantes!$E$16,0.8*(Q227+Clima!$F226-O228-P228-Constantes!$D$12))</f>
        <v>5.4357006664460528E-3</v>
      </c>
      <c r="O228" s="11">
        <f>IF(Clima!$F226&gt;0.05*Constantes!$E$17,((Clima!$F226-0.05*Constantes!$E$17)^2)/(Clima!$F226+0.95*Constantes!$E$17),0)</f>
        <v>0</v>
      </c>
      <c r="P228" s="11">
        <f>MAX(0,Q227+Clima!$F226-O228-Constantes!$D$11)</f>
        <v>0</v>
      </c>
      <c r="Q228" s="11">
        <f>Q227+Clima!$F226-O228-N228-P228</f>
        <v>7.5013589251666115</v>
      </c>
      <c r="R228" s="11">
        <f>0.0526*O228*Clima!$F226^1.218</f>
        <v>0</v>
      </c>
      <c r="S228" s="11">
        <f>R228*Constantes!$E$24</f>
        <v>0</v>
      </c>
      <c r="T228" s="33"/>
      <c r="U228" s="11">
        <v>223</v>
      </c>
      <c r="V228" s="11">
        <f>'Cálculos de ET'!$I226*((1-Constantes!$F$18)*'Cálculos de ET'!$K226+'Cálculos de ET'!$L226)</f>
        <v>2.8574253676716057</v>
      </c>
      <c r="W228" s="11">
        <f>MIN(V228*Constantes!$F$16,0.8*(Z227+Clima!$F226-X228-Y228-Constantes!$D$12))</f>
        <v>5.2772196563878994E-3</v>
      </c>
      <c r="X228" s="11">
        <f>IF(Clima!$F226&gt;0.05*Constantes!$F$17,((Clima!$F226-0.05*Constantes!$F$17)^2)/(Clima!$F226+0.95*Constantes!$F$17),0)</f>
        <v>0</v>
      </c>
      <c r="Y228" s="11">
        <f>MAX(0,Z227+Clima!$F226-X228-Constantes!$D$11)</f>
        <v>0</v>
      </c>
      <c r="Z228" s="11">
        <f>Z227+Clima!$F226-X228-W228-Y228</f>
        <v>7.5013193049140972</v>
      </c>
      <c r="AA228" s="11">
        <f>0.0526*X228*Clima!$F226^1.218</f>
        <v>0</v>
      </c>
      <c r="AB228" s="11">
        <f>AA228*Constantes!$F$24</f>
        <v>0</v>
      </c>
      <c r="AC228" s="33"/>
      <c r="AD228" s="11">
        <v>223</v>
      </c>
      <c r="AE228" s="11">
        <f>0.0526*Clima!$F226^2.218</f>
        <v>0</v>
      </c>
      <c r="AF228" s="11">
        <f>IF(Clima!$F226&gt;0.05*$AJ$6,((Clima!$F226-0.05*$AJ$6)^2)/(Clima!$F226+0.95*$AJ$6),0)</f>
        <v>0</v>
      </c>
      <c r="AG228" s="11">
        <v>0</v>
      </c>
      <c r="AH228" s="11"/>
      <c r="AI228" s="11"/>
      <c r="AJ228" s="33"/>
      <c r="AK228" s="34"/>
    </row>
    <row r="229" spans="2:37" x14ac:dyDescent="0.25">
      <c r="B229" s="32"/>
      <c r="C229" s="11">
        <v>224</v>
      </c>
      <c r="D229" s="11">
        <f>'Cálculos de ET'!$I227*((1-Constantes!$D$18)*'Cálculos de ET'!$K227+'Cálculos de ET'!$L227)</f>
        <v>2.8477094652086343</v>
      </c>
      <c r="E229" s="11">
        <f>MIN(D229*Constantes!$D$16,0.8*(H228+Clima!$F227-F229-G229-Constantes!$D$12))</f>
        <v>1.1161810661093341E-3</v>
      </c>
      <c r="F229" s="11">
        <f>IF(Clima!$F227&gt;0.05*Constantes!$D$17,((Clima!$F227-0.05*Constantes!$D$17)^2)/(Clima!$F227+0.95*Constantes!$D$17),0)</f>
        <v>0</v>
      </c>
      <c r="G229" s="11">
        <f>MAX(0,H228+Clima!$F227-F229-Constantes!$D$11)</f>
        <v>0</v>
      </c>
      <c r="H229" s="11">
        <f>H228+Clima!$F227-F229-E229-G229</f>
        <v>7.5002790452665273</v>
      </c>
      <c r="I229" s="11">
        <f>0.0526*F229*Clima!$F227^1.218</f>
        <v>0</v>
      </c>
      <c r="J229" s="11">
        <f>I229*Constantes!$D$24</f>
        <v>0</v>
      </c>
      <c r="K229" s="33"/>
      <c r="L229" s="11">
        <v>224</v>
      </c>
      <c r="M229" s="11">
        <f>'Cálculos de ET'!$I227*((1-Constantes!$E$18)*'Cálculos de ET'!$K227+'Cálculos de ET'!$L227)</f>
        <v>2.8477094652086343</v>
      </c>
      <c r="N229" s="11">
        <f>MIN(M229*Constantes!$E$16,0.8*(Q228+Clima!$F227-O229-P229-Constantes!$D$12))</f>
        <v>1.0871401332892105E-3</v>
      </c>
      <c r="O229" s="11">
        <f>IF(Clima!$F227&gt;0.05*Constantes!$E$17,((Clima!$F227-0.05*Constantes!$E$17)^2)/(Clima!$F227+0.95*Constantes!$E$17),0)</f>
        <v>0</v>
      </c>
      <c r="P229" s="11">
        <f>MAX(0,Q228+Clima!$F227-O229-Constantes!$D$11)</f>
        <v>0</v>
      </c>
      <c r="Q229" s="11">
        <f>Q228+Clima!$F227-O229-N229-P229</f>
        <v>7.5002717850333225</v>
      </c>
      <c r="R229" s="11">
        <f>0.0526*O229*Clima!$F227^1.218</f>
        <v>0</v>
      </c>
      <c r="S229" s="11">
        <f>R229*Constantes!$E$24</f>
        <v>0</v>
      </c>
      <c r="T229" s="33"/>
      <c r="U229" s="11">
        <v>224</v>
      </c>
      <c r="V229" s="11">
        <f>'Cálculos de ET'!$I227*((1-Constantes!$F$18)*'Cálculos de ET'!$K227+'Cálculos de ET'!$L227)</f>
        <v>2.8477094652086343</v>
      </c>
      <c r="W229" s="11">
        <f>MIN(V229*Constantes!$F$16,0.8*(Z228+Clima!$F227-X229-Y229-Constantes!$D$12))</f>
        <v>1.0554439312777219E-3</v>
      </c>
      <c r="X229" s="11">
        <f>IF(Clima!$F227&gt;0.05*Constantes!$F$17,((Clima!$F227-0.05*Constantes!$F$17)^2)/(Clima!$F227+0.95*Constantes!$F$17),0)</f>
        <v>0</v>
      </c>
      <c r="Y229" s="11">
        <f>MAX(0,Z228+Clima!$F227-X229-Constantes!$D$11)</f>
        <v>0</v>
      </c>
      <c r="Z229" s="11">
        <f>Z228+Clima!$F227-X229-W229-Y229</f>
        <v>7.5002638609828196</v>
      </c>
      <c r="AA229" s="11">
        <f>0.0526*X229*Clima!$F227^1.218</f>
        <v>0</v>
      </c>
      <c r="AB229" s="11">
        <f>AA229*Constantes!$F$24</f>
        <v>0</v>
      </c>
      <c r="AC229" s="33"/>
      <c r="AD229" s="11">
        <v>224</v>
      </c>
      <c r="AE229" s="11">
        <f>0.0526*Clima!$F227^2.218</f>
        <v>0</v>
      </c>
      <c r="AF229" s="11">
        <f>IF(Clima!$F227&gt;0.05*$AJ$6,((Clima!$F227-0.05*$AJ$6)^2)/(Clima!$F227+0.95*$AJ$6),0)</f>
        <v>0</v>
      </c>
      <c r="AG229" s="11">
        <v>0</v>
      </c>
      <c r="AH229" s="11"/>
      <c r="AI229" s="11"/>
      <c r="AJ229" s="33"/>
      <c r="AK229" s="34"/>
    </row>
    <row r="230" spans="2:37" x14ac:dyDescent="0.25">
      <c r="B230" s="32"/>
      <c r="C230" s="11">
        <v>225</v>
      </c>
      <c r="D230" s="11">
        <f>'Cálculos de ET'!$I228*((1-Constantes!$D$18)*'Cálculos de ET'!$K228+'Cálculos de ET'!$L228)</f>
        <v>2.8444505373296862</v>
      </c>
      <c r="E230" s="11">
        <f>MIN(D230*Constantes!$D$16,0.8*(H229+Clima!$F228-F230-G230-Constantes!$D$12))</f>
        <v>0.16022323621322201</v>
      </c>
      <c r="F230" s="11">
        <f>IF(Clima!$F228&gt;0.05*Constantes!$D$17,((Clima!$F228-0.05*Constantes!$D$17)^2)/(Clima!$F228+0.95*Constantes!$D$17),0)</f>
        <v>0</v>
      </c>
      <c r="G230" s="11">
        <f>MAX(0,H229+Clima!$F228-F230-Constantes!$D$11)</f>
        <v>0</v>
      </c>
      <c r="H230" s="11">
        <f>H229+Clima!$F228-F230-E230-G230</f>
        <v>7.5400558090533059</v>
      </c>
      <c r="I230" s="11">
        <f>0.0526*F230*Clima!$F228^1.218</f>
        <v>0</v>
      </c>
      <c r="J230" s="11">
        <f>I230*Constantes!$D$24</f>
        <v>0</v>
      </c>
      <c r="K230" s="33"/>
      <c r="L230" s="11">
        <v>225</v>
      </c>
      <c r="M230" s="11">
        <f>'Cálculos de ET'!$I228*((1-Constantes!$E$18)*'Cálculos de ET'!$K228+'Cálculos de ET'!$L228)</f>
        <v>2.8444505373296862</v>
      </c>
      <c r="N230" s="11">
        <f>MIN(M230*Constantes!$E$16,0.8*(Q229+Clima!$F228-O230-P230-Constantes!$D$12))</f>
        <v>0.16021742802665814</v>
      </c>
      <c r="O230" s="11">
        <f>IF(Clima!$F228&gt;0.05*Constantes!$E$17,((Clima!$F228-0.05*Constantes!$E$17)^2)/(Clima!$F228+0.95*Constantes!$E$17),0)</f>
        <v>0</v>
      </c>
      <c r="P230" s="11">
        <f>MAX(0,Q229+Clima!$F228-O230-Constantes!$D$11)</f>
        <v>0</v>
      </c>
      <c r="Q230" s="11">
        <f>Q229+Clima!$F228-O230-N230-P230</f>
        <v>7.5400543570066647</v>
      </c>
      <c r="R230" s="11">
        <f>0.0526*O230*Clima!$F228^1.218</f>
        <v>0</v>
      </c>
      <c r="S230" s="11">
        <f>R230*Constantes!$E$24</f>
        <v>0</v>
      </c>
      <c r="T230" s="33"/>
      <c r="U230" s="11">
        <v>225</v>
      </c>
      <c r="V230" s="11">
        <f>'Cálculos de ET'!$I228*((1-Constantes!$F$18)*'Cálculos de ET'!$K228+'Cálculos de ET'!$L228)</f>
        <v>2.8444505373296862</v>
      </c>
      <c r="W230" s="11">
        <f>MIN(V230*Constantes!$F$16,0.8*(Z229+Clima!$F228-X230-Y230-Constantes!$D$12))</f>
        <v>0.16021108878625584</v>
      </c>
      <c r="X230" s="11">
        <f>IF(Clima!$F228&gt;0.05*Constantes!$F$17,((Clima!$F228-0.05*Constantes!$F$17)^2)/(Clima!$F228+0.95*Constantes!$F$17),0)</f>
        <v>0</v>
      </c>
      <c r="Y230" s="11">
        <f>MAX(0,Z229+Clima!$F228-X230-Constantes!$D$11)</f>
        <v>0</v>
      </c>
      <c r="Z230" s="11">
        <f>Z229+Clima!$F228-X230-W230-Y230</f>
        <v>7.5400527721965638</v>
      </c>
      <c r="AA230" s="11">
        <f>0.0526*X230*Clima!$F228^1.218</f>
        <v>0</v>
      </c>
      <c r="AB230" s="11">
        <f>AA230*Constantes!$F$24</f>
        <v>0</v>
      </c>
      <c r="AC230" s="33"/>
      <c r="AD230" s="11">
        <v>225</v>
      </c>
      <c r="AE230" s="11">
        <f>0.0526*Clima!$F228^2.218</f>
        <v>1.4813929535417848E-3</v>
      </c>
      <c r="AF230" s="11">
        <f>IF(Clima!$F228&gt;0.05*$AJ$6,((Clima!$F228-0.05*$AJ$6)^2)/(Clima!$F228+0.95*$AJ$6),0)</f>
        <v>0</v>
      </c>
      <c r="AG230" s="11">
        <v>0</v>
      </c>
      <c r="AH230" s="11"/>
      <c r="AI230" s="11"/>
      <c r="AJ230" s="33"/>
      <c r="AK230" s="34"/>
    </row>
    <row r="231" spans="2:37" x14ac:dyDescent="0.25">
      <c r="B231" s="32"/>
      <c r="C231" s="11">
        <v>226</v>
      </c>
      <c r="D231" s="11">
        <f>'Cálculos de ET'!$I229*((1-Constantes!$D$18)*'Cálculos de ET'!$K229+'Cálculos de ET'!$L229)</f>
        <v>2.850999584202635</v>
      </c>
      <c r="E231" s="11">
        <f>MIN(D231*Constantes!$D$16,0.8*(H230+Clima!$F229-F231-G231-Constantes!$D$12))</f>
        <v>3.2044647242644685E-2</v>
      </c>
      <c r="F231" s="11">
        <f>IF(Clima!$F229&gt;0.05*Constantes!$D$17,((Clima!$F229-0.05*Constantes!$D$17)^2)/(Clima!$F229+0.95*Constantes!$D$17),0)</f>
        <v>0</v>
      </c>
      <c r="G231" s="11">
        <f>MAX(0,H230+Clima!$F229-F231-Constantes!$D$11)</f>
        <v>0</v>
      </c>
      <c r="H231" s="11">
        <f>H230+Clima!$F229-F231-E231-G231</f>
        <v>7.5080111618106615</v>
      </c>
      <c r="I231" s="11">
        <f>0.0526*F231*Clima!$F229^1.218</f>
        <v>0</v>
      </c>
      <c r="J231" s="11">
        <f>I231*Constantes!$D$24</f>
        <v>0</v>
      </c>
      <c r="K231" s="33"/>
      <c r="L231" s="11">
        <v>226</v>
      </c>
      <c r="M231" s="11">
        <f>'Cálculos de ET'!$I229*((1-Constantes!$E$18)*'Cálculos de ET'!$K229+'Cálculos de ET'!$L229)</f>
        <v>2.850999584202635</v>
      </c>
      <c r="N231" s="11">
        <f>MIN(M231*Constantes!$E$16,0.8*(Q230+Clima!$F229-O231-P231-Constantes!$D$12))</f>
        <v>3.2043485605331767E-2</v>
      </c>
      <c r="O231" s="11">
        <f>IF(Clima!$F229&gt;0.05*Constantes!$E$17,((Clima!$F229-0.05*Constantes!$E$17)^2)/(Clima!$F229+0.95*Constantes!$E$17),0)</f>
        <v>0</v>
      </c>
      <c r="P231" s="11">
        <f>MAX(0,Q230+Clima!$F229-O231-Constantes!$D$11)</f>
        <v>0</v>
      </c>
      <c r="Q231" s="11">
        <f>Q230+Clima!$F229-O231-N231-P231</f>
        <v>7.5080108714013329</v>
      </c>
      <c r="R231" s="11">
        <f>0.0526*O231*Clima!$F229^1.218</f>
        <v>0</v>
      </c>
      <c r="S231" s="11">
        <f>R231*Constantes!$E$24</f>
        <v>0</v>
      </c>
      <c r="T231" s="33"/>
      <c r="U231" s="11">
        <v>226</v>
      </c>
      <c r="V231" s="11">
        <f>'Cálculos de ET'!$I229*((1-Constantes!$F$18)*'Cálculos de ET'!$K229+'Cálculos de ET'!$L229)</f>
        <v>2.850999584202635</v>
      </c>
      <c r="W231" s="11">
        <f>MIN(V231*Constantes!$F$16,0.8*(Z230+Clima!$F229-X231-Y231-Constantes!$D$12))</f>
        <v>3.2042217757251024E-2</v>
      </c>
      <c r="X231" s="11">
        <f>IF(Clima!$F229&gt;0.05*Constantes!$F$17,((Clima!$F229-0.05*Constantes!$F$17)^2)/(Clima!$F229+0.95*Constantes!$F$17),0)</f>
        <v>0</v>
      </c>
      <c r="Y231" s="11">
        <f>MAX(0,Z230+Clima!$F229-X231-Constantes!$D$11)</f>
        <v>0</v>
      </c>
      <c r="Z231" s="11">
        <f>Z230+Clima!$F229-X231-W231-Y231</f>
        <v>7.5080105544393128</v>
      </c>
      <c r="AA231" s="11">
        <f>0.0526*X231*Clima!$F229^1.218</f>
        <v>0</v>
      </c>
      <c r="AB231" s="11">
        <f>AA231*Constantes!$F$24</f>
        <v>0</v>
      </c>
      <c r="AC231" s="33"/>
      <c r="AD231" s="11">
        <v>226</v>
      </c>
      <c r="AE231" s="11">
        <f>0.0526*Clima!$F229^2.218</f>
        <v>0</v>
      </c>
      <c r="AF231" s="11">
        <f>IF(Clima!$F229&gt;0.05*$AJ$6,((Clima!$F229-0.05*$AJ$6)^2)/(Clima!$F229+0.95*$AJ$6),0)</f>
        <v>0</v>
      </c>
      <c r="AG231" s="11">
        <v>0</v>
      </c>
      <c r="AH231" s="11"/>
      <c r="AI231" s="11"/>
      <c r="AJ231" s="33"/>
      <c r="AK231" s="34"/>
    </row>
    <row r="232" spans="2:37" x14ac:dyDescent="0.25">
      <c r="B232" s="32"/>
      <c r="C232" s="11">
        <v>227</v>
      </c>
      <c r="D232" s="11">
        <f>'Cálculos de ET'!$I230*((1-Constantes!$D$18)*'Cálculos de ET'!$K230+'Cálculos de ET'!$L230)</f>
        <v>2.8940368631690565</v>
      </c>
      <c r="E232" s="11">
        <f>MIN(D232*Constantes!$D$16,0.8*(H231+Clima!$F230-F232-G232-Constantes!$D$12))</f>
        <v>6.4089294485292214E-3</v>
      </c>
      <c r="F232" s="11">
        <f>IF(Clima!$F230&gt;0.05*Constantes!$D$17,((Clima!$F230-0.05*Constantes!$D$17)^2)/(Clima!$F230+0.95*Constantes!$D$17),0)</f>
        <v>0</v>
      </c>
      <c r="G232" s="11">
        <f>MAX(0,H231+Clima!$F230-F232-Constantes!$D$11)</f>
        <v>0</v>
      </c>
      <c r="H232" s="11">
        <f>H231+Clima!$F230-F232-E232-G232</f>
        <v>7.5016022323621323</v>
      </c>
      <c r="I232" s="11">
        <f>0.0526*F232*Clima!$F230^1.218</f>
        <v>0</v>
      </c>
      <c r="J232" s="11">
        <f>I232*Constantes!$D$24</f>
        <v>0</v>
      </c>
      <c r="K232" s="33"/>
      <c r="L232" s="11">
        <v>227</v>
      </c>
      <c r="M232" s="11">
        <f>'Cálculos de ET'!$I230*((1-Constantes!$E$18)*'Cálculos de ET'!$K230+'Cálculos de ET'!$L230)</f>
        <v>2.8940368631690565</v>
      </c>
      <c r="N232" s="11">
        <f>MIN(M232*Constantes!$E$16,0.8*(Q231+Clima!$F230-O232-P232-Constantes!$D$12))</f>
        <v>6.4086971210663536E-3</v>
      </c>
      <c r="O232" s="11">
        <f>IF(Clima!$F230&gt;0.05*Constantes!$E$17,((Clima!$F230-0.05*Constantes!$E$17)^2)/(Clima!$F230+0.95*Constantes!$E$17),0)</f>
        <v>0</v>
      </c>
      <c r="P232" s="11">
        <f>MAX(0,Q231+Clima!$F230-O232-Constantes!$D$11)</f>
        <v>0</v>
      </c>
      <c r="Q232" s="11">
        <f>Q231+Clima!$F230-O232-N232-P232</f>
        <v>7.5016021742802668</v>
      </c>
      <c r="R232" s="11">
        <f>0.0526*O232*Clima!$F230^1.218</f>
        <v>0</v>
      </c>
      <c r="S232" s="11">
        <f>R232*Constantes!$E$24</f>
        <v>0</v>
      </c>
      <c r="T232" s="33"/>
      <c r="U232" s="11">
        <v>227</v>
      </c>
      <c r="V232" s="11">
        <f>'Cálculos de ET'!$I230*((1-Constantes!$F$18)*'Cálculos de ET'!$K230+'Cálculos de ET'!$L230)</f>
        <v>2.8940368631690565</v>
      </c>
      <c r="W232" s="11">
        <f>MIN(V232*Constantes!$F$16,0.8*(Z231+Clima!$F230-X232-Y232-Constantes!$D$12))</f>
        <v>6.4084435514502047E-3</v>
      </c>
      <c r="X232" s="11">
        <f>IF(Clima!$F230&gt;0.05*Constantes!$F$17,((Clima!$F230-0.05*Constantes!$F$17)^2)/(Clima!$F230+0.95*Constantes!$F$17),0)</f>
        <v>0</v>
      </c>
      <c r="Y232" s="11">
        <f>MAX(0,Z231+Clima!$F230-X232-Constantes!$D$11)</f>
        <v>0</v>
      </c>
      <c r="Z232" s="11">
        <f>Z231+Clima!$F230-X232-W232-Y232</f>
        <v>7.5016021108878626</v>
      </c>
      <c r="AA232" s="11">
        <f>0.0526*X232*Clima!$F230^1.218</f>
        <v>0</v>
      </c>
      <c r="AB232" s="11">
        <f>AA232*Constantes!$F$24</f>
        <v>0</v>
      </c>
      <c r="AC232" s="33"/>
      <c r="AD232" s="11">
        <v>227</v>
      </c>
      <c r="AE232" s="11">
        <f>0.0526*Clima!$F230^2.218</f>
        <v>0</v>
      </c>
      <c r="AF232" s="11">
        <f>IF(Clima!$F230&gt;0.05*$AJ$6,((Clima!$F230-0.05*$AJ$6)^2)/(Clima!$F230+0.95*$AJ$6),0)</f>
        <v>0</v>
      </c>
      <c r="AG232" s="11">
        <v>0</v>
      </c>
      <c r="AH232" s="11"/>
      <c r="AI232" s="11"/>
      <c r="AJ232" s="33"/>
      <c r="AK232" s="34"/>
    </row>
    <row r="233" spans="2:37" x14ac:dyDescent="0.25">
      <c r="B233" s="32"/>
      <c r="C233" s="11">
        <v>228</v>
      </c>
      <c r="D233" s="11">
        <f>'Cálculos de ET'!$I231*((1-Constantes!$D$18)*'Cálculos de ET'!$K231+'Cálculos de ET'!$L231)</f>
        <v>2.9107254978841954</v>
      </c>
      <c r="E233" s="11">
        <f>MIN(D233*Constantes!$D$16,0.8*(H232+Clima!$F231-F233-G233-Constantes!$D$12))</f>
        <v>1.2817858897058443E-3</v>
      </c>
      <c r="F233" s="11">
        <f>IF(Clima!$F231&gt;0.05*Constantes!$D$17,((Clima!$F231-0.05*Constantes!$D$17)^2)/(Clima!$F231+0.95*Constantes!$D$17),0)</f>
        <v>0</v>
      </c>
      <c r="G233" s="11">
        <f>MAX(0,H232+Clima!$F231-F233-Constantes!$D$11)</f>
        <v>0</v>
      </c>
      <c r="H233" s="11">
        <f>H232+Clima!$F231-F233-E233-G233</f>
        <v>7.5003204464724265</v>
      </c>
      <c r="I233" s="11">
        <f>0.0526*F233*Clima!$F231^1.218</f>
        <v>0</v>
      </c>
      <c r="J233" s="11">
        <f>I233*Constantes!$D$24</f>
        <v>0</v>
      </c>
      <c r="K233" s="33"/>
      <c r="L233" s="11">
        <v>228</v>
      </c>
      <c r="M233" s="11">
        <f>'Cálculos de ET'!$I231*((1-Constantes!$E$18)*'Cálculos de ET'!$K231+'Cálculos de ET'!$L231)</f>
        <v>2.9107254978841954</v>
      </c>
      <c r="N233" s="11">
        <f>MIN(M233*Constantes!$E$16,0.8*(Q232+Clima!$F231-O233-P233-Constantes!$D$12))</f>
        <v>1.2817394242134129E-3</v>
      </c>
      <c r="O233" s="11">
        <f>IF(Clima!$F231&gt;0.05*Constantes!$E$17,((Clima!$F231-0.05*Constantes!$E$17)^2)/(Clima!$F231+0.95*Constantes!$E$17),0)</f>
        <v>0</v>
      </c>
      <c r="P233" s="11">
        <f>MAX(0,Q232+Clima!$F231-O233-Constantes!$D$11)</f>
        <v>0</v>
      </c>
      <c r="Q233" s="11">
        <f>Q232+Clima!$F231-O233-N233-P233</f>
        <v>7.5003204348560537</v>
      </c>
      <c r="R233" s="11">
        <f>0.0526*O233*Clima!$F231^1.218</f>
        <v>0</v>
      </c>
      <c r="S233" s="11">
        <f>R233*Constantes!$E$24</f>
        <v>0</v>
      </c>
      <c r="T233" s="33"/>
      <c r="U233" s="11">
        <v>228</v>
      </c>
      <c r="V233" s="11">
        <f>'Cálculos de ET'!$I231*((1-Constantes!$F$18)*'Cálculos de ET'!$K231+'Cálculos de ET'!$L231)</f>
        <v>2.9107254978841954</v>
      </c>
      <c r="W233" s="11">
        <f>MIN(V233*Constantes!$F$16,0.8*(Z232+Clima!$F231-X233-Y233-Constantes!$D$12))</f>
        <v>1.281688710290041E-3</v>
      </c>
      <c r="X233" s="11">
        <f>IF(Clima!$F231&gt;0.05*Constantes!$F$17,((Clima!$F231-0.05*Constantes!$F$17)^2)/(Clima!$F231+0.95*Constantes!$F$17),0)</f>
        <v>0</v>
      </c>
      <c r="Y233" s="11">
        <f>MAX(0,Z232+Clima!$F231-X233-Constantes!$D$11)</f>
        <v>0</v>
      </c>
      <c r="Z233" s="11">
        <f>Z232+Clima!$F231-X233-W233-Y233</f>
        <v>7.5003204221775723</v>
      </c>
      <c r="AA233" s="11">
        <f>0.0526*X233*Clima!$F231^1.218</f>
        <v>0</v>
      </c>
      <c r="AB233" s="11">
        <f>AA233*Constantes!$F$24</f>
        <v>0</v>
      </c>
      <c r="AC233" s="33"/>
      <c r="AD233" s="11">
        <v>228</v>
      </c>
      <c r="AE233" s="11">
        <f>0.0526*Clima!$F231^2.218</f>
        <v>0</v>
      </c>
      <c r="AF233" s="11">
        <f>IF(Clima!$F231&gt;0.05*$AJ$6,((Clima!$F231-0.05*$AJ$6)^2)/(Clima!$F231+0.95*$AJ$6),0)</f>
        <v>0</v>
      </c>
      <c r="AG233" s="11">
        <v>0</v>
      </c>
      <c r="AH233" s="11"/>
      <c r="AI233" s="11"/>
      <c r="AJ233" s="33"/>
      <c r="AK233" s="34"/>
    </row>
    <row r="234" spans="2:37" x14ac:dyDescent="0.25">
      <c r="B234" s="32"/>
      <c r="C234" s="11">
        <v>229</v>
      </c>
      <c r="D234" s="11">
        <f>'Cálculos de ET'!$I232*((1-Constantes!$D$18)*'Cálculos de ET'!$K232+'Cálculos de ET'!$L232)</f>
        <v>2.984709856110153</v>
      </c>
      <c r="E234" s="11">
        <f>MIN(D234*Constantes!$D$16,0.8*(H233+Clima!$F232-F234-G234-Constantes!$D$12))</f>
        <v>1.4824267145703287</v>
      </c>
      <c r="F234" s="11">
        <f>IF(Clima!$F232&gt;0.05*Constantes!$D$17,((Clima!$F232-0.05*Constantes!$D$17)^2)/(Clima!$F232+0.95*Constantes!$D$17),0)</f>
        <v>1.7200492605823656E-3</v>
      </c>
      <c r="G234" s="11">
        <f>MAX(0,H233+Clima!$F232-F234-Constantes!$D$11)</f>
        <v>0</v>
      </c>
      <c r="H234" s="11">
        <f>H233+Clima!$F232-F234-E234-G234</f>
        <v>9.3161736826415158</v>
      </c>
      <c r="I234" s="11">
        <f>0.0526*F234*Clima!$F232^1.218</f>
        <v>3.8732596163212473E-4</v>
      </c>
      <c r="J234" s="11">
        <f>I234*Constantes!$D$24</f>
        <v>2.364769693485971E-6</v>
      </c>
      <c r="K234" s="33"/>
      <c r="L234" s="11">
        <v>229</v>
      </c>
      <c r="M234" s="11">
        <f>'Cálculos de ET'!$I232*((1-Constantes!$E$18)*'Cálculos de ET'!$K232+'Cálculos de ET'!$L232)</f>
        <v>2.984709856110153</v>
      </c>
      <c r="N234" s="11">
        <f>MIN(M234*Constantes!$E$16,0.8*(Q233+Clima!$F232-O234-P234-Constantes!$D$12))</f>
        <v>1.617983170221365</v>
      </c>
      <c r="O234" s="11">
        <f>IF(Clima!$F232&gt;0.05*Constantes!$E$17,((Clima!$F232-0.05*Constantes!$E$17)^2)/(Clima!$F232+0.95*Constantes!$E$17),0)</f>
        <v>0</v>
      </c>
      <c r="P234" s="11">
        <f>MAX(0,Q233+Clima!$F232-O234-Constantes!$D$11)</f>
        <v>0</v>
      </c>
      <c r="Q234" s="11">
        <f>Q233+Clima!$F232-O234-N234-P234</f>
        <v>9.1823372646346897</v>
      </c>
      <c r="R234" s="11">
        <f>0.0526*O234*Clima!$F232^1.218</f>
        <v>0</v>
      </c>
      <c r="S234" s="11">
        <f>R234*Constantes!$E$24</f>
        <v>0</v>
      </c>
      <c r="T234" s="33"/>
      <c r="U234" s="11">
        <v>229</v>
      </c>
      <c r="V234" s="11">
        <f>'Cálculos de ET'!$I232*((1-Constantes!$F$18)*'Cálculos de ET'!$K232+'Cálculos de ET'!$L232)</f>
        <v>2.984709856110153</v>
      </c>
      <c r="W234" s="11">
        <f>MIN(V234*Constantes!$F$16,0.8*(Z233+Clima!$F232-X234-Y234-Constantes!$D$12))</f>
        <v>1.7659352151369923</v>
      </c>
      <c r="X234" s="11">
        <f>IF(Clima!$F232&gt;0.05*Constantes!$F$17,((Clima!$F232-0.05*Constantes!$F$17)^2)/(Clima!$F232+0.95*Constantes!$F$17),0)</f>
        <v>0</v>
      </c>
      <c r="Y234" s="11">
        <f>MAX(0,Z233+Clima!$F232-X234-Constantes!$D$11)</f>
        <v>0</v>
      </c>
      <c r="Z234" s="11">
        <f>Z233+Clima!$F232-X234-W234-Y234</f>
        <v>9.0343852070405806</v>
      </c>
      <c r="AA234" s="11">
        <f>0.0526*X234*Clima!$F232^1.218</f>
        <v>0</v>
      </c>
      <c r="AB234" s="11">
        <f>AA234*Constantes!$F$24</f>
        <v>0</v>
      </c>
      <c r="AC234" s="33"/>
      <c r="AD234" s="11">
        <v>229</v>
      </c>
      <c r="AE234" s="11">
        <f>0.0526*Clima!$F232^2.218</f>
        <v>0.74310410909583668</v>
      </c>
      <c r="AF234" s="11">
        <f>IF(Clima!$F232&gt;0.05*$AJ$6,((Clima!$F232-0.05*$AJ$6)^2)/(Clima!$F232+0.95*$AJ$6),0)</f>
        <v>6.7925012840267113E-2</v>
      </c>
      <c r="AG234" s="11">
        <v>1.529556247029999E-2</v>
      </c>
      <c r="AH234" s="11"/>
      <c r="AI234" s="11"/>
      <c r="AJ234" s="33"/>
      <c r="AK234" s="34"/>
    </row>
    <row r="235" spans="2:37" x14ac:dyDescent="0.25">
      <c r="B235" s="32"/>
      <c r="C235" s="11">
        <v>230</v>
      </c>
      <c r="D235" s="11">
        <f>'Cálculos de ET'!$I233*((1-Constantes!$D$18)*'Cálculos de ET'!$K233+'Cálculos de ET'!$L233)</f>
        <v>2.9984141172076009</v>
      </c>
      <c r="E235" s="11">
        <f>MIN(D235*Constantes!$D$16,0.8*(H234+Clima!$F233-F235-G235-Constantes!$D$12))</f>
        <v>1.4529389461132127</v>
      </c>
      <c r="F235" s="11">
        <f>IF(Clima!$F233&gt;0.05*Constantes!$D$17,((Clima!$F233-0.05*Constantes!$D$17)^2)/(Clima!$F233+0.95*Constantes!$D$17),0)</f>
        <v>0</v>
      </c>
      <c r="G235" s="11">
        <f>MAX(0,H234+Clima!$F233-F235-Constantes!$D$11)</f>
        <v>0</v>
      </c>
      <c r="H235" s="11">
        <f>H234+Clima!$F233-F235-E235-G235</f>
        <v>7.8632347365283035</v>
      </c>
      <c r="I235" s="11">
        <f>0.0526*F235*Clima!$F233^1.218</f>
        <v>0</v>
      </c>
      <c r="J235" s="11">
        <f>I235*Constantes!$D$24</f>
        <v>0</v>
      </c>
      <c r="K235" s="33"/>
      <c r="L235" s="11">
        <v>230</v>
      </c>
      <c r="M235" s="11">
        <f>'Cálculos de ET'!$I233*((1-Constantes!$E$18)*'Cálculos de ET'!$K233+'Cálculos de ET'!$L233)</f>
        <v>2.9984141172076009</v>
      </c>
      <c r="N235" s="11">
        <f>MIN(M235*Constantes!$E$16,0.8*(Q234+Clima!$F233-O235-P235-Constantes!$D$12))</f>
        <v>1.3458698117077519</v>
      </c>
      <c r="O235" s="11">
        <f>IF(Clima!$F233&gt;0.05*Constantes!$E$17,((Clima!$F233-0.05*Constantes!$E$17)^2)/(Clima!$F233+0.95*Constantes!$E$17),0)</f>
        <v>0</v>
      </c>
      <c r="P235" s="11">
        <f>MAX(0,Q234+Clima!$F233-O235-Constantes!$D$11)</f>
        <v>0</v>
      </c>
      <c r="Q235" s="11">
        <f>Q234+Clima!$F233-O235-N235-P235</f>
        <v>7.8364674529269376</v>
      </c>
      <c r="R235" s="11">
        <f>0.0526*O235*Clima!$F233^1.218</f>
        <v>0</v>
      </c>
      <c r="S235" s="11">
        <f>R235*Constantes!$E$24</f>
        <v>0</v>
      </c>
      <c r="T235" s="33"/>
      <c r="U235" s="11">
        <v>230</v>
      </c>
      <c r="V235" s="11">
        <f>'Cálculos de ET'!$I233*((1-Constantes!$F$18)*'Cálculos de ET'!$K233+'Cálculos de ET'!$L233)</f>
        <v>2.9984141172076009</v>
      </c>
      <c r="W235" s="11">
        <f>MIN(V235*Constantes!$F$16,0.8*(Z234+Clima!$F233-X235-Y235-Constantes!$D$12))</f>
        <v>1.2275081656324645</v>
      </c>
      <c r="X235" s="11">
        <f>IF(Clima!$F233&gt;0.05*Constantes!$F$17,((Clima!$F233-0.05*Constantes!$F$17)^2)/(Clima!$F233+0.95*Constantes!$F$17),0)</f>
        <v>0</v>
      </c>
      <c r="Y235" s="11">
        <f>MAX(0,Z234+Clima!$F233-X235-Constantes!$D$11)</f>
        <v>0</v>
      </c>
      <c r="Z235" s="11">
        <f>Z234+Clima!$F233-X235-W235-Y235</f>
        <v>7.8068770414081161</v>
      </c>
      <c r="AA235" s="11">
        <f>0.0526*X235*Clima!$F233^1.218</f>
        <v>0</v>
      </c>
      <c r="AB235" s="11">
        <f>AA235*Constantes!$F$24</f>
        <v>0</v>
      </c>
      <c r="AC235" s="33"/>
      <c r="AD235" s="11">
        <v>230</v>
      </c>
      <c r="AE235" s="11">
        <f>0.0526*Clima!$F233^2.218</f>
        <v>0</v>
      </c>
      <c r="AF235" s="11">
        <f>IF(Clima!$F233&gt;0.05*$AJ$6,((Clima!$F233-0.05*$AJ$6)^2)/(Clima!$F233+0.95*$AJ$6),0)</f>
        <v>0</v>
      </c>
      <c r="AG235" s="11">
        <v>0</v>
      </c>
      <c r="AH235" s="11"/>
      <c r="AI235" s="11"/>
      <c r="AJ235" s="33"/>
      <c r="AK235" s="34"/>
    </row>
    <row r="236" spans="2:37" x14ac:dyDescent="0.25">
      <c r="B236" s="32"/>
      <c r="C236" s="11">
        <v>231</v>
      </c>
      <c r="D236" s="11">
        <f>'Cálculos de ET'!$I234*((1-Constantes!$D$18)*'Cálculos de ET'!$K234+'Cálculos de ET'!$L234)</f>
        <v>3.022352137221608</v>
      </c>
      <c r="E236" s="11">
        <f>MIN(D236*Constantes!$D$16,0.8*(H235+Clima!$F234-F236-G236-Constantes!$D$12))</f>
        <v>0.29058778922264283</v>
      </c>
      <c r="F236" s="11">
        <f>IF(Clima!$F234&gt;0.05*Constantes!$D$17,((Clima!$F234-0.05*Constantes!$D$17)^2)/(Clima!$F234+0.95*Constantes!$D$17),0)</f>
        <v>0</v>
      </c>
      <c r="G236" s="11">
        <f>MAX(0,H235+Clima!$F234-F236-Constantes!$D$11)</f>
        <v>0</v>
      </c>
      <c r="H236" s="11">
        <f>H235+Clima!$F234-F236-E236-G236</f>
        <v>7.5726469473056603</v>
      </c>
      <c r="I236" s="11">
        <f>0.0526*F236*Clima!$F234^1.218</f>
        <v>0</v>
      </c>
      <c r="J236" s="11">
        <f>I236*Constantes!$D$24</f>
        <v>0</v>
      </c>
      <c r="K236" s="33"/>
      <c r="L236" s="11">
        <v>231</v>
      </c>
      <c r="M236" s="11">
        <f>'Cálculos de ET'!$I234*((1-Constantes!$E$18)*'Cálculos de ET'!$K234+'Cálculos de ET'!$L234)</f>
        <v>3.022352137221608</v>
      </c>
      <c r="N236" s="11">
        <f>MIN(M236*Constantes!$E$16,0.8*(Q235+Clima!$F234-O236-P236-Constantes!$D$12))</f>
        <v>0.26917396234155005</v>
      </c>
      <c r="O236" s="11">
        <f>IF(Clima!$F234&gt;0.05*Constantes!$E$17,((Clima!$F234-0.05*Constantes!$E$17)^2)/(Clima!$F234+0.95*Constantes!$E$17),0)</f>
        <v>0</v>
      </c>
      <c r="P236" s="11">
        <f>MAX(0,Q235+Clima!$F234-O236-Constantes!$D$11)</f>
        <v>0</v>
      </c>
      <c r="Q236" s="11">
        <f>Q235+Clima!$F234-O236-N236-P236</f>
        <v>7.5672934905853877</v>
      </c>
      <c r="R236" s="11">
        <f>0.0526*O236*Clima!$F234^1.218</f>
        <v>0</v>
      </c>
      <c r="S236" s="11">
        <f>R236*Constantes!$E$24</f>
        <v>0</v>
      </c>
      <c r="T236" s="33"/>
      <c r="U236" s="11">
        <v>231</v>
      </c>
      <c r="V236" s="11">
        <f>'Cálculos de ET'!$I234*((1-Constantes!$F$18)*'Cálculos de ET'!$K234+'Cálculos de ET'!$L234)</f>
        <v>3.022352137221608</v>
      </c>
      <c r="W236" s="11">
        <f>MIN(V236*Constantes!$F$16,0.8*(Z235+Clima!$F234-X236-Y236-Constantes!$D$12))</f>
        <v>0.2455016331264929</v>
      </c>
      <c r="X236" s="11">
        <f>IF(Clima!$F234&gt;0.05*Constantes!$F$17,((Clima!$F234-0.05*Constantes!$F$17)^2)/(Clima!$F234+0.95*Constantes!$F$17),0)</f>
        <v>0</v>
      </c>
      <c r="Y236" s="11">
        <f>MAX(0,Z235+Clima!$F234-X236-Constantes!$D$11)</f>
        <v>0</v>
      </c>
      <c r="Z236" s="11">
        <f>Z235+Clima!$F234-X236-W236-Y236</f>
        <v>7.5613754082816236</v>
      </c>
      <c r="AA236" s="11">
        <f>0.0526*X236*Clima!$F234^1.218</f>
        <v>0</v>
      </c>
      <c r="AB236" s="11">
        <f>AA236*Constantes!$F$24</f>
        <v>0</v>
      </c>
      <c r="AC236" s="33"/>
      <c r="AD236" s="11">
        <v>231</v>
      </c>
      <c r="AE236" s="11">
        <f>0.0526*Clima!$F234^2.218</f>
        <v>0</v>
      </c>
      <c r="AF236" s="11">
        <f>IF(Clima!$F234&gt;0.05*$AJ$6,((Clima!$F234-0.05*$AJ$6)^2)/(Clima!$F234+0.95*$AJ$6),0)</f>
        <v>0</v>
      </c>
      <c r="AG236" s="11">
        <v>0</v>
      </c>
      <c r="AH236" s="11"/>
      <c r="AI236" s="11"/>
      <c r="AJ236" s="33"/>
      <c r="AK236" s="34"/>
    </row>
    <row r="237" spans="2:37" x14ac:dyDescent="0.25">
      <c r="B237" s="32"/>
      <c r="C237" s="11">
        <v>232</v>
      </c>
      <c r="D237" s="11">
        <f>'Cálculos de ET'!$I235*((1-Constantes!$D$18)*'Cálculos de ET'!$K235+'Cálculos de ET'!$L235)</f>
        <v>3.1428322829100046</v>
      </c>
      <c r="E237" s="11">
        <f>MIN(D237*Constantes!$D$16,0.8*(H236+Clima!$F235-F237-G237-Constantes!$D$12))</f>
        <v>5.8117557844528281E-2</v>
      </c>
      <c r="F237" s="11">
        <f>IF(Clima!$F235&gt;0.05*Constantes!$D$17,((Clima!$F235-0.05*Constantes!$D$17)^2)/(Clima!$F235+0.95*Constantes!$D$17),0)</f>
        <v>0</v>
      </c>
      <c r="G237" s="11">
        <f>MAX(0,H236+Clima!$F235-F237-Constantes!$D$11)</f>
        <v>0</v>
      </c>
      <c r="H237" s="11">
        <f>H236+Clima!$F235-F237-E237-G237</f>
        <v>7.5145293894611322</v>
      </c>
      <c r="I237" s="11">
        <f>0.0526*F237*Clima!$F235^1.218</f>
        <v>0</v>
      </c>
      <c r="J237" s="11">
        <f>I237*Constantes!$D$24</f>
        <v>0</v>
      </c>
      <c r="K237" s="33"/>
      <c r="L237" s="11">
        <v>232</v>
      </c>
      <c r="M237" s="11">
        <f>'Cálculos de ET'!$I235*((1-Constantes!$E$18)*'Cálculos de ET'!$K235+'Cálculos de ET'!$L235)</f>
        <v>3.1428322829100046</v>
      </c>
      <c r="N237" s="11">
        <f>MIN(M237*Constantes!$E$16,0.8*(Q236+Clima!$F235-O237-P237-Constantes!$D$12))</f>
        <v>5.3834792468310161E-2</v>
      </c>
      <c r="O237" s="11">
        <f>IF(Clima!$F235&gt;0.05*Constantes!$E$17,((Clima!$F235-0.05*Constantes!$E$17)^2)/(Clima!$F235+0.95*Constantes!$E$17),0)</f>
        <v>0</v>
      </c>
      <c r="P237" s="11">
        <f>MAX(0,Q236+Clima!$F235-O237-Constantes!$D$11)</f>
        <v>0</v>
      </c>
      <c r="Q237" s="11">
        <f>Q236+Clima!$F235-O237-N237-P237</f>
        <v>7.5134586981170779</v>
      </c>
      <c r="R237" s="11">
        <f>0.0526*O237*Clima!$F235^1.218</f>
        <v>0</v>
      </c>
      <c r="S237" s="11">
        <f>R237*Constantes!$E$24</f>
        <v>0</v>
      </c>
      <c r="T237" s="33"/>
      <c r="U237" s="11">
        <v>232</v>
      </c>
      <c r="V237" s="11">
        <f>'Cálculos de ET'!$I235*((1-Constantes!$F$18)*'Cálculos de ET'!$K235+'Cálculos de ET'!$L235)</f>
        <v>3.1428322829100046</v>
      </c>
      <c r="W237" s="11">
        <f>MIN(V237*Constantes!$F$16,0.8*(Z236+Clima!$F235-X237-Y237-Constantes!$D$12))</f>
        <v>4.9100326625298868E-2</v>
      </c>
      <c r="X237" s="11">
        <f>IF(Clima!$F235&gt;0.05*Constantes!$F$17,((Clima!$F235-0.05*Constantes!$F$17)^2)/(Clima!$F235+0.95*Constantes!$F$17),0)</f>
        <v>0</v>
      </c>
      <c r="Y237" s="11">
        <f>MAX(0,Z236+Clima!$F235-X237-Constantes!$D$11)</f>
        <v>0</v>
      </c>
      <c r="Z237" s="11">
        <f>Z236+Clima!$F235-X237-W237-Y237</f>
        <v>7.5122750816563251</v>
      </c>
      <c r="AA237" s="11">
        <f>0.0526*X237*Clima!$F235^1.218</f>
        <v>0</v>
      </c>
      <c r="AB237" s="11">
        <f>AA237*Constantes!$F$24</f>
        <v>0</v>
      </c>
      <c r="AC237" s="33"/>
      <c r="AD237" s="11">
        <v>232</v>
      </c>
      <c r="AE237" s="11">
        <f>0.0526*Clima!$F235^2.218</f>
        <v>0</v>
      </c>
      <c r="AF237" s="11">
        <f>IF(Clima!$F235&gt;0.05*$AJ$6,((Clima!$F235-0.05*$AJ$6)^2)/(Clima!$F235+0.95*$AJ$6),0)</f>
        <v>0</v>
      </c>
      <c r="AG237" s="11">
        <v>0</v>
      </c>
      <c r="AH237" s="11"/>
      <c r="AI237" s="11"/>
      <c r="AJ237" s="33"/>
      <c r="AK237" s="34"/>
    </row>
    <row r="238" spans="2:37" x14ac:dyDescent="0.25">
      <c r="B238" s="32"/>
      <c r="C238" s="11">
        <v>233</v>
      </c>
      <c r="D238" s="11">
        <f>'Cálculos de ET'!$I236*((1-Constantes!$D$18)*'Cálculos de ET'!$K236+'Cálculos de ET'!$L236)</f>
        <v>3.0843300747687898</v>
      </c>
      <c r="E238" s="11">
        <f>MIN(D238*Constantes!$D$16,0.8*(H237+Clima!$F236-F238-G238-Constantes!$D$12))</f>
        <v>1.1623511568905799E-2</v>
      </c>
      <c r="F238" s="11">
        <f>IF(Clima!$F236&gt;0.05*Constantes!$D$17,((Clima!$F236-0.05*Constantes!$D$17)^2)/(Clima!$F236+0.95*Constantes!$D$17),0)</f>
        <v>0</v>
      </c>
      <c r="G238" s="11">
        <f>MAX(0,H237+Clima!$F236-F238-Constantes!$D$11)</f>
        <v>0</v>
      </c>
      <c r="H238" s="11">
        <f>H237+Clima!$F236-F238-E238-G238</f>
        <v>7.5029058778922266</v>
      </c>
      <c r="I238" s="11">
        <f>0.0526*F238*Clima!$F236^1.218</f>
        <v>0</v>
      </c>
      <c r="J238" s="11">
        <f>I238*Constantes!$D$24</f>
        <v>0</v>
      </c>
      <c r="K238" s="33"/>
      <c r="L238" s="11">
        <v>233</v>
      </c>
      <c r="M238" s="11">
        <f>'Cálculos de ET'!$I236*((1-Constantes!$E$18)*'Cálculos de ET'!$K236+'Cálculos de ET'!$L236)</f>
        <v>3.0843300747687898</v>
      </c>
      <c r="N238" s="11">
        <f>MIN(M238*Constantes!$E$16,0.8*(Q237+Clima!$F236-O238-P238-Constantes!$D$12))</f>
        <v>1.0766958493662316E-2</v>
      </c>
      <c r="O238" s="11">
        <f>IF(Clima!$F236&gt;0.05*Constantes!$E$17,((Clima!$F236-0.05*Constantes!$E$17)^2)/(Clima!$F236+0.95*Constantes!$E$17),0)</f>
        <v>0</v>
      </c>
      <c r="P238" s="11">
        <f>MAX(0,Q237+Clima!$F236-O238-Constantes!$D$11)</f>
        <v>0</v>
      </c>
      <c r="Q238" s="11">
        <f>Q237+Clima!$F236-O238-N238-P238</f>
        <v>7.5026917396234154</v>
      </c>
      <c r="R238" s="11">
        <f>0.0526*O238*Clima!$F236^1.218</f>
        <v>0</v>
      </c>
      <c r="S238" s="11">
        <f>R238*Constantes!$E$24</f>
        <v>0</v>
      </c>
      <c r="T238" s="33"/>
      <c r="U238" s="11">
        <v>233</v>
      </c>
      <c r="V238" s="11">
        <f>'Cálculos de ET'!$I236*((1-Constantes!$F$18)*'Cálculos de ET'!$K236+'Cálculos de ET'!$L236)</f>
        <v>3.0843300747687898</v>
      </c>
      <c r="W238" s="11">
        <f>MIN(V238*Constantes!$F$16,0.8*(Z237+Clima!$F236-X238-Y238-Constantes!$D$12))</f>
        <v>9.8200653250600581E-3</v>
      </c>
      <c r="X238" s="11">
        <f>IF(Clima!$F236&gt;0.05*Constantes!$F$17,((Clima!$F236-0.05*Constantes!$F$17)^2)/(Clima!$F236+0.95*Constantes!$F$17),0)</f>
        <v>0</v>
      </c>
      <c r="Y238" s="11">
        <f>MAX(0,Z237+Clima!$F236-X238-Constantes!$D$11)</f>
        <v>0</v>
      </c>
      <c r="Z238" s="11">
        <f>Z237+Clima!$F236-X238-W238-Y238</f>
        <v>7.5024550163312647</v>
      </c>
      <c r="AA238" s="11">
        <f>0.0526*X238*Clima!$F236^1.218</f>
        <v>0</v>
      </c>
      <c r="AB238" s="11">
        <f>AA238*Constantes!$F$24</f>
        <v>0</v>
      </c>
      <c r="AC238" s="33"/>
      <c r="AD238" s="11">
        <v>233</v>
      </c>
      <c r="AE238" s="11">
        <f>0.0526*Clima!$F236^2.218</f>
        <v>0</v>
      </c>
      <c r="AF238" s="11">
        <f>IF(Clima!$F236&gt;0.05*$AJ$6,((Clima!$F236-0.05*$AJ$6)^2)/(Clima!$F236+0.95*$AJ$6),0)</f>
        <v>0</v>
      </c>
      <c r="AG238" s="11">
        <v>0</v>
      </c>
      <c r="AH238" s="11"/>
      <c r="AI238" s="11"/>
      <c r="AJ238" s="33"/>
      <c r="AK238" s="34"/>
    </row>
    <row r="239" spans="2:37" x14ac:dyDescent="0.25">
      <c r="B239" s="32"/>
      <c r="C239" s="11">
        <v>234</v>
      </c>
      <c r="D239" s="11">
        <f>'Cálculos de ET'!$I237*((1-Constantes!$D$18)*'Cálculos de ET'!$K237+'Cálculos de ET'!$L237)</f>
        <v>3.2730048564503118</v>
      </c>
      <c r="E239" s="11">
        <f>MIN(D239*Constantes!$D$16,0.8*(H238+Clima!$F237-F239-G239-Constantes!$D$12))</f>
        <v>2.3247023137813018E-3</v>
      </c>
      <c r="F239" s="11">
        <f>IF(Clima!$F237&gt;0.05*Constantes!$D$17,((Clima!$F237-0.05*Constantes!$D$17)^2)/(Clima!$F237+0.95*Constantes!$D$17),0)</f>
        <v>0</v>
      </c>
      <c r="G239" s="11">
        <f>MAX(0,H238+Clima!$F237-F239-Constantes!$D$11)</f>
        <v>0</v>
      </c>
      <c r="H239" s="11">
        <f>H238+Clima!$F237-F239-E239-G239</f>
        <v>7.5005811755784455</v>
      </c>
      <c r="I239" s="11">
        <f>0.0526*F239*Clima!$F237^1.218</f>
        <v>0</v>
      </c>
      <c r="J239" s="11">
        <f>I239*Constantes!$D$24</f>
        <v>0</v>
      </c>
      <c r="K239" s="33"/>
      <c r="L239" s="11">
        <v>234</v>
      </c>
      <c r="M239" s="11">
        <f>'Cálculos de ET'!$I237*((1-Constantes!$E$18)*'Cálculos de ET'!$K237+'Cálculos de ET'!$L237)</f>
        <v>3.2730048564503118</v>
      </c>
      <c r="N239" s="11">
        <f>MIN(M239*Constantes!$E$16,0.8*(Q238+Clima!$F237-O239-P239-Constantes!$D$12))</f>
        <v>2.1533916987323209E-3</v>
      </c>
      <c r="O239" s="11">
        <f>IF(Clima!$F237&gt;0.05*Constantes!$E$17,((Clima!$F237-0.05*Constantes!$E$17)^2)/(Clima!$F237+0.95*Constantes!$E$17),0)</f>
        <v>0</v>
      </c>
      <c r="P239" s="11">
        <f>MAX(0,Q238+Clima!$F237-O239-Constantes!$D$11)</f>
        <v>0</v>
      </c>
      <c r="Q239" s="11">
        <f>Q238+Clima!$F237-O239-N239-P239</f>
        <v>7.5005383479246834</v>
      </c>
      <c r="R239" s="11">
        <f>0.0526*O239*Clima!$F237^1.218</f>
        <v>0</v>
      </c>
      <c r="S239" s="11">
        <f>R239*Constantes!$E$24</f>
        <v>0</v>
      </c>
      <c r="T239" s="33"/>
      <c r="U239" s="11">
        <v>234</v>
      </c>
      <c r="V239" s="11">
        <f>'Cálculos de ET'!$I237*((1-Constantes!$F$18)*'Cálculos de ET'!$K237+'Cálculos de ET'!$L237)</f>
        <v>3.2730048564503118</v>
      </c>
      <c r="W239" s="11">
        <f>MIN(V239*Constantes!$F$16,0.8*(Z238+Clima!$F237-X239-Y239-Constantes!$D$12))</f>
        <v>1.964013065011727E-3</v>
      </c>
      <c r="X239" s="11">
        <f>IF(Clima!$F237&gt;0.05*Constantes!$F$17,((Clima!$F237-0.05*Constantes!$F$17)^2)/(Clima!$F237+0.95*Constantes!$F$17),0)</f>
        <v>0</v>
      </c>
      <c r="Y239" s="11">
        <f>MAX(0,Z238+Clima!$F237-X239-Constantes!$D$11)</f>
        <v>0</v>
      </c>
      <c r="Z239" s="11">
        <f>Z238+Clima!$F237-X239-W239-Y239</f>
        <v>7.5004910032662533</v>
      </c>
      <c r="AA239" s="11">
        <f>0.0526*X239*Clima!$F237^1.218</f>
        <v>0</v>
      </c>
      <c r="AB239" s="11">
        <f>AA239*Constantes!$F$24</f>
        <v>0</v>
      </c>
      <c r="AC239" s="33"/>
      <c r="AD239" s="11">
        <v>234</v>
      </c>
      <c r="AE239" s="11">
        <f>0.0526*Clima!$F237^2.218</f>
        <v>0</v>
      </c>
      <c r="AF239" s="11">
        <f>IF(Clima!$F237&gt;0.05*$AJ$6,((Clima!$F237-0.05*$AJ$6)^2)/(Clima!$F237+0.95*$AJ$6),0)</f>
        <v>0</v>
      </c>
      <c r="AG239" s="11">
        <v>0</v>
      </c>
      <c r="AH239" s="11"/>
      <c r="AI239" s="11"/>
      <c r="AJ239" s="33"/>
      <c r="AK239" s="34"/>
    </row>
    <row r="240" spans="2:37" x14ac:dyDescent="0.25">
      <c r="B240" s="32"/>
      <c r="C240" s="11">
        <v>235</v>
      </c>
      <c r="D240" s="11">
        <f>'Cálculos de ET'!$I238*((1-Constantes!$D$18)*'Cálculos de ET'!$K238+'Cálculos de ET'!$L238)</f>
        <v>3.1469556343615794</v>
      </c>
      <c r="E240" s="11">
        <f>MIN(D240*Constantes!$D$16,0.8*(H239+Clima!$F238-F240-G240-Constantes!$D$12))</f>
        <v>4.6494046275640248E-4</v>
      </c>
      <c r="F240" s="11">
        <f>IF(Clima!$F238&gt;0.05*Constantes!$D$17,((Clima!$F238-0.05*Constantes!$D$17)^2)/(Clima!$F238+0.95*Constantes!$D$17),0)</f>
        <v>0</v>
      </c>
      <c r="G240" s="11">
        <f>MAX(0,H239+Clima!$F238-F240-Constantes!$D$11)</f>
        <v>0</v>
      </c>
      <c r="H240" s="11">
        <f>H239+Clima!$F238-F240-E240-G240</f>
        <v>7.5001162351156889</v>
      </c>
      <c r="I240" s="11">
        <f>0.0526*F240*Clima!$F238^1.218</f>
        <v>0</v>
      </c>
      <c r="J240" s="11">
        <f>I240*Constantes!$D$24</f>
        <v>0</v>
      </c>
      <c r="K240" s="33"/>
      <c r="L240" s="11">
        <v>235</v>
      </c>
      <c r="M240" s="11">
        <f>'Cálculos de ET'!$I238*((1-Constantes!$E$18)*'Cálculos de ET'!$K238+'Cálculos de ET'!$L238)</f>
        <v>3.1469556343615794</v>
      </c>
      <c r="N240" s="11">
        <f>MIN(M240*Constantes!$E$16,0.8*(Q239+Clima!$F238-O240-P240-Constantes!$D$12))</f>
        <v>4.3067833974674841E-4</v>
      </c>
      <c r="O240" s="11">
        <f>IF(Clima!$F238&gt;0.05*Constantes!$E$17,((Clima!$F238-0.05*Constantes!$E$17)^2)/(Clima!$F238+0.95*Constantes!$E$17),0)</f>
        <v>0</v>
      </c>
      <c r="P240" s="11">
        <f>MAX(0,Q239+Clima!$F238-O240-Constantes!$D$11)</f>
        <v>0</v>
      </c>
      <c r="Q240" s="11">
        <f>Q239+Clima!$F238-O240-N240-P240</f>
        <v>7.5001076695849367</v>
      </c>
      <c r="R240" s="11">
        <f>0.0526*O240*Clima!$F238^1.218</f>
        <v>0</v>
      </c>
      <c r="S240" s="11">
        <f>R240*Constantes!$E$24</f>
        <v>0</v>
      </c>
      <c r="T240" s="33"/>
      <c r="U240" s="11">
        <v>235</v>
      </c>
      <c r="V240" s="11">
        <f>'Cálculos de ET'!$I238*((1-Constantes!$F$18)*'Cálculos de ET'!$K238+'Cálculos de ET'!$L238)</f>
        <v>3.1469556343615794</v>
      </c>
      <c r="W240" s="11">
        <f>MIN(V240*Constantes!$F$16,0.8*(Z239+Clima!$F238-X240-Y240-Constantes!$D$12))</f>
        <v>3.9280261300262965E-4</v>
      </c>
      <c r="X240" s="11">
        <f>IF(Clima!$F238&gt;0.05*Constantes!$F$17,((Clima!$F238-0.05*Constantes!$F$17)^2)/(Clima!$F238+0.95*Constantes!$F$17),0)</f>
        <v>0</v>
      </c>
      <c r="Y240" s="11">
        <f>MAX(0,Z239+Clima!$F238-X240-Constantes!$D$11)</f>
        <v>0</v>
      </c>
      <c r="Z240" s="11">
        <f>Z239+Clima!$F238-X240-W240-Y240</f>
        <v>7.5000982006532508</v>
      </c>
      <c r="AA240" s="11">
        <f>0.0526*X240*Clima!$F238^1.218</f>
        <v>0</v>
      </c>
      <c r="AB240" s="11">
        <f>AA240*Constantes!$F$24</f>
        <v>0</v>
      </c>
      <c r="AC240" s="33"/>
      <c r="AD240" s="11">
        <v>235</v>
      </c>
      <c r="AE240" s="11">
        <f>0.0526*Clima!$F238^2.218</f>
        <v>0</v>
      </c>
      <c r="AF240" s="11">
        <f>IF(Clima!$F238&gt;0.05*$AJ$6,((Clima!$F238-0.05*$AJ$6)^2)/(Clima!$F238+0.95*$AJ$6),0)</f>
        <v>0</v>
      </c>
      <c r="AG240" s="11">
        <v>0</v>
      </c>
      <c r="AH240" s="11"/>
      <c r="AI240" s="11"/>
      <c r="AJ240" s="33"/>
      <c r="AK240" s="34"/>
    </row>
    <row r="241" spans="2:37" x14ac:dyDescent="0.25">
      <c r="B241" s="32"/>
      <c r="C241" s="11">
        <v>236</v>
      </c>
      <c r="D241" s="11">
        <f>'Cálculos de ET'!$I239*((1-Constantes!$D$18)*'Cálculos de ET'!$K239+'Cálculos de ET'!$L239)</f>
        <v>3.1855181560573342</v>
      </c>
      <c r="E241" s="11">
        <f>MIN(D241*Constantes!$D$16,0.8*(H240+Clima!$F239-F241-G241-Constantes!$D$12))</f>
        <v>9.2988092551138382E-5</v>
      </c>
      <c r="F241" s="11">
        <f>IF(Clima!$F239&gt;0.05*Constantes!$D$17,((Clima!$F239-0.05*Constantes!$D$17)^2)/(Clima!$F239+0.95*Constantes!$D$17),0)</f>
        <v>0</v>
      </c>
      <c r="G241" s="11">
        <f>MAX(0,H240+Clima!$F239-F241-Constantes!$D$11)</f>
        <v>0</v>
      </c>
      <c r="H241" s="11">
        <f>H240+Clima!$F239-F241-E241-G241</f>
        <v>7.5000232470231376</v>
      </c>
      <c r="I241" s="11">
        <f>0.0526*F241*Clima!$F239^1.218</f>
        <v>0</v>
      </c>
      <c r="J241" s="11">
        <f>I241*Constantes!$D$24</f>
        <v>0</v>
      </c>
      <c r="K241" s="33"/>
      <c r="L241" s="11">
        <v>236</v>
      </c>
      <c r="M241" s="11">
        <f>'Cálculos de ET'!$I239*((1-Constantes!$E$18)*'Cálculos de ET'!$K239+'Cálculos de ET'!$L239)</f>
        <v>3.1855181560573342</v>
      </c>
      <c r="N241" s="11">
        <f>MIN(M241*Constantes!$E$16,0.8*(Q240+Clima!$F239-O241-P241-Constantes!$D$12))</f>
        <v>8.6135667949349681E-5</v>
      </c>
      <c r="O241" s="11">
        <f>IF(Clima!$F239&gt;0.05*Constantes!$E$17,((Clima!$F239-0.05*Constantes!$E$17)^2)/(Clima!$F239+0.95*Constantes!$E$17),0)</f>
        <v>0</v>
      </c>
      <c r="P241" s="11">
        <f>MAX(0,Q240+Clima!$F239-O241-Constantes!$D$11)</f>
        <v>0</v>
      </c>
      <c r="Q241" s="11">
        <f>Q240+Clima!$F239-O241-N241-P241</f>
        <v>7.5000215339169873</v>
      </c>
      <c r="R241" s="11">
        <f>0.0526*O241*Clima!$F239^1.218</f>
        <v>0</v>
      </c>
      <c r="S241" s="11">
        <f>R241*Constantes!$E$24</f>
        <v>0</v>
      </c>
      <c r="T241" s="33"/>
      <c r="U241" s="11">
        <v>236</v>
      </c>
      <c r="V241" s="11">
        <f>'Cálculos de ET'!$I239*((1-Constantes!$F$18)*'Cálculos de ET'!$K239+'Cálculos de ET'!$L239)</f>
        <v>3.1855181560573342</v>
      </c>
      <c r="W241" s="11">
        <f>MIN(V241*Constantes!$F$16,0.8*(Z240+Clima!$F239-X241-Y241-Constantes!$D$12))</f>
        <v>7.8560522600668042E-5</v>
      </c>
      <c r="X241" s="11">
        <f>IF(Clima!$F239&gt;0.05*Constantes!$F$17,((Clima!$F239-0.05*Constantes!$F$17)^2)/(Clima!$F239+0.95*Constantes!$F$17),0)</f>
        <v>0</v>
      </c>
      <c r="Y241" s="11">
        <f>MAX(0,Z240+Clima!$F239-X241-Constantes!$D$11)</f>
        <v>0</v>
      </c>
      <c r="Z241" s="11">
        <f>Z240+Clima!$F239-X241-W241-Y241</f>
        <v>7.5000196401306498</v>
      </c>
      <c r="AA241" s="11">
        <f>0.0526*X241*Clima!$F239^1.218</f>
        <v>0</v>
      </c>
      <c r="AB241" s="11">
        <f>AA241*Constantes!$F$24</f>
        <v>0</v>
      </c>
      <c r="AC241" s="33"/>
      <c r="AD241" s="11">
        <v>236</v>
      </c>
      <c r="AE241" s="11">
        <f>0.0526*Clima!$F239^2.218</f>
        <v>0</v>
      </c>
      <c r="AF241" s="11">
        <f>IF(Clima!$F239&gt;0.05*$AJ$6,((Clima!$F239-0.05*$AJ$6)^2)/(Clima!$F239+0.95*$AJ$6),0)</f>
        <v>0</v>
      </c>
      <c r="AG241" s="11">
        <v>0</v>
      </c>
      <c r="AH241" s="11"/>
      <c r="AI241" s="11"/>
      <c r="AJ241" s="33"/>
      <c r="AK241" s="34"/>
    </row>
    <row r="242" spans="2:37" x14ac:dyDescent="0.25">
      <c r="B242" s="32"/>
      <c r="C242" s="11">
        <v>237</v>
      </c>
      <c r="D242" s="11">
        <f>'Cálculos de ET'!$I240*((1-Constantes!$D$18)*'Cálculos de ET'!$K240+'Cálculos de ET'!$L240)</f>
        <v>2.9994753980556434</v>
      </c>
      <c r="E242" s="11">
        <f>MIN(D242*Constantes!$D$16,0.8*(H241+Clima!$F240-F242-G242-Constantes!$D$12))</f>
        <v>1.8597618510085567E-5</v>
      </c>
      <c r="F242" s="11">
        <f>IF(Clima!$F240&gt;0.05*Constantes!$D$17,((Clima!$F240-0.05*Constantes!$D$17)^2)/(Clima!$F240+0.95*Constantes!$D$17),0)</f>
        <v>0</v>
      </c>
      <c r="G242" s="11">
        <f>MAX(0,H241+Clima!$F240-F242-Constantes!$D$11)</f>
        <v>0</v>
      </c>
      <c r="H242" s="11">
        <f>H241+Clima!$F240-F242-E242-G242</f>
        <v>7.5000046494046275</v>
      </c>
      <c r="I242" s="11">
        <f>0.0526*F242*Clima!$F240^1.218</f>
        <v>0</v>
      </c>
      <c r="J242" s="11">
        <f>I242*Constantes!$D$24</f>
        <v>0</v>
      </c>
      <c r="K242" s="33"/>
      <c r="L242" s="11">
        <v>237</v>
      </c>
      <c r="M242" s="11">
        <f>'Cálculos de ET'!$I240*((1-Constantes!$E$18)*'Cálculos de ET'!$K240+'Cálculos de ET'!$L240)</f>
        <v>2.9994753980556434</v>
      </c>
      <c r="N242" s="11">
        <f>MIN(M242*Constantes!$E$16,0.8*(Q241+Clima!$F240-O242-P242-Constantes!$D$12))</f>
        <v>1.7227133589869936E-5</v>
      </c>
      <c r="O242" s="11">
        <f>IF(Clima!$F240&gt;0.05*Constantes!$E$17,((Clima!$F240-0.05*Constantes!$E$17)^2)/(Clima!$F240+0.95*Constantes!$E$17),0)</f>
        <v>0</v>
      </c>
      <c r="P242" s="11">
        <f>MAX(0,Q241+Clima!$F240-O242-Constantes!$D$11)</f>
        <v>0</v>
      </c>
      <c r="Q242" s="11">
        <f>Q241+Clima!$F240-O242-N242-P242</f>
        <v>7.5000043067833975</v>
      </c>
      <c r="R242" s="11">
        <f>0.0526*O242*Clima!$F240^1.218</f>
        <v>0</v>
      </c>
      <c r="S242" s="11">
        <f>R242*Constantes!$E$24</f>
        <v>0</v>
      </c>
      <c r="T242" s="33"/>
      <c r="U242" s="11">
        <v>237</v>
      </c>
      <c r="V242" s="11">
        <f>'Cálculos de ET'!$I240*((1-Constantes!$F$18)*'Cálculos de ET'!$K240+'Cálculos de ET'!$L240)</f>
        <v>2.9994753980556434</v>
      </c>
      <c r="W242" s="11">
        <f>MIN(V242*Constantes!$F$16,0.8*(Z241+Clima!$F240-X242-Y242-Constantes!$D$12))</f>
        <v>1.5712104519849391E-5</v>
      </c>
      <c r="X242" s="11">
        <f>IF(Clima!$F240&gt;0.05*Constantes!$F$17,((Clima!$F240-0.05*Constantes!$F$17)^2)/(Clima!$F240+0.95*Constantes!$F$17),0)</f>
        <v>0</v>
      </c>
      <c r="Y242" s="11">
        <f>MAX(0,Z241+Clima!$F240-X242-Constantes!$D$11)</f>
        <v>0</v>
      </c>
      <c r="Z242" s="11">
        <f>Z241+Clima!$F240-X242-W242-Y242</f>
        <v>7.5000039280261301</v>
      </c>
      <c r="AA242" s="11">
        <f>0.0526*X242*Clima!$F240^1.218</f>
        <v>0</v>
      </c>
      <c r="AB242" s="11">
        <f>AA242*Constantes!$F$24</f>
        <v>0</v>
      </c>
      <c r="AC242" s="33"/>
      <c r="AD242" s="11">
        <v>237</v>
      </c>
      <c r="AE242" s="11">
        <f>0.0526*Clima!$F240^2.218</f>
        <v>0</v>
      </c>
      <c r="AF242" s="11">
        <f>IF(Clima!$F240&gt;0.05*$AJ$6,((Clima!$F240-0.05*$AJ$6)^2)/(Clima!$F240+0.95*$AJ$6),0)</f>
        <v>0</v>
      </c>
      <c r="AG242" s="11">
        <v>0</v>
      </c>
      <c r="AH242" s="11"/>
      <c r="AI242" s="11"/>
      <c r="AJ242" s="33"/>
      <c r="AK242" s="34"/>
    </row>
    <row r="243" spans="2:37" x14ac:dyDescent="0.25">
      <c r="B243" s="32"/>
      <c r="C243" s="11">
        <v>238</v>
      </c>
      <c r="D243" s="11">
        <f>'Cálculos de ET'!$I241*((1-Constantes!$D$18)*'Cálculos de ET'!$K241+'Cálculos de ET'!$L241)</f>
        <v>3.1567985968684038</v>
      </c>
      <c r="E243" s="11">
        <f>MIN(D243*Constantes!$D$16,0.8*(H242+Clima!$F241-F243-G243-Constantes!$D$12))</f>
        <v>3.7195237020171138E-6</v>
      </c>
      <c r="F243" s="11">
        <f>IF(Clima!$F241&gt;0.05*Constantes!$D$17,((Clima!$F241-0.05*Constantes!$D$17)^2)/(Clima!$F241+0.95*Constantes!$D$17),0)</f>
        <v>0</v>
      </c>
      <c r="G243" s="11">
        <f>MAX(0,H242+Clima!$F241-F243-Constantes!$D$11)</f>
        <v>0</v>
      </c>
      <c r="H243" s="11">
        <f>H242+Clima!$F241-F243-E243-G243</f>
        <v>7.5000009298809251</v>
      </c>
      <c r="I243" s="11">
        <f>0.0526*F243*Clima!$F241^1.218</f>
        <v>0</v>
      </c>
      <c r="J243" s="11">
        <f>I243*Constantes!$D$24</f>
        <v>0</v>
      </c>
      <c r="K243" s="33"/>
      <c r="L243" s="11">
        <v>238</v>
      </c>
      <c r="M243" s="11">
        <f>'Cálculos de ET'!$I241*((1-Constantes!$E$18)*'Cálculos de ET'!$K241+'Cálculos de ET'!$L241)</f>
        <v>3.1567985968684038</v>
      </c>
      <c r="N243" s="11">
        <f>MIN(M243*Constantes!$E$16,0.8*(Q242+Clima!$F241-O243-P243-Constantes!$D$12))</f>
        <v>3.4454267179739874E-6</v>
      </c>
      <c r="O243" s="11">
        <f>IF(Clima!$F241&gt;0.05*Constantes!$E$17,((Clima!$F241-0.05*Constantes!$E$17)^2)/(Clima!$F241+0.95*Constantes!$E$17),0)</f>
        <v>0</v>
      </c>
      <c r="P243" s="11">
        <f>MAX(0,Q242+Clima!$F241-O243-Constantes!$D$11)</f>
        <v>0</v>
      </c>
      <c r="Q243" s="11">
        <f>Q242+Clima!$F241-O243-N243-P243</f>
        <v>7.5000008613566793</v>
      </c>
      <c r="R243" s="11">
        <f>0.0526*O243*Clima!$F241^1.218</f>
        <v>0</v>
      </c>
      <c r="S243" s="11">
        <f>R243*Constantes!$E$24</f>
        <v>0</v>
      </c>
      <c r="T243" s="33"/>
      <c r="U243" s="11">
        <v>238</v>
      </c>
      <c r="V243" s="11">
        <f>'Cálculos de ET'!$I241*((1-Constantes!$F$18)*'Cálculos de ET'!$K241+'Cálculos de ET'!$L241)</f>
        <v>3.1567985968684038</v>
      </c>
      <c r="W243" s="11">
        <f>MIN(V243*Constantes!$F$16,0.8*(Z242+Clima!$F241-X243-Y243-Constantes!$D$12))</f>
        <v>3.1424209041119869E-6</v>
      </c>
      <c r="X243" s="11">
        <f>IF(Clima!$F241&gt;0.05*Constantes!$F$17,((Clima!$F241-0.05*Constantes!$F$17)^2)/(Clima!$F241+0.95*Constantes!$F$17),0)</f>
        <v>0</v>
      </c>
      <c r="Y243" s="11">
        <f>MAX(0,Z242+Clima!$F241-X243-Constantes!$D$11)</f>
        <v>0</v>
      </c>
      <c r="Z243" s="11">
        <f>Z242+Clima!$F241-X243-W243-Y243</f>
        <v>7.5000007856052262</v>
      </c>
      <c r="AA243" s="11">
        <f>0.0526*X243*Clima!$F241^1.218</f>
        <v>0</v>
      </c>
      <c r="AB243" s="11">
        <f>AA243*Constantes!$F$24</f>
        <v>0</v>
      </c>
      <c r="AC243" s="33"/>
      <c r="AD243" s="11">
        <v>238</v>
      </c>
      <c r="AE243" s="11">
        <f>0.0526*Clima!$F241^2.218</f>
        <v>0</v>
      </c>
      <c r="AF243" s="11">
        <f>IF(Clima!$F241&gt;0.05*$AJ$6,((Clima!$F241-0.05*$AJ$6)^2)/(Clima!$F241+0.95*$AJ$6),0)</f>
        <v>0</v>
      </c>
      <c r="AG243" s="11">
        <v>0</v>
      </c>
      <c r="AH243" s="11"/>
      <c r="AI243" s="11"/>
      <c r="AJ243" s="33"/>
      <c r="AK243" s="34"/>
    </row>
    <row r="244" spans="2:37" x14ac:dyDescent="0.25">
      <c r="B244" s="32"/>
      <c r="C244" s="11">
        <v>239</v>
      </c>
      <c r="D244" s="11">
        <f>'Cálculos de ET'!$I242*((1-Constantes!$D$18)*'Cálculos de ET'!$K242+'Cálculos de ET'!$L242)</f>
        <v>3.2273567070167095</v>
      </c>
      <c r="E244" s="11">
        <f>MIN(D244*Constantes!$D$16,0.8*(H243+Clima!$F242-F244-G244-Constantes!$D$12))</f>
        <v>7.4390474011920562E-7</v>
      </c>
      <c r="F244" s="11">
        <f>IF(Clima!$F242&gt;0.05*Constantes!$D$17,((Clima!$F242-0.05*Constantes!$D$17)^2)/(Clima!$F242+0.95*Constantes!$D$17),0)</f>
        <v>0</v>
      </c>
      <c r="G244" s="11">
        <f>MAX(0,H243+Clima!$F242-F244-Constantes!$D$11)</f>
        <v>0</v>
      </c>
      <c r="H244" s="11">
        <f>H243+Clima!$F242-F244-E244-G244</f>
        <v>7.5000001859761847</v>
      </c>
      <c r="I244" s="11">
        <f>0.0526*F244*Clima!$F242^1.218</f>
        <v>0</v>
      </c>
      <c r="J244" s="11">
        <f>I244*Constantes!$D$24</f>
        <v>0</v>
      </c>
      <c r="K244" s="33"/>
      <c r="L244" s="11">
        <v>239</v>
      </c>
      <c r="M244" s="11">
        <f>'Cálculos de ET'!$I242*((1-Constantes!$E$18)*'Cálculos de ET'!$K242+'Cálculos de ET'!$L242)</f>
        <v>3.2273567070167095</v>
      </c>
      <c r="N244" s="11">
        <f>MIN(M244*Constantes!$E$16,0.8*(Q243+Clima!$F242-O244-P244-Constantes!$D$12))</f>
        <v>6.890853434526889E-7</v>
      </c>
      <c r="O244" s="11">
        <f>IF(Clima!$F242&gt;0.05*Constantes!$E$17,((Clima!$F242-0.05*Constantes!$E$17)^2)/(Clima!$F242+0.95*Constantes!$E$17),0)</f>
        <v>0</v>
      </c>
      <c r="P244" s="11">
        <f>MAX(0,Q243+Clima!$F242-O244-Constantes!$D$11)</f>
        <v>0</v>
      </c>
      <c r="Q244" s="11">
        <f>Q243+Clima!$F242-O244-N244-P244</f>
        <v>7.5000001722713359</v>
      </c>
      <c r="R244" s="11">
        <f>0.0526*O244*Clima!$F242^1.218</f>
        <v>0</v>
      </c>
      <c r="S244" s="11">
        <f>R244*Constantes!$E$24</f>
        <v>0</v>
      </c>
      <c r="T244" s="33"/>
      <c r="U244" s="11">
        <v>239</v>
      </c>
      <c r="V244" s="11">
        <f>'Cálculos de ET'!$I242*((1-Constantes!$F$18)*'Cálculos de ET'!$K242+'Cálculos de ET'!$L242)</f>
        <v>3.2273567070167095</v>
      </c>
      <c r="W244" s="11">
        <f>MIN(V244*Constantes!$F$16,0.8*(Z243+Clima!$F242-X244-Y244-Constantes!$D$12))</f>
        <v>6.2848418096450593E-7</v>
      </c>
      <c r="X244" s="11">
        <f>IF(Clima!$F242&gt;0.05*Constantes!$F$17,((Clima!$F242-0.05*Constantes!$F$17)^2)/(Clima!$F242+0.95*Constantes!$F$17),0)</f>
        <v>0</v>
      </c>
      <c r="Y244" s="11">
        <f>MAX(0,Z243+Clima!$F242-X244-Constantes!$D$11)</f>
        <v>0</v>
      </c>
      <c r="Z244" s="11">
        <f>Z243+Clima!$F242-X244-W244-Y244</f>
        <v>7.5000001571210451</v>
      </c>
      <c r="AA244" s="11">
        <f>0.0526*X244*Clima!$F242^1.218</f>
        <v>0</v>
      </c>
      <c r="AB244" s="11">
        <f>AA244*Constantes!$F$24</f>
        <v>0</v>
      </c>
      <c r="AC244" s="33"/>
      <c r="AD244" s="11">
        <v>239</v>
      </c>
      <c r="AE244" s="11">
        <f>0.0526*Clima!$F242^2.218</f>
        <v>0</v>
      </c>
      <c r="AF244" s="11">
        <f>IF(Clima!$F242&gt;0.05*$AJ$6,((Clima!$F242-0.05*$AJ$6)^2)/(Clima!$F242+0.95*$AJ$6),0)</f>
        <v>0</v>
      </c>
      <c r="AG244" s="11">
        <v>0</v>
      </c>
      <c r="AH244" s="11"/>
      <c r="AI244" s="11"/>
      <c r="AJ244" s="33"/>
      <c r="AK244" s="34"/>
    </row>
    <row r="245" spans="2:37" x14ac:dyDescent="0.25">
      <c r="B245" s="32"/>
      <c r="C245" s="11">
        <v>240</v>
      </c>
      <c r="D245" s="11">
        <f>'Cálculos de ET'!$I243*((1-Constantes!$D$18)*'Cálculos de ET'!$K243+'Cálculos de ET'!$L243)</f>
        <v>3.0843100492978865</v>
      </c>
      <c r="E245" s="11">
        <f>MIN(D245*Constantes!$D$16,0.8*(H244+Clima!$F243-F245-G245-Constantes!$D$12))</f>
        <v>1.4878094773962404E-7</v>
      </c>
      <c r="F245" s="11">
        <f>IF(Clima!$F243&gt;0.05*Constantes!$D$17,((Clima!$F243-0.05*Constantes!$D$17)^2)/(Clima!$F243+0.95*Constantes!$D$17),0)</f>
        <v>0</v>
      </c>
      <c r="G245" s="11">
        <f>MAX(0,H244+Clima!$F243-F245-Constantes!$D$11)</f>
        <v>0</v>
      </c>
      <c r="H245" s="11">
        <f>H244+Clima!$F243-F245-E245-G245</f>
        <v>7.5000000371952371</v>
      </c>
      <c r="I245" s="11">
        <f>0.0526*F245*Clima!$F243^1.218</f>
        <v>0</v>
      </c>
      <c r="J245" s="11">
        <f>I245*Constantes!$D$24</f>
        <v>0</v>
      </c>
      <c r="K245" s="33"/>
      <c r="L245" s="11">
        <v>240</v>
      </c>
      <c r="M245" s="11">
        <f>'Cálculos de ET'!$I243*((1-Constantes!$E$18)*'Cálculos de ET'!$K243+'Cálculos de ET'!$L243)</f>
        <v>3.0843100492978865</v>
      </c>
      <c r="N245" s="11">
        <f>MIN(M245*Constantes!$E$16,0.8*(Q244+Clima!$F243-O245-P245-Constantes!$D$12))</f>
        <v>1.3781706869053779E-7</v>
      </c>
      <c r="O245" s="11">
        <f>IF(Clima!$F243&gt;0.05*Constantes!$E$17,((Clima!$F243-0.05*Constantes!$E$17)^2)/(Clima!$F243+0.95*Constantes!$E$17),0)</f>
        <v>0</v>
      </c>
      <c r="P245" s="11">
        <f>MAX(0,Q244+Clima!$F243-O245-Constantes!$D$11)</f>
        <v>0</v>
      </c>
      <c r="Q245" s="11">
        <f>Q244+Clima!$F243-O245-N245-P245</f>
        <v>7.500000034454267</v>
      </c>
      <c r="R245" s="11">
        <f>0.0526*O245*Clima!$F243^1.218</f>
        <v>0</v>
      </c>
      <c r="S245" s="11">
        <f>R245*Constantes!$E$24</f>
        <v>0</v>
      </c>
      <c r="T245" s="33"/>
      <c r="U245" s="11">
        <v>240</v>
      </c>
      <c r="V245" s="11">
        <f>'Cálculos de ET'!$I243*((1-Constantes!$F$18)*'Cálculos de ET'!$K243+'Cálculos de ET'!$L243)</f>
        <v>3.0843100492978865</v>
      </c>
      <c r="W245" s="11">
        <f>MIN(V245*Constantes!$F$16,0.8*(Z244+Clima!$F243-X245-Y245-Constantes!$D$12))</f>
        <v>1.2569683605079263E-7</v>
      </c>
      <c r="X245" s="11">
        <f>IF(Clima!$F243&gt;0.05*Constantes!$F$17,((Clima!$F243-0.05*Constantes!$F$17)^2)/(Clima!$F243+0.95*Constantes!$F$17),0)</f>
        <v>0</v>
      </c>
      <c r="Y245" s="11">
        <f>MAX(0,Z244+Clima!$F243-X245-Constantes!$D$11)</f>
        <v>0</v>
      </c>
      <c r="Z245" s="11">
        <f>Z244+Clima!$F243-X245-W245-Y245</f>
        <v>7.500000031424209</v>
      </c>
      <c r="AA245" s="11">
        <f>0.0526*X245*Clima!$F243^1.218</f>
        <v>0</v>
      </c>
      <c r="AB245" s="11">
        <f>AA245*Constantes!$F$24</f>
        <v>0</v>
      </c>
      <c r="AC245" s="33"/>
      <c r="AD245" s="11">
        <v>240</v>
      </c>
      <c r="AE245" s="11">
        <f>0.0526*Clima!$F243^2.218</f>
        <v>0</v>
      </c>
      <c r="AF245" s="11">
        <f>IF(Clima!$F243&gt;0.05*$AJ$6,((Clima!$F243-0.05*$AJ$6)^2)/(Clima!$F243+0.95*$AJ$6),0)</f>
        <v>0</v>
      </c>
      <c r="AG245" s="11">
        <v>0</v>
      </c>
      <c r="AH245" s="11"/>
      <c r="AI245" s="11"/>
      <c r="AJ245" s="33"/>
      <c r="AK245" s="34"/>
    </row>
    <row r="246" spans="2:37" x14ac:dyDescent="0.25">
      <c r="B246" s="32"/>
      <c r="C246" s="11">
        <v>241</v>
      </c>
      <c r="D246" s="11">
        <f>'Cálculos de ET'!$I244*((1-Constantes!$D$18)*'Cálculos de ET'!$K244+'Cálculos de ET'!$L244)</f>
        <v>3.0652046692553223</v>
      </c>
      <c r="E246" s="11">
        <f>MIN(D246*Constantes!$D$16,0.8*(H245+Clima!$F244-F246-G246-Constantes!$D$12))</f>
        <v>2.9756189690033355E-8</v>
      </c>
      <c r="F246" s="11">
        <f>IF(Clima!$F244&gt;0.05*Constantes!$D$17,((Clima!$F244-0.05*Constantes!$D$17)^2)/(Clima!$F244+0.95*Constantes!$D$17),0)</f>
        <v>0</v>
      </c>
      <c r="G246" s="11">
        <f>MAX(0,H245+Clima!$F244-F246-Constantes!$D$11)</f>
        <v>0</v>
      </c>
      <c r="H246" s="11">
        <f>H245+Clima!$F244-F246-E246-G246</f>
        <v>7.5000000074390476</v>
      </c>
      <c r="I246" s="11">
        <f>0.0526*F246*Clima!$F244^1.218</f>
        <v>0</v>
      </c>
      <c r="J246" s="11">
        <f>I246*Constantes!$D$24</f>
        <v>0</v>
      </c>
      <c r="K246" s="33"/>
      <c r="L246" s="11">
        <v>241</v>
      </c>
      <c r="M246" s="11">
        <f>'Cálculos de ET'!$I244*((1-Constantes!$E$18)*'Cálculos de ET'!$K244+'Cálculos de ET'!$L244)</f>
        <v>3.0652046692553223</v>
      </c>
      <c r="N246" s="11">
        <f>MIN(M246*Constantes!$E$16,0.8*(Q245+Clima!$F244-O246-P246-Constantes!$D$12))</f>
        <v>2.756341359599901E-8</v>
      </c>
      <c r="O246" s="11">
        <f>IF(Clima!$F244&gt;0.05*Constantes!$E$17,((Clima!$F244-0.05*Constantes!$E$17)^2)/(Clima!$F244+0.95*Constantes!$E$17),0)</f>
        <v>0</v>
      </c>
      <c r="P246" s="11">
        <f>MAX(0,Q245+Clima!$F244-O246-Constantes!$D$11)</f>
        <v>0</v>
      </c>
      <c r="Q246" s="11">
        <f>Q245+Clima!$F244-O246-N246-P246</f>
        <v>7.5000000068908532</v>
      </c>
      <c r="R246" s="11">
        <f>0.0526*O246*Clima!$F244^1.218</f>
        <v>0</v>
      </c>
      <c r="S246" s="11">
        <f>R246*Constantes!$E$24</f>
        <v>0</v>
      </c>
      <c r="T246" s="33"/>
      <c r="U246" s="11">
        <v>241</v>
      </c>
      <c r="V246" s="11">
        <f>'Cálculos de ET'!$I244*((1-Constantes!$F$18)*'Cálculos de ET'!$K244+'Cálculos de ET'!$L244)</f>
        <v>3.0652046692553223</v>
      </c>
      <c r="W246" s="11">
        <f>MIN(V246*Constantes!$F$16,0.8*(Z245+Clima!$F244-X246-Y246-Constantes!$D$12))</f>
        <v>2.5139367210158528E-8</v>
      </c>
      <c r="X246" s="11">
        <f>IF(Clima!$F244&gt;0.05*Constantes!$F$17,((Clima!$F244-0.05*Constantes!$F$17)^2)/(Clima!$F244+0.95*Constantes!$F$17),0)</f>
        <v>0</v>
      </c>
      <c r="Y246" s="11">
        <f>MAX(0,Z245+Clima!$F244-X246-Constantes!$D$11)</f>
        <v>0</v>
      </c>
      <c r="Z246" s="11">
        <f>Z245+Clima!$F244-X246-W246-Y246</f>
        <v>7.500000006284842</v>
      </c>
      <c r="AA246" s="11">
        <f>0.0526*X246*Clima!$F244^1.218</f>
        <v>0</v>
      </c>
      <c r="AB246" s="11">
        <f>AA246*Constantes!$F$24</f>
        <v>0</v>
      </c>
      <c r="AC246" s="33"/>
      <c r="AD246" s="11">
        <v>241</v>
      </c>
      <c r="AE246" s="11">
        <f>0.0526*Clima!$F244^2.218</f>
        <v>0</v>
      </c>
      <c r="AF246" s="11">
        <f>IF(Clima!$F244&gt;0.05*$AJ$6,((Clima!$F244-0.05*$AJ$6)^2)/(Clima!$F244+0.95*$AJ$6),0)</f>
        <v>0</v>
      </c>
      <c r="AG246" s="11">
        <v>0</v>
      </c>
      <c r="AH246" s="11"/>
      <c r="AI246" s="11"/>
      <c r="AJ246" s="33"/>
      <c r="AK246" s="34"/>
    </row>
    <row r="247" spans="2:37" x14ac:dyDescent="0.25">
      <c r="B247" s="32"/>
      <c r="C247" s="11">
        <v>242</v>
      </c>
      <c r="D247" s="11">
        <f>'Cálculos de ET'!$I245*((1-Constantes!$D$18)*'Cálculos de ET'!$K245+'Cálculos de ET'!$L245)</f>
        <v>3.2251160945820381</v>
      </c>
      <c r="E247" s="11">
        <f>MIN(D247*Constantes!$D$16,0.8*(H246+Clima!$F245-F247-G247-Constantes!$D$12))</f>
        <v>5.9512380801152179E-9</v>
      </c>
      <c r="F247" s="11">
        <f>IF(Clima!$F245&gt;0.05*Constantes!$D$17,((Clima!$F245-0.05*Constantes!$D$17)^2)/(Clima!$F245+0.95*Constantes!$D$17),0)</f>
        <v>0</v>
      </c>
      <c r="G247" s="11">
        <f>MAX(0,H246+Clima!$F245-F247-Constantes!$D$11)</f>
        <v>0</v>
      </c>
      <c r="H247" s="11">
        <f>H246+Clima!$F245-F247-E247-G247</f>
        <v>7.5000000014878099</v>
      </c>
      <c r="I247" s="11">
        <f>0.0526*F247*Clima!$F245^1.218</f>
        <v>0</v>
      </c>
      <c r="J247" s="11">
        <f>I247*Constantes!$D$24</f>
        <v>0</v>
      </c>
      <c r="K247" s="33"/>
      <c r="L247" s="11">
        <v>242</v>
      </c>
      <c r="M247" s="11">
        <f>'Cálculos de ET'!$I245*((1-Constantes!$E$18)*'Cálculos de ET'!$K245+'Cálculos de ET'!$L245)</f>
        <v>3.2251160945820381</v>
      </c>
      <c r="N247" s="11">
        <f>MIN(M247*Constantes!$E$16,0.8*(Q246+Clima!$F245-O247-P247-Constantes!$D$12))</f>
        <v>5.5126825770912553E-9</v>
      </c>
      <c r="O247" s="11">
        <f>IF(Clima!$F245&gt;0.05*Constantes!$E$17,((Clima!$F245-0.05*Constantes!$E$17)^2)/(Clima!$F245+0.95*Constantes!$E$17),0)</f>
        <v>0</v>
      </c>
      <c r="P247" s="11">
        <f>MAX(0,Q246+Clima!$F245-O247-Constantes!$D$11)</f>
        <v>0</v>
      </c>
      <c r="Q247" s="11">
        <f>Q246+Clima!$F245-O247-N247-P247</f>
        <v>7.5000000013781705</v>
      </c>
      <c r="R247" s="11">
        <f>0.0526*O247*Clima!$F245^1.218</f>
        <v>0</v>
      </c>
      <c r="S247" s="11">
        <f>R247*Constantes!$E$24</f>
        <v>0</v>
      </c>
      <c r="T247" s="33"/>
      <c r="U247" s="11">
        <v>242</v>
      </c>
      <c r="V247" s="11">
        <f>'Cálculos de ET'!$I245*((1-Constantes!$F$18)*'Cálculos de ET'!$K245+'Cálculos de ET'!$L245)</f>
        <v>3.2251160945820381</v>
      </c>
      <c r="W247" s="11">
        <f>MIN(V247*Constantes!$F$16,0.8*(Z246+Clima!$F245-X247-Y247-Constantes!$D$12))</f>
        <v>5.0278735841402525E-9</v>
      </c>
      <c r="X247" s="11">
        <f>IF(Clima!$F245&gt;0.05*Constantes!$F$17,((Clima!$F245-0.05*Constantes!$F$17)^2)/(Clima!$F245+0.95*Constantes!$F$17),0)</f>
        <v>0</v>
      </c>
      <c r="Y247" s="11">
        <f>MAX(0,Z246+Clima!$F245-X247-Constantes!$D$11)</f>
        <v>0</v>
      </c>
      <c r="Z247" s="11">
        <f>Z246+Clima!$F245-X247-W247-Y247</f>
        <v>7.5000000012569688</v>
      </c>
      <c r="AA247" s="11">
        <f>0.0526*X247*Clima!$F245^1.218</f>
        <v>0</v>
      </c>
      <c r="AB247" s="11">
        <f>AA247*Constantes!$F$24</f>
        <v>0</v>
      </c>
      <c r="AC247" s="33"/>
      <c r="AD247" s="11">
        <v>242</v>
      </c>
      <c r="AE247" s="11">
        <f>0.0526*Clima!$F245^2.218</f>
        <v>0</v>
      </c>
      <c r="AF247" s="11">
        <f>IF(Clima!$F245&gt;0.05*$AJ$6,((Clima!$F245-0.05*$AJ$6)^2)/(Clima!$F245+0.95*$AJ$6),0)</f>
        <v>0</v>
      </c>
      <c r="AG247" s="11">
        <v>0</v>
      </c>
      <c r="AH247" s="11"/>
      <c r="AI247" s="11"/>
      <c r="AJ247" s="33"/>
      <c r="AK247" s="34"/>
    </row>
    <row r="248" spans="2:37" x14ac:dyDescent="0.25">
      <c r="B248" s="32"/>
      <c r="C248" s="11">
        <v>243</v>
      </c>
      <c r="D248" s="11">
        <f>'Cálculos de ET'!$I246*((1-Constantes!$D$18)*'Cálculos de ET'!$K246+'Cálculos de ET'!$L246)</f>
        <v>3.2058410602460188</v>
      </c>
      <c r="E248" s="11">
        <f>MIN(D248*Constantes!$D$16,0.8*(H247+Clima!$F246-F248-G248-Constantes!$D$12))</f>
        <v>1.1902479002401378E-9</v>
      </c>
      <c r="F248" s="11">
        <f>IF(Clima!$F246&gt;0.05*Constantes!$D$17,((Clima!$F246-0.05*Constantes!$D$17)^2)/(Clima!$F246+0.95*Constantes!$D$17),0)</f>
        <v>0</v>
      </c>
      <c r="G248" s="11">
        <f>MAX(0,H247+Clima!$F246-F248-Constantes!$D$11)</f>
        <v>0</v>
      </c>
      <c r="H248" s="11">
        <f>H247+Clima!$F246-F248-E248-G248</f>
        <v>7.500000000297562</v>
      </c>
      <c r="I248" s="11">
        <f>0.0526*F248*Clima!$F246^1.218</f>
        <v>0</v>
      </c>
      <c r="J248" s="11">
        <f>I248*Constantes!$D$24</f>
        <v>0</v>
      </c>
      <c r="K248" s="33"/>
      <c r="L248" s="11">
        <v>243</v>
      </c>
      <c r="M248" s="11">
        <f>'Cálculos de ET'!$I246*((1-Constantes!$E$18)*'Cálculos de ET'!$K246+'Cálculos de ET'!$L246)</f>
        <v>3.2058410602460188</v>
      </c>
      <c r="N248" s="11">
        <f>MIN(M248*Constantes!$E$16,0.8*(Q247+Clima!$F246-O248-P248-Constantes!$D$12))</f>
        <v>1.1025363733097039E-9</v>
      </c>
      <c r="O248" s="11">
        <f>IF(Clima!$F246&gt;0.05*Constantes!$E$17,((Clima!$F246-0.05*Constantes!$E$17)^2)/(Clima!$F246+0.95*Constantes!$E$17),0)</f>
        <v>0</v>
      </c>
      <c r="P248" s="11">
        <f>MAX(0,Q247+Clima!$F246-O248-Constantes!$D$11)</f>
        <v>0</v>
      </c>
      <c r="Q248" s="11">
        <f>Q247+Clima!$F246-O248-N248-P248</f>
        <v>7.5000000002756337</v>
      </c>
      <c r="R248" s="11">
        <f>0.0526*O248*Clima!$F246^1.218</f>
        <v>0</v>
      </c>
      <c r="S248" s="11">
        <f>R248*Constantes!$E$24</f>
        <v>0</v>
      </c>
      <c r="T248" s="33"/>
      <c r="U248" s="11">
        <v>243</v>
      </c>
      <c r="V248" s="11">
        <f>'Cálculos de ET'!$I246*((1-Constantes!$F$18)*'Cálculos de ET'!$K246+'Cálculos de ET'!$L246)</f>
        <v>3.2058410602460188</v>
      </c>
      <c r="W248" s="11">
        <f>MIN(V248*Constantes!$F$16,0.8*(Z247+Clima!$F246-X248-Y248-Constantes!$D$12))</f>
        <v>1.0055750010451448E-9</v>
      </c>
      <c r="X248" s="11">
        <f>IF(Clima!$F246&gt;0.05*Constantes!$F$17,((Clima!$F246-0.05*Constantes!$F$17)^2)/(Clima!$F246+0.95*Constantes!$F$17),0)</f>
        <v>0</v>
      </c>
      <c r="Y248" s="11">
        <f>MAX(0,Z247+Clima!$F246-X248-Constantes!$D$11)</f>
        <v>0</v>
      </c>
      <c r="Z248" s="11">
        <f>Z247+Clima!$F246-X248-W248-Y248</f>
        <v>7.5000000002513936</v>
      </c>
      <c r="AA248" s="11">
        <f>0.0526*X248*Clima!$F246^1.218</f>
        <v>0</v>
      </c>
      <c r="AB248" s="11">
        <f>AA248*Constantes!$F$24</f>
        <v>0</v>
      </c>
      <c r="AC248" s="33"/>
      <c r="AD248" s="11">
        <v>243</v>
      </c>
      <c r="AE248" s="11">
        <f>0.0526*Clima!$F246^2.218</f>
        <v>0</v>
      </c>
      <c r="AF248" s="11">
        <f>IF(Clima!$F246&gt;0.05*$AJ$6,((Clima!$F246-0.05*$AJ$6)^2)/(Clima!$F246+0.95*$AJ$6),0)</f>
        <v>0</v>
      </c>
      <c r="AG248" s="11">
        <v>0</v>
      </c>
      <c r="AH248" s="11"/>
      <c r="AI248" s="11"/>
      <c r="AJ248" s="33"/>
      <c r="AK248" s="34"/>
    </row>
    <row r="249" spans="2:37" x14ac:dyDescent="0.25">
      <c r="B249" s="32"/>
      <c r="C249" s="11">
        <v>244</v>
      </c>
      <c r="D249" s="11">
        <f>'Cálculos de ET'!$I247*((1-Constantes!$D$18)*'Cálculos de ET'!$K247+'Cálculos de ET'!$L247)</f>
        <v>3.2879569572878529</v>
      </c>
      <c r="E249" s="11">
        <f>MIN(D249*Constantes!$D$16,0.8*(H248+Clima!$F247-F249-G249-Constantes!$D$12))</f>
        <v>2.3804958004802756E-10</v>
      </c>
      <c r="F249" s="11">
        <f>IF(Clima!$F247&gt;0.05*Constantes!$D$17,((Clima!$F247-0.05*Constantes!$D$17)^2)/(Clima!$F247+0.95*Constantes!$D$17),0)</f>
        <v>0</v>
      </c>
      <c r="G249" s="11">
        <f>MAX(0,H248+Clima!$F247-F249-Constantes!$D$11)</f>
        <v>0</v>
      </c>
      <c r="H249" s="11">
        <f>H248+Clima!$F247-F249-E249-G249</f>
        <v>7.5000000000595124</v>
      </c>
      <c r="I249" s="11">
        <f>0.0526*F249*Clima!$F247^1.218</f>
        <v>0</v>
      </c>
      <c r="J249" s="11">
        <f>I249*Constantes!$D$24</f>
        <v>0</v>
      </c>
      <c r="K249" s="33"/>
      <c r="L249" s="11">
        <v>244</v>
      </c>
      <c r="M249" s="11">
        <f>'Cálculos de ET'!$I247*((1-Constantes!$E$18)*'Cálculos de ET'!$K247+'Cálculos de ET'!$L247)</f>
        <v>3.2879569572878529</v>
      </c>
      <c r="N249" s="11">
        <f>MIN(M249*Constantes!$E$16,0.8*(Q248+Clima!$F247-O249-P249-Constantes!$D$12))</f>
        <v>2.2050699044484647E-10</v>
      </c>
      <c r="O249" s="11">
        <f>IF(Clima!$F247&gt;0.05*Constantes!$E$17,((Clima!$F247-0.05*Constantes!$E$17)^2)/(Clima!$F247+0.95*Constantes!$E$17),0)</f>
        <v>0</v>
      </c>
      <c r="P249" s="11">
        <f>MAX(0,Q248+Clima!$F247-O249-Constantes!$D$11)</f>
        <v>0</v>
      </c>
      <c r="Q249" s="11">
        <f>Q248+Clima!$F247-O249-N249-P249</f>
        <v>7.5000000000551266</v>
      </c>
      <c r="R249" s="11">
        <f>0.0526*O249*Clima!$F247^1.218</f>
        <v>0</v>
      </c>
      <c r="S249" s="11">
        <f>R249*Constantes!$E$24</f>
        <v>0</v>
      </c>
      <c r="T249" s="33"/>
      <c r="U249" s="11">
        <v>244</v>
      </c>
      <c r="V249" s="11">
        <f>'Cálculos de ET'!$I247*((1-Constantes!$F$18)*'Cálculos de ET'!$K247+'Cálculos de ET'!$L247)</f>
        <v>3.2879569572878529</v>
      </c>
      <c r="W249" s="11">
        <f>MIN(V249*Constantes!$F$16,0.8*(Z248+Clima!$F247-X249-Y249-Constantes!$D$12))</f>
        <v>2.0111485810048181E-10</v>
      </c>
      <c r="X249" s="11">
        <f>IF(Clima!$F247&gt;0.05*Constantes!$F$17,((Clima!$F247-0.05*Constantes!$F$17)^2)/(Clima!$F247+0.95*Constantes!$F$17),0)</f>
        <v>0</v>
      </c>
      <c r="Y249" s="11">
        <f>MAX(0,Z248+Clima!$F247-X249-Constantes!$D$11)</f>
        <v>0</v>
      </c>
      <c r="Z249" s="11">
        <f>Z248+Clima!$F247-X249-W249-Y249</f>
        <v>7.5000000000502789</v>
      </c>
      <c r="AA249" s="11">
        <f>0.0526*X249*Clima!$F247^1.218</f>
        <v>0</v>
      </c>
      <c r="AB249" s="11">
        <f>AA249*Constantes!$F$24</f>
        <v>0</v>
      </c>
      <c r="AC249" s="33"/>
      <c r="AD249" s="11">
        <v>244</v>
      </c>
      <c r="AE249" s="11">
        <f>0.0526*Clima!$F247^2.218</f>
        <v>0</v>
      </c>
      <c r="AF249" s="11">
        <f>IF(Clima!$F247&gt;0.05*$AJ$6,((Clima!$F247-0.05*$AJ$6)^2)/(Clima!$F247+0.95*$AJ$6),0)</f>
        <v>0</v>
      </c>
      <c r="AG249" s="11">
        <v>0</v>
      </c>
      <c r="AH249" s="11"/>
      <c r="AI249" s="11"/>
      <c r="AJ249" s="33"/>
      <c r="AK249" s="34"/>
    </row>
    <row r="250" spans="2:37" x14ac:dyDescent="0.25">
      <c r="B250" s="32"/>
      <c r="C250" s="11">
        <v>245</v>
      </c>
      <c r="D250" s="11">
        <f>'Cálculos de ET'!$I248*((1-Constantes!$D$18)*'Cálculos de ET'!$K248+'Cálculos de ET'!$L248)</f>
        <v>3.2828525787232747</v>
      </c>
      <c r="E250" s="11">
        <f>MIN(D250*Constantes!$D$16,0.8*(H249+Clima!$F248-F250-G250-Constantes!$D$12))</f>
        <v>4.7609916009605513E-11</v>
      </c>
      <c r="F250" s="11">
        <f>IF(Clima!$F248&gt;0.05*Constantes!$D$17,((Clima!$F248-0.05*Constantes!$D$17)^2)/(Clima!$F248+0.95*Constantes!$D$17),0)</f>
        <v>0</v>
      </c>
      <c r="G250" s="11">
        <f>MAX(0,H249+Clima!$F248-F250-Constantes!$D$11)</f>
        <v>0</v>
      </c>
      <c r="H250" s="11">
        <f>H249+Clima!$F248-F250-E250-G250</f>
        <v>7.5000000000119025</v>
      </c>
      <c r="I250" s="11">
        <f>0.0526*F250*Clima!$F248^1.218</f>
        <v>0</v>
      </c>
      <c r="J250" s="11">
        <f>I250*Constantes!$D$24</f>
        <v>0</v>
      </c>
      <c r="K250" s="33"/>
      <c r="L250" s="11">
        <v>245</v>
      </c>
      <c r="M250" s="11">
        <f>'Cálculos de ET'!$I248*((1-Constantes!$E$18)*'Cálculos de ET'!$K248+'Cálculos de ET'!$L248)</f>
        <v>3.2828525787232747</v>
      </c>
      <c r="N250" s="11">
        <f>MIN(M250*Constantes!$E$16,0.8*(Q249+Clima!$F248-O250-P250-Constantes!$D$12))</f>
        <v>4.4101255980422143E-11</v>
      </c>
      <c r="O250" s="11">
        <f>IF(Clima!$F248&gt;0.05*Constantes!$E$17,((Clima!$F248-0.05*Constantes!$E$17)^2)/(Clima!$F248+0.95*Constantes!$E$17),0)</f>
        <v>0</v>
      </c>
      <c r="P250" s="11">
        <f>MAX(0,Q249+Clima!$F248-O250-Constantes!$D$11)</f>
        <v>0</v>
      </c>
      <c r="Q250" s="11">
        <f>Q249+Clima!$F248-O250-N250-P250</f>
        <v>7.500000000011025</v>
      </c>
      <c r="R250" s="11">
        <f>0.0526*O250*Clima!$F248^1.218</f>
        <v>0</v>
      </c>
      <c r="S250" s="11">
        <f>R250*Constantes!$E$24</f>
        <v>0</v>
      </c>
      <c r="T250" s="33"/>
      <c r="U250" s="11">
        <v>245</v>
      </c>
      <c r="V250" s="11">
        <f>'Cálculos de ET'!$I248*((1-Constantes!$F$18)*'Cálculos de ET'!$K248+'Cálculos de ET'!$L248)</f>
        <v>3.2828525787232747</v>
      </c>
      <c r="W250" s="11">
        <f>MIN(V250*Constantes!$F$16,0.8*(Z249+Clima!$F248-X250-Y250-Constantes!$D$12))</f>
        <v>4.0223113728643515E-11</v>
      </c>
      <c r="X250" s="11">
        <f>IF(Clima!$F248&gt;0.05*Constantes!$F$17,((Clima!$F248-0.05*Constantes!$F$17)^2)/(Clima!$F248+0.95*Constantes!$F$17),0)</f>
        <v>0</v>
      </c>
      <c r="Y250" s="11">
        <f>MAX(0,Z249+Clima!$F248-X250-Constantes!$D$11)</f>
        <v>0</v>
      </c>
      <c r="Z250" s="11">
        <f>Z249+Clima!$F248-X250-W250-Y250</f>
        <v>7.500000000010056</v>
      </c>
      <c r="AA250" s="11">
        <f>0.0526*X250*Clima!$F248^1.218</f>
        <v>0</v>
      </c>
      <c r="AB250" s="11">
        <f>AA250*Constantes!$F$24</f>
        <v>0</v>
      </c>
      <c r="AC250" s="33"/>
      <c r="AD250" s="11">
        <v>245</v>
      </c>
      <c r="AE250" s="11">
        <f>0.0526*Clima!$F248^2.218</f>
        <v>0</v>
      </c>
      <c r="AF250" s="11">
        <f>IF(Clima!$F248&gt;0.05*$AJ$6,((Clima!$F248-0.05*$AJ$6)^2)/(Clima!$F248+0.95*$AJ$6),0)</f>
        <v>0</v>
      </c>
      <c r="AG250" s="11">
        <v>0</v>
      </c>
      <c r="AH250" s="11"/>
      <c r="AI250" s="11"/>
      <c r="AJ250" s="33"/>
      <c r="AK250" s="34"/>
    </row>
    <row r="251" spans="2:37" x14ac:dyDescent="0.25">
      <c r="B251" s="32"/>
      <c r="C251" s="11">
        <v>246</v>
      </c>
      <c r="D251" s="11">
        <f>'Cálculos de ET'!$I249*((1-Constantes!$D$18)*'Cálculos de ET'!$K249+'Cálculos de ET'!$L249)</f>
        <v>3.3141880715621634</v>
      </c>
      <c r="E251" s="11">
        <f>MIN(D251*Constantes!$D$16,0.8*(H250+Clima!$F249-F251-G251-Constantes!$D$12))</f>
        <v>9.5219832019211036E-12</v>
      </c>
      <c r="F251" s="11">
        <f>IF(Clima!$F249&gt;0.05*Constantes!$D$17,((Clima!$F249-0.05*Constantes!$D$17)^2)/(Clima!$F249+0.95*Constantes!$D$17),0)</f>
        <v>0</v>
      </c>
      <c r="G251" s="11">
        <f>MAX(0,H250+Clima!$F249-F251-Constantes!$D$11)</f>
        <v>0</v>
      </c>
      <c r="H251" s="11">
        <f>H250+Clima!$F249-F251-E251-G251</f>
        <v>7.5000000000023803</v>
      </c>
      <c r="I251" s="11">
        <f>0.0526*F251*Clima!$F249^1.218</f>
        <v>0</v>
      </c>
      <c r="J251" s="11">
        <f>I251*Constantes!$D$24</f>
        <v>0</v>
      </c>
      <c r="K251" s="33"/>
      <c r="L251" s="11">
        <v>246</v>
      </c>
      <c r="M251" s="11">
        <f>'Cálculos de ET'!$I249*((1-Constantes!$E$18)*'Cálculos de ET'!$K249+'Cálculos de ET'!$L249)</f>
        <v>3.3141880715621634</v>
      </c>
      <c r="N251" s="11">
        <f>MIN(M251*Constantes!$E$16,0.8*(Q250+Clima!$F249-O251-P251-Constantes!$D$12))</f>
        <v>8.8199669789901249E-12</v>
      </c>
      <c r="O251" s="11">
        <f>IF(Clima!$F249&gt;0.05*Constantes!$E$17,((Clima!$F249-0.05*Constantes!$E$17)^2)/(Clima!$F249+0.95*Constantes!$E$17),0)</f>
        <v>0</v>
      </c>
      <c r="P251" s="11">
        <f>MAX(0,Q250+Clima!$F249-O251-Constantes!$D$11)</f>
        <v>0</v>
      </c>
      <c r="Q251" s="11">
        <f>Q250+Clima!$F249-O251-N251-P251</f>
        <v>7.5000000000022053</v>
      </c>
      <c r="R251" s="11">
        <f>0.0526*O251*Clima!$F249^1.218</f>
        <v>0</v>
      </c>
      <c r="S251" s="11">
        <f>R251*Constantes!$E$24</f>
        <v>0</v>
      </c>
      <c r="T251" s="33"/>
      <c r="U251" s="11">
        <v>246</v>
      </c>
      <c r="V251" s="11">
        <f>'Cálculos de ET'!$I249*((1-Constantes!$F$18)*'Cálculos de ET'!$K249+'Cálculos de ET'!$L249)</f>
        <v>3.3141880715621634</v>
      </c>
      <c r="W251" s="11">
        <f>MIN(V251*Constantes!$F$16,0.8*(Z250+Clima!$F249-X251-Y251-Constantes!$D$12))</f>
        <v>8.0447648542758546E-12</v>
      </c>
      <c r="X251" s="11">
        <f>IF(Clima!$F249&gt;0.05*Constantes!$F$17,((Clima!$F249-0.05*Constantes!$F$17)^2)/(Clima!$F249+0.95*Constantes!$F$17),0)</f>
        <v>0</v>
      </c>
      <c r="Y251" s="11">
        <f>MAX(0,Z250+Clima!$F249-X251-Constantes!$D$11)</f>
        <v>0</v>
      </c>
      <c r="Z251" s="11">
        <f>Z250+Clima!$F249-X251-W251-Y251</f>
        <v>7.5000000000020108</v>
      </c>
      <c r="AA251" s="11">
        <f>0.0526*X251*Clima!$F249^1.218</f>
        <v>0</v>
      </c>
      <c r="AB251" s="11">
        <f>AA251*Constantes!$F$24</f>
        <v>0</v>
      </c>
      <c r="AC251" s="33"/>
      <c r="AD251" s="11">
        <v>246</v>
      </c>
      <c r="AE251" s="11">
        <f>0.0526*Clima!$F249^2.218</f>
        <v>0</v>
      </c>
      <c r="AF251" s="11">
        <f>IF(Clima!$F249&gt;0.05*$AJ$6,((Clima!$F249-0.05*$AJ$6)^2)/(Clima!$F249+0.95*$AJ$6),0)</f>
        <v>0</v>
      </c>
      <c r="AG251" s="11">
        <v>0</v>
      </c>
      <c r="AH251" s="11"/>
      <c r="AI251" s="11"/>
      <c r="AJ251" s="33"/>
      <c r="AK251" s="34"/>
    </row>
    <row r="252" spans="2:37" x14ac:dyDescent="0.25">
      <c r="B252" s="32"/>
      <c r="C252" s="11">
        <v>247</v>
      </c>
      <c r="D252" s="11">
        <f>'Cálculos de ET'!$I250*((1-Constantes!$D$18)*'Cálculos de ET'!$K250+'Cálculos de ET'!$L250)</f>
        <v>3.2276474385162439</v>
      </c>
      <c r="E252" s="11">
        <f>MIN(D252*Constantes!$D$16,0.8*(H251+Clima!$F250-F252-G252-Constantes!$D$12))</f>
        <v>1.9042545318370685E-12</v>
      </c>
      <c r="F252" s="11">
        <f>IF(Clima!$F250&gt;0.05*Constantes!$D$17,((Clima!$F250-0.05*Constantes!$D$17)^2)/(Clima!$F250+0.95*Constantes!$D$17),0)</f>
        <v>0</v>
      </c>
      <c r="G252" s="11">
        <f>MAX(0,H251+Clima!$F250-F252-Constantes!$D$11)</f>
        <v>0</v>
      </c>
      <c r="H252" s="11">
        <f>H251+Clima!$F250-F252-E252-G252</f>
        <v>7.5000000000004761</v>
      </c>
      <c r="I252" s="11">
        <f>0.0526*F252*Clima!$F250^1.218</f>
        <v>0</v>
      </c>
      <c r="J252" s="11">
        <f>I252*Constantes!$D$24</f>
        <v>0</v>
      </c>
      <c r="K252" s="33"/>
      <c r="L252" s="11">
        <v>247</v>
      </c>
      <c r="M252" s="11">
        <f>'Cálculos de ET'!$I250*((1-Constantes!$E$18)*'Cálculos de ET'!$K250+'Cálculos de ET'!$L250)</f>
        <v>3.2276474385162439</v>
      </c>
      <c r="N252" s="11">
        <f>MIN(M252*Constantes!$E$16,0.8*(Q251+Clima!$F250-O252-P252-Constantes!$D$12))</f>
        <v>1.7642776128923288E-12</v>
      </c>
      <c r="O252" s="11">
        <f>IF(Clima!$F250&gt;0.05*Constantes!$E$17,((Clima!$F250-0.05*Constantes!$E$17)^2)/(Clima!$F250+0.95*Constantes!$E$17),0)</f>
        <v>0</v>
      </c>
      <c r="P252" s="11">
        <f>MAX(0,Q251+Clima!$F250-O252-Constantes!$D$11)</f>
        <v>0</v>
      </c>
      <c r="Q252" s="11">
        <f>Q251+Clima!$F250-O252-N252-P252</f>
        <v>7.5000000000004414</v>
      </c>
      <c r="R252" s="11">
        <f>0.0526*O252*Clima!$F250^1.218</f>
        <v>0</v>
      </c>
      <c r="S252" s="11">
        <f>R252*Constantes!$E$24</f>
        <v>0</v>
      </c>
      <c r="T252" s="33"/>
      <c r="U252" s="11">
        <v>247</v>
      </c>
      <c r="V252" s="11">
        <f>'Cálculos de ET'!$I250*((1-Constantes!$F$18)*'Cálculos de ET'!$K250+'Cálculos de ET'!$L250)</f>
        <v>3.2276474385162439</v>
      </c>
      <c r="W252" s="11">
        <f>MIN(V252*Constantes!$F$16,0.8*(Z251+Clima!$F250-X252-Y252-Constantes!$D$12))</f>
        <v>1.6086687537608669E-12</v>
      </c>
      <c r="X252" s="11">
        <f>IF(Clima!$F250&gt;0.05*Constantes!$F$17,((Clima!$F250-0.05*Constantes!$F$17)^2)/(Clima!$F250+0.95*Constantes!$F$17),0)</f>
        <v>0</v>
      </c>
      <c r="Y252" s="11">
        <f>MAX(0,Z251+Clima!$F250-X252-Constantes!$D$11)</f>
        <v>0</v>
      </c>
      <c r="Z252" s="11">
        <f>Z251+Clima!$F250-X252-W252-Y252</f>
        <v>7.5000000000004023</v>
      </c>
      <c r="AA252" s="11">
        <f>0.0526*X252*Clima!$F250^1.218</f>
        <v>0</v>
      </c>
      <c r="AB252" s="11">
        <f>AA252*Constantes!$F$24</f>
        <v>0</v>
      </c>
      <c r="AC252" s="33"/>
      <c r="AD252" s="11">
        <v>247</v>
      </c>
      <c r="AE252" s="11">
        <f>0.0526*Clima!$F250^2.218</f>
        <v>0</v>
      </c>
      <c r="AF252" s="11">
        <f>IF(Clima!$F250&gt;0.05*$AJ$6,((Clima!$F250-0.05*$AJ$6)^2)/(Clima!$F250+0.95*$AJ$6),0)</f>
        <v>0</v>
      </c>
      <c r="AG252" s="11">
        <v>0</v>
      </c>
      <c r="AH252" s="11"/>
      <c r="AI252" s="11"/>
      <c r="AJ252" s="33"/>
      <c r="AK252" s="34"/>
    </row>
    <row r="253" spans="2:37" x14ac:dyDescent="0.25">
      <c r="B253" s="32"/>
      <c r="C253" s="11">
        <v>248</v>
      </c>
      <c r="D253" s="11">
        <f>'Cálculos de ET'!$I251*((1-Constantes!$D$18)*'Cálculos de ET'!$K251+'Cálculos de ET'!$L251)</f>
        <v>3.3064860277496577</v>
      </c>
      <c r="E253" s="11">
        <f>MIN(D253*Constantes!$D$16,0.8*(H252+Clima!$F251-F253-G253-Constantes!$D$12))</f>
        <v>3.8085090636741371E-13</v>
      </c>
      <c r="F253" s="11">
        <f>IF(Clima!$F251&gt;0.05*Constantes!$D$17,((Clima!$F251-0.05*Constantes!$D$17)^2)/(Clima!$F251+0.95*Constantes!$D$17),0)</f>
        <v>0</v>
      </c>
      <c r="G253" s="11">
        <f>MAX(0,H252+Clima!$F251-F253-Constantes!$D$11)</f>
        <v>0</v>
      </c>
      <c r="H253" s="11">
        <f>H252+Clima!$F251-F253-E253-G253</f>
        <v>7.500000000000095</v>
      </c>
      <c r="I253" s="11">
        <f>0.0526*F253*Clima!$F251^1.218</f>
        <v>0</v>
      </c>
      <c r="J253" s="11">
        <f>I253*Constantes!$D$24</f>
        <v>0</v>
      </c>
      <c r="K253" s="33"/>
      <c r="L253" s="11">
        <v>248</v>
      </c>
      <c r="M253" s="11">
        <f>'Cálculos de ET'!$I251*((1-Constantes!$E$18)*'Cálculos de ET'!$K251+'Cálculos de ET'!$L251)</f>
        <v>3.3064860277496577</v>
      </c>
      <c r="N253" s="11">
        <f>MIN(M253*Constantes!$E$16,0.8*(Q252+Clima!$F251-O253-P253-Constantes!$D$12))</f>
        <v>3.5313973967276981E-13</v>
      </c>
      <c r="O253" s="11">
        <f>IF(Clima!$F251&gt;0.05*Constantes!$E$17,((Clima!$F251-0.05*Constantes!$E$17)^2)/(Clima!$F251+0.95*Constantes!$E$17),0)</f>
        <v>0</v>
      </c>
      <c r="P253" s="11">
        <f>MAX(0,Q252+Clima!$F251-O253-Constantes!$D$11)</f>
        <v>0</v>
      </c>
      <c r="Q253" s="11">
        <f>Q252+Clima!$F251-O253-N253-P253</f>
        <v>7.5000000000000879</v>
      </c>
      <c r="R253" s="11">
        <f>0.0526*O253*Clima!$F251^1.218</f>
        <v>0</v>
      </c>
      <c r="S253" s="11">
        <f>R253*Constantes!$E$24</f>
        <v>0</v>
      </c>
      <c r="T253" s="33"/>
      <c r="U253" s="11">
        <v>248</v>
      </c>
      <c r="V253" s="11">
        <f>'Cálculos de ET'!$I251*((1-Constantes!$F$18)*'Cálculos de ET'!$K251+'Cálculos de ET'!$L251)</f>
        <v>3.3064860277496577</v>
      </c>
      <c r="W253" s="11">
        <f>MIN(V253*Constantes!$F$16,0.8*(Z252+Clima!$F251-X253-Y253-Constantes!$D$12))</f>
        <v>3.2187585929932541E-13</v>
      </c>
      <c r="X253" s="11">
        <f>IF(Clima!$F251&gt;0.05*Constantes!$F$17,((Clima!$F251-0.05*Constantes!$F$17)^2)/(Clima!$F251+0.95*Constantes!$F$17),0)</f>
        <v>0</v>
      </c>
      <c r="Y253" s="11">
        <f>MAX(0,Z252+Clima!$F251-X253-Constantes!$D$11)</f>
        <v>0</v>
      </c>
      <c r="Z253" s="11">
        <f>Z252+Clima!$F251-X253-W253-Y253</f>
        <v>7.5000000000000808</v>
      </c>
      <c r="AA253" s="11">
        <f>0.0526*X253*Clima!$F251^1.218</f>
        <v>0</v>
      </c>
      <c r="AB253" s="11">
        <f>AA253*Constantes!$F$24</f>
        <v>0</v>
      </c>
      <c r="AC253" s="33"/>
      <c r="AD253" s="11">
        <v>248</v>
      </c>
      <c r="AE253" s="11">
        <f>0.0526*Clima!$F251^2.218</f>
        <v>0</v>
      </c>
      <c r="AF253" s="11">
        <f>IF(Clima!$F251&gt;0.05*$AJ$6,((Clima!$F251-0.05*$AJ$6)^2)/(Clima!$F251+0.95*$AJ$6),0)</f>
        <v>0</v>
      </c>
      <c r="AG253" s="11">
        <v>0</v>
      </c>
      <c r="AH253" s="11"/>
      <c r="AI253" s="11"/>
      <c r="AJ253" s="33"/>
      <c r="AK253" s="34"/>
    </row>
    <row r="254" spans="2:37" x14ac:dyDescent="0.25">
      <c r="B254" s="32"/>
      <c r="C254" s="11">
        <v>249</v>
      </c>
      <c r="D254" s="11">
        <f>'Cálculos de ET'!$I252*((1-Constantes!$D$18)*'Cálculos de ET'!$K252+'Cálculos de ET'!$L252)</f>
        <v>3.2076404734378006</v>
      </c>
      <c r="E254" s="11">
        <f>MIN(D254*Constantes!$D$16,0.8*(H253+Clima!$F252-F254-G254-Constantes!$D$12))</f>
        <v>7.6028072726330727E-14</v>
      </c>
      <c r="F254" s="11">
        <f>IF(Clima!$F252&gt;0.05*Constantes!$D$17,((Clima!$F252-0.05*Constantes!$D$17)^2)/(Clima!$F252+0.95*Constantes!$D$17),0)</f>
        <v>0</v>
      </c>
      <c r="G254" s="11">
        <f>MAX(0,H253+Clima!$F252-F254-Constantes!$D$11)</f>
        <v>0</v>
      </c>
      <c r="H254" s="11">
        <f>H253+Clima!$F252-F254-E254-G254</f>
        <v>7.5000000000000187</v>
      </c>
      <c r="I254" s="11">
        <f>0.0526*F254*Clima!$F252^1.218</f>
        <v>0</v>
      </c>
      <c r="J254" s="11">
        <f>I254*Constantes!$D$24</f>
        <v>0</v>
      </c>
      <c r="K254" s="33"/>
      <c r="L254" s="11">
        <v>249</v>
      </c>
      <c r="M254" s="11">
        <f>'Cálculos de ET'!$I252*((1-Constantes!$E$18)*'Cálculos de ET'!$K252+'Cálculos de ET'!$L252)</f>
        <v>3.2076404734378006</v>
      </c>
      <c r="N254" s="11">
        <f>MIN(M254*Constantes!$E$16,0.8*(Q253+Clima!$F252-O254-P254-Constantes!$D$12))</f>
        <v>7.0343730840249921E-14</v>
      </c>
      <c r="O254" s="11">
        <f>IF(Clima!$F252&gt;0.05*Constantes!$E$17,((Clima!$F252-0.05*Constantes!$E$17)^2)/(Clima!$F252+0.95*Constantes!$E$17),0)</f>
        <v>0</v>
      </c>
      <c r="P254" s="11">
        <f>MAX(0,Q253+Clima!$F252-O254-Constantes!$D$11)</f>
        <v>0</v>
      </c>
      <c r="Q254" s="11">
        <f>Q253+Clima!$F252-O254-N254-P254</f>
        <v>7.5000000000000178</v>
      </c>
      <c r="R254" s="11">
        <f>0.0526*O254*Clima!$F252^1.218</f>
        <v>0</v>
      </c>
      <c r="S254" s="11">
        <f>R254*Constantes!$E$24</f>
        <v>0</v>
      </c>
      <c r="T254" s="33"/>
      <c r="U254" s="11">
        <v>249</v>
      </c>
      <c r="V254" s="11">
        <f>'Cálculos de ET'!$I252*((1-Constantes!$F$18)*'Cálculos de ET'!$K252+'Cálculos de ET'!$L252)</f>
        <v>3.2076404734378006</v>
      </c>
      <c r="W254" s="11">
        <f>MIN(V254*Constantes!$F$16,0.8*(Z253+Clima!$F252-X254-Y254-Constantes!$D$12))</f>
        <v>6.4659388954169114E-14</v>
      </c>
      <c r="X254" s="11">
        <f>IF(Clima!$F252&gt;0.05*Constantes!$F$17,((Clima!$F252-0.05*Constantes!$F$17)^2)/(Clima!$F252+0.95*Constantes!$F$17),0)</f>
        <v>0</v>
      </c>
      <c r="Y254" s="11">
        <f>MAX(0,Z253+Clima!$F252-X254-Constantes!$D$11)</f>
        <v>0</v>
      </c>
      <c r="Z254" s="11">
        <f>Z253+Clima!$F252-X254-W254-Y254</f>
        <v>7.500000000000016</v>
      </c>
      <c r="AA254" s="11">
        <f>0.0526*X254*Clima!$F252^1.218</f>
        <v>0</v>
      </c>
      <c r="AB254" s="11">
        <f>AA254*Constantes!$F$24</f>
        <v>0</v>
      </c>
      <c r="AC254" s="33"/>
      <c r="AD254" s="11">
        <v>249</v>
      </c>
      <c r="AE254" s="11">
        <f>0.0526*Clima!$F252^2.218</f>
        <v>0</v>
      </c>
      <c r="AF254" s="11">
        <f>IF(Clima!$F252&gt;0.05*$AJ$6,((Clima!$F252-0.05*$AJ$6)^2)/(Clima!$F252+0.95*$AJ$6),0)</f>
        <v>0</v>
      </c>
      <c r="AG254" s="11">
        <v>0</v>
      </c>
      <c r="AH254" s="11"/>
      <c r="AI254" s="11"/>
      <c r="AJ254" s="33"/>
      <c r="AK254" s="34"/>
    </row>
    <row r="255" spans="2:37" x14ac:dyDescent="0.25">
      <c r="B255" s="32"/>
      <c r="C255" s="11">
        <v>250</v>
      </c>
      <c r="D255" s="11">
        <f>'Cálculos de ET'!$I253*((1-Constantes!$D$18)*'Cálculos de ET'!$K253+'Cálculos de ET'!$L253)</f>
        <v>3.4471949323019744</v>
      </c>
      <c r="E255" s="11">
        <f>MIN(D255*Constantes!$D$16,0.8*(H254+Clima!$F253-F255-G255-Constantes!$D$12))</f>
        <v>1.4921397450962105E-14</v>
      </c>
      <c r="F255" s="11">
        <f>IF(Clima!$F253&gt;0.05*Constantes!$D$17,((Clima!$F253-0.05*Constantes!$D$17)^2)/(Clima!$F253+0.95*Constantes!$D$17),0)</f>
        <v>0</v>
      </c>
      <c r="G255" s="11">
        <f>MAX(0,H254+Clima!$F253-F255-Constantes!$D$11)</f>
        <v>0</v>
      </c>
      <c r="H255" s="11">
        <f>H254+Clima!$F253-F255-E255-G255</f>
        <v>7.5000000000000036</v>
      </c>
      <c r="I255" s="11">
        <f>0.0526*F255*Clima!$F253^1.218</f>
        <v>0</v>
      </c>
      <c r="J255" s="11">
        <f>I255*Constantes!$D$24</f>
        <v>0</v>
      </c>
      <c r="K255" s="33"/>
      <c r="L255" s="11">
        <v>250</v>
      </c>
      <c r="M255" s="11">
        <f>'Cálculos de ET'!$I253*((1-Constantes!$E$18)*'Cálculos de ET'!$K253+'Cálculos de ET'!$L253)</f>
        <v>3.4471949323019744</v>
      </c>
      <c r="N255" s="11">
        <f>MIN(M255*Constantes!$E$16,0.8*(Q254+Clima!$F253-O255-P255-Constantes!$D$12))</f>
        <v>1.4210854715202004E-14</v>
      </c>
      <c r="O255" s="11">
        <f>IF(Clima!$F253&gt;0.05*Constantes!$E$17,((Clima!$F253-0.05*Constantes!$E$17)^2)/(Clima!$F253+0.95*Constantes!$E$17),0)</f>
        <v>0</v>
      </c>
      <c r="P255" s="11">
        <f>MAX(0,Q254+Clima!$F253-O255-Constantes!$D$11)</f>
        <v>0</v>
      </c>
      <c r="Q255" s="11">
        <f>Q254+Clima!$F253-O255-N255-P255</f>
        <v>7.5000000000000036</v>
      </c>
      <c r="R255" s="11">
        <f>0.0526*O255*Clima!$F253^1.218</f>
        <v>0</v>
      </c>
      <c r="S255" s="11">
        <f>R255*Constantes!$E$24</f>
        <v>0</v>
      </c>
      <c r="T255" s="33"/>
      <c r="U255" s="11">
        <v>250</v>
      </c>
      <c r="V255" s="11">
        <f>'Cálculos de ET'!$I253*((1-Constantes!$F$18)*'Cálculos de ET'!$K253+'Cálculos de ET'!$L253)</f>
        <v>3.4471949323019744</v>
      </c>
      <c r="W255" s="11">
        <f>MIN(V255*Constantes!$F$16,0.8*(Z254+Clima!$F253-X255-Y255-Constantes!$D$12))</f>
        <v>1.2789769243681804E-14</v>
      </c>
      <c r="X255" s="11">
        <f>IF(Clima!$F253&gt;0.05*Constantes!$F$17,((Clima!$F253-0.05*Constantes!$F$17)^2)/(Clima!$F253+0.95*Constantes!$F$17),0)</f>
        <v>0</v>
      </c>
      <c r="Y255" s="11">
        <f>MAX(0,Z254+Clima!$F253-X255-Constantes!$D$11)</f>
        <v>0</v>
      </c>
      <c r="Z255" s="11">
        <f>Z254+Clima!$F253-X255-W255-Y255</f>
        <v>7.5000000000000036</v>
      </c>
      <c r="AA255" s="11">
        <f>0.0526*X255*Clima!$F253^1.218</f>
        <v>0</v>
      </c>
      <c r="AB255" s="11">
        <f>AA255*Constantes!$F$24</f>
        <v>0</v>
      </c>
      <c r="AC255" s="33"/>
      <c r="AD255" s="11">
        <v>250</v>
      </c>
      <c r="AE255" s="11">
        <f>0.0526*Clima!$F253^2.218</f>
        <v>0</v>
      </c>
      <c r="AF255" s="11">
        <f>IF(Clima!$F253&gt;0.05*$AJ$6,((Clima!$F253-0.05*$AJ$6)^2)/(Clima!$F253+0.95*$AJ$6),0)</f>
        <v>0</v>
      </c>
      <c r="AG255" s="11">
        <v>0</v>
      </c>
      <c r="AH255" s="11"/>
      <c r="AI255" s="11"/>
      <c r="AJ255" s="33"/>
      <c r="AK255" s="34"/>
    </row>
    <row r="256" spans="2:37" x14ac:dyDescent="0.25">
      <c r="B256" s="32"/>
      <c r="C256" s="11">
        <v>251</v>
      </c>
      <c r="D256" s="11">
        <f>'Cálculos de ET'!$I254*((1-Constantes!$D$18)*'Cálculos de ET'!$K254+'Cálculos de ET'!$L254)</f>
        <v>3.4748249483887368</v>
      </c>
      <c r="E256" s="11">
        <f>MIN(D256*Constantes!$D$16,0.8*(H255+Clima!$F254-F256-G256-Constantes!$D$12))</f>
        <v>2.8421709430404009E-15</v>
      </c>
      <c r="F256" s="11">
        <f>IF(Clima!$F254&gt;0.05*Constantes!$D$17,((Clima!$F254-0.05*Constantes!$D$17)^2)/(Clima!$F254+0.95*Constantes!$D$17),0)</f>
        <v>0</v>
      </c>
      <c r="G256" s="11">
        <f>MAX(0,H255+Clima!$F254-F256-Constantes!$D$11)</f>
        <v>0</v>
      </c>
      <c r="H256" s="11">
        <f>H255+Clima!$F254-F256-E256-G256</f>
        <v>7.5000000000000009</v>
      </c>
      <c r="I256" s="11">
        <f>0.0526*F256*Clima!$F254^1.218</f>
        <v>0</v>
      </c>
      <c r="J256" s="11">
        <f>I256*Constantes!$D$24</f>
        <v>0</v>
      </c>
      <c r="K256" s="33"/>
      <c r="L256" s="11">
        <v>251</v>
      </c>
      <c r="M256" s="11">
        <f>'Cálculos de ET'!$I254*((1-Constantes!$E$18)*'Cálculos de ET'!$K254+'Cálculos de ET'!$L254)</f>
        <v>3.4748249483887368</v>
      </c>
      <c r="N256" s="11">
        <f>MIN(M256*Constantes!$E$16,0.8*(Q255+Clima!$F254-O256-P256-Constantes!$D$12))</f>
        <v>2.8421709430404009E-15</v>
      </c>
      <c r="O256" s="11">
        <f>IF(Clima!$F254&gt;0.05*Constantes!$E$17,((Clima!$F254-0.05*Constantes!$E$17)^2)/(Clima!$F254+0.95*Constantes!$E$17),0)</f>
        <v>0</v>
      </c>
      <c r="P256" s="11">
        <f>MAX(0,Q255+Clima!$F254-O256-Constantes!$D$11)</f>
        <v>0</v>
      </c>
      <c r="Q256" s="11">
        <f>Q255+Clima!$F254-O256-N256-P256</f>
        <v>7.5000000000000009</v>
      </c>
      <c r="R256" s="11">
        <f>0.0526*O256*Clima!$F254^1.218</f>
        <v>0</v>
      </c>
      <c r="S256" s="11">
        <f>R256*Constantes!$E$24</f>
        <v>0</v>
      </c>
      <c r="T256" s="33"/>
      <c r="U256" s="11">
        <v>251</v>
      </c>
      <c r="V256" s="11">
        <f>'Cálculos de ET'!$I254*((1-Constantes!$F$18)*'Cálculos de ET'!$K254+'Cálculos de ET'!$L254)</f>
        <v>3.4748249483887368</v>
      </c>
      <c r="W256" s="11">
        <f>MIN(V256*Constantes!$F$16,0.8*(Z255+Clima!$F254-X256-Y256-Constantes!$D$12))</f>
        <v>2.8421709430404009E-15</v>
      </c>
      <c r="X256" s="11">
        <f>IF(Clima!$F254&gt;0.05*Constantes!$F$17,((Clima!$F254-0.05*Constantes!$F$17)^2)/(Clima!$F254+0.95*Constantes!$F$17),0)</f>
        <v>0</v>
      </c>
      <c r="Y256" s="11">
        <f>MAX(0,Z255+Clima!$F254-X256-Constantes!$D$11)</f>
        <v>0</v>
      </c>
      <c r="Z256" s="11">
        <f>Z255+Clima!$F254-X256-W256-Y256</f>
        <v>7.5000000000000009</v>
      </c>
      <c r="AA256" s="11">
        <f>0.0526*X256*Clima!$F254^1.218</f>
        <v>0</v>
      </c>
      <c r="AB256" s="11">
        <f>AA256*Constantes!$F$24</f>
        <v>0</v>
      </c>
      <c r="AC256" s="33"/>
      <c r="AD256" s="11">
        <v>251</v>
      </c>
      <c r="AE256" s="11">
        <f>0.0526*Clima!$F254^2.218</f>
        <v>0</v>
      </c>
      <c r="AF256" s="11">
        <f>IF(Clima!$F254&gt;0.05*$AJ$6,((Clima!$F254-0.05*$AJ$6)^2)/(Clima!$F254+0.95*$AJ$6),0)</f>
        <v>0</v>
      </c>
      <c r="AG256" s="11">
        <v>0</v>
      </c>
      <c r="AH256" s="11"/>
      <c r="AI256" s="11"/>
      <c r="AJ256" s="33"/>
      <c r="AK256" s="34"/>
    </row>
    <row r="257" spans="2:37" x14ac:dyDescent="0.25">
      <c r="B257" s="32"/>
      <c r="C257" s="11">
        <v>252</v>
      </c>
      <c r="D257" s="11">
        <f>'Cálculos de ET'!$I255*((1-Constantes!$D$18)*'Cálculos de ET'!$K255+'Cálculos de ET'!$L255)</f>
        <v>3.5137622759700231</v>
      </c>
      <c r="E257" s="11">
        <f>MIN(D257*Constantes!$D$16,0.8*(H256+Clima!$F255-F257-G257-Constantes!$D$12))</f>
        <v>7.1054273576010023E-16</v>
      </c>
      <c r="F257" s="11">
        <f>IF(Clima!$F255&gt;0.05*Constantes!$D$17,((Clima!$F255-0.05*Constantes!$D$17)^2)/(Clima!$F255+0.95*Constantes!$D$17),0)</f>
        <v>0</v>
      </c>
      <c r="G257" s="11">
        <f>MAX(0,H256+Clima!$F255-F257-Constantes!$D$11)</f>
        <v>0</v>
      </c>
      <c r="H257" s="11">
        <f>H256+Clima!$F255-F257-E257-G257</f>
        <v>7.5</v>
      </c>
      <c r="I257" s="11">
        <f>0.0526*F257*Clima!$F255^1.218</f>
        <v>0</v>
      </c>
      <c r="J257" s="11">
        <f>I257*Constantes!$D$24</f>
        <v>0</v>
      </c>
      <c r="K257" s="33"/>
      <c r="L257" s="11">
        <v>252</v>
      </c>
      <c r="M257" s="11">
        <f>'Cálculos de ET'!$I255*((1-Constantes!$E$18)*'Cálculos de ET'!$K255+'Cálculos de ET'!$L255)</f>
        <v>3.5137622759700231</v>
      </c>
      <c r="N257" s="11">
        <f>MIN(M257*Constantes!$E$16,0.8*(Q256+Clima!$F255-O257-P257-Constantes!$D$12))</f>
        <v>7.1054273576010023E-16</v>
      </c>
      <c r="O257" s="11">
        <f>IF(Clima!$F255&gt;0.05*Constantes!$E$17,((Clima!$F255-0.05*Constantes!$E$17)^2)/(Clima!$F255+0.95*Constantes!$E$17),0)</f>
        <v>0</v>
      </c>
      <c r="P257" s="11">
        <f>MAX(0,Q256+Clima!$F255-O257-Constantes!$D$11)</f>
        <v>0</v>
      </c>
      <c r="Q257" s="11">
        <f>Q256+Clima!$F255-O257-N257-P257</f>
        <v>7.5</v>
      </c>
      <c r="R257" s="11">
        <f>0.0526*O257*Clima!$F255^1.218</f>
        <v>0</v>
      </c>
      <c r="S257" s="11">
        <f>R257*Constantes!$E$24</f>
        <v>0</v>
      </c>
      <c r="T257" s="33"/>
      <c r="U257" s="11">
        <v>252</v>
      </c>
      <c r="V257" s="11">
        <f>'Cálculos de ET'!$I255*((1-Constantes!$F$18)*'Cálculos de ET'!$K255+'Cálculos de ET'!$L255)</f>
        <v>3.5137622759700231</v>
      </c>
      <c r="W257" s="11">
        <f>MIN(V257*Constantes!$F$16,0.8*(Z256+Clima!$F255-X257-Y257-Constantes!$D$12))</f>
        <v>7.1054273576010023E-16</v>
      </c>
      <c r="X257" s="11">
        <f>IF(Clima!$F255&gt;0.05*Constantes!$F$17,((Clima!$F255-0.05*Constantes!$F$17)^2)/(Clima!$F255+0.95*Constantes!$F$17),0)</f>
        <v>0</v>
      </c>
      <c r="Y257" s="11">
        <f>MAX(0,Z256+Clima!$F255-X257-Constantes!$D$11)</f>
        <v>0</v>
      </c>
      <c r="Z257" s="11">
        <f>Z256+Clima!$F255-X257-W257-Y257</f>
        <v>7.5</v>
      </c>
      <c r="AA257" s="11">
        <f>0.0526*X257*Clima!$F255^1.218</f>
        <v>0</v>
      </c>
      <c r="AB257" s="11">
        <f>AA257*Constantes!$F$24</f>
        <v>0</v>
      </c>
      <c r="AC257" s="33"/>
      <c r="AD257" s="11">
        <v>252</v>
      </c>
      <c r="AE257" s="11">
        <f>0.0526*Clima!$F255^2.218</f>
        <v>0</v>
      </c>
      <c r="AF257" s="11">
        <f>IF(Clima!$F255&gt;0.05*$AJ$6,((Clima!$F255-0.05*$AJ$6)^2)/(Clima!$F255+0.95*$AJ$6),0)</f>
        <v>0</v>
      </c>
      <c r="AG257" s="11">
        <v>0</v>
      </c>
      <c r="AH257" s="11"/>
      <c r="AI257" s="11"/>
      <c r="AJ257" s="33"/>
      <c r="AK257" s="34"/>
    </row>
    <row r="258" spans="2:37" x14ac:dyDescent="0.25">
      <c r="B258" s="32"/>
      <c r="C258" s="11">
        <v>253</v>
      </c>
      <c r="D258" s="11">
        <f>'Cálculos de ET'!$I256*((1-Constantes!$D$18)*'Cálculos de ET'!$K256+'Cálculos de ET'!$L256)</f>
        <v>3.5108741275301654</v>
      </c>
      <c r="E258" s="11">
        <f>MIN(D258*Constantes!$D$16,0.8*(H257+Clima!$F256-F258-G258-Constantes!$D$12))</f>
        <v>0</v>
      </c>
      <c r="F258" s="11">
        <f>IF(Clima!$F256&gt;0.05*Constantes!$D$17,((Clima!$F256-0.05*Constantes!$D$17)^2)/(Clima!$F256+0.95*Constantes!$D$17),0)</f>
        <v>0</v>
      </c>
      <c r="G258" s="11">
        <f>MAX(0,H257+Clima!$F256-F258-Constantes!$D$11)</f>
        <v>0</v>
      </c>
      <c r="H258" s="11">
        <f>H257+Clima!$F256-F258-E258-G258</f>
        <v>7.5</v>
      </c>
      <c r="I258" s="11">
        <f>0.0526*F258*Clima!$F256^1.218</f>
        <v>0</v>
      </c>
      <c r="J258" s="11">
        <f>I258*Constantes!$D$24</f>
        <v>0</v>
      </c>
      <c r="K258" s="33"/>
      <c r="L258" s="11">
        <v>253</v>
      </c>
      <c r="M258" s="11">
        <f>'Cálculos de ET'!$I256*((1-Constantes!$E$18)*'Cálculos de ET'!$K256+'Cálculos de ET'!$L256)</f>
        <v>3.5108741275301654</v>
      </c>
      <c r="N258" s="11">
        <f>MIN(M258*Constantes!$E$16,0.8*(Q257+Clima!$F256-O258-P258-Constantes!$D$12))</f>
        <v>0</v>
      </c>
      <c r="O258" s="11">
        <f>IF(Clima!$F256&gt;0.05*Constantes!$E$17,((Clima!$F256-0.05*Constantes!$E$17)^2)/(Clima!$F256+0.95*Constantes!$E$17),0)</f>
        <v>0</v>
      </c>
      <c r="P258" s="11">
        <f>MAX(0,Q257+Clima!$F256-O258-Constantes!$D$11)</f>
        <v>0</v>
      </c>
      <c r="Q258" s="11">
        <f>Q257+Clima!$F256-O258-N258-P258</f>
        <v>7.5</v>
      </c>
      <c r="R258" s="11">
        <f>0.0526*O258*Clima!$F256^1.218</f>
        <v>0</v>
      </c>
      <c r="S258" s="11">
        <f>R258*Constantes!$E$24</f>
        <v>0</v>
      </c>
      <c r="T258" s="33"/>
      <c r="U258" s="11">
        <v>253</v>
      </c>
      <c r="V258" s="11">
        <f>'Cálculos de ET'!$I256*((1-Constantes!$F$18)*'Cálculos de ET'!$K256+'Cálculos de ET'!$L256)</f>
        <v>3.5108741275301654</v>
      </c>
      <c r="W258" s="11">
        <f>MIN(V258*Constantes!$F$16,0.8*(Z257+Clima!$F256-X258-Y258-Constantes!$D$12))</f>
        <v>0</v>
      </c>
      <c r="X258" s="11">
        <f>IF(Clima!$F256&gt;0.05*Constantes!$F$17,((Clima!$F256-0.05*Constantes!$F$17)^2)/(Clima!$F256+0.95*Constantes!$F$17),0)</f>
        <v>0</v>
      </c>
      <c r="Y258" s="11">
        <f>MAX(0,Z257+Clima!$F256-X258-Constantes!$D$11)</f>
        <v>0</v>
      </c>
      <c r="Z258" s="11">
        <f>Z257+Clima!$F256-X258-W258-Y258</f>
        <v>7.5</v>
      </c>
      <c r="AA258" s="11">
        <f>0.0526*X258*Clima!$F256^1.218</f>
        <v>0</v>
      </c>
      <c r="AB258" s="11">
        <f>AA258*Constantes!$F$24</f>
        <v>0</v>
      </c>
      <c r="AC258" s="33"/>
      <c r="AD258" s="11">
        <v>253</v>
      </c>
      <c r="AE258" s="11">
        <f>0.0526*Clima!$F256^2.218</f>
        <v>0</v>
      </c>
      <c r="AF258" s="11">
        <f>IF(Clima!$F256&gt;0.05*$AJ$6,((Clima!$F256-0.05*$AJ$6)^2)/(Clima!$F256+0.95*$AJ$6),0)</f>
        <v>0</v>
      </c>
      <c r="AG258" s="11">
        <v>0</v>
      </c>
      <c r="AH258" s="11"/>
      <c r="AI258" s="11"/>
      <c r="AJ258" s="33"/>
      <c r="AK258" s="34"/>
    </row>
    <row r="259" spans="2:37" x14ac:dyDescent="0.25">
      <c r="B259" s="32"/>
      <c r="C259" s="11">
        <v>254</v>
      </c>
      <c r="D259" s="11">
        <f>'Cálculos de ET'!$I257*((1-Constantes!$D$18)*'Cálculos de ET'!$K257+'Cálculos de ET'!$L257)</f>
        <v>3.4848096425162276</v>
      </c>
      <c r="E259" s="11">
        <f>MIN(D259*Constantes!$D$16,0.8*(H258+Clima!$F257-F259-G259-Constantes!$D$12))</f>
        <v>0</v>
      </c>
      <c r="F259" s="11">
        <f>IF(Clima!$F257&gt;0.05*Constantes!$D$17,((Clima!$F257-0.05*Constantes!$D$17)^2)/(Clima!$F257+0.95*Constantes!$D$17),0)</f>
        <v>0</v>
      </c>
      <c r="G259" s="11">
        <f>MAX(0,H258+Clima!$F257-F259-Constantes!$D$11)</f>
        <v>0</v>
      </c>
      <c r="H259" s="11">
        <f>H258+Clima!$F257-F259-E259-G259</f>
        <v>7.5</v>
      </c>
      <c r="I259" s="11">
        <f>0.0526*F259*Clima!$F257^1.218</f>
        <v>0</v>
      </c>
      <c r="J259" s="11">
        <f>I259*Constantes!$D$24</f>
        <v>0</v>
      </c>
      <c r="K259" s="33"/>
      <c r="L259" s="11">
        <v>254</v>
      </c>
      <c r="M259" s="11">
        <f>'Cálculos de ET'!$I257*((1-Constantes!$E$18)*'Cálculos de ET'!$K257+'Cálculos de ET'!$L257)</f>
        <v>3.4848096425162276</v>
      </c>
      <c r="N259" s="11">
        <f>MIN(M259*Constantes!$E$16,0.8*(Q258+Clima!$F257-O259-P259-Constantes!$D$12))</f>
        <v>0</v>
      </c>
      <c r="O259" s="11">
        <f>IF(Clima!$F257&gt;0.05*Constantes!$E$17,((Clima!$F257-0.05*Constantes!$E$17)^2)/(Clima!$F257+0.95*Constantes!$E$17),0)</f>
        <v>0</v>
      </c>
      <c r="P259" s="11">
        <f>MAX(0,Q258+Clima!$F257-O259-Constantes!$D$11)</f>
        <v>0</v>
      </c>
      <c r="Q259" s="11">
        <f>Q258+Clima!$F257-O259-N259-P259</f>
        <v>7.5</v>
      </c>
      <c r="R259" s="11">
        <f>0.0526*O259*Clima!$F257^1.218</f>
        <v>0</v>
      </c>
      <c r="S259" s="11">
        <f>R259*Constantes!$E$24</f>
        <v>0</v>
      </c>
      <c r="T259" s="33"/>
      <c r="U259" s="11">
        <v>254</v>
      </c>
      <c r="V259" s="11">
        <f>'Cálculos de ET'!$I257*((1-Constantes!$F$18)*'Cálculos de ET'!$K257+'Cálculos de ET'!$L257)</f>
        <v>3.4848096425162276</v>
      </c>
      <c r="W259" s="11">
        <f>MIN(V259*Constantes!$F$16,0.8*(Z258+Clima!$F257-X259-Y259-Constantes!$D$12))</f>
        <v>0</v>
      </c>
      <c r="X259" s="11">
        <f>IF(Clima!$F257&gt;0.05*Constantes!$F$17,((Clima!$F257-0.05*Constantes!$F$17)^2)/(Clima!$F257+0.95*Constantes!$F$17),0)</f>
        <v>0</v>
      </c>
      <c r="Y259" s="11">
        <f>MAX(0,Z258+Clima!$F257-X259-Constantes!$D$11)</f>
        <v>0</v>
      </c>
      <c r="Z259" s="11">
        <f>Z258+Clima!$F257-X259-W259-Y259</f>
        <v>7.5</v>
      </c>
      <c r="AA259" s="11">
        <f>0.0526*X259*Clima!$F257^1.218</f>
        <v>0</v>
      </c>
      <c r="AB259" s="11">
        <f>AA259*Constantes!$F$24</f>
        <v>0</v>
      </c>
      <c r="AC259" s="33"/>
      <c r="AD259" s="11">
        <v>254</v>
      </c>
      <c r="AE259" s="11">
        <f>0.0526*Clima!$F257^2.218</f>
        <v>0</v>
      </c>
      <c r="AF259" s="11">
        <f>IF(Clima!$F257&gt;0.05*$AJ$6,((Clima!$F257-0.05*$AJ$6)^2)/(Clima!$F257+0.95*$AJ$6),0)</f>
        <v>0</v>
      </c>
      <c r="AG259" s="11">
        <v>0</v>
      </c>
      <c r="AH259" s="11"/>
      <c r="AI259" s="11"/>
      <c r="AJ259" s="33"/>
      <c r="AK259" s="34"/>
    </row>
    <row r="260" spans="2:37" x14ac:dyDescent="0.25">
      <c r="B260" s="32"/>
      <c r="C260" s="11">
        <v>255</v>
      </c>
      <c r="D260" s="11">
        <f>'Cálculos de ET'!$I258*((1-Constantes!$D$18)*'Cálculos de ET'!$K258+'Cálculos de ET'!$L258)</f>
        <v>3.5616199329869307</v>
      </c>
      <c r="E260" s="11">
        <f>MIN(D260*Constantes!$D$16,0.8*(H259+Clima!$F258-F260-G260-Constantes!$D$12))</f>
        <v>0</v>
      </c>
      <c r="F260" s="11">
        <f>IF(Clima!$F258&gt;0.05*Constantes!$D$17,((Clima!$F258-0.05*Constantes!$D$17)^2)/(Clima!$F258+0.95*Constantes!$D$17),0)</f>
        <v>0</v>
      </c>
      <c r="G260" s="11">
        <f>MAX(0,H259+Clima!$F258-F260-Constantes!$D$11)</f>
        <v>0</v>
      </c>
      <c r="H260" s="11">
        <f>H259+Clima!$F258-F260-E260-G260</f>
        <v>7.5</v>
      </c>
      <c r="I260" s="11">
        <f>0.0526*F260*Clima!$F258^1.218</f>
        <v>0</v>
      </c>
      <c r="J260" s="11">
        <f>I260*Constantes!$D$24</f>
        <v>0</v>
      </c>
      <c r="K260" s="33"/>
      <c r="L260" s="11">
        <v>255</v>
      </c>
      <c r="M260" s="11">
        <f>'Cálculos de ET'!$I258*((1-Constantes!$E$18)*'Cálculos de ET'!$K258+'Cálculos de ET'!$L258)</f>
        <v>3.5616199329869307</v>
      </c>
      <c r="N260" s="11">
        <f>MIN(M260*Constantes!$E$16,0.8*(Q259+Clima!$F258-O260-P260-Constantes!$D$12))</f>
        <v>0</v>
      </c>
      <c r="O260" s="11">
        <f>IF(Clima!$F258&gt;0.05*Constantes!$E$17,((Clima!$F258-0.05*Constantes!$E$17)^2)/(Clima!$F258+0.95*Constantes!$E$17),0)</f>
        <v>0</v>
      </c>
      <c r="P260" s="11">
        <f>MAX(0,Q259+Clima!$F258-O260-Constantes!$D$11)</f>
        <v>0</v>
      </c>
      <c r="Q260" s="11">
        <f>Q259+Clima!$F258-O260-N260-P260</f>
        <v>7.5</v>
      </c>
      <c r="R260" s="11">
        <f>0.0526*O260*Clima!$F258^1.218</f>
        <v>0</v>
      </c>
      <c r="S260" s="11">
        <f>R260*Constantes!$E$24</f>
        <v>0</v>
      </c>
      <c r="T260" s="33"/>
      <c r="U260" s="11">
        <v>255</v>
      </c>
      <c r="V260" s="11">
        <f>'Cálculos de ET'!$I258*((1-Constantes!$F$18)*'Cálculos de ET'!$K258+'Cálculos de ET'!$L258)</f>
        <v>3.5616199329869307</v>
      </c>
      <c r="W260" s="11">
        <f>MIN(V260*Constantes!$F$16,0.8*(Z259+Clima!$F258-X260-Y260-Constantes!$D$12))</f>
        <v>0</v>
      </c>
      <c r="X260" s="11">
        <f>IF(Clima!$F258&gt;0.05*Constantes!$F$17,((Clima!$F258-0.05*Constantes!$F$17)^2)/(Clima!$F258+0.95*Constantes!$F$17),0)</f>
        <v>0</v>
      </c>
      <c r="Y260" s="11">
        <f>MAX(0,Z259+Clima!$F258-X260-Constantes!$D$11)</f>
        <v>0</v>
      </c>
      <c r="Z260" s="11">
        <f>Z259+Clima!$F258-X260-W260-Y260</f>
        <v>7.5</v>
      </c>
      <c r="AA260" s="11">
        <f>0.0526*X260*Clima!$F258^1.218</f>
        <v>0</v>
      </c>
      <c r="AB260" s="11">
        <f>AA260*Constantes!$F$24</f>
        <v>0</v>
      </c>
      <c r="AC260" s="33"/>
      <c r="AD260" s="11">
        <v>255</v>
      </c>
      <c r="AE260" s="11">
        <f>0.0526*Clima!$F258^2.218</f>
        <v>0</v>
      </c>
      <c r="AF260" s="11">
        <f>IF(Clima!$F258&gt;0.05*$AJ$6,((Clima!$F258-0.05*$AJ$6)^2)/(Clima!$F258+0.95*$AJ$6),0)</f>
        <v>0</v>
      </c>
      <c r="AG260" s="11">
        <v>0</v>
      </c>
      <c r="AH260" s="11"/>
      <c r="AI260" s="11"/>
      <c r="AJ260" s="33"/>
      <c r="AK260" s="34"/>
    </row>
    <row r="261" spans="2:37" x14ac:dyDescent="0.25">
      <c r="B261" s="32"/>
      <c r="C261" s="11">
        <v>256</v>
      </c>
      <c r="D261" s="11">
        <f>'Cálculos de ET'!$I259*((1-Constantes!$D$18)*'Cálculos de ET'!$K259+'Cálculos de ET'!$L259)</f>
        <v>3.5080146973239295</v>
      </c>
      <c r="E261" s="11">
        <f>MIN(D261*Constantes!$D$16,0.8*(H260+Clima!$F259-F261-G261-Constantes!$D$12))</f>
        <v>0</v>
      </c>
      <c r="F261" s="11">
        <f>IF(Clima!$F259&gt;0.05*Constantes!$D$17,((Clima!$F259-0.05*Constantes!$D$17)^2)/(Clima!$F259+0.95*Constantes!$D$17),0)</f>
        <v>0</v>
      </c>
      <c r="G261" s="11">
        <f>MAX(0,H260+Clima!$F259-F261-Constantes!$D$11)</f>
        <v>0</v>
      </c>
      <c r="H261" s="11">
        <f>H260+Clima!$F259-F261-E261-G261</f>
        <v>7.5</v>
      </c>
      <c r="I261" s="11">
        <f>0.0526*F261*Clima!$F259^1.218</f>
        <v>0</v>
      </c>
      <c r="J261" s="11">
        <f>I261*Constantes!$D$24</f>
        <v>0</v>
      </c>
      <c r="K261" s="33"/>
      <c r="L261" s="11">
        <v>256</v>
      </c>
      <c r="M261" s="11">
        <f>'Cálculos de ET'!$I259*((1-Constantes!$E$18)*'Cálculos de ET'!$K259+'Cálculos de ET'!$L259)</f>
        <v>3.5080146973239295</v>
      </c>
      <c r="N261" s="11">
        <f>MIN(M261*Constantes!$E$16,0.8*(Q260+Clima!$F259-O261-P261-Constantes!$D$12))</f>
        <v>0</v>
      </c>
      <c r="O261" s="11">
        <f>IF(Clima!$F259&gt;0.05*Constantes!$E$17,((Clima!$F259-0.05*Constantes!$E$17)^2)/(Clima!$F259+0.95*Constantes!$E$17),0)</f>
        <v>0</v>
      </c>
      <c r="P261" s="11">
        <f>MAX(0,Q260+Clima!$F259-O261-Constantes!$D$11)</f>
        <v>0</v>
      </c>
      <c r="Q261" s="11">
        <f>Q260+Clima!$F259-O261-N261-P261</f>
        <v>7.5</v>
      </c>
      <c r="R261" s="11">
        <f>0.0526*O261*Clima!$F259^1.218</f>
        <v>0</v>
      </c>
      <c r="S261" s="11">
        <f>R261*Constantes!$E$24</f>
        <v>0</v>
      </c>
      <c r="T261" s="33"/>
      <c r="U261" s="11">
        <v>256</v>
      </c>
      <c r="V261" s="11">
        <f>'Cálculos de ET'!$I259*((1-Constantes!$F$18)*'Cálculos de ET'!$K259+'Cálculos de ET'!$L259)</f>
        <v>3.5080146973239295</v>
      </c>
      <c r="W261" s="11">
        <f>MIN(V261*Constantes!$F$16,0.8*(Z260+Clima!$F259-X261-Y261-Constantes!$D$12))</f>
        <v>0</v>
      </c>
      <c r="X261" s="11">
        <f>IF(Clima!$F259&gt;0.05*Constantes!$F$17,((Clima!$F259-0.05*Constantes!$F$17)^2)/(Clima!$F259+0.95*Constantes!$F$17),0)</f>
        <v>0</v>
      </c>
      <c r="Y261" s="11">
        <f>MAX(0,Z260+Clima!$F259-X261-Constantes!$D$11)</f>
        <v>0</v>
      </c>
      <c r="Z261" s="11">
        <f>Z260+Clima!$F259-X261-W261-Y261</f>
        <v>7.5</v>
      </c>
      <c r="AA261" s="11">
        <f>0.0526*X261*Clima!$F259^1.218</f>
        <v>0</v>
      </c>
      <c r="AB261" s="11">
        <f>AA261*Constantes!$F$24</f>
        <v>0</v>
      </c>
      <c r="AC261" s="33"/>
      <c r="AD261" s="11">
        <v>256</v>
      </c>
      <c r="AE261" s="11">
        <f>0.0526*Clima!$F259^2.218</f>
        <v>0</v>
      </c>
      <c r="AF261" s="11">
        <f>IF(Clima!$F259&gt;0.05*$AJ$6,((Clima!$F259-0.05*$AJ$6)^2)/(Clima!$F259+0.95*$AJ$6),0)</f>
        <v>0</v>
      </c>
      <c r="AG261" s="11">
        <v>0</v>
      </c>
      <c r="AH261" s="11"/>
      <c r="AI261" s="11"/>
      <c r="AJ261" s="33"/>
      <c r="AK261" s="34"/>
    </row>
    <row r="262" spans="2:37" x14ac:dyDescent="0.25">
      <c r="B262" s="32"/>
      <c r="C262" s="11">
        <v>257</v>
      </c>
      <c r="D262" s="11">
        <f>'Cálculos de ET'!$I260*((1-Constantes!$D$18)*'Cálculos de ET'!$K260+'Cálculos de ET'!$L260)</f>
        <v>3.4961833192364353</v>
      </c>
      <c r="E262" s="11">
        <f>MIN(D262*Constantes!$D$16,0.8*(H261+Clima!$F260-F262-G262-Constantes!$D$12))</f>
        <v>0</v>
      </c>
      <c r="F262" s="11">
        <f>IF(Clima!$F260&gt;0.05*Constantes!$D$17,((Clima!$F260-0.05*Constantes!$D$17)^2)/(Clima!$F260+0.95*Constantes!$D$17),0)</f>
        <v>0</v>
      </c>
      <c r="G262" s="11">
        <f>MAX(0,H261+Clima!$F260-F262-Constantes!$D$11)</f>
        <v>0</v>
      </c>
      <c r="H262" s="11">
        <f>H261+Clima!$F260-F262-E262-G262</f>
        <v>7.5</v>
      </c>
      <c r="I262" s="11">
        <f>0.0526*F262*Clima!$F260^1.218</f>
        <v>0</v>
      </c>
      <c r="J262" s="11">
        <f>I262*Constantes!$D$24</f>
        <v>0</v>
      </c>
      <c r="K262" s="33"/>
      <c r="L262" s="11">
        <v>257</v>
      </c>
      <c r="M262" s="11">
        <f>'Cálculos de ET'!$I260*((1-Constantes!$E$18)*'Cálculos de ET'!$K260+'Cálculos de ET'!$L260)</f>
        <v>3.4961833192364353</v>
      </c>
      <c r="N262" s="11">
        <f>MIN(M262*Constantes!$E$16,0.8*(Q261+Clima!$F260-O262-P262-Constantes!$D$12))</f>
        <v>0</v>
      </c>
      <c r="O262" s="11">
        <f>IF(Clima!$F260&gt;0.05*Constantes!$E$17,((Clima!$F260-0.05*Constantes!$E$17)^2)/(Clima!$F260+0.95*Constantes!$E$17),0)</f>
        <v>0</v>
      </c>
      <c r="P262" s="11">
        <f>MAX(0,Q261+Clima!$F260-O262-Constantes!$D$11)</f>
        <v>0</v>
      </c>
      <c r="Q262" s="11">
        <f>Q261+Clima!$F260-O262-N262-P262</f>
        <v>7.5</v>
      </c>
      <c r="R262" s="11">
        <f>0.0526*O262*Clima!$F260^1.218</f>
        <v>0</v>
      </c>
      <c r="S262" s="11">
        <f>R262*Constantes!$E$24</f>
        <v>0</v>
      </c>
      <c r="T262" s="33"/>
      <c r="U262" s="11">
        <v>257</v>
      </c>
      <c r="V262" s="11">
        <f>'Cálculos de ET'!$I260*((1-Constantes!$F$18)*'Cálculos de ET'!$K260+'Cálculos de ET'!$L260)</f>
        <v>3.4961833192364353</v>
      </c>
      <c r="W262" s="11">
        <f>MIN(V262*Constantes!$F$16,0.8*(Z261+Clima!$F260-X262-Y262-Constantes!$D$12))</f>
        <v>0</v>
      </c>
      <c r="X262" s="11">
        <f>IF(Clima!$F260&gt;0.05*Constantes!$F$17,((Clima!$F260-0.05*Constantes!$F$17)^2)/(Clima!$F260+0.95*Constantes!$F$17),0)</f>
        <v>0</v>
      </c>
      <c r="Y262" s="11">
        <f>MAX(0,Z261+Clima!$F260-X262-Constantes!$D$11)</f>
        <v>0</v>
      </c>
      <c r="Z262" s="11">
        <f>Z261+Clima!$F260-X262-W262-Y262</f>
        <v>7.5</v>
      </c>
      <c r="AA262" s="11">
        <f>0.0526*X262*Clima!$F260^1.218</f>
        <v>0</v>
      </c>
      <c r="AB262" s="11">
        <f>AA262*Constantes!$F$24</f>
        <v>0</v>
      </c>
      <c r="AC262" s="33"/>
      <c r="AD262" s="11">
        <v>257</v>
      </c>
      <c r="AE262" s="11">
        <f>0.0526*Clima!$F260^2.218</f>
        <v>0</v>
      </c>
      <c r="AF262" s="11">
        <f>IF(Clima!$F260&gt;0.05*$AJ$6,((Clima!$F260-0.05*$AJ$6)^2)/(Clima!$F260+0.95*$AJ$6),0)</f>
        <v>0</v>
      </c>
      <c r="AG262" s="11">
        <v>0</v>
      </c>
      <c r="AH262" s="11"/>
      <c r="AI262" s="11"/>
      <c r="AJ262" s="33"/>
      <c r="AK262" s="34"/>
    </row>
    <row r="263" spans="2:37" x14ac:dyDescent="0.25">
      <c r="B263" s="32"/>
      <c r="C263" s="11">
        <v>258</v>
      </c>
      <c r="D263" s="11">
        <f>'Cálculos de ET'!$I261*((1-Constantes!$D$18)*'Cálculos de ET'!$K261+'Cálculos de ET'!$L261)</f>
        <v>3.4994193208919109</v>
      </c>
      <c r="E263" s="11">
        <f>MIN(D263*Constantes!$D$16,0.8*(H262+Clima!$F261-F263-G263-Constantes!$D$12))</f>
        <v>0.4</v>
      </c>
      <c r="F263" s="11">
        <f>IF(Clima!$F261&gt;0.05*Constantes!$D$17,((Clima!$F261-0.05*Constantes!$D$17)^2)/(Clima!$F261+0.95*Constantes!$D$17),0)</f>
        <v>0</v>
      </c>
      <c r="G263" s="11">
        <f>MAX(0,H262+Clima!$F261-F263-Constantes!$D$11)</f>
        <v>0</v>
      </c>
      <c r="H263" s="11">
        <f>H262+Clima!$F261-F263-E263-G263</f>
        <v>7.6</v>
      </c>
      <c r="I263" s="11">
        <f>0.0526*F263*Clima!$F261^1.218</f>
        <v>0</v>
      </c>
      <c r="J263" s="11">
        <f>I263*Constantes!$D$24</f>
        <v>0</v>
      </c>
      <c r="K263" s="33"/>
      <c r="L263" s="11">
        <v>258</v>
      </c>
      <c r="M263" s="11">
        <f>'Cálculos de ET'!$I261*((1-Constantes!$E$18)*'Cálculos de ET'!$K261+'Cálculos de ET'!$L261)</f>
        <v>3.4994193208919109</v>
      </c>
      <c r="N263" s="11">
        <f>MIN(M263*Constantes!$E$16,0.8*(Q262+Clima!$F261-O263-P263-Constantes!$D$12))</f>
        <v>0.4</v>
      </c>
      <c r="O263" s="11">
        <f>IF(Clima!$F261&gt;0.05*Constantes!$E$17,((Clima!$F261-0.05*Constantes!$E$17)^2)/(Clima!$F261+0.95*Constantes!$E$17),0)</f>
        <v>0</v>
      </c>
      <c r="P263" s="11">
        <f>MAX(0,Q262+Clima!$F261-O263-Constantes!$D$11)</f>
        <v>0</v>
      </c>
      <c r="Q263" s="11">
        <f>Q262+Clima!$F261-O263-N263-P263</f>
        <v>7.6</v>
      </c>
      <c r="R263" s="11">
        <f>0.0526*O263*Clima!$F261^1.218</f>
        <v>0</v>
      </c>
      <c r="S263" s="11">
        <f>R263*Constantes!$E$24</f>
        <v>0</v>
      </c>
      <c r="T263" s="33"/>
      <c r="U263" s="11">
        <v>258</v>
      </c>
      <c r="V263" s="11">
        <f>'Cálculos de ET'!$I261*((1-Constantes!$F$18)*'Cálculos de ET'!$K261+'Cálculos de ET'!$L261)</f>
        <v>3.4994193208919109</v>
      </c>
      <c r="W263" s="11">
        <f>MIN(V263*Constantes!$F$16,0.8*(Z262+Clima!$F261-X263-Y263-Constantes!$D$12))</f>
        <v>0.4</v>
      </c>
      <c r="X263" s="11">
        <f>IF(Clima!$F261&gt;0.05*Constantes!$F$17,((Clima!$F261-0.05*Constantes!$F$17)^2)/(Clima!$F261+0.95*Constantes!$F$17),0)</f>
        <v>0</v>
      </c>
      <c r="Y263" s="11">
        <f>MAX(0,Z262+Clima!$F261-X263-Constantes!$D$11)</f>
        <v>0</v>
      </c>
      <c r="Z263" s="11">
        <f>Z262+Clima!$F261-X263-W263-Y263</f>
        <v>7.6</v>
      </c>
      <c r="AA263" s="11">
        <f>0.0526*X263*Clima!$F261^1.218</f>
        <v>0</v>
      </c>
      <c r="AB263" s="11">
        <f>AA263*Constantes!$F$24</f>
        <v>0</v>
      </c>
      <c r="AC263" s="33"/>
      <c r="AD263" s="11">
        <v>258</v>
      </c>
      <c r="AE263" s="11">
        <f>0.0526*Clima!$F261^2.218</f>
        <v>1.1305797794095535E-2</v>
      </c>
      <c r="AF263" s="11">
        <f>IF(Clima!$F261&gt;0.05*$AJ$6,((Clima!$F261-0.05*$AJ$6)^2)/(Clima!$F261+0.95*$AJ$6),0)</f>
        <v>0</v>
      </c>
      <c r="AG263" s="11">
        <v>0</v>
      </c>
      <c r="AH263" s="11"/>
      <c r="AI263" s="11"/>
      <c r="AJ263" s="33"/>
      <c r="AK263" s="34"/>
    </row>
    <row r="264" spans="2:37" x14ac:dyDescent="0.25">
      <c r="B264" s="32"/>
      <c r="C264" s="11">
        <v>259</v>
      </c>
      <c r="D264" s="11">
        <f>'Cálculos de ET'!$I262*((1-Constantes!$D$18)*'Cálculos de ET'!$K262+'Cálculos de ET'!$L262)</f>
        <v>3.6773052140938085</v>
      </c>
      <c r="E264" s="11">
        <f>MIN(D264*Constantes!$D$16,0.8*(H263+Clima!$F262-F264-G264-Constantes!$D$12))</f>
        <v>7.9999999999999724E-2</v>
      </c>
      <c r="F264" s="11">
        <f>IF(Clima!$F262&gt;0.05*Constantes!$D$17,((Clima!$F262-0.05*Constantes!$D$17)^2)/(Clima!$F262+0.95*Constantes!$D$17),0)</f>
        <v>0</v>
      </c>
      <c r="G264" s="11">
        <f>MAX(0,H263+Clima!$F262-F264-Constantes!$D$11)</f>
        <v>0</v>
      </c>
      <c r="H264" s="11">
        <f>H263+Clima!$F262-F264-E264-G264</f>
        <v>7.52</v>
      </c>
      <c r="I264" s="11">
        <f>0.0526*F264*Clima!$F262^1.218</f>
        <v>0</v>
      </c>
      <c r="J264" s="11">
        <f>I264*Constantes!$D$24</f>
        <v>0</v>
      </c>
      <c r="K264" s="33"/>
      <c r="L264" s="11">
        <v>259</v>
      </c>
      <c r="M264" s="11">
        <f>'Cálculos de ET'!$I262*((1-Constantes!$E$18)*'Cálculos de ET'!$K262+'Cálculos de ET'!$L262)</f>
        <v>3.6773052140938085</v>
      </c>
      <c r="N264" s="11">
        <f>MIN(M264*Constantes!$E$16,0.8*(Q263+Clima!$F262-O264-P264-Constantes!$D$12))</f>
        <v>7.9999999999999724E-2</v>
      </c>
      <c r="O264" s="11">
        <f>IF(Clima!$F262&gt;0.05*Constantes!$E$17,((Clima!$F262-0.05*Constantes!$E$17)^2)/(Clima!$F262+0.95*Constantes!$E$17),0)</f>
        <v>0</v>
      </c>
      <c r="P264" s="11">
        <f>MAX(0,Q263+Clima!$F262-O264-Constantes!$D$11)</f>
        <v>0</v>
      </c>
      <c r="Q264" s="11">
        <f>Q263+Clima!$F262-O264-N264-P264</f>
        <v>7.52</v>
      </c>
      <c r="R264" s="11">
        <f>0.0526*O264*Clima!$F262^1.218</f>
        <v>0</v>
      </c>
      <c r="S264" s="11">
        <f>R264*Constantes!$E$24</f>
        <v>0</v>
      </c>
      <c r="T264" s="33"/>
      <c r="U264" s="11">
        <v>259</v>
      </c>
      <c r="V264" s="11">
        <f>'Cálculos de ET'!$I262*((1-Constantes!$F$18)*'Cálculos de ET'!$K262+'Cálculos de ET'!$L262)</f>
        <v>3.6773052140938085</v>
      </c>
      <c r="W264" s="11">
        <f>MIN(V264*Constantes!$F$16,0.8*(Z263+Clima!$F262-X264-Y264-Constantes!$D$12))</f>
        <v>7.9999999999999724E-2</v>
      </c>
      <c r="X264" s="11">
        <f>IF(Clima!$F262&gt;0.05*Constantes!$F$17,((Clima!$F262-0.05*Constantes!$F$17)^2)/(Clima!$F262+0.95*Constantes!$F$17),0)</f>
        <v>0</v>
      </c>
      <c r="Y264" s="11">
        <f>MAX(0,Z263+Clima!$F262-X264-Constantes!$D$11)</f>
        <v>0</v>
      </c>
      <c r="Z264" s="11">
        <f>Z263+Clima!$F262-X264-W264-Y264</f>
        <v>7.52</v>
      </c>
      <c r="AA264" s="11">
        <f>0.0526*X264*Clima!$F262^1.218</f>
        <v>0</v>
      </c>
      <c r="AB264" s="11">
        <f>AA264*Constantes!$F$24</f>
        <v>0</v>
      </c>
      <c r="AC264" s="33"/>
      <c r="AD264" s="11">
        <v>259</v>
      </c>
      <c r="AE264" s="11">
        <f>0.0526*Clima!$F262^2.218</f>
        <v>0</v>
      </c>
      <c r="AF264" s="11">
        <f>IF(Clima!$F262&gt;0.05*$AJ$6,((Clima!$F262-0.05*$AJ$6)^2)/(Clima!$F262+0.95*$AJ$6),0)</f>
        <v>0</v>
      </c>
      <c r="AG264" s="11">
        <v>0</v>
      </c>
      <c r="AH264" s="11"/>
      <c r="AI264" s="11"/>
      <c r="AJ264" s="33"/>
      <c r="AK264" s="34"/>
    </row>
    <row r="265" spans="2:37" x14ac:dyDescent="0.25">
      <c r="B265" s="32"/>
      <c r="C265" s="11">
        <v>260</v>
      </c>
      <c r="D265" s="11">
        <f>'Cálculos de ET'!$I263*((1-Constantes!$D$18)*'Cálculos de ET'!$K263+'Cálculos de ET'!$L263)</f>
        <v>3.6961738634795704</v>
      </c>
      <c r="E265" s="11">
        <f>MIN(D265*Constantes!$D$16,0.8*(H264+Clima!$F263-F265-G265-Constantes!$D$12))</f>
        <v>1.599999999999966E-2</v>
      </c>
      <c r="F265" s="11">
        <f>IF(Clima!$F263&gt;0.05*Constantes!$D$17,((Clima!$F263-0.05*Constantes!$D$17)^2)/(Clima!$F263+0.95*Constantes!$D$17),0)</f>
        <v>0</v>
      </c>
      <c r="G265" s="11">
        <f>MAX(0,H264+Clima!$F263-F265-Constantes!$D$11)</f>
        <v>0</v>
      </c>
      <c r="H265" s="11">
        <f>H264+Clima!$F263-F265-E265-G265</f>
        <v>7.5039999999999996</v>
      </c>
      <c r="I265" s="11">
        <f>0.0526*F265*Clima!$F263^1.218</f>
        <v>0</v>
      </c>
      <c r="J265" s="11">
        <f>I265*Constantes!$D$24</f>
        <v>0</v>
      </c>
      <c r="K265" s="33"/>
      <c r="L265" s="11">
        <v>260</v>
      </c>
      <c r="M265" s="11">
        <f>'Cálculos de ET'!$I263*((1-Constantes!$E$18)*'Cálculos de ET'!$K263+'Cálculos de ET'!$L263)</f>
        <v>3.6961738634795704</v>
      </c>
      <c r="N265" s="11">
        <f>MIN(M265*Constantes!$E$16,0.8*(Q264+Clima!$F263-O265-P265-Constantes!$D$12))</f>
        <v>1.599999999999966E-2</v>
      </c>
      <c r="O265" s="11">
        <f>IF(Clima!$F263&gt;0.05*Constantes!$E$17,((Clima!$F263-0.05*Constantes!$E$17)^2)/(Clima!$F263+0.95*Constantes!$E$17),0)</f>
        <v>0</v>
      </c>
      <c r="P265" s="11">
        <f>MAX(0,Q264+Clima!$F263-O265-Constantes!$D$11)</f>
        <v>0</v>
      </c>
      <c r="Q265" s="11">
        <f>Q264+Clima!$F263-O265-N265-P265</f>
        <v>7.5039999999999996</v>
      </c>
      <c r="R265" s="11">
        <f>0.0526*O265*Clima!$F263^1.218</f>
        <v>0</v>
      </c>
      <c r="S265" s="11">
        <f>R265*Constantes!$E$24</f>
        <v>0</v>
      </c>
      <c r="T265" s="33"/>
      <c r="U265" s="11">
        <v>260</v>
      </c>
      <c r="V265" s="11">
        <f>'Cálculos de ET'!$I263*((1-Constantes!$F$18)*'Cálculos de ET'!$K263+'Cálculos de ET'!$L263)</f>
        <v>3.6961738634795704</v>
      </c>
      <c r="W265" s="11">
        <f>MIN(V265*Constantes!$F$16,0.8*(Z264+Clima!$F263-X265-Y265-Constantes!$D$12))</f>
        <v>1.599999999999966E-2</v>
      </c>
      <c r="X265" s="11">
        <f>IF(Clima!$F263&gt;0.05*Constantes!$F$17,((Clima!$F263-0.05*Constantes!$F$17)^2)/(Clima!$F263+0.95*Constantes!$F$17),0)</f>
        <v>0</v>
      </c>
      <c r="Y265" s="11">
        <f>MAX(0,Z264+Clima!$F263-X265-Constantes!$D$11)</f>
        <v>0</v>
      </c>
      <c r="Z265" s="11">
        <f>Z264+Clima!$F263-X265-W265-Y265</f>
        <v>7.5039999999999996</v>
      </c>
      <c r="AA265" s="11">
        <f>0.0526*X265*Clima!$F263^1.218</f>
        <v>0</v>
      </c>
      <c r="AB265" s="11">
        <f>AA265*Constantes!$F$24</f>
        <v>0</v>
      </c>
      <c r="AC265" s="33"/>
      <c r="AD265" s="11">
        <v>260</v>
      </c>
      <c r="AE265" s="11">
        <f>0.0526*Clima!$F263^2.218</f>
        <v>0</v>
      </c>
      <c r="AF265" s="11">
        <f>IF(Clima!$F263&gt;0.05*$AJ$6,((Clima!$F263-0.05*$AJ$6)^2)/(Clima!$F263+0.95*$AJ$6),0)</f>
        <v>0</v>
      </c>
      <c r="AG265" s="11">
        <v>0</v>
      </c>
      <c r="AH265" s="11"/>
      <c r="AI265" s="11"/>
      <c r="AJ265" s="33"/>
      <c r="AK265" s="34"/>
    </row>
    <row r="266" spans="2:37" x14ac:dyDescent="0.25">
      <c r="B266" s="32"/>
      <c r="C266" s="11">
        <v>261</v>
      </c>
      <c r="D266" s="11">
        <f>'Cálculos de ET'!$I264*((1-Constantes!$D$18)*'Cálculos de ET'!$K264+'Cálculos de ET'!$L264)</f>
        <v>3.6598954303747084</v>
      </c>
      <c r="E266" s="11">
        <f>MIN(D266*Constantes!$D$16,0.8*(H265+Clima!$F264-F266-G266-Constantes!$D$12))</f>
        <v>3.1999999999996476E-3</v>
      </c>
      <c r="F266" s="11">
        <f>IF(Clima!$F264&gt;0.05*Constantes!$D$17,((Clima!$F264-0.05*Constantes!$D$17)^2)/(Clima!$F264+0.95*Constantes!$D$17),0)</f>
        <v>0</v>
      </c>
      <c r="G266" s="11">
        <f>MAX(0,H265+Clima!$F264-F266-Constantes!$D$11)</f>
        <v>0</v>
      </c>
      <c r="H266" s="11">
        <f>H265+Clima!$F264-F266-E266-G266</f>
        <v>7.5007999999999999</v>
      </c>
      <c r="I266" s="11">
        <f>0.0526*F266*Clima!$F264^1.218</f>
        <v>0</v>
      </c>
      <c r="J266" s="11">
        <f>I266*Constantes!$D$24</f>
        <v>0</v>
      </c>
      <c r="K266" s="33"/>
      <c r="L266" s="11">
        <v>261</v>
      </c>
      <c r="M266" s="11">
        <f>'Cálculos de ET'!$I264*((1-Constantes!$E$18)*'Cálculos de ET'!$K264+'Cálculos de ET'!$L264)</f>
        <v>3.6598954303747084</v>
      </c>
      <c r="N266" s="11">
        <f>MIN(M266*Constantes!$E$16,0.8*(Q265+Clima!$F264-O266-P266-Constantes!$D$12))</f>
        <v>3.1999999999996476E-3</v>
      </c>
      <c r="O266" s="11">
        <f>IF(Clima!$F264&gt;0.05*Constantes!$E$17,((Clima!$F264-0.05*Constantes!$E$17)^2)/(Clima!$F264+0.95*Constantes!$E$17),0)</f>
        <v>0</v>
      </c>
      <c r="P266" s="11">
        <f>MAX(0,Q265+Clima!$F264-O266-Constantes!$D$11)</f>
        <v>0</v>
      </c>
      <c r="Q266" s="11">
        <f>Q265+Clima!$F264-O266-N266-P266</f>
        <v>7.5007999999999999</v>
      </c>
      <c r="R266" s="11">
        <f>0.0526*O266*Clima!$F264^1.218</f>
        <v>0</v>
      </c>
      <c r="S266" s="11">
        <f>R266*Constantes!$E$24</f>
        <v>0</v>
      </c>
      <c r="T266" s="33"/>
      <c r="U266" s="11">
        <v>261</v>
      </c>
      <c r="V266" s="11">
        <f>'Cálculos de ET'!$I264*((1-Constantes!$F$18)*'Cálculos de ET'!$K264+'Cálculos de ET'!$L264)</f>
        <v>3.6598954303747084</v>
      </c>
      <c r="W266" s="11">
        <f>MIN(V266*Constantes!$F$16,0.8*(Z265+Clima!$F264-X266-Y266-Constantes!$D$12))</f>
        <v>3.1999999999996476E-3</v>
      </c>
      <c r="X266" s="11">
        <f>IF(Clima!$F264&gt;0.05*Constantes!$F$17,((Clima!$F264-0.05*Constantes!$F$17)^2)/(Clima!$F264+0.95*Constantes!$F$17),0)</f>
        <v>0</v>
      </c>
      <c r="Y266" s="11">
        <f>MAX(0,Z265+Clima!$F264-X266-Constantes!$D$11)</f>
        <v>0</v>
      </c>
      <c r="Z266" s="11">
        <f>Z265+Clima!$F264-X266-W266-Y266</f>
        <v>7.5007999999999999</v>
      </c>
      <c r="AA266" s="11">
        <f>0.0526*X266*Clima!$F264^1.218</f>
        <v>0</v>
      </c>
      <c r="AB266" s="11">
        <f>AA266*Constantes!$F$24</f>
        <v>0</v>
      </c>
      <c r="AC266" s="33"/>
      <c r="AD266" s="11">
        <v>261</v>
      </c>
      <c r="AE266" s="11">
        <f>0.0526*Clima!$F264^2.218</f>
        <v>0</v>
      </c>
      <c r="AF266" s="11">
        <f>IF(Clima!$F264&gt;0.05*$AJ$6,((Clima!$F264-0.05*$AJ$6)^2)/(Clima!$F264+0.95*$AJ$6),0)</f>
        <v>0</v>
      </c>
      <c r="AG266" s="11">
        <v>0</v>
      </c>
      <c r="AH266" s="11"/>
      <c r="AI266" s="11"/>
      <c r="AJ266" s="33"/>
      <c r="AK266" s="34"/>
    </row>
    <row r="267" spans="2:37" x14ac:dyDescent="0.25">
      <c r="B267" s="32"/>
      <c r="C267" s="11">
        <v>262</v>
      </c>
      <c r="D267" s="11">
        <f>'Cálculos de ET'!$I265*((1-Constantes!$D$18)*'Cálculos de ET'!$K265+'Cálculos de ET'!$L265)</f>
        <v>3.7688430645750612</v>
      </c>
      <c r="E267" s="11">
        <f>MIN(D267*Constantes!$D$16,0.8*(H266+Clima!$F265-F267-G267-Constantes!$D$12))</f>
        <v>6.3999999999992958E-4</v>
      </c>
      <c r="F267" s="11">
        <f>IF(Clima!$F265&gt;0.05*Constantes!$D$17,((Clima!$F265-0.05*Constantes!$D$17)^2)/(Clima!$F265+0.95*Constantes!$D$17),0)</f>
        <v>0</v>
      </c>
      <c r="G267" s="11">
        <f>MAX(0,H266+Clima!$F265-F267-Constantes!$D$11)</f>
        <v>0</v>
      </c>
      <c r="H267" s="11">
        <f>H266+Clima!$F265-F267-E267-G267</f>
        <v>7.5001600000000002</v>
      </c>
      <c r="I267" s="11">
        <f>0.0526*F267*Clima!$F265^1.218</f>
        <v>0</v>
      </c>
      <c r="J267" s="11">
        <f>I267*Constantes!$D$24</f>
        <v>0</v>
      </c>
      <c r="K267" s="33"/>
      <c r="L267" s="11">
        <v>262</v>
      </c>
      <c r="M267" s="11">
        <f>'Cálculos de ET'!$I265*((1-Constantes!$E$18)*'Cálculos de ET'!$K265+'Cálculos de ET'!$L265)</f>
        <v>3.7688430645750612</v>
      </c>
      <c r="N267" s="11">
        <f>MIN(M267*Constantes!$E$16,0.8*(Q266+Clima!$F265-O267-P267-Constantes!$D$12))</f>
        <v>6.3999999999992958E-4</v>
      </c>
      <c r="O267" s="11">
        <f>IF(Clima!$F265&gt;0.05*Constantes!$E$17,((Clima!$F265-0.05*Constantes!$E$17)^2)/(Clima!$F265+0.95*Constantes!$E$17),0)</f>
        <v>0</v>
      </c>
      <c r="P267" s="11">
        <f>MAX(0,Q266+Clima!$F265-O267-Constantes!$D$11)</f>
        <v>0</v>
      </c>
      <c r="Q267" s="11">
        <f>Q266+Clima!$F265-O267-N267-P267</f>
        <v>7.5001600000000002</v>
      </c>
      <c r="R267" s="11">
        <f>0.0526*O267*Clima!$F265^1.218</f>
        <v>0</v>
      </c>
      <c r="S267" s="11">
        <f>R267*Constantes!$E$24</f>
        <v>0</v>
      </c>
      <c r="T267" s="33"/>
      <c r="U267" s="11">
        <v>262</v>
      </c>
      <c r="V267" s="11">
        <f>'Cálculos de ET'!$I265*((1-Constantes!$F$18)*'Cálculos de ET'!$K265+'Cálculos de ET'!$L265)</f>
        <v>3.7688430645750612</v>
      </c>
      <c r="W267" s="11">
        <f>MIN(V267*Constantes!$F$16,0.8*(Z266+Clima!$F265-X267-Y267-Constantes!$D$12))</f>
        <v>6.3999999999992958E-4</v>
      </c>
      <c r="X267" s="11">
        <f>IF(Clima!$F265&gt;0.05*Constantes!$F$17,((Clima!$F265-0.05*Constantes!$F$17)^2)/(Clima!$F265+0.95*Constantes!$F$17),0)</f>
        <v>0</v>
      </c>
      <c r="Y267" s="11">
        <f>MAX(0,Z266+Clima!$F265-X267-Constantes!$D$11)</f>
        <v>0</v>
      </c>
      <c r="Z267" s="11">
        <f>Z266+Clima!$F265-X267-W267-Y267</f>
        <v>7.5001600000000002</v>
      </c>
      <c r="AA267" s="11">
        <f>0.0526*X267*Clima!$F265^1.218</f>
        <v>0</v>
      </c>
      <c r="AB267" s="11">
        <f>AA267*Constantes!$F$24</f>
        <v>0</v>
      </c>
      <c r="AC267" s="33"/>
      <c r="AD267" s="11">
        <v>262</v>
      </c>
      <c r="AE267" s="11">
        <f>0.0526*Clima!$F265^2.218</f>
        <v>0</v>
      </c>
      <c r="AF267" s="11">
        <f>IF(Clima!$F265&gt;0.05*$AJ$6,((Clima!$F265-0.05*$AJ$6)^2)/(Clima!$F265+0.95*$AJ$6),0)</f>
        <v>0</v>
      </c>
      <c r="AG267" s="11">
        <v>0</v>
      </c>
      <c r="AH267" s="11"/>
      <c r="AI267" s="11"/>
      <c r="AJ267" s="33"/>
      <c r="AK267" s="34"/>
    </row>
    <row r="268" spans="2:37" x14ac:dyDescent="0.25">
      <c r="B268" s="32"/>
      <c r="C268" s="11">
        <v>263</v>
      </c>
      <c r="D268" s="11">
        <f>'Cálculos de ET'!$I266*((1-Constantes!$D$18)*'Cálculos de ET'!$K266+'Cálculos de ET'!$L266)</f>
        <v>3.8587083500979347</v>
      </c>
      <c r="E268" s="11">
        <f>MIN(D268*Constantes!$D$16,0.8*(H267+Clima!$F266-F268-G268-Constantes!$D$12))</f>
        <v>1.2800000000012801E-4</v>
      </c>
      <c r="F268" s="11">
        <f>IF(Clima!$F266&gt;0.05*Constantes!$D$17,((Clima!$F266-0.05*Constantes!$D$17)^2)/(Clima!$F266+0.95*Constantes!$D$17),0)</f>
        <v>0</v>
      </c>
      <c r="G268" s="11">
        <f>MAX(0,H267+Clima!$F266-F268-Constantes!$D$11)</f>
        <v>0</v>
      </c>
      <c r="H268" s="11">
        <f>H267+Clima!$F266-F268-E268-G268</f>
        <v>7.500032</v>
      </c>
      <c r="I268" s="11">
        <f>0.0526*F268*Clima!$F266^1.218</f>
        <v>0</v>
      </c>
      <c r="J268" s="11">
        <f>I268*Constantes!$D$24</f>
        <v>0</v>
      </c>
      <c r="K268" s="33"/>
      <c r="L268" s="11">
        <v>263</v>
      </c>
      <c r="M268" s="11">
        <f>'Cálculos de ET'!$I266*((1-Constantes!$E$18)*'Cálculos de ET'!$K266+'Cálculos de ET'!$L266)</f>
        <v>3.8587083500979347</v>
      </c>
      <c r="N268" s="11">
        <f>MIN(M268*Constantes!$E$16,0.8*(Q267+Clima!$F266-O268-P268-Constantes!$D$12))</f>
        <v>1.2800000000012801E-4</v>
      </c>
      <c r="O268" s="11">
        <f>IF(Clima!$F266&gt;0.05*Constantes!$E$17,((Clima!$F266-0.05*Constantes!$E$17)^2)/(Clima!$F266+0.95*Constantes!$E$17),0)</f>
        <v>0</v>
      </c>
      <c r="P268" s="11">
        <f>MAX(0,Q267+Clima!$F266-O268-Constantes!$D$11)</f>
        <v>0</v>
      </c>
      <c r="Q268" s="11">
        <f>Q267+Clima!$F266-O268-N268-P268</f>
        <v>7.500032</v>
      </c>
      <c r="R268" s="11">
        <f>0.0526*O268*Clima!$F266^1.218</f>
        <v>0</v>
      </c>
      <c r="S268" s="11">
        <f>R268*Constantes!$E$24</f>
        <v>0</v>
      </c>
      <c r="T268" s="33"/>
      <c r="U268" s="11">
        <v>263</v>
      </c>
      <c r="V268" s="11">
        <f>'Cálculos de ET'!$I266*((1-Constantes!$F$18)*'Cálculos de ET'!$K266+'Cálculos de ET'!$L266)</f>
        <v>3.8587083500979347</v>
      </c>
      <c r="W268" s="11">
        <f>MIN(V268*Constantes!$F$16,0.8*(Z267+Clima!$F266-X268-Y268-Constantes!$D$12))</f>
        <v>1.2800000000012801E-4</v>
      </c>
      <c r="X268" s="11">
        <f>IF(Clima!$F266&gt;0.05*Constantes!$F$17,((Clima!$F266-0.05*Constantes!$F$17)^2)/(Clima!$F266+0.95*Constantes!$F$17),0)</f>
        <v>0</v>
      </c>
      <c r="Y268" s="11">
        <f>MAX(0,Z267+Clima!$F266-X268-Constantes!$D$11)</f>
        <v>0</v>
      </c>
      <c r="Z268" s="11">
        <f>Z267+Clima!$F266-X268-W268-Y268</f>
        <v>7.500032</v>
      </c>
      <c r="AA268" s="11">
        <f>0.0526*X268*Clima!$F266^1.218</f>
        <v>0</v>
      </c>
      <c r="AB268" s="11">
        <f>AA268*Constantes!$F$24</f>
        <v>0</v>
      </c>
      <c r="AC268" s="33"/>
      <c r="AD268" s="11">
        <v>263</v>
      </c>
      <c r="AE268" s="11">
        <f>0.0526*Clima!$F266^2.218</f>
        <v>0</v>
      </c>
      <c r="AF268" s="11">
        <f>IF(Clima!$F266&gt;0.05*$AJ$6,((Clima!$F266-0.05*$AJ$6)^2)/(Clima!$F266+0.95*$AJ$6),0)</f>
        <v>0</v>
      </c>
      <c r="AG268" s="11">
        <v>0</v>
      </c>
      <c r="AH268" s="11"/>
      <c r="AI268" s="11"/>
      <c r="AJ268" s="33"/>
      <c r="AK268" s="34"/>
    </row>
    <row r="269" spans="2:37" x14ac:dyDescent="0.25">
      <c r="B269" s="32"/>
      <c r="C269" s="11">
        <v>264</v>
      </c>
      <c r="D269" s="11">
        <f>'Cálculos de ET'!$I267*((1-Constantes!$D$18)*'Cálculos de ET'!$K267+'Cálculos de ET'!$L267)</f>
        <v>3.785529200358535</v>
      </c>
      <c r="E269" s="11">
        <f>MIN(D269*Constantes!$D$16,0.8*(H268+Clima!$F267-F269-G269-Constantes!$D$12))</f>
        <v>2.5600000000025603E-5</v>
      </c>
      <c r="F269" s="11">
        <f>IF(Clima!$F267&gt;0.05*Constantes!$D$17,((Clima!$F267-0.05*Constantes!$D$17)^2)/(Clima!$F267+0.95*Constantes!$D$17),0)</f>
        <v>0</v>
      </c>
      <c r="G269" s="11">
        <f>MAX(0,H268+Clima!$F267-F269-Constantes!$D$11)</f>
        <v>0</v>
      </c>
      <c r="H269" s="11">
        <f>H268+Clima!$F267-F269-E269-G269</f>
        <v>7.5000064000000002</v>
      </c>
      <c r="I269" s="11">
        <f>0.0526*F269*Clima!$F267^1.218</f>
        <v>0</v>
      </c>
      <c r="J269" s="11">
        <f>I269*Constantes!$D$24</f>
        <v>0</v>
      </c>
      <c r="K269" s="33"/>
      <c r="L269" s="11">
        <v>264</v>
      </c>
      <c r="M269" s="11">
        <f>'Cálculos de ET'!$I267*((1-Constantes!$E$18)*'Cálculos de ET'!$K267+'Cálculos de ET'!$L267)</f>
        <v>3.785529200358535</v>
      </c>
      <c r="N269" s="11">
        <f>MIN(M269*Constantes!$E$16,0.8*(Q268+Clima!$F267-O269-P269-Constantes!$D$12))</f>
        <v>2.5600000000025603E-5</v>
      </c>
      <c r="O269" s="11">
        <f>IF(Clima!$F267&gt;0.05*Constantes!$E$17,((Clima!$F267-0.05*Constantes!$E$17)^2)/(Clima!$F267+0.95*Constantes!$E$17),0)</f>
        <v>0</v>
      </c>
      <c r="P269" s="11">
        <f>MAX(0,Q268+Clima!$F267-O269-Constantes!$D$11)</f>
        <v>0</v>
      </c>
      <c r="Q269" s="11">
        <f>Q268+Clima!$F267-O269-N269-P269</f>
        <v>7.5000064000000002</v>
      </c>
      <c r="R269" s="11">
        <f>0.0526*O269*Clima!$F267^1.218</f>
        <v>0</v>
      </c>
      <c r="S269" s="11">
        <f>R269*Constantes!$E$24</f>
        <v>0</v>
      </c>
      <c r="T269" s="33"/>
      <c r="U269" s="11">
        <v>264</v>
      </c>
      <c r="V269" s="11">
        <f>'Cálculos de ET'!$I267*((1-Constantes!$F$18)*'Cálculos de ET'!$K267+'Cálculos de ET'!$L267)</f>
        <v>3.785529200358535</v>
      </c>
      <c r="W269" s="11">
        <f>MIN(V269*Constantes!$F$16,0.8*(Z268+Clima!$F267-X269-Y269-Constantes!$D$12))</f>
        <v>2.5600000000025603E-5</v>
      </c>
      <c r="X269" s="11">
        <f>IF(Clima!$F267&gt;0.05*Constantes!$F$17,((Clima!$F267-0.05*Constantes!$F$17)^2)/(Clima!$F267+0.95*Constantes!$F$17),0)</f>
        <v>0</v>
      </c>
      <c r="Y269" s="11">
        <f>MAX(0,Z268+Clima!$F267-X269-Constantes!$D$11)</f>
        <v>0</v>
      </c>
      <c r="Z269" s="11">
        <f>Z268+Clima!$F267-X269-W269-Y269</f>
        <v>7.5000064000000002</v>
      </c>
      <c r="AA269" s="11">
        <f>0.0526*X269*Clima!$F267^1.218</f>
        <v>0</v>
      </c>
      <c r="AB269" s="11">
        <f>AA269*Constantes!$F$24</f>
        <v>0</v>
      </c>
      <c r="AC269" s="33"/>
      <c r="AD269" s="11">
        <v>264</v>
      </c>
      <c r="AE269" s="11">
        <f>0.0526*Clima!$F267^2.218</f>
        <v>0</v>
      </c>
      <c r="AF269" s="11">
        <f>IF(Clima!$F267&gt;0.05*$AJ$6,((Clima!$F267-0.05*$AJ$6)^2)/(Clima!$F267+0.95*$AJ$6),0)</f>
        <v>0</v>
      </c>
      <c r="AG269" s="11">
        <v>0</v>
      </c>
      <c r="AH269" s="11"/>
      <c r="AI269" s="11"/>
      <c r="AJ269" s="33"/>
      <c r="AK269" s="34"/>
    </row>
    <row r="270" spans="2:37" x14ac:dyDescent="0.25">
      <c r="B270" s="32"/>
      <c r="C270" s="11">
        <v>265</v>
      </c>
      <c r="D270" s="11">
        <f>'Cálculos de ET'!$I268*((1-Constantes!$D$18)*'Cálculos de ET'!$K268+'Cálculos de ET'!$L268)</f>
        <v>3.7238247844968559</v>
      </c>
      <c r="E270" s="11">
        <f>MIN(D270*Constantes!$D$16,0.8*(H269+Clima!$F268-F270-G270-Constantes!$D$12))</f>
        <v>5.1200000001472297E-6</v>
      </c>
      <c r="F270" s="11">
        <f>IF(Clima!$F268&gt;0.05*Constantes!$D$17,((Clima!$F268-0.05*Constantes!$D$17)^2)/(Clima!$F268+0.95*Constantes!$D$17),0)</f>
        <v>0</v>
      </c>
      <c r="G270" s="11">
        <f>MAX(0,H269+Clima!$F268-F270-Constantes!$D$11)</f>
        <v>0</v>
      </c>
      <c r="H270" s="11">
        <f>H269+Clima!$F268-F270-E270-G270</f>
        <v>7.5000012800000002</v>
      </c>
      <c r="I270" s="11">
        <f>0.0526*F270*Clima!$F268^1.218</f>
        <v>0</v>
      </c>
      <c r="J270" s="11">
        <f>I270*Constantes!$D$24</f>
        <v>0</v>
      </c>
      <c r="K270" s="33"/>
      <c r="L270" s="11">
        <v>265</v>
      </c>
      <c r="M270" s="11">
        <f>'Cálculos de ET'!$I268*((1-Constantes!$E$18)*'Cálculos de ET'!$K268+'Cálculos de ET'!$L268)</f>
        <v>3.7238247844968559</v>
      </c>
      <c r="N270" s="11">
        <f>MIN(M270*Constantes!$E$16,0.8*(Q269+Clima!$F268-O270-P270-Constantes!$D$12))</f>
        <v>5.1200000001472297E-6</v>
      </c>
      <c r="O270" s="11">
        <f>IF(Clima!$F268&gt;0.05*Constantes!$E$17,((Clima!$F268-0.05*Constantes!$E$17)^2)/(Clima!$F268+0.95*Constantes!$E$17),0)</f>
        <v>0</v>
      </c>
      <c r="P270" s="11">
        <f>MAX(0,Q269+Clima!$F268-O270-Constantes!$D$11)</f>
        <v>0</v>
      </c>
      <c r="Q270" s="11">
        <f>Q269+Clima!$F268-O270-N270-P270</f>
        <v>7.5000012800000002</v>
      </c>
      <c r="R270" s="11">
        <f>0.0526*O270*Clima!$F268^1.218</f>
        <v>0</v>
      </c>
      <c r="S270" s="11">
        <f>R270*Constantes!$E$24</f>
        <v>0</v>
      </c>
      <c r="T270" s="33"/>
      <c r="U270" s="11">
        <v>265</v>
      </c>
      <c r="V270" s="11">
        <f>'Cálculos de ET'!$I268*((1-Constantes!$F$18)*'Cálculos de ET'!$K268+'Cálculos de ET'!$L268)</f>
        <v>3.7238247844968559</v>
      </c>
      <c r="W270" s="11">
        <f>MIN(V270*Constantes!$F$16,0.8*(Z269+Clima!$F268-X270-Y270-Constantes!$D$12))</f>
        <v>5.1200000001472297E-6</v>
      </c>
      <c r="X270" s="11">
        <f>IF(Clima!$F268&gt;0.05*Constantes!$F$17,((Clima!$F268-0.05*Constantes!$F$17)^2)/(Clima!$F268+0.95*Constantes!$F$17),0)</f>
        <v>0</v>
      </c>
      <c r="Y270" s="11">
        <f>MAX(0,Z269+Clima!$F268-X270-Constantes!$D$11)</f>
        <v>0</v>
      </c>
      <c r="Z270" s="11">
        <f>Z269+Clima!$F268-X270-W270-Y270</f>
        <v>7.5000012800000002</v>
      </c>
      <c r="AA270" s="11">
        <f>0.0526*X270*Clima!$F268^1.218</f>
        <v>0</v>
      </c>
      <c r="AB270" s="11">
        <f>AA270*Constantes!$F$24</f>
        <v>0</v>
      </c>
      <c r="AC270" s="33"/>
      <c r="AD270" s="11">
        <v>265</v>
      </c>
      <c r="AE270" s="11">
        <f>0.0526*Clima!$F268^2.218</f>
        <v>0</v>
      </c>
      <c r="AF270" s="11">
        <f>IF(Clima!$F268&gt;0.05*$AJ$6,((Clima!$F268-0.05*$AJ$6)^2)/(Clima!$F268+0.95*$AJ$6),0)</f>
        <v>0</v>
      </c>
      <c r="AG270" s="11">
        <v>0</v>
      </c>
      <c r="AH270" s="11"/>
      <c r="AI270" s="11"/>
      <c r="AJ270" s="33"/>
      <c r="AK270" s="34"/>
    </row>
    <row r="271" spans="2:37" x14ac:dyDescent="0.25">
      <c r="B271" s="32"/>
      <c r="C271" s="11">
        <v>266</v>
      </c>
      <c r="D271" s="11">
        <f>'Cálculos de ET'!$I269*((1-Constantes!$D$18)*'Cálculos de ET'!$K269+'Cálculos de ET'!$L269)</f>
        <v>3.6298031885893156</v>
      </c>
      <c r="E271" s="11">
        <f>MIN(D271*Constantes!$D$16,0.8*(H270+Clima!$F269-F271-G271-Constantes!$D$12))</f>
        <v>1.0240000001715543E-6</v>
      </c>
      <c r="F271" s="11">
        <f>IF(Clima!$F269&gt;0.05*Constantes!$D$17,((Clima!$F269-0.05*Constantes!$D$17)^2)/(Clima!$F269+0.95*Constantes!$D$17),0)</f>
        <v>0</v>
      </c>
      <c r="G271" s="11">
        <f>MAX(0,H270+Clima!$F269-F271-Constantes!$D$11)</f>
        <v>0</v>
      </c>
      <c r="H271" s="11">
        <f>H270+Clima!$F269-F271-E271-G271</f>
        <v>7.5000002559999999</v>
      </c>
      <c r="I271" s="11">
        <f>0.0526*F271*Clima!$F269^1.218</f>
        <v>0</v>
      </c>
      <c r="J271" s="11">
        <f>I271*Constantes!$D$24</f>
        <v>0</v>
      </c>
      <c r="K271" s="33"/>
      <c r="L271" s="11">
        <v>266</v>
      </c>
      <c r="M271" s="11">
        <f>'Cálculos de ET'!$I269*((1-Constantes!$E$18)*'Cálculos de ET'!$K269+'Cálculos de ET'!$L269)</f>
        <v>3.6298031885893156</v>
      </c>
      <c r="N271" s="11">
        <f>MIN(M271*Constantes!$E$16,0.8*(Q270+Clima!$F269-O271-P271-Constantes!$D$12))</f>
        <v>1.0240000001715543E-6</v>
      </c>
      <c r="O271" s="11">
        <f>IF(Clima!$F269&gt;0.05*Constantes!$E$17,((Clima!$F269-0.05*Constantes!$E$17)^2)/(Clima!$F269+0.95*Constantes!$E$17),0)</f>
        <v>0</v>
      </c>
      <c r="P271" s="11">
        <f>MAX(0,Q270+Clima!$F269-O271-Constantes!$D$11)</f>
        <v>0</v>
      </c>
      <c r="Q271" s="11">
        <f>Q270+Clima!$F269-O271-N271-P271</f>
        <v>7.5000002559999999</v>
      </c>
      <c r="R271" s="11">
        <f>0.0526*O271*Clima!$F269^1.218</f>
        <v>0</v>
      </c>
      <c r="S271" s="11">
        <f>R271*Constantes!$E$24</f>
        <v>0</v>
      </c>
      <c r="T271" s="33"/>
      <c r="U271" s="11">
        <v>266</v>
      </c>
      <c r="V271" s="11">
        <f>'Cálculos de ET'!$I269*((1-Constantes!$F$18)*'Cálculos de ET'!$K269+'Cálculos de ET'!$L269)</f>
        <v>3.6298031885893156</v>
      </c>
      <c r="W271" s="11">
        <f>MIN(V271*Constantes!$F$16,0.8*(Z270+Clima!$F269-X271-Y271-Constantes!$D$12))</f>
        <v>1.0240000001715543E-6</v>
      </c>
      <c r="X271" s="11">
        <f>IF(Clima!$F269&gt;0.05*Constantes!$F$17,((Clima!$F269-0.05*Constantes!$F$17)^2)/(Clima!$F269+0.95*Constantes!$F$17),0)</f>
        <v>0</v>
      </c>
      <c r="Y271" s="11">
        <f>MAX(0,Z270+Clima!$F269-X271-Constantes!$D$11)</f>
        <v>0</v>
      </c>
      <c r="Z271" s="11">
        <f>Z270+Clima!$F269-X271-W271-Y271</f>
        <v>7.5000002559999999</v>
      </c>
      <c r="AA271" s="11">
        <f>0.0526*X271*Clima!$F269^1.218</f>
        <v>0</v>
      </c>
      <c r="AB271" s="11">
        <f>AA271*Constantes!$F$24</f>
        <v>0</v>
      </c>
      <c r="AC271" s="33"/>
      <c r="AD271" s="11">
        <v>266</v>
      </c>
      <c r="AE271" s="11">
        <f>0.0526*Clima!$F269^2.218</f>
        <v>0</v>
      </c>
      <c r="AF271" s="11">
        <f>IF(Clima!$F269&gt;0.05*$AJ$6,((Clima!$F269-0.05*$AJ$6)^2)/(Clima!$F269+0.95*$AJ$6),0)</f>
        <v>0</v>
      </c>
      <c r="AG271" s="11">
        <v>0</v>
      </c>
      <c r="AH271" s="11"/>
      <c r="AI271" s="11"/>
      <c r="AJ271" s="33"/>
      <c r="AK271" s="34"/>
    </row>
    <row r="272" spans="2:37" x14ac:dyDescent="0.25">
      <c r="B272" s="32"/>
      <c r="C272" s="11">
        <v>267</v>
      </c>
      <c r="D272" s="11">
        <f>'Cálculos de ET'!$I270*((1-Constantes!$D$18)*'Cálculos de ET'!$K270+'Cálculos de ET'!$L270)</f>
        <v>3.6945000066386164</v>
      </c>
      <c r="E272" s="11">
        <f>MIN(D272*Constantes!$D$16,0.8*(H271+Clima!$F270-F272-G272-Constantes!$D$12))</f>
        <v>1.6000002047999999</v>
      </c>
      <c r="F272" s="11">
        <f>IF(Clima!$F270&gt;0.05*Constantes!$D$17,((Clima!$F270-0.05*Constantes!$D$17)^2)/(Clima!$F270+0.95*Constantes!$D$17),0)</f>
        <v>0</v>
      </c>
      <c r="G272" s="11">
        <f>MAX(0,H271+Clima!$F270-F272-Constantes!$D$11)</f>
        <v>0</v>
      </c>
      <c r="H272" s="11">
        <f>H271+Clima!$F270-F272-E272-G272</f>
        <v>7.9000000512000002</v>
      </c>
      <c r="I272" s="11">
        <f>0.0526*F272*Clima!$F270^1.218</f>
        <v>0</v>
      </c>
      <c r="J272" s="11">
        <f>I272*Constantes!$D$24</f>
        <v>0</v>
      </c>
      <c r="K272" s="33"/>
      <c r="L272" s="11">
        <v>267</v>
      </c>
      <c r="M272" s="11">
        <f>'Cálculos de ET'!$I270*((1-Constantes!$E$18)*'Cálculos de ET'!$K270+'Cálculos de ET'!$L270)</f>
        <v>3.6945000066386164</v>
      </c>
      <c r="N272" s="11">
        <f>MIN(M272*Constantes!$E$16,0.8*(Q271+Clima!$F270-O272-P272-Constantes!$D$12))</f>
        <v>1.6000002047999999</v>
      </c>
      <c r="O272" s="11">
        <f>IF(Clima!$F270&gt;0.05*Constantes!$E$17,((Clima!$F270-0.05*Constantes!$E$17)^2)/(Clima!$F270+0.95*Constantes!$E$17),0)</f>
        <v>0</v>
      </c>
      <c r="P272" s="11">
        <f>MAX(0,Q271+Clima!$F270-O272-Constantes!$D$11)</f>
        <v>0</v>
      </c>
      <c r="Q272" s="11">
        <f>Q271+Clima!$F270-O272-N272-P272</f>
        <v>7.9000000512000002</v>
      </c>
      <c r="R272" s="11">
        <f>0.0526*O272*Clima!$F270^1.218</f>
        <v>0</v>
      </c>
      <c r="S272" s="11">
        <f>R272*Constantes!$E$24</f>
        <v>0</v>
      </c>
      <c r="T272" s="33"/>
      <c r="U272" s="11">
        <v>267</v>
      </c>
      <c r="V272" s="11">
        <f>'Cálculos de ET'!$I270*((1-Constantes!$F$18)*'Cálculos de ET'!$K270+'Cálculos de ET'!$L270)</f>
        <v>3.6945000066386164</v>
      </c>
      <c r="W272" s="11">
        <f>MIN(V272*Constantes!$F$16,0.8*(Z271+Clima!$F270-X272-Y272-Constantes!$D$12))</f>
        <v>1.6000002047999999</v>
      </c>
      <c r="X272" s="11">
        <f>IF(Clima!$F270&gt;0.05*Constantes!$F$17,((Clima!$F270-0.05*Constantes!$F$17)^2)/(Clima!$F270+0.95*Constantes!$F$17),0)</f>
        <v>0</v>
      </c>
      <c r="Y272" s="11">
        <f>MAX(0,Z271+Clima!$F270-X272-Constantes!$D$11)</f>
        <v>0</v>
      </c>
      <c r="Z272" s="11">
        <f>Z271+Clima!$F270-X272-W272-Y272</f>
        <v>7.9000000512000002</v>
      </c>
      <c r="AA272" s="11">
        <f>0.0526*X272*Clima!$F270^1.218</f>
        <v>0</v>
      </c>
      <c r="AB272" s="11">
        <f>AA272*Constantes!$F$24</f>
        <v>0</v>
      </c>
      <c r="AC272" s="33"/>
      <c r="AD272" s="11">
        <v>267</v>
      </c>
      <c r="AE272" s="11">
        <f>0.0526*Clima!$F270^2.218</f>
        <v>0.24472045674166781</v>
      </c>
      <c r="AF272" s="11">
        <f>IF(Clima!$F270&gt;0.05*$AJ$6,((Clima!$F270-0.05*$AJ$6)^2)/(Clima!$F270+0.95*$AJ$6),0)</f>
        <v>2.0605192437462322E-3</v>
      </c>
      <c r="AG272" s="11">
        <v>2.5212560522728692E-4</v>
      </c>
      <c r="AH272" s="11"/>
      <c r="AI272" s="11"/>
      <c r="AJ272" s="33"/>
      <c r="AK272" s="34"/>
    </row>
    <row r="273" spans="2:37" x14ac:dyDescent="0.25">
      <c r="B273" s="32"/>
      <c r="C273" s="11">
        <v>268</v>
      </c>
      <c r="D273" s="11">
        <f>'Cálculos de ET'!$I271*((1-Constantes!$D$18)*'Cálculos de ET'!$K271+'Cálculos de ET'!$L271)</f>
        <v>3.7032545346368342</v>
      </c>
      <c r="E273" s="11">
        <f>MIN(D273*Constantes!$D$16,0.8*(H272+Clima!$F271-F273-G273-Constantes!$D$12))</f>
        <v>1.8393089169993844</v>
      </c>
      <c r="F273" s="11">
        <f>IF(Clima!$F271&gt;0.05*Constantes!$D$17,((Clima!$F271-0.05*Constantes!$D$17)^2)/(Clima!$F271+0.95*Constantes!$D$17),0)</f>
        <v>3.7861811810463414E-2</v>
      </c>
      <c r="G273" s="11">
        <f>MAX(0,H272+Clima!$F271-F273-Constantes!$D$11)</f>
        <v>0</v>
      </c>
      <c r="H273" s="11">
        <f>H272+Clima!$F271-F273-E273-G273</f>
        <v>10.522829322390152</v>
      </c>
      <c r="I273" s="11">
        <f>0.0526*F273*Clima!$F271^1.218</f>
        <v>1.2439415618511713E-2</v>
      </c>
      <c r="J273" s="11">
        <f>I273*Constantes!$D$24</f>
        <v>7.5947279483608873E-5</v>
      </c>
      <c r="K273" s="33"/>
      <c r="L273" s="11">
        <v>268</v>
      </c>
      <c r="M273" s="11">
        <f>'Cálculos de ET'!$I271*((1-Constantes!$E$18)*'Cálculos de ET'!$K271+'Cálculos de ET'!$L271)</f>
        <v>3.7032545346368342</v>
      </c>
      <c r="N273" s="11">
        <f>MIN(M273*Constantes!$E$16,0.8*(Q272+Clima!$F271-O273-P273-Constantes!$D$12))</f>
        <v>2.0074994893799212</v>
      </c>
      <c r="O273" s="11">
        <f>IF(Clima!$F271&gt;0.05*Constantes!$E$17,((Clima!$F271-0.05*Constantes!$E$17)^2)/(Clima!$F271+0.95*Constantes!$E$17),0)</f>
        <v>0</v>
      </c>
      <c r="P273" s="11">
        <f>MAX(0,Q272+Clima!$F271-O273-Constantes!$D$11)</f>
        <v>0</v>
      </c>
      <c r="Q273" s="11">
        <f>Q272+Clima!$F271-O273-N273-P273</f>
        <v>10.392500561820079</v>
      </c>
      <c r="R273" s="11">
        <f>0.0526*O273*Clima!$F271^1.218</f>
        <v>0</v>
      </c>
      <c r="S273" s="11">
        <f>R273*Constantes!$E$24</f>
        <v>0</v>
      </c>
      <c r="T273" s="33"/>
      <c r="U273" s="11">
        <v>268</v>
      </c>
      <c r="V273" s="11">
        <f>'Cálculos de ET'!$I271*((1-Constantes!$F$18)*'Cálculos de ET'!$K271+'Cálculos de ET'!$L271)</f>
        <v>3.7032545346368342</v>
      </c>
      <c r="W273" s="11">
        <f>MIN(V273*Constantes!$F$16,0.8*(Z272+Clima!$F271-X273-Y273-Constantes!$D$12))</f>
        <v>2.1910697885568906</v>
      </c>
      <c r="X273" s="11">
        <f>IF(Clima!$F271&gt;0.05*Constantes!$F$17,((Clima!$F271-0.05*Constantes!$F$17)^2)/(Clima!$F271+0.95*Constantes!$F$17),0)</f>
        <v>0</v>
      </c>
      <c r="Y273" s="11">
        <f>MAX(0,Z272+Clima!$F271-X273-Constantes!$D$11)</f>
        <v>0</v>
      </c>
      <c r="Z273" s="11">
        <f>Z272+Clima!$F271-X273-W273-Y273</f>
        <v>10.208930262643108</v>
      </c>
      <c r="AA273" s="11">
        <f>0.0526*X273*Clima!$F271^1.218</f>
        <v>0</v>
      </c>
      <c r="AB273" s="11">
        <f>AA273*Constantes!$F$24</f>
        <v>0</v>
      </c>
      <c r="AC273" s="33"/>
      <c r="AD273" s="11">
        <v>268</v>
      </c>
      <c r="AE273" s="11">
        <f>0.0526*Clima!$F271^2.218</f>
        <v>1.4784651765617014</v>
      </c>
      <c r="AF273" s="11">
        <f>IF(Clima!$F271&gt;0.05*$AJ$6,((Clima!$F271-0.05*$AJ$6)^2)/(Clima!$F271+0.95*$AJ$6),0)</f>
        <v>0.20486361979252987</v>
      </c>
      <c r="AG273" s="11">
        <v>6.7307495068362658E-2</v>
      </c>
      <c r="AH273" s="11"/>
      <c r="AI273" s="11"/>
      <c r="AJ273" s="33"/>
      <c r="AK273" s="34"/>
    </row>
    <row r="274" spans="2:37" x14ac:dyDescent="0.25">
      <c r="B274" s="32"/>
      <c r="C274" s="11">
        <v>269</v>
      </c>
      <c r="D274" s="11">
        <f>'Cálculos de ET'!$I272*((1-Constantes!$D$18)*'Cálculos de ET'!$K272+'Cálculos de ET'!$L272)</f>
        <v>3.6836415699819391</v>
      </c>
      <c r="E274" s="11">
        <f>MIN(D274*Constantes!$D$16,0.8*(H273+Clima!$F272-F274-G274-Constantes!$D$12))</f>
        <v>1.8295676744136704</v>
      </c>
      <c r="F274" s="11">
        <f>IF(Clima!$F272&gt;0.05*Constantes!$D$17,((Clima!$F272-0.05*Constantes!$D$17)^2)/(Clima!$F272+0.95*Constantes!$D$17),0)</f>
        <v>0</v>
      </c>
      <c r="G274" s="11">
        <f>MAX(0,H273+Clima!$F272-F274-Constantes!$D$11)</f>
        <v>0</v>
      </c>
      <c r="H274" s="11">
        <f>H273+Clima!$F272-F274-E274-G274</f>
        <v>8.693261647976481</v>
      </c>
      <c r="I274" s="11">
        <f>0.0526*F274*Clima!$F272^1.218</f>
        <v>0</v>
      </c>
      <c r="J274" s="11">
        <f>I274*Constantes!$D$24</f>
        <v>0</v>
      </c>
      <c r="K274" s="33"/>
      <c r="L274" s="11">
        <v>269</v>
      </c>
      <c r="M274" s="11">
        <f>'Cálculos de ET'!$I272*((1-Constantes!$E$18)*'Cálculos de ET'!$K272+'Cálculos de ET'!$L272)</f>
        <v>3.6836415699819391</v>
      </c>
      <c r="N274" s="11">
        <f>MIN(M274*Constantes!$E$16,0.8*(Q273+Clima!$F272-O274-P274-Constantes!$D$12))</f>
        <v>1.9968674855136817</v>
      </c>
      <c r="O274" s="11">
        <f>IF(Clima!$F272&gt;0.05*Constantes!$E$17,((Clima!$F272-0.05*Constantes!$E$17)^2)/(Clima!$F272+0.95*Constantes!$E$17),0)</f>
        <v>0</v>
      </c>
      <c r="P274" s="11">
        <f>MAX(0,Q273+Clima!$F272-O274-Constantes!$D$11)</f>
        <v>0</v>
      </c>
      <c r="Q274" s="11">
        <f>Q273+Clima!$F272-O274-N274-P274</f>
        <v>8.395633076306396</v>
      </c>
      <c r="R274" s="11">
        <f>0.0526*O274*Clima!$F272^1.218</f>
        <v>0</v>
      </c>
      <c r="S274" s="11">
        <f>R274*Constantes!$E$24</f>
        <v>0</v>
      </c>
      <c r="T274" s="33"/>
      <c r="U274" s="11">
        <v>269</v>
      </c>
      <c r="V274" s="11">
        <f>'Cálculos de ET'!$I272*((1-Constantes!$F$18)*'Cálculos de ET'!$K272+'Cálculos de ET'!$L272)</f>
        <v>3.6836415699819391</v>
      </c>
      <c r="W274" s="11">
        <f>MIN(V274*Constantes!$F$16,0.8*(Z273+Clima!$F272-X274-Y274-Constantes!$D$12))</f>
        <v>2.1671442101144862</v>
      </c>
      <c r="X274" s="11">
        <f>IF(Clima!$F272&gt;0.05*Constantes!$F$17,((Clima!$F272-0.05*Constantes!$F$17)^2)/(Clima!$F272+0.95*Constantes!$F$17),0)</f>
        <v>0</v>
      </c>
      <c r="Y274" s="11">
        <f>MAX(0,Z273+Clima!$F272-X274-Constantes!$D$11)</f>
        <v>0</v>
      </c>
      <c r="Z274" s="11">
        <f>Z273+Clima!$F272-X274-W274-Y274</f>
        <v>8.0417860525286216</v>
      </c>
      <c r="AA274" s="11">
        <f>0.0526*X274*Clima!$F272^1.218</f>
        <v>0</v>
      </c>
      <c r="AB274" s="11">
        <f>AA274*Constantes!$F$24</f>
        <v>0</v>
      </c>
      <c r="AC274" s="33"/>
      <c r="AD274" s="11">
        <v>269</v>
      </c>
      <c r="AE274" s="11">
        <f>0.0526*Clima!$F272^2.218</f>
        <v>0</v>
      </c>
      <c r="AF274" s="11">
        <f>IF(Clima!$F272&gt;0.05*$AJ$6,((Clima!$F272-0.05*$AJ$6)^2)/(Clima!$F272+0.95*$AJ$6),0)</f>
        <v>0</v>
      </c>
      <c r="AG274" s="11">
        <v>0</v>
      </c>
      <c r="AH274" s="11"/>
      <c r="AI274" s="11"/>
      <c r="AJ274" s="33"/>
      <c r="AK274" s="34"/>
    </row>
    <row r="275" spans="2:37" x14ac:dyDescent="0.25">
      <c r="B275" s="32"/>
      <c r="C275" s="11">
        <v>270</v>
      </c>
      <c r="D275" s="11">
        <f>'Cálculos de ET'!$I273*((1-Constantes!$D$18)*'Cálculos de ET'!$K273+'Cálculos de ET'!$L273)</f>
        <v>3.6394852515414957</v>
      </c>
      <c r="E275" s="11">
        <f>MIN(D275*Constantes!$D$16,0.8*(H274+Clima!$F273-F275-G275-Constantes!$D$12))</f>
        <v>0.9546093183811849</v>
      </c>
      <c r="F275" s="11">
        <f>IF(Clima!$F273&gt;0.05*Constantes!$D$17,((Clima!$F273-0.05*Constantes!$D$17)^2)/(Clima!$F273+0.95*Constantes!$D$17),0)</f>
        <v>0</v>
      </c>
      <c r="G275" s="11">
        <f>MAX(0,H274+Clima!$F273-F275-Constantes!$D$11)</f>
        <v>0</v>
      </c>
      <c r="H275" s="11">
        <f>H274+Clima!$F273-F275-E275-G275</f>
        <v>7.738652329595296</v>
      </c>
      <c r="I275" s="11">
        <f>0.0526*F275*Clima!$F273^1.218</f>
        <v>0</v>
      </c>
      <c r="J275" s="11">
        <f>I275*Constantes!$D$24</f>
        <v>0</v>
      </c>
      <c r="K275" s="33"/>
      <c r="L275" s="11">
        <v>270</v>
      </c>
      <c r="M275" s="11">
        <f>'Cálculos de ET'!$I273*((1-Constantes!$E$18)*'Cálculos de ET'!$K273+'Cálculos de ET'!$L273)</f>
        <v>3.6394852515414957</v>
      </c>
      <c r="N275" s="11">
        <f>MIN(M275*Constantes!$E$16,0.8*(Q274+Clima!$F273-O275-P275-Constantes!$D$12))</f>
        <v>0.71650646104511684</v>
      </c>
      <c r="O275" s="11">
        <f>IF(Clima!$F273&gt;0.05*Constantes!$E$17,((Clima!$F273-0.05*Constantes!$E$17)^2)/(Clima!$F273+0.95*Constantes!$E$17),0)</f>
        <v>0</v>
      </c>
      <c r="P275" s="11">
        <f>MAX(0,Q274+Clima!$F273-O275-Constantes!$D$11)</f>
        <v>0</v>
      </c>
      <c r="Q275" s="11">
        <f>Q274+Clima!$F273-O275-N275-P275</f>
        <v>7.6791266152612794</v>
      </c>
      <c r="R275" s="11">
        <f>0.0526*O275*Clima!$F273^1.218</f>
        <v>0</v>
      </c>
      <c r="S275" s="11">
        <f>R275*Constantes!$E$24</f>
        <v>0</v>
      </c>
      <c r="T275" s="33"/>
      <c r="U275" s="11">
        <v>270</v>
      </c>
      <c r="V275" s="11">
        <f>'Cálculos de ET'!$I273*((1-Constantes!$F$18)*'Cálculos de ET'!$K273+'Cálculos de ET'!$L273)</f>
        <v>3.6394852515414957</v>
      </c>
      <c r="W275" s="11">
        <f>MIN(V275*Constantes!$F$16,0.8*(Z274+Clima!$F273-X275-Y275-Constantes!$D$12))</f>
        <v>0.43342884202289728</v>
      </c>
      <c r="X275" s="11">
        <f>IF(Clima!$F273&gt;0.05*Constantes!$F$17,((Clima!$F273-0.05*Constantes!$F$17)^2)/(Clima!$F273+0.95*Constantes!$F$17),0)</f>
        <v>0</v>
      </c>
      <c r="Y275" s="11">
        <f>MAX(0,Z274+Clima!$F273-X275-Constantes!$D$11)</f>
        <v>0</v>
      </c>
      <c r="Z275" s="11">
        <f>Z274+Clima!$F273-X275-W275-Y275</f>
        <v>7.6083572105057247</v>
      </c>
      <c r="AA275" s="11">
        <f>0.0526*X275*Clima!$F273^1.218</f>
        <v>0</v>
      </c>
      <c r="AB275" s="11">
        <f>AA275*Constantes!$F$24</f>
        <v>0</v>
      </c>
      <c r="AC275" s="33"/>
      <c r="AD275" s="11">
        <v>270</v>
      </c>
      <c r="AE275" s="11">
        <f>0.0526*Clima!$F273^2.218</f>
        <v>0</v>
      </c>
      <c r="AF275" s="11">
        <f>IF(Clima!$F273&gt;0.05*$AJ$6,((Clima!$F273-0.05*$AJ$6)^2)/(Clima!$F273+0.95*$AJ$6),0)</f>
        <v>0</v>
      </c>
      <c r="AG275" s="11">
        <v>0</v>
      </c>
      <c r="AH275" s="11"/>
      <c r="AI275" s="11"/>
      <c r="AJ275" s="33"/>
      <c r="AK275" s="34"/>
    </row>
    <row r="276" spans="2:37" x14ac:dyDescent="0.25">
      <c r="B276" s="32"/>
      <c r="C276" s="11">
        <v>271</v>
      </c>
      <c r="D276" s="11">
        <f>'Cálculos de ET'!$I274*((1-Constantes!$D$18)*'Cálculos de ET'!$K274+'Cálculos de ET'!$L274)</f>
        <v>3.7197930675537476</v>
      </c>
      <c r="E276" s="11">
        <f>MIN(D276*Constantes!$D$16,0.8*(H275+Clima!$F274-F276-G276-Constantes!$D$12))</f>
        <v>0.19092186367623684</v>
      </c>
      <c r="F276" s="11">
        <f>IF(Clima!$F274&gt;0.05*Constantes!$D$17,((Clima!$F274-0.05*Constantes!$D$17)^2)/(Clima!$F274+0.95*Constantes!$D$17),0)</f>
        <v>0</v>
      </c>
      <c r="G276" s="11">
        <f>MAX(0,H275+Clima!$F274-F276-Constantes!$D$11)</f>
        <v>0</v>
      </c>
      <c r="H276" s="11">
        <f>H275+Clima!$F274-F276-E276-G276</f>
        <v>7.5477304659190594</v>
      </c>
      <c r="I276" s="11">
        <f>0.0526*F276*Clima!$F274^1.218</f>
        <v>0</v>
      </c>
      <c r="J276" s="11">
        <f>I276*Constantes!$D$24</f>
        <v>0</v>
      </c>
      <c r="K276" s="33"/>
      <c r="L276" s="11">
        <v>271</v>
      </c>
      <c r="M276" s="11">
        <f>'Cálculos de ET'!$I274*((1-Constantes!$E$18)*'Cálculos de ET'!$K274+'Cálculos de ET'!$L274)</f>
        <v>3.7197930675537476</v>
      </c>
      <c r="N276" s="11">
        <f>MIN(M276*Constantes!$E$16,0.8*(Q275+Clima!$F274-O276-P276-Constantes!$D$12))</f>
        <v>0.14330129220902352</v>
      </c>
      <c r="O276" s="11">
        <f>IF(Clima!$F274&gt;0.05*Constantes!$E$17,((Clima!$F274-0.05*Constantes!$E$17)^2)/(Clima!$F274+0.95*Constantes!$E$17),0)</f>
        <v>0</v>
      </c>
      <c r="P276" s="11">
        <f>MAX(0,Q275+Clima!$F274-O276-Constantes!$D$11)</f>
        <v>0</v>
      </c>
      <c r="Q276" s="11">
        <f>Q275+Clima!$F274-O276-N276-P276</f>
        <v>7.5358253230522561</v>
      </c>
      <c r="R276" s="11">
        <f>0.0526*O276*Clima!$F274^1.218</f>
        <v>0</v>
      </c>
      <c r="S276" s="11">
        <f>R276*Constantes!$E$24</f>
        <v>0</v>
      </c>
      <c r="T276" s="33"/>
      <c r="U276" s="11">
        <v>271</v>
      </c>
      <c r="V276" s="11">
        <f>'Cálculos de ET'!$I274*((1-Constantes!$F$18)*'Cálculos de ET'!$K274+'Cálculos de ET'!$L274)</f>
        <v>3.7197930675537476</v>
      </c>
      <c r="W276" s="11">
        <f>MIN(V276*Constantes!$F$16,0.8*(Z275+Clima!$F274-X276-Y276-Constantes!$D$12))</f>
        <v>8.6685768404579741E-2</v>
      </c>
      <c r="X276" s="11">
        <f>IF(Clima!$F274&gt;0.05*Constantes!$F$17,((Clima!$F274-0.05*Constantes!$F$17)^2)/(Clima!$F274+0.95*Constantes!$F$17),0)</f>
        <v>0</v>
      </c>
      <c r="Y276" s="11">
        <f>MAX(0,Z275+Clima!$F274-X276-Constantes!$D$11)</f>
        <v>0</v>
      </c>
      <c r="Z276" s="11">
        <f>Z275+Clima!$F274-X276-W276-Y276</f>
        <v>7.5216714421011446</v>
      </c>
      <c r="AA276" s="11">
        <f>0.0526*X276*Clima!$F274^1.218</f>
        <v>0</v>
      </c>
      <c r="AB276" s="11">
        <f>AA276*Constantes!$F$24</f>
        <v>0</v>
      </c>
      <c r="AC276" s="33"/>
      <c r="AD276" s="11">
        <v>271</v>
      </c>
      <c r="AE276" s="11">
        <f>0.0526*Clima!$F274^2.218</f>
        <v>0</v>
      </c>
      <c r="AF276" s="11">
        <f>IF(Clima!$F274&gt;0.05*$AJ$6,((Clima!$F274-0.05*$AJ$6)^2)/(Clima!$F274+0.95*$AJ$6),0)</f>
        <v>0</v>
      </c>
      <c r="AG276" s="11">
        <v>0</v>
      </c>
      <c r="AH276" s="11"/>
      <c r="AI276" s="11"/>
      <c r="AJ276" s="33"/>
      <c r="AK276" s="34"/>
    </row>
    <row r="277" spans="2:37" x14ac:dyDescent="0.25">
      <c r="B277" s="32"/>
      <c r="C277" s="11">
        <v>272</v>
      </c>
      <c r="D277" s="11">
        <f>'Cálculos de ET'!$I275*((1-Constantes!$D$18)*'Cálculos de ET'!$K275+'Cálculos de ET'!$L275)</f>
        <v>3.8124939056025697</v>
      </c>
      <c r="E277" s="11">
        <f>MIN(D277*Constantes!$D$16,0.8*(H276+Clima!$F275-F277-G277-Constantes!$D$12))</f>
        <v>3.818437273524751E-2</v>
      </c>
      <c r="F277" s="11">
        <f>IF(Clima!$F275&gt;0.05*Constantes!$D$17,((Clima!$F275-0.05*Constantes!$D$17)^2)/(Clima!$F275+0.95*Constantes!$D$17),0)</f>
        <v>0</v>
      </c>
      <c r="G277" s="11">
        <f>MAX(0,H276+Clima!$F275-F277-Constantes!$D$11)</f>
        <v>0</v>
      </c>
      <c r="H277" s="11">
        <f>H276+Clima!$F275-F277-E277-G277</f>
        <v>7.5095460931838121</v>
      </c>
      <c r="I277" s="11">
        <f>0.0526*F277*Clima!$F275^1.218</f>
        <v>0</v>
      </c>
      <c r="J277" s="11">
        <f>I277*Constantes!$D$24</f>
        <v>0</v>
      </c>
      <c r="K277" s="33"/>
      <c r="L277" s="11">
        <v>272</v>
      </c>
      <c r="M277" s="11">
        <f>'Cálculos de ET'!$I275*((1-Constantes!$E$18)*'Cálculos de ET'!$K275+'Cálculos de ET'!$L275)</f>
        <v>3.8124939056025697</v>
      </c>
      <c r="N277" s="11">
        <f>MIN(M277*Constantes!$E$16,0.8*(Q276+Clima!$F275-O277-P277-Constantes!$D$12))</f>
        <v>2.8660258441804844E-2</v>
      </c>
      <c r="O277" s="11">
        <f>IF(Clima!$F275&gt;0.05*Constantes!$E$17,((Clima!$F275-0.05*Constantes!$E$17)^2)/(Clima!$F275+0.95*Constantes!$E$17),0)</f>
        <v>0</v>
      </c>
      <c r="P277" s="11">
        <f>MAX(0,Q276+Clima!$F275-O277-Constantes!$D$11)</f>
        <v>0</v>
      </c>
      <c r="Q277" s="11">
        <f>Q276+Clima!$F275-O277-N277-P277</f>
        <v>7.5071650646104509</v>
      </c>
      <c r="R277" s="11">
        <f>0.0526*O277*Clima!$F275^1.218</f>
        <v>0</v>
      </c>
      <c r="S277" s="11">
        <f>R277*Constantes!$E$24</f>
        <v>0</v>
      </c>
      <c r="T277" s="33"/>
      <c r="U277" s="11">
        <v>272</v>
      </c>
      <c r="V277" s="11">
        <f>'Cálculos de ET'!$I275*((1-Constantes!$F$18)*'Cálculos de ET'!$K275+'Cálculos de ET'!$L275)</f>
        <v>3.8124939056025697</v>
      </c>
      <c r="W277" s="11">
        <f>MIN(V277*Constantes!$F$16,0.8*(Z276+Clima!$F275-X277-Y277-Constantes!$D$12))</f>
        <v>1.7337153680915662E-2</v>
      </c>
      <c r="X277" s="11">
        <f>IF(Clima!$F275&gt;0.05*Constantes!$F$17,((Clima!$F275-0.05*Constantes!$F$17)^2)/(Clima!$F275+0.95*Constantes!$F$17),0)</f>
        <v>0</v>
      </c>
      <c r="Y277" s="11">
        <f>MAX(0,Z276+Clima!$F275-X277-Constantes!$D$11)</f>
        <v>0</v>
      </c>
      <c r="Z277" s="11">
        <f>Z276+Clima!$F275-X277-W277-Y277</f>
        <v>7.5043342884202291</v>
      </c>
      <c r="AA277" s="11">
        <f>0.0526*X277*Clima!$F275^1.218</f>
        <v>0</v>
      </c>
      <c r="AB277" s="11">
        <f>AA277*Constantes!$F$24</f>
        <v>0</v>
      </c>
      <c r="AC277" s="33"/>
      <c r="AD277" s="11">
        <v>272</v>
      </c>
      <c r="AE277" s="11">
        <f>0.0526*Clima!$F275^2.218</f>
        <v>0</v>
      </c>
      <c r="AF277" s="11">
        <f>IF(Clima!$F275&gt;0.05*$AJ$6,((Clima!$F275-0.05*$AJ$6)^2)/(Clima!$F275+0.95*$AJ$6),0)</f>
        <v>0</v>
      </c>
      <c r="AG277" s="11">
        <v>0</v>
      </c>
      <c r="AH277" s="11"/>
      <c r="AI277" s="11"/>
      <c r="AJ277" s="33"/>
      <c r="AK277" s="34"/>
    </row>
    <row r="278" spans="2:37" x14ac:dyDescent="0.25">
      <c r="B278" s="32"/>
      <c r="C278" s="11">
        <v>273</v>
      </c>
      <c r="D278" s="11">
        <f>'Cálculos de ET'!$I276*((1-Constantes!$D$18)*'Cálculos de ET'!$K276+'Cálculos de ET'!$L276)</f>
        <v>3.9218576000431327</v>
      </c>
      <c r="E278" s="11">
        <f>MIN(D278*Constantes!$D$16,0.8*(H277+Clima!$F276-F278-G278-Constantes!$D$12))</f>
        <v>7.6368745470496435E-3</v>
      </c>
      <c r="F278" s="11">
        <f>IF(Clima!$F276&gt;0.05*Constantes!$D$17,((Clima!$F276-0.05*Constantes!$D$17)^2)/(Clima!$F276+0.95*Constantes!$D$17),0)</f>
        <v>0</v>
      </c>
      <c r="G278" s="11">
        <f>MAX(0,H277+Clima!$F276-F278-Constantes!$D$11)</f>
        <v>0</v>
      </c>
      <c r="H278" s="11">
        <f>H277+Clima!$F276-F278-E278-G278</f>
        <v>7.5019092186367624</v>
      </c>
      <c r="I278" s="11">
        <f>0.0526*F278*Clima!$F276^1.218</f>
        <v>0</v>
      </c>
      <c r="J278" s="11">
        <f>I278*Constantes!$D$24</f>
        <v>0</v>
      </c>
      <c r="K278" s="33"/>
      <c r="L278" s="11">
        <v>273</v>
      </c>
      <c r="M278" s="11">
        <f>'Cálculos de ET'!$I276*((1-Constantes!$E$18)*'Cálculos de ET'!$K276+'Cálculos de ET'!$L276)</f>
        <v>3.9218576000431327</v>
      </c>
      <c r="N278" s="11">
        <f>MIN(M278*Constantes!$E$16,0.8*(Q277+Clima!$F276-O278-P278-Constantes!$D$12))</f>
        <v>5.7320516883606846E-3</v>
      </c>
      <c r="O278" s="11">
        <f>IF(Clima!$F276&gt;0.05*Constantes!$E$17,((Clima!$F276-0.05*Constantes!$E$17)^2)/(Clima!$F276+0.95*Constantes!$E$17),0)</f>
        <v>0</v>
      </c>
      <c r="P278" s="11">
        <f>MAX(0,Q277+Clima!$F276-O278-Constantes!$D$11)</f>
        <v>0</v>
      </c>
      <c r="Q278" s="11">
        <f>Q277+Clima!$F276-O278-N278-P278</f>
        <v>7.5014330129220905</v>
      </c>
      <c r="R278" s="11">
        <f>0.0526*O278*Clima!$F276^1.218</f>
        <v>0</v>
      </c>
      <c r="S278" s="11">
        <f>R278*Constantes!$E$24</f>
        <v>0</v>
      </c>
      <c r="T278" s="33"/>
      <c r="U278" s="11">
        <v>273</v>
      </c>
      <c r="V278" s="11">
        <f>'Cálculos de ET'!$I276*((1-Constantes!$F$18)*'Cálculos de ET'!$K276+'Cálculos de ET'!$L276)</f>
        <v>3.9218576000431327</v>
      </c>
      <c r="W278" s="11">
        <f>MIN(V278*Constantes!$F$16,0.8*(Z277+Clima!$F276-X278-Y278-Constantes!$D$12))</f>
        <v>3.4674307361832746E-3</v>
      </c>
      <c r="X278" s="11">
        <f>IF(Clima!$F276&gt;0.05*Constantes!$F$17,((Clima!$F276-0.05*Constantes!$F$17)^2)/(Clima!$F276+0.95*Constantes!$F$17),0)</f>
        <v>0</v>
      </c>
      <c r="Y278" s="11">
        <f>MAX(0,Z277+Clima!$F276-X278-Constantes!$D$11)</f>
        <v>0</v>
      </c>
      <c r="Z278" s="11">
        <f>Z277+Clima!$F276-X278-W278-Y278</f>
        <v>7.5008668576840458</v>
      </c>
      <c r="AA278" s="11">
        <f>0.0526*X278*Clima!$F276^1.218</f>
        <v>0</v>
      </c>
      <c r="AB278" s="11">
        <f>AA278*Constantes!$F$24</f>
        <v>0</v>
      </c>
      <c r="AC278" s="33"/>
      <c r="AD278" s="11">
        <v>273</v>
      </c>
      <c r="AE278" s="11">
        <f>0.0526*Clima!$F276^2.218</f>
        <v>0</v>
      </c>
      <c r="AF278" s="11">
        <f>IF(Clima!$F276&gt;0.05*$AJ$6,((Clima!$F276-0.05*$AJ$6)^2)/(Clima!$F276+0.95*$AJ$6),0)</f>
        <v>0</v>
      </c>
      <c r="AG278" s="11">
        <v>0</v>
      </c>
      <c r="AH278" s="11"/>
      <c r="AI278" s="11"/>
      <c r="AJ278" s="33"/>
      <c r="AK278" s="34"/>
    </row>
    <row r="279" spans="2:37" x14ac:dyDescent="0.25">
      <c r="B279" s="32"/>
      <c r="C279" s="11">
        <v>274</v>
      </c>
      <c r="D279" s="11">
        <f>'Cálculos de ET'!$I277*((1-Constantes!$D$18)*'Cálculos de ET'!$K277+'Cálculos de ET'!$L277)</f>
        <v>3.8354924351694963</v>
      </c>
      <c r="E279" s="11">
        <f>MIN(D279*Constantes!$D$16,0.8*(H278+Clima!$F277-F279-G279-Constantes!$D$12))</f>
        <v>1.5273749094099288E-3</v>
      </c>
      <c r="F279" s="11">
        <f>IF(Clima!$F277&gt;0.05*Constantes!$D$17,((Clima!$F277-0.05*Constantes!$D$17)^2)/(Clima!$F277+0.95*Constantes!$D$17),0)</f>
        <v>0</v>
      </c>
      <c r="G279" s="11">
        <f>MAX(0,H278+Clima!$F277-F279-Constantes!$D$11)</f>
        <v>0</v>
      </c>
      <c r="H279" s="11">
        <f>H278+Clima!$F277-F279-E279-G279</f>
        <v>7.5003818437273528</v>
      </c>
      <c r="I279" s="11">
        <f>0.0526*F279*Clima!$F277^1.218</f>
        <v>0</v>
      </c>
      <c r="J279" s="11">
        <f>I279*Constantes!$D$24</f>
        <v>0</v>
      </c>
      <c r="K279" s="33"/>
      <c r="L279" s="11">
        <v>274</v>
      </c>
      <c r="M279" s="11">
        <f>'Cálculos de ET'!$I277*((1-Constantes!$E$18)*'Cálculos de ET'!$K277+'Cálculos de ET'!$L277)</f>
        <v>3.8354924351694963</v>
      </c>
      <c r="N279" s="11">
        <f>MIN(M279*Constantes!$E$16,0.8*(Q278+Clima!$F277-O279-P279-Constantes!$D$12))</f>
        <v>1.1464103376724211E-3</v>
      </c>
      <c r="O279" s="11">
        <f>IF(Clima!$F277&gt;0.05*Constantes!$E$17,((Clima!$F277-0.05*Constantes!$E$17)^2)/(Clima!$F277+0.95*Constantes!$E$17),0)</f>
        <v>0</v>
      </c>
      <c r="P279" s="11">
        <f>MAX(0,Q278+Clima!$F277-O279-Constantes!$D$11)</f>
        <v>0</v>
      </c>
      <c r="Q279" s="11">
        <f>Q278+Clima!$F277-O279-N279-P279</f>
        <v>7.5002866025844179</v>
      </c>
      <c r="R279" s="11">
        <f>0.0526*O279*Clima!$F277^1.218</f>
        <v>0</v>
      </c>
      <c r="S279" s="11">
        <f>R279*Constantes!$E$24</f>
        <v>0</v>
      </c>
      <c r="T279" s="33"/>
      <c r="U279" s="11">
        <v>274</v>
      </c>
      <c r="V279" s="11">
        <f>'Cálculos de ET'!$I277*((1-Constantes!$F$18)*'Cálculos de ET'!$K277+'Cálculos de ET'!$L277)</f>
        <v>3.8354924351694963</v>
      </c>
      <c r="W279" s="11">
        <f>MIN(V279*Constantes!$F$16,0.8*(Z278+Clima!$F277-X279-Y279-Constantes!$D$12))</f>
        <v>6.9348614723665494E-4</v>
      </c>
      <c r="X279" s="11">
        <f>IF(Clima!$F277&gt;0.05*Constantes!$F$17,((Clima!$F277-0.05*Constantes!$F$17)^2)/(Clima!$F277+0.95*Constantes!$F$17),0)</f>
        <v>0</v>
      </c>
      <c r="Y279" s="11">
        <f>MAX(0,Z278+Clima!$F277-X279-Constantes!$D$11)</f>
        <v>0</v>
      </c>
      <c r="Z279" s="11">
        <f>Z278+Clima!$F277-X279-W279-Y279</f>
        <v>7.5001733715368095</v>
      </c>
      <c r="AA279" s="11">
        <f>0.0526*X279*Clima!$F277^1.218</f>
        <v>0</v>
      </c>
      <c r="AB279" s="11">
        <f>AA279*Constantes!$F$24</f>
        <v>0</v>
      </c>
      <c r="AC279" s="33"/>
      <c r="AD279" s="11">
        <v>274</v>
      </c>
      <c r="AE279" s="11">
        <f>0.0526*Clima!$F277^2.218</f>
        <v>0</v>
      </c>
      <c r="AF279" s="11">
        <f>IF(Clima!$F277&gt;0.05*$AJ$6,((Clima!$F277-0.05*$AJ$6)^2)/(Clima!$F277+0.95*$AJ$6),0)</f>
        <v>0</v>
      </c>
      <c r="AG279" s="11">
        <v>0</v>
      </c>
      <c r="AH279" s="11"/>
      <c r="AI279" s="11"/>
      <c r="AJ279" s="33"/>
      <c r="AK279" s="34"/>
    </row>
    <row r="280" spans="2:37" x14ac:dyDescent="0.25">
      <c r="B280" s="32"/>
      <c r="C280" s="11">
        <v>275</v>
      </c>
      <c r="D280" s="11">
        <f>'Cálculos de ET'!$I278*((1-Constantes!$D$18)*'Cálculos de ET'!$K278+'Cálculos de ET'!$L278)</f>
        <v>3.9407152559671346</v>
      </c>
      <c r="E280" s="11">
        <f>MIN(D280*Constantes!$D$16,0.8*(H279+Clima!$F278-F280-G280-Constantes!$D$12))</f>
        <v>3.0547498188226996E-4</v>
      </c>
      <c r="F280" s="11">
        <f>IF(Clima!$F278&gt;0.05*Constantes!$D$17,((Clima!$F278-0.05*Constantes!$D$17)^2)/(Clima!$F278+0.95*Constantes!$D$17),0)</f>
        <v>0</v>
      </c>
      <c r="G280" s="11">
        <f>MAX(0,H279+Clima!$F278-F280-Constantes!$D$11)</f>
        <v>0</v>
      </c>
      <c r="H280" s="11">
        <f>H279+Clima!$F278-F280-E280-G280</f>
        <v>7.5000763687454706</v>
      </c>
      <c r="I280" s="11">
        <f>0.0526*F280*Clima!$F278^1.218</f>
        <v>0</v>
      </c>
      <c r="J280" s="11">
        <f>I280*Constantes!$D$24</f>
        <v>0</v>
      </c>
      <c r="K280" s="33"/>
      <c r="L280" s="11">
        <v>275</v>
      </c>
      <c r="M280" s="11">
        <f>'Cálculos de ET'!$I278*((1-Constantes!$E$18)*'Cálculos de ET'!$K278+'Cálculos de ET'!$L278)</f>
        <v>3.9407152559671346</v>
      </c>
      <c r="N280" s="11">
        <f>MIN(M280*Constantes!$E$16,0.8*(Q279+Clima!$F278-O280-P280-Constantes!$D$12))</f>
        <v>2.2928206753434211E-4</v>
      </c>
      <c r="O280" s="11">
        <f>IF(Clima!$F278&gt;0.05*Constantes!$E$17,((Clima!$F278-0.05*Constantes!$E$17)^2)/(Clima!$F278+0.95*Constantes!$E$17),0)</f>
        <v>0</v>
      </c>
      <c r="P280" s="11">
        <f>MAX(0,Q279+Clima!$F278-O280-Constantes!$D$11)</f>
        <v>0</v>
      </c>
      <c r="Q280" s="11">
        <f>Q279+Clima!$F278-O280-N280-P280</f>
        <v>7.5000573205168832</v>
      </c>
      <c r="R280" s="11">
        <f>0.0526*O280*Clima!$F278^1.218</f>
        <v>0</v>
      </c>
      <c r="S280" s="11">
        <f>R280*Constantes!$E$24</f>
        <v>0</v>
      </c>
      <c r="T280" s="33"/>
      <c r="U280" s="11">
        <v>275</v>
      </c>
      <c r="V280" s="11">
        <f>'Cálculos de ET'!$I278*((1-Constantes!$F$18)*'Cálculos de ET'!$K278+'Cálculos de ET'!$L278)</f>
        <v>3.9407152559671346</v>
      </c>
      <c r="W280" s="11">
        <f>MIN(V280*Constantes!$F$16,0.8*(Z279+Clima!$F278-X280-Y280-Constantes!$D$12))</f>
        <v>1.3869722944761519E-4</v>
      </c>
      <c r="X280" s="11">
        <f>IF(Clima!$F278&gt;0.05*Constantes!$F$17,((Clima!$F278-0.05*Constantes!$F$17)^2)/(Clima!$F278+0.95*Constantes!$F$17),0)</f>
        <v>0</v>
      </c>
      <c r="Y280" s="11">
        <f>MAX(0,Z279+Clima!$F278-X280-Constantes!$D$11)</f>
        <v>0</v>
      </c>
      <c r="Z280" s="11">
        <f>Z279+Clima!$F278-X280-W280-Y280</f>
        <v>7.5000346743073623</v>
      </c>
      <c r="AA280" s="11">
        <f>0.0526*X280*Clima!$F278^1.218</f>
        <v>0</v>
      </c>
      <c r="AB280" s="11">
        <f>AA280*Constantes!$F$24</f>
        <v>0</v>
      </c>
      <c r="AC280" s="33"/>
      <c r="AD280" s="11">
        <v>275</v>
      </c>
      <c r="AE280" s="11">
        <f>0.0526*Clima!$F278^2.218</f>
        <v>0</v>
      </c>
      <c r="AF280" s="11">
        <f>IF(Clima!$F278&gt;0.05*$AJ$6,((Clima!$F278-0.05*$AJ$6)^2)/(Clima!$F278+0.95*$AJ$6),0)</f>
        <v>0</v>
      </c>
      <c r="AG280" s="11">
        <v>0</v>
      </c>
      <c r="AH280" s="11"/>
      <c r="AI280" s="11"/>
      <c r="AJ280" s="33"/>
      <c r="AK280" s="34"/>
    </row>
    <row r="281" spans="2:37" x14ac:dyDescent="0.25">
      <c r="B281" s="32"/>
      <c r="C281" s="11">
        <v>276</v>
      </c>
      <c r="D281" s="11">
        <f>'Cálculos de ET'!$I279*((1-Constantes!$D$18)*'Cálculos de ET'!$K279+'Cálculos de ET'!$L279)</f>
        <v>3.9148237246060509</v>
      </c>
      <c r="E281" s="11">
        <f>MIN(D281*Constantes!$D$16,0.8*(H280+Clima!$F279-F281-G281-Constantes!$D$12))</f>
        <v>6.1094996376453994E-5</v>
      </c>
      <c r="F281" s="11">
        <f>IF(Clima!$F279&gt;0.05*Constantes!$D$17,((Clima!$F279-0.05*Constantes!$D$17)^2)/(Clima!$F279+0.95*Constantes!$D$17),0)</f>
        <v>0</v>
      </c>
      <c r="G281" s="11">
        <f>MAX(0,H280+Clima!$F279-F281-Constantes!$D$11)</f>
        <v>0</v>
      </c>
      <c r="H281" s="11">
        <f>H280+Clima!$F279-F281-E281-G281</f>
        <v>7.5000152737490939</v>
      </c>
      <c r="I281" s="11">
        <f>0.0526*F281*Clima!$F279^1.218</f>
        <v>0</v>
      </c>
      <c r="J281" s="11">
        <f>I281*Constantes!$D$24</f>
        <v>0</v>
      </c>
      <c r="K281" s="33"/>
      <c r="L281" s="11">
        <v>276</v>
      </c>
      <c r="M281" s="11">
        <f>'Cálculos de ET'!$I279*((1-Constantes!$E$18)*'Cálculos de ET'!$K279+'Cálculos de ET'!$L279)</f>
        <v>3.9148237246060509</v>
      </c>
      <c r="N281" s="11">
        <f>MIN(M281*Constantes!$E$16,0.8*(Q280+Clima!$F279-O281-P281-Constantes!$D$12))</f>
        <v>4.5856413506584208E-5</v>
      </c>
      <c r="O281" s="11">
        <f>IF(Clima!$F279&gt;0.05*Constantes!$E$17,((Clima!$F279-0.05*Constantes!$E$17)^2)/(Clima!$F279+0.95*Constantes!$E$17),0)</f>
        <v>0</v>
      </c>
      <c r="P281" s="11">
        <f>MAX(0,Q280+Clima!$F279-O281-Constantes!$D$11)</f>
        <v>0</v>
      </c>
      <c r="Q281" s="11">
        <f>Q280+Clima!$F279-O281-N281-P281</f>
        <v>7.5000114641033768</v>
      </c>
      <c r="R281" s="11">
        <f>0.0526*O281*Clima!$F279^1.218</f>
        <v>0</v>
      </c>
      <c r="S281" s="11">
        <f>R281*Constantes!$E$24</f>
        <v>0</v>
      </c>
      <c r="T281" s="33"/>
      <c r="U281" s="11">
        <v>276</v>
      </c>
      <c r="V281" s="11">
        <f>'Cálculos de ET'!$I279*((1-Constantes!$F$18)*'Cálculos de ET'!$K279+'Cálculos de ET'!$L279)</f>
        <v>3.9148237246060509</v>
      </c>
      <c r="W281" s="11">
        <f>MIN(V281*Constantes!$F$16,0.8*(Z280+Clima!$F279-X281-Y281-Constantes!$D$12))</f>
        <v>2.7739445889807258E-5</v>
      </c>
      <c r="X281" s="11">
        <f>IF(Clima!$F279&gt;0.05*Constantes!$F$17,((Clima!$F279-0.05*Constantes!$F$17)^2)/(Clima!$F279+0.95*Constantes!$F$17),0)</f>
        <v>0</v>
      </c>
      <c r="Y281" s="11">
        <f>MAX(0,Z280+Clima!$F279-X281-Constantes!$D$11)</f>
        <v>0</v>
      </c>
      <c r="Z281" s="11">
        <f>Z280+Clima!$F279-X281-W281-Y281</f>
        <v>7.5000069348614726</v>
      </c>
      <c r="AA281" s="11">
        <f>0.0526*X281*Clima!$F279^1.218</f>
        <v>0</v>
      </c>
      <c r="AB281" s="11">
        <f>AA281*Constantes!$F$24</f>
        <v>0</v>
      </c>
      <c r="AC281" s="33"/>
      <c r="AD281" s="11">
        <v>276</v>
      </c>
      <c r="AE281" s="11">
        <f>0.0526*Clima!$F279^2.218</f>
        <v>0</v>
      </c>
      <c r="AF281" s="11">
        <f>IF(Clima!$F279&gt;0.05*$AJ$6,((Clima!$F279-0.05*$AJ$6)^2)/(Clima!$F279+0.95*$AJ$6),0)</f>
        <v>0</v>
      </c>
      <c r="AG281" s="11">
        <v>0</v>
      </c>
      <c r="AH281" s="11"/>
      <c r="AI281" s="11"/>
      <c r="AJ281" s="33"/>
      <c r="AK281" s="34"/>
    </row>
    <row r="282" spans="2:37" x14ac:dyDescent="0.25">
      <c r="B282" s="32"/>
      <c r="C282" s="11">
        <v>277</v>
      </c>
      <c r="D282" s="11">
        <f>'Cálculos de ET'!$I280*((1-Constantes!$D$18)*'Cálculos de ET'!$K280+'Cálculos de ET'!$L280)</f>
        <v>3.5237786688290491</v>
      </c>
      <c r="E282" s="11">
        <f>MIN(D282*Constantes!$D$16,0.8*(H281+Clima!$F280-F282-G282-Constantes!$D$12))</f>
        <v>1.221899927514869E-5</v>
      </c>
      <c r="F282" s="11">
        <f>IF(Clima!$F280&gt;0.05*Constantes!$D$17,((Clima!$F280-0.05*Constantes!$D$17)^2)/(Clima!$F280+0.95*Constantes!$D$17),0)</f>
        <v>0</v>
      </c>
      <c r="G282" s="11">
        <f>MAX(0,H281+Clima!$F280-F282-Constantes!$D$11)</f>
        <v>0</v>
      </c>
      <c r="H282" s="11">
        <f>H281+Clima!$F280-F282-E282-G282</f>
        <v>7.5000030547498184</v>
      </c>
      <c r="I282" s="11">
        <f>0.0526*F282*Clima!$F280^1.218</f>
        <v>0</v>
      </c>
      <c r="J282" s="11">
        <f>I282*Constantes!$D$24</f>
        <v>0</v>
      </c>
      <c r="K282" s="33"/>
      <c r="L282" s="11">
        <v>277</v>
      </c>
      <c r="M282" s="11">
        <f>'Cálculos de ET'!$I280*((1-Constantes!$E$18)*'Cálculos de ET'!$K280+'Cálculos de ET'!$L280)</f>
        <v>3.5237786688290491</v>
      </c>
      <c r="N282" s="11">
        <f>MIN(M282*Constantes!$E$16,0.8*(Q281+Clima!$F280-O282-P282-Constantes!$D$12))</f>
        <v>9.17128270145895E-6</v>
      </c>
      <c r="O282" s="11">
        <f>IF(Clima!$F280&gt;0.05*Constantes!$E$17,((Clima!$F280-0.05*Constantes!$E$17)^2)/(Clima!$F280+0.95*Constantes!$E$17),0)</f>
        <v>0</v>
      </c>
      <c r="P282" s="11">
        <f>MAX(0,Q281+Clima!$F280-O282-Constantes!$D$11)</f>
        <v>0</v>
      </c>
      <c r="Q282" s="11">
        <f>Q281+Clima!$F280-O282-N282-P282</f>
        <v>7.5000022928206755</v>
      </c>
      <c r="R282" s="11">
        <f>0.0526*O282*Clima!$F280^1.218</f>
        <v>0</v>
      </c>
      <c r="S282" s="11">
        <f>R282*Constantes!$E$24</f>
        <v>0</v>
      </c>
      <c r="T282" s="33"/>
      <c r="U282" s="11">
        <v>277</v>
      </c>
      <c r="V282" s="11">
        <f>'Cálculos de ET'!$I280*((1-Constantes!$F$18)*'Cálculos de ET'!$K280+'Cálculos de ET'!$L280)</f>
        <v>3.5237786688290491</v>
      </c>
      <c r="W282" s="11">
        <f>MIN(V282*Constantes!$F$16,0.8*(Z281+Clima!$F280-X282-Y282-Constantes!$D$12))</f>
        <v>5.5478891781035601E-6</v>
      </c>
      <c r="X282" s="11">
        <f>IF(Clima!$F280&gt;0.05*Constantes!$F$17,((Clima!$F280-0.05*Constantes!$F$17)^2)/(Clima!$F280+0.95*Constantes!$F$17),0)</f>
        <v>0</v>
      </c>
      <c r="Y282" s="11">
        <f>MAX(0,Z281+Clima!$F280-X282-Constantes!$D$11)</f>
        <v>0</v>
      </c>
      <c r="Z282" s="11">
        <f>Z281+Clima!$F280-X282-W282-Y282</f>
        <v>7.5000013869722943</v>
      </c>
      <c r="AA282" s="11">
        <f>0.0526*X282*Clima!$F280^1.218</f>
        <v>0</v>
      </c>
      <c r="AB282" s="11">
        <f>AA282*Constantes!$F$24</f>
        <v>0</v>
      </c>
      <c r="AC282" s="33"/>
      <c r="AD282" s="11">
        <v>277</v>
      </c>
      <c r="AE282" s="11">
        <f>0.0526*Clima!$F280^2.218</f>
        <v>0</v>
      </c>
      <c r="AF282" s="11">
        <f>IF(Clima!$F280&gt;0.05*$AJ$6,((Clima!$F280-0.05*$AJ$6)^2)/(Clima!$F280+0.95*$AJ$6),0)</f>
        <v>0</v>
      </c>
      <c r="AG282" s="11">
        <v>0</v>
      </c>
      <c r="AH282" s="11"/>
      <c r="AI282" s="11"/>
      <c r="AJ282" s="33"/>
      <c r="AK282" s="34"/>
    </row>
    <row r="283" spans="2:37" x14ac:dyDescent="0.25">
      <c r="B283" s="32"/>
      <c r="C283" s="11">
        <v>278</v>
      </c>
      <c r="D283" s="11">
        <f>'Cálculos de ET'!$I281*((1-Constantes!$D$18)*'Cálculos de ET'!$K281+'Cálculos de ET'!$L281)</f>
        <v>3.9730660059757357</v>
      </c>
      <c r="E283" s="11">
        <f>MIN(D283*Constantes!$D$16,0.8*(H282+Clima!$F281-F283-G283-Constantes!$D$12))</f>
        <v>2.443799854745521E-6</v>
      </c>
      <c r="F283" s="11">
        <f>IF(Clima!$F281&gt;0.05*Constantes!$D$17,((Clima!$F281-0.05*Constantes!$D$17)^2)/(Clima!$F281+0.95*Constantes!$D$17),0)</f>
        <v>0</v>
      </c>
      <c r="G283" s="11">
        <f>MAX(0,H282+Clima!$F281-F283-Constantes!$D$11)</f>
        <v>0</v>
      </c>
      <c r="H283" s="11">
        <f>H282+Clima!$F281-F283-E283-G283</f>
        <v>7.5000006109499635</v>
      </c>
      <c r="I283" s="11">
        <f>0.0526*F283*Clima!$F281^1.218</f>
        <v>0</v>
      </c>
      <c r="J283" s="11">
        <f>I283*Constantes!$D$24</f>
        <v>0</v>
      </c>
      <c r="K283" s="33"/>
      <c r="L283" s="11">
        <v>278</v>
      </c>
      <c r="M283" s="11">
        <f>'Cálculos de ET'!$I281*((1-Constantes!$E$18)*'Cálculos de ET'!$K281+'Cálculos de ET'!$L281)</f>
        <v>3.9730660059757357</v>
      </c>
      <c r="N283" s="11">
        <f>MIN(M283*Constantes!$E$16,0.8*(Q282+Clima!$F281-O283-P283-Constantes!$D$12))</f>
        <v>1.8342565404338984E-6</v>
      </c>
      <c r="O283" s="11">
        <f>IF(Clima!$F281&gt;0.05*Constantes!$E$17,((Clima!$F281-0.05*Constantes!$E$17)^2)/(Clima!$F281+0.95*Constantes!$E$17),0)</f>
        <v>0</v>
      </c>
      <c r="P283" s="11">
        <f>MAX(0,Q282+Clima!$F281-O283-Constantes!$D$11)</f>
        <v>0</v>
      </c>
      <c r="Q283" s="11">
        <f>Q282+Clima!$F281-O283-N283-P283</f>
        <v>7.5000004585641351</v>
      </c>
      <c r="R283" s="11">
        <f>0.0526*O283*Clima!$F281^1.218</f>
        <v>0</v>
      </c>
      <c r="S283" s="11">
        <f>R283*Constantes!$E$24</f>
        <v>0</v>
      </c>
      <c r="T283" s="33"/>
      <c r="U283" s="11">
        <v>278</v>
      </c>
      <c r="V283" s="11">
        <f>'Cálculos de ET'!$I281*((1-Constantes!$F$18)*'Cálculos de ET'!$K281+'Cálculos de ET'!$L281)</f>
        <v>3.9730660059757357</v>
      </c>
      <c r="W283" s="11">
        <f>MIN(V283*Constantes!$F$16,0.8*(Z282+Clima!$F281-X283-Y283-Constantes!$D$12))</f>
        <v>1.1095778354786036E-6</v>
      </c>
      <c r="X283" s="11">
        <f>IF(Clima!$F281&gt;0.05*Constantes!$F$17,((Clima!$F281-0.05*Constantes!$F$17)^2)/(Clima!$F281+0.95*Constantes!$F$17),0)</f>
        <v>0</v>
      </c>
      <c r="Y283" s="11">
        <f>MAX(0,Z282+Clima!$F281-X283-Constantes!$D$11)</f>
        <v>0</v>
      </c>
      <c r="Z283" s="11">
        <f>Z282+Clima!$F281-X283-W283-Y283</f>
        <v>7.5000002773944585</v>
      </c>
      <c r="AA283" s="11">
        <f>0.0526*X283*Clima!$F281^1.218</f>
        <v>0</v>
      </c>
      <c r="AB283" s="11">
        <f>AA283*Constantes!$F$24</f>
        <v>0</v>
      </c>
      <c r="AC283" s="33"/>
      <c r="AD283" s="11">
        <v>278</v>
      </c>
      <c r="AE283" s="11">
        <f>0.0526*Clima!$F281^2.218</f>
        <v>0</v>
      </c>
      <c r="AF283" s="11">
        <f>IF(Clima!$F281&gt;0.05*$AJ$6,((Clima!$F281-0.05*$AJ$6)^2)/(Clima!$F281+0.95*$AJ$6),0)</f>
        <v>0</v>
      </c>
      <c r="AG283" s="11">
        <v>0</v>
      </c>
      <c r="AH283" s="11"/>
      <c r="AI283" s="11"/>
      <c r="AJ283" s="33"/>
      <c r="AK283" s="34"/>
    </row>
    <row r="284" spans="2:37" x14ac:dyDescent="0.25">
      <c r="B284" s="32"/>
      <c r="C284" s="11">
        <v>279</v>
      </c>
      <c r="D284" s="11">
        <f>'Cálculos de ET'!$I282*((1-Constantes!$D$18)*'Cálculos de ET'!$K282+'Cálculos de ET'!$L282)</f>
        <v>3.9006821448805966</v>
      </c>
      <c r="E284" s="11">
        <f>MIN(D284*Constantes!$D$16,0.8*(H283+Clima!$F282-F284-G284-Constantes!$D$12))</f>
        <v>4.8875997080699565E-7</v>
      </c>
      <c r="F284" s="11">
        <f>IF(Clima!$F282&gt;0.05*Constantes!$D$17,((Clima!$F282-0.05*Constantes!$D$17)^2)/(Clima!$F282+0.95*Constantes!$D$17),0)</f>
        <v>0</v>
      </c>
      <c r="G284" s="11">
        <f>MAX(0,H283+Clima!$F282-F284-Constantes!$D$11)</f>
        <v>0</v>
      </c>
      <c r="H284" s="11">
        <f>H283+Clima!$F282-F284-E284-G284</f>
        <v>7.5000001221899923</v>
      </c>
      <c r="I284" s="11">
        <f>0.0526*F284*Clima!$F282^1.218</f>
        <v>0</v>
      </c>
      <c r="J284" s="11">
        <f>I284*Constantes!$D$24</f>
        <v>0</v>
      </c>
      <c r="K284" s="33"/>
      <c r="L284" s="11">
        <v>279</v>
      </c>
      <c r="M284" s="11">
        <f>'Cálculos de ET'!$I282*((1-Constantes!$E$18)*'Cálculos de ET'!$K282+'Cálculos de ET'!$L282)</f>
        <v>3.9006821448805966</v>
      </c>
      <c r="N284" s="11">
        <f>MIN(M284*Constantes!$E$16,0.8*(Q283+Clima!$F282-O284-P284-Constantes!$D$12))</f>
        <v>3.668513080867797E-7</v>
      </c>
      <c r="O284" s="11">
        <f>IF(Clima!$F282&gt;0.05*Constantes!$E$17,((Clima!$F282-0.05*Constantes!$E$17)^2)/(Clima!$F282+0.95*Constantes!$E$17),0)</f>
        <v>0</v>
      </c>
      <c r="P284" s="11">
        <f>MAX(0,Q283+Clima!$F282-O284-Constantes!$D$11)</f>
        <v>0</v>
      </c>
      <c r="Q284" s="11">
        <f>Q283+Clima!$F282-O284-N284-P284</f>
        <v>7.5000000917128267</v>
      </c>
      <c r="R284" s="11">
        <f>0.0526*O284*Clima!$F282^1.218</f>
        <v>0</v>
      </c>
      <c r="S284" s="11">
        <f>R284*Constantes!$E$24</f>
        <v>0</v>
      </c>
      <c r="T284" s="33"/>
      <c r="U284" s="11">
        <v>279</v>
      </c>
      <c r="V284" s="11">
        <f>'Cálculos de ET'!$I282*((1-Constantes!$F$18)*'Cálculos de ET'!$K282+'Cálculos de ET'!$L282)</f>
        <v>3.9006821448805966</v>
      </c>
      <c r="W284" s="11">
        <f>MIN(V284*Constantes!$F$16,0.8*(Z283+Clima!$F282-X284-Y284-Constantes!$D$12))</f>
        <v>2.219155668115036E-7</v>
      </c>
      <c r="X284" s="11">
        <f>IF(Clima!$F282&gt;0.05*Constantes!$F$17,((Clima!$F282-0.05*Constantes!$F$17)^2)/(Clima!$F282+0.95*Constantes!$F$17),0)</f>
        <v>0</v>
      </c>
      <c r="Y284" s="11">
        <f>MAX(0,Z283+Clima!$F282-X284-Constantes!$D$11)</f>
        <v>0</v>
      </c>
      <c r="Z284" s="11">
        <f>Z283+Clima!$F282-X284-W284-Y284</f>
        <v>7.5000000554788917</v>
      </c>
      <c r="AA284" s="11">
        <f>0.0526*X284*Clima!$F282^1.218</f>
        <v>0</v>
      </c>
      <c r="AB284" s="11">
        <f>AA284*Constantes!$F$24</f>
        <v>0</v>
      </c>
      <c r="AC284" s="33"/>
      <c r="AD284" s="11">
        <v>279</v>
      </c>
      <c r="AE284" s="11">
        <f>0.0526*Clima!$F282^2.218</f>
        <v>0</v>
      </c>
      <c r="AF284" s="11">
        <f>IF(Clima!$F282&gt;0.05*$AJ$6,((Clima!$F282-0.05*$AJ$6)^2)/(Clima!$F282+0.95*$AJ$6),0)</f>
        <v>0</v>
      </c>
      <c r="AG284" s="11">
        <v>0</v>
      </c>
      <c r="AH284" s="11"/>
      <c r="AI284" s="11"/>
      <c r="AJ284" s="33"/>
      <c r="AK284" s="34"/>
    </row>
    <row r="285" spans="2:37" x14ac:dyDescent="0.25">
      <c r="B285" s="32"/>
      <c r="C285" s="11">
        <v>280</v>
      </c>
      <c r="D285" s="11">
        <f>'Cálculos de ET'!$I283*((1-Constantes!$D$18)*'Cálculos de ET'!$K283+'Cálculos de ET'!$L283)</f>
        <v>3.8443366455729073</v>
      </c>
      <c r="E285" s="11">
        <f>MIN(D285*Constantes!$D$16,0.8*(H284+Clima!$F283-F285-G285-Constantes!$D$12))</f>
        <v>9.7751993877182041E-8</v>
      </c>
      <c r="F285" s="11">
        <f>IF(Clima!$F283&gt;0.05*Constantes!$D$17,((Clima!$F283-0.05*Constantes!$D$17)^2)/(Clima!$F283+0.95*Constantes!$D$17),0)</f>
        <v>0</v>
      </c>
      <c r="G285" s="11">
        <f>MAX(0,H284+Clima!$F283-F285-Constantes!$D$11)</f>
        <v>0</v>
      </c>
      <c r="H285" s="11">
        <f>H284+Clima!$F283-F285-E285-G285</f>
        <v>7.5000000244379983</v>
      </c>
      <c r="I285" s="11">
        <f>0.0526*F285*Clima!$F283^1.218</f>
        <v>0</v>
      </c>
      <c r="J285" s="11">
        <f>I285*Constantes!$D$24</f>
        <v>0</v>
      </c>
      <c r="K285" s="33"/>
      <c r="L285" s="11">
        <v>280</v>
      </c>
      <c r="M285" s="11">
        <f>'Cálculos de ET'!$I283*((1-Constantes!$E$18)*'Cálculos de ET'!$K283+'Cálculos de ET'!$L283)</f>
        <v>3.8443366455729073</v>
      </c>
      <c r="N285" s="11">
        <f>MIN(M285*Constantes!$E$16,0.8*(Q284+Clima!$F283-O285-P285-Constantes!$D$12))</f>
        <v>7.3370261333138847E-8</v>
      </c>
      <c r="O285" s="11">
        <f>IF(Clima!$F283&gt;0.05*Constantes!$E$17,((Clima!$F283-0.05*Constantes!$E$17)^2)/(Clima!$F283+0.95*Constantes!$E$17),0)</f>
        <v>0</v>
      </c>
      <c r="P285" s="11">
        <f>MAX(0,Q284+Clima!$F283-O285-Constantes!$D$11)</f>
        <v>0</v>
      </c>
      <c r="Q285" s="11">
        <f>Q284+Clima!$F283-O285-N285-P285</f>
        <v>7.5000000183425657</v>
      </c>
      <c r="R285" s="11">
        <f>0.0526*O285*Clima!$F283^1.218</f>
        <v>0</v>
      </c>
      <c r="S285" s="11">
        <f>R285*Constantes!$E$24</f>
        <v>0</v>
      </c>
      <c r="T285" s="33"/>
      <c r="U285" s="11">
        <v>280</v>
      </c>
      <c r="V285" s="11">
        <f>'Cálculos de ET'!$I283*((1-Constantes!$F$18)*'Cálculos de ET'!$K283+'Cálculos de ET'!$L283)</f>
        <v>3.8443366455729073</v>
      </c>
      <c r="W285" s="11">
        <f>MIN(V285*Constantes!$F$16,0.8*(Z284+Clima!$F283-X285-Y285-Constantes!$D$12))</f>
        <v>4.4383113362300722E-8</v>
      </c>
      <c r="X285" s="11">
        <f>IF(Clima!$F283&gt;0.05*Constantes!$F$17,((Clima!$F283-0.05*Constantes!$F$17)^2)/(Clima!$F283+0.95*Constantes!$F$17),0)</f>
        <v>0</v>
      </c>
      <c r="Y285" s="11">
        <f>MAX(0,Z284+Clima!$F283-X285-Constantes!$D$11)</f>
        <v>0</v>
      </c>
      <c r="Z285" s="11">
        <f>Z284+Clima!$F283-X285-W285-Y285</f>
        <v>7.5000000110957785</v>
      </c>
      <c r="AA285" s="11">
        <f>0.0526*X285*Clima!$F283^1.218</f>
        <v>0</v>
      </c>
      <c r="AB285" s="11">
        <f>AA285*Constantes!$F$24</f>
        <v>0</v>
      </c>
      <c r="AC285" s="33"/>
      <c r="AD285" s="11">
        <v>280</v>
      </c>
      <c r="AE285" s="11">
        <f>0.0526*Clima!$F283^2.218</f>
        <v>0</v>
      </c>
      <c r="AF285" s="11">
        <f>IF(Clima!$F283&gt;0.05*$AJ$6,((Clima!$F283-0.05*$AJ$6)^2)/(Clima!$F283+0.95*$AJ$6),0)</f>
        <v>0</v>
      </c>
      <c r="AG285" s="11">
        <v>0</v>
      </c>
      <c r="AH285" s="11"/>
      <c r="AI285" s="11"/>
      <c r="AJ285" s="33"/>
      <c r="AK285" s="34"/>
    </row>
    <row r="286" spans="2:37" x14ac:dyDescent="0.25">
      <c r="B286" s="32"/>
      <c r="C286" s="11">
        <v>281</v>
      </c>
      <c r="D286" s="11">
        <f>'Cálculos de ET'!$I284*((1-Constantes!$D$18)*'Cálculos de ET'!$K284+'Cálculos de ET'!$L284)</f>
        <v>3.622121951532824</v>
      </c>
      <c r="E286" s="11">
        <f>MIN(D286*Constantes!$D$16,0.8*(H285+Clima!$F284-F286-G286-Constantes!$D$12))</f>
        <v>1.9550398633327859E-8</v>
      </c>
      <c r="F286" s="11">
        <f>IF(Clima!$F284&gt;0.05*Constantes!$D$17,((Clima!$F284-0.05*Constantes!$D$17)^2)/(Clima!$F284+0.95*Constantes!$D$17),0)</f>
        <v>0</v>
      </c>
      <c r="G286" s="11">
        <f>MAX(0,H285+Clima!$F284-F286-Constantes!$D$11)</f>
        <v>0</v>
      </c>
      <c r="H286" s="11">
        <f>H285+Clima!$F284-F286-E286-G286</f>
        <v>7.5000000048875997</v>
      </c>
      <c r="I286" s="11">
        <f>0.0526*F286*Clima!$F284^1.218</f>
        <v>0</v>
      </c>
      <c r="J286" s="11">
        <f>I286*Constantes!$D$24</f>
        <v>0</v>
      </c>
      <c r="K286" s="33"/>
      <c r="L286" s="11">
        <v>281</v>
      </c>
      <c r="M286" s="11">
        <f>'Cálculos de ET'!$I284*((1-Constantes!$E$18)*'Cálculos de ET'!$K284+'Cálculos de ET'!$L284)</f>
        <v>3.622121951532824</v>
      </c>
      <c r="N286" s="11">
        <f>MIN(M286*Constantes!$E$16,0.8*(Q285+Clima!$F284-O286-P286-Constantes!$D$12))</f>
        <v>1.4674052550844863E-8</v>
      </c>
      <c r="O286" s="11">
        <f>IF(Clima!$F284&gt;0.05*Constantes!$E$17,((Clima!$F284-0.05*Constantes!$E$17)^2)/(Clima!$F284+0.95*Constantes!$E$17),0)</f>
        <v>0</v>
      </c>
      <c r="P286" s="11">
        <f>MAX(0,Q285+Clima!$F284-O286-Constantes!$D$11)</f>
        <v>0</v>
      </c>
      <c r="Q286" s="11">
        <f>Q285+Clima!$F284-O286-N286-P286</f>
        <v>7.5000000036685135</v>
      </c>
      <c r="R286" s="11">
        <f>0.0526*O286*Clima!$F284^1.218</f>
        <v>0</v>
      </c>
      <c r="S286" s="11">
        <f>R286*Constantes!$E$24</f>
        <v>0</v>
      </c>
      <c r="T286" s="33"/>
      <c r="U286" s="11">
        <v>281</v>
      </c>
      <c r="V286" s="11">
        <f>'Cálculos de ET'!$I284*((1-Constantes!$F$18)*'Cálculos de ET'!$K284+'Cálculos de ET'!$L284)</f>
        <v>3.622121951532824</v>
      </c>
      <c r="W286" s="11">
        <f>MIN(V286*Constantes!$F$16,0.8*(Z285+Clima!$F284-X286-Y286-Constantes!$D$12))</f>
        <v>8.8766228145686916E-9</v>
      </c>
      <c r="X286" s="11">
        <f>IF(Clima!$F284&gt;0.05*Constantes!$F$17,((Clima!$F284-0.05*Constantes!$F$17)^2)/(Clima!$F284+0.95*Constantes!$F$17),0)</f>
        <v>0</v>
      </c>
      <c r="Y286" s="11">
        <f>MAX(0,Z285+Clima!$F284-X286-Constantes!$D$11)</f>
        <v>0</v>
      </c>
      <c r="Z286" s="11">
        <f>Z285+Clima!$F284-X286-W286-Y286</f>
        <v>7.5000000022191555</v>
      </c>
      <c r="AA286" s="11">
        <f>0.0526*X286*Clima!$F284^1.218</f>
        <v>0</v>
      </c>
      <c r="AB286" s="11">
        <f>AA286*Constantes!$F$24</f>
        <v>0</v>
      </c>
      <c r="AC286" s="33"/>
      <c r="AD286" s="11">
        <v>281</v>
      </c>
      <c r="AE286" s="11">
        <f>0.0526*Clima!$F284^2.218</f>
        <v>0</v>
      </c>
      <c r="AF286" s="11">
        <f>IF(Clima!$F284&gt;0.05*$AJ$6,((Clima!$F284-0.05*$AJ$6)^2)/(Clima!$F284+0.95*$AJ$6),0)</f>
        <v>0</v>
      </c>
      <c r="AG286" s="11">
        <v>0</v>
      </c>
      <c r="AH286" s="11"/>
      <c r="AI286" s="11"/>
      <c r="AJ286" s="33"/>
      <c r="AK286" s="34"/>
    </row>
    <row r="287" spans="2:37" x14ac:dyDescent="0.25">
      <c r="B287" s="32"/>
      <c r="C287" s="11">
        <v>282</v>
      </c>
      <c r="D287" s="11">
        <f>'Cálculos de ET'!$I285*((1-Constantes!$D$18)*'Cálculos de ET'!$K285+'Cálculos de ET'!$L285)</f>
        <v>3.9126046027728414</v>
      </c>
      <c r="E287" s="11">
        <f>MIN(D287*Constantes!$D$16,0.8*(H286+Clima!$F285-F287-G287-Constantes!$D$12))</f>
        <v>3.9100797266655721E-9</v>
      </c>
      <c r="F287" s="11">
        <f>IF(Clima!$F285&gt;0.05*Constantes!$D$17,((Clima!$F285-0.05*Constantes!$D$17)^2)/(Clima!$F285+0.95*Constantes!$D$17),0)</f>
        <v>0</v>
      </c>
      <c r="G287" s="11">
        <f>MAX(0,H286+Clima!$F285-F287-Constantes!$D$11)</f>
        <v>0</v>
      </c>
      <c r="H287" s="11">
        <f>H286+Clima!$F285-F287-E287-G287</f>
        <v>7.5000000009775203</v>
      </c>
      <c r="I287" s="11">
        <f>0.0526*F287*Clima!$F285^1.218</f>
        <v>0</v>
      </c>
      <c r="J287" s="11">
        <f>I287*Constantes!$D$24</f>
        <v>0</v>
      </c>
      <c r="K287" s="33"/>
      <c r="L287" s="11">
        <v>282</v>
      </c>
      <c r="M287" s="11">
        <f>'Cálculos de ET'!$I285*((1-Constantes!$E$18)*'Cálculos de ET'!$K285+'Cálculos de ET'!$L285)</f>
        <v>3.9126046027728414</v>
      </c>
      <c r="N287" s="11">
        <f>MIN(M287*Constantes!$E$16,0.8*(Q286+Clima!$F285-O287-P287-Constantes!$D$12))</f>
        <v>2.934810794386067E-9</v>
      </c>
      <c r="O287" s="11">
        <f>IF(Clima!$F285&gt;0.05*Constantes!$E$17,((Clima!$F285-0.05*Constantes!$E$17)^2)/(Clima!$F285+0.95*Constantes!$E$17),0)</f>
        <v>0</v>
      </c>
      <c r="P287" s="11">
        <f>MAX(0,Q286+Clima!$F285-O287-Constantes!$D$11)</f>
        <v>0</v>
      </c>
      <c r="Q287" s="11">
        <f>Q286+Clima!$F285-O287-N287-P287</f>
        <v>7.5000000007337029</v>
      </c>
      <c r="R287" s="11">
        <f>0.0526*O287*Clima!$F285^1.218</f>
        <v>0</v>
      </c>
      <c r="S287" s="11">
        <f>R287*Constantes!$E$24</f>
        <v>0</v>
      </c>
      <c r="T287" s="33"/>
      <c r="U287" s="11">
        <v>282</v>
      </c>
      <c r="V287" s="11">
        <f>'Cálculos de ET'!$I285*((1-Constantes!$F$18)*'Cálculos de ET'!$K285+'Cálculos de ET'!$L285)</f>
        <v>3.9126046027728414</v>
      </c>
      <c r="W287" s="11">
        <f>MIN(V287*Constantes!$F$16,0.8*(Z286+Clima!$F285-X287-Y287-Constantes!$D$12))</f>
        <v>1.7753244208051911E-9</v>
      </c>
      <c r="X287" s="11">
        <f>IF(Clima!$F285&gt;0.05*Constantes!$F$17,((Clima!$F285-0.05*Constantes!$F$17)^2)/(Clima!$F285+0.95*Constantes!$F$17),0)</f>
        <v>0</v>
      </c>
      <c r="Y287" s="11">
        <f>MAX(0,Z286+Clima!$F285-X287-Constantes!$D$11)</f>
        <v>0</v>
      </c>
      <c r="Z287" s="11">
        <f>Z286+Clima!$F285-X287-W287-Y287</f>
        <v>7.5000000004438307</v>
      </c>
      <c r="AA287" s="11">
        <f>0.0526*X287*Clima!$F285^1.218</f>
        <v>0</v>
      </c>
      <c r="AB287" s="11">
        <f>AA287*Constantes!$F$24</f>
        <v>0</v>
      </c>
      <c r="AC287" s="33"/>
      <c r="AD287" s="11">
        <v>282</v>
      </c>
      <c r="AE287" s="11">
        <f>0.0526*Clima!$F285^2.218</f>
        <v>0</v>
      </c>
      <c r="AF287" s="11">
        <f>IF(Clima!$F285&gt;0.05*$AJ$6,((Clima!$F285-0.05*$AJ$6)^2)/(Clima!$F285+0.95*$AJ$6),0)</f>
        <v>0</v>
      </c>
      <c r="AG287" s="11">
        <v>0</v>
      </c>
      <c r="AH287" s="11"/>
      <c r="AI287" s="11"/>
      <c r="AJ287" s="33"/>
      <c r="AK287" s="34"/>
    </row>
    <row r="288" spans="2:37" x14ac:dyDescent="0.25">
      <c r="B288" s="32"/>
      <c r="C288" s="11">
        <v>283</v>
      </c>
      <c r="D288" s="11">
        <f>'Cálculos de ET'!$I286*((1-Constantes!$D$18)*'Cálculos de ET'!$K286+'Cálculos de ET'!$L286)</f>
        <v>3.8550224218285756</v>
      </c>
      <c r="E288" s="11">
        <f>MIN(D288*Constantes!$D$16,0.8*(H287+Clima!$F286-F288-G288-Constantes!$D$12))</f>
        <v>1.9146880262707111</v>
      </c>
      <c r="F288" s="11">
        <f>IF(Clima!$F286&gt;0.05*Constantes!$D$17,((Clima!$F286-0.05*Constantes!$D$17)^2)/(Clima!$F286+0.95*Constantes!$D$17),0)</f>
        <v>7.3904783531861782E-6</v>
      </c>
      <c r="G288" s="11">
        <f>MAX(0,H287+Clima!$F286-F288-Constantes!$D$11)</f>
        <v>0</v>
      </c>
      <c r="H288" s="11">
        <f>H287+Clima!$F286-F288-E288-G288</f>
        <v>8.5853045842284548</v>
      </c>
      <c r="I288" s="11">
        <f>0.0526*F288*Clima!$F286^1.218</f>
        <v>1.4818081588417797E-6</v>
      </c>
      <c r="J288" s="11">
        <f>I288*Constantes!$D$24</f>
        <v>9.0469923854922272E-9</v>
      </c>
      <c r="K288" s="33"/>
      <c r="L288" s="11">
        <v>283</v>
      </c>
      <c r="M288" s="11">
        <f>'Cálculos de ET'!$I286*((1-Constantes!$E$18)*'Cálculos de ET'!$K286+'Cálculos de ET'!$L286)</f>
        <v>3.8550224218285756</v>
      </c>
      <c r="N288" s="11">
        <f>MIN(M288*Constantes!$E$16,0.8*(Q287+Clima!$F286-O288-P288-Constantes!$D$12))</f>
        <v>2.0897714350947112</v>
      </c>
      <c r="O288" s="11">
        <f>IF(Clima!$F286&gt;0.05*Constantes!$E$17,((Clima!$F286-0.05*Constantes!$E$17)^2)/(Clima!$F286+0.95*Constantes!$E$17),0)</f>
        <v>0</v>
      </c>
      <c r="P288" s="11">
        <f>MAX(0,Q287+Clima!$F286-O288-Constantes!$D$11)</f>
        <v>0</v>
      </c>
      <c r="Q288" s="11">
        <f>Q287+Clima!$F286-O288-N288-P288</f>
        <v>8.4102285656389917</v>
      </c>
      <c r="R288" s="11">
        <f>0.0526*O288*Clima!$F286^1.218</f>
        <v>0</v>
      </c>
      <c r="S288" s="11">
        <f>R288*Constantes!$E$24</f>
        <v>0</v>
      </c>
      <c r="T288" s="33"/>
      <c r="U288" s="11">
        <v>283</v>
      </c>
      <c r="V288" s="11">
        <f>'Cálculos de ET'!$I286*((1-Constantes!$F$18)*'Cálculos de ET'!$K286+'Cálculos de ET'!$L286)</f>
        <v>3.8550224218285756</v>
      </c>
      <c r="W288" s="11">
        <f>MIN(V288*Constantes!$F$16,0.8*(Z287+Clima!$F286-X288-Y288-Constantes!$D$12))</f>
        <v>2.2808648672879683</v>
      </c>
      <c r="X288" s="11">
        <f>IF(Clima!$F286&gt;0.05*Constantes!$F$17,((Clima!$F286-0.05*Constantes!$F$17)^2)/(Clima!$F286+0.95*Constantes!$F$17),0)</f>
        <v>0</v>
      </c>
      <c r="Y288" s="11">
        <f>MAX(0,Z287+Clima!$F286-X288-Constantes!$D$11)</f>
        <v>0</v>
      </c>
      <c r="Z288" s="11">
        <f>Z287+Clima!$F286-X288-W288-Y288</f>
        <v>8.2191351331558611</v>
      </c>
      <c r="AA288" s="11">
        <f>0.0526*X288*Clima!$F286^1.218</f>
        <v>0</v>
      </c>
      <c r="AB288" s="11">
        <f>AA288*Constantes!$F$24</f>
        <v>0</v>
      </c>
      <c r="AC288" s="33"/>
      <c r="AD288" s="11">
        <v>283</v>
      </c>
      <c r="AE288" s="11">
        <f>0.0526*Clima!$F286^2.218</f>
        <v>0.6015070018585239</v>
      </c>
      <c r="AF288" s="11">
        <f>IF(Clima!$F286&gt;0.05*$AJ$6,((Clima!$F286-0.05*$AJ$6)^2)/(Clima!$F286+0.95*$AJ$6),0)</f>
        <v>4.4793357041742955E-2</v>
      </c>
      <c r="AG288" s="11">
        <v>8.981172632452402E-3</v>
      </c>
      <c r="AH288" s="11"/>
      <c r="AI288" s="11"/>
      <c r="AJ288" s="33"/>
      <c r="AK288" s="34"/>
    </row>
    <row r="289" spans="2:37" x14ac:dyDescent="0.25">
      <c r="B289" s="32"/>
      <c r="C289" s="11">
        <v>284</v>
      </c>
      <c r="D289" s="11">
        <f>'Cálculos de ET'!$I287*((1-Constantes!$D$18)*'Cálculos de ET'!$K287+'Cálculos de ET'!$L287)</f>
        <v>3.9385486298123831</v>
      </c>
      <c r="E289" s="11">
        <f>MIN(D289*Constantes!$D$16,0.8*(H288+Clima!$F287-F289-G289-Constantes!$D$12))</f>
        <v>1.1082436673827645</v>
      </c>
      <c r="F289" s="11">
        <f>IF(Clima!$F287&gt;0.05*Constantes!$D$17,((Clima!$F287-0.05*Constantes!$D$17)^2)/(Clima!$F287+0.95*Constantes!$D$17),0)</f>
        <v>0</v>
      </c>
      <c r="G289" s="11">
        <f>MAX(0,H288+Clima!$F287-F289-Constantes!$D$11)</f>
        <v>0</v>
      </c>
      <c r="H289" s="11">
        <f>H288+Clima!$F287-F289-E289-G289</f>
        <v>7.7770609168456915</v>
      </c>
      <c r="I289" s="11">
        <f>0.0526*F289*Clima!$F287^1.218</f>
        <v>0</v>
      </c>
      <c r="J289" s="11">
        <f>I289*Constantes!$D$24</f>
        <v>0</v>
      </c>
      <c r="K289" s="33"/>
      <c r="L289" s="11">
        <v>284</v>
      </c>
      <c r="M289" s="11">
        <f>'Cálculos de ET'!$I287*((1-Constantes!$E$18)*'Cálculos de ET'!$K287+'Cálculos de ET'!$L287)</f>
        <v>3.9385486298123831</v>
      </c>
      <c r="N289" s="11">
        <f>MIN(M289*Constantes!$E$16,0.8*(Q288+Clima!$F287-O289-P289-Constantes!$D$12))</f>
        <v>0.96818285251119396</v>
      </c>
      <c r="O289" s="11">
        <f>IF(Clima!$F287&gt;0.05*Constantes!$E$17,((Clima!$F287-0.05*Constantes!$E$17)^2)/(Clima!$F287+0.95*Constantes!$E$17),0)</f>
        <v>0</v>
      </c>
      <c r="P289" s="11">
        <f>MAX(0,Q288+Clima!$F287-O289-Constantes!$D$11)</f>
        <v>0</v>
      </c>
      <c r="Q289" s="11">
        <f>Q288+Clima!$F287-O289-N289-P289</f>
        <v>7.7420457131277987</v>
      </c>
      <c r="R289" s="11">
        <f>0.0526*O289*Clima!$F287^1.218</f>
        <v>0</v>
      </c>
      <c r="S289" s="11">
        <f>R289*Constantes!$E$24</f>
        <v>0</v>
      </c>
      <c r="T289" s="33"/>
      <c r="U289" s="11">
        <v>284</v>
      </c>
      <c r="V289" s="11">
        <f>'Cálculos de ET'!$I287*((1-Constantes!$F$18)*'Cálculos de ET'!$K287+'Cálculos de ET'!$L287)</f>
        <v>3.9385486298123831</v>
      </c>
      <c r="W289" s="11">
        <f>MIN(V289*Constantes!$F$16,0.8*(Z288+Clima!$F287-X289-Y289-Constantes!$D$12))</f>
        <v>0.81530810652468944</v>
      </c>
      <c r="X289" s="11">
        <f>IF(Clima!$F287&gt;0.05*Constantes!$F$17,((Clima!$F287-0.05*Constantes!$F$17)^2)/(Clima!$F287+0.95*Constantes!$F$17),0)</f>
        <v>0</v>
      </c>
      <c r="Y289" s="11">
        <f>MAX(0,Z288+Clima!$F287-X289-Constantes!$D$11)</f>
        <v>0</v>
      </c>
      <c r="Z289" s="11">
        <f>Z288+Clima!$F287-X289-W289-Y289</f>
        <v>7.7038270266311724</v>
      </c>
      <c r="AA289" s="11">
        <f>0.0526*X289*Clima!$F287^1.218</f>
        <v>0</v>
      </c>
      <c r="AB289" s="11">
        <f>AA289*Constantes!$F$24</f>
        <v>0</v>
      </c>
      <c r="AC289" s="33"/>
      <c r="AD289" s="11">
        <v>284</v>
      </c>
      <c r="AE289" s="11">
        <f>0.0526*Clima!$F287^2.218</f>
        <v>3.6411677467564265E-3</v>
      </c>
      <c r="AF289" s="11">
        <f>IF(Clima!$F287&gt;0.05*$AJ$6,((Clima!$F287-0.05*$AJ$6)^2)/(Clima!$F287+0.95*$AJ$6),0)</f>
        <v>0</v>
      </c>
      <c r="AG289" s="11">
        <v>0</v>
      </c>
      <c r="AH289" s="11"/>
      <c r="AI289" s="11"/>
      <c r="AJ289" s="33"/>
      <c r="AK289" s="34"/>
    </row>
    <row r="290" spans="2:37" x14ac:dyDescent="0.25">
      <c r="B290" s="32"/>
      <c r="C290" s="11">
        <v>285</v>
      </c>
      <c r="D290" s="11">
        <f>'Cálculos de ET'!$I288*((1-Constantes!$D$18)*'Cálculos de ET'!$K288+'Cálculos de ET'!$L288)</f>
        <v>3.9762085112024668</v>
      </c>
      <c r="E290" s="11">
        <f>MIN(D290*Constantes!$D$16,0.8*(H289+Clima!$F288-F290-G290-Constantes!$D$12))</f>
        <v>1.9748779626407051</v>
      </c>
      <c r="F290" s="11">
        <f>IF(Clima!$F288&gt;0.05*Constantes!$D$17,((Clima!$F288-0.05*Constantes!$D$17)^2)/(Clima!$F288+0.95*Constantes!$D$17),0)</f>
        <v>0.17533771913883126</v>
      </c>
      <c r="G290" s="11">
        <f>MAX(0,H289+Clima!$F288-F290-Constantes!$D$11)</f>
        <v>0</v>
      </c>
      <c r="H290" s="11">
        <f>H289+Clima!$F288-F290-E290-G290</f>
        <v>11.926845235066157</v>
      </c>
      <c r="I290" s="11">
        <f>0.0526*F290*Clima!$F288^1.218</f>
        <v>8.6787641465200488E-2</v>
      </c>
      <c r="J290" s="11">
        <f>I290*Constantes!$D$24</f>
        <v>5.2987097338174022E-4</v>
      </c>
      <c r="K290" s="33"/>
      <c r="L290" s="11">
        <v>285</v>
      </c>
      <c r="M290" s="11">
        <f>'Cálculos de ET'!$I288*((1-Constantes!$E$18)*'Cálculos de ET'!$K288+'Cálculos de ET'!$L288)</f>
        <v>3.9762085112024668</v>
      </c>
      <c r="N290" s="11">
        <f>MIN(M290*Constantes!$E$16,0.8*(Q289+Clima!$F288-O290-P290-Constantes!$D$12))</f>
        <v>2.1554652755430546</v>
      </c>
      <c r="O290" s="11">
        <f>IF(Clima!$F288&gt;0.05*Constantes!$E$17,((Clima!$F288-0.05*Constantes!$E$17)^2)/(Clima!$F288+0.95*Constantes!$E$17),0)</f>
        <v>0</v>
      </c>
      <c r="P290" s="11">
        <f>MAX(0,Q289+Clima!$F288-O290-Constantes!$D$11)</f>
        <v>0</v>
      </c>
      <c r="Q290" s="11">
        <f>Q289+Clima!$F288-O290-N290-P290</f>
        <v>11.886580437584744</v>
      </c>
      <c r="R290" s="11">
        <f>0.0526*O290*Clima!$F288^1.218</f>
        <v>0</v>
      </c>
      <c r="S290" s="11">
        <f>R290*Constantes!$E$24</f>
        <v>0</v>
      </c>
      <c r="T290" s="33"/>
      <c r="U290" s="11">
        <v>285</v>
      </c>
      <c r="V290" s="11">
        <f>'Cálculos de ET'!$I288*((1-Constantes!$F$18)*'Cálculos de ET'!$K288+'Cálculos de ET'!$L288)</f>
        <v>3.9762085112024668</v>
      </c>
      <c r="W290" s="11">
        <f>MIN(V290*Constantes!$F$16,0.8*(Z289+Clima!$F288-X290-Y290-Constantes!$D$12))</f>
        <v>2.3525659012668618</v>
      </c>
      <c r="X290" s="11">
        <f>IF(Clima!$F288&gt;0.05*Constantes!$F$17,((Clima!$F288-0.05*Constantes!$F$17)^2)/(Clima!$F288+0.95*Constantes!$F$17),0)</f>
        <v>0</v>
      </c>
      <c r="Y290" s="11">
        <f>MAX(0,Z289+Clima!$F288-X290-Constantes!$D$11)</f>
        <v>0</v>
      </c>
      <c r="Z290" s="11">
        <f>Z289+Clima!$F288-X290-W290-Y290</f>
        <v>11.651261125364309</v>
      </c>
      <c r="AA290" s="11">
        <f>0.0526*X290*Clima!$F288^1.218</f>
        <v>0</v>
      </c>
      <c r="AB290" s="11">
        <f>AA290*Constantes!$F$24</f>
        <v>0</v>
      </c>
      <c r="AC290" s="33"/>
      <c r="AD290" s="11">
        <v>285</v>
      </c>
      <c r="AE290" s="11">
        <f>0.0526*Clima!$F288^2.218</f>
        <v>3.1183372517686312</v>
      </c>
      <c r="AF290" s="11">
        <f>IF(Clima!$F288&gt;0.05*$AJ$6,((Clima!$F288-0.05*$AJ$6)^2)/(Clima!$F288+0.95*$AJ$6),0)</f>
        <v>0.53229249011857738</v>
      </c>
      <c r="AG290" s="11">
        <v>0.26347103186880089</v>
      </c>
      <c r="AH290" s="11"/>
      <c r="AI290" s="11"/>
      <c r="AJ290" s="33"/>
      <c r="AK290" s="34"/>
    </row>
    <row r="291" spans="2:37" x14ac:dyDescent="0.25">
      <c r="B291" s="32"/>
      <c r="C291" s="11">
        <v>286</v>
      </c>
      <c r="D291" s="11">
        <f>'Cálculos de ET'!$I289*((1-Constantes!$D$18)*'Cálculos de ET'!$K289+'Cálculos de ET'!$L289)</f>
        <v>3.7879439167258635</v>
      </c>
      <c r="E291" s="11">
        <f>MIN(D291*Constantes!$D$16,0.8*(H290+Clima!$F289-F291-G291-Constantes!$D$12))</f>
        <v>1.8813719008409191</v>
      </c>
      <c r="F291" s="11">
        <f>IF(Clima!$F289&gt;0.05*Constantes!$D$17,((Clima!$F289-0.05*Constantes!$D$17)^2)/(Clima!$F289+0.95*Constantes!$D$17),0)</f>
        <v>1.7200492605823656E-3</v>
      </c>
      <c r="G291" s="11">
        <f>MAX(0,H290+Clima!$F289-F291-Constantes!$D$11)</f>
        <v>0</v>
      </c>
      <c r="H291" s="11">
        <f>H290+Clima!$F289-F291-E291-G291</f>
        <v>13.343753284964656</v>
      </c>
      <c r="I291" s="11">
        <f>0.0526*F291*Clima!$F289^1.218</f>
        <v>3.8732596163212473E-4</v>
      </c>
      <c r="J291" s="11">
        <f>I291*Constantes!$D$24</f>
        <v>2.364769693485971E-6</v>
      </c>
      <c r="K291" s="33"/>
      <c r="L291" s="11">
        <v>286</v>
      </c>
      <c r="M291" s="11">
        <f>'Cálculos de ET'!$I289*((1-Constantes!$E$18)*'Cálculos de ET'!$K289+'Cálculos de ET'!$L289)</f>
        <v>3.7879439167258635</v>
      </c>
      <c r="N291" s="11">
        <f>MIN(M291*Constantes!$E$16,0.8*(Q290+Clima!$F289-O291-P291-Constantes!$D$12))</f>
        <v>2.0534088077131534</v>
      </c>
      <c r="O291" s="11">
        <f>IF(Clima!$F289&gt;0.05*Constantes!$E$17,((Clima!$F289-0.05*Constantes!$E$17)^2)/(Clima!$F289+0.95*Constantes!$E$17),0)</f>
        <v>0</v>
      </c>
      <c r="P291" s="11">
        <f>MAX(0,Q290+Clima!$F289-O291-Constantes!$D$11)</f>
        <v>0</v>
      </c>
      <c r="Q291" s="11">
        <f>Q290+Clima!$F289-O291-N291-P291</f>
        <v>13.13317162987159</v>
      </c>
      <c r="R291" s="11">
        <f>0.0526*O291*Clima!$F289^1.218</f>
        <v>0</v>
      </c>
      <c r="S291" s="11">
        <f>R291*Constantes!$E$24</f>
        <v>0</v>
      </c>
      <c r="T291" s="33"/>
      <c r="U291" s="11">
        <v>286</v>
      </c>
      <c r="V291" s="11">
        <f>'Cálculos de ET'!$I289*((1-Constantes!$F$18)*'Cálculos de ET'!$K289+'Cálculos de ET'!$L289)</f>
        <v>3.7879439167258635</v>
      </c>
      <c r="W291" s="11">
        <f>MIN(V291*Constantes!$F$16,0.8*(Z290+Clima!$F289-X291-Y291-Constantes!$D$12))</f>
        <v>2.2411771589175458</v>
      </c>
      <c r="X291" s="11">
        <f>IF(Clima!$F289&gt;0.05*Constantes!$F$17,((Clima!$F289-0.05*Constantes!$F$17)^2)/(Clima!$F289+0.95*Constantes!$F$17),0)</f>
        <v>0</v>
      </c>
      <c r="Y291" s="11">
        <f>MAX(0,Z290+Clima!$F289-X291-Constantes!$D$11)</f>
        <v>0</v>
      </c>
      <c r="Z291" s="11">
        <f>Z290+Clima!$F289-X291-W291-Y291</f>
        <v>12.710083966446762</v>
      </c>
      <c r="AA291" s="11">
        <f>0.0526*X291*Clima!$F289^1.218</f>
        <v>0</v>
      </c>
      <c r="AB291" s="11">
        <f>AA291*Constantes!$F$24</f>
        <v>0</v>
      </c>
      <c r="AC291" s="33"/>
      <c r="AD291" s="11">
        <v>286</v>
      </c>
      <c r="AE291" s="11">
        <f>0.0526*Clima!$F289^2.218</f>
        <v>0.74310410909583668</v>
      </c>
      <c r="AF291" s="11">
        <f>IF(Clima!$F289&gt;0.05*$AJ$6,((Clima!$F289-0.05*$AJ$6)^2)/(Clima!$F289+0.95*$AJ$6),0)</f>
        <v>6.7925012840267113E-2</v>
      </c>
      <c r="AG291" s="11">
        <v>1.529556247029999E-2</v>
      </c>
      <c r="AH291" s="11"/>
      <c r="AI291" s="11"/>
      <c r="AJ291" s="33"/>
      <c r="AK291" s="34"/>
    </row>
    <row r="292" spans="2:37" x14ac:dyDescent="0.25">
      <c r="B292" s="32"/>
      <c r="C292" s="11">
        <v>287</v>
      </c>
      <c r="D292" s="11">
        <f>'Cálculos de ET'!$I290*((1-Constantes!$D$18)*'Cálculos de ET'!$K290+'Cálculos de ET'!$L290)</f>
        <v>3.9378735695617002</v>
      </c>
      <c r="E292" s="11">
        <f>MIN(D292*Constantes!$D$16,0.8*(H291+Clima!$F290-F292-G292-Constantes!$D$12))</f>
        <v>1.9558380075598352</v>
      </c>
      <c r="F292" s="11">
        <f>IF(Clima!$F290&gt;0.05*Constantes!$D$17,((Clima!$F290-0.05*Constantes!$D$17)^2)/(Clima!$F290+0.95*Constantes!$D$17),0)</f>
        <v>3.7821064159447424</v>
      </c>
      <c r="G292" s="11">
        <f>MAX(0,H291+Clima!$F290-F292-Constantes!$D$11)</f>
        <v>0</v>
      </c>
      <c r="H292" s="11">
        <f>H291+Clima!$F290-F292-E292-G292</f>
        <v>27.60580886146008</v>
      </c>
      <c r="I292" s="11">
        <f>0.0526*F292*Clima!$F290^1.218</f>
        <v>7.6449389770007903</v>
      </c>
      <c r="J292" s="11">
        <f>I292*Constantes!$D$24</f>
        <v>4.6675208460546645E-2</v>
      </c>
      <c r="K292" s="33"/>
      <c r="L292" s="11">
        <v>287</v>
      </c>
      <c r="M292" s="11">
        <f>'Cálculos de ET'!$I290*((1-Constantes!$E$18)*'Cálculos de ET'!$K290+'Cálculos de ET'!$L290)</f>
        <v>3.9378735695617002</v>
      </c>
      <c r="N292" s="11">
        <f>MIN(M292*Constantes!$E$16,0.8*(Q291+Clima!$F290-O292-P292-Constantes!$D$12))</f>
        <v>2.1346842638546977</v>
      </c>
      <c r="O292" s="11">
        <f>IF(Clima!$F290&gt;0.05*Constantes!$E$17,((Clima!$F290-0.05*Constantes!$E$17)^2)/(Clima!$F290+0.95*Constantes!$E$17),0)</f>
        <v>0.28222744425051433</v>
      </c>
      <c r="P292" s="11">
        <f>MAX(0,Q291+Clima!$F290-O292-Constantes!$D$11)</f>
        <v>0</v>
      </c>
      <c r="Q292" s="11">
        <f>Q291+Clima!$F290-O292-N292-P292</f>
        <v>30.716259921766376</v>
      </c>
      <c r="R292" s="11">
        <f>0.0526*O292*Clima!$F290^1.218</f>
        <v>0.57047881567634828</v>
      </c>
      <c r="S292" s="11">
        <f>R292*Constantes!$E$24</f>
        <v>1.7414931449502248E-3</v>
      </c>
      <c r="T292" s="33"/>
      <c r="U292" s="11">
        <v>287</v>
      </c>
      <c r="V292" s="11">
        <f>'Cálculos de ET'!$I290*((1-Constantes!$F$18)*'Cálculos de ET'!$K290+'Cálculos de ET'!$L290)</f>
        <v>3.9378735695617002</v>
      </c>
      <c r="W292" s="11">
        <f>MIN(V292*Constantes!$F$16,0.8*(Z291+Clima!$F290-X292-Y292-Constantes!$D$12))</f>
        <v>2.3298846268123063</v>
      </c>
      <c r="X292" s="11">
        <f>IF(Clima!$F290&gt;0.05*Constantes!$F$17,((Clima!$F290-0.05*Constantes!$F$17)^2)/(Clima!$F290+0.95*Constantes!$F$17),0)</f>
        <v>0.16961355159918437</v>
      </c>
      <c r="Y292" s="11">
        <f>MAX(0,Z291+Clima!$F290-X292-Constantes!$D$11)</f>
        <v>0</v>
      </c>
      <c r="Z292" s="11">
        <f>Z291+Clima!$F290-X292-W292-Y292</f>
        <v>30.210585788035271</v>
      </c>
      <c r="AA292" s="11">
        <f>0.0526*X292*Clima!$F290^1.218</f>
        <v>0.34284737367027179</v>
      </c>
      <c r="AB292" s="11">
        <f>AA292*Constantes!$F$24</f>
        <v>1.6745690380894418E-4</v>
      </c>
      <c r="AC292" s="33"/>
      <c r="AD292" s="11">
        <v>287</v>
      </c>
      <c r="AE292" s="11">
        <f>0.0526*Clima!$F290^2.218</f>
        <v>40.42688457823914</v>
      </c>
      <c r="AF292" s="11">
        <f>IF(Clima!$F290&gt;0.05*$AJ$6,((Clima!$F290-0.05*$AJ$6)^2)/(Clima!$F290+0.95*$AJ$6),0)</f>
        <v>6.3080868397003833</v>
      </c>
      <c r="AG292" s="11">
        <v>12.750814928903834</v>
      </c>
      <c r="AH292" s="11"/>
      <c r="AI292" s="11"/>
      <c r="AJ292" s="33"/>
      <c r="AK292" s="34"/>
    </row>
    <row r="293" spans="2:37" x14ac:dyDescent="0.25">
      <c r="B293" s="32"/>
      <c r="C293" s="11">
        <v>288</v>
      </c>
      <c r="D293" s="11">
        <f>'Cálculos de ET'!$I291*((1-Constantes!$D$18)*'Cálculos de ET'!$K291+'Cálculos de ET'!$L291)</f>
        <v>4.0168377805765791</v>
      </c>
      <c r="E293" s="11">
        <f>MIN(D293*Constantes!$D$16,0.8*(H292+Clima!$F291-F293-G293-Constantes!$D$12))</f>
        <v>1.995057449832855</v>
      </c>
      <c r="F293" s="11">
        <f>IF(Clima!$F291&gt;0.05*Constantes!$D$17,((Clima!$F291-0.05*Constantes!$D$17)^2)/(Clima!$F291+0.95*Constantes!$D$17),0)</f>
        <v>2.451941745260728E-2</v>
      </c>
      <c r="G293" s="11">
        <f>MAX(0,H292+Clima!$F291-F293-Constantes!$D$11)</f>
        <v>0</v>
      </c>
      <c r="H293" s="11">
        <f>H292+Clima!$F291-F293-E293-G293</f>
        <v>29.786231994174617</v>
      </c>
      <c r="I293" s="11">
        <f>0.0526*F293*Clima!$F291^1.218</f>
        <v>7.4065085342146222E-3</v>
      </c>
      <c r="J293" s="11">
        <f>I293*Constantes!$D$24</f>
        <v>4.5219501534191187E-5</v>
      </c>
      <c r="K293" s="33"/>
      <c r="L293" s="11">
        <v>288</v>
      </c>
      <c r="M293" s="11">
        <f>'Cálculos de ET'!$I291*((1-Constantes!$E$18)*'Cálculos de ET'!$K291+'Cálculos de ET'!$L291)</f>
        <v>4.0168377805765791</v>
      </c>
      <c r="N293" s="11">
        <f>MIN(M293*Constantes!$E$16,0.8*(Q292+Clima!$F291-O293-P293-Constantes!$D$12))</f>
        <v>2.1774900207393522</v>
      </c>
      <c r="O293" s="11">
        <f>IF(Clima!$F291&gt;0.05*Constantes!$E$17,((Clima!$F291-0.05*Constantes!$E$17)^2)/(Clima!$F291+0.95*Constantes!$E$17),0)</f>
        <v>0</v>
      </c>
      <c r="P293" s="11">
        <f>MAX(0,Q292+Clima!$F291-O293-Constantes!$D$11)</f>
        <v>0</v>
      </c>
      <c r="Q293" s="11">
        <f>Q292+Clima!$F291-O293-N293-P293</f>
        <v>32.738769901027027</v>
      </c>
      <c r="R293" s="11">
        <f>0.0526*O293*Clima!$F291^1.218</f>
        <v>0</v>
      </c>
      <c r="S293" s="11">
        <f>R293*Constantes!$E$24</f>
        <v>0</v>
      </c>
      <c r="T293" s="33"/>
      <c r="U293" s="11">
        <v>288</v>
      </c>
      <c r="V293" s="11">
        <f>'Cálculos de ET'!$I291*((1-Constantes!$F$18)*'Cálculos de ET'!$K291+'Cálculos de ET'!$L291)</f>
        <v>4.0168377805765791</v>
      </c>
      <c r="W293" s="11">
        <f>MIN(V293*Constantes!$F$16,0.8*(Z292+Clima!$F291-X293-Y293-Constantes!$D$12))</f>
        <v>2.376604639037688</v>
      </c>
      <c r="X293" s="11">
        <f>IF(Clima!$F291&gt;0.05*Constantes!$F$17,((Clima!$F291-0.05*Constantes!$F$17)^2)/(Clima!$F291+0.95*Constantes!$F$17),0)</f>
        <v>0</v>
      </c>
      <c r="Y293" s="11">
        <f>MAX(0,Z292+Clima!$F291-X293-Constantes!$D$11)</f>
        <v>0</v>
      </c>
      <c r="Z293" s="11">
        <f>Z292+Clima!$F291-X293-W293-Y293</f>
        <v>32.033981148997583</v>
      </c>
      <c r="AA293" s="11">
        <f>0.0526*X293*Clima!$F291^1.218</f>
        <v>0</v>
      </c>
      <c r="AB293" s="11">
        <f>AA293*Constantes!$F$24</f>
        <v>0</v>
      </c>
      <c r="AC293" s="33"/>
      <c r="AD293" s="11">
        <v>288</v>
      </c>
      <c r="AE293" s="11">
        <f>0.0526*Clima!$F291^2.218</f>
        <v>1.2686816847842202</v>
      </c>
      <c r="AF293" s="11">
        <f>IF(Clima!$F291&gt;0.05*$AJ$6,((Clima!$F291-0.05*$AJ$6)^2)/(Clima!$F291+0.95*$AJ$6),0)</f>
        <v>0.16418262002606004</v>
      </c>
      <c r="AG293" s="11">
        <v>4.9594162615940303E-2</v>
      </c>
      <c r="AH293" s="11"/>
      <c r="AI293" s="11"/>
      <c r="AJ293" s="33"/>
      <c r="AK293" s="34"/>
    </row>
    <row r="294" spans="2:37" x14ac:dyDescent="0.25">
      <c r="B294" s="32"/>
      <c r="C294" s="11">
        <v>289</v>
      </c>
      <c r="D294" s="11">
        <f>'Cálculos de ET'!$I292*((1-Constantes!$D$18)*'Cálculos de ET'!$K292+'Cálculos de ET'!$L292)</f>
        <v>4.0958718984196629</v>
      </c>
      <c r="E294" s="11">
        <f>MIN(D294*Constantes!$D$16,0.8*(H293+Clima!$F292-F294-G294-Constantes!$D$12))</f>
        <v>2.0343116129848404</v>
      </c>
      <c r="F294" s="11">
        <f>IF(Clima!$F292&gt;0.05*Constantes!$D$17,((Clima!$F292-0.05*Constantes!$D$17)^2)/(Clima!$F292+0.95*Constantes!$D$17),0)</f>
        <v>1.3375975735486669</v>
      </c>
      <c r="G294" s="11">
        <f>MAX(0,H293+Clima!$F292-F294-Constantes!$D$11)</f>
        <v>0</v>
      </c>
      <c r="H294" s="11">
        <f>H293+Clima!$F292-F294-E294-G294</f>
        <v>39.014322807641108</v>
      </c>
      <c r="I294" s="11">
        <f>0.0526*F294*Clima!$F292^1.218</f>
        <v>1.540148298435714</v>
      </c>
      <c r="J294" s="11">
        <f>I294*Constantes!$D$24</f>
        <v>9.4031807324962153E-3</v>
      </c>
      <c r="K294" s="33"/>
      <c r="L294" s="11">
        <v>289</v>
      </c>
      <c r="M294" s="11">
        <f>'Cálculos de ET'!$I292*((1-Constantes!$E$18)*'Cálculos de ET'!$K292+'Cálculos de ET'!$L292)</f>
        <v>4.0958718984196629</v>
      </c>
      <c r="N294" s="11">
        <f>MIN(M294*Constantes!$E$16,0.8*(Q293+Clima!$F292-O294-P294-Constantes!$D$12))</f>
        <v>2.220333673458768</v>
      </c>
      <c r="O294" s="11">
        <f>IF(Clima!$F292&gt;0.05*Constantes!$E$17,((Clima!$F292-0.05*Constantes!$E$17)^2)/(Clima!$F292+0.95*Constantes!$E$17),0)</f>
        <v>3.2676090334454624E-3</v>
      </c>
      <c r="P294" s="11">
        <f>MAX(0,Q293+Clima!$F292-O294-Constantes!$D$11)</f>
        <v>1.8355022919935848</v>
      </c>
      <c r="Q294" s="11">
        <f>Q293+Clima!$F292-O294-N294-P294</f>
        <v>41.279666326541232</v>
      </c>
      <c r="R294" s="11">
        <f>0.0526*O294*Clima!$F292^1.218</f>
        <v>3.7624189758827275E-3</v>
      </c>
      <c r="S294" s="11">
        <f>R294*Constantes!$E$24</f>
        <v>1.1485486708498063E-5</v>
      </c>
      <c r="T294" s="33"/>
      <c r="U294" s="11">
        <v>289</v>
      </c>
      <c r="V294" s="11">
        <f>'Cálculos de ET'!$I292*((1-Constantes!$F$18)*'Cálculos de ET'!$K292+'Cálculos de ET'!$L292)</f>
        <v>4.0958718984196629</v>
      </c>
      <c r="W294" s="11">
        <f>MIN(V294*Constantes!$F$16,0.8*(Z293+Clima!$F292-X294-Y294-Constantes!$D$12))</f>
        <v>2.423366012378775</v>
      </c>
      <c r="X294" s="11">
        <f>IF(Clima!$F292&gt;0.05*Constantes!$F$17,((Clima!$F292-0.05*Constantes!$F$17)^2)/(Clima!$F292+0.95*Constantes!$F$17),0)</f>
        <v>0</v>
      </c>
      <c r="Y294" s="11">
        <f>MAX(0,Z293+Clima!$F292-X294-Constantes!$D$11)</f>
        <v>1.1339811489975844</v>
      </c>
      <c r="Z294" s="11">
        <f>Z293+Clima!$F292-X294-W294-Y294</f>
        <v>41.076633987621229</v>
      </c>
      <c r="AA294" s="11">
        <f>0.0526*X294*Clima!$F292^1.218</f>
        <v>0</v>
      </c>
      <c r="AB294" s="11">
        <f>AA294*Constantes!$F$24</f>
        <v>0</v>
      </c>
      <c r="AC294" s="33"/>
      <c r="AD294" s="11">
        <v>289</v>
      </c>
      <c r="AE294" s="11">
        <f>0.0526*Clima!$F292^2.218</f>
        <v>14.508002215349354</v>
      </c>
      <c r="AF294" s="11">
        <f>IF(Clima!$F292&gt;0.05*$AJ$6,((Clima!$F292-0.05*$AJ$6)^2)/(Clima!$F292+0.95*$AJ$6),0)</f>
        <v>2.5957269730569106</v>
      </c>
      <c r="AG294" s="11">
        <v>2.9887946567898225</v>
      </c>
      <c r="AH294" s="11"/>
      <c r="AI294" s="11"/>
      <c r="AJ294" s="33"/>
      <c r="AK294" s="34"/>
    </row>
    <row r="295" spans="2:37" x14ac:dyDescent="0.25">
      <c r="B295" s="32"/>
      <c r="C295" s="11">
        <v>290</v>
      </c>
      <c r="D295" s="11">
        <f>'Cálculos de ET'!$I293*((1-Constantes!$D$18)*'Cálculos de ET'!$K293+'Cálculos de ET'!$L293)</f>
        <v>4.1031650638984587</v>
      </c>
      <c r="E295" s="11">
        <f>MIN(D295*Constantes!$D$16,0.8*(H294+Clima!$F293-F295-G295-Constantes!$D$12))</f>
        <v>2.0379339360449582</v>
      </c>
      <c r="F295" s="11">
        <f>IF(Clima!$F293&gt;0.05*Constantes!$D$17,((Clima!$F293-0.05*Constantes!$D$17)^2)/(Clima!$F293+0.95*Constantes!$D$17),0)</f>
        <v>0</v>
      </c>
      <c r="G295" s="11">
        <f>MAX(0,H294+Clima!$F293-F295-Constantes!$D$11)</f>
        <v>0</v>
      </c>
      <c r="H295" s="11">
        <f>H294+Clima!$F293-F295-E295-G295</f>
        <v>36.97638887159615</v>
      </c>
      <c r="I295" s="11">
        <f>0.0526*F295*Clima!$F293^1.218</f>
        <v>0</v>
      </c>
      <c r="J295" s="11">
        <f>I295*Constantes!$D$24</f>
        <v>0</v>
      </c>
      <c r="K295" s="33"/>
      <c r="L295" s="11">
        <v>290</v>
      </c>
      <c r="M295" s="11">
        <f>'Cálculos de ET'!$I293*((1-Constantes!$E$18)*'Cálculos de ET'!$K293+'Cálculos de ET'!$L293)</f>
        <v>4.1031650638984587</v>
      </c>
      <c r="N295" s="11">
        <f>MIN(M295*Constantes!$E$16,0.8*(Q294+Clima!$F293-O295-P295-Constantes!$D$12))</f>
        <v>2.2242872299420471</v>
      </c>
      <c r="O295" s="11">
        <f>IF(Clima!$F293&gt;0.05*Constantes!$E$17,((Clima!$F293-0.05*Constantes!$E$17)^2)/(Clima!$F293+0.95*Constantes!$E$17),0)</f>
        <v>0</v>
      </c>
      <c r="P295" s="11">
        <f>MAX(0,Q294+Clima!$F293-O295-Constantes!$D$11)</f>
        <v>0</v>
      </c>
      <c r="Q295" s="11">
        <f>Q294+Clima!$F293-O295-N295-P295</f>
        <v>39.055379096599182</v>
      </c>
      <c r="R295" s="11">
        <f>0.0526*O295*Clima!$F293^1.218</f>
        <v>0</v>
      </c>
      <c r="S295" s="11">
        <f>R295*Constantes!$E$24</f>
        <v>0</v>
      </c>
      <c r="T295" s="33"/>
      <c r="U295" s="11">
        <v>290</v>
      </c>
      <c r="V295" s="11">
        <f>'Cálculos de ET'!$I293*((1-Constantes!$F$18)*'Cálculos de ET'!$K293+'Cálculos de ET'!$L293)</f>
        <v>4.1031650638984587</v>
      </c>
      <c r="W295" s="11">
        <f>MIN(V295*Constantes!$F$16,0.8*(Z294+Clima!$F293-X295-Y295-Constantes!$D$12))</f>
        <v>2.4276810910194881</v>
      </c>
      <c r="X295" s="11">
        <f>IF(Clima!$F293&gt;0.05*Constantes!$F$17,((Clima!$F293-0.05*Constantes!$F$17)^2)/(Clima!$F293+0.95*Constantes!$F$17),0)</f>
        <v>0</v>
      </c>
      <c r="Y295" s="11">
        <f>MAX(0,Z294+Clima!$F293-X295-Constantes!$D$11)</f>
        <v>0</v>
      </c>
      <c r="Z295" s="11">
        <f>Z294+Clima!$F293-X295-W295-Y295</f>
        <v>38.648952896601742</v>
      </c>
      <c r="AA295" s="11">
        <f>0.0526*X295*Clima!$F293^1.218</f>
        <v>0</v>
      </c>
      <c r="AB295" s="11">
        <f>AA295*Constantes!$F$24</f>
        <v>0</v>
      </c>
      <c r="AC295" s="33"/>
      <c r="AD295" s="11">
        <v>290</v>
      </c>
      <c r="AE295" s="11">
        <f>0.0526*Clima!$F293^2.218</f>
        <v>0</v>
      </c>
      <c r="AF295" s="11">
        <f>IF(Clima!$F293&gt;0.05*$AJ$6,((Clima!$F293-0.05*$AJ$6)^2)/(Clima!$F293+0.95*$AJ$6),0)</f>
        <v>0</v>
      </c>
      <c r="AG295" s="11">
        <v>0</v>
      </c>
      <c r="AH295" s="11"/>
      <c r="AI295" s="11"/>
      <c r="AJ295" s="33"/>
      <c r="AK295" s="34"/>
    </row>
    <row r="296" spans="2:37" x14ac:dyDescent="0.25">
      <c r="B296" s="32"/>
      <c r="C296" s="11">
        <v>291</v>
      </c>
      <c r="D296" s="11">
        <f>'Cálculos de ET'!$I294*((1-Constantes!$D$18)*'Cálculos de ET'!$K294+'Cálculos de ET'!$L294)</f>
        <v>3.9962029969224155</v>
      </c>
      <c r="E296" s="11">
        <f>MIN(D296*Constantes!$D$16,0.8*(H295+Clima!$F294-F296-G296-Constantes!$D$12))</f>
        <v>1.9848086966833018</v>
      </c>
      <c r="F296" s="11">
        <f>IF(Clima!$F294&gt;0.05*Constantes!$D$17,((Clima!$F294-0.05*Constantes!$D$17)^2)/(Clima!$F294+0.95*Constantes!$D$17),0)</f>
        <v>0</v>
      </c>
      <c r="G296" s="11">
        <f>MAX(0,H295+Clima!$F294-F296-Constantes!$D$11)</f>
        <v>0</v>
      </c>
      <c r="H296" s="11">
        <f>H295+Clima!$F294-F296-E296-G296</f>
        <v>34.991580174912848</v>
      </c>
      <c r="I296" s="11">
        <f>0.0526*F296*Clima!$F294^1.218</f>
        <v>0</v>
      </c>
      <c r="J296" s="11">
        <f>I296*Constantes!$D$24</f>
        <v>0</v>
      </c>
      <c r="K296" s="33"/>
      <c r="L296" s="11">
        <v>291</v>
      </c>
      <c r="M296" s="11">
        <f>'Cálculos de ET'!$I294*((1-Constantes!$E$18)*'Cálculos de ET'!$K294+'Cálculos de ET'!$L294)</f>
        <v>3.9962029969224155</v>
      </c>
      <c r="N296" s="11">
        <f>MIN(M296*Constantes!$E$16,0.8*(Q295+Clima!$F294-O296-P296-Constantes!$D$12))</f>
        <v>2.1663040983940869</v>
      </c>
      <c r="O296" s="11">
        <f>IF(Clima!$F294&gt;0.05*Constantes!$E$17,((Clima!$F294-0.05*Constantes!$E$17)^2)/(Clima!$F294+0.95*Constantes!$E$17),0)</f>
        <v>0</v>
      </c>
      <c r="P296" s="11">
        <f>MAX(0,Q295+Clima!$F294-O296-Constantes!$D$11)</f>
        <v>0</v>
      </c>
      <c r="Q296" s="11">
        <f>Q295+Clima!$F294-O296-N296-P296</f>
        <v>36.889074998205096</v>
      </c>
      <c r="R296" s="11">
        <f>0.0526*O296*Clima!$F294^1.218</f>
        <v>0</v>
      </c>
      <c r="S296" s="11">
        <f>R296*Constantes!$E$24</f>
        <v>0</v>
      </c>
      <c r="T296" s="33"/>
      <c r="U296" s="11">
        <v>291</v>
      </c>
      <c r="V296" s="11">
        <f>'Cálculos de ET'!$I294*((1-Constantes!$F$18)*'Cálculos de ET'!$K294+'Cálculos de ET'!$L294)</f>
        <v>3.9962029969224155</v>
      </c>
      <c r="W296" s="11">
        <f>MIN(V296*Constantes!$F$16,0.8*(Z295+Clima!$F294-X296-Y296-Constantes!$D$12))</f>
        <v>2.3643958506232887</v>
      </c>
      <c r="X296" s="11">
        <f>IF(Clima!$F294&gt;0.05*Constantes!$F$17,((Clima!$F294-0.05*Constantes!$F$17)^2)/(Clima!$F294+0.95*Constantes!$F$17),0)</f>
        <v>0</v>
      </c>
      <c r="Y296" s="11">
        <f>MAX(0,Z295+Clima!$F294-X296-Constantes!$D$11)</f>
        <v>0</v>
      </c>
      <c r="Z296" s="11">
        <f>Z295+Clima!$F294-X296-W296-Y296</f>
        <v>36.284557045978453</v>
      </c>
      <c r="AA296" s="11">
        <f>0.0526*X296*Clima!$F294^1.218</f>
        <v>0</v>
      </c>
      <c r="AB296" s="11">
        <f>AA296*Constantes!$F$24</f>
        <v>0</v>
      </c>
      <c r="AC296" s="33"/>
      <c r="AD296" s="11">
        <v>291</v>
      </c>
      <c r="AE296" s="11">
        <f>0.0526*Clima!$F294^2.218</f>
        <v>0</v>
      </c>
      <c r="AF296" s="11">
        <f>IF(Clima!$F294&gt;0.05*$AJ$6,((Clima!$F294-0.05*$AJ$6)^2)/(Clima!$F294+0.95*$AJ$6),0)</f>
        <v>0</v>
      </c>
      <c r="AG296" s="11">
        <v>0</v>
      </c>
      <c r="AH296" s="11"/>
      <c r="AI296" s="11"/>
      <c r="AJ296" s="33"/>
      <c r="AK296" s="34"/>
    </row>
    <row r="297" spans="2:37" x14ac:dyDescent="0.25">
      <c r="B297" s="32"/>
      <c r="C297" s="11">
        <v>292</v>
      </c>
      <c r="D297" s="11">
        <f>'Cálculos de ET'!$I295*((1-Constantes!$D$18)*'Cálculos de ET'!$K295+'Cálculos de ET'!$L295)</f>
        <v>4.028164141900592</v>
      </c>
      <c r="E297" s="11">
        <f>MIN(D297*Constantes!$D$16,0.8*(H296+Clima!$F295-F297-G297-Constantes!$D$12))</f>
        <v>2.0006829549623468</v>
      </c>
      <c r="F297" s="11">
        <f>IF(Clima!$F295&gt;0.05*Constantes!$D$17,((Clima!$F295-0.05*Constantes!$D$17)^2)/(Clima!$F295+0.95*Constantes!$D$17),0)</f>
        <v>0.45210075383418075</v>
      </c>
      <c r="G297" s="11">
        <f>MAX(0,H296+Clima!$F295-F297-Constantes!$D$11)</f>
        <v>0</v>
      </c>
      <c r="H297" s="11">
        <f>H296+Clima!$F295-F297-E297-G297</f>
        <v>40.938796466116315</v>
      </c>
      <c r="I297" s="11">
        <f>0.0526*F297*Clima!$F295^1.218</f>
        <v>0.31768239320934466</v>
      </c>
      <c r="J297" s="11">
        <f>I297*Constantes!$D$24</f>
        <v>1.9395696907326637E-3</v>
      </c>
      <c r="K297" s="33"/>
      <c r="L297" s="11">
        <v>292</v>
      </c>
      <c r="M297" s="11">
        <f>'Cálculos de ET'!$I295*((1-Constantes!$E$18)*'Cálculos de ET'!$K295+'Cálculos de ET'!$L295)</f>
        <v>4.028164141900592</v>
      </c>
      <c r="N297" s="11">
        <f>MIN(M297*Constantes!$E$16,0.8*(Q296+Clima!$F295-O297-P297-Constantes!$D$12))</f>
        <v>2.18362993479652</v>
      </c>
      <c r="O297" s="11">
        <f>IF(Clima!$F295&gt;0.05*Constantes!$E$17,((Clima!$F295-0.05*Constantes!$E$17)^2)/(Clima!$F295+0.95*Constantes!$E$17),0)</f>
        <v>0</v>
      </c>
      <c r="P297" s="11">
        <f>MAX(0,Q296+Clima!$F295-O297-Constantes!$D$11)</f>
        <v>1.7890749982050949</v>
      </c>
      <c r="Q297" s="11">
        <f>Q296+Clima!$F295-O297-N297-P297</f>
        <v>41.316370065203479</v>
      </c>
      <c r="R297" s="11">
        <f>0.0526*O297*Clima!$F295^1.218</f>
        <v>0</v>
      </c>
      <c r="S297" s="11">
        <f>R297*Constantes!$E$24</f>
        <v>0</v>
      </c>
      <c r="T297" s="33"/>
      <c r="U297" s="11">
        <v>292</v>
      </c>
      <c r="V297" s="11">
        <f>'Cálculos de ET'!$I295*((1-Constantes!$F$18)*'Cálculos de ET'!$K295+'Cálculos de ET'!$L295)</f>
        <v>4.028164141900592</v>
      </c>
      <c r="W297" s="11">
        <f>MIN(V297*Constantes!$F$16,0.8*(Z296+Clima!$F295-X297-Y297-Constantes!$D$12))</f>
        <v>2.3833060007397289</v>
      </c>
      <c r="X297" s="11">
        <f>IF(Clima!$F295&gt;0.05*Constantes!$F$17,((Clima!$F295-0.05*Constantes!$F$17)^2)/(Clima!$F295+0.95*Constantes!$F$17),0)</f>
        <v>0</v>
      </c>
      <c r="Y297" s="11">
        <f>MAX(0,Z296+Clima!$F295-X297-Constantes!$D$11)</f>
        <v>1.1845570459784511</v>
      </c>
      <c r="Z297" s="11">
        <f>Z296+Clima!$F295-X297-W297-Y297</f>
        <v>41.116693999260271</v>
      </c>
      <c r="AA297" s="11">
        <f>0.0526*X297*Clima!$F295^1.218</f>
        <v>0</v>
      </c>
      <c r="AB297" s="11">
        <f>AA297*Constantes!$F$24</f>
        <v>0</v>
      </c>
      <c r="AC297" s="33"/>
      <c r="AD297" s="11">
        <v>292</v>
      </c>
      <c r="AE297" s="11">
        <f>0.0526*Clima!$F295^2.218</f>
        <v>5.9025163756688794</v>
      </c>
      <c r="AF297" s="11">
        <f>IF(Clima!$F295&gt;0.05*$AJ$6,((Clima!$F295-0.05*$AJ$6)^2)/(Clima!$F295+0.95*$AJ$6),0)</f>
        <v>1.0765073981812185</v>
      </c>
      <c r="AG297" s="11">
        <v>0.75644077932063547</v>
      </c>
      <c r="AH297" s="11"/>
      <c r="AI297" s="11"/>
      <c r="AJ297" s="33"/>
      <c r="AK297" s="34"/>
    </row>
    <row r="298" spans="2:37" x14ac:dyDescent="0.25">
      <c r="B298" s="32"/>
      <c r="C298" s="11">
        <v>293</v>
      </c>
      <c r="D298" s="11">
        <f>'Cálculos de ET'!$I296*((1-Constantes!$D$18)*'Cálculos de ET'!$K296+'Cálculos de ET'!$L296)</f>
        <v>3.9457584278959281</v>
      </c>
      <c r="E298" s="11">
        <f>MIN(D298*Constantes!$D$16,0.8*(H297+Clima!$F296-F298-G298-Constantes!$D$12))</f>
        <v>1.9597542088654105</v>
      </c>
      <c r="F298" s="11">
        <f>IF(Clima!$F296&gt;0.05*Constantes!$D$17,((Clima!$F296-0.05*Constantes!$D$17)^2)/(Clima!$F296+0.95*Constantes!$D$17),0)</f>
        <v>2.9537826407575215E-3</v>
      </c>
      <c r="G298" s="11">
        <f>MAX(0,H297+Clima!$F296-F298-Constantes!$D$11)</f>
        <v>0.83584268347555479</v>
      </c>
      <c r="H298" s="11">
        <f>H297+Clima!$F296-F298-E298-G298</f>
        <v>41.540245791134588</v>
      </c>
      <c r="I298" s="11">
        <f>0.0526*F298*Clima!$F296^1.218</f>
        <v>6.8977206023806937E-4</v>
      </c>
      <c r="J298" s="11">
        <f>I298*Constantes!$D$24</f>
        <v>4.2113161136706995E-6</v>
      </c>
      <c r="K298" s="33"/>
      <c r="L298" s="11">
        <v>293</v>
      </c>
      <c r="M298" s="11">
        <f>'Cálculos de ET'!$I296*((1-Constantes!$E$18)*'Cálculos de ET'!$K296+'Cálculos de ET'!$L296)</f>
        <v>3.9457584278959281</v>
      </c>
      <c r="N298" s="11">
        <f>MIN(M298*Constantes!$E$16,0.8*(Q297+Clima!$F296-O298-P298-Constantes!$D$12))</f>
        <v>2.1389585714756691</v>
      </c>
      <c r="O298" s="11">
        <f>IF(Clima!$F296&gt;0.05*Constantes!$E$17,((Clima!$F296-0.05*Constantes!$E$17)^2)/(Clima!$F296+0.95*Constantes!$E$17),0)</f>
        <v>0</v>
      </c>
      <c r="P298" s="11">
        <f>MAX(0,Q297+Clima!$F296-O298-Constantes!$D$11)</f>
        <v>1.2163700652034777</v>
      </c>
      <c r="Q298" s="11">
        <f>Q297+Clima!$F296-O298-N298-P298</f>
        <v>41.361041428524331</v>
      </c>
      <c r="R298" s="11">
        <f>0.0526*O298*Clima!$F296^1.218</f>
        <v>0</v>
      </c>
      <c r="S298" s="11">
        <f>R298*Constantes!$E$24</f>
        <v>0</v>
      </c>
      <c r="T298" s="33"/>
      <c r="U298" s="11">
        <v>293</v>
      </c>
      <c r="V298" s="11">
        <f>'Cálculos de ET'!$I296*((1-Constantes!$F$18)*'Cálculos de ET'!$K296+'Cálculos de ET'!$L296)</f>
        <v>3.9457584278959281</v>
      </c>
      <c r="W298" s="11">
        <f>MIN(V298*Constantes!$F$16,0.8*(Z297+Clima!$F296-X298-Y298-Constantes!$D$12))</f>
        <v>2.3345497868010652</v>
      </c>
      <c r="X298" s="11">
        <f>IF(Clima!$F296&gt;0.05*Constantes!$F$17,((Clima!$F296-0.05*Constantes!$F$17)^2)/(Clima!$F296+0.95*Constantes!$F$17),0)</f>
        <v>0</v>
      </c>
      <c r="Y298" s="11">
        <f>MAX(0,Z297+Clima!$F296-X298-Constantes!$D$11)</f>
        <v>1.0166939992602693</v>
      </c>
      <c r="Z298" s="11">
        <f>Z297+Clima!$F296-X298-W298-Y298</f>
        <v>41.165450213198937</v>
      </c>
      <c r="AA298" s="11">
        <f>0.0526*X298*Clima!$F296^1.218</f>
        <v>0</v>
      </c>
      <c r="AB298" s="11">
        <f>AA298*Constantes!$F$24</f>
        <v>0</v>
      </c>
      <c r="AC298" s="33"/>
      <c r="AD298" s="11">
        <v>293</v>
      </c>
      <c r="AE298" s="11">
        <f>0.0526*Clima!$F296^2.218</f>
        <v>0.79397345371627714</v>
      </c>
      <c r="AF298" s="11">
        <f>IF(Clima!$F296&gt;0.05*$AJ$6,((Clima!$F296-0.05*$AJ$6)^2)/(Clima!$F296+0.95*$AJ$6),0)</f>
        <v>7.6652401060814793E-2</v>
      </c>
      <c r="AG298" s="11">
        <v>1.7899991648794227E-2</v>
      </c>
      <c r="AH298" s="11"/>
      <c r="AI298" s="11"/>
      <c r="AJ298" s="33"/>
      <c r="AK298" s="34"/>
    </row>
    <row r="299" spans="2:37" x14ac:dyDescent="0.25">
      <c r="B299" s="32"/>
      <c r="C299" s="11">
        <v>294</v>
      </c>
      <c r="D299" s="11">
        <f>'Cálculos de ET'!$I297*((1-Constantes!$D$18)*'Cálculos de ET'!$K297+'Cálculos de ET'!$L297)</f>
        <v>4.0322435210617433</v>
      </c>
      <c r="E299" s="11">
        <f>MIN(D299*Constantes!$D$16,0.8*(H298+Clima!$F297-F299-G299-Constantes!$D$12))</f>
        <v>2.0027090750674459</v>
      </c>
      <c r="F299" s="11">
        <f>IF(Clima!$F297&gt;0.05*Constantes!$D$17,((Clima!$F297-0.05*Constantes!$D$17)^2)/(Clima!$F297+0.95*Constantes!$D$17),0)</f>
        <v>0</v>
      </c>
      <c r="G299" s="11">
        <f>MAX(0,H298+Clima!$F297-F299-Constantes!$D$11)</f>
        <v>0</v>
      </c>
      <c r="H299" s="11">
        <f>H298+Clima!$F297-F299-E299-G299</f>
        <v>39.537536716067144</v>
      </c>
      <c r="I299" s="11">
        <f>0.0526*F299*Clima!$F297^1.218</f>
        <v>0</v>
      </c>
      <c r="J299" s="11">
        <f>I299*Constantes!$D$24</f>
        <v>0</v>
      </c>
      <c r="K299" s="33"/>
      <c r="L299" s="11">
        <v>294</v>
      </c>
      <c r="M299" s="11">
        <f>'Cálculos de ET'!$I297*((1-Constantes!$E$18)*'Cálculos de ET'!$K297+'Cálculos de ET'!$L297)</f>
        <v>4.0322435210617433</v>
      </c>
      <c r="N299" s="11">
        <f>MIN(M299*Constantes!$E$16,0.8*(Q298+Clima!$F297-O299-P299-Constantes!$D$12))</f>
        <v>2.1858413279120628</v>
      </c>
      <c r="O299" s="11">
        <f>IF(Clima!$F297&gt;0.05*Constantes!$E$17,((Clima!$F297-0.05*Constantes!$E$17)^2)/(Clima!$F297+0.95*Constantes!$E$17),0)</f>
        <v>0</v>
      </c>
      <c r="P299" s="11">
        <f>MAX(0,Q298+Clima!$F297-O299-Constantes!$D$11)</f>
        <v>0</v>
      </c>
      <c r="Q299" s="11">
        <f>Q298+Clima!$F297-O299-N299-P299</f>
        <v>39.175200100612265</v>
      </c>
      <c r="R299" s="11">
        <f>0.0526*O299*Clima!$F297^1.218</f>
        <v>0</v>
      </c>
      <c r="S299" s="11">
        <f>R299*Constantes!$E$24</f>
        <v>0</v>
      </c>
      <c r="T299" s="33"/>
      <c r="U299" s="11">
        <v>294</v>
      </c>
      <c r="V299" s="11">
        <f>'Cálculos de ET'!$I297*((1-Constantes!$F$18)*'Cálculos de ET'!$K297+'Cálculos de ET'!$L297)</f>
        <v>4.0322435210617433</v>
      </c>
      <c r="W299" s="11">
        <f>MIN(V299*Constantes!$F$16,0.8*(Z298+Clima!$F297-X299-Y299-Constantes!$D$12))</f>
        <v>2.3857196086493304</v>
      </c>
      <c r="X299" s="11">
        <f>IF(Clima!$F297&gt;0.05*Constantes!$F$17,((Clima!$F297-0.05*Constantes!$F$17)^2)/(Clima!$F297+0.95*Constantes!$F$17),0)</f>
        <v>0</v>
      </c>
      <c r="Y299" s="11">
        <f>MAX(0,Z298+Clima!$F297-X299-Constantes!$D$11)</f>
        <v>0</v>
      </c>
      <c r="Z299" s="11">
        <f>Z298+Clima!$F297-X299-W299-Y299</f>
        <v>38.779730604549606</v>
      </c>
      <c r="AA299" s="11">
        <f>0.0526*X299*Clima!$F297^1.218</f>
        <v>0</v>
      </c>
      <c r="AB299" s="11">
        <f>AA299*Constantes!$F$24</f>
        <v>0</v>
      </c>
      <c r="AC299" s="33"/>
      <c r="AD299" s="11">
        <v>294</v>
      </c>
      <c r="AE299" s="11">
        <f>0.0526*Clima!$F297^2.218</f>
        <v>0</v>
      </c>
      <c r="AF299" s="11">
        <f>IF(Clima!$F297&gt;0.05*$AJ$6,((Clima!$F297-0.05*$AJ$6)^2)/(Clima!$F297+0.95*$AJ$6),0)</f>
        <v>0</v>
      </c>
      <c r="AG299" s="11">
        <v>0</v>
      </c>
      <c r="AH299" s="11"/>
      <c r="AI299" s="11"/>
      <c r="AJ299" s="33"/>
      <c r="AK299" s="34"/>
    </row>
    <row r="300" spans="2:37" x14ac:dyDescent="0.25">
      <c r="B300" s="32"/>
      <c r="C300" s="11">
        <v>295</v>
      </c>
      <c r="D300" s="11">
        <f>'Cálculos de ET'!$I298*((1-Constantes!$D$18)*'Cálculos de ET'!$K298+'Cálculos de ET'!$L298)</f>
        <v>4.0720841646807306</v>
      </c>
      <c r="E300" s="11">
        <f>MIN(D300*Constantes!$D$16,0.8*(H299+Clima!$F298-F300-G300-Constantes!$D$12))</f>
        <v>2.0224968726336168</v>
      </c>
      <c r="F300" s="11">
        <f>IF(Clima!$F298&gt;0.05*Constantes!$D$17,((Clima!$F298-0.05*Constantes!$D$17)^2)/(Clima!$F298+0.95*Constantes!$D$17),0)</f>
        <v>0</v>
      </c>
      <c r="G300" s="11">
        <f>MAX(0,H299+Clima!$F298-F300-Constantes!$D$11)</f>
        <v>0</v>
      </c>
      <c r="H300" s="11">
        <f>H299+Clima!$F298-F300-E300-G300</f>
        <v>40.015039843433527</v>
      </c>
      <c r="I300" s="11">
        <f>0.0526*F300*Clima!$F298^1.218</f>
        <v>0</v>
      </c>
      <c r="J300" s="11">
        <f>I300*Constantes!$D$24</f>
        <v>0</v>
      </c>
      <c r="K300" s="33"/>
      <c r="L300" s="11">
        <v>295</v>
      </c>
      <c r="M300" s="11">
        <f>'Cálculos de ET'!$I298*((1-Constantes!$E$18)*'Cálculos de ET'!$K298+'Cálculos de ET'!$L298)</f>
        <v>4.0720841646807306</v>
      </c>
      <c r="N300" s="11">
        <f>MIN(M300*Constantes!$E$16,0.8*(Q299+Clima!$F298-O300-P300-Constantes!$D$12))</f>
        <v>2.2074385664960232</v>
      </c>
      <c r="O300" s="11">
        <f>IF(Clima!$F298&gt;0.05*Constantes!$E$17,((Clima!$F298-0.05*Constantes!$E$17)^2)/(Clima!$F298+0.95*Constantes!$E$17),0)</f>
        <v>0</v>
      </c>
      <c r="P300" s="11">
        <f>MAX(0,Q299+Clima!$F298-O300-Constantes!$D$11)</f>
        <v>0</v>
      </c>
      <c r="Q300" s="11">
        <f>Q299+Clima!$F298-O300-N300-P300</f>
        <v>39.467761534116242</v>
      </c>
      <c r="R300" s="11">
        <f>0.0526*O300*Clima!$F298^1.218</f>
        <v>0</v>
      </c>
      <c r="S300" s="11">
        <f>R300*Constantes!$E$24</f>
        <v>0</v>
      </c>
      <c r="T300" s="33"/>
      <c r="U300" s="11">
        <v>295</v>
      </c>
      <c r="V300" s="11">
        <f>'Cálculos de ET'!$I298*((1-Constantes!$F$18)*'Cálculos de ET'!$K298+'Cálculos de ET'!$L298)</f>
        <v>4.0720841646807306</v>
      </c>
      <c r="W300" s="11">
        <f>MIN(V300*Constantes!$F$16,0.8*(Z299+Clima!$F298-X300-Y300-Constantes!$D$12))</f>
        <v>2.4092917476351223</v>
      </c>
      <c r="X300" s="11">
        <f>IF(Clima!$F298&gt;0.05*Constantes!$F$17,((Clima!$F298-0.05*Constantes!$F$17)^2)/(Clima!$F298+0.95*Constantes!$F$17),0)</f>
        <v>0</v>
      </c>
      <c r="Y300" s="11">
        <f>MAX(0,Z299+Clima!$F298-X300-Constantes!$D$11)</f>
        <v>0</v>
      </c>
      <c r="Z300" s="11">
        <f>Z299+Clima!$F298-X300-W300-Y300</f>
        <v>38.870438856914483</v>
      </c>
      <c r="AA300" s="11">
        <f>0.0526*X300*Clima!$F298^1.218</f>
        <v>0</v>
      </c>
      <c r="AB300" s="11">
        <f>AA300*Constantes!$F$24</f>
        <v>0</v>
      </c>
      <c r="AC300" s="33"/>
      <c r="AD300" s="11">
        <v>295</v>
      </c>
      <c r="AE300" s="11">
        <f>0.0526*Clima!$F298^2.218</f>
        <v>0.40143633905347276</v>
      </c>
      <c r="AF300" s="11">
        <f>IF(Clima!$F298&gt;0.05*$AJ$6,((Clima!$F298-0.05*$AJ$6)^2)/(Clima!$F298+0.95*$AJ$6),0)</f>
        <v>1.6667444764761515E-2</v>
      </c>
      <c r="AG300" s="11">
        <v>2.6763672030967324E-3</v>
      </c>
      <c r="AH300" s="11"/>
      <c r="AI300" s="11"/>
      <c r="AJ300" s="33"/>
      <c r="AK300" s="34"/>
    </row>
    <row r="301" spans="2:37" x14ac:dyDescent="0.25">
      <c r="B301" s="32"/>
      <c r="C301" s="11">
        <v>296</v>
      </c>
      <c r="D301" s="11">
        <f>'Cálculos de ET'!$I299*((1-Constantes!$D$18)*'Cálculos de ET'!$K299+'Cálculos de ET'!$L299)</f>
        <v>4.124542922637545</v>
      </c>
      <c r="E301" s="11">
        <f>MIN(D301*Constantes!$D$16,0.8*(H300+Clima!$F299-F301-G301-Constantes!$D$12))</f>
        <v>2.0485517550032251</v>
      </c>
      <c r="F301" s="11">
        <f>IF(Clima!$F299&gt;0.05*Constantes!$D$17,((Clima!$F299-0.05*Constantes!$D$17)^2)/(Clima!$F299+0.95*Constantes!$D$17),0)</f>
        <v>8.1663102300742437E-4</v>
      </c>
      <c r="G301" s="11">
        <f>MAX(0,H300+Clima!$F299-F301-Constantes!$D$11)</f>
        <v>0</v>
      </c>
      <c r="H301" s="11">
        <f>H300+Clima!$F299-F301-E301-G301</f>
        <v>41.165671457407299</v>
      </c>
      <c r="I301" s="11">
        <f>0.0526*F301*Clima!$F299^1.218</f>
        <v>1.7712680627950586E-4</v>
      </c>
      <c r="J301" s="11">
        <f>I301*Constantes!$D$24</f>
        <v>1.0814253235923433E-6</v>
      </c>
      <c r="K301" s="33"/>
      <c r="L301" s="11">
        <v>296</v>
      </c>
      <c r="M301" s="11">
        <f>'Cálculos de ET'!$I299*((1-Constantes!$E$18)*'Cálculos de ET'!$K299+'Cálculos de ET'!$L299)</f>
        <v>4.124542922637545</v>
      </c>
      <c r="N301" s="11">
        <f>MIN(M301*Constantes!$E$16,0.8*(Q300+Clima!$F299-O301-P301-Constantes!$D$12))</f>
        <v>2.2358759663093029</v>
      </c>
      <c r="O301" s="11">
        <f>IF(Clima!$F299&gt;0.05*Constantes!$E$17,((Clima!$F299-0.05*Constantes!$E$17)^2)/(Clima!$F299+0.95*Constantes!$E$17),0)</f>
        <v>0</v>
      </c>
      <c r="P301" s="11">
        <f>MAX(0,Q300+Clima!$F299-O301-Constantes!$D$11)</f>
        <v>0</v>
      </c>
      <c r="Q301" s="11">
        <f>Q300+Clima!$F299-O301-N301-P301</f>
        <v>40.431885567806944</v>
      </c>
      <c r="R301" s="11">
        <f>0.0526*O301*Clima!$F299^1.218</f>
        <v>0</v>
      </c>
      <c r="S301" s="11">
        <f>R301*Constantes!$E$24</f>
        <v>0</v>
      </c>
      <c r="T301" s="33"/>
      <c r="U301" s="11">
        <v>296</v>
      </c>
      <c r="V301" s="11">
        <f>'Cálculos de ET'!$I299*((1-Constantes!$F$18)*'Cálculos de ET'!$K299+'Cálculos de ET'!$L299)</f>
        <v>4.124542922637545</v>
      </c>
      <c r="W301" s="11">
        <f>MIN(V301*Constantes!$F$16,0.8*(Z300+Clima!$F299-X301-Y301-Constantes!$D$12))</f>
        <v>2.4403295276821981</v>
      </c>
      <c r="X301" s="11">
        <f>IF(Clima!$F299&gt;0.05*Constantes!$F$17,((Clima!$F299-0.05*Constantes!$F$17)^2)/(Clima!$F299+0.95*Constantes!$F$17),0)</f>
        <v>0</v>
      </c>
      <c r="Y301" s="11">
        <f>MAX(0,Z300+Clima!$F299-X301-Constantes!$D$11)</f>
        <v>0</v>
      </c>
      <c r="Z301" s="11">
        <f>Z300+Clima!$F299-X301-W301-Y301</f>
        <v>39.63010932923229</v>
      </c>
      <c r="AA301" s="11">
        <f>0.0526*X301*Clima!$F299^1.218</f>
        <v>0</v>
      </c>
      <c r="AB301" s="11">
        <f>AA301*Constantes!$F$24</f>
        <v>0</v>
      </c>
      <c r="AC301" s="33"/>
      <c r="AD301" s="11">
        <v>296</v>
      </c>
      <c r="AE301" s="11">
        <f>0.0526*Clima!$F299^2.218</f>
        <v>0.69407818724181081</v>
      </c>
      <c r="AF301" s="11">
        <f>IF(Clima!$F299&gt;0.05*$AJ$6,((Clima!$F299-0.05*$AJ$6)^2)/(Clima!$F299+0.95*$AJ$6),0)</f>
        <v>5.9703226397170815E-2</v>
      </c>
      <c r="AG301" s="11">
        <v>1.2949595984448673E-2</v>
      </c>
      <c r="AH301" s="11"/>
      <c r="AI301" s="11"/>
      <c r="AJ301" s="33"/>
      <c r="AK301" s="34"/>
    </row>
    <row r="302" spans="2:37" x14ac:dyDescent="0.25">
      <c r="B302" s="32"/>
      <c r="C302" s="11">
        <v>297</v>
      </c>
      <c r="D302" s="11">
        <f>'Cálculos de ET'!$I300*((1-Constantes!$D$18)*'Cálculos de ET'!$K300+'Cálculos de ET'!$L300)</f>
        <v>3.8495411027211244</v>
      </c>
      <c r="E302" s="11">
        <f>MIN(D302*Constantes!$D$16,0.8*(H301+Clima!$F300-F302-G302-Constantes!$D$12))</f>
        <v>1.9119655995466074</v>
      </c>
      <c r="F302" s="11">
        <f>IF(Clima!$F300&gt;0.05*Constantes!$D$17,((Clima!$F300-0.05*Constantes!$D$17)^2)/(Clima!$F300+0.95*Constantes!$D$17),0)</f>
        <v>0</v>
      </c>
      <c r="G302" s="11">
        <f>MAX(0,H301+Clima!$F300-F302-Constantes!$D$11)</f>
        <v>0</v>
      </c>
      <c r="H302" s="11">
        <f>H301+Clima!$F300-F302-E302-G302</f>
        <v>41.053705857860692</v>
      </c>
      <c r="I302" s="11">
        <f>0.0526*F302*Clima!$F300^1.218</f>
        <v>0</v>
      </c>
      <c r="J302" s="11">
        <f>I302*Constantes!$D$24</f>
        <v>0</v>
      </c>
      <c r="K302" s="33"/>
      <c r="L302" s="11">
        <v>297</v>
      </c>
      <c r="M302" s="11">
        <f>'Cálculos de ET'!$I300*((1-Constantes!$E$18)*'Cálculos de ET'!$K300+'Cálculos de ET'!$L300)</f>
        <v>3.8495411027211244</v>
      </c>
      <c r="N302" s="11">
        <f>MIN(M302*Constantes!$E$16,0.8*(Q301+Clima!$F300-O302-P302-Constantes!$D$12))</f>
        <v>2.0868000635061752</v>
      </c>
      <c r="O302" s="11">
        <f>IF(Clima!$F300&gt;0.05*Constantes!$E$17,((Clima!$F300-0.05*Constantes!$E$17)^2)/(Clima!$F300+0.95*Constantes!$E$17),0)</f>
        <v>0</v>
      </c>
      <c r="P302" s="11">
        <f>MAX(0,Q301+Clima!$F300-O302-Constantes!$D$11)</f>
        <v>0</v>
      </c>
      <c r="Q302" s="11">
        <f>Q301+Clima!$F300-O302-N302-P302</f>
        <v>40.145085504300766</v>
      </c>
      <c r="R302" s="11">
        <f>0.0526*O302*Clima!$F300^1.218</f>
        <v>0</v>
      </c>
      <c r="S302" s="11">
        <f>R302*Constantes!$E$24</f>
        <v>0</v>
      </c>
      <c r="T302" s="33"/>
      <c r="U302" s="11">
        <v>297</v>
      </c>
      <c r="V302" s="11">
        <f>'Cálculos de ET'!$I300*((1-Constantes!$F$18)*'Cálculos de ET'!$K300+'Cálculos de ET'!$L300)</f>
        <v>3.8495411027211244</v>
      </c>
      <c r="W302" s="11">
        <f>MIN(V302*Constantes!$F$16,0.8*(Z301+Clima!$F300-X302-Y302-Constantes!$D$12))</f>
        <v>2.2776217867528752</v>
      </c>
      <c r="X302" s="11">
        <f>IF(Clima!$F300&gt;0.05*Constantes!$F$17,((Clima!$F300-0.05*Constantes!$F$17)^2)/(Clima!$F300+0.95*Constantes!$F$17),0)</f>
        <v>0</v>
      </c>
      <c r="Y302" s="11">
        <f>MAX(0,Z301+Clima!$F300-X302-Constantes!$D$11)</f>
        <v>0</v>
      </c>
      <c r="Z302" s="11">
        <f>Z301+Clima!$F300-X302-W302-Y302</f>
        <v>39.152487542479413</v>
      </c>
      <c r="AA302" s="11">
        <f>0.0526*X302*Clima!$F300^1.218</f>
        <v>0</v>
      </c>
      <c r="AB302" s="11">
        <f>AA302*Constantes!$F$24</f>
        <v>0</v>
      </c>
      <c r="AC302" s="33"/>
      <c r="AD302" s="11">
        <v>297</v>
      </c>
      <c r="AE302" s="11">
        <f>0.0526*Clima!$F300^2.218</f>
        <v>0.19372254258423433</v>
      </c>
      <c r="AF302" s="11">
        <f>IF(Clima!$F300&gt;0.05*$AJ$6,((Clima!$F300-0.05*$AJ$6)^2)/(Clima!$F300+0.95*$AJ$6),0)</f>
        <v>1.3395249151634377E-4</v>
      </c>
      <c r="AG302" s="11">
        <v>1.441645402335511E-5</v>
      </c>
      <c r="AH302" s="11"/>
      <c r="AI302" s="11"/>
      <c r="AJ302" s="33"/>
      <c r="AK302" s="34"/>
    </row>
    <row r="303" spans="2:37" x14ac:dyDescent="0.25">
      <c r="B303" s="32"/>
      <c r="C303" s="11">
        <v>298</v>
      </c>
      <c r="D303" s="11">
        <f>'Cálculos de ET'!$I301*((1-Constantes!$D$18)*'Cálculos de ET'!$K301+'Cálculos de ET'!$L301)</f>
        <v>3.8672623706064271</v>
      </c>
      <c r="E303" s="11">
        <f>MIN(D303*Constantes!$D$16,0.8*(H302+Clima!$F301-F303-G303-Constantes!$D$12))</f>
        <v>1.9207672862081937</v>
      </c>
      <c r="F303" s="11">
        <f>IF(Clima!$F301&gt;0.05*Constantes!$D$17,((Clima!$F301-0.05*Constantes!$D$17)^2)/(Clima!$F301+0.95*Constantes!$D$17),0)</f>
        <v>0.12752906895090421</v>
      </c>
      <c r="G303" s="11">
        <f>MAX(0,H302+Clima!$F301-F303-Constantes!$D$11)</f>
        <v>3.2261767889097825</v>
      </c>
      <c r="H303" s="11">
        <f>H302+Clima!$F301-F303-E303-G303</f>
        <v>41.579232713791804</v>
      </c>
      <c r="I303" s="11">
        <f>0.0526*F303*Clima!$F301^1.218</f>
        <v>5.7075566318570845E-2</v>
      </c>
      <c r="J303" s="11">
        <f>I303*Constantes!$D$24</f>
        <v>3.4846765473701356E-4</v>
      </c>
      <c r="K303" s="33"/>
      <c r="L303" s="11">
        <v>298</v>
      </c>
      <c r="M303" s="11">
        <f>'Cálculos de ET'!$I301*((1-Constantes!$E$18)*'Cálculos de ET'!$K301+'Cálculos de ET'!$L301)</f>
        <v>3.8672623706064271</v>
      </c>
      <c r="N303" s="11">
        <f>MIN(M303*Constantes!$E$16,0.8*(Q302+Clima!$F301-O303-P303-Constantes!$D$12))</f>
        <v>2.0964065963270144</v>
      </c>
      <c r="O303" s="11">
        <f>IF(Clima!$F301&gt;0.05*Constantes!$E$17,((Clima!$F301-0.05*Constantes!$E$17)^2)/(Clima!$F301+0.95*Constantes!$E$17),0)</f>
        <v>0</v>
      </c>
      <c r="P303" s="11">
        <f>MAX(0,Q302+Clima!$F301-O303-Constantes!$D$11)</f>
        <v>2.4450855043007635</v>
      </c>
      <c r="Q303" s="11">
        <f>Q302+Clima!$F301-O303-N303-P303</f>
        <v>41.403593403672986</v>
      </c>
      <c r="R303" s="11">
        <f>0.0526*O303*Clima!$F301^1.218</f>
        <v>0</v>
      </c>
      <c r="S303" s="11">
        <f>R303*Constantes!$E$24</f>
        <v>0</v>
      </c>
      <c r="T303" s="33"/>
      <c r="U303" s="11">
        <v>298</v>
      </c>
      <c r="V303" s="11">
        <f>'Cálculos de ET'!$I301*((1-Constantes!$F$18)*'Cálculos de ET'!$K301+'Cálculos de ET'!$L301)</f>
        <v>3.8672623706064271</v>
      </c>
      <c r="W303" s="11">
        <f>MIN(V303*Constantes!$F$16,0.8*(Z302+Clima!$F301-X303-Y303-Constantes!$D$12))</f>
        <v>2.2881067626882974</v>
      </c>
      <c r="X303" s="11">
        <f>IF(Clima!$F301&gt;0.05*Constantes!$F$17,((Clima!$F301-0.05*Constantes!$F$17)^2)/(Clima!$F301+0.95*Constantes!$F$17),0)</f>
        <v>0</v>
      </c>
      <c r="Y303" s="11">
        <f>MAX(0,Z302+Clima!$F301-X303-Constantes!$D$11)</f>
        <v>1.4524875424794104</v>
      </c>
      <c r="Z303" s="11">
        <f>Z302+Clima!$F301-X303-W303-Y303</f>
        <v>41.211893237311706</v>
      </c>
      <c r="AA303" s="11">
        <f>0.0526*X303*Clima!$F301^1.218</f>
        <v>0</v>
      </c>
      <c r="AB303" s="11">
        <f>AA303*Constantes!$F$24</f>
        <v>0</v>
      </c>
      <c r="AC303" s="33"/>
      <c r="AD303" s="11">
        <v>298</v>
      </c>
      <c r="AE303" s="11">
        <f>0.0526*Clima!$F301^2.218</f>
        <v>2.5957868850681649</v>
      </c>
      <c r="AF303" s="11">
        <f>IF(Clima!$F301&gt;0.05*$AJ$6,((Clima!$F301-0.05*$AJ$6)^2)/(Clima!$F301+0.95*$AJ$6),0)</f>
        <v>0.42760102492926944</v>
      </c>
      <c r="AG303" s="11">
        <v>0.19137260906087983</v>
      </c>
      <c r="AH303" s="11"/>
      <c r="AI303" s="11"/>
      <c r="AJ303" s="33"/>
      <c r="AK303" s="34"/>
    </row>
    <row r="304" spans="2:37" x14ac:dyDescent="0.25">
      <c r="B304" s="32"/>
      <c r="C304" s="11">
        <v>299</v>
      </c>
      <c r="D304" s="11">
        <f>'Cálculos de ET'!$I302*((1-Constantes!$D$18)*'Cálculos de ET'!$K302+'Cálculos de ET'!$L302)</f>
        <v>3.9954896170800867</v>
      </c>
      <c r="E304" s="11">
        <f>MIN(D304*Constantes!$D$16,0.8*(H303+Clima!$F302-F304-G304-Constantes!$D$12))</f>
        <v>1.9844543797188774</v>
      </c>
      <c r="F304" s="11">
        <f>IF(Clima!$F302&gt;0.05*Constantes!$D$17,((Clima!$F302-0.05*Constantes!$D$17)^2)/(Clima!$F302+0.95*Constantes!$D$17),0)</f>
        <v>0</v>
      </c>
      <c r="G304" s="11">
        <f>MAX(0,H303+Clima!$F302-F304-Constantes!$D$11)</f>
        <v>0</v>
      </c>
      <c r="H304" s="11">
        <f>H303+Clima!$F302-F304-E304-G304</f>
        <v>41.29477833407293</v>
      </c>
      <c r="I304" s="11">
        <f>0.0526*F304*Clima!$F302^1.218</f>
        <v>0</v>
      </c>
      <c r="J304" s="11">
        <f>I304*Constantes!$D$24</f>
        <v>0</v>
      </c>
      <c r="K304" s="33"/>
      <c r="L304" s="11">
        <v>299</v>
      </c>
      <c r="M304" s="11">
        <f>'Cálculos de ET'!$I302*((1-Constantes!$E$18)*'Cálculos de ET'!$K302+'Cálculos de ET'!$L302)</f>
        <v>3.9954896170800867</v>
      </c>
      <c r="N304" s="11">
        <f>MIN(M304*Constantes!$E$16,0.8*(Q303+Clima!$F302-O304-P304-Constantes!$D$12))</f>
        <v>2.1659173818841051</v>
      </c>
      <c r="O304" s="11">
        <f>IF(Clima!$F302&gt;0.05*Constantes!$E$17,((Clima!$F302-0.05*Constantes!$E$17)^2)/(Clima!$F302+0.95*Constantes!$E$17),0)</f>
        <v>0</v>
      </c>
      <c r="P304" s="11">
        <f>MAX(0,Q303+Clima!$F302-O304-Constantes!$D$11)</f>
        <v>0</v>
      </c>
      <c r="Q304" s="11">
        <f>Q303+Clima!$F302-O304-N304-P304</f>
        <v>40.937676021788882</v>
      </c>
      <c r="R304" s="11">
        <f>0.0526*O304*Clima!$F302^1.218</f>
        <v>0</v>
      </c>
      <c r="S304" s="11">
        <f>R304*Constantes!$E$24</f>
        <v>0</v>
      </c>
      <c r="T304" s="33"/>
      <c r="U304" s="11">
        <v>299</v>
      </c>
      <c r="V304" s="11">
        <f>'Cálculos de ET'!$I302*((1-Constantes!$F$18)*'Cálculos de ET'!$K302+'Cálculos de ET'!$L302)</f>
        <v>3.9954896170800867</v>
      </c>
      <c r="W304" s="11">
        <f>MIN(V304*Constantes!$F$16,0.8*(Z303+Clima!$F302-X304-Y304-Constantes!$D$12))</f>
        <v>2.363973771879937</v>
      </c>
      <c r="X304" s="11">
        <f>IF(Clima!$F302&gt;0.05*Constantes!$F$17,((Clima!$F302-0.05*Constantes!$F$17)^2)/(Clima!$F302+0.95*Constantes!$F$17),0)</f>
        <v>0</v>
      </c>
      <c r="Y304" s="11">
        <f>MAX(0,Z303+Clima!$F302-X304-Constantes!$D$11)</f>
        <v>0</v>
      </c>
      <c r="Z304" s="11">
        <f>Z303+Clima!$F302-X304-W304-Y304</f>
        <v>40.547919465431775</v>
      </c>
      <c r="AA304" s="11">
        <f>0.0526*X304*Clima!$F302^1.218</f>
        <v>0</v>
      </c>
      <c r="AB304" s="11">
        <f>AA304*Constantes!$F$24</f>
        <v>0</v>
      </c>
      <c r="AC304" s="33"/>
      <c r="AD304" s="11">
        <v>299</v>
      </c>
      <c r="AE304" s="11">
        <f>0.0526*Clima!$F302^2.218</f>
        <v>0.17065595668433275</v>
      </c>
      <c r="AF304" s="11">
        <f>IF(Clima!$F302&gt;0.05*$AJ$6,((Clima!$F302-0.05*$AJ$6)^2)/(Clima!$F302+0.95*$AJ$6),0)</f>
        <v>0</v>
      </c>
      <c r="AG304" s="11">
        <v>0</v>
      </c>
      <c r="AH304" s="11"/>
      <c r="AI304" s="11"/>
      <c r="AJ304" s="33"/>
      <c r="AK304" s="34"/>
    </row>
    <row r="305" spans="2:37" x14ac:dyDescent="0.25">
      <c r="B305" s="32"/>
      <c r="C305" s="11">
        <v>300</v>
      </c>
      <c r="D305" s="11">
        <f>'Cálculos de ET'!$I303*((1-Constantes!$D$18)*'Cálculos de ET'!$K303+'Cálculos de ET'!$L303)</f>
        <v>4.1238646873292168</v>
      </c>
      <c r="E305" s="11">
        <f>MIN(D305*Constantes!$D$16,0.8*(H304+Clima!$F303-F305-G305-Constantes!$D$12))</f>
        <v>2.0482148934024997</v>
      </c>
      <c r="F305" s="11">
        <f>IF(Clima!$F303&gt;0.05*Constantes!$D$17,((Clima!$F303-0.05*Constantes!$D$17)^2)/(Clima!$F303+0.95*Constantes!$D$17),0)</f>
        <v>0</v>
      </c>
      <c r="G305" s="11">
        <f>MAX(0,H304+Clima!$F303-F305-Constantes!$D$11)</f>
        <v>0</v>
      </c>
      <c r="H305" s="11">
        <f>H304+Clima!$F303-F305-E305-G305</f>
        <v>39.546563440670425</v>
      </c>
      <c r="I305" s="11">
        <f>0.0526*F305*Clima!$F303^1.218</f>
        <v>0</v>
      </c>
      <c r="J305" s="11">
        <f>I305*Constantes!$D$24</f>
        <v>0</v>
      </c>
      <c r="K305" s="33"/>
      <c r="L305" s="11">
        <v>300</v>
      </c>
      <c r="M305" s="11">
        <f>'Cálculos de ET'!$I303*((1-Constantes!$E$18)*'Cálculos de ET'!$K303+'Cálculos de ET'!$L303)</f>
        <v>4.1238646873292168</v>
      </c>
      <c r="N305" s="11">
        <f>MIN(M305*Constantes!$E$16,0.8*(Q304+Clima!$F303-O305-P305-Constantes!$D$12))</f>
        <v>2.2355083013210035</v>
      </c>
      <c r="O305" s="11">
        <f>IF(Clima!$F303&gt;0.05*Constantes!$E$17,((Clima!$F303-0.05*Constantes!$E$17)^2)/(Clima!$F303+0.95*Constantes!$E$17),0)</f>
        <v>0</v>
      </c>
      <c r="P305" s="11">
        <f>MAX(0,Q304+Clima!$F303-O305-Constantes!$D$11)</f>
        <v>0</v>
      </c>
      <c r="Q305" s="11">
        <f>Q304+Clima!$F303-O305-N305-P305</f>
        <v>39.002167720467874</v>
      </c>
      <c r="R305" s="11">
        <f>0.0526*O305*Clima!$F303^1.218</f>
        <v>0</v>
      </c>
      <c r="S305" s="11">
        <f>R305*Constantes!$E$24</f>
        <v>0</v>
      </c>
      <c r="T305" s="33"/>
      <c r="U305" s="11">
        <v>300</v>
      </c>
      <c r="V305" s="11">
        <f>'Cálculos de ET'!$I303*((1-Constantes!$F$18)*'Cálculos de ET'!$K303+'Cálculos de ET'!$L303)</f>
        <v>4.1238646873292168</v>
      </c>
      <c r="W305" s="11">
        <f>MIN(V305*Constantes!$F$16,0.8*(Z304+Clima!$F303-X305-Y305-Constantes!$D$12))</f>
        <v>2.4399282425748119</v>
      </c>
      <c r="X305" s="11">
        <f>IF(Clima!$F303&gt;0.05*Constantes!$F$17,((Clima!$F303-0.05*Constantes!$F$17)^2)/(Clima!$F303+0.95*Constantes!$F$17),0)</f>
        <v>0</v>
      </c>
      <c r="Y305" s="11">
        <f>MAX(0,Z304+Clima!$F303-X305-Constantes!$D$11)</f>
        <v>0</v>
      </c>
      <c r="Z305" s="11">
        <f>Z304+Clima!$F303-X305-W305-Y305</f>
        <v>38.407991222856964</v>
      </c>
      <c r="AA305" s="11">
        <f>0.0526*X305*Clima!$F303^1.218</f>
        <v>0</v>
      </c>
      <c r="AB305" s="11">
        <f>AA305*Constantes!$F$24</f>
        <v>0</v>
      </c>
      <c r="AC305" s="33"/>
      <c r="AD305" s="11">
        <v>300</v>
      </c>
      <c r="AE305" s="11">
        <f>0.0526*Clima!$F303^2.218</f>
        <v>3.6411677467564265E-3</v>
      </c>
      <c r="AF305" s="11">
        <f>IF(Clima!$F303&gt;0.05*$AJ$6,((Clima!$F303-0.05*$AJ$6)^2)/(Clima!$F303+0.95*$AJ$6),0)</f>
        <v>0</v>
      </c>
      <c r="AG305" s="11">
        <v>0</v>
      </c>
      <c r="AH305" s="11"/>
      <c r="AI305" s="11"/>
      <c r="AJ305" s="33"/>
      <c r="AK305" s="34"/>
    </row>
    <row r="306" spans="2:37" x14ac:dyDescent="0.25">
      <c r="B306" s="32"/>
      <c r="C306" s="11">
        <v>301</v>
      </c>
      <c r="D306" s="11">
        <f>'Cálculos de ET'!$I304*((1-Constantes!$D$18)*'Cálculos de ET'!$K304+'Cálculos de ET'!$L304)</f>
        <v>4.2482395786320222</v>
      </c>
      <c r="E306" s="11">
        <f>MIN(D306*Constantes!$D$16,0.8*(H305+Clima!$F304-F306-G306-Constantes!$D$12))</f>
        <v>2.1099886236401684</v>
      </c>
      <c r="F306" s="11">
        <f>IF(Clima!$F304&gt;0.05*Constantes!$D$17,((Clima!$F304-0.05*Constantes!$D$17)^2)/(Clima!$F304+0.95*Constantes!$D$17),0)</f>
        <v>0</v>
      </c>
      <c r="G306" s="11">
        <f>MAX(0,H305+Clima!$F304-F306-Constantes!$D$11)</f>
        <v>0</v>
      </c>
      <c r="H306" s="11">
        <f>H305+Clima!$F304-F306-E306-G306</f>
        <v>38.836574817030254</v>
      </c>
      <c r="I306" s="11">
        <f>0.0526*F306*Clima!$F304^1.218</f>
        <v>0</v>
      </c>
      <c r="J306" s="11">
        <f>I306*Constantes!$D$24</f>
        <v>0</v>
      </c>
      <c r="K306" s="33"/>
      <c r="L306" s="11">
        <v>301</v>
      </c>
      <c r="M306" s="11">
        <f>'Cálculos de ET'!$I304*((1-Constantes!$E$18)*'Cálculos de ET'!$K304+'Cálculos de ET'!$L304)</f>
        <v>4.2482395786320222</v>
      </c>
      <c r="N306" s="11">
        <f>MIN(M306*Constantes!$E$16,0.8*(Q305+Clima!$F304-O306-P306-Constantes!$D$12))</f>
        <v>2.3029307613346925</v>
      </c>
      <c r="O306" s="11">
        <f>IF(Clima!$F304&gt;0.05*Constantes!$E$17,((Clima!$F304-0.05*Constantes!$E$17)^2)/(Clima!$F304+0.95*Constantes!$E$17),0)</f>
        <v>0</v>
      </c>
      <c r="P306" s="11">
        <f>MAX(0,Q305+Clima!$F304-O306-Constantes!$D$11)</f>
        <v>0</v>
      </c>
      <c r="Q306" s="11">
        <f>Q305+Clima!$F304-O306-N306-P306</f>
        <v>38.099236959133179</v>
      </c>
      <c r="R306" s="11">
        <f>0.0526*O306*Clima!$F304^1.218</f>
        <v>0</v>
      </c>
      <c r="S306" s="11">
        <f>R306*Constantes!$E$24</f>
        <v>0</v>
      </c>
      <c r="T306" s="33"/>
      <c r="U306" s="11">
        <v>301</v>
      </c>
      <c r="V306" s="11">
        <f>'Cálculos de ET'!$I304*((1-Constantes!$F$18)*'Cálculos de ET'!$K304+'Cálculos de ET'!$L304)</f>
        <v>4.2482395786320222</v>
      </c>
      <c r="W306" s="11">
        <f>MIN(V306*Constantes!$F$16,0.8*(Z305+Clima!$F304-X306-Y306-Constantes!$D$12))</f>
        <v>2.5135159650064671</v>
      </c>
      <c r="X306" s="11">
        <f>IF(Clima!$F304&gt;0.05*Constantes!$F$17,((Clima!$F304-0.05*Constantes!$F$17)^2)/(Clima!$F304+0.95*Constantes!$F$17),0)</f>
        <v>0</v>
      </c>
      <c r="Y306" s="11">
        <f>MAX(0,Z305+Clima!$F304-X306-Constantes!$D$11)</f>
        <v>0</v>
      </c>
      <c r="Z306" s="11">
        <f>Z305+Clima!$F304-X306-W306-Y306</f>
        <v>37.294475257850493</v>
      </c>
      <c r="AA306" s="11">
        <f>0.0526*X306*Clima!$F304^1.218</f>
        <v>0</v>
      </c>
      <c r="AB306" s="11">
        <f>AA306*Constantes!$F$24</f>
        <v>0</v>
      </c>
      <c r="AC306" s="33"/>
      <c r="AD306" s="11">
        <v>301</v>
      </c>
      <c r="AE306" s="11">
        <f>0.0526*Clima!$F304^2.218</f>
        <v>0.11094244358496377</v>
      </c>
      <c r="AF306" s="11">
        <f>IF(Clima!$F304&gt;0.05*$AJ$6,((Clima!$F304-0.05*$AJ$6)^2)/(Clima!$F304+0.95*$AJ$6),0)</f>
        <v>0</v>
      </c>
      <c r="AG306" s="11">
        <v>0</v>
      </c>
      <c r="AH306" s="11"/>
      <c r="AI306" s="11"/>
      <c r="AJ306" s="33"/>
      <c r="AK306" s="34"/>
    </row>
    <row r="307" spans="2:37" x14ac:dyDescent="0.25">
      <c r="B307" s="32"/>
      <c r="C307" s="11">
        <v>302</v>
      </c>
      <c r="D307" s="11">
        <f>'Cálculos de ET'!$I305*((1-Constantes!$D$18)*'Cálculos de ET'!$K305+'Cálculos de ET'!$L305)</f>
        <v>4.2398465807845769</v>
      </c>
      <c r="E307" s="11">
        <f>MIN(D307*Constantes!$D$16,0.8*(H306+Clima!$F305-F307-G307-Constantes!$D$12))</f>
        <v>2.1058200428319154</v>
      </c>
      <c r="F307" s="11">
        <f>IF(Clima!$F305&gt;0.05*Constantes!$D$17,((Clima!$F305-0.05*Constantes!$D$17)^2)/(Clima!$F305+0.95*Constantes!$D$17),0)</f>
        <v>0</v>
      </c>
      <c r="G307" s="11">
        <f>MAX(0,H306+Clima!$F305-F307-Constantes!$D$11)</f>
        <v>0</v>
      </c>
      <c r="H307" s="11">
        <f>H306+Clima!$F305-F307-E307-G307</f>
        <v>36.730754774198338</v>
      </c>
      <c r="I307" s="11">
        <f>0.0526*F307*Clima!$F305^1.218</f>
        <v>0</v>
      </c>
      <c r="J307" s="11">
        <f>I307*Constantes!$D$24</f>
        <v>0</v>
      </c>
      <c r="K307" s="33"/>
      <c r="L307" s="11">
        <v>302</v>
      </c>
      <c r="M307" s="11">
        <f>'Cálculos de ET'!$I305*((1-Constantes!$E$18)*'Cálculos de ET'!$K305+'Cálculos de ET'!$L305)</f>
        <v>4.2398465807845769</v>
      </c>
      <c r="N307" s="11">
        <f>MIN(M307*Constantes!$E$16,0.8*(Q306+Clima!$F305-O307-P307-Constantes!$D$12))</f>
        <v>2.2983809960578196</v>
      </c>
      <c r="O307" s="11">
        <f>IF(Clima!$F305&gt;0.05*Constantes!$E$17,((Clima!$F305-0.05*Constantes!$E$17)^2)/(Clima!$F305+0.95*Constantes!$E$17),0)</f>
        <v>0</v>
      </c>
      <c r="P307" s="11">
        <f>MAX(0,Q306+Clima!$F305-O307-Constantes!$D$11)</f>
        <v>0</v>
      </c>
      <c r="Q307" s="11">
        <f>Q306+Clima!$F305-O307-N307-P307</f>
        <v>35.800855963075357</v>
      </c>
      <c r="R307" s="11">
        <f>0.0526*O307*Clima!$F305^1.218</f>
        <v>0</v>
      </c>
      <c r="S307" s="11">
        <f>R307*Constantes!$E$24</f>
        <v>0</v>
      </c>
      <c r="T307" s="33"/>
      <c r="U307" s="11">
        <v>302</v>
      </c>
      <c r="V307" s="11">
        <f>'Cálculos de ET'!$I305*((1-Constantes!$F$18)*'Cálculos de ET'!$K305+'Cálculos de ET'!$L305)</f>
        <v>4.2398465807845769</v>
      </c>
      <c r="W307" s="11">
        <f>MIN(V307*Constantes!$F$16,0.8*(Z306+Clima!$F305-X307-Y307-Constantes!$D$12))</f>
        <v>2.5085501588899932</v>
      </c>
      <c r="X307" s="11">
        <f>IF(Clima!$F305&gt;0.05*Constantes!$F$17,((Clima!$F305-0.05*Constantes!$F$17)^2)/(Clima!$F305+0.95*Constantes!$F$17),0)</f>
        <v>0</v>
      </c>
      <c r="Y307" s="11">
        <f>MAX(0,Z306+Clima!$F305-X307-Constantes!$D$11)</f>
        <v>0</v>
      </c>
      <c r="Z307" s="11">
        <f>Z306+Clima!$F305-X307-W307-Y307</f>
        <v>34.785925098960497</v>
      </c>
      <c r="AA307" s="11">
        <f>0.0526*X307*Clima!$F305^1.218</f>
        <v>0</v>
      </c>
      <c r="AB307" s="11">
        <f>AA307*Constantes!$F$24</f>
        <v>0</v>
      </c>
      <c r="AC307" s="33"/>
      <c r="AD307" s="11">
        <v>302</v>
      </c>
      <c r="AE307" s="11">
        <f>0.0526*Clima!$F305^2.218</f>
        <v>0</v>
      </c>
      <c r="AF307" s="11">
        <f>IF(Clima!$F305&gt;0.05*$AJ$6,((Clima!$F305-0.05*$AJ$6)^2)/(Clima!$F305+0.95*$AJ$6),0)</f>
        <v>0</v>
      </c>
      <c r="AG307" s="11">
        <v>0</v>
      </c>
      <c r="AH307" s="11"/>
      <c r="AI307" s="11"/>
      <c r="AJ307" s="33"/>
      <c r="AK307" s="34"/>
    </row>
    <row r="308" spans="2:37" x14ac:dyDescent="0.25">
      <c r="B308" s="32"/>
      <c r="C308" s="11">
        <v>303</v>
      </c>
      <c r="D308" s="11">
        <f>'Cálculos de ET'!$I306*((1-Constantes!$D$18)*'Cálculos de ET'!$K306+'Cálculos de ET'!$L306)</f>
        <v>4.1198412073517803</v>
      </c>
      <c r="E308" s="11">
        <f>MIN(D308*Constantes!$D$16,0.8*(H307+Clima!$F306-F308-G308-Constantes!$D$12))</f>
        <v>2.0462165369485614</v>
      </c>
      <c r="F308" s="11">
        <f>IF(Clima!$F306&gt;0.05*Constantes!$D$17,((Clima!$F306-0.05*Constantes!$D$17)^2)/(Clima!$F306+0.95*Constantes!$D$17),0)</f>
        <v>0</v>
      </c>
      <c r="G308" s="11">
        <f>MAX(0,H307+Clima!$F306-F308-Constantes!$D$11)</f>
        <v>0</v>
      </c>
      <c r="H308" s="11">
        <f>H307+Clima!$F306-F308-E308-G308</f>
        <v>37.184538237249775</v>
      </c>
      <c r="I308" s="11">
        <f>0.0526*F308*Clima!$F306^1.218</f>
        <v>0</v>
      </c>
      <c r="J308" s="11">
        <f>I308*Constantes!$D$24</f>
        <v>0</v>
      </c>
      <c r="K308" s="33"/>
      <c r="L308" s="11">
        <v>303</v>
      </c>
      <c r="M308" s="11">
        <f>'Cálculos de ET'!$I306*((1-Constantes!$E$18)*'Cálculos de ET'!$K306+'Cálculos de ET'!$L306)</f>
        <v>4.1198412073517803</v>
      </c>
      <c r="N308" s="11">
        <f>MIN(M308*Constantes!$E$16,0.8*(Q307+Clima!$F306-O308-P308-Constantes!$D$12))</f>
        <v>2.2333272106277526</v>
      </c>
      <c r="O308" s="11">
        <f>IF(Clima!$F306&gt;0.05*Constantes!$E$17,((Clima!$F306-0.05*Constantes!$E$17)^2)/(Clima!$F306+0.95*Constantes!$E$17),0)</f>
        <v>0</v>
      </c>
      <c r="P308" s="11">
        <f>MAX(0,Q307+Clima!$F306-O308-Constantes!$D$11)</f>
        <v>0</v>
      </c>
      <c r="Q308" s="11">
        <f>Q307+Clima!$F306-O308-N308-P308</f>
        <v>36.0675287524476</v>
      </c>
      <c r="R308" s="11">
        <f>0.0526*O308*Clima!$F306^1.218</f>
        <v>0</v>
      </c>
      <c r="S308" s="11">
        <f>R308*Constantes!$E$24</f>
        <v>0</v>
      </c>
      <c r="T308" s="33"/>
      <c r="U308" s="11">
        <v>303</v>
      </c>
      <c r="V308" s="11">
        <f>'Cálculos de ET'!$I306*((1-Constantes!$F$18)*'Cálculos de ET'!$K306+'Cálculos de ET'!$L306)</f>
        <v>4.1198412073517803</v>
      </c>
      <c r="W308" s="11">
        <f>MIN(V308*Constantes!$F$16,0.8*(Z307+Clima!$F306-X308-Y308-Constantes!$D$12))</f>
        <v>2.4375477080096153</v>
      </c>
      <c r="X308" s="11">
        <f>IF(Clima!$F306&gt;0.05*Constantes!$F$17,((Clima!$F306-0.05*Constantes!$F$17)^2)/(Clima!$F306+0.95*Constantes!$F$17),0)</f>
        <v>0</v>
      </c>
      <c r="Y308" s="11">
        <f>MAX(0,Z307+Clima!$F306-X308-Constantes!$D$11)</f>
        <v>0</v>
      </c>
      <c r="Z308" s="11">
        <f>Z307+Clima!$F306-X308-W308-Y308</f>
        <v>34.84837739095088</v>
      </c>
      <c r="AA308" s="11">
        <f>0.0526*X308*Clima!$F306^1.218</f>
        <v>0</v>
      </c>
      <c r="AB308" s="11">
        <f>AA308*Constantes!$F$24</f>
        <v>0</v>
      </c>
      <c r="AC308" s="33"/>
      <c r="AD308" s="11">
        <v>303</v>
      </c>
      <c r="AE308" s="11">
        <f>0.0526*Clima!$F306^2.218</f>
        <v>0.40143633905347276</v>
      </c>
      <c r="AF308" s="11">
        <f>IF(Clima!$F306&gt;0.05*$AJ$6,((Clima!$F306-0.05*$AJ$6)^2)/(Clima!$F306+0.95*$AJ$6),0)</f>
        <v>1.6667444764761515E-2</v>
      </c>
      <c r="AG308" s="11">
        <v>2.6763672030967324E-3</v>
      </c>
      <c r="AH308" s="11"/>
      <c r="AI308" s="11"/>
      <c r="AJ308" s="33"/>
      <c r="AK308" s="34"/>
    </row>
    <row r="309" spans="2:37" x14ac:dyDescent="0.25">
      <c r="B309" s="32"/>
      <c r="C309" s="11">
        <v>304</v>
      </c>
      <c r="D309" s="11">
        <f>'Cálculos de ET'!$I307*((1-Constantes!$D$18)*'Cálculos de ET'!$K307+'Cálculos de ET'!$L307)</f>
        <v>4.1880505217533042</v>
      </c>
      <c r="E309" s="11">
        <f>MIN(D309*Constantes!$D$16,0.8*(H308+Clima!$F307-F309-G309-Constantes!$D$12))</f>
        <v>2.0800943055512104</v>
      </c>
      <c r="F309" s="11">
        <f>IF(Clima!$F307&gt;0.05*Constantes!$D$17,((Clima!$F307-0.05*Constantes!$D$17)^2)/(Clima!$F307+0.95*Constantes!$D$17),0)</f>
        <v>0</v>
      </c>
      <c r="G309" s="11">
        <f>MAX(0,H308+Clima!$F307-F309-Constantes!$D$11)</f>
        <v>0</v>
      </c>
      <c r="H309" s="11">
        <f>H308+Clima!$F307-F309-E309-G309</f>
        <v>35.104443931698562</v>
      </c>
      <c r="I309" s="11">
        <f>0.0526*F309*Clima!$F307^1.218</f>
        <v>0</v>
      </c>
      <c r="J309" s="11">
        <f>I309*Constantes!$D$24</f>
        <v>0</v>
      </c>
      <c r="K309" s="33"/>
      <c r="L309" s="11">
        <v>304</v>
      </c>
      <c r="M309" s="11">
        <f>'Cálculos de ET'!$I307*((1-Constantes!$E$18)*'Cálculos de ET'!$K307+'Cálculos de ET'!$L307)</f>
        <v>4.1880505217533042</v>
      </c>
      <c r="N309" s="11">
        <f>MIN(M309*Constantes!$E$16,0.8*(Q308+Clima!$F307-O309-P309-Constantes!$D$12))</f>
        <v>2.2703028391057023</v>
      </c>
      <c r="O309" s="11">
        <f>IF(Clima!$F307&gt;0.05*Constantes!$E$17,((Clima!$F307-0.05*Constantes!$E$17)^2)/(Clima!$F307+0.95*Constantes!$E$17),0)</f>
        <v>0</v>
      </c>
      <c r="P309" s="11">
        <f>MAX(0,Q308+Clima!$F307-O309-Constantes!$D$11)</f>
        <v>0</v>
      </c>
      <c r="Q309" s="11">
        <f>Q308+Clima!$F307-O309-N309-P309</f>
        <v>33.797225913341897</v>
      </c>
      <c r="R309" s="11">
        <f>0.0526*O309*Clima!$F307^1.218</f>
        <v>0</v>
      </c>
      <c r="S309" s="11">
        <f>R309*Constantes!$E$24</f>
        <v>0</v>
      </c>
      <c r="T309" s="33"/>
      <c r="U309" s="11">
        <v>304</v>
      </c>
      <c r="V309" s="11">
        <f>'Cálculos de ET'!$I307*((1-Constantes!$F$18)*'Cálculos de ET'!$K307+'Cálculos de ET'!$L307)</f>
        <v>4.1880505217533042</v>
      </c>
      <c r="W309" s="11">
        <f>MIN(V309*Constantes!$F$16,0.8*(Z308+Clima!$F307-X309-Y309-Constantes!$D$12))</f>
        <v>2.47790447168479</v>
      </c>
      <c r="X309" s="11">
        <f>IF(Clima!$F307&gt;0.05*Constantes!$F$17,((Clima!$F307-0.05*Constantes!$F$17)^2)/(Clima!$F307+0.95*Constantes!$F$17),0)</f>
        <v>0</v>
      </c>
      <c r="Y309" s="11">
        <f>MAX(0,Z308+Clima!$F307-X309-Constantes!$D$11)</f>
        <v>0</v>
      </c>
      <c r="Z309" s="11">
        <f>Z308+Clima!$F307-X309-W309-Y309</f>
        <v>32.370472919266092</v>
      </c>
      <c r="AA309" s="11">
        <f>0.0526*X309*Clima!$F307^1.218</f>
        <v>0</v>
      </c>
      <c r="AB309" s="11">
        <f>AA309*Constantes!$F$24</f>
        <v>0</v>
      </c>
      <c r="AC309" s="33"/>
      <c r="AD309" s="11">
        <v>304</v>
      </c>
      <c r="AE309" s="11">
        <f>0.0526*Clima!$F307^2.218</f>
        <v>0</v>
      </c>
      <c r="AF309" s="11">
        <f>IF(Clima!$F307&gt;0.05*$AJ$6,((Clima!$F307-0.05*$AJ$6)^2)/(Clima!$F307+0.95*$AJ$6),0)</f>
        <v>0</v>
      </c>
      <c r="AG309" s="11">
        <v>0</v>
      </c>
      <c r="AH309" s="11"/>
      <c r="AI309" s="11"/>
      <c r="AJ309" s="33"/>
      <c r="AK309" s="34"/>
    </row>
    <row r="310" spans="2:37" x14ac:dyDescent="0.25">
      <c r="B310" s="32"/>
      <c r="C310" s="11">
        <v>305</v>
      </c>
      <c r="D310" s="11">
        <f>'Cálculos de ET'!$I308*((1-Constantes!$D$18)*'Cálculos de ET'!$K308+'Cálculos de ET'!$L308)</f>
        <v>4.1575126291647271</v>
      </c>
      <c r="E310" s="11">
        <f>MIN(D310*Constantes!$D$16,0.8*(H309+Clima!$F308-F310-G310-Constantes!$D$12))</f>
        <v>2.0649269392200038</v>
      </c>
      <c r="F310" s="11">
        <f>IF(Clima!$F308&gt;0.05*Constantes!$D$17,((Clima!$F308-0.05*Constantes!$D$17)^2)/(Clima!$F308+0.95*Constantes!$D$17),0)</f>
        <v>0</v>
      </c>
      <c r="G310" s="11">
        <f>MAX(0,H309+Clima!$F308-F310-Constantes!$D$11)</f>
        <v>0</v>
      </c>
      <c r="H310" s="11">
        <f>H309+Clima!$F308-F310-E310-G310</f>
        <v>33.439516992478559</v>
      </c>
      <c r="I310" s="11">
        <f>0.0526*F310*Clima!$F308^1.218</f>
        <v>0</v>
      </c>
      <c r="J310" s="11">
        <f>I310*Constantes!$D$24</f>
        <v>0</v>
      </c>
      <c r="K310" s="33"/>
      <c r="L310" s="11">
        <v>305</v>
      </c>
      <c r="M310" s="11">
        <f>'Cálculos de ET'!$I308*((1-Constantes!$E$18)*'Cálculos de ET'!$K308+'Cálculos de ET'!$L308)</f>
        <v>4.1575126291647271</v>
      </c>
      <c r="N310" s="11">
        <f>MIN(M310*Constantes!$E$16,0.8*(Q309+Clima!$F308-O310-P310-Constantes!$D$12))</f>
        <v>2.2537485344515344</v>
      </c>
      <c r="O310" s="11">
        <f>IF(Clima!$F308&gt;0.05*Constantes!$E$17,((Clima!$F308-0.05*Constantes!$E$17)^2)/(Clima!$F308+0.95*Constantes!$E$17),0)</f>
        <v>0</v>
      </c>
      <c r="P310" s="11">
        <f>MAX(0,Q309+Clima!$F308-O310-Constantes!$D$11)</f>
        <v>0</v>
      </c>
      <c r="Q310" s="11">
        <f>Q309+Clima!$F308-O310-N310-P310</f>
        <v>31.943477378890361</v>
      </c>
      <c r="R310" s="11">
        <f>0.0526*O310*Clima!$F308^1.218</f>
        <v>0</v>
      </c>
      <c r="S310" s="11">
        <f>R310*Constantes!$E$24</f>
        <v>0</v>
      </c>
      <c r="T310" s="33"/>
      <c r="U310" s="11">
        <v>305</v>
      </c>
      <c r="V310" s="11">
        <f>'Cálculos de ET'!$I308*((1-Constantes!$F$18)*'Cálculos de ET'!$K308+'Cálculos de ET'!$L308)</f>
        <v>4.1575126291647271</v>
      </c>
      <c r="W310" s="11">
        <f>MIN(V310*Constantes!$F$16,0.8*(Z309+Clima!$F308-X310-Y310-Constantes!$D$12))</f>
        <v>2.4598364039267664</v>
      </c>
      <c r="X310" s="11">
        <f>IF(Clima!$F308&gt;0.05*Constantes!$F$17,((Clima!$F308-0.05*Constantes!$F$17)^2)/(Clima!$F308+0.95*Constantes!$F$17),0)</f>
        <v>0</v>
      </c>
      <c r="Y310" s="11">
        <f>MAX(0,Z309+Clima!$F308-X310-Constantes!$D$11)</f>
        <v>0</v>
      </c>
      <c r="Z310" s="11">
        <f>Z309+Clima!$F308-X310-W310-Y310</f>
        <v>30.310636515339326</v>
      </c>
      <c r="AA310" s="11">
        <f>0.0526*X310*Clima!$F308^1.218</f>
        <v>0</v>
      </c>
      <c r="AB310" s="11">
        <f>AA310*Constantes!$F$24</f>
        <v>0</v>
      </c>
      <c r="AC310" s="33"/>
      <c r="AD310" s="11">
        <v>305</v>
      </c>
      <c r="AE310" s="11">
        <f>0.0526*Clima!$F308^2.218</f>
        <v>6.8921513346888582E-3</v>
      </c>
      <c r="AF310" s="11">
        <f>IF(Clima!$F308&gt;0.05*$AJ$6,((Clima!$F308-0.05*$AJ$6)^2)/(Clima!$F308+0.95*$AJ$6),0)</f>
        <v>0</v>
      </c>
      <c r="AG310" s="11">
        <v>0</v>
      </c>
      <c r="AH310" s="11"/>
      <c r="AI310" s="11"/>
      <c r="AJ310" s="33"/>
      <c r="AK310" s="34"/>
    </row>
    <row r="311" spans="2:37" x14ac:dyDescent="0.25">
      <c r="B311" s="32"/>
      <c r="C311" s="11">
        <v>306</v>
      </c>
      <c r="D311" s="11">
        <f>'Cálculos de ET'!$I309*((1-Constantes!$D$18)*'Cálculos de ET'!$K309+'Cálculos de ET'!$L309)</f>
        <v>4.1696513880688411</v>
      </c>
      <c r="E311" s="11">
        <f>MIN(D311*Constantes!$D$16,0.8*(H310+Clima!$F309-F311-G311-Constantes!$D$12))</f>
        <v>2.0709559408143625</v>
      </c>
      <c r="F311" s="11">
        <f>IF(Clima!$F309&gt;0.05*Constantes!$D$17,((Clima!$F309-0.05*Constantes!$D$17)^2)/(Clima!$F309+0.95*Constantes!$D$17),0)</f>
        <v>0</v>
      </c>
      <c r="G311" s="11">
        <f>MAX(0,H310+Clima!$F309-F311-Constantes!$D$11)</f>
        <v>0</v>
      </c>
      <c r="H311" s="11">
        <f>H310+Clima!$F309-F311-E311-G311</f>
        <v>33.568561051664197</v>
      </c>
      <c r="I311" s="11">
        <f>0.0526*F311*Clima!$F309^1.218</f>
        <v>0</v>
      </c>
      <c r="J311" s="11">
        <f>I311*Constantes!$D$24</f>
        <v>0</v>
      </c>
      <c r="K311" s="33"/>
      <c r="L311" s="11">
        <v>306</v>
      </c>
      <c r="M311" s="11">
        <f>'Cálculos de ET'!$I309*((1-Constantes!$E$18)*'Cálculos de ET'!$K309+'Cálculos de ET'!$L309)</f>
        <v>4.1696513880688411</v>
      </c>
      <c r="N311" s="11">
        <f>MIN(M311*Constantes!$E$16,0.8*(Q310+Clima!$F309-O311-P311-Constantes!$D$12))</f>
        <v>2.2603288416040117</v>
      </c>
      <c r="O311" s="11">
        <f>IF(Clima!$F309&gt;0.05*Constantes!$E$17,((Clima!$F309-0.05*Constantes!$E$17)^2)/(Clima!$F309+0.95*Constantes!$E$17),0)</f>
        <v>0</v>
      </c>
      <c r="P311" s="11">
        <f>MAX(0,Q310+Clima!$F309-O311-Constantes!$D$11)</f>
        <v>0</v>
      </c>
      <c r="Q311" s="11">
        <f>Q310+Clima!$F309-O311-N311-P311</f>
        <v>31.883148537286349</v>
      </c>
      <c r="R311" s="11">
        <f>0.0526*O311*Clima!$F309^1.218</f>
        <v>0</v>
      </c>
      <c r="S311" s="11">
        <f>R311*Constantes!$E$24</f>
        <v>0</v>
      </c>
      <c r="T311" s="33"/>
      <c r="U311" s="11">
        <v>306</v>
      </c>
      <c r="V311" s="11">
        <f>'Cálculos de ET'!$I309*((1-Constantes!$F$18)*'Cálculos de ET'!$K309+'Cálculos de ET'!$L309)</f>
        <v>4.1696513880688411</v>
      </c>
      <c r="W311" s="11">
        <f>MIN(V311*Constantes!$F$16,0.8*(Z310+Clima!$F309-X311-Y311-Constantes!$D$12))</f>
        <v>2.467018429265996</v>
      </c>
      <c r="X311" s="11">
        <f>IF(Clima!$F309&gt;0.05*Constantes!$F$17,((Clima!$F309-0.05*Constantes!$F$17)^2)/(Clima!$F309+0.95*Constantes!$F$17),0)</f>
        <v>0</v>
      </c>
      <c r="Y311" s="11">
        <f>MAX(0,Z310+Clima!$F309-X311-Constantes!$D$11)</f>
        <v>0</v>
      </c>
      <c r="Z311" s="11">
        <f>Z310+Clima!$F309-X311-W311-Y311</f>
        <v>30.043618086073334</v>
      </c>
      <c r="AA311" s="11">
        <f>0.0526*X311*Clima!$F309^1.218</f>
        <v>0</v>
      </c>
      <c r="AB311" s="11">
        <f>AA311*Constantes!$F$24</f>
        <v>0</v>
      </c>
      <c r="AC311" s="33"/>
      <c r="AD311" s="11">
        <v>306</v>
      </c>
      <c r="AE311" s="11">
        <f>0.0526*Clima!$F309^2.218</f>
        <v>0.30232861200727251</v>
      </c>
      <c r="AF311" s="11">
        <f>IF(Clima!$F309&gt;0.05*$AJ$6,((Clima!$F309-0.05*$AJ$6)^2)/(Clima!$F309+0.95*$AJ$6),0)</f>
        <v>6.2440408225724973E-3</v>
      </c>
      <c r="AG311" s="11">
        <v>8.5806917963867778E-4</v>
      </c>
      <c r="AH311" s="11"/>
      <c r="AI311" s="11"/>
      <c r="AJ311" s="33"/>
      <c r="AK311" s="34"/>
    </row>
    <row r="312" spans="2:37" x14ac:dyDescent="0.25">
      <c r="B312" s="32"/>
      <c r="C312" s="11">
        <v>307</v>
      </c>
      <c r="D312" s="11">
        <f>'Cálculos de ET'!$I310*((1-Constantes!$D$18)*'Cálculos de ET'!$K310+'Cálculos de ET'!$L310)</f>
        <v>4.207390890390978</v>
      </c>
      <c r="E312" s="11">
        <f>MIN(D312*Constantes!$D$16,0.8*(H311+Clima!$F310-F312-G312-Constantes!$D$12))</f>
        <v>2.0897001568802542</v>
      </c>
      <c r="F312" s="11">
        <f>IF(Clima!$F310&gt;0.05*Constantes!$D$17,((Clima!$F310-0.05*Constantes!$D$17)^2)/(Clima!$F310+0.95*Constantes!$D$17),0)</f>
        <v>0</v>
      </c>
      <c r="G312" s="11">
        <f>MAX(0,H311+Clima!$F310-F312-Constantes!$D$11)</f>
        <v>0</v>
      </c>
      <c r="H312" s="11">
        <f>H311+Clima!$F310-F312-E312-G312</f>
        <v>31.478860894783942</v>
      </c>
      <c r="I312" s="11">
        <f>0.0526*F312*Clima!$F310^1.218</f>
        <v>0</v>
      </c>
      <c r="J312" s="11">
        <f>I312*Constantes!$D$24</f>
        <v>0</v>
      </c>
      <c r="K312" s="33"/>
      <c r="L312" s="11">
        <v>307</v>
      </c>
      <c r="M312" s="11">
        <f>'Cálculos de ET'!$I310*((1-Constantes!$E$18)*'Cálculos de ET'!$K310+'Cálculos de ET'!$L310)</f>
        <v>4.207390890390978</v>
      </c>
      <c r="N312" s="11">
        <f>MIN(M312*Constantes!$E$16,0.8*(Q311+Clima!$F310-O312-P312-Constantes!$D$12))</f>
        <v>2.2807870712321763</v>
      </c>
      <c r="O312" s="11">
        <f>IF(Clima!$F310&gt;0.05*Constantes!$E$17,((Clima!$F310-0.05*Constantes!$E$17)^2)/(Clima!$F310+0.95*Constantes!$E$17),0)</f>
        <v>0</v>
      </c>
      <c r="P312" s="11">
        <f>MAX(0,Q311+Clima!$F310-O312-Constantes!$D$11)</f>
        <v>0</v>
      </c>
      <c r="Q312" s="11">
        <f>Q311+Clima!$F310-O312-N312-P312</f>
        <v>29.602361466054173</v>
      </c>
      <c r="R312" s="11">
        <f>0.0526*O312*Clima!$F310^1.218</f>
        <v>0</v>
      </c>
      <c r="S312" s="11">
        <f>R312*Constantes!$E$24</f>
        <v>0</v>
      </c>
      <c r="T312" s="33"/>
      <c r="U312" s="11">
        <v>307</v>
      </c>
      <c r="V312" s="11">
        <f>'Cálculos de ET'!$I310*((1-Constantes!$F$18)*'Cálculos de ET'!$K310+'Cálculos de ET'!$L310)</f>
        <v>4.207390890390978</v>
      </c>
      <c r="W312" s="11">
        <f>MIN(V312*Constantes!$F$16,0.8*(Z311+Clima!$F310-X312-Y312-Constantes!$D$12))</f>
        <v>2.489347405737854</v>
      </c>
      <c r="X312" s="11">
        <f>IF(Clima!$F310&gt;0.05*Constantes!$F$17,((Clima!$F310-0.05*Constantes!$F$17)^2)/(Clima!$F310+0.95*Constantes!$F$17),0)</f>
        <v>0</v>
      </c>
      <c r="Y312" s="11">
        <f>MAX(0,Z311+Clima!$F310-X312-Constantes!$D$11)</f>
        <v>0</v>
      </c>
      <c r="Z312" s="11">
        <f>Z311+Clima!$F310-X312-W312-Y312</f>
        <v>27.554270680335481</v>
      </c>
      <c r="AA312" s="11">
        <f>0.0526*X312*Clima!$F310^1.218</f>
        <v>0</v>
      </c>
      <c r="AB312" s="11">
        <f>AA312*Constantes!$F$24</f>
        <v>0</v>
      </c>
      <c r="AC312" s="33"/>
      <c r="AD312" s="11">
        <v>307</v>
      </c>
      <c r="AE312" s="11">
        <f>0.0526*Clima!$F310^2.218</f>
        <v>0</v>
      </c>
      <c r="AF312" s="11">
        <f>IF(Clima!$F310&gt;0.05*$AJ$6,((Clima!$F310-0.05*$AJ$6)^2)/(Clima!$F310+0.95*$AJ$6),0)</f>
        <v>0</v>
      </c>
      <c r="AG312" s="11">
        <v>0</v>
      </c>
      <c r="AH312" s="11"/>
      <c r="AI312" s="11"/>
      <c r="AJ312" s="33"/>
      <c r="AK312" s="34"/>
    </row>
    <row r="313" spans="2:37" x14ac:dyDescent="0.25">
      <c r="B313" s="32"/>
      <c r="C313" s="11">
        <v>308</v>
      </c>
      <c r="D313" s="11">
        <f>'Cálculos de ET'!$I311*((1-Constantes!$D$18)*'Cálculos de ET'!$K311+'Cálculos de ET'!$L311)</f>
        <v>4.1461251837832833</v>
      </c>
      <c r="E313" s="11">
        <f>MIN(D313*Constantes!$D$16,0.8*(H312+Clima!$F311-F313-G313-Constantes!$D$12))</f>
        <v>2.059271095249239</v>
      </c>
      <c r="F313" s="11">
        <f>IF(Clima!$F311&gt;0.05*Constantes!$D$17,((Clima!$F311-0.05*Constantes!$D$17)^2)/(Clima!$F311+0.95*Constantes!$D$17),0)</f>
        <v>0</v>
      </c>
      <c r="G313" s="11">
        <f>MAX(0,H312+Clima!$F311-F313-Constantes!$D$11)</f>
        <v>0</v>
      </c>
      <c r="H313" s="11">
        <f>H312+Clima!$F311-F313-E313-G313</f>
        <v>32.019589799534707</v>
      </c>
      <c r="I313" s="11">
        <f>0.0526*F313*Clima!$F311^1.218</f>
        <v>0</v>
      </c>
      <c r="J313" s="11">
        <f>I313*Constantes!$D$24</f>
        <v>0</v>
      </c>
      <c r="K313" s="33"/>
      <c r="L313" s="11">
        <v>308</v>
      </c>
      <c r="M313" s="11">
        <f>'Cálculos de ET'!$I311*((1-Constantes!$E$18)*'Cálculos de ET'!$K311+'Cálculos de ET'!$L311)</f>
        <v>4.1461251837832833</v>
      </c>
      <c r="N313" s="11">
        <f>MIN(M313*Constantes!$E$16,0.8*(Q312+Clima!$F311-O313-P313-Constantes!$D$12))</f>
        <v>2.2475755073007471</v>
      </c>
      <c r="O313" s="11">
        <f>IF(Clima!$F311&gt;0.05*Constantes!$E$17,((Clima!$F311-0.05*Constantes!$E$17)^2)/(Clima!$F311+0.95*Constantes!$E$17),0)</f>
        <v>0</v>
      </c>
      <c r="P313" s="11">
        <f>MAX(0,Q312+Clima!$F311-O313-Constantes!$D$11)</f>
        <v>0</v>
      </c>
      <c r="Q313" s="11">
        <f>Q312+Clima!$F311-O313-N313-P313</f>
        <v>29.954785958753423</v>
      </c>
      <c r="R313" s="11">
        <f>0.0526*O313*Clima!$F311^1.218</f>
        <v>0</v>
      </c>
      <c r="S313" s="11">
        <f>R313*Constantes!$E$24</f>
        <v>0</v>
      </c>
      <c r="T313" s="33"/>
      <c r="U313" s="11">
        <v>308</v>
      </c>
      <c r="V313" s="11">
        <f>'Cálculos de ET'!$I311*((1-Constantes!$F$18)*'Cálculos de ET'!$K311+'Cálculos de ET'!$L311)</f>
        <v>4.1461251837832833</v>
      </c>
      <c r="W313" s="11">
        <f>MIN(V313*Constantes!$F$16,0.8*(Z312+Clima!$F311-X313-Y313-Constantes!$D$12))</f>
        <v>2.453098901194843</v>
      </c>
      <c r="X313" s="11">
        <f>IF(Clima!$F311&gt;0.05*Constantes!$F$17,((Clima!$F311-0.05*Constantes!$F$17)^2)/(Clima!$F311+0.95*Constantes!$F$17),0)</f>
        <v>0</v>
      </c>
      <c r="Y313" s="11">
        <f>MAX(0,Z312+Clima!$F311-X313-Constantes!$D$11)</f>
        <v>0</v>
      </c>
      <c r="Z313" s="11">
        <f>Z312+Clima!$F311-X313-W313-Y313</f>
        <v>27.70117177914064</v>
      </c>
      <c r="AA313" s="11">
        <f>0.0526*X313*Clima!$F311^1.218</f>
        <v>0</v>
      </c>
      <c r="AB313" s="11">
        <f>AA313*Constantes!$F$24</f>
        <v>0</v>
      </c>
      <c r="AC313" s="33"/>
      <c r="AD313" s="11">
        <v>308</v>
      </c>
      <c r="AE313" s="11">
        <f>0.0526*Clima!$F311^2.218</f>
        <v>0.43792186533391209</v>
      </c>
      <c r="AF313" s="11">
        <f>IF(Clima!$F311&gt;0.05*$AJ$6,((Clima!$F311-0.05*$AJ$6)^2)/(Clima!$F311+0.95*$AJ$6),0)</f>
        <v>2.1229385132854627E-2</v>
      </c>
      <c r="AG313" s="11">
        <v>3.5756968989506619E-3</v>
      </c>
      <c r="AH313" s="11"/>
      <c r="AI313" s="11"/>
      <c r="AJ313" s="33"/>
      <c r="AK313" s="34"/>
    </row>
    <row r="314" spans="2:37" x14ac:dyDescent="0.25">
      <c r="B314" s="32"/>
      <c r="C314" s="11">
        <v>309</v>
      </c>
      <c r="D314" s="11">
        <f>'Cálculos de ET'!$I312*((1-Constantes!$D$18)*'Cálculos de ET'!$K312+'Cálculos de ET'!$L312)</f>
        <v>4.2652809841984389</v>
      </c>
      <c r="E314" s="11">
        <f>MIN(D314*Constantes!$D$16,0.8*(H313+Clima!$F312-F314-G314-Constantes!$D$12))</f>
        <v>2.1184526406077699</v>
      </c>
      <c r="F314" s="11">
        <f>IF(Clima!$F312&gt;0.05*Constantes!$D$17,((Clima!$F312-0.05*Constantes!$D$17)^2)/(Clima!$F312+0.95*Constantes!$D$17),0)</f>
        <v>0</v>
      </c>
      <c r="G314" s="11">
        <f>MAX(0,H313+Clima!$F312-F314-Constantes!$D$11)</f>
        <v>0</v>
      </c>
      <c r="H314" s="11">
        <f>H313+Clima!$F312-F314-E314-G314</f>
        <v>31.001137158926937</v>
      </c>
      <c r="I314" s="11">
        <f>0.0526*F314*Clima!$F312^1.218</f>
        <v>0</v>
      </c>
      <c r="J314" s="11">
        <f>I314*Constantes!$D$24</f>
        <v>0</v>
      </c>
      <c r="K314" s="33"/>
      <c r="L314" s="11">
        <v>309</v>
      </c>
      <c r="M314" s="11">
        <f>'Cálculos de ET'!$I312*((1-Constantes!$E$18)*'Cálculos de ET'!$K312+'Cálculos de ET'!$L312)</f>
        <v>4.2652809841984389</v>
      </c>
      <c r="N314" s="11">
        <f>MIN(M314*Constantes!$E$16,0.8*(Q313+Clima!$F312-O314-P314-Constantes!$D$12))</f>
        <v>2.3121687471800949</v>
      </c>
      <c r="O314" s="11">
        <f>IF(Clima!$F312&gt;0.05*Constantes!$E$17,((Clima!$F312-0.05*Constantes!$E$17)^2)/(Clima!$F312+0.95*Constantes!$E$17),0)</f>
        <v>0</v>
      </c>
      <c r="P314" s="11">
        <f>MAX(0,Q313+Clima!$F312-O314-Constantes!$D$11)</f>
        <v>0</v>
      </c>
      <c r="Q314" s="11">
        <f>Q313+Clima!$F312-O314-N314-P314</f>
        <v>28.742617211573329</v>
      </c>
      <c r="R314" s="11">
        <f>0.0526*O314*Clima!$F312^1.218</f>
        <v>0</v>
      </c>
      <c r="S314" s="11">
        <f>R314*Constantes!$E$24</f>
        <v>0</v>
      </c>
      <c r="T314" s="33"/>
      <c r="U314" s="11">
        <v>309</v>
      </c>
      <c r="V314" s="11">
        <f>'Cálculos de ET'!$I312*((1-Constantes!$F$18)*'Cálculos de ET'!$K312+'Cálculos de ET'!$L312)</f>
        <v>4.2652809841984389</v>
      </c>
      <c r="W314" s="11">
        <f>MIN(V314*Constantes!$F$16,0.8*(Z313+Clima!$F312-X314-Y314-Constantes!$D$12))</f>
        <v>2.5235986931964653</v>
      </c>
      <c r="X314" s="11">
        <f>IF(Clima!$F312&gt;0.05*Constantes!$F$17,((Clima!$F312-0.05*Constantes!$F$17)^2)/(Clima!$F312+0.95*Constantes!$F$17),0)</f>
        <v>0</v>
      </c>
      <c r="Y314" s="11">
        <f>MAX(0,Z313+Clima!$F312-X314-Constantes!$D$11)</f>
        <v>0</v>
      </c>
      <c r="Z314" s="11">
        <f>Z313+Clima!$F312-X314-W314-Y314</f>
        <v>26.277573085944177</v>
      </c>
      <c r="AA314" s="11">
        <f>0.0526*X314*Clima!$F312^1.218</f>
        <v>0</v>
      </c>
      <c r="AB314" s="11">
        <f>AA314*Constantes!$F$24</f>
        <v>0</v>
      </c>
      <c r="AC314" s="33"/>
      <c r="AD314" s="11">
        <v>309</v>
      </c>
      <c r="AE314" s="11">
        <f>0.0526*Clima!$F312^2.218</f>
        <v>6.4982246287524456E-2</v>
      </c>
      <c r="AF314" s="11">
        <f>IF(Clima!$F312&gt;0.05*$AJ$6,((Clima!$F312-0.05*$AJ$6)^2)/(Clima!$F312+0.95*$AJ$6),0)</f>
        <v>0</v>
      </c>
      <c r="AG314" s="11">
        <v>0</v>
      </c>
      <c r="AH314" s="11"/>
      <c r="AI314" s="11"/>
      <c r="AJ314" s="33"/>
      <c r="AK314" s="34"/>
    </row>
    <row r="315" spans="2:37" x14ac:dyDescent="0.25">
      <c r="B315" s="32"/>
      <c r="C315" s="11">
        <v>310</v>
      </c>
      <c r="D315" s="11">
        <f>'Cálculos de ET'!$I313*((1-Constantes!$D$18)*'Cálculos de ET'!$K313+'Cálculos de ET'!$L313)</f>
        <v>4.2164586381488149</v>
      </c>
      <c r="E315" s="11">
        <f>MIN(D315*Constantes!$D$16,0.8*(H314+Clima!$F313-F315-G315-Constantes!$D$12))</f>
        <v>2.0942038681839459</v>
      </c>
      <c r="F315" s="11">
        <f>IF(Clima!$F313&gt;0.05*Constantes!$D$17,((Clima!$F313-0.05*Constantes!$D$17)^2)/(Clima!$F313+0.95*Constantes!$D$17),0)</f>
        <v>0</v>
      </c>
      <c r="G315" s="11">
        <f>MAX(0,H314+Clima!$F313-F315-Constantes!$D$11)</f>
        <v>0</v>
      </c>
      <c r="H315" s="11">
        <f>H314+Clima!$F313-F315-E315-G315</f>
        <v>29.006933290742992</v>
      </c>
      <c r="I315" s="11">
        <f>0.0526*F315*Clima!$F313^1.218</f>
        <v>0</v>
      </c>
      <c r="J315" s="11">
        <f>I315*Constantes!$D$24</f>
        <v>0</v>
      </c>
      <c r="K315" s="33"/>
      <c r="L315" s="11">
        <v>310</v>
      </c>
      <c r="M315" s="11">
        <f>'Cálculos de ET'!$I313*((1-Constantes!$E$18)*'Cálculos de ET'!$K313+'Cálculos de ET'!$L313)</f>
        <v>4.2164586381488149</v>
      </c>
      <c r="N315" s="11">
        <f>MIN(M315*Constantes!$E$16,0.8*(Q314+Clima!$F313-O315-P315-Constantes!$D$12))</f>
        <v>2.2857026120958746</v>
      </c>
      <c r="O315" s="11">
        <f>IF(Clima!$F313&gt;0.05*Constantes!$E$17,((Clima!$F313-0.05*Constantes!$E$17)^2)/(Clima!$F313+0.95*Constantes!$E$17),0)</f>
        <v>0</v>
      </c>
      <c r="P315" s="11">
        <f>MAX(0,Q314+Clima!$F313-O315-Constantes!$D$11)</f>
        <v>0</v>
      </c>
      <c r="Q315" s="11">
        <f>Q314+Clima!$F313-O315-N315-P315</f>
        <v>26.556914599477455</v>
      </c>
      <c r="R315" s="11">
        <f>0.0526*O315*Clima!$F313^1.218</f>
        <v>0</v>
      </c>
      <c r="S315" s="11">
        <f>R315*Constantes!$E$24</f>
        <v>0</v>
      </c>
      <c r="T315" s="33"/>
      <c r="U315" s="11">
        <v>310</v>
      </c>
      <c r="V315" s="11">
        <f>'Cálculos de ET'!$I313*((1-Constantes!$F$18)*'Cálculos de ET'!$K313+'Cálculos de ET'!$L313)</f>
        <v>4.2164586381488149</v>
      </c>
      <c r="W315" s="11">
        <f>MIN(V315*Constantes!$F$16,0.8*(Z314+Clima!$F313-X315-Y315-Constantes!$D$12))</f>
        <v>2.4947124347890908</v>
      </c>
      <c r="X315" s="11">
        <f>IF(Clima!$F313&gt;0.05*Constantes!$F$17,((Clima!$F313-0.05*Constantes!$F$17)^2)/(Clima!$F313+0.95*Constantes!$F$17),0)</f>
        <v>0</v>
      </c>
      <c r="Y315" s="11">
        <f>MAX(0,Z314+Clima!$F313-X315-Constantes!$D$11)</f>
        <v>0</v>
      </c>
      <c r="Z315" s="11">
        <f>Z314+Clima!$F313-X315-W315-Y315</f>
        <v>23.882860651155088</v>
      </c>
      <c r="AA315" s="11">
        <f>0.0526*X315*Clima!$F313^1.218</f>
        <v>0</v>
      </c>
      <c r="AB315" s="11">
        <f>AA315*Constantes!$F$24</f>
        <v>0</v>
      </c>
      <c r="AC315" s="33"/>
      <c r="AD315" s="11">
        <v>310</v>
      </c>
      <c r="AE315" s="11">
        <f>0.0526*Clima!$F313^2.218</f>
        <v>3.1840930012055863E-4</v>
      </c>
      <c r="AF315" s="11">
        <f>IF(Clima!$F313&gt;0.05*$AJ$6,((Clima!$F313-0.05*$AJ$6)^2)/(Clima!$F313+0.95*$AJ$6),0)</f>
        <v>0</v>
      </c>
      <c r="AG315" s="11">
        <v>0</v>
      </c>
      <c r="AH315" s="11"/>
      <c r="AI315" s="11"/>
      <c r="AJ315" s="33"/>
      <c r="AK315" s="34"/>
    </row>
    <row r="316" spans="2:37" x14ac:dyDescent="0.25">
      <c r="B316" s="32"/>
      <c r="C316" s="11">
        <v>311</v>
      </c>
      <c r="D316" s="11">
        <f>'Cálculos de ET'!$I314*((1-Constantes!$D$18)*'Cálculos de ET'!$K314+'Cálculos de ET'!$L314)</f>
        <v>4.1975951645118945</v>
      </c>
      <c r="E316" s="11">
        <f>MIN(D316*Constantes!$D$16,0.8*(H315+Clima!$F314-F316-G316-Constantes!$D$12))</f>
        <v>2.0848348780317814</v>
      </c>
      <c r="F316" s="11">
        <f>IF(Clima!$F314&gt;0.05*Constantes!$D$17,((Clima!$F314-0.05*Constantes!$D$17)^2)/(Clima!$F314+0.95*Constantes!$D$17),0)</f>
        <v>0</v>
      </c>
      <c r="G316" s="11">
        <f>MAX(0,H315+Clima!$F314-F316-Constantes!$D$11)</f>
        <v>0</v>
      </c>
      <c r="H316" s="11">
        <f>H315+Clima!$F314-F316-E316-G316</f>
        <v>28.922098412711211</v>
      </c>
      <c r="I316" s="11">
        <f>0.0526*F316*Clima!$F314^1.218</f>
        <v>0</v>
      </c>
      <c r="J316" s="11">
        <f>I316*Constantes!$D$24</f>
        <v>0</v>
      </c>
      <c r="K316" s="33"/>
      <c r="L316" s="11">
        <v>311</v>
      </c>
      <c r="M316" s="11">
        <f>'Cálculos de ET'!$I314*((1-Constantes!$E$18)*'Cálculos de ET'!$K314+'Cálculos de ET'!$L314)</f>
        <v>4.1975951645118945</v>
      </c>
      <c r="N316" s="11">
        <f>MIN(M316*Constantes!$E$16,0.8*(Q315+Clima!$F314-O316-P316-Constantes!$D$12))</f>
        <v>2.2754769002686528</v>
      </c>
      <c r="O316" s="11">
        <f>IF(Clima!$F314&gt;0.05*Constantes!$E$17,((Clima!$F314-0.05*Constantes!$E$17)^2)/(Clima!$F314+0.95*Constantes!$E$17),0)</f>
        <v>0</v>
      </c>
      <c r="P316" s="11">
        <f>MAX(0,Q315+Clima!$F314-O316-Constantes!$D$11)</f>
        <v>0</v>
      </c>
      <c r="Q316" s="11">
        <f>Q315+Clima!$F314-O316-N316-P316</f>
        <v>26.281437699208801</v>
      </c>
      <c r="R316" s="11">
        <f>0.0526*O316*Clima!$F314^1.218</f>
        <v>0</v>
      </c>
      <c r="S316" s="11">
        <f>R316*Constantes!$E$24</f>
        <v>0</v>
      </c>
      <c r="T316" s="33"/>
      <c r="U316" s="11">
        <v>311</v>
      </c>
      <c r="V316" s="11">
        <f>'Cálculos de ET'!$I314*((1-Constantes!$F$18)*'Cálculos de ET'!$K314+'Cálculos de ET'!$L314)</f>
        <v>4.1975951645118945</v>
      </c>
      <c r="W316" s="11">
        <f>MIN(V316*Constantes!$F$16,0.8*(Z315+Clima!$F314-X316-Y316-Constantes!$D$12))</f>
        <v>2.4835516607168469</v>
      </c>
      <c r="X316" s="11">
        <f>IF(Clima!$F314&gt;0.05*Constantes!$F$17,((Clima!$F314-0.05*Constantes!$F$17)^2)/(Clima!$F314+0.95*Constantes!$F$17),0)</f>
        <v>0</v>
      </c>
      <c r="Y316" s="11">
        <f>MAX(0,Z315+Clima!$F314-X316-Constantes!$D$11)</f>
        <v>0</v>
      </c>
      <c r="Z316" s="11">
        <f>Z315+Clima!$F314-X316-W316-Y316</f>
        <v>23.399308990438243</v>
      </c>
      <c r="AA316" s="11">
        <f>0.0526*X316*Clima!$F314^1.218</f>
        <v>0</v>
      </c>
      <c r="AB316" s="11">
        <f>AA316*Constantes!$F$24</f>
        <v>0</v>
      </c>
      <c r="AC316" s="33"/>
      <c r="AD316" s="11">
        <v>311</v>
      </c>
      <c r="AE316" s="11">
        <f>0.0526*Clima!$F314^2.218</f>
        <v>0.24472045674166781</v>
      </c>
      <c r="AF316" s="11">
        <f>IF(Clima!$F314&gt;0.05*$AJ$6,((Clima!$F314-0.05*$AJ$6)^2)/(Clima!$F314+0.95*$AJ$6),0)</f>
        <v>2.0605192437462322E-3</v>
      </c>
      <c r="AG316" s="11">
        <v>2.5212560522728692E-4</v>
      </c>
      <c r="AH316" s="11"/>
      <c r="AI316" s="11"/>
      <c r="AJ316" s="33"/>
      <c r="AK316" s="34"/>
    </row>
    <row r="317" spans="2:37" x14ac:dyDescent="0.25">
      <c r="B317" s="32"/>
      <c r="C317" s="11">
        <v>312</v>
      </c>
      <c r="D317" s="11">
        <f>'Cálculos de ET'!$I315*((1-Constantes!$D$18)*'Cálculos de ET'!$K315+'Cálculos de ET'!$L315)</f>
        <v>4.2000891425803903</v>
      </c>
      <c r="E317" s="11">
        <f>MIN(D317*Constantes!$D$16,0.8*(H316+Clima!$F315-F317-G317-Constantes!$D$12))</f>
        <v>2.0860735712021481</v>
      </c>
      <c r="F317" s="11">
        <f>IF(Clima!$F315&gt;0.05*Constantes!$D$17,((Clima!$F315-0.05*Constantes!$D$17)^2)/(Clima!$F315+0.95*Constantes!$D$17),0)</f>
        <v>0</v>
      </c>
      <c r="G317" s="11">
        <f>MAX(0,H316+Clima!$F315-F317-Constantes!$D$11)</f>
        <v>0</v>
      </c>
      <c r="H317" s="11">
        <f>H316+Clima!$F315-F317-E317-G317</f>
        <v>26.836024841509062</v>
      </c>
      <c r="I317" s="11">
        <f>0.0526*F317*Clima!$F315^1.218</f>
        <v>0</v>
      </c>
      <c r="J317" s="11">
        <f>I317*Constantes!$D$24</f>
        <v>0</v>
      </c>
      <c r="K317" s="33"/>
      <c r="L317" s="11">
        <v>312</v>
      </c>
      <c r="M317" s="11">
        <f>'Cálculos de ET'!$I315*((1-Constantes!$E$18)*'Cálculos de ET'!$K315+'Cálculos de ET'!$L315)</f>
        <v>4.2000891425803903</v>
      </c>
      <c r="N317" s="11">
        <f>MIN(M317*Constantes!$E$16,0.8*(Q316+Clima!$F315-O317-P317-Constantes!$D$12))</f>
        <v>2.2768288623474682</v>
      </c>
      <c r="O317" s="11">
        <f>IF(Clima!$F315&gt;0.05*Constantes!$E$17,((Clima!$F315-0.05*Constantes!$E$17)^2)/(Clima!$F315+0.95*Constantes!$E$17),0)</f>
        <v>0</v>
      </c>
      <c r="P317" s="11">
        <f>MAX(0,Q316+Clima!$F315-O317-Constantes!$D$11)</f>
        <v>0</v>
      </c>
      <c r="Q317" s="11">
        <f>Q316+Clima!$F315-O317-N317-P317</f>
        <v>24.004608836861333</v>
      </c>
      <c r="R317" s="11">
        <f>0.0526*O317*Clima!$F315^1.218</f>
        <v>0</v>
      </c>
      <c r="S317" s="11">
        <f>R317*Constantes!$E$24</f>
        <v>0</v>
      </c>
      <c r="T317" s="33"/>
      <c r="U317" s="11">
        <v>312</v>
      </c>
      <c r="V317" s="11">
        <f>'Cálculos de ET'!$I315*((1-Constantes!$F$18)*'Cálculos de ET'!$K315+'Cálculos de ET'!$L315)</f>
        <v>4.2000891425803903</v>
      </c>
      <c r="W317" s="11">
        <f>MIN(V317*Constantes!$F$16,0.8*(Z316+Clima!$F315-X317-Y317-Constantes!$D$12))</f>
        <v>2.48502724926959</v>
      </c>
      <c r="X317" s="11">
        <f>IF(Clima!$F315&gt;0.05*Constantes!$F$17,((Clima!$F315-0.05*Constantes!$F$17)^2)/(Clima!$F315+0.95*Constantes!$F$17),0)</f>
        <v>0</v>
      </c>
      <c r="Y317" s="11">
        <f>MAX(0,Z316+Clima!$F315-X317-Constantes!$D$11)</f>
        <v>0</v>
      </c>
      <c r="Z317" s="11">
        <f>Z316+Clima!$F315-X317-W317-Y317</f>
        <v>20.914281741168654</v>
      </c>
      <c r="AA317" s="11">
        <f>0.0526*X317*Clima!$F315^1.218</f>
        <v>0</v>
      </c>
      <c r="AB317" s="11">
        <f>AA317*Constantes!$F$24</f>
        <v>0</v>
      </c>
      <c r="AC317" s="33"/>
      <c r="AD317" s="11">
        <v>312</v>
      </c>
      <c r="AE317" s="11">
        <f>0.0526*Clima!$F315^2.218</f>
        <v>0</v>
      </c>
      <c r="AF317" s="11">
        <f>IF(Clima!$F315&gt;0.05*$AJ$6,((Clima!$F315-0.05*$AJ$6)^2)/(Clima!$F315+0.95*$AJ$6),0)</f>
        <v>0</v>
      </c>
      <c r="AG317" s="11">
        <v>0</v>
      </c>
      <c r="AH317" s="11"/>
      <c r="AI317" s="11"/>
      <c r="AJ317" s="33"/>
      <c r="AK317" s="34"/>
    </row>
    <row r="318" spans="2:37" x14ac:dyDescent="0.25">
      <c r="B318" s="32"/>
      <c r="C318" s="11">
        <v>313</v>
      </c>
      <c r="D318" s="11">
        <f>'Cálculos de ET'!$I316*((1-Constantes!$D$18)*'Cálculos de ET'!$K316+'Cálculos de ET'!$L316)</f>
        <v>4.2455428978036078</v>
      </c>
      <c r="E318" s="11">
        <f>MIN(D318*Constantes!$D$16,0.8*(H317+Clima!$F316-F318-G318-Constantes!$D$12))</f>
        <v>2.1086492533517873</v>
      </c>
      <c r="F318" s="11">
        <f>IF(Clima!$F316&gt;0.05*Constantes!$D$17,((Clima!$F316-0.05*Constantes!$D$17)^2)/(Clima!$F316+0.95*Constantes!$D$17),0)</f>
        <v>0</v>
      </c>
      <c r="G318" s="11">
        <f>MAX(0,H317+Clima!$F316-F318-Constantes!$D$11)</f>
        <v>0</v>
      </c>
      <c r="H318" s="11">
        <f>H317+Clima!$F316-F318-E318-G318</f>
        <v>25.127375588157271</v>
      </c>
      <c r="I318" s="11">
        <f>0.0526*F318*Clima!$F316^1.218</f>
        <v>0</v>
      </c>
      <c r="J318" s="11">
        <f>I318*Constantes!$D$24</f>
        <v>0</v>
      </c>
      <c r="K318" s="33"/>
      <c r="L318" s="11">
        <v>313</v>
      </c>
      <c r="M318" s="11">
        <f>'Cálculos de ET'!$I316*((1-Constantes!$E$18)*'Cálculos de ET'!$K316+'Cálculos de ET'!$L316)</f>
        <v>4.2455428978036078</v>
      </c>
      <c r="N318" s="11">
        <f>MIN(M318*Constantes!$E$16,0.8*(Q317+Clima!$F316-O318-P318-Constantes!$D$12))</f>
        <v>2.3014689159942145</v>
      </c>
      <c r="O318" s="11">
        <f>IF(Clima!$F316&gt;0.05*Constantes!$E$17,((Clima!$F316-0.05*Constantes!$E$17)^2)/(Clima!$F316+0.95*Constantes!$E$17),0)</f>
        <v>0</v>
      </c>
      <c r="P318" s="11">
        <f>MAX(0,Q317+Clima!$F316-O318-Constantes!$D$11)</f>
        <v>0</v>
      </c>
      <c r="Q318" s="11">
        <f>Q317+Clima!$F316-O318-N318-P318</f>
        <v>22.103139920867118</v>
      </c>
      <c r="R318" s="11">
        <f>0.0526*O318*Clima!$F316^1.218</f>
        <v>0</v>
      </c>
      <c r="S318" s="11">
        <f>R318*Constantes!$E$24</f>
        <v>0</v>
      </c>
      <c r="T318" s="33"/>
      <c r="U318" s="11">
        <v>313</v>
      </c>
      <c r="V318" s="11">
        <f>'Cálculos de ET'!$I316*((1-Constantes!$F$18)*'Cálculos de ET'!$K316+'Cálculos de ET'!$L316)</f>
        <v>4.2455428978036078</v>
      </c>
      <c r="W318" s="11">
        <f>MIN(V318*Constantes!$F$16,0.8*(Z317+Clima!$F316-X318-Y318-Constantes!$D$12))</f>
        <v>2.5119204452177906</v>
      </c>
      <c r="X318" s="11">
        <f>IF(Clima!$F316&gt;0.05*Constantes!$F$17,((Clima!$F316-0.05*Constantes!$F$17)^2)/(Clima!$F316+0.95*Constantes!$F$17),0)</f>
        <v>0</v>
      </c>
      <c r="Y318" s="11">
        <f>MAX(0,Z317+Clima!$F316-X318-Constantes!$D$11)</f>
        <v>0</v>
      </c>
      <c r="Z318" s="11">
        <f>Z317+Clima!$F316-X318-W318-Y318</f>
        <v>18.802361295950863</v>
      </c>
      <c r="AA318" s="11">
        <f>0.0526*X318*Clima!$F316^1.218</f>
        <v>0</v>
      </c>
      <c r="AB318" s="11">
        <f>AA318*Constantes!$F$24</f>
        <v>0</v>
      </c>
      <c r="AC318" s="33"/>
      <c r="AD318" s="11">
        <v>313</v>
      </c>
      <c r="AE318" s="11">
        <f>0.0526*Clima!$F316^2.218</f>
        <v>6.8921513346888582E-3</v>
      </c>
      <c r="AF318" s="11">
        <f>IF(Clima!$F316&gt;0.05*$AJ$6,((Clima!$F316-0.05*$AJ$6)^2)/(Clima!$F316+0.95*$AJ$6),0)</f>
        <v>0</v>
      </c>
      <c r="AG318" s="11">
        <v>0</v>
      </c>
      <c r="AH318" s="11"/>
      <c r="AI318" s="11"/>
      <c r="AJ318" s="33"/>
      <c r="AK318" s="34"/>
    </row>
    <row r="319" spans="2:37" x14ac:dyDescent="0.25">
      <c r="B319" s="32"/>
      <c r="C319" s="11">
        <v>314</v>
      </c>
      <c r="D319" s="11">
        <f>'Cálculos de ET'!$I317*((1-Constantes!$D$18)*'Cálculos de ET'!$K317+'Cálculos de ET'!$L317)</f>
        <v>4.1873564973074551</v>
      </c>
      <c r="E319" s="11">
        <f>MIN(D319*Constantes!$D$16,0.8*(H318+Clima!$F317-F319-G319-Constantes!$D$12))</f>
        <v>2.0797496019020483</v>
      </c>
      <c r="F319" s="11">
        <f>IF(Clima!$F317&gt;0.05*Constantes!$D$17,((Clima!$F317-0.05*Constantes!$D$17)^2)/(Clima!$F317+0.95*Constantes!$D$17),0)</f>
        <v>0</v>
      </c>
      <c r="G319" s="11">
        <f>MAX(0,H318+Clima!$F317-F319-Constantes!$D$11)</f>
        <v>0</v>
      </c>
      <c r="H319" s="11">
        <f>H318+Clima!$F317-F319-E319-G319</f>
        <v>23.047625986255223</v>
      </c>
      <c r="I319" s="11">
        <f>0.0526*F319*Clima!$F317^1.218</f>
        <v>0</v>
      </c>
      <c r="J319" s="11">
        <f>I319*Constantes!$D$24</f>
        <v>0</v>
      </c>
      <c r="K319" s="33"/>
      <c r="L319" s="11">
        <v>314</v>
      </c>
      <c r="M319" s="11">
        <f>'Cálculos de ET'!$I317*((1-Constantes!$E$18)*'Cálculos de ET'!$K317+'Cálculos de ET'!$L317)</f>
        <v>4.1873564973074551</v>
      </c>
      <c r="N319" s="11">
        <f>MIN(M319*Constantes!$E$16,0.8*(Q318+Clima!$F317-O319-P319-Constantes!$D$12))</f>
        <v>2.2699266149742989</v>
      </c>
      <c r="O319" s="11">
        <f>IF(Clima!$F317&gt;0.05*Constantes!$E$17,((Clima!$F317-0.05*Constantes!$E$17)^2)/(Clima!$F317+0.95*Constantes!$E$17),0)</f>
        <v>0</v>
      </c>
      <c r="P319" s="11">
        <f>MAX(0,Q318+Clima!$F317-O319-Constantes!$D$11)</f>
        <v>0</v>
      </c>
      <c r="Q319" s="11">
        <f>Q318+Clima!$F317-O319-N319-P319</f>
        <v>19.833213305892819</v>
      </c>
      <c r="R319" s="11">
        <f>0.0526*O319*Clima!$F317^1.218</f>
        <v>0</v>
      </c>
      <c r="S319" s="11">
        <f>R319*Constantes!$E$24</f>
        <v>0</v>
      </c>
      <c r="T319" s="33"/>
      <c r="U319" s="11">
        <v>314</v>
      </c>
      <c r="V319" s="11">
        <f>'Cálculos de ET'!$I317*((1-Constantes!$F$18)*'Cálculos de ET'!$K317+'Cálculos de ET'!$L317)</f>
        <v>4.1873564973074551</v>
      </c>
      <c r="W319" s="11">
        <f>MIN(V319*Constantes!$F$16,0.8*(Z318+Clima!$F317-X319-Y319-Constantes!$D$12))</f>
        <v>2.4774938447668728</v>
      </c>
      <c r="X319" s="11">
        <f>IF(Clima!$F317&gt;0.05*Constantes!$F$17,((Clima!$F317-0.05*Constantes!$F$17)^2)/(Clima!$F317+0.95*Constantes!$F$17),0)</f>
        <v>0</v>
      </c>
      <c r="Y319" s="11">
        <f>MAX(0,Z318+Clima!$F317-X319-Constantes!$D$11)</f>
        <v>0</v>
      </c>
      <c r="Z319" s="11">
        <f>Z318+Clima!$F317-X319-W319-Y319</f>
        <v>16.324867451183991</v>
      </c>
      <c r="AA319" s="11">
        <f>0.0526*X319*Clima!$F317^1.218</f>
        <v>0</v>
      </c>
      <c r="AB319" s="11">
        <f>AA319*Constantes!$F$24</f>
        <v>0</v>
      </c>
      <c r="AC319" s="33"/>
      <c r="AD319" s="11">
        <v>314</v>
      </c>
      <c r="AE319" s="11">
        <f>0.0526*Clima!$F317^2.218</f>
        <v>0</v>
      </c>
      <c r="AF319" s="11">
        <f>IF(Clima!$F317&gt;0.05*$AJ$6,((Clima!$F317-0.05*$AJ$6)^2)/(Clima!$F317+0.95*$AJ$6),0)</f>
        <v>0</v>
      </c>
      <c r="AG319" s="11">
        <v>0</v>
      </c>
      <c r="AH319" s="11"/>
      <c r="AI319" s="11"/>
      <c r="AJ319" s="33"/>
      <c r="AK319" s="34"/>
    </row>
    <row r="320" spans="2:37" x14ac:dyDescent="0.25">
      <c r="B320" s="32"/>
      <c r="C320" s="11">
        <v>315</v>
      </c>
      <c r="D320" s="11">
        <f>'Cálculos de ET'!$I318*((1-Constantes!$D$18)*'Cálculos de ET'!$K318+'Cálculos de ET'!$L318)</f>
        <v>4.055787939984139</v>
      </c>
      <c r="E320" s="11">
        <f>MIN(D320*Constantes!$D$16,0.8*(H319+Clima!$F318-F320-G320-Constantes!$D$12))</f>
        <v>2.0144029673625861</v>
      </c>
      <c r="F320" s="11">
        <f>IF(Clima!$F318&gt;0.05*Constantes!$D$17,((Clima!$F318-0.05*Constantes!$D$17)^2)/(Clima!$F318+0.95*Constantes!$D$17),0)</f>
        <v>0</v>
      </c>
      <c r="G320" s="11">
        <f>MAX(0,H319+Clima!$F318-F320-Constantes!$D$11)</f>
        <v>0</v>
      </c>
      <c r="H320" s="11">
        <f>H319+Clima!$F318-F320-E320-G320</f>
        <v>21.033223018892638</v>
      </c>
      <c r="I320" s="11">
        <f>0.0526*F320*Clima!$F318^1.218</f>
        <v>0</v>
      </c>
      <c r="J320" s="11">
        <f>I320*Constantes!$D$24</f>
        <v>0</v>
      </c>
      <c r="K320" s="33"/>
      <c r="L320" s="11">
        <v>315</v>
      </c>
      <c r="M320" s="11">
        <f>'Cálculos de ET'!$I318*((1-Constantes!$E$18)*'Cálculos de ET'!$K318+'Cálculos de ET'!$L318)</f>
        <v>4.055787939984139</v>
      </c>
      <c r="N320" s="11">
        <f>MIN(M320*Constantes!$E$16,0.8*(Q319+Clima!$F318-O320-P320-Constantes!$D$12))</f>
        <v>2.1986045361988222</v>
      </c>
      <c r="O320" s="11">
        <f>IF(Clima!$F318&gt;0.05*Constantes!$E$17,((Clima!$F318-0.05*Constantes!$E$17)^2)/(Clima!$F318+0.95*Constantes!$E$17),0)</f>
        <v>0</v>
      </c>
      <c r="P320" s="11">
        <f>MAX(0,Q319+Clima!$F318-O320-Constantes!$D$11)</f>
        <v>0</v>
      </c>
      <c r="Q320" s="11">
        <f>Q319+Clima!$F318-O320-N320-P320</f>
        <v>17.634608769693997</v>
      </c>
      <c r="R320" s="11">
        <f>0.0526*O320*Clima!$F318^1.218</f>
        <v>0</v>
      </c>
      <c r="S320" s="11">
        <f>R320*Constantes!$E$24</f>
        <v>0</v>
      </c>
      <c r="T320" s="33"/>
      <c r="U320" s="11">
        <v>315</v>
      </c>
      <c r="V320" s="11">
        <f>'Cálculos de ET'!$I318*((1-Constantes!$F$18)*'Cálculos de ET'!$K318+'Cálculos de ET'!$L318)</f>
        <v>4.055787939984139</v>
      </c>
      <c r="W320" s="11">
        <f>MIN(V320*Constantes!$F$16,0.8*(Z319+Clima!$F318-X320-Y320-Constantes!$D$12))</f>
        <v>2.3996499136033878</v>
      </c>
      <c r="X320" s="11">
        <f>IF(Clima!$F318&gt;0.05*Constantes!$F$17,((Clima!$F318-0.05*Constantes!$F$17)^2)/(Clima!$F318+0.95*Constantes!$F$17),0)</f>
        <v>0</v>
      </c>
      <c r="Y320" s="11">
        <f>MAX(0,Z319+Clima!$F318-X320-Constantes!$D$11)</f>
        <v>0</v>
      </c>
      <c r="Z320" s="11">
        <f>Z319+Clima!$F318-X320-W320-Y320</f>
        <v>13.925217537580604</v>
      </c>
      <c r="AA320" s="11">
        <f>0.0526*X320*Clima!$F318^1.218</f>
        <v>0</v>
      </c>
      <c r="AB320" s="11">
        <f>AA320*Constantes!$F$24</f>
        <v>0</v>
      </c>
      <c r="AC320" s="33"/>
      <c r="AD320" s="11">
        <v>315</v>
      </c>
      <c r="AE320" s="11">
        <f>0.0526*Clima!$F318^2.218</f>
        <v>0</v>
      </c>
      <c r="AF320" s="11">
        <f>IF(Clima!$F318&gt;0.05*$AJ$6,((Clima!$F318-0.05*$AJ$6)^2)/(Clima!$F318+0.95*$AJ$6),0)</f>
        <v>0</v>
      </c>
      <c r="AG320" s="11">
        <v>0</v>
      </c>
      <c r="AH320" s="11"/>
      <c r="AI320" s="11"/>
      <c r="AJ320" s="33"/>
      <c r="AK320" s="34"/>
    </row>
    <row r="321" spans="2:37" x14ac:dyDescent="0.25">
      <c r="B321" s="32"/>
      <c r="C321" s="11">
        <v>316</v>
      </c>
      <c r="D321" s="11">
        <f>'Cálculos de ET'!$I319*((1-Constantes!$D$18)*'Cálculos de ET'!$K319+'Cálculos de ET'!$L319)</f>
        <v>4.1740064832897454</v>
      </c>
      <c r="E321" s="11">
        <f>MIN(D321*Constantes!$D$16,0.8*(H320+Clima!$F319-F321-G321-Constantes!$D$12))</f>
        <v>2.0731190018190193</v>
      </c>
      <c r="F321" s="11">
        <f>IF(Clima!$F319&gt;0.05*Constantes!$D$17,((Clima!$F319-0.05*Constantes!$D$17)^2)/(Clima!$F319+0.95*Constantes!$D$17),0)</f>
        <v>0</v>
      </c>
      <c r="G321" s="11">
        <f>MAX(0,H320+Clima!$F319-F321-Constantes!$D$11)</f>
        <v>0</v>
      </c>
      <c r="H321" s="11">
        <f>H320+Clima!$F319-F321-E321-G321</f>
        <v>18.960104017073618</v>
      </c>
      <c r="I321" s="11">
        <f>0.0526*F321*Clima!$F319^1.218</f>
        <v>0</v>
      </c>
      <c r="J321" s="11">
        <f>I321*Constantes!$D$24</f>
        <v>0</v>
      </c>
      <c r="K321" s="33"/>
      <c r="L321" s="11">
        <v>316</v>
      </c>
      <c r="M321" s="11">
        <f>'Cálculos de ET'!$I319*((1-Constantes!$E$18)*'Cálculos de ET'!$K319+'Cálculos de ET'!$L319)</f>
        <v>4.1740064832897454</v>
      </c>
      <c r="N321" s="11">
        <f>MIN(M321*Constantes!$E$16,0.8*(Q320+Clima!$F319-O321-P321-Constantes!$D$12))</f>
        <v>2.2626896978050626</v>
      </c>
      <c r="O321" s="11">
        <f>IF(Clima!$F319&gt;0.05*Constantes!$E$17,((Clima!$F319-0.05*Constantes!$E$17)^2)/(Clima!$F319+0.95*Constantes!$E$17),0)</f>
        <v>0</v>
      </c>
      <c r="P321" s="11">
        <f>MAX(0,Q320+Clima!$F319-O321-Constantes!$D$11)</f>
        <v>0</v>
      </c>
      <c r="Q321" s="11">
        <f>Q320+Clima!$F319-O321-N321-P321</f>
        <v>15.371919071888936</v>
      </c>
      <c r="R321" s="11">
        <f>0.0526*O321*Clima!$F319^1.218</f>
        <v>0</v>
      </c>
      <c r="S321" s="11">
        <f>R321*Constantes!$E$24</f>
        <v>0</v>
      </c>
      <c r="T321" s="33"/>
      <c r="U321" s="11">
        <v>316</v>
      </c>
      <c r="V321" s="11">
        <f>'Cálculos de ET'!$I319*((1-Constantes!$F$18)*'Cálculos de ET'!$K319+'Cálculos de ET'!$L319)</f>
        <v>4.1740064832897454</v>
      </c>
      <c r="W321" s="11">
        <f>MIN(V321*Constantes!$F$16,0.8*(Z320+Clima!$F319-X321-Y321-Constantes!$D$12))</f>
        <v>2.469595167504095</v>
      </c>
      <c r="X321" s="11">
        <f>IF(Clima!$F319&gt;0.05*Constantes!$F$17,((Clima!$F319-0.05*Constantes!$F$17)^2)/(Clima!$F319+0.95*Constantes!$F$17),0)</f>
        <v>0</v>
      </c>
      <c r="Y321" s="11">
        <f>MAX(0,Z320+Clima!$F319-X321-Constantes!$D$11)</f>
        <v>0</v>
      </c>
      <c r="Z321" s="11">
        <f>Z320+Clima!$F319-X321-W321-Y321</f>
        <v>11.455622370076508</v>
      </c>
      <c r="AA321" s="11">
        <f>0.0526*X321*Clima!$F319^1.218</f>
        <v>0</v>
      </c>
      <c r="AB321" s="11">
        <f>AA321*Constantes!$F$24</f>
        <v>0</v>
      </c>
      <c r="AC321" s="33"/>
      <c r="AD321" s="11">
        <v>316</v>
      </c>
      <c r="AE321" s="11">
        <f>0.0526*Clima!$F319^2.218</f>
        <v>0</v>
      </c>
      <c r="AF321" s="11">
        <f>IF(Clima!$F319&gt;0.05*$AJ$6,((Clima!$F319-0.05*$AJ$6)^2)/(Clima!$F319+0.95*$AJ$6),0)</f>
        <v>0</v>
      </c>
      <c r="AG321" s="11">
        <v>0</v>
      </c>
      <c r="AH321" s="11"/>
      <c r="AI321" s="11"/>
      <c r="AJ321" s="33"/>
      <c r="AK321" s="34"/>
    </row>
    <row r="322" spans="2:37" x14ac:dyDescent="0.25">
      <c r="B322" s="32"/>
      <c r="C322" s="11">
        <v>317</v>
      </c>
      <c r="D322" s="11">
        <f>'Cálculos de ET'!$I320*((1-Constantes!$D$18)*'Cálculos de ET'!$K320+'Cálculos de ET'!$L320)</f>
        <v>4.3010103505782871</v>
      </c>
      <c r="E322" s="11">
        <f>MIN(D322*Constantes!$D$16,0.8*(H321+Clima!$F320-F322-G322-Constantes!$D$12))</f>
        <v>2.1361984751342744</v>
      </c>
      <c r="F322" s="11">
        <f>IF(Clima!$F320&gt;0.05*Constantes!$D$17,((Clima!$F320-0.05*Constantes!$D$17)^2)/(Clima!$F320+0.95*Constantes!$D$17),0)</f>
        <v>0</v>
      </c>
      <c r="G322" s="11">
        <f>MAX(0,H321+Clima!$F320-F322-Constantes!$D$11)</f>
        <v>0</v>
      </c>
      <c r="H322" s="11">
        <f>H321+Clima!$F320-F322-E322-G322</f>
        <v>19.223905541939342</v>
      </c>
      <c r="I322" s="11">
        <f>0.0526*F322*Clima!$F320^1.218</f>
        <v>0</v>
      </c>
      <c r="J322" s="11">
        <f>I322*Constantes!$D$24</f>
        <v>0</v>
      </c>
      <c r="K322" s="33"/>
      <c r="L322" s="11">
        <v>317</v>
      </c>
      <c r="M322" s="11">
        <f>'Cálculos de ET'!$I320*((1-Constantes!$E$18)*'Cálculos de ET'!$K320+'Cálculos de ET'!$L320)</f>
        <v>4.3010103505782871</v>
      </c>
      <c r="N322" s="11">
        <f>MIN(M322*Constantes!$E$16,0.8*(Q321+Clima!$F320-O322-P322-Constantes!$D$12))</f>
        <v>2.3315373010001328</v>
      </c>
      <c r="O322" s="11">
        <f>IF(Clima!$F320&gt;0.05*Constantes!$E$17,((Clima!$F320-0.05*Constantes!$E$17)^2)/(Clima!$F320+0.95*Constantes!$E$17),0)</f>
        <v>0</v>
      </c>
      <c r="P322" s="11">
        <f>MAX(0,Q321+Clima!$F320-O322-Constantes!$D$11)</f>
        <v>0</v>
      </c>
      <c r="Q322" s="11">
        <f>Q321+Clima!$F320-O322-N322-P322</f>
        <v>15.440381770888802</v>
      </c>
      <c r="R322" s="11">
        <f>0.0526*O322*Clima!$F320^1.218</f>
        <v>0</v>
      </c>
      <c r="S322" s="11">
        <f>R322*Constantes!$E$24</f>
        <v>0</v>
      </c>
      <c r="T322" s="33"/>
      <c r="U322" s="11">
        <v>317</v>
      </c>
      <c r="V322" s="11">
        <f>'Cálculos de ET'!$I320*((1-Constantes!$F$18)*'Cálculos de ET'!$K320+'Cálculos de ET'!$L320)</f>
        <v>4.3010103505782871</v>
      </c>
      <c r="W322" s="11">
        <f>MIN(V322*Constantes!$F$16,0.8*(Z321+Clima!$F320-X322-Y322-Constantes!$D$12))</f>
        <v>2.5447383514367927</v>
      </c>
      <c r="X322" s="11">
        <f>IF(Clima!$F320&gt;0.05*Constantes!$F$17,((Clima!$F320-0.05*Constantes!$F$17)^2)/(Clima!$F320+0.95*Constantes!$F$17),0)</f>
        <v>0</v>
      </c>
      <c r="Y322" s="11">
        <f>MAX(0,Z321+Clima!$F320-X322-Constantes!$D$11)</f>
        <v>0</v>
      </c>
      <c r="Z322" s="11">
        <f>Z321+Clima!$F320-X322-W322-Y322</f>
        <v>11.310884018639715</v>
      </c>
      <c r="AA322" s="11">
        <f>0.0526*X322*Clima!$F320^1.218</f>
        <v>0</v>
      </c>
      <c r="AB322" s="11">
        <f>AA322*Constantes!$F$24</f>
        <v>0</v>
      </c>
      <c r="AC322" s="33"/>
      <c r="AD322" s="11">
        <v>317</v>
      </c>
      <c r="AE322" s="11">
        <f>0.0526*Clima!$F320^2.218</f>
        <v>0.36668595716871932</v>
      </c>
      <c r="AF322" s="11">
        <f>IF(Clima!$F320&gt;0.05*$AJ$6,((Clima!$F320-0.05*$AJ$6)^2)/(Clima!$F320+0.95*$AJ$6),0)</f>
        <v>1.2646160328663239E-2</v>
      </c>
      <c r="AG322" s="11">
        <v>1.9321539185937356E-3</v>
      </c>
      <c r="AH322" s="11"/>
      <c r="AI322" s="11"/>
      <c r="AJ322" s="33"/>
      <c r="AK322" s="34"/>
    </row>
    <row r="323" spans="2:37" x14ac:dyDescent="0.25">
      <c r="B323" s="32"/>
      <c r="C323" s="11">
        <v>318</v>
      </c>
      <c r="D323" s="11">
        <f>'Cálculos de ET'!$I321*((1-Constantes!$D$18)*'Cálculos de ET'!$K321+'Cálculos de ET'!$L321)</f>
        <v>4.2896809548398043</v>
      </c>
      <c r="E323" s="11">
        <f>MIN(D323*Constantes!$D$16,0.8*(H322+Clima!$F321-F323-G323-Constantes!$D$12))</f>
        <v>2.1305714628910963</v>
      </c>
      <c r="F323" s="11">
        <f>IF(Clima!$F321&gt;0.05*Constantes!$D$17,((Clima!$F321-0.05*Constantes!$D$17)^2)/(Clima!$F321+0.95*Constantes!$D$17),0)</f>
        <v>0</v>
      </c>
      <c r="G323" s="11">
        <f>MAX(0,H322+Clima!$F321-F323-Constantes!$D$11)</f>
        <v>0</v>
      </c>
      <c r="H323" s="11">
        <f>H322+Clima!$F321-F323-E323-G323</f>
        <v>17.693334079048245</v>
      </c>
      <c r="I323" s="11">
        <f>0.0526*F323*Clima!$F321^1.218</f>
        <v>0</v>
      </c>
      <c r="J323" s="11">
        <f>I323*Constantes!$D$24</f>
        <v>0</v>
      </c>
      <c r="K323" s="33"/>
      <c r="L323" s="11">
        <v>318</v>
      </c>
      <c r="M323" s="11">
        <f>'Cálculos de ET'!$I321*((1-Constantes!$E$18)*'Cálculos de ET'!$K321+'Cálculos de ET'!$L321)</f>
        <v>4.2896809548398043</v>
      </c>
      <c r="N323" s="11">
        <f>MIN(M323*Constantes!$E$16,0.8*(Q322+Clima!$F321-O323-P323-Constantes!$D$12))</f>
        <v>2.3253957420153903</v>
      </c>
      <c r="O323" s="11">
        <f>IF(Clima!$F321&gt;0.05*Constantes!$E$17,((Clima!$F321-0.05*Constantes!$E$17)^2)/(Clima!$F321+0.95*Constantes!$E$17),0)</f>
        <v>0</v>
      </c>
      <c r="P323" s="11">
        <f>MAX(0,Q322+Clima!$F321-O323-Constantes!$D$11)</f>
        <v>0</v>
      </c>
      <c r="Q323" s="11">
        <f>Q322+Clima!$F321-O323-N323-P323</f>
        <v>13.714986028873414</v>
      </c>
      <c r="R323" s="11">
        <f>0.0526*O323*Clima!$F321^1.218</f>
        <v>0</v>
      </c>
      <c r="S323" s="11">
        <f>R323*Constantes!$E$24</f>
        <v>0</v>
      </c>
      <c r="T323" s="33"/>
      <c r="U323" s="11">
        <v>318</v>
      </c>
      <c r="V323" s="11">
        <f>'Cálculos de ET'!$I321*((1-Constantes!$F$18)*'Cálculos de ET'!$K321+'Cálculos de ET'!$L321)</f>
        <v>4.2896809548398043</v>
      </c>
      <c r="W323" s="11">
        <f>MIN(V323*Constantes!$F$16,0.8*(Z322+Clima!$F321-X323-Y323-Constantes!$D$12))</f>
        <v>2.5380351943912753</v>
      </c>
      <c r="X323" s="11">
        <f>IF(Clima!$F321&gt;0.05*Constantes!$F$17,((Clima!$F321-0.05*Constantes!$F$17)^2)/(Clima!$F321+0.95*Constantes!$F$17),0)</f>
        <v>0</v>
      </c>
      <c r="Y323" s="11">
        <f>MAX(0,Z322+Clima!$F321-X323-Constantes!$D$11)</f>
        <v>0</v>
      </c>
      <c r="Z323" s="11">
        <f>Z322+Clima!$F321-X323-W323-Y323</f>
        <v>9.3728488242484396</v>
      </c>
      <c r="AA323" s="11">
        <f>0.0526*X323*Clima!$F321^1.218</f>
        <v>0</v>
      </c>
      <c r="AB323" s="11">
        <f>AA323*Constantes!$F$24</f>
        <v>0</v>
      </c>
      <c r="AC323" s="33"/>
      <c r="AD323" s="11">
        <v>318</v>
      </c>
      <c r="AE323" s="11">
        <f>0.0526*Clima!$F321^2.218</f>
        <v>1.6940460723560119E-2</v>
      </c>
      <c r="AF323" s="11">
        <f>IF(Clima!$F321&gt;0.05*$AJ$6,((Clima!$F321-0.05*$AJ$6)^2)/(Clima!$F321+0.95*$AJ$6),0)</f>
        <v>0</v>
      </c>
      <c r="AG323" s="11">
        <v>0</v>
      </c>
      <c r="AH323" s="11"/>
      <c r="AI323" s="11"/>
      <c r="AJ323" s="33"/>
      <c r="AK323" s="34"/>
    </row>
    <row r="324" spans="2:37" x14ac:dyDescent="0.25">
      <c r="B324" s="32"/>
      <c r="C324" s="11">
        <v>319</v>
      </c>
      <c r="D324" s="11">
        <f>'Cálculos de ET'!$I322*((1-Constantes!$D$18)*'Cálculos de ET'!$K322+'Cálculos de ET'!$L322)</f>
        <v>4.2609224343158836</v>
      </c>
      <c r="E324" s="11">
        <f>MIN(D324*Constantes!$D$16,0.8*(H323+Clima!$F322-F324-G324-Constantes!$D$12))</f>
        <v>2.1162878637637288</v>
      </c>
      <c r="F324" s="11">
        <f>IF(Clima!$F322&gt;0.05*Constantes!$D$17,((Clima!$F322-0.05*Constantes!$D$17)^2)/(Clima!$F322+0.95*Constantes!$D$17),0)</f>
        <v>1.5790189988046113</v>
      </c>
      <c r="G324" s="11">
        <f>MAX(0,H323+Clima!$F322-F324-Constantes!$D$11)</f>
        <v>0</v>
      </c>
      <c r="H324" s="11">
        <f>H323+Clima!$F322-F324-E324-G324</f>
        <v>27.498027216479905</v>
      </c>
      <c r="I324" s="11">
        <f>0.0526*F324*Clima!$F322^1.218</f>
        <v>1.9775142862025721</v>
      </c>
      <c r="J324" s="11">
        <f>I324*Constantes!$D$24</f>
        <v>1.2073463479550885E-2</v>
      </c>
      <c r="K324" s="33"/>
      <c r="L324" s="11">
        <v>319</v>
      </c>
      <c r="M324" s="11">
        <f>'Cálculos de ET'!$I322*((1-Constantes!$E$18)*'Cálculos de ET'!$K322+'Cálculos de ET'!$L322)</f>
        <v>4.2609224343158836</v>
      </c>
      <c r="N324" s="11">
        <f>MIN(M324*Constantes!$E$16,0.8*(Q323+Clima!$F322-O324-P324-Constantes!$D$12))</f>
        <v>2.3098060182394216</v>
      </c>
      <c r="O324" s="11">
        <f>IF(Clima!$F322&gt;0.05*Constantes!$E$17,((Clima!$F322-0.05*Constantes!$E$17)^2)/(Clima!$F322+0.95*Constantes!$E$17),0)</f>
        <v>1.3365544292573682E-2</v>
      </c>
      <c r="P324" s="11">
        <f>MAX(0,Q323+Clima!$F322-O324-Constantes!$D$11)</f>
        <v>0</v>
      </c>
      <c r="Q324" s="11">
        <f>Q323+Clima!$F322-O324-N324-P324</f>
        <v>24.891814466341419</v>
      </c>
      <c r="R324" s="11">
        <f>0.0526*O324*Clima!$F322^1.218</f>
        <v>1.673859200012592E-2</v>
      </c>
      <c r="S324" s="11">
        <f>R324*Constantes!$E$24</f>
        <v>5.1097678692552559E-5</v>
      </c>
      <c r="T324" s="33"/>
      <c r="U324" s="11">
        <v>319</v>
      </c>
      <c r="V324" s="11">
        <f>'Cálculos de ET'!$I322*((1-Constantes!$F$18)*'Cálculos de ET'!$K322+'Cálculos de ET'!$L322)</f>
        <v>4.2609224343158836</v>
      </c>
      <c r="W324" s="11">
        <f>MIN(V324*Constantes!$F$16,0.8*(Z323+Clima!$F322-X324-Y324-Constantes!$D$12))</f>
        <v>2.5210199109711917</v>
      </c>
      <c r="X324" s="11">
        <f>IF(Clima!$F322&gt;0.05*Constantes!$F$17,((Clima!$F322-0.05*Constantes!$F$17)^2)/(Clima!$F322+0.95*Constantes!$F$17),0)</f>
        <v>2.9970624255809433E-4</v>
      </c>
      <c r="Y324" s="11">
        <f>MAX(0,Z323+Clima!$F322-X324-Constantes!$D$11)</f>
        <v>0</v>
      </c>
      <c r="Z324" s="11">
        <f>Z323+Clima!$F322-X324-W324-Y324</f>
        <v>20.351529207034691</v>
      </c>
      <c r="AA324" s="11">
        <f>0.0526*X324*Clima!$F322^1.218</f>
        <v>3.7534277723789603E-4</v>
      </c>
      <c r="AB324" s="11">
        <f>AA324*Constantes!$F$24</f>
        <v>1.8332863008528377E-7</v>
      </c>
      <c r="AC324" s="33"/>
      <c r="AD324" s="11">
        <v>319</v>
      </c>
      <c r="AE324" s="11">
        <f>0.0526*Clima!$F322^2.218</f>
        <v>16.906980146499279</v>
      </c>
      <c r="AF324" s="11">
        <f>IF(Clima!$F322&gt;0.05*$AJ$6,((Clima!$F322-0.05*$AJ$6)^2)/(Clima!$F322+0.95*$AJ$6),0)</f>
        <v>2.9844081425480202</v>
      </c>
      <c r="AG324" s="11">
        <v>3.7375799418600115</v>
      </c>
      <c r="AH324" s="11"/>
      <c r="AI324" s="11"/>
      <c r="AJ324" s="33"/>
      <c r="AK324" s="34"/>
    </row>
    <row r="325" spans="2:37" x14ac:dyDescent="0.25">
      <c r="B325" s="32"/>
      <c r="C325" s="11">
        <v>320</v>
      </c>
      <c r="D325" s="11">
        <f>'Cálculos de ET'!$I323*((1-Constantes!$D$18)*'Cálculos de ET'!$K323+'Cálculos de ET'!$L323)</f>
        <v>4.2363669049897883</v>
      </c>
      <c r="E325" s="11">
        <f>MIN(D325*Constantes!$D$16,0.8*(H324+Clima!$F323-F325-G325-Constantes!$D$12))</f>
        <v>2.1040917795819118</v>
      </c>
      <c r="F325" s="11">
        <f>IF(Clima!$F323&gt;0.05*Constantes!$D$17,((Clima!$F323-0.05*Constantes!$D$17)^2)/(Clima!$F323+0.95*Constantes!$D$17),0)</f>
        <v>0.64330538250576086</v>
      </c>
      <c r="G325" s="11">
        <f>MAX(0,H324+Clima!$F323-F325-Constantes!$D$11)</f>
        <v>0</v>
      </c>
      <c r="H325" s="11">
        <f>H324+Clima!$F323-F325-E325-G325</f>
        <v>34.250630054392232</v>
      </c>
      <c r="I325" s="11">
        <f>0.0526*F325*Clima!$F323^1.218</f>
        <v>0.52513417263773599</v>
      </c>
      <c r="J325" s="11">
        <f>I325*Constantes!$D$24</f>
        <v>3.2061403042407152E-3</v>
      </c>
      <c r="K325" s="33"/>
      <c r="L325" s="11">
        <v>320</v>
      </c>
      <c r="M325" s="11">
        <f>'Cálculos de ET'!$I323*((1-Constantes!$E$18)*'Cálculos de ET'!$K323+'Cálculos de ET'!$L323)</f>
        <v>4.2363669049897883</v>
      </c>
      <c r="N325" s="11">
        <f>MIN(M325*Constantes!$E$16,0.8*(Q324+Clima!$F323-O325-P325-Constantes!$D$12))</f>
        <v>2.2964946965026822</v>
      </c>
      <c r="O325" s="11">
        <f>IF(Clima!$F323&gt;0.05*Constantes!$E$17,((Clima!$F323-0.05*Constantes!$E$17)^2)/(Clima!$F323+0.95*Constantes!$E$17),0)</f>
        <v>0</v>
      </c>
      <c r="P325" s="11">
        <f>MAX(0,Q324+Clima!$F323-O325-Constantes!$D$11)</f>
        <v>0</v>
      </c>
      <c r="Q325" s="11">
        <f>Q324+Clima!$F323-O325-N325-P325</f>
        <v>32.095319769838731</v>
      </c>
      <c r="R325" s="11">
        <f>0.0526*O325*Clima!$F323^1.218</f>
        <v>0</v>
      </c>
      <c r="S325" s="11">
        <f>R325*Constantes!$E$24</f>
        <v>0</v>
      </c>
      <c r="T325" s="33"/>
      <c r="U325" s="11">
        <v>320</v>
      </c>
      <c r="V325" s="11">
        <f>'Cálculos de ET'!$I323*((1-Constantes!$F$18)*'Cálculos de ET'!$K323+'Cálculos de ET'!$L323)</f>
        <v>4.2363669049897883</v>
      </c>
      <c r="W325" s="11">
        <f>MIN(V325*Constantes!$F$16,0.8*(Z324+Clima!$F323-X325-Y325-Constantes!$D$12))</f>
        <v>2.5064913718321162</v>
      </c>
      <c r="X325" s="11">
        <f>IF(Clima!$F323&gt;0.05*Constantes!$F$17,((Clima!$F323-0.05*Constantes!$F$17)^2)/(Clima!$F323+0.95*Constantes!$F$17),0)</f>
        <v>0</v>
      </c>
      <c r="Y325" s="11">
        <f>MAX(0,Z324+Clima!$F323-X325-Constantes!$D$11)</f>
        <v>0</v>
      </c>
      <c r="Z325" s="11">
        <f>Z324+Clima!$F323-X325-W325-Y325</f>
        <v>27.345037835202575</v>
      </c>
      <c r="AA325" s="11">
        <f>0.0526*X325*Clima!$F323^1.218</f>
        <v>0</v>
      </c>
      <c r="AB325" s="11">
        <f>AA325*Constantes!$F$24</f>
        <v>0</v>
      </c>
      <c r="AC325" s="33"/>
      <c r="AD325" s="11">
        <v>320</v>
      </c>
      <c r="AE325" s="11">
        <f>0.0526*Clima!$F323^2.218</f>
        <v>7.7549089059795255</v>
      </c>
      <c r="AF325" s="11">
        <f>IF(Clima!$F323&gt;0.05*$AJ$6,((Clima!$F323-0.05*$AJ$6)^2)/(Clima!$F323+0.95*$AJ$6),0)</f>
        <v>1.4230702891277449</v>
      </c>
      <c r="AG325" s="11">
        <v>1.1616611009464852</v>
      </c>
      <c r="AH325" s="11"/>
      <c r="AI325" s="11"/>
      <c r="AJ325" s="33"/>
      <c r="AK325" s="34"/>
    </row>
    <row r="326" spans="2:37" x14ac:dyDescent="0.25">
      <c r="B326" s="32"/>
      <c r="C326" s="11">
        <v>321</v>
      </c>
      <c r="D326" s="11">
        <f>'Cálculos de ET'!$I324*((1-Constantes!$D$18)*'Cálculos de ET'!$K324+'Cálculos de ET'!$L324)</f>
        <v>4.2981988934687889</v>
      </c>
      <c r="E326" s="11">
        <f>MIN(D326*Constantes!$D$16,0.8*(H325+Clima!$F324-F326-G326-Constantes!$D$12))</f>
        <v>2.1348020984923517</v>
      </c>
      <c r="F326" s="11">
        <f>IF(Clima!$F324&gt;0.05*Constantes!$D$17,((Clima!$F324-0.05*Constantes!$D$17)^2)/(Clima!$F324+0.95*Constantes!$D$17),0)</f>
        <v>0</v>
      </c>
      <c r="G326" s="11">
        <f>MAX(0,H325+Clima!$F324-F326-Constantes!$D$11)</f>
        <v>0</v>
      </c>
      <c r="H326" s="11">
        <f>H325+Clima!$F324-F326-E326-G326</f>
        <v>32.615827955899881</v>
      </c>
      <c r="I326" s="11">
        <f>0.0526*F326*Clima!$F324^1.218</f>
        <v>0</v>
      </c>
      <c r="J326" s="11">
        <f>I326*Constantes!$D$24</f>
        <v>0</v>
      </c>
      <c r="K326" s="33"/>
      <c r="L326" s="11">
        <v>321</v>
      </c>
      <c r="M326" s="11">
        <f>'Cálculos de ET'!$I324*((1-Constantes!$E$18)*'Cálculos de ET'!$K324+'Cálculos de ET'!$L324)</f>
        <v>4.2981988934687889</v>
      </c>
      <c r="N326" s="11">
        <f>MIN(M326*Constantes!$E$16,0.8*(Q325+Clima!$F324-O326-P326-Constantes!$D$12))</f>
        <v>2.3300132365160575</v>
      </c>
      <c r="O326" s="11">
        <f>IF(Clima!$F324&gt;0.05*Constantes!$E$17,((Clima!$F324-0.05*Constantes!$E$17)^2)/(Clima!$F324+0.95*Constantes!$E$17),0)</f>
        <v>0</v>
      </c>
      <c r="P326" s="11">
        <f>MAX(0,Q325+Clima!$F324-O326-Constantes!$D$11)</f>
        <v>0</v>
      </c>
      <c r="Q326" s="11">
        <f>Q325+Clima!$F324-O326-N326-P326</f>
        <v>30.265306533322672</v>
      </c>
      <c r="R326" s="11">
        <f>0.0526*O326*Clima!$F324^1.218</f>
        <v>0</v>
      </c>
      <c r="S326" s="11">
        <f>R326*Constantes!$E$24</f>
        <v>0</v>
      </c>
      <c r="T326" s="33"/>
      <c r="U326" s="11">
        <v>321</v>
      </c>
      <c r="V326" s="11">
        <f>'Cálculos de ET'!$I324*((1-Constantes!$F$18)*'Cálculos de ET'!$K324+'Cálculos de ET'!$L324)</f>
        <v>4.2981988934687889</v>
      </c>
      <c r="W326" s="11">
        <f>MIN(V326*Constantes!$F$16,0.8*(Z325+Clima!$F324-X326-Y326-Constantes!$D$12))</f>
        <v>2.5430749230451366</v>
      </c>
      <c r="X326" s="11">
        <f>IF(Clima!$F324&gt;0.05*Constantes!$F$17,((Clima!$F324-0.05*Constantes!$F$17)^2)/(Clima!$F324+0.95*Constantes!$F$17),0)</f>
        <v>0</v>
      </c>
      <c r="Y326" s="11">
        <f>MAX(0,Z325+Clima!$F324-X326-Constantes!$D$11)</f>
        <v>0</v>
      </c>
      <c r="Z326" s="11">
        <f>Z325+Clima!$F324-X326-W326-Y326</f>
        <v>25.301962912157439</v>
      </c>
      <c r="AA326" s="11">
        <f>0.0526*X326*Clima!$F324^1.218</f>
        <v>0</v>
      </c>
      <c r="AB326" s="11">
        <f>AA326*Constantes!$F$24</f>
        <v>0</v>
      </c>
      <c r="AC326" s="33"/>
      <c r="AD326" s="11">
        <v>321</v>
      </c>
      <c r="AE326" s="11">
        <f>0.0526*Clima!$F324^2.218</f>
        <v>1.1305797794095535E-2</v>
      </c>
      <c r="AF326" s="11">
        <f>IF(Clima!$F324&gt;0.05*$AJ$6,((Clima!$F324-0.05*$AJ$6)^2)/(Clima!$F324+0.95*$AJ$6),0)</f>
        <v>0</v>
      </c>
      <c r="AG326" s="11">
        <v>0</v>
      </c>
      <c r="AH326" s="11"/>
      <c r="AI326" s="11"/>
      <c r="AJ326" s="33"/>
      <c r="AK326" s="34"/>
    </row>
    <row r="327" spans="2:37" x14ac:dyDescent="0.25">
      <c r="B327" s="32"/>
      <c r="C327" s="11">
        <v>322</v>
      </c>
      <c r="D327" s="11">
        <f>'Cálculos de ET'!$I325*((1-Constantes!$D$18)*'Cálculos de ET'!$K325+'Cálculos de ET'!$L325)</f>
        <v>4.3513629755295034</v>
      </c>
      <c r="E327" s="11">
        <f>MIN(D327*Constantes!$D$16,0.8*(H326+Clima!$F325-F327-G327-Constantes!$D$12))</f>
        <v>2.1612072967534397</v>
      </c>
      <c r="F327" s="11">
        <f>IF(Clima!$F325&gt;0.05*Constantes!$D$17,((Clima!$F325-0.05*Constantes!$D$17)^2)/(Clima!$F325+0.95*Constantes!$D$17),0)</f>
        <v>0</v>
      </c>
      <c r="G327" s="11">
        <f>MAX(0,H326+Clima!$F325-F327-Constantes!$D$11)</f>
        <v>0</v>
      </c>
      <c r="H327" s="11">
        <f>H326+Clima!$F325-F327-E327-G327</f>
        <v>31.054620659146444</v>
      </c>
      <c r="I327" s="11">
        <f>0.0526*F327*Clima!$F325^1.218</f>
        <v>0</v>
      </c>
      <c r="J327" s="11">
        <f>I327*Constantes!$D$24</f>
        <v>0</v>
      </c>
      <c r="K327" s="33"/>
      <c r="L327" s="11">
        <v>322</v>
      </c>
      <c r="M327" s="11">
        <f>'Cálculos de ET'!$I325*((1-Constantes!$E$18)*'Cálculos de ET'!$K325+'Cálculos de ET'!$L325)</f>
        <v>4.3513629755295034</v>
      </c>
      <c r="N327" s="11">
        <f>MIN(M327*Constantes!$E$16,0.8*(Q326+Clima!$F325-O327-P327-Constantes!$D$12))</f>
        <v>2.3588329858992045</v>
      </c>
      <c r="O327" s="11">
        <f>IF(Clima!$F325&gt;0.05*Constantes!$E$17,((Clima!$F325-0.05*Constantes!$E$17)^2)/(Clima!$F325+0.95*Constantes!$E$17),0)</f>
        <v>0</v>
      </c>
      <c r="P327" s="11">
        <f>MAX(0,Q326+Clima!$F325-O327-Constantes!$D$11)</f>
        <v>0</v>
      </c>
      <c r="Q327" s="11">
        <f>Q326+Clima!$F325-O327-N327-P327</f>
        <v>28.506473547423468</v>
      </c>
      <c r="R327" s="11">
        <f>0.0526*O327*Clima!$F325^1.218</f>
        <v>0</v>
      </c>
      <c r="S327" s="11">
        <f>R327*Constantes!$E$24</f>
        <v>0</v>
      </c>
      <c r="T327" s="33"/>
      <c r="U327" s="11">
        <v>322</v>
      </c>
      <c r="V327" s="11">
        <f>'Cálculos de ET'!$I325*((1-Constantes!$F$18)*'Cálculos de ET'!$K325+'Cálculos de ET'!$L325)</f>
        <v>4.3513629755295034</v>
      </c>
      <c r="W327" s="11">
        <f>MIN(V327*Constantes!$F$16,0.8*(Z326+Clima!$F325-X327-Y327-Constantes!$D$12))</f>
        <v>2.5745300155725568</v>
      </c>
      <c r="X327" s="11">
        <f>IF(Clima!$F325&gt;0.05*Constantes!$F$17,((Clima!$F325-0.05*Constantes!$F$17)^2)/(Clima!$F325+0.95*Constantes!$F$17),0)</f>
        <v>0</v>
      </c>
      <c r="Y327" s="11">
        <f>MAX(0,Z326+Clima!$F325-X327-Constantes!$D$11)</f>
        <v>0</v>
      </c>
      <c r="Z327" s="11">
        <f>Z326+Clima!$F325-X327-W327-Y327</f>
        <v>23.327432896584885</v>
      </c>
      <c r="AA327" s="11">
        <f>0.0526*X327*Clima!$F325^1.218</f>
        <v>0</v>
      </c>
      <c r="AB327" s="11">
        <f>AA327*Constantes!$F$24</f>
        <v>0</v>
      </c>
      <c r="AC327" s="33"/>
      <c r="AD327" s="11">
        <v>322</v>
      </c>
      <c r="AE327" s="11">
        <f>0.0526*Clima!$F325^2.218</f>
        <v>1.6940460723560119E-2</v>
      </c>
      <c r="AF327" s="11">
        <f>IF(Clima!$F325&gt;0.05*$AJ$6,((Clima!$F325-0.05*$AJ$6)^2)/(Clima!$F325+0.95*$AJ$6),0)</f>
        <v>0</v>
      </c>
      <c r="AG327" s="11">
        <v>0</v>
      </c>
      <c r="AH327" s="11"/>
      <c r="AI327" s="11"/>
      <c r="AJ327" s="33"/>
      <c r="AK327" s="34"/>
    </row>
    <row r="328" spans="2:37" x14ac:dyDescent="0.25">
      <c r="B328" s="32"/>
      <c r="C328" s="11">
        <v>323</v>
      </c>
      <c r="D328" s="11">
        <f>'Cálculos de ET'!$I326*((1-Constantes!$D$18)*'Cálculos de ET'!$K326+'Cálculos de ET'!$L326)</f>
        <v>4.1317848627732641</v>
      </c>
      <c r="E328" s="11">
        <f>MIN(D328*Constantes!$D$16,0.8*(H327+Clima!$F326-F328-G328-Constantes!$D$12))</f>
        <v>2.0521486357856338</v>
      </c>
      <c r="F328" s="11">
        <f>IF(Clima!$F326&gt;0.05*Constantes!$D$17,((Clima!$F326-0.05*Constantes!$D$17)^2)/(Clima!$F326+0.95*Constantes!$D$17),0)</f>
        <v>8.6204403841506887E-3</v>
      </c>
      <c r="G328" s="11">
        <f>MAX(0,H327+Clima!$F326-F328-Constantes!$D$11)</f>
        <v>0</v>
      </c>
      <c r="H328" s="11">
        <f>H327+Clima!$F326-F328-E328-G328</f>
        <v>32.693851582976663</v>
      </c>
      <c r="I328" s="11">
        <f>0.0526*F328*Clima!$F326^1.218</f>
        <v>2.2314383713452884E-3</v>
      </c>
      <c r="J328" s="11">
        <f>I328*Constantes!$D$24</f>
        <v>1.3623764880627543E-5</v>
      </c>
      <c r="K328" s="33"/>
      <c r="L328" s="11">
        <v>323</v>
      </c>
      <c r="M328" s="11">
        <f>'Cálculos de ET'!$I326*((1-Constantes!$E$18)*'Cálculos de ET'!$K326+'Cálculos de ET'!$L326)</f>
        <v>4.1317848627732641</v>
      </c>
      <c r="N328" s="11">
        <f>MIN(M328*Constantes!$E$16,0.8*(Q327+Clima!$F326-O328-P328-Constantes!$D$12))</f>
        <v>2.2398017540153869</v>
      </c>
      <c r="O328" s="11">
        <f>IF(Clima!$F326&gt;0.05*Constantes!$E$17,((Clima!$F326-0.05*Constantes!$E$17)^2)/(Clima!$F326+0.95*Constantes!$E$17),0)</f>
        <v>0</v>
      </c>
      <c r="P328" s="11">
        <f>MAX(0,Q327+Clima!$F326-O328-Constantes!$D$11)</f>
        <v>0</v>
      </c>
      <c r="Q328" s="11">
        <f>Q327+Clima!$F326-O328-N328-P328</f>
        <v>29.966671793408082</v>
      </c>
      <c r="R328" s="11">
        <f>0.0526*O328*Clima!$F326^1.218</f>
        <v>0</v>
      </c>
      <c r="S328" s="11">
        <f>R328*Constantes!$E$24</f>
        <v>0</v>
      </c>
      <c r="T328" s="33"/>
      <c r="U328" s="11">
        <v>323</v>
      </c>
      <c r="V328" s="11">
        <f>'Cálculos de ET'!$I326*((1-Constantes!$F$18)*'Cálculos de ET'!$K326+'Cálculos de ET'!$L326)</f>
        <v>4.1317848627732641</v>
      </c>
      <c r="W328" s="11">
        <f>MIN(V328*Constantes!$F$16,0.8*(Z327+Clima!$F326-X328-Y328-Constantes!$D$12))</f>
        <v>2.4446142983058485</v>
      </c>
      <c r="X328" s="11">
        <f>IF(Clima!$F326&gt;0.05*Constantes!$F$17,((Clima!$F326-0.05*Constantes!$F$17)^2)/(Clima!$F326+0.95*Constantes!$F$17),0)</f>
        <v>0</v>
      </c>
      <c r="Y328" s="11">
        <f>MAX(0,Z327+Clima!$F326-X328-Constantes!$D$11)</f>
        <v>0</v>
      </c>
      <c r="Z328" s="11">
        <f>Z327+Clima!$F326-X328-W328-Y328</f>
        <v>24.582818598279037</v>
      </c>
      <c r="AA328" s="11">
        <f>0.0526*X328*Clima!$F326^1.218</f>
        <v>0</v>
      </c>
      <c r="AB328" s="11">
        <f>AA328*Constantes!$F$24</f>
        <v>0</v>
      </c>
      <c r="AC328" s="33"/>
      <c r="AD328" s="11">
        <v>323</v>
      </c>
      <c r="AE328" s="11">
        <f>0.0526*Clima!$F326^2.218</f>
        <v>0.95776104306195564</v>
      </c>
      <c r="AF328" s="11">
        <f>IF(Clima!$F326&gt;0.05*$AJ$6,((Clima!$F326-0.05*$AJ$6)^2)/(Clima!$F326+0.95*$AJ$6),0)</f>
        <v>0.10582673876477437</v>
      </c>
      <c r="AG328" s="11">
        <v>2.7393710190052805E-2</v>
      </c>
      <c r="AH328" s="11"/>
      <c r="AI328" s="11"/>
      <c r="AJ328" s="33"/>
      <c r="AK328" s="34"/>
    </row>
    <row r="329" spans="2:37" x14ac:dyDescent="0.25">
      <c r="B329" s="32"/>
      <c r="C329" s="11">
        <v>324</v>
      </c>
      <c r="D329" s="11">
        <f>'Cálculos de ET'!$I327*((1-Constantes!$D$18)*'Cálculos de ET'!$K327+'Cálculos de ET'!$L327)</f>
        <v>4.1629628800171909</v>
      </c>
      <c r="E329" s="11">
        <f>MIN(D329*Constantes!$D$16,0.8*(H328+Clima!$F327-F329-G329-Constantes!$D$12))</f>
        <v>2.0676339351607522</v>
      </c>
      <c r="F329" s="11">
        <f>IF(Clima!$F327&gt;0.05*Constantes!$D$17,((Clima!$F327-0.05*Constantes!$D$17)^2)/(Clima!$F327+0.95*Constantes!$D$17),0)</f>
        <v>1.6068859678547285</v>
      </c>
      <c r="G329" s="11">
        <f>MAX(0,H328+Clima!$F327-F329-Constantes!$D$11)</f>
        <v>1.1869656151219345</v>
      </c>
      <c r="H329" s="11">
        <f>H328+Clima!$F327-F329-E329-G329</f>
        <v>41.43236606483925</v>
      </c>
      <c r="I329" s="11">
        <f>0.0526*F329*Clima!$F327^1.218</f>
        <v>2.0305850894230448</v>
      </c>
      <c r="J329" s="11">
        <f>I329*Constantes!$D$24</f>
        <v>1.2397480559469555E-2</v>
      </c>
      <c r="K329" s="33"/>
      <c r="L329" s="11">
        <v>324</v>
      </c>
      <c r="M329" s="11">
        <f>'Cálculos de ET'!$I327*((1-Constantes!$E$18)*'Cálculos de ET'!$K327+'Cálculos de ET'!$L327)</f>
        <v>4.1629628800171909</v>
      </c>
      <c r="N329" s="11">
        <f>MIN(M329*Constantes!$E$16,0.8*(Q328+Clima!$F327-O329-P329-Constantes!$D$12))</f>
        <v>2.2567030642309427</v>
      </c>
      <c r="O329" s="11">
        <f>IF(Clima!$F327&gt;0.05*Constantes!$E$17,((Clima!$F327-0.05*Constantes!$E$17)^2)/(Clima!$F327+0.95*Constantes!$E$17),0)</f>
        <v>1.4905911690184553E-2</v>
      </c>
      <c r="P329" s="11">
        <f>MAX(0,Q328+Clima!$F327-O329-Constantes!$D$11)</f>
        <v>5.176588171789831E-2</v>
      </c>
      <c r="Q329" s="11">
        <f>Q328+Clima!$F327-O329-N329-P329</f>
        <v>41.24329693576906</v>
      </c>
      <c r="R329" s="11">
        <f>0.0526*O329*Clima!$F327^1.218</f>
        <v>1.8836260088047379E-2</v>
      </c>
      <c r="S329" s="11">
        <f>R329*Constantes!$E$24</f>
        <v>5.750120235567939E-5</v>
      </c>
      <c r="T329" s="33"/>
      <c r="U329" s="11">
        <v>324</v>
      </c>
      <c r="V329" s="11">
        <f>'Cálculos de ET'!$I327*((1-Constantes!$F$18)*'Cálculos de ET'!$K327+'Cálculos de ET'!$L327)</f>
        <v>4.1629628800171909</v>
      </c>
      <c r="W329" s="11">
        <f>MIN(V329*Constantes!$F$16,0.8*(Z328+Clima!$F327-X329-Y329-Constantes!$D$12))</f>
        <v>2.4630611025995677</v>
      </c>
      <c r="X329" s="11">
        <f>IF(Clima!$F327&gt;0.05*Constantes!$F$17,((Clima!$F327-0.05*Constantes!$F$17)^2)/(Clima!$F327+0.95*Constantes!$F$17),0)</f>
        <v>5.5011914345084892E-4</v>
      </c>
      <c r="Y329" s="11">
        <f>MAX(0,Z328+Clima!$F327-X329-Constantes!$D$11)</f>
        <v>0</v>
      </c>
      <c r="Z329" s="11">
        <f>Z328+Clima!$F327-X329-W329-Y329</f>
        <v>35.719207376536019</v>
      </c>
      <c r="AA329" s="11">
        <f>0.0526*X329*Clima!$F327^1.218</f>
        <v>6.9517299450240749E-4</v>
      </c>
      <c r="AB329" s="11">
        <f>AA329*Constantes!$F$24</f>
        <v>3.3954326680338616E-7</v>
      </c>
      <c r="AC329" s="33"/>
      <c r="AD329" s="11">
        <v>324</v>
      </c>
      <c r="AE329" s="11">
        <f>0.0526*Clima!$F327^2.218</f>
        <v>17.186009317775095</v>
      </c>
      <c r="AF329" s="11">
        <f>IF(Clima!$F327&gt;0.05*$AJ$6,((Clima!$F327-0.05*$AJ$6)^2)/(Clima!$F327+0.95*$AJ$6),0)</f>
        <v>3.0288166090580324</v>
      </c>
      <c r="AG329" s="11">
        <v>3.8274463577281841</v>
      </c>
      <c r="AH329" s="11"/>
      <c r="AI329" s="11"/>
      <c r="AJ329" s="33"/>
      <c r="AK329" s="34"/>
    </row>
    <row r="330" spans="2:37" x14ac:dyDescent="0.25">
      <c r="B330" s="32"/>
      <c r="C330" s="11">
        <v>325</v>
      </c>
      <c r="D330" s="11">
        <f>'Cálculos de ET'!$I328*((1-Constantes!$D$18)*'Cálculos de ET'!$K328+'Cálculos de ET'!$L328)</f>
        <v>4.2676190952434139</v>
      </c>
      <c r="E330" s="11">
        <f>MIN(D330*Constantes!$D$16,0.8*(H329+Clima!$F328-F330-G330-Constantes!$D$12))</f>
        <v>2.1196139187358956</v>
      </c>
      <c r="F330" s="11">
        <f>IF(Clima!$F328&gt;0.05*Constantes!$D$17,((Clima!$F328-0.05*Constantes!$D$17)^2)/(Clima!$F328+0.95*Constantes!$D$17),0)</f>
        <v>0.24210779979243049</v>
      </c>
      <c r="G330" s="11">
        <f>MAX(0,H329+Clima!$F328-F330-Constantes!$D$11)</f>
        <v>4.5902582650468204</v>
      </c>
      <c r="H330" s="11">
        <f>H329+Clima!$F328-F330-E330-G330</f>
        <v>41.380386081264106</v>
      </c>
      <c r="I330" s="11">
        <f>0.0526*F330*Clima!$F328^1.218</f>
        <v>0.13387907949924105</v>
      </c>
      <c r="J330" s="11">
        <f>I330*Constantes!$D$24</f>
        <v>8.1738179505844426E-4</v>
      </c>
      <c r="K330" s="33"/>
      <c r="L330" s="11">
        <v>325</v>
      </c>
      <c r="M330" s="11">
        <f>'Cálculos de ET'!$I328*((1-Constantes!$E$18)*'Cálculos de ET'!$K328+'Cálculos de ET'!$L328)</f>
        <v>4.2676190952434139</v>
      </c>
      <c r="N330" s="11">
        <f>MIN(M330*Constantes!$E$16,0.8*(Q329+Clima!$F328-O330-P330-Constantes!$D$12))</f>
        <v>2.3134362152099048</v>
      </c>
      <c r="O330" s="11">
        <f>IF(Clima!$F328&gt;0.05*Constantes!$E$17,((Clima!$F328-0.05*Constantes!$E$17)^2)/(Clima!$F328+0.95*Constantes!$E$17),0)</f>
        <v>0</v>
      </c>
      <c r="P330" s="11">
        <f>MAX(0,Q329+Clima!$F328-O330-Constantes!$D$11)</f>
        <v>4.6432969357690581</v>
      </c>
      <c r="Q330" s="11">
        <f>Q329+Clima!$F328-O330-N330-P330</f>
        <v>41.186563784790096</v>
      </c>
      <c r="R330" s="11">
        <f>0.0526*O330*Clima!$F328^1.218</f>
        <v>0</v>
      </c>
      <c r="S330" s="11">
        <f>R330*Constantes!$E$24</f>
        <v>0</v>
      </c>
      <c r="T330" s="33"/>
      <c r="U330" s="11">
        <v>325</v>
      </c>
      <c r="V330" s="11">
        <f>'Cálculos de ET'!$I328*((1-Constantes!$F$18)*'Cálculos de ET'!$K328+'Cálculos de ET'!$L328)</f>
        <v>4.2676190952434139</v>
      </c>
      <c r="W330" s="11">
        <f>MIN(V330*Constantes!$F$16,0.8*(Z329+Clima!$F328-X330-Y330-Constantes!$D$12))</f>
        <v>2.5249820613730303</v>
      </c>
      <c r="X330" s="11">
        <f>IF(Clima!$F328&gt;0.05*Constantes!$F$17,((Clima!$F328-0.05*Constantes!$F$17)^2)/(Clima!$F328+0.95*Constantes!$F$17),0)</f>
        <v>0</v>
      </c>
      <c r="Y330" s="11">
        <f>MAX(0,Z329+Clima!$F328-X330-Constantes!$D$11)</f>
        <v>0</v>
      </c>
      <c r="Z330" s="11">
        <f>Z329+Clima!$F328-X330-W330-Y330</f>
        <v>40.094225315162987</v>
      </c>
      <c r="AA330" s="11">
        <f>0.0526*X330*Clima!$F328^1.218</f>
        <v>0</v>
      </c>
      <c r="AB330" s="11">
        <f>AA330*Constantes!$F$24</f>
        <v>0</v>
      </c>
      <c r="AC330" s="33"/>
      <c r="AD330" s="11">
        <v>325</v>
      </c>
      <c r="AE330" s="11">
        <f>0.0526*Clima!$F328^2.218</f>
        <v>3.8155137890507769</v>
      </c>
      <c r="AF330" s="11">
        <f>IF(Clima!$F328&gt;0.05*$AJ$6,((Clima!$F328-0.05*$AJ$6)^2)/(Clima!$F328+0.95*$AJ$6),0)</f>
        <v>0.67103148649911282</v>
      </c>
      <c r="AG330" s="11">
        <v>0.37106230284414565</v>
      </c>
      <c r="AH330" s="11"/>
      <c r="AI330" s="11"/>
      <c r="AJ330" s="33"/>
      <c r="AK330" s="34"/>
    </row>
    <row r="331" spans="2:37" x14ac:dyDescent="0.25">
      <c r="B331" s="32"/>
      <c r="C331" s="11">
        <v>326</v>
      </c>
      <c r="D331" s="11">
        <f>'Cálculos de ET'!$I329*((1-Constantes!$D$18)*'Cálculos de ET'!$K329+'Cálculos de ET'!$L329)</f>
        <v>4.2900501855959563</v>
      </c>
      <c r="E331" s="11">
        <f>MIN(D331*Constantes!$D$16,0.8*(H330+Clima!$F329-F331-G331-Constantes!$D$12))</f>
        <v>2.1307548500754954</v>
      </c>
      <c r="F331" s="11">
        <f>IF(Clima!$F329&gt;0.05*Constantes!$D$17,((Clima!$F329-0.05*Constantes!$D$17)^2)/(Clima!$F329+0.95*Constantes!$D$17),0)</f>
        <v>0</v>
      </c>
      <c r="G331" s="11">
        <f>MAX(0,H330+Clima!$F329-F331-Constantes!$D$11)</f>
        <v>0</v>
      </c>
      <c r="H331" s="11">
        <f>H330+Clima!$F329-F331-E331-G331</f>
        <v>39.249631231188609</v>
      </c>
      <c r="I331" s="11">
        <f>0.0526*F331*Clima!$F329^1.218</f>
        <v>0</v>
      </c>
      <c r="J331" s="11">
        <f>I331*Constantes!$D$24</f>
        <v>0</v>
      </c>
      <c r="K331" s="33"/>
      <c r="L331" s="11">
        <v>326</v>
      </c>
      <c r="M331" s="11">
        <f>'Cálculos de ET'!$I329*((1-Constantes!$E$18)*'Cálculos de ET'!$K329+'Cálculos de ET'!$L329)</f>
        <v>4.2900501855959563</v>
      </c>
      <c r="N331" s="11">
        <f>MIN(M331*Constantes!$E$16,0.8*(Q330+Clima!$F329-O331-P331-Constantes!$D$12))</f>
        <v>2.3255958985392011</v>
      </c>
      <c r="O331" s="11">
        <f>IF(Clima!$F329&gt;0.05*Constantes!$E$17,((Clima!$F329-0.05*Constantes!$E$17)^2)/(Clima!$F329+0.95*Constantes!$E$17),0)</f>
        <v>0</v>
      </c>
      <c r="P331" s="11">
        <f>MAX(0,Q330+Clima!$F329-O331-Constantes!$D$11)</f>
        <v>0</v>
      </c>
      <c r="Q331" s="11">
        <f>Q330+Clima!$F329-O331-N331-P331</f>
        <v>38.860967886250897</v>
      </c>
      <c r="R331" s="11">
        <f>0.0526*O331*Clima!$F329^1.218</f>
        <v>0</v>
      </c>
      <c r="S331" s="11">
        <f>R331*Constantes!$E$24</f>
        <v>0</v>
      </c>
      <c r="T331" s="33"/>
      <c r="U331" s="11">
        <v>326</v>
      </c>
      <c r="V331" s="11">
        <f>'Cálculos de ET'!$I329*((1-Constantes!$F$18)*'Cálculos de ET'!$K329+'Cálculos de ET'!$L329)</f>
        <v>4.2900501855959563</v>
      </c>
      <c r="W331" s="11">
        <f>MIN(V331*Constantes!$F$16,0.8*(Z330+Clima!$F329-X331-Y331-Constantes!$D$12))</f>
        <v>2.5382536536808664</v>
      </c>
      <c r="X331" s="11">
        <f>IF(Clima!$F329&gt;0.05*Constantes!$F$17,((Clima!$F329-0.05*Constantes!$F$17)^2)/(Clima!$F329+0.95*Constantes!$F$17),0)</f>
        <v>0</v>
      </c>
      <c r="Y331" s="11">
        <f>MAX(0,Z330+Clima!$F329-X331-Constantes!$D$11)</f>
        <v>0</v>
      </c>
      <c r="Z331" s="11">
        <f>Z330+Clima!$F329-X331-W331-Y331</f>
        <v>37.555971661482118</v>
      </c>
      <c r="AA331" s="11">
        <f>0.0526*X331*Clima!$F329^1.218</f>
        <v>0</v>
      </c>
      <c r="AB331" s="11">
        <f>AA331*Constantes!$F$24</f>
        <v>0</v>
      </c>
      <c r="AC331" s="33"/>
      <c r="AD331" s="11">
        <v>326</v>
      </c>
      <c r="AE331" s="11">
        <f>0.0526*Clima!$F329^2.218</f>
        <v>0</v>
      </c>
      <c r="AF331" s="11">
        <f>IF(Clima!$F329&gt;0.05*$AJ$6,((Clima!$F329-0.05*$AJ$6)^2)/(Clima!$F329+0.95*$AJ$6),0)</f>
        <v>0</v>
      </c>
      <c r="AG331" s="11">
        <v>0</v>
      </c>
      <c r="AH331" s="11"/>
      <c r="AI331" s="11"/>
      <c r="AJ331" s="33"/>
      <c r="AK331" s="34"/>
    </row>
    <row r="332" spans="2:37" x14ac:dyDescent="0.25">
      <c r="B332" s="32"/>
      <c r="C332" s="11">
        <v>327</v>
      </c>
      <c r="D332" s="11">
        <f>'Cálculos de ET'!$I330*((1-Constantes!$D$18)*'Cálculos de ET'!$K330+'Cálculos de ET'!$L330)</f>
        <v>4.3254210170824727</v>
      </c>
      <c r="E332" s="11">
        <f>MIN(D332*Constantes!$D$16,0.8*(H331+Clima!$F330-F332-G332-Constantes!$D$12))</f>
        <v>2.1483226097707422</v>
      </c>
      <c r="F332" s="11">
        <f>IF(Clima!$F330&gt;0.05*Constantes!$D$17,((Clima!$F330-0.05*Constantes!$D$17)^2)/(Clima!$F330+0.95*Constantes!$D$17),0)</f>
        <v>0</v>
      </c>
      <c r="G332" s="11">
        <f>MAX(0,H331+Clima!$F330-F332-Constantes!$D$11)</f>
        <v>0</v>
      </c>
      <c r="H332" s="11">
        <f>H331+Clima!$F330-F332-E332-G332</f>
        <v>37.101308621417864</v>
      </c>
      <c r="I332" s="11">
        <f>0.0526*F332*Clima!$F330^1.218</f>
        <v>0</v>
      </c>
      <c r="J332" s="11">
        <f>I332*Constantes!$D$24</f>
        <v>0</v>
      </c>
      <c r="K332" s="33"/>
      <c r="L332" s="11">
        <v>327</v>
      </c>
      <c r="M332" s="11">
        <f>'Cálculos de ET'!$I330*((1-Constantes!$E$18)*'Cálculos de ET'!$K330+'Cálculos de ET'!$L330)</f>
        <v>4.3254210170824727</v>
      </c>
      <c r="N332" s="11">
        <f>MIN(M332*Constantes!$E$16,0.8*(Q331+Clima!$F330-O332-P332-Constantes!$D$12))</f>
        <v>2.3447700939621705</v>
      </c>
      <c r="O332" s="11">
        <f>IF(Clima!$F330&gt;0.05*Constantes!$E$17,((Clima!$F330-0.05*Constantes!$E$17)^2)/(Clima!$F330+0.95*Constantes!$E$17),0)</f>
        <v>0</v>
      </c>
      <c r="P332" s="11">
        <f>MAX(0,Q331+Clima!$F330-O332-Constantes!$D$11)</f>
        <v>0</v>
      </c>
      <c r="Q332" s="11">
        <f>Q331+Clima!$F330-O332-N332-P332</f>
        <v>36.516197792288729</v>
      </c>
      <c r="R332" s="11">
        <f>0.0526*O332*Clima!$F330^1.218</f>
        <v>0</v>
      </c>
      <c r="S332" s="11">
        <f>R332*Constantes!$E$24</f>
        <v>0</v>
      </c>
      <c r="T332" s="33"/>
      <c r="U332" s="11">
        <v>327</v>
      </c>
      <c r="V332" s="11">
        <f>'Cálculos de ET'!$I330*((1-Constantes!$F$18)*'Cálculos de ET'!$K330+'Cálculos de ET'!$L330)</f>
        <v>4.3254210170824727</v>
      </c>
      <c r="W332" s="11">
        <f>MIN(V332*Constantes!$F$16,0.8*(Z331+Clima!$F330-X332-Y332-Constantes!$D$12))</f>
        <v>2.5591811809521841</v>
      </c>
      <c r="X332" s="11">
        <f>IF(Clima!$F330&gt;0.05*Constantes!$F$17,((Clima!$F330-0.05*Constantes!$F$17)^2)/(Clima!$F330+0.95*Constantes!$F$17),0)</f>
        <v>0</v>
      </c>
      <c r="Y332" s="11">
        <f>MAX(0,Z331+Clima!$F330-X332-Constantes!$D$11)</f>
        <v>0</v>
      </c>
      <c r="Z332" s="11">
        <f>Z331+Clima!$F330-X332-W332-Y332</f>
        <v>34.996790480529931</v>
      </c>
      <c r="AA332" s="11">
        <f>0.0526*X332*Clima!$F330^1.218</f>
        <v>0</v>
      </c>
      <c r="AB332" s="11">
        <f>AA332*Constantes!$F$24</f>
        <v>0</v>
      </c>
      <c r="AC332" s="33"/>
      <c r="AD332" s="11">
        <v>327</v>
      </c>
      <c r="AE332" s="11">
        <f>0.0526*Clima!$F330^2.218</f>
        <v>0</v>
      </c>
      <c r="AF332" s="11">
        <f>IF(Clima!$F330&gt;0.05*$AJ$6,((Clima!$F330-0.05*$AJ$6)^2)/(Clima!$F330+0.95*$AJ$6),0)</f>
        <v>0</v>
      </c>
      <c r="AG332" s="11">
        <v>0</v>
      </c>
      <c r="AH332" s="11"/>
      <c r="AI332" s="11"/>
      <c r="AJ332" s="33"/>
      <c r="AK332" s="34"/>
    </row>
    <row r="333" spans="2:37" x14ac:dyDescent="0.25">
      <c r="B333" s="32"/>
      <c r="C333" s="11">
        <v>328</v>
      </c>
      <c r="D333" s="11">
        <f>'Cálculos de ET'!$I331*((1-Constantes!$D$18)*'Cálculos de ET'!$K331+'Cálculos de ET'!$L331)</f>
        <v>4.2134332754567367</v>
      </c>
      <c r="E333" s="11">
        <f>MIN(D333*Constantes!$D$16,0.8*(H332+Clima!$F331-F333-G333-Constantes!$D$12))</f>
        <v>2.092701250277277</v>
      </c>
      <c r="F333" s="11">
        <f>IF(Clima!$F331&gt;0.05*Constantes!$D$17,((Clima!$F331-0.05*Constantes!$D$17)^2)/(Clima!$F331+0.95*Constantes!$D$17),0)</f>
        <v>0</v>
      </c>
      <c r="G333" s="11">
        <f>MAX(0,H332+Clima!$F331-F333-Constantes!$D$11)</f>
        <v>0</v>
      </c>
      <c r="H333" s="11">
        <f>H332+Clima!$F331-F333-E333-G333</f>
        <v>35.008607371140585</v>
      </c>
      <c r="I333" s="11">
        <f>0.0526*F333*Clima!$F331^1.218</f>
        <v>0</v>
      </c>
      <c r="J333" s="11">
        <f>I333*Constantes!$D$24</f>
        <v>0</v>
      </c>
      <c r="K333" s="33"/>
      <c r="L333" s="11">
        <v>328</v>
      </c>
      <c r="M333" s="11">
        <f>'Cálculos de ET'!$I331*((1-Constantes!$E$18)*'Cálculos de ET'!$K331+'Cálculos de ET'!$L331)</f>
        <v>4.2134332754567367</v>
      </c>
      <c r="N333" s="11">
        <f>MIN(M333*Constantes!$E$16,0.8*(Q332+Clima!$F331-O333-P333-Constantes!$D$12))</f>
        <v>2.2840625914052279</v>
      </c>
      <c r="O333" s="11">
        <f>IF(Clima!$F331&gt;0.05*Constantes!$E$17,((Clima!$F331-0.05*Constantes!$E$17)^2)/(Clima!$F331+0.95*Constantes!$E$17),0)</f>
        <v>0</v>
      </c>
      <c r="P333" s="11">
        <f>MAX(0,Q332+Clima!$F331-O333-Constantes!$D$11)</f>
        <v>0</v>
      </c>
      <c r="Q333" s="11">
        <f>Q332+Clima!$F331-O333-N333-P333</f>
        <v>34.232135200883498</v>
      </c>
      <c r="R333" s="11">
        <f>0.0526*O333*Clima!$F331^1.218</f>
        <v>0</v>
      </c>
      <c r="S333" s="11">
        <f>R333*Constantes!$E$24</f>
        <v>0</v>
      </c>
      <c r="T333" s="33"/>
      <c r="U333" s="11">
        <v>328</v>
      </c>
      <c r="V333" s="11">
        <f>'Cálculos de ET'!$I331*((1-Constantes!$F$18)*'Cálculos de ET'!$K331+'Cálculos de ET'!$L331)</f>
        <v>4.2134332754567367</v>
      </c>
      <c r="W333" s="11">
        <f>MIN(V333*Constantes!$F$16,0.8*(Z332+Clima!$F331-X333-Y333-Constantes!$D$12))</f>
        <v>2.492922446892758</v>
      </c>
      <c r="X333" s="11">
        <f>IF(Clima!$F331&gt;0.05*Constantes!$F$17,((Clima!$F331-0.05*Constantes!$F$17)^2)/(Clima!$F331+0.95*Constantes!$F$17),0)</f>
        <v>0</v>
      </c>
      <c r="Y333" s="11">
        <f>MAX(0,Z332+Clima!$F331-X333-Constantes!$D$11)</f>
        <v>0</v>
      </c>
      <c r="Z333" s="11">
        <f>Z332+Clima!$F331-X333-W333-Y333</f>
        <v>32.503868033637175</v>
      </c>
      <c r="AA333" s="11">
        <f>0.0526*X333*Clima!$F331^1.218</f>
        <v>0</v>
      </c>
      <c r="AB333" s="11">
        <f>AA333*Constantes!$F$24</f>
        <v>0</v>
      </c>
      <c r="AC333" s="33"/>
      <c r="AD333" s="11">
        <v>328</v>
      </c>
      <c r="AE333" s="11">
        <f>0.0526*Clima!$F331^2.218</f>
        <v>0</v>
      </c>
      <c r="AF333" s="11">
        <f>IF(Clima!$F331&gt;0.05*$AJ$6,((Clima!$F331-0.05*$AJ$6)^2)/(Clima!$F331+0.95*$AJ$6),0)</f>
        <v>0</v>
      </c>
      <c r="AG333" s="11">
        <v>0</v>
      </c>
      <c r="AH333" s="11"/>
      <c r="AI333" s="11"/>
      <c r="AJ333" s="33"/>
      <c r="AK333" s="34"/>
    </row>
    <row r="334" spans="2:37" x14ac:dyDescent="0.25">
      <c r="B334" s="32"/>
      <c r="C334" s="11">
        <v>329</v>
      </c>
      <c r="D334" s="11">
        <f>'Cálculos de ET'!$I332*((1-Constantes!$D$18)*'Cálculos de ET'!$K332+'Cálculos de ET'!$L332)</f>
        <v>4.265920843769087</v>
      </c>
      <c r="E334" s="11">
        <f>MIN(D334*Constantes!$D$16,0.8*(H333+Clima!$F332-F334-G334-Constantes!$D$12))</f>
        <v>2.1187704419910971</v>
      </c>
      <c r="F334" s="11">
        <f>IF(Clima!$F332&gt;0.05*Constantes!$D$17,((Clima!$F332-0.05*Constantes!$D$17)^2)/(Clima!$F332+0.95*Constantes!$D$17),0)</f>
        <v>0.33260305732598977</v>
      </c>
      <c r="G334" s="11">
        <f>MAX(0,H333+Clima!$F332-F334-Constantes!$D$11)</f>
        <v>0</v>
      </c>
      <c r="H334" s="11">
        <f>H333+Clima!$F332-F334-E334-G334</f>
        <v>40.1572338718235</v>
      </c>
      <c r="I334" s="11">
        <f>0.0526*F334*Clima!$F332^1.218</f>
        <v>0.20689163729778851</v>
      </c>
      <c r="J334" s="11">
        <f>I334*Constantes!$D$24</f>
        <v>1.2631507365421168E-3</v>
      </c>
      <c r="K334" s="33"/>
      <c r="L334" s="11">
        <v>329</v>
      </c>
      <c r="M334" s="11">
        <f>'Cálculos de ET'!$I332*((1-Constantes!$E$18)*'Cálculos de ET'!$K332+'Cálculos de ET'!$L332)</f>
        <v>4.265920843769087</v>
      </c>
      <c r="N334" s="11">
        <f>MIN(M334*Constantes!$E$16,0.8*(Q333+Clima!$F332-O334-P334-Constantes!$D$12))</f>
        <v>2.3125156090415566</v>
      </c>
      <c r="O334" s="11">
        <f>IF(Clima!$F332&gt;0.05*Constantes!$E$17,((Clima!$F332-0.05*Constantes!$E$17)^2)/(Clima!$F332+0.95*Constantes!$E$17),0)</f>
        <v>0</v>
      </c>
      <c r="P334" s="11">
        <f>MAX(0,Q333+Clima!$F332-O334-Constantes!$D$11)</f>
        <v>0</v>
      </c>
      <c r="Q334" s="11">
        <f>Q333+Clima!$F332-O334-N334-P334</f>
        <v>39.519619591841945</v>
      </c>
      <c r="R334" s="11">
        <f>0.0526*O334*Clima!$F332^1.218</f>
        <v>0</v>
      </c>
      <c r="S334" s="11">
        <f>R334*Constantes!$E$24</f>
        <v>0</v>
      </c>
      <c r="T334" s="33"/>
      <c r="U334" s="11">
        <v>329</v>
      </c>
      <c r="V334" s="11">
        <f>'Cálculos de ET'!$I332*((1-Constantes!$F$18)*'Cálculos de ET'!$K332+'Cálculos de ET'!$L332)</f>
        <v>4.265920843769087</v>
      </c>
      <c r="W334" s="11">
        <f>MIN(V334*Constantes!$F$16,0.8*(Z333+Clima!$F332-X334-Y334-Constantes!$D$12))</f>
        <v>2.523977272891988</v>
      </c>
      <c r="X334" s="11">
        <f>IF(Clima!$F332&gt;0.05*Constantes!$F$17,((Clima!$F332-0.05*Constantes!$F$17)^2)/(Clima!$F332+0.95*Constantes!$F$17),0)</f>
        <v>0</v>
      </c>
      <c r="Y334" s="11">
        <f>MAX(0,Z333+Clima!$F332-X334-Constantes!$D$11)</f>
        <v>0</v>
      </c>
      <c r="Z334" s="11">
        <f>Z333+Clima!$F332-X334-W334-Y334</f>
        <v>37.579890760745187</v>
      </c>
      <c r="AA334" s="11">
        <f>0.0526*X334*Clima!$F332^1.218</f>
        <v>0</v>
      </c>
      <c r="AB334" s="11">
        <f>AA334*Constantes!$F$24</f>
        <v>0</v>
      </c>
      <c r="AC334" s="33"/>
      <c r="AD334" s="11">
        <v>329</v>
      </c>
      <c r="AE334" s="11">
        <f>0.0526*Clima!$F332^2.218</f>
        <v>4.72748644015644</v>
      </c>
      <c r="AF334" s="11">
        <f>IF(Clima!$F332&gt;0.05*$AJ$6,((Clima!$F332-0.05*$AJ$6)^2)/(Clima!$F332+0.95*$AJ$6),0)</f>
        <v>0.85016527070729775</v>
      </c>
      <c r="AG334" s="11">
        <v>0.52883484067903708</v>
      </c>
      <c r="AH334" s="11"/>
      <c r="AI334" s="11"/>
      <c r="AJ334" s="33"/>
      <c r="AK334" s="34"/>
    </row>
    <row r="335" spans="2:37" x14ac:dyDescent="0.25">
      <c r="B335" s="32"/>
      <c r="C335" s="11">
        <v>330</v>
      </c>
      <c r="D335" s="11">
        <f>'Cálculos de ET'!$I333*((1-Constantes!$D$18)*'Cálculos de ET'!$K333+'Cálculos de ET'!$L333)</f>
        <v>4.3314164007327758</v>
      </c>
      <c r="E335" s="11">
        <f>MIN(D335*Constantes!$D$16,0.8*(H334+Clima!$F333-F335-G335-Constantes!$D$12))</f>
        <v>2.1513003588035713</v>
      </c>
      <c r="F335" s="11">
        <f>IF(Clima!$F333&gt;0.05*Constantes!$D$17,((Clima!$F333-0.05*Constantes!$D$17)^2)/(Clima!$F333+0.95*Constantes!$D$17),0)</f>
        <v>1.3897706446699891</v>
      </c>
      <c r="G335" s="11">
        <f>MAX(0,H334+Clima!$F333-F335-Constantes!$D$11)</f>
        <v>8.0674632271535174</v>
      </c>
      <c r="H335" s="11">
        <f>H334+Clima!$F333-F335-E335-G335</f>
        <v>41.348699641196426</v>
      </c>
      <c r="I335" s="11">
        <f>0.0526*F335*Clima!$F333^1.218</f>
        <v>1.6312128023019121</v>
      </c>
      <c r="J335" s="11">
        <f>I335*Constantes!$D$24</f>
        <v>9.9591635485917016E-3</v>
      </c>
      <c r="K335" s="33"/>
      <c r="L335" s="11">
        <v>330</v>
      </c>
      <c r="M335" s="11">
        <f>'Cálculos de ET'!$I333*((1-Constantes!$E$18)*'Cálculos de ET'!$K333+'Cálculos de ET'!$L333)</f>
        <v>4.3314164007327758</v>
      </c>
      <c r="N335" s="11">
        <f>MIN(M335*Constantes!$E$16,0.8*(Q334+Clima!$F333-O335-P335-Constantes!$D$12))</f>
        <v>2.3480201351095045</v>
      </c>
      <c r="O335" s="11">
        <f>IF(Clima!$F333&gt;0.05*Constantes!$E$17,((Clima!$F333-0.05*Constantes!$E$17)^2)/(Clima!$F333+0.95*Constantes!$E$17),0)</f>
        <v>4.9238808219866335E-3</v>
      </c>
      <c r="P335" s="11">
        <f>MAX(0,Q334+Clima!$F333-O335-Constantes!$D$11)</f>
        <v>8.814695711019958</v>
      </c>
      <c r="Q335" s="11">
        <f>Q334+Clima!$F333-O335-N335-P335</f>
        <v>41.151979864890492</v>
      </c>
      <c r="R335" s="11">
        <f>0.0526*O335*Clima!$F333^1.218</f>
        <v>5.7792970837577959E-3</v>
      </c>
      <c r="S335" s="11">
        <f>R335*Constantes!$E$24</f>
        <v>1.7642383866721905E-5</v>
      </c>
      <c r="T335" s="33"/>
      <c r="U335" s="11">
        <v>330</v>
      </c>
      <c r="V335" s="11">
        <f>'Cálculos de ET'!$I333*((1-Constantes!$F$18)*'Cálculos de ET'!$K333+'Cálculos de ET'!$L333)</f>
        <v>4.3314164007327758</v>
      </c>
      <c r="W335" s="11">
        <f>MIN(V335*Constantes!$F$16,0.8*(Z334+Clima!$F333-X335-Y335-Constantes!$D$12))</f>
        <v>2.5627284132215626</v>
      </c>
      <c r="X335" s="11">
        <f>IF(Clima!$F333&gt;0.05*Constantes!$F$17,((Clima!$F333-0.05*Constantes!$F$17)^2)/(Clima!$F333+0.95*Constantes!$F$17),0)</f>
        <v>0</v>
      </c>
      <c r="Y335" s="11">
        <f>MAX(0,Z334+Clima!$F333-X335-Constantes!$D$11)</f>
        <v>6.8798907607451838</v>
      </c>
      <c r="Z335" s="11">
        <f>Z334+Clima!$F333-X335-W335-Y335</f>
        <v>40.937271586778436</v>
      </c>
      <c r="AA335" s="11">
        <f>0.0526*X335*Clima!$F333^1.218</f>
        <v>0</v>
      </c>
      <c r="AB335" s="11">
        <f>AA335*Constantes!$F$24</f>
        <v>0</v>
      </c>
      <c r="AC335" s="33"/>
      <c r="AD335" s="11">
        <v>330</v>
      </c>
      <c r="AE335" s="11">
        <f>0.0526*Clima!$F333^2.218</f>
        <v>15.023719165130638</v>
      </c>
      <c r="AF335" s="11">
        <f>IF(Clima!$F333&gt;0.05*$AJ$6,((Clima!$F333-0.05*$AJ$6)^2)/(Clima!$F333+0.95*$AJ$6),0)</f>
        <v>2.6803602911260813</v>
      </c>
      <c r="AG335" s="11">
        <v>3.1460140840035975</v>
      </c>
      <c r="AH335" s="11"/>
      <c r="AI335" s="11"/>
      <c r="AJ335" s="33"/>
      <c r="AK335" s="34"/>
    </row>
    <row r="336" spans="2:37" x14ac:dyDescent="0.25">
      <c r="B336" s="32"/>
      <c r="C336" s="11">
        <v>331</v>
      </c>
      <c r="D336" s="11">
        <f>'Cálculos de ET'!$I334*((1-Constantes!$D$18)*'Cálculos de ET'!$K334+'Cálculos de ET'!$L334)</f>
        <v>4.3058161658948979</v>
      </c>
      <c r="E336" s="11">
        <f>MIN(D336*Constantes!$D$16,0.8*(H335+Clima!$F334-F336-G336-Constantes!$D$12))</f>
        <v>2.1385853969303916</v>
      </c>
      <c r="F336" s="11">
        <f>IF(Clima!$F334&gt;0.05*Constantes!$D$17,((Clima!$F334-0.05*Constantes!$D$17)^2)/(Clima!$F334+0.95*Constantes!$D$17),0)</f>
        <v>0</v>
      </c>
      <c r="G336" s="11">
        <f>MAX(0,H335+Clima!$F334-F336-Constantes!$D$11)</f>
        <v>0</v>
      </c>
      <c r="H336" s="11">
        <f>H335+Clima!$F334-F336-E336-G336</f>
        <v>39.510114244266035</v>
      </c>
      <c r="I336" s="11">
        <f>0.0526*F336*Clima!$F334^1.218</f>
        <v>0</v>
      </c>
      <c r="J336" s="11">
        <f>I336*Constantes!$D$24</f>
        <v>0</v>
      </c>
      <c r="K336" s="33"/>
      <c r="L336" s="11">
        <v>331</v>
      </c>
      <c r="M336" s="11">
        <f>'Cálculos de ET'!$I334*((1-Constantes!$E$18)*'Cálculos de ET'!$K334+'Cálculos de ET'!$L334)</f>
        <v>4.3058161658948979</v>
      </c>
      <c r="N336" s="11">
        <f>MIN(M336*Constantes!$E$16,0.8*(Q335+Clima!$F334-O336-P336-Constantes!$D$12))</f>
        <v>2.3341424883303352</v>
      </c>
      <c r="O336" s="11">
        <f>IF(Clima!$F334&gt;0.05*Constantes!$E$17,((Clima!$F334-0.05*Constantes!$E$17)^2)/(Clima!$F334+0.95*Constantes!$E$17),0)</f>
        <v>0</v>
      </c>
      <c r="P336" s="11">
        <f>MAX(0,Q335+Clima!$F334-O336-Constantes!$D$11)</f>
        <v>0</v>
      </c>
      <c r="Q336" s="11">
        <f>Q335+Clima!$F334-O336-N336-P336</f>
        <v>39.117837376560153</v>
      </c>
      <c r="R336" s="11">
        <f>0.0526*O336*Clima!$F334^1.218</f>
        <v>0</v>
      </c>
      <c r="S336" s="11">
        <f>R336*Constantes!$E$24</f>
        <v>0</v>
      </c>
      <c r="T336" s="33"/>
      <c r="U336" s="11">
        <v>331</v>
      </c>
      <c r="V336" s="11">
        <f>'Cálculos de ET'!$I334*((1-Constantes!$F$18)*'Cálculos de ET'!$K334+'Cálculos de ET'!$L334)</f>
        <v>4.3058161658948979</v>
      </c>
      <c r="W336" s="11">
        <f>MIN(V336*Constantes!$F$16,0.8*(Z335+Clima!$F334-X336-Y336-Constantes!$D$12))</f>
        <v>2.5475817629957671</v>
      </c>
      <c r="X336" s="11">
        <f>IF(Clima!$F334&gt;0.05*Constantes!$F$17,((Clima!$F334-0.05*Constantes!$F$17)^2)/(Clima!$F334+0.95*Constantes!$F$17),0)</f>
        <v>0</v>
      </c>
      <c r="Y336" s="11">
        <f>MAX(0,Z335+Clima!$F334-X336-Constantes!$D$11)</f>
        <v>0</v>
      </c>
      <c r="Z336" s="11">
        <f>Z335+Clima!$F334-X336-W336-Y336</f>
        <v>38.689689823782665</v>
      </c>
      <c r="AA336" s="11">
        <f>0.0526*X336*Clima!$F334^1.218</f>
        <v>0</v>
      </c>
      <c r="AB336" s="11">
        <f>AA336*Constantes!$F$24</f>
        <v>0</v>
      </c>
      <c r="AC336" s="33"/>
      <c r="AD336" s="11">
        <v>331</v>
      </c>
      <c r="AE336" s="11">
        <f>0.0526*Clima!$F334^2.218</f>
        <v>3.6411677467564265E-3</v>
      </c>
      <c r="AF336" s="11">
        <f>IF(Clima!$F334&gt;0.05*$AJ$6,((Clima!$F334-0.05*$AJ$6)^2)/(Clima!$F334+0.95*$AJ$6),0)</f>
        <v>0</v>
      </c>
      <c r="AG336" s="11">
        <v>0</v>
      </c>
      <c r="AH336" s="11"/>
      <c r="AI336" s="11"/>
      <c r="AJ336" s="33"/>
      <c r="AK336" s="34"/>
    </row>
    <row r="337" spans="2:37" x14ac:dyDescent="0.25">
      <c r="B337" s="32"/>
      <c r="C337" s="11">
        <v>332</v>
      </c>
      <c r="D337" s="11">
        <f>'Cálculos de ET'!$I335*((1-Constantes!$D$18)*'Cálculos de ET'!$K335+'Cálculos de ET'!$L335)</f>
        <v>4.310513009450645</v>
      </c>
      <c r="E337" s="11">
        <f>MIN(D337*Constantes!$D$16,0.8*(H336+Clima!$F335-F337-G337-Constantes!$D$12))</f>
        <v>2.1409181953251646</v>
      </c>
      <c r="F337" s="11">
        <f>IF(Clima!$F335&gt;0.05*Constantes!$D$17,((Clima!$F335-0.05*Constantes!$D$17)^2)/(Clima!$F335+0.95*Constantes!$D$17),0)</f>
        <v>0</v>
      </c>
      <c r="G337" s="11">
        <f>MAX(0,H336+Clima!$F335-F337-Constantes!$D$11)</f>
        <v>0</v>
      </c>
      <c r="H337" s="11">
        <f>H336+Clima!$F335-F337-E337-G337</f>
        <v>37.369196048940871</v>
      </c>
      <c r="I337" s="11">
        <f>0.0526*F337*Clima!$F335^1.218</f>
        <v>0</v>
      </c>
      <c r="J337" s="11">
        <f>I337*Constantes!$D$24</f>
        <v>0</v>
      </c>
      <c r="K337" s="33"/>
      <c r="L337" s="11">
        <v>332</v>
      </c>
      <c r="M337" s="11">
        <f>'Cálculos de ET'!$I335*((1-Constantes!$E$18)*'Cálculos de ET'!$K335+'Cálculos de ET'!$L335)</f>
        <v>4.310513009450645</v>
      </c>
      <c r="N337" s="11">
        <f>MIN(M337*Constantes!$E$16,0.8*(Q336+Clima!$F335-O337-P337-Constantes!$D$12))</f>
        <v>2.3366886030928153</v>
      </c>
      <c r="O337" s="11">
        <f>IF(Clima!$F335&gt;0.05*Constantes!$E$17,((Clima!$F335-0.05*Constantes!$E$17)^2)/(Clima!$F335+0.95*Constantes!$E$17),0)</f>
        <v>0</v>
      </c>
      <c r="P337" s="11">
        <f>MAX(0,Q336+Clima!$F335-O337-Constantes!$D$11)</f>
        <v>0</v>
      </c>
      <c r="Q337" s="11">
        <f>Q336+Clima!$F335-O337-N337-P337</f>
        <v>36.781148773467336</v>
      </c>
      <c r="R337" s="11">
        <f>0.0526*O337*Clima!$F335^1.218</f>
        <v>0</v>
      </c>
      <c r="S337" s="11">
        <f>R337*Constantes!$E$24</f>
        <v>0</v>
      </c>
      <c r="T337" s="33"/>
      <c r="U337" s="11">
        <v>332</v>
      </c>
      <c r="V337" s="11">
        <f>'Cálculos de ET'!$I335*((1-Constantes!$F$18)*'Cálculos de ET'!$K335+'Cálculos de ET'!$L335)</f>
        <v>4.310513009450645</v>
      </c>
      <c r="W337" s="11">
        <f>MIN(V337*Constantes!$F$16,0.8*(Z336+Clima!$F335-X337-Y337-Constantes!$D$12))</f>
        <v>2.5503607002576598</v>
      </c>
      <c r="X337" s="11">
        <f>IF(Clima!$F335&gt;0.05*Constantes!$F$17,((Clima!$F335-0.05*Constantes!$F$17)^2)/(Clima!$F335+0.95*Constantes!$F$17),0)</f>
        <v>0</v>
      </c>
      <c r="Y337" s="11">
        <f>MAX(0,Z336+Clima!$F335-X337-Constantes!$D$11)</f>
        <v>0</v>
      </c>
      <c r="Z337" s="11">
        <f>Z336+Clima!$F335-X337-W337-Y337</f>
        <v>36.139329123525002</v>
      </c>
      <c r="AA337" s="11">
        <f>0.0526*X337*Clima!$F335^1.218</f>
        <v>0</v>
      </c>
      <c r="AB337" s="11">
        <f>AA337*Constantes!$F$24</f>
        <v>0</v>
      </c>
      <c r="AC337" s="33"/>
      <c r="AD337" s="11">
        <v>332</v>
      </c>
      <c r="AE337" s="11">
        <f>0.0526*Clima!$F335^2.218</f>
        <v>0</v>
      </c>
      <c r="AF337" s="11">
        <f>IF(Clima!$F335&gt;0.05*$AJ$6,((Clima!$F335-0.05*$AJ$6)^2)/(Clima!$F335+0.95*$AJ$6),0)</f>
        <v>0</v>
      </c>
      <c r="AG337" s="11">
        <v>0</v>
      </c>
      <c r="AH337" s="11"/>
      <c r="AI337" s="11"/>
      <c r="AJ337" s="33"/>
      <c r="AK337" s="34"/>
    </row>
    <row r="338" spans="2:37" x14ac:dyDescent="0.25">
      <c r="B338" s="32"/>
      <c r="C338" s="11">
        <v>333</v>
      </c>
      <c r="D338" s="11">
        <f>'Cálculos de ET'!$I336*((1-Constantes!$D$18)*'Cálculos de ET'!$K336+'Cálculos de ET'!$L336)</f>
        <v>4.1982008266108259</v>
      </c>
      <c r="E338" s="11">
        <f>MIN(D338*Constantes!$D$16,0.8*(H337+Clima!$F336-F338-G338-Constantes!$D$12))</f>
        <v>2.0851356944322834</v>
      </c>
      <c r="F338" s="11">
        <f>IF(Clima!$F336&gt;0.05*Constantes!$D$17,((Clima!$F336-0.05*Constantes!$D$17)^2)/(Clima!$F336+0.95*Constantes!$D$17),0)</f>
        <v>0</v>
      </c>
      <c r="G338" s="11">
        <f>MAX(0,H337+Clima!$F336-F338-Constantes!$D$11)</f>
        <v>0</v>
      </c>
      <c r="H338" s="11">
        <f>H337+Clima!$F336-F338-E338-G338</f>
        <v>35.28406035450859</v>
      </c>
      <c r="I338" s="11">
        <f>0.0526*F338*Clima!$F336^1.218</f>
        <v>0</v>
      </c>
      <c r="J338" s="11">
        <f>I338*Constantes!$D$24</f>
        <v>0</v>
      </c>
      <c r="K338" s="33"/>
      <c r="L338" s="11">
        <v>333</v>
      </c>
      <c r="M338" s="11">
        <f>'Cálculos de ET'!$I336*((1-Constantes!$E$18)*'Cálculos de ET'!$K336+'Cálculos de ET'!$L336)</f>
        <v>4.1982008266108259</v>
      </c>
      <c r="N338" s="11">
        <f>MIN(M338*Constantes!$E$16,0.8*(Q337+Clima!$F336-O338-P338-Constantes!$D$12))</f>
        <v>2.2758052240019984</v>
      </c>
      <c r="O338" s="11">
        <f>IF(Clima!$F336&gt;0.05*Constantes!$E$17,((Clima!$F336-0.05*Constantes!$E$17)^2)/(Clima!$F336+0.95*Constantes!$E$17),0)</f>
        <v>0</v>
      </c>
      <c r="P338" s="11">
        <f>MAX(0,Q337+Clima!$F336-O338-Constantes!$D$11)</f>
        <v>0</v>
      </c>
      <c r="Q338" s="11">
        <f>Q337+Clima!$F336-O338-N338-P338</f>
        <v>34.505343549465337</v>
      </c>
      <c r="R338" s="11">
        <f>0.0526*O338*Clima!$F336^1.218</f>
        <v>0</v>
      </c>
      <c r="S338" s="11">
        <f>R338*Constantes!$E$24</f>
        <v>0</v>
      </c>
      <c r="T338" s="33"/>
      <c r="U338" s="11">
        <v>333</v>
      </c>
      <c r="V338" s="11">
        <f>'Cálculos de ET'!$I336*((1-Constantes!$F$18)*'Cálculos de ET'!$K336+'Cálculos de ET'!$L336)</f>
        <v>4.1982008266108259</v>
      </c>
      <c r="W338" s="11">
        <f>MIN(V338*Constantes!$F$16,0.8*(Z337+Clima!$F336-X338-Y338-Constantes!$D$12))</f>
        <v>2.4839100071158398</v>
      </c>
      <c r="X338" s="11">
        <f>IF(Clima!$F336&gt;0.05*Constantes!$F$17,((Clima!$F336-0.05*Constantes!$F$17)^2)/(Clima!$F336+0.95*Constantes!$F$17),0)</f>
        <v>0</v>
      </c>
      <c r="Y338" s="11">
        <f>MAX(0,Z337+Clima!$F336-X338-Constantes!$D$11)</f>
        <v>0</v>
      </c>
      <c r="Z338" s="11">
        <f>Z337+Clima!$F336-X338-W338-Y338</f>
        <v>33.655419116409163</v>
      </c>
      <c r="AA338" s="11">
        <f>0.0526*X338*Clima!$F336^1.218</f>
        <v>0</v>
      </c>
      <c r="AB338" s="11">
        <f>AA338*Constantes!$F$24</f>
        <v>0</v>
      </c>
      <c r="AC338" s="33"/>
      <c r="AD338" s="11">
        <v>333</v>
      </c>
      <c r="AE338" s="11">
        <f>0.0526*Clima!$F336^2.218</f>
        <v>0</v>
      </c>
      <c r="AF338" s="11">
        <f>IF(Clima!$F336&gt;0.05*$AJ$6,((Clima!$F336-0.05*$AJ$6)^2)/(Clima!$F336+0.95*$AJ$6),0)</f>
        <v>0</v>
      </c>
      <c r="AG338" s="11">
        <v>0</v>
      </c>
      <c r="AH338" s="11"/>
      <c r="AI338" s="11"/>
      <c r="AJ338" s="33"/>
      <c r="AK338" s="34"/>
    </row>
    <row r="339" spans="2:37" x14ac:dyDescent="0.25">
      <c r="B339" s="32"/>
      <c r="C339" s="11">
        <v>334</v>
      </c>
      <c r="D339" s="11">
        <f>'Cálculos de ET'!$I337*((1-Constantes!$D$18)*'Cálculos de ET'!$K337+'Cálculos de ET'!$L337)</f>
        <v>4.1032928343534136</v>
      </c>
      <c r="E339" s="11">
        <f>MIN(D339*Constantes!$D$16,0.8*(H338+Clima!$F337-F339-G339-Constantes!$D$12))</f>
        <v>2.0379973962621616</v>
      </c>
      <c r="F339" s="11">
        <f>IF(Clima!$F337&gt;0.05*Constantes!$D$17,((Clima!$F337-0.05*Constantes!$D$17)^2)/(Clima!$F337+0.95*Constantes!$D$17),0)</f>
        <v>0</v>
      </c>
      <c r="G339" s="11">
        <f>MAX(0,H338+Clima!$F337-F339-Constantes!$D$11)</f>
        <v>0</v>
      </c>
      <c r="H339" s="11">
        <f>H338+Clima!$F337-F339-E339-G339</f>
        <v>33.246062958246426</v>
      </c>
      <c r="I339" s="11">
        <f>0.0526*F339*Clima!$F337^1.218</f>
        <v>0</v>
      </c>
      <c r="J339" s="11">
        <f>I339*Constantes!$D$24</f>
        <v>0</v>
      </c>
      <c r="K339" s="33"/>
      <c r="L339" s="11">
        <v>334</v>
      </c>
      <c r="M339" s="11">
        <f>'Cálculos de ET'!$I337*((1-Constantes!$E$18)*'Cálculos de ET'!$K337+'Cálculos de ET'!$L337)</f>
        <v>4.1032928343534136</v>
      </c>
      <c r="N339" s="11">
        <f>MIN(M339*Constantes!$E$16,0.8*(Q338+Clima!$F337-O339-P339-Constantes!$D$12))</f>
        <v>2.2243564931052138</v>
      </c>
      <c r="O339" s="11">
        <f>IF(Clima!$F337&gt;0.05*Constantes!$E$17,((Clima!$F337-0.05*Constantes!$E$17)^2)/(Clima!$F337+0.95*Constantes!$E$17),0)</f>
        <v>0</v>
      </c>
      <c r="P339" s="11">
        <f>MAX(0,Q338+Clima!$F337-O339-Constantes!$D$11)</f>
        <v>0</v>
      </c>
      <c r="Q339" s="11">
        <f>Q338+Clima!$F337-O339-N339-P339</f>
        <v>32.280987056360125</v>
      </c>
      <c r="R339" s="11">
        <f>0.0526*O339*Clima!$F337^1.218</f>
        <v>0</v>
      </c>
      <c r="S339" s="11">
        <f>R339*Constantes!$E$24</f>
        <v>0</v>
      </c>
      <c r="T339" s="33"/>
      <c r="U339" s="11">
        <v>334</v>
      </c>
      <c r="V339" s="11">
        <f>'Cálculos de ET'!$I337*((1-Constantes!$F$18)*'Cálculos de ET'!$K337+'Cálculos de ET'!$L337)</f>
        <v>4.1032928343534136</v>
      </c>
      <c r="W339" s="11">
        <f>MIN(V339*Constantes!$F$16,0.8*(Z338+Clima!$F337-X339-Y339-Constantes!$D$12))</f>
        <v>2.4277566877631371</v>
      </c>
      <c r="X339" s="11">
        <f>IF(Clima!$F337&gt;0.05*Constantes!$F$17,((Clima!$F337-0.05*Constantes!$F$17)^2)/(Clima!$F337+0.95*Constantes!$F$17),0)</f>
        <v>0</v>
      </c>
      <c r="Y339" s="11">
        <f>MAX(0,Z338+Clima!$F337-X339-Constantes!$D$11)</f>
        <v>0</v>
      </c>
      <c r="Z339" s="11">
        <f>Z338+Clima!$F337-X339-W339-Y339</f>
        <v>31.227662428646028</v>
      </c>
      <c r="AA339" s="11">
        <f>0.0526*X339*Clima!$F337^1.218</f>
        <v>0</v>
      </c>
      <c r="AB339" s="11">
        <f>AA339*Constantes!$F$24</f>
        <v>0</v>
      </c>
      <c r="AC339" s="33"/>
      <c r="AD339" s="11">
        <v>334</v>
      </c>
      <c r="AE339" s="11">
        <f>0.0526*Clima!$F337^2.218</f>
        <v>0</v>
      </c>
      <c r="AF339" s="11">
        <f>IF(Clima!$F337&gt;0.05*$AJ$6,((Clima!$F337-0.05*$AJ$6)^2)/(Clima!$F337+0.95*$AJ$6),0)</f>
        <v>0</v>
      </c>
      <c r="AG339" s="11">
        <v>0</v>
      </c>
      <c r="AH339" s="11"/>
      <c r="AI339" s="11"/>
      <c r="AJ339" s="33"/>
      <c r="AK339" s="34"/>
    </row>
    <row r="340" spans="2:37" x14ac:dyDescent="0.25">
      <c r="B340" s="32"/>
      <c r="C340" s="11">
        <v>335</v>
      </c>
      <c r="D340" s="11">
        <f>'Cálculos de ET'!$I338*((1-Constantes!$D$18)*'Cálculos de ET'!$K338+'Cálculos de ET'!$L338)</f>
        <v>4.0213515033406386</v>
      </c>
      <c r="E340" s="11">
        <f>MIN(D340*Constantes!$D$16,0.8*(H339+Clima!$F338-F340-G340-Constantes!$D$12))</f>
        <v>1.9972992969570931</v>
      </c>
      <c r="F340" s="11">
        <f>IF(Clima!$F338&gt;0.05*Constantes!$D$17,((Clima!$F338-0.05*Constantes!$D$17)^2)/(Clima!$F338+0.95*Constantes!$D$17),0)</f>
        <v>0</v>
      </c>
      <c r="G340" s="11">
        <f>MAX(0,H339+Clima!$F338-F340-Constantes!$D$11)</f>
        <v>0</v>
      </c>
      <c r="H340" s="11">
        <f>H339+Clima!$F338-F340-E340-G340</f>
        <v>31.248763661289335</v>
      </c>
      <c r="I340" s="11">
        <f>0.0526*F340*Clima!$F338^1.218</f>
        <v>0</v>
      </c>
      <c r="J340" s="11">
        <f>I340*Constantes!$D$24</f>
        <v>0</v>
      </c>
      <c r="K340" s="33"/>
      <c r="L340" s="11">
        <v>335</v>
      </c>
      <c r="M340" s="11">
        <f>'Cálculos de ET'!$I338*((1-Constantes!$E$18)*'Cálculos de ET'!$K338+'Cálculos de ET'!$L338)</f>
        <v>4.0213515033406386</v>
      </c>
      <c r="N340" s="11">
        <f>MIN(M340*Constantes!$E$16,0.8*(Q339+Clima!$F338-O340-P340-Constantes!$D$12))</f>
        <v>2.1799368674411657</v>
      </c>
      <c r="O340" s="11">
        <f>IF(Clima!$F338&gt;0.05*Constantes!$E$17,((Clima!$F338-0.05*Constantes!$E$17)^2)/(Clima!$F338+0.95*Constantes!$E$17),0)</f>
        <v>0</v>
      </c>
      <c r="P340" s="11">
        <f>MAX(0,Q339+Clima!$F338-O340-Constantes!$D$11)</f>
        <v>0</v>
      </c>
      <c r="Q340" s="11">
        <f>Q339+Clima!$F338-O340-N340-P340</f>
        <v>30.101050188918961</v>
      </c>
      <c r="R340" s="11">
        <f>0.0526*O340*Clima!$F338^1.218</f>
        <v>0</v>
      </c>
      <c r="S340" s="11">
        <f>R340*Constantes!$E$24</f>
        <v>0</v>
      </c>
      <c r="T340" s="33"/>
      <c r="U340" s="11">
        <v>335</v>
      </c>
      <c r="V340" s="11">
        <f>'Cálculos de ET'!$I338*((1-Constantes!$F$18)*'Cálculos de ET'!$K338+'Cálculos de ET'!$L338)</f>
        <v>4.0213515033406386</v>
      </c>
      <c r="W340" s="11">
        <f>MIN(V340*Constantes!$F$16,0.8*(Z339+Clima!$F338-X340-Y340-Constantes!$D$12))</f>
        <v>2.3792752309426599</v>
      </c>
      <c r="X340" s="11">
        <f>IF(Clima!$F338&gt;0.05*Constantes!$F$17,((Clima!$F338-0.05*Constantes!$F$17)^2)/(Clima!$F338+0.95*Constantes!$F$17),0)</f>
        <v>0</v>
      </c>
      <c r="Y340" s="11">
        <f>MAX(0,Z339+Clima!$F338-X340-Constantes!$D$11)</f>
        <v>0</v>
      </c>
      <c r="Z340" s="11">
        <f>Z339+Clima!$F338-X340-W340-Y340</f>
        <v>28.848387197703367</v>
      </c>
      <c r="AA340" s="11">
        <f>0.0526*X340*Clima!$F338^1.218</f>
        <v>0</v>
      </c>
      <c r="AB340" s="11">
        <f>AA340*Constantes!$F$24</f>
        <v>0</v>
      </c>
      <c r="AC340" s="33"/>
      <c r="AD340" s="11">
        <v>335</v>
      </c>
      <c r="AE340" s="11">
        <f>0.0526*Clima!$F338^2.218</f>
        <v>0</v>
      </c>
      <c r="AF340" s="11">
        <f>IF(Clima!$F338&gt;0.05*$AJ$6,((Clima!$F338-0.05*$AJ$6)^2)/(Clima!$F338+0.95*$AJ$6),0)</f>
        <v>0</v>
      </c>
      <c r="AG340" s="11">
        <v>0</v>
      </c>
      <c r="AH340" s="11"/>
      <c r="AI340" s="11"/>
      <c r="AJ340" s="33"/>
      <c r="AK340" s="34"/>
    </row>
    <row r="341" spans="2:37" x14ac:dyDescent="0.25">
      <c r="B341" s="32"/>
      <c r="C341" s="11">
        <v>336</v>
      </c>
      <c r="D341" s="11">
        <f>'Cálculos de ET'!$I339*((1-Constantes!$D$18)*'Cálculos de ET'!$K339+'Cálculos de ET'!$L339)</f>
        <v>4.0344877709669085</v>
      </c>
      <c r="E341" s="11">
        <f>MIN(D341*Constantes!$D$16,0.8*(H340+Clima!$F339-F341-G341-Constantes!$D$12))</f>
        <v>2.0038237348414198</v>
      </c>
      <c r="F341" s="11">
        <f>IF(Clima!$F339&gt;0.05*Constantes!$D$17,((Clima!$F339-0.05*Constantes!$D$17)^2)/(Clima!$F339+0.95*Constantes!$D$17),0)</f>
        <v>0</v>
      </c>
      <c r="G341" s="11">
        <f>MAX(0,H340+Clima!$F339-F341-Constantes!$D$11)</f>
        <v>0</v>
      </c>
      <c r="H341" s="11">
        <f>H340+Clima!$F339-F341-E341-G341</f>
        <v>29.244939926447916</v>
      </c>
      <c r="I341" s="11">
        <f>0.0526*F341*Clima!$F339^1.218</f>
        <v>0</v>
      </c>
      <c r="J341" s="11">
        <f>I341*Constantes!$D$24</f>
        <v>0</v>
      </c>
      <c r="K341" s="33"/>
      <c r="L341" s="11">
        <v>336</v>
      </c>
      <c r="M341" s="11">
        <f>'Cálculos de ET'!$I339*((1-Constantes!$E$18)*'Cálculos de ET'!$K339+'Cálculos de ET'!$L339)</f>
        <v>4.0344877709669085</v>
      </c>
      <c r="N341" s="11">
        <f>MIN(M341*Constantes!$E$16,0.8*(Q340+Clima!$F339-O341-P341-Constantes!$D$12))</f>
        <v>2.1870579146998521</v>
      </c>
      <c r="O341" s="11">
        <f>IF(Clima!$F339&gt;0.05*Constantes!$E$17,((Clima!$F339-0.05*Constantes!$E$17)^2)/(Clima!$F339+0.95*Constantes!$E$17),0)</f>
        <v>0</v>
      </c>
      <c r="P341" s="11">
        <f>MAX(0,Q340+Clima!$F339-O341-Constantes!$D$11)</f>
        <v>0</v>
      </c>
      <c r="Q341" s="11">
        <f>Q340+Clima!$F339-O341-N341-P341</f>
        <v>27.913992274219108</v>
      </c>
      <c r="R341" s="11">
        <f>0.0526*O341*Clima!$F339^1.218</f>
        <v>0</v>
      </c>
      <c r="S341" s="11">
        <f>R341*Constantes!$E$24</f>
        <v>0</v>
      </c>
      <c r="T341" s="33"/>
      <c r="U341" s="11">
        <v>336</v>
      </c>
      <c r="V341" s="11">
        <f>'Cálculos de ET'!$I339*((1-Constantes!$F$18)*'Cálculos de ET'!$K339+'Cálculos de ET'!$L339)</f>
        <v>4.0344877709669085</v>
      </c>
      <c r="W341" s="11">
        <f>MIN(V341*Constantes!$F$16,0.8*(Z340+Clima!$F339-X341-Y341-Constantes!$D$12))</f>
        <v>2.3870474428878863</v>
      </c>
      <c r="X341" s="11">
        <f>IF(Clima!$F339&gt;0.05*Constantes!$F$17,((Clima!$F339-0.05*Constantes!$F$17)^2)/(Clima!$F339+0.95*Constantes!$F$17),0)</f>
        <v>0</v>
      </c>
      <c r="Y341" s="11">
        <f>MAX(0,Z340+Clima!$F339-X341-Constantes!$D$11)</f>
        <v>0</v>
      </c>
      <c r="Z341" s="11">
        <f>Z340+Clima!$F339-X341-W341-Y341</f>
        <v>26.46133975481548</v>
      </c>
      <c r="AA341" s="11">
        <f>0.0526*X341*Clima!$F339^1.218</f>
        <v>0</v>
      </c>
      <c r="AB341" s="11">
        <f>AA341*Constantes!$F$24</f>
        <v>0</v>
      </c>
      <c r="AC341" s="33"/>
      <c r="AD341" s="11">
        <v>336</v>
      </c>
      <c r="AE341" s="11">
        <f>0.0526*Clima!$F339^2.218</f>
        <v>0</v>
      </c>
      <c r="AF341" s="11">
        <f>IF(Clima!$F339&gt;0.05*$AJ$6,((Clima!$F339-0.05*$AJ$6)^2)/(Clima!$F339+0.95*$AJ$6),0)</f>
        <v>0</v>
      </c>
      <c r="AG341" s="11">
        <v>0</v>
      </c>
      <c r="AH341" s="11"/>
      <c r="AI341" s="11"/>
      <c r="AJ341" s="33"/>
      <c r="AK341" s="34"/>
    </row>
    <row r="342" spans="2:37" x14ac:dyDescent="0.25">
      <c r="B342" s="32"/>
      <c r="C342" s="11">
        <v>337</v>
      </c>
      <c r="D342" s="11">
        <f>'Cálculos de ET'!$I340*((1-Constantes!$D$18)*'Cálculos de ET'!$K340+'Cálculos de ET'!$L340)</f>
        <v>4.1427268673895057</v>
      </c>
      <c r="E342" s="11">
        <f>MIN(D342*Constantes!$D$16,0.8*(H341+Clima!$F340-F342-G342-Constantes!$D$12))</f>
        <v>2.0575832410692469</v>
      </c>
      <c r="F342" s="11">
        <f>IF(Clima!$F340&gt;0.05*Constantes!$D$17,((Clima!$F340-0.05*Constantes!$D$17)^2)/(Clima!$F340+0.95*Constantes!$D$17),0)</f>
        <v>0</v>
      </c>
      <c r="G342" s="11">
        <f>MAX(0,H341+Clima!$F340-F342-Constantes!$D$11)</f>
        <v>0</v>
      </c>
      <c r="H342" s="11">
        <f>H341+Clima!$F340-F342-E342-G342</f>
        <v>27.187356685378671</v>
      </c>
      <c r="I342" s="11">
        <f>0.0526*F342*Clima!$F340^1.218</f>
        <v>0</v>
      </c>
      <c r="J342" s="11">
        <f>I342*Constantes!$D$24</f>
        <v>0</v>
      </c>
      <c r="K342" s="33"/>
      <c r="L342" s="11">
        <v>337</v>
      </c>
      <c r="M342" s="11">
        <f>'Cálculos de ET'!$I340*((1-Constantes!$E$18)*'Cálculos de ET'!$K340+'Cálculos de ET'!$L340)</f>
        <v>4.1427268673895057</v>
      </c>
      <c r="N342" s="11">
        <f>MIN(M342*Constantes!$E$16,0.8*(Q341+Clima!$F340-O342-P342-Constantes!$D$12))</f>
        <v>2.2457333119124869</v>
      </c>
      <c r="O342" s="11">
        <f>IF(Clima!$F340&gt;0.05*Constantes!$E$17,((Clima!$F340-0.05*Constantes!$E$17)^2)/(Clima!$F340+0.95*Constantes!$E$17),0)</f>
        <v>0</v>
      </c>
      <c r="P342" s="11">
        <f>MAX(0,Q341+Clima!$F340-O342-Constantes!$D$11)</f>
        <v>0</v>
      </c>
      <c r="Q342" s="11">
        <f>Q341+Clima!$F340-O342-N342-P342</f>
        <v>25.66825896230662</v>
      </c>
      <c r="R342" s="11">
        <f>0.0526*O342*Clima!$F340^1.218</f>
        <v>0</v>
      </c>
      <c r="S342" s="11">
        <f>R342*Constantes!$E$24</f>
        <v>0</v>
      </c>
      <c r="T342" s="33"/>
      <c r="U342" s="11">
        <v>337</v>
      </c>
      <c r="V342" s="11">
        <f>'Cálculos de ET'!$I340*((1-Constantes!$F$18)*'Cálculos de ET'!$K340+'Cálculos de ET'!$L340)</f>
        <v>4.1427268673895057</v>
      </c>
      <c r="W342" s="11">
        <f>MIN(V342*Constantes!$F$16,0.8*(Z341+Clima!$F340-X342-Y342-Constantes!$D$12))</f>
        <v>2.4510882512887342</v>
      </c>
      <c r="X342" s="11">
        <f>IF(Clima!$F340&gt;0.05*Constantes!$F$17,((Clima!$F340-0.05*Constantes!$F$17)^2)/(Clima!$F340+0.95*Constantes!$F$17),0)</f>
        <v>0</v>
      </c>
      <c r="Y342" s="11">
        <f>MAX(0,Z341+Clima!$F340-X342-Constantes!$D$11)</f>
        <v>0</v>
      </c>
      <c r="Z342" s="11">
        <f>Z341+Clima!$F340-X342-W342-Y342</f>
        <v>24.010251503526746</v>
      </c>
      <c r="AA342" s="11">
        <f>0.0526*X342*Clima!$F340^1.218</f>
        <v>0</v>
      </c>
      <c r="AB342" s="11">
        <f>AA342*Constantes!$F$24</f>
        <v>0</v>
      </c>
      <c r="AC342" s="33"/>
      <c r="AD342" s="11">
        <v>337</v>
      </c>
      <c r="AE342" s="11">
        <f>0.0526*Clima!$F340^2.218</f>
        <v>0</v>
      </c>
      <c r="AF342" s="11">
        <f>IF(Clima!$F340&gt;0.05*$AJ$6,((Clima!$F340-0.05*$AJ$6)^2)/(Clima!$F340+0.95*$AJ$6),0)</f>
        <v>0</v>
      </c>
      <c r="AG342" s="11">
        <v>0</v>
      </c>
      <c r="AH342" s="11"/>
      <c r="AI342" s="11"/>
      <c r="AJ342" s="33"/>
      <c r="AK342" s="34"/>
    </row>
    <row r="343" spans="2:37" x14ac:dyDescent="0.25">
      <c r="B343" s="32"/>
      <c r="C343" s="11">
        <v>338</v>
      </c>
      <c r="D343" s="11">
        <f>'Cálculos de ET'!$I341*((1-Constantes!$D$18)*'Cálculos de ET'!$K341+'Cálculos de ET'!$L341)</f>
        <v>4.1385061765400382</v>
      </c>
      <c r="E343" s="11">
        <f>MIN(D343*Constantes!$D$16,0.8*(H342+Clima!$F341-F343-G343-Constantes!$D$12))</f>
        <v>2.0554869351732536</v>
      </c>
      <c r="F343" s="11">
        <f>IF(Clima!$F341&gt;0.05*Constantes!$D$17,((Clima!$F341-0.05*Constantes!$D$17)^2)/(Clima!$F341+0.95*Constantes!$D$17),0)</f>
        <v>0</v>
      </c>
      <c r="G343" s="11">
        <f>MAX(0,H342+Clima!$F341-F343-Constantes!$D$11)</f>
        <v>0</v>
      </c>
      <c r="H343" s="11">
        <f>H342+Clima!$F341-F343-E343-G343</f>
        <v>25.131869750205418</v>
      </c>
      <c r="I343" s="11">
        <f>0.0526*F343*Clima!$F341^1.218</f>
        <v>0</v>
      </c>
      <c r="J343" s="11">
        <f>I343*Constantes!$D$24</f>
        <v>0</v>
      </c>
      <c r="K343" s="33"/>
      <c r="L343" s="11">
        <v>338</v>
      </c>
      <c r="M343" s="11">
        <f>'Cálculos de ET'!$I341*((1-Constantes!$E$18)*'Cálculos de ET'!$K341+'Cálculos de ET'!$L341)</f>
        <v>4.1385061765400382</v>
      </c>
      <c r="N343" s="11">
        <f>MIN(M343*Constantes!$E$16,0.8*(Q342+Clima!$F341-O343-P343-Constantes!$D$12))</f>
        <v>2.2434453150583988</v>
      </c>
      <c r="O343" s="11">
        <f>IF(Clima!$F341&gt;0.05*Constantes!$E$17,((Clima!$F341-0.05*Constantes!$E$17)^2)/(Clima!$F341+0.95*Constantes!$E$17),0)</f>
        <v>0</v>
      </c>
      <c r="P343" s="11">
        <f>MAX(0,Q342+Clima!$F341-O343-Constantes!$D$11)</f>
        <v>0</v>
      </c>
      <c r="Q343" s="11">
        <f>Q342+Clima!$F341-O343-N343-P343</f>
        <v>23.424813647248222</v>
      </c>
      <c r="R343" s="11">
        <f>0.0526*O343*Clima!$F341^1.218</f>
        <v>0</v>
      </c>
      <c r="S343" s="11">
        <f>R343*Constantes!$E$24</f>
        <v>0</v>
      </c>
      <c r="T343" s="33"/>
      <c r="U343" s="11">
        <v>338</v>
      </c>
      <c r="V343" s="11">
        <f>'Cálculos de ET'!$I341*((1-Constantes!$F$18)*'Cálculos de ET'!$K341+'Cálculos de ET'!$L341)</f>
        <v>4.1385061765400382</v>
      </c>
      <c r="W343" s="11">
        <f>MIN(V343*Constantes!$F$16,0.8*(Z342+Clima!$F341-X343-Y343-Constantes!$D$12))</f>
        <v>2.4485910348212703</v>
      </c>
      <c r="X343" s="11">
        <f>IF(Clima!$F341&gt;0.05*Constantes!$F$17,((Clima!$F341-0.05*Constantes!$F$17)^2)/(Clima!$F341+0.95*Constantes!$F$17),0)</f>
        <v>0</v>
      </c>
      <c r="Y343" s="11">
        <f>MAX(0,Z342+Clima!$F341-X343-Constantes!$D$11)</f>
        <v>0</v>
      </c>
      <c r="Z343" s="11">
        <f>Z342+Clima!$F341-X343-W343-Y343</f>
        <v>21.561660468705476</v>
      </c>
      <c r="AA343" s="11">
        <f>0.0526*X343*Clima!$F341^1.218</f>
        <v>0</v>
      </c>
      <c r="AB343" s="11">
        <f>AA343*Constantes!$F$24</f>
        <v>0</v>
      </c>
      <c r="AC343" s="33"/>
      <c r="AD343" s="11">
        <v>338</v>
      </c>
      <c r="AE343" s="11">
        <f>0.0526*Clima!$F341^2.218</f>
        <v>0</v>
      </c>
      <c r="AF343" s="11">
        <f>IF(Clima!$F341&gt;0.05*$AJ$6,((Clima!$F341-0.05*$AJ$6)^2)/(Clima!$F341+0.95*$AJ$6),0)</f>
        <v>0</v>
      </c>
      <c r="AG343" s="11">
        <v>0</v>
      </c>
      <c r="AH343" s="11"/>
      <c r="AI343" s="11"/>
      <c r="AJ343" s="33"/>
      <c r="AK343" s="34"/>
    </row>
    <row r="344" spans="2:37" x14ac:dyDescent="0.25">
      <c r="B344" s="32"/>
      <c r="C344" s="11">
        <v>339</v>
      </c>
      <c r="D344" s="11">
        <f>'Cálculos de ET'!$I342*((1-Constantes!$D$18)*'Cálculos de ET'!$K342+'Cálculos de ET'!$L342)</f>
        <v>4.1385839881404394</v>
      </c>
      <c r="E344" s="11">
        <f>MIN(D344*Constantes!$D$16,0.8*(H343+Clima!$F342-F344-G344-Constantes!$D$12))</f>
        <v>2.0555255821442153</v>
      </c>
      <c r="F344" s="11">
        <f>IF(Clima!$F342&gt;0.05*Constantes!$D$17,((Clima!$F342-0.05*Constantes!$D$17)^2)/(Clima!$F342+0.95*Constantes!$D$17),0)</f>
        <v>0</v>
      </c>
      <c r="G344" s="11">
        <f>MAX(0,H343+Clima!$F342-F344-Constantes!$D$11)</f>
        <v>0</v>
      </c>
      <c r="H344" s="11">
        <f>H343+Clima!$F342-F344-E344-G344</f>
        <v>23.076344168061201</v>
      </c>
      <c r="I344" s="11">
        <f>0.0526*F344*Clima!$F342^1.218</f>
        <v>0</v>
      </c>
      <c r="J344" s="11">
        <f>I344*Constantes!$D$24</f>
        <v>0</v>
      </c>
      <c r="K344" s="33"/>
      <c r="L344" s="11">
        <v>339</v>
      </c>
      <c r="M344" s="11">
        <f>'Cálculos de ET'!$I342*((1-Constantes!$E$18)*'Cálculos de ET'!$K342+'Cálculos de ET'!$L342)</f>
        <v>4.1385839881404394</v>
      </c>
      <c r="N344" s="11">
        <f>MIN(M344*Constantes!$E$16,0.8*(Q343+Clima!$F342-O344-P344-Constantes!$D$12))</f>
        <v>2.2434874959958995</v>
      </c>
      <c r="O344" s="11">
        <f>IF(Clima!$F342&gt;0.05*Constantes!$E$17,((Clima!$F342-0.05*Constantes!$E$17)^2)/(Clima!$F342+0.95*Constantes!$E$17),0)</f>
        <v>0</v>
      </c>
      <c r="P344" s="11">
        <f>MAX(0,Q343+Clima!$F342-O344-Constantes!$D$11)</f>
        <v>0</v>
      </c>
      <c r="Q344" s="11">
        <f>Q343+Clima!$F342-O344-N344-P344</f>
        <v>21.181326151252321</v>
      </c>
      <c r="R344" s="11">
        <f>0.0526*O344*Clima!$F342^1.218</f>
        <v>0</v>
      </c>
      <c r="S344" s="11">
        <f>R344*Constantes!$E$24</f>
        <v>0</v>
      </c>
      <c r="T344" s="33"/>
      <c r="U344" s="11">
        <v>339</v>
      </c>
      <c r="V344" s="11">
        <f>'Cálculos de ET'!$I342*((1-Constantes!$F$18)*'Cálculos de ET'!$K342+'Cálculos de ET'!$L342)</f>
        <v>4.1385839881404394</v>
      </c>
      <c r="W344" s="11">
        <f>MIN(V344*Constantes!$F$16,0.8*(Z343+Clima!$F342-X344-Y344-Constantes!$D$12))</f>
        <v>2.4486370728792117</v>
      </c>
      <c r="X344" s="11">
        <f>IF(Clima!$F342&gt;0.05*Constantes!$F$17,((Clima!$F342-0.05*Constantes!$F$17)^2)/(Clima!$F342+0.95*Constantes!$F$17),0)</f>
        <v>0</v>
      </c>
      <c r="Y344" s="11">
        <f>MAX(0,Z343+Clima!$F342-X344-Constantes!$D$11)</f>
        <v>0</v>
      </c>
      <c r="Z344" s="11">
        <f>Z343+Clima!$F342-X344-W344-Y344</f>
        <v>19.113023395826264</v>
      </c>
      <c r="AA344" s="11">
        <f>0.0526*X344*Clima!$F342^1.218</f>
        <v>0</v>
      </c>
      <c r="AB344" s="11">
        <f>AA344*Constantes!$F$24</f>
        <v>0</v>
      </c>
      <c r="AC344" s="33"/>
      <c r="AD344" s="11">
        <v>339</v>
      </c>
      <c r="AE344" s="11">
        <f>0.0526*Clima!$F342^2.218</f>
        <v>0</v>
      </c>
      <c r="AF344" s="11">
        <f>IF(Clima!$F342&gt;0.05*$AJ$6,((Clima!$F342-0.05*$AJ$6)^2)/(Clima!$F342+0.95*$AJ$6),0)</f>
        <v>0</v>
      </c>
      <c r="AG344" s="11">
        <v>0</v>
      </c>
      <c r="AH344" s="11"/>
      <c r="AI344" s="11"/>
      <c r="AJ344" s="33"/>
      <c r="AK344" s="34"/>
    </row>
    <row r="345" spans="2:37" x14ac:dyDescent="0.25">
      <c r="B345" s="32"/>
      <c r="C345" s="11">
        <v>340</v>
      </c>
      <c r="D345" s="11">
        <f>'Cálculos de ET'!$I343*((1-Constantes!$D$18)*'Cálculos de ET'!$K343+'Cálculos de ET'!$L343)</f>
        <v>4.1689216005415206</v>
      </c>
      <c r="E345" s="11">
        <f>MIN(D345*Constantes!$D$16,0.8*(H344+Clima!$F343-F345-G345-Constantes!$D$12))</f>
        <v>2.0705934745852765</v>
      </c>
      <c r="F345" s="11">
        <f>IF(Clima!$F343&gt;0.05*Constantes!$D$17,((Clima!$F343-0.05*Constantes!$D$17)^2)/(Clima!$F343+0.95*Constantes!$D$17),0)</f>
        <v>0</v>
      </c>
      <c r="G345" s="11">
        <f>MAX(0,H344+Clima!$F343-F345-Constantes!$D$11)</f>
        <v>0</v>
      </c>
      <c r="H345" s="11">
        <f>H344+Clima!$F343-F345-E345-G345</f>
        <v>21.005750693475925</v>
      </c>
      <c r="I345" s="11">
        <f>0.0526*F345*Clima!$F343^1.218</f>
        <v>0</v>
      </c>
      <c r="J345" s="11">
        <f>I345*Constantes!$D$24</f>
        <v>0</v>
      </c>
      <c r="K345" s="33"/>
      <c r="L345" s="11">
        <v>340</v>
      </c>
      <c r="M345" s="11">
        <f>'Cálculos de ET'!$I343*((1-Constantes!$E$18)*'Cálculos de ET'!$K343+'Cálculos de ET'!$L343)</f>
        <v>4.1689216005415206</v>
      </c>
      <c r="N345" s="11">
        <f>MIN(M345*Constantes!$E$16,0.8*(Q344+Clima!$F343-O345-P345-Constantes!$D$12))</f>
        <v>2.259933230642154</v>
      </c>
      <c r="O345" s="11">
        <f>IF(Clima!$F343&gt;0.05*Constantes!$E$17,((Clima!$F343-0.05*Constantes!$E$17)^2)/(Clima!$F343+0.95*Constantes!$E$17),0)</f>
        <v>0</v>
      </c>
      <c r="P345" s="11">
        <f>MAX(0,Q344+Clima!$F343-O345-Constantes!$D$11)</f>
        <v>0</v>
      </c>
      <c r="Q345" s="11">
        <f>Q344+Clima!$F343-O345-N345-P345</f>
        <v>18.921392920610167</v>
      </c>
      <c r="R345" s="11">
        <f>0.0526*O345*Clima!$F343^1.218</f>
        <v>0</v>
      </c>
      <c r="S345" s="11">
        <f>R345*Constantes!$E$24</f>
        <v>0</v>
      </c>
      <c r="T345" s="33"/>
      <c r="U345" s="11">
        <v>340</v>
      </c>
      <c r="V345" s="11">
        <f>'Cálculos de ET'!$I343*((1-Constantes!$F$18)*'Cálculos de ET'!$K343+'Cálculos de ET'!$L343)</f>
        <v>4.1689216005415206</v>
      </c>
      <c r="W345" s="11">
        <f>MIN(V345*Constantes!$F$16,0.8*(Z344+Clima!$F343-X345-Y345-Constantes!$D$12))</f>
        <v>2.4665866427419476</v>
      </c>
      <c r="X345" s="11">
        <f>IF(Clima!$F343&gt;0.05*Constantes!$F$17,((Clima!$F343-0.05*Constantes!$F$17)^2)/(Clima!$F343+0.95*Constantes!$F$17),0)</f>
        <v>0</v>
      </c>
      <c r="Y345" s="11">
        <f>MAX(0,Z344+Clima!$F343-X345-Constantes!$D$11)</f>
        <v>0</v>
      </c>
      <c r="Z345" s="11">
        <f>Z344+Clima!$F343-X345-W345-Y345</f>
        <v>16.646436753084316</v>
      </c>
      <c r="AA345" s="11">
        <f>0.0526*X345*Clima!$F343^1.218</f>
        <v>0</v>
      </c>
      <c r="AB345" s="11">
        <f>AA345*Constantes!$F$24</f>
        <v>0</v>
      </c>
      <c r="AC345" s="33"/>
      <c r="AD345" s="11">
        <v>340</v>
      </c>
      <c r="AE345" s="11">
        <f>0.0526*Clima!$F343^2.218</f>
        <v>0</v>
      </c>
      <c r="AF345" s="11">
        <f>IF(Clima!$F343&gt;0.05*$AJ$6,((Clima!$F343-0.05*$AJ$6)^2)/(Clima!$F343+0.95*$AJ$6),0)</f>
        <v>0</v>
      </c>
      <c r="AG345" s="11">
        <v>0</v>
      </c>
      <c r="AH345" s="11"/>
      <c r="AI345" s="11"/>
      <c r="AJ345" s="33"/>
      <c r="AK345" s="34"/>
    </row>
    <row r="346" spans="2:37" x14ac:dyDescent="0.25">
      <c r="B346" s="32"/>
      <c r="C346" s="11">
        <v>341</v>
      </c>
      <c r="D346" s="11">
        <f>'Cálculos de ET'!$I344*((1-Constantes!$D$18)*'Cálculos de ET'!$K344+'Cálculos de ET'!$L344)</f>
        <v>4.1386725117744732</v>
      </c>
      <c r="E346" s="11">
        <f>MIN(D346*Constantes!$D$16,0.8*(H345+Clima!$F344-F346-G346-Constantes!$D$12))</f>
        <v>2.0555695494999346</v>
      </c>
      <c r="F346" s="11">
        <f>IF(Clima!$F344&gt;0.05*Constantes!$D$17,((Clima!$F344-0.05*Constantes!$D$17)^2)/(Clima!$F344+0.95*Constantes!$D$17),0)</f>
        <v>0</v>
      </c>
      <c r="G346" s="11">
        <f>MAX(0,H345+Clima!$F344-F346-Constantes!$D$11)</f>
        <v>0</v>
      </c>
      <c r="H346" s="11">
        <f>H345+Clima!$F344-F346-E346-G346</f>
        <v>19.05018114397599</v>
      </c>
      <c r="I346" s="11">
        <f>0.0526*F346*Clima!$F344^1.218</f>
        <v>0</v>
      </c>
      <c r="J346" s="11">
        <f>I346*Constantes!$D$24</f>
        <v>0</v>
      </c>
      <c r="K346" s="33"/>
      <c r="L346" s="11">
        <v>341</v>
      </c>
      <c r="M346" s="11">
        <f>'Cálculos de ET'!$I344*((1-Constantes!$E$18)*'Cálculos de ET'!$K344+'Cálculos de ET'!$L344)</f>
        <v>4.1386725117744732</v>
      </c>
      <c r="N346" s="11">
        <f>MIN(M346*Constantes!$E$16,0.8*(Q345+Clima!$F344-O346-P346-Constantes!$D$12))</f>
        <v>2.2435354838261872</v>
      </c>
      <c r="O346" s="11">
        <f>IF(Clima!$F344&gt;0.05*Constantes!$E$17,((Clima!$F344-0.05*Constantes!$E$17)^2)/(Clima!$F344+0.95*Constantes!$E$17),0)</f>
        <v>0</v>
      </c>
      <c r="P346" s="11">
        <f>MAX(0,Q345+Clima!$F344-O346-Constantes!$D$11)</f>
        <v>0</v>
      </c>
      <c r="Q346" s="11">
        <f>Q345+Clima!$F344-O346-N346-P346</f>
        <v>16.777857436783982</v>
      </c>
      <c r="R346" s="11">
        <f>0.0526*O346*Clima!$F344^1.218</f>
        <v>0</v>
      </c>
      <c r="S346" s="11">
        <f>R346*Constantes!$E$24</f>
        <v>0</v>
      </c>
      <c r="T346" s="33"/>
      <c r="U346" s="11">
        <v>341</v>
      </c>
      <c r="V346" s="11">
        <f>'Cálculos de ET'!$I344*((1-Constantes!$F$18)*'Cálculos de ET'!$K344+'Cálculos de ET'!$L344)</f>
        <v>4.1386725117744732</v>
      </c>
      <c r="W346" s="11">
        <f>MIN(V346*Constantes!$F$16,0.8*(Z345+Clima!$F344-X346-Y346-Constantes!$D$12))</f>
        <v>2.448689448825367</v>
      </c>
      <c r="X346" s="11">
        <f>IF(Clima!$F344&gt;0.05*Constantes!$F$17,((Clima!$F344-0.05*Constantes!$F$17)^2)/(Clima!$F344+0.95*Constantes!$F$17),0)</f>
        <v>0</v>
      </c>
      <c r="Y346" s="11">
        <f>MAX(0,Z345+Clima!$F344-X346-Constantes!$D$11)</f>
        <v>0</v>
      </c>
      <c r="Z346" s="11">
        <f>Z345+Clima!$F344-X346-W346-Y346</f>
        <v>14.297747304258952</v>
      </c>
      <c r="AA346" s="11">
        <f>0.0526*X346*Clima!$F344^1.218</f>
        <v>0</v>
      </c>
      <c r="AB346" s="11">
        <f>AA346*Constantes!$F$24</f>
        <v>0</v>
      </c>
      <c r="AC346" s="33"/>
      <c r="AD346" s="11">
        <v>341</v>
      </c>
      <c r="AE346" s="11">
        <f>0.0526*Clima!$F344^2.218</f>
        <v>3.1840930012055863E-4</v>
      </c>
      <c r="AF346" s="11">
        <f>IF(Clima!$F344&gt;0.05*$AJ$6,((Clima!$F344-0.05*$AJ$6)^2)/(Clima!$F344+0.95*$AJ$6),0)</f>
        <v>0</v>
      </c>
      <c r="AG346" s="11">
        <v>0</v>
      </c>
      <c r="AH346" s="11"/>
      <c r="AI346" s="11"/>
      <c r="AJ346" s="33"/>
      <c r="AK346" s="34"/>
    </row>
    <row r="347" spans="2:37" x14ac:dyDescent="0.25">
      <c r="B347" s="32"/>
      <c r="C347" s="11">
        <v>342</v>
      </c>
      <c r="D347" s="11">
        <f>'Cálculos de ET'!$I345*((1-Constantes!$D$18)*'Cálculos de ET'!$K345+'Cálculos de ET'!$L345)</f>
        <v>4.1343640999774518</v>
      </c>
      <c r="E347" s="11">
        <f>MIN(D347*Constantes!$D$16,0.8*(H346+Clima!$F345-F347-G347-Constantes!$D$12))</f>
        <v>2.0534296749214396</v>
      </c>
      <c r="F347" s="11">
        <f>IF(Clima!$F345&gt;0.05*Constantes!$D$17,((Clima!$F345-0.05*Constantes!$D$17)^2)/(Clima!$F345+0.95*Constantes!$D$17),0)</f>
        <v>0</v>
      </c>
      <c r="G347" s="11">
        <f>MAX(0,H346+Clima!$F345-F347-Constantes!$D$11)</f>
        <v>0</v>
      </c>
      <c r="H347" s="11">
        <f>H346+Clima!$F345-F347-E347-G347</f>
        <v>16.996751469054551</v>
      </c>
      <c r="I347" s="11">
        <f>0.0526*F347*Clima!$F345^1.218</f>
        <v>0</v>
      </c>
      <c r="J347" s="11">
        <f>I347*Constantes!$D$24</f>
        <v>0</v>
      </c>
      <c r="K347" s="33"/>
      <c r="L347" s="11">
        <v>342</v>
      </c>
      <c r="M347" s="11">
        <f>'Cálculos de ET'!$I345*((1-Constantes!$E$18)*'Cálculos de ET'!$K345+'Cálculos de ET'!$L345)</f>
        <v>4.1343640999774518</v>
      </c>
      <c r="N347" s="11">
        <f>MIN(M347*Constantes!$E$16,0.8*(Q346+Clima!$F345-O347-P347-Constantes!$D$12))</f>
        <v>2.2411999342706106</v>
      </c>
      <c r="O347" s="11">
        <f>IF(Clima!$F345&gt;0.05*Constantes!$E$17,((Clima!$F345-0.05*Constantes!$E$17)^2)/(Clima!$F345+0.95*Constantes!$E$17),0)</f>
        <v>0</v>
      </c>
      <c r="P347" s="11">
        <f>MAX(0,Q346+Clima!$F345-O347-Constantes!$D$11)</f>
        <v>0</v>
      </c>
      <c r="Q347" s="11">
        <f>Q346+Clima!$F345-O347-N347-P347</f>
        <v>14.536657502513371</v>
      </c>
      <c r="R347" s="11">
        <f>0.0526*O347*Clima!$F345^1.218</f>
        <v>0</v>
      </c>
      <c r="S347" s="11">
        <f>R347*Constantes!$E$24</f>
        <v>0</v>
      </c>
      <c r="T347" s="33"/>
      <c r="U347" s="11">
        <v>342</v>
      </c>
      <c r="V347" s="11">
        <f>'Cálculos de ET'!$I345*((1-Constantes!$F$18)*'Cálculos de ET'!$K345+'Cálculos de ET'!$L345)</f>
        <v>4.1343640999774518</v>
      </c>
      <c r="W347" s="11">
        <f>MIN(V347*Constantes!$F$16,0.8*(Z346+Clima!$F345-X347-Y347-Constantes!$D$12))</f>
        <v>2.4461403313297092</v>
      </c>
      <c r="X347" s="11">
        <f>IF(Clima!$F345&gt;0.05*Constantes!$F$17,((Clima!$F345-0.05*Constantes!$F$17)^2)/(Clima!$F345+0.95*Constantes!$F$17),0)</f>
        <v>0</v>
      </c>
      <c r="Y347" s="11">
        <f>MAX(0,Z346+Clima!$F345-X347-Constantes!$D$11)</f>
        <v>0</v>
      </c>
      <c r="Z347" s="11">
        <f>Z346+Clima!$F345-X347-W347-Y347</f>
        <v>11.851606972929243</v>
      </c>
      <c r="AA347" s="11">
        <f>0.0526*X347*Clima!$F345^1.218</f>
        <v>0</v>
      </c>
      <c r="AB347" s="11">
        <f>AA347*Constantes!$F$24</f>
        <v>0</v>
      </c>
      <c r="AC347" s="33"/>
      <c r="AD347" s="11">
        <v>342</v>
      </c>
      <c r="AE347" s="11">
        <f>0.0526*Clima!$F345^2.218</f>
        <v>0</v>
      </c>
      <c r="AF347" s="11">
        <f>IF(Clima!$F345&gt;0.05*$AJ$6,((Clima!$F345-0.05*$AJ$6)^2)/(Clima!$F345+0.95*$AJ$6),0)</f>
        <v>0</v>
      </c>
      <c r="AG347" s="11">
        <v>0</v>
      </c>
      <c r="AH347" s="11"/>
      <c r="AI347" s="11"/>
      <c r="AJ347" s="33"/>
      <c r="AK347" s="34"/>
    </row>
    <row r="348" spans="2:37" x14ac:dyDescent="0.25">
      <c r="B348" s="32"/>
      <c r="C348" s="11">
        <v>343</v>
      </c>
      <c r="D348" s="11">
        <f>'Cálculos de ET'!$I346*((1-Constantes!$D$18)*'Cálculos de ET'!$K346+'Cálculos de ET'!$L346)</f>
        <v>4.2555628508522316</v>
      </c>
      <c r="E348" s="11">
        <f>MIN(D348*Constantes!$D$16,0.8*(H347+Clima!$F346-F348-G348-Constantes!$D$12))</f>
        <v>2.1136258999251929</v>
      </c>
      <c r="F348" s="11">
        <f>IF(Clima!$F346&gt;0.05*Constantes!$D$17,((Clima!$F346-0.05*Constantes!$D$17)^2)/(Clima!$F346+0.95*Constantes!$D$17),0)</f>
        <v>0</v>
      </c>
      <c r="G348" s="11">
        <f>MAX(0,H347+Clima!$F346-F348-Constantes!$D$11)</f>
        <v>0</v>
      </c>
      <c r="H348" s="11">
        <f>H347+Clima!$F346-F348-E348-G348</f>
        <v>14.883125569129358</v>
      </c>
      <c r="I348" s="11">
        <f>0.0526*F348*Clima!$F346^1.218</f>
        <v>0</v>
      </c>
      <c r="J348" s="11">
        <f>I348*Constantes!$D$24</f>
        <v>0</v>
      </c>
      <c r="K348" s="33"/>
      <c r="L348" s="11">
        <v>343</v>
      </c>
      <c r="M348" s="11">
        <f>'Cálculos de ET'!$I346*((1-Constantes!$E$18)*'Cálculos de ET'!$K346+'Cálculos de ET'!$L346)</f>
        <v>4.2555628508522316</v>
      </c>
      <c r="N348" s="11">
        <f>MIN(M348*Constantes!$E$16,0.8*(Q347+Clima!$F346-O348-P348-Constantes!$D$12))</f>
        <v>2.3069006383996244</v>
      </c>
      <c r="O348" s="11">
        <f>IF(Clima!$F346&gt;0.05*Constantes!$E$17,((Clima!$F346-0.05*Constantes!$E$17)^2)/(Clima!$F346+0.95*Constantes!$E$17),0)</f>
        <v>0</v>
      </c>
      <c r="P348" s="11">
        <f>MAX(0,Q347+Clima!$F346-O348-Constantes!$D$11)</f>
        <v>0</v>
      </c>
      <c r="Q348" s="11">
        <f>Q347+Clima!$F346-O348-N348-P348</f>
        <v>12.229756864113746</v>
      </c>
      <c r="R348" s="11">
        <f>0.0526*O348*Clima!$F346^1.218</f>
        <v>0</v>
      </c>
      <c r="S348" s="11">
        <f>R348*Constantes!$E$24</f>
        <v>0</v>
      </c>
      <c r="T348" s="33"/>
      <c r="U348" s="11">
        <v>343</v>
      </c>
      <c r="V348" s="11">
        <f>'Cálculos de ET'!$I346*((1-Constantes!$F$18)*'Cálculos de ET'!$K346+'Cálculos de ET'!$L346)</f>
        <v>4.2555628508522316</v>
      </c>
      <c r="W348" s="11">
        <f>MIN(V348*Constantes!$F$16,0.8*(Z347+Clima!$F346-X348-Y348-Constantes!$D$12))</f>
        <v>2.5178488566197772</v>
      </c>
      <c r="X348" s="11">
        <f>IF(Clima!$F346&gt;0.05*Constantes!$F$17,((Clima!$F346-0.05*Constantes!$F$17)^2)/(Clima!$F346+0.95*Constantes!$F$17),0)</f>
        <v>0</v>
      </c>
      <c r="Y348" s="11">
        <f>MAX(0,Z347+Clima!$F346-X348-Constantes!$D$11)</f>
        <v>0</v>
      </c>
      <c r="Z348" s="11">
        <f>Z347+Clima!$F346-X348-W348-Y348</f>
        <v>9.3337581163094665</v>
      </c>
      <c r="AA348" s="11">
        <f>0.0526*X348*Clima!$F346^1.218</f>
        <v>0</v>
      </c>
      <c r="AB348" s="11">
        <f>AA348*Constantes!$F$24</f>
        <v>0</v>
      </c>
      <c r="AC348" s="33"/>
      <c r="AD348" s="11">
        <v>343</v>
      </c>
      <c r="AE348" s="11">
        <f>0.0526*Clima!$F346^2.218</f>
        <v>0</v>
      </c>
      <c r="AF348" s="11">
        <f>IF(Clima!$F346&gt;0.05*$AJ$6,((Clima!$F346-0.05*$AJ$6)^2)/(Clima!$F346+0.95*$AJ$6),0)</f>
        <v>0</v>
      </c>
      <c r="AG348" s="11">
        <v>0</v>
      </c>
      <c r="AH348" s="11"/>
      <c r="AI348" s="11"/>
      <c r="AJ348" s="33"/>
      <c r="AK348" s="34"/>
    </row>
    <row r="349" spans="2:37" x14ac:dyDescent="0.25">
      <c r="B349" s="32"/>
      <c r="C349" s="11">
        <v>344</v>
      </c>
      <c r="D349" s="11">
        <f>'Cálculos de ET'!$I347*((1-Constantes!$D$18)*'Cálculos de ET'!$K347+'Cálculos de ET'!$L347)</f>
        <v>3.9657094626037495</v>
      </c>
      <c r="E349" s="11">
        <f>MIN(D349*Constantes!$D$16,0.8*(H348+Clima!$F347-F349-G349-Constantes!$D$12))</f>
        <v>1.969663361935565</v>
      </c>
      <c r="F349" s="11">
        <f>IF(Clima!$F347&gt;0.05*Constantes!$D$17,((Clima!$F347-0.05*Constantes!$D$17)^2)/(Clima!$F347+0.95*Constantes!$D$17),0)</f>
        <v>0</v>
      </c>
      <c r="G349" s="11">
        <f>MAX(0,H348+Clima!$F347-F349-Constantes!$D$11)</f>
        <v>0</v>
      </c>
      <c r="H349" s="11">
        <f>H348+Clima!$F347-F349-E349-G349</f>
        <v>12.913462207193794</v>
      </c>
      <c r="I349" s="11">
        <f>0.0526*F349*Clima!$F347^1.218</f>
        <v>0</v>
      </c>
      <c r="J349" s="11">
        <f>I349*Constantes!$D$24</f>
        <v>0</v>
      </c>
      <c r="K349" s="33"/>
      <c r="L349" s="11">
        <v>344</v>
      </c>
      <c r="M349" s="11">
        <f>'Cálculos de ET'!$I347*((1-Constantes!$E$18)*'Cálculos de ET'!$K347+'Cálculos de ET'!$L347)</f>
        <v>3.9657094626037495</v>
      </c>
      <c r="N349" s="11">
        <f>MIN(M349*Constantes!$E$16,0.8*(Q348+Clima!$F347-O349-P349-Constantes!$D$12))</f>
        <v>2.1497738399412705</v>
      </c>
      <c r="O349" s="11">
        <f>IF(Clima!$F347&gt;0.05*Constantes!$E$17,((Clima!$F347-0.05*Constantes!$E$17)^2)/(Clima!$F347+0.95*Constantes!$E$17),0)</f>
        <v>0</v>
      </c>
      <c r="P349" s="11">
        <f>MAX(0,Q348+Clima!$F347-O349-Constantes!$D$11)</f>
        <v>0</v>
      </c>
      <c r="Q349" s="11">
        <f>Q348+Clima!$F347-O349-N349-P349</f>
        <v>10.079983024172476</v>
      </c>
      <c r="R349" s="11">
        <f>0.0526*O349*Clima!$F347^1.218</f>
        <v>0</v>
      </c>
      <c r="S349" s="11">
        <f>R349*Constantes!$E$24</f>
        <v>0</v>
      </c>
      <c r="T349" s="33"/>
      <c r="U349" s="11">
        <v>344</v>
      </c>
      <c r="V349" s="11">
        <f>'Cálculos de ET'!$I347*((1-Constantes!$F$18)*'Cálculos de ET'!$K347+'Cálculos de ET'!$L347)</f>
        <v>3.9657094626037495</v>
      </c>
      <c r="W349" s="11">
        <f>MIN(V349*Constantes!$F$16,0.8*(Z348+Clima!$F347-X349-Y349-Constantes!$D$12))</f>
        <v>1.4670064930475732</v>
      </c>
      <c r="X349" s="11">
        <f>IF(Clima!$F347&gt;0.05*Constantes!$F$17,((Clima!$F347-0.05*Constantes!$F$17)^2)/(Clima!$F347+0.95*Constantes!$F$17),0)</f>
        <v>0</v>
      </c>
      <c r="Y349" s="11">
        <f>MAX(0,Z348+Clima!$F347-X349-Constantes!$D$11)</f>
        <v>0</v>
      </c>
      <c r="Z349" s="11">
        <f>Z348+Clima!$F347-X349-W349-Y349</f>
        <v>7.8667516232618935</v>
      </c>
      <c r="AA349" s="11">
        <f>0.0526*X349*Clima!$F347^1.218</f>
        <v>0</v>
      </c>
      <c r="AB349" s="11">
        <f>AA349*Constantes!$F$24</f>
        <v>0</v>
      </c>
      <c r="AC349" s="33"/>
      <c r="AD349" s="11">
        <v>344</v>
      </c>
      <c r="AE349" s="11">
        <f>0.0526*Clima!$F347^2.218</f>
        <v>0</v>
      </c>
      <c r="AF349" s="11">
        <f>IF(Clima!$F347&gt;0.05*$AJ$6,((Clima!$F347-0.05*$AJ$6)^2)/(Clima!$F347+0.95*$AJ$6),0)</f>
        <v>0</v>
      </c>
      <c r="AG349" s="11">
        <v>0</v>
      </c>
      <c r="AH349" s="11"/>
      <c r="AI349" s="11"/>
      <c r="AJ349" s="33"/>
      <c r="AK349" s="34"/>
    </row>
    <row r="350" spans="2:37" x14ac:dyDescent="0.25">
      <c r="B350" s="32"/>
      <c r="C350" s="11">
        <v>345</v>
      </c>
      <c r="D350" s="11">
        <f>'Cálculos de ET'!$I348*((1-Constantes!$D$18)*'Cálculos de ET'!$K348+'Cálculos de ET'!$L348)</f>
        <v>4.1905879071927092</v>
      </c>
      <c r="E350" s="11">
        <f>MIN(D350*Constantes!$D$16,0.8*(H349+Clima!$F348-F350-G350-Constantes!$D$12))</f>
        <v>2.0813545580185768</v>
      </c>
      <c r="F350" s="11">
        <f>IF(Clima!$F348&gt;0.05*Constantes!$D$17,((Clima!$F348-0.05*Constantes!$D$17)^2)/(Clima!$F348+0.95*Constantes!$D$17),0)</f>
        <v>0</v>
      </c>
      <c r="G350" s="11">
        <f>MAX(0,H349+Clima!$F348-F350-Constantes!$D$11)</f>
        <v>0</v>
      </c>
      <c r="H350" s="11">
        <f>H349+Clima!$F348-F350-E350-G350</f>
        <v>10.832107649175217</v>
      </c>
      <c r="I350" s="11">
        <f>0.0526*F350*Clima!$F348^1.218</f>
        <v>0</v>
      </c>
      <c r="J350" s="11">
        <f>I350*Constantes!$D$24</f>
        <v>0</v>
      </c>
      <c r="K350" s="33"/>
      <c r="L350" s="11">
        <v>345</v>
      </c>
      <c r="M350" s="11">
        <f>'Cálculos de ET'!$I348*((1-Constantes!$E$18)*'Cálculos de ET'!$K348+'Cálculos de ET'!$L348)</f>
        <v>4.1905879071927092</v>
      </c>
      <c r="N350" s="11">
        <f>MIN(M350*Constantes!$E$16,0.8*(Q349+Clima!$F348-O350-P350-Constantes!$D$12))</f>
        <v>2.0639864193379807</v>
      </c>
      <c r="O350" s="11">
        <f>IF(Clima!$F348&gt;0.05*Constantes!$E$17,((Clima!$F348-0.05*Constantes!$E$17)^2)/(Clima!$F348+0.95*Constantes!$E$17),0)</f>
        <v>0</v>
      </c>
      <c r="P350" s="11">
        <f>MAX(0,Q349+Clima!$F348-O350-Constantes!$D$11)</f>
        <v>0</v>
      </c>
      <c r="Q350" s="11">
        <f>Q349+Clima!$F348-O350-N350-P350</f>
        <v>8.0159966048344948</v>
      </c>
      <c r="R350" s="11">
        <f>0.0526*O350*Clima!$F348^1.218</f>
        <v>0</v>
      </c>
      <c r="S350" s="11">
        <f>R350*Constantes!$E$24</f>
        <v>0</v>
      </c>
      <c r="T350" s="33"/>
      <c r="U350" s="11">
        <v>345</v>
      </c>
      <c r="V350" s="11">
        <f>'Cálculos de ET'!$I348*((1-Constantes!$F$18)*'Cálculos de ET'!$K348+'Cálculos de ET'!$L348)</f>
        <v>4.1905879071927092</v>
      </c>
      <c r="W350" s="11">
        <f>MIN(V350*Constantes!$F$16,0.8*(Z349+Clima!$F348-X350-Y350-Constantes!$D$12))</f>
        <v>0.2934012986095148</v>
      </c>
      <c r="X350" s="11">
        <f>IF(Clima!$F348&gt;0.05*Constantes!$F$17,((Clima!$F348-0.05*Constantes!$F$17)^2)/(Clima!$F348+0.95*Constantes!$F$17),0)</f>
        <v>0</v>
      </c>
      <c r="Y350" s="11">
        <f>MAX(0,Z349+Clima!$F348-X350-Constantes!$D$11)</f>
        <v>0</v>
      </c>
      <c r="Z350" s="11">
        <f>Z349+Clima!$F348-X350-W350-Y350</f>
        <v>7.5733503246523783</v>
      </c>
      <c r="AA350" s="11">
        <f>0.0526*X350*Clima!$F348^1.218</f>
        <v>0</v>
      </c>
      <c r="AB350" s="11">
        <f>AA350*Constantes!$F$24</f>
        <v>0</v>
      </c>
      <c r="AC350" s="33"/>
      <c r="AD350" s="11">
        <v>345</v>
      </c>
      <c r="AE350" s="11">
        <f>0.0526*Clima!$F348^2.218</f>
        <v>0</v>
      </c>
      <c r="AF350" s="11">
        <f>IF(Clima!$F348&gt;0.05*$AJ$6,((Clima!$F348-0.05*$AJ$6)^2)/(Clima!$F348+0.95*$AJ$6),0)</f>
        <v>0</v>
      </c>
      <c r="AG350" s="11">
        <v>0</v>
      </c>
      <c r="AH350" s="11"/>
      <c r="AI350" s="11"/>
      <c r="AJ350" s="33"/>
      <c r="AK350" s="34"/>
    </row>
    <row r="351" spans="2:37" x14ac:dyDescent="0.25">
      <c r="B351" s="32"/>
      <c r="C351" s="11">
        <v>346</v>
      </c>
      <c r="D351" s="11">
        <f>'Cálculos de ET'!$I349*((1-Constantes!$D$18)*'Cálculos de ET'!$K349+'Cálculos de ET'!$L349)</f>
        <v>4.1126931101989088</v>
      </c>
      <c r="E351" s="11">
        <f>MIN(D351*Constantes!$D$16,0.8*(H350+Clima!$F349-F351-G351-Constantes!$D$12))</f>
        <v>2.0426662655022203</v>
      </c>
      <c r="F351" s="11">
        <f>IF(Clima!$F349&gt;0.05*Constantes!$D$17,((Clima!$F349-0.05*Constantes!$D$17)^2)/(Clima!$F349+0.95*Constantes!$D$17),0)</f>
        <v>0</v>
      </c>
      <c r="G351" s="11">
        <f>MAX(0,H350+Clima!$F349-F351-Constantes!$D$11)</f>
        <v>0</v>
      </c>
      <c r="H351" s="11">
        <f>H350+Clima!$F349-F351-E351-G351</f>
        <v>8.7894413836729974</v>
      </c>
      <c r="I351" s="11">
        <f>0.0526*F351*Clima!$F349^1.218</f>
        <v>0</v>
      </c>
      <c r="J351" s="11">
        <f>I351*Constantes!$D$24</f>
        <v>0</v>
      </c>
      <c r="K351" s="33"/>
      <c r="L351" s="11">
        <v>346</v>
      </c>
      <c r="M351" s="11">
        <f>'Cálculos de ET'!$I349*((1-Constantes!$E$18)*'Cálculos de ET'!$K349+'Cálculos de ET'!$L349)</f>
        <v>4.1126931101989088</v>
      </c>
      <c r="N351" s="11">
        <f>MIN(M351*Constantes!$E$16,0.8*(Q350+Clima!$F349-O351-P351-Constantes!$D$12))</f>
        <v>0.4127972838675959</v>
      </c>
      <c r="O351" s="11">
        <f>IF(Clima!$F349&gt;0.05*Constantes!$E$17,((Clima!$F349-0.05*Constantes!$E$17)^2)/(Clima!$F349+0.95*Constantes!$E$17),0)</f>
        <v>0</v>
      </c>
      <c r="P351" s="11">
        <f>MAX(0,Q350+Clima!$F349-O351-Constantes!$D$11)</f>
        <v>0</v>
      </c>
      <c r="Q351" s="11">
        <f>Q350+Clima!$F349-O351-N351-P351</f>
        <v>7.6031993209668993</v>
      </c>
      <c r="R351" s="11">
        <f>0.0526*O351*Clima!$F349^1.218</f>
        <v>0</v>
      </c>
      <c r="S351" s="11">
        <f>R351*Constantes!$E$24</f>
        <v>0</v>
      </c>
      <c r="T351" s="33"/>
      <c r="U351" s="11">
        <v>346</v>
      </c>
      <c r="V351" s="11">
        <f>'Cálculos de ET'!$I349*((1-Constantes!$F$18)*'Cálculos de ET'!$K349+'Cálculos de ET'!$L349)</f>
        <v>4.1126931101989088</v>
      </c>
      <c r="W351" s="11">
        <f>MIN(V351*Constantes!$F$16,0.8*(Z350+Clima!$F349-X351-Y351-Constantes!$D$12))</f>
        <v>5.8680259721902675E-2</v>
      </c>
      <c r="X351" s="11">
        <f>IF(Clima!$F349&gt;0.05*Constantes!$F$17,((Clima!$F349-0.05*Constantes!$F$17)^2)/(Clima!$F349+0.95*Constantes!$F$17),0)</f>
        <v>0</v>
      </c>
      <c r="Y351" s="11">
        <f>MAX(0,Z350+Clima!$F349-X351-Constantes!$D$11)</f>
        <v>0</v>
      </c>
      <c r="Z351" s="11">
        <f>Z350+Clima!$F349-X351-W351-Y351</f>
        <v>7.5146700649304758</v>
      </c>
      <c r="AA351" s="11">
        <f>0.0526*X351*Clima!$F349^1.218</f>
        <v>0</v>
      </c>
      <c r="AB351" s="11">
        <f>AA351*Constantes!$F$24</f>
        <v>0</v>
      </c>
      <c r="AC351" s="33"/>
      <c r="AD351" s="11">
        <v>346</v>
      </c>
      <c r="AE351" s="11">
        <f>0.0526*Clima!$F349^2.218</f>
        <v>0</v>
      </c>
      <c r="AF351" s="11">
        <f>IF(Clima!$F349&gt;0.05*$AJ$6,((Clima!$F349-0.05*$AJ$6)^2)/(Clima!$F349+0.95*$AJ$6),0)</f>
        <v>0</v>
      </c>
      <c r="AG351" s="11">
        <v>0</v>
      </c>
      <c r="AH351" s="11"/>
      <c r="AI351" s="11"/>
      <c r="AJ351" s="33"/>
      <c r="AK351" s="34"/>
    </row>
    <row r="352" spans="2:37" x14ac:dyDescent="0.25">
      <c r="B352" s="32"/>
      <c r="C352" s="11">
        <v>347</v>
      </c>
      <c r="D352" s="11">
        <f>'Cálculos de ET'!$I350*((1-Constantes!$D$18)*'Cálculos de ET'!$K350+'Cálculos de ET'!$L350)</f>
        <v>3.9872666183165353</v>
      </c>
      <c r="E352" s="11">
        <f>MIN(D352*Constantes!$D$16,0.8*(H351+Clima!$F350-F352-G352-Constantes!$D$12))</f>
        <v>1.9803702329747601</v>
      </c>
      <c r="F352" s="11">
        <f>IF(Clima!$F350&gt;0.05*Constantes!$D$17,((Clima!$F350-0.05*Constantes!$D$17)^2)/(Clima!$F350+0.95*Constantes!$D$17),0)</f>
        <v>2.0701610602901377E-2</v>
      </c>
      <c r="G352" s="11">
        <f>MAX(0,H351+Clima!$F350-F352-Constantes!$D$11)</f>
        <v>0</v>
      </c>
      <c r="H352" s="11">
        <f>H351+Clima!$F350-F352-E352-G352</f>
        <v>10.888369540095336</v>
      </c>
      <c r="I352" s="11">
        <f>0.0526*F352*Clima!$F350^1.218</f>
        <v>6.0724034297664183E-3</v>
      </c>
      <c r="J352" s="11">
        <f>I352*Constantes!$D$24</f>
        <v>3.7074291474865319E-5</v>
      </c>
      <c r="K352" s="33"/>
      <c r="L352" s="11">
        <v>347</v>
      </c>
      <c r="M352" s="11">
        <f>'Cálculos de ET'!$I350*((1-Constantes!$E$18)*'Cálculos de ET'!$K350+'Cálculos de ET'!$L350)</f>
        <v>3.9872666183165353</v>
      </c>
      <c r="N352" s="11">
        <f>MIN(M352*Constantes!$E$16,0.8*(Q351+Clima!$F350-O352-P352-Constantes!$D$12))</f>
        <v>2.1614597715133881</v>
      </c>
      <c r="O352" s="11">
        <f>IF(Clima!$F350&gt;0.05*Constantes!$E$17,((Clima!$F350-0.05*Constantes!$E$17)^2)/(Clima!$F350+0.95*Constantes!$E$17),0)</f>
        <v>0</v>
      </c>
      <c r="P352" s="11">
        <f>MAX(0,Q351+Clima!$F350-O352-Constantes!$D$11)</f>
        <v>0</v>
      </c>
      <c r="Q352" s="11">
        <f>Q351+Clima!$F350-O352-N352-P352</f>
        <v>9.54173954945351</v>
      </c>
      <c r="R352" s="11">
        <f>0.0526*O352*Clima!$F350^1.218</f>
        <v>0</v>
      </c>
      <c r="S352" s="11">
        <f>R352*Constantes!$E$24</f>
        <v>0</v>
      </c>
      <c r="T352" s="33"/>
      <c r="U352" s="11">
        <v>347</v>
      </c>
      <c r="V352" s="11">
        <f>'Cálculos de ET'!$I350*((1-Constantes!$F$18)*'Cálculos de ET'!$K350+'Cálculos de ET'!$L350)</f>
        <v>3.9872666183165353</v>
      </c>
      <c r="W352" s="11">
        <f>MIN(V352*Constantes!$F$16,0.8*(Z351+Clima!$F350-X352-Y352-Constantes!$D$12))</f>
        <v>2.3591085475229172</v>
      </c>
      <c r="X352" s="11">
        <f>IF(Clima!$F350&gt;0.05*Constantes!$F$17,((Clima!$F350-0.05*Constantes!$F$17)^2)/(Clima!$F350+0.95*Constantes!$F$17),0)</f>
        <v>0</v>
      </c>
      <c r="Y352" s="11">
        <f>MAX(0,Z351+Clima!$F350-X352-Constantes!$D$11)</f>
        <v>0</v>
      </c>
      <c r="Z352" s="11">
        <f>Z351+Clima!$F350-X352-W352-Y352</f>
        <v>9.2555615174075587</v>
      </c>
      <c r="AA352" s="11">
        <f>0.0526*X352*Clima!$F350^1.218</f>
        <v>0</v>
      </c>
      <c r="AB352" s="11">
        <f>AA352*Constantes!$F$24</f>
        <v>0</v>
      </c>
      <c r="AC352" s="33"/>
      <c r="AD352" s="11">
        <v>347</v>
      </c>
      <c r="AE352" s="11">
        <f>0.0526*Clima!$F350^2.218</f>
        <v>1.2026529983397987</v>
      </c>
      <c r="AF352" s="11">
        <f>IF(Clima!$F350&gt;0.05*$AJ$6,((Clima!$F350-0.05*$AJ$6)^2)/(Clima!$F350+0.95*$AJ$6),0)</f>
        <v>0.15155665486705905</v>
      </c>
      <c r="AG352" s="11">
        <v>4.4456113510785045E-2</v>
      </c>
      <c r="AH352" s="11"/>
      <c r="AI352" s="11"/>
      <c r="AJ352" s="33"/>
      <c r="AK352" s="34"/>
    </row>
    <row r="353" spans="2:37" x14ac:dyDescent="0.25">
      <c r="B353" s="32"/>
      <c r="C353" s="11">
        <v>348</v>
      </c>
      <c r="D353" s="11">
        <f>'Cálculos de ET'!$I351*((1-Constantes!$D$18)*'Cálculos de ET'!$K351+'Cálculos de ET'!$L351)</f>
        <v>4.2684527230270746</v>
      </c>
      <c r="E353" s="11">
        <f>MIN(D353*Constantes!$D$16,0.8*(H352+Clima!$F351-F353-G353-Constantes!$D$12))</f>
        <v>2.1200279596832852</v>
      </c>
      <c r="F353" s="11">
        <f>IF(Clima!$F351&gt;0.05*Constantes!$D$17,((Clima!$F351-0.05*Constantes!$D$17)^2)/(Clima!$F351+0.95*Constantes!$D$17),0)</f>
        <v>0</v>
      </c>
      <c r="G353" s="11">
        <f>MAX(0,H352+Clima!$F351-F353-Constantes!$D$11)</f>
        <v>0</v>
      </c>
      <c r="H353" s="11">
        <f>H352+Clima!$F351-F353-E353-G353</f>
        <v>9.1683415804120507</v>
      </c>
      <c r="I353" s="11">
        <f>0.0526*F353*Clima!$F351^1.218</f>
        <v>0</v>
      </c>
      <c r="J353" s="11">
        <f>I353*Constantes!$D$24</f>
        <v>0</v>
      </c>
      <c r="K353" s="33"/>
      <c r="L353" s="11">
        <v>348</v>
      </c>
      <c r="M353" s="11">
        <f>'Cálculos de ET'!$I351*((1-Constantes!$E$18)*'Cálculos de ET'!$K351+'Cálculos de ET'!$L351)</f>
        <v>4.2684527230270746</v>
      </c>
      <c r="N353" s="11">
        <f>MIN(M353*Constantes!$E$16,0.8*(Q352+Clima!$F351-O353-P353-Constantes!$D$12))</f>
        <v>1.9533916395628084</v>
      </c>
      <c r="O353" s="11">
        <f>IF(Clima!$F351&gt;0.05*Constantes!$E$17,((Clima!$F351-0.05*Constantes!$E$17)^2)/(Clima!$F351+0.95*Constantes!$E$17),0)</f>
        <v>0</v>
      </c>
      <c r="P353" s="11">
        <f>MAX(0,Q352+Clima!$F351-O353-Constantes!$D$11)</f>
        <v>0</v>
      </c>
      <c r="Q353" s="11">
        <f>Q352+Clima!$F351-O353-N353-P353</f>
        <v>7.9883479098907024</v>
      </c>
      <c r="R353" s="11">
        <f>0.0526*O353*Clima!$F351^1.218</f>
        <v>0</v>
      </c>
      <c r="S353" s="11">
        <f>R353*Constantes!$E$24</f>
        <v>0</v>
      </c>
      <c r="T353" s="33"/>
      <c r="U353" s="11">
        <v>348</v>
      </c>
      <c r="V353" s="11">
        <f>'Cálculos de ET'!$I351*((1-Constantes!$F$18)*'Cálculos de ET'!$K351+'Cálculos de ET'!$L351)</f>
        <v>4.2684527230270746</v>
      </c>
      <c r="W353" s="11">
        <f>MIN(V353*Constantes!$F$16,0.8*(Z352+Clima!$F351-X353-Y353-Constantes!$D$12))</f>
        <v>1.7244492139260474</v>
      </c>
      <c r="X353" s="11">
        <f>IF(Clima!$F351&gt;0.05*Constantes!$F$17,((Clima!$F351-0.05*Constantes!$F$17)^2)/(Clima!$F351+0.95*Constantes!$F$17),0)</f>
        <v>0</v>
      </c>
      <c r="Y353" s="11">
        <f>MAX(0,Z352+Clima!$F351-X353-Constantes!$D$11)</f>
        <v>0</v>
      </c>
      <c r="Z353" s="11">
        <f>Z352+Clima!$F351-X353-W353-Y353</f>
        <v>7.9311123034815116</v>
      </c>
      <c r="AA353" s="11">
        <f>0.0526*X353*Clima!$F351^1.218</f>
        <v>0</v>
      </c>
      <c r="AB353" s="11">
        <f>AA353*Constantes!$F$24</f>
        <v>0</v>
      </c>
      <c r="AC353" s="33"/>
      <c r="AD353" s="11">
        <v>348</v>
      </c>
      <c r="AE353" s="11">
        <f>0.0526*Clima!$F351^2.218</f>
        <v>6.8921513346888582E-3</v>
      </c>
      <c r="AF353" s="11">
        <f>IF(Clima!$F351&gt;0.05*$AJ$6,((Clima!$F351-0.05*$AJ$6)^2)/(Clima!$F351+0.95*$AJ$6),0)</f>
        <v>0</v>
      </c>
      <c r="AG353" s="11">
        <v>0</v>
      </c>
      <c r="AH353" s="11"/>
      <c r="AI353" s="11"/>
      <c r="AJ353" s="33"/>
      <c r="AK353" s="34"/>
    </row>
    <row r="354" spans="2:37" x14ac:dyDescent="0.25">
      <c r="B354" s="32"/>
      <c r="C354" s="11">
        <v>349</v>
      </c>
      <c r="D354" s="11">
        <f>'Cálculos de ET'!$I352*((1-Constantes!$D$18)*'Cálculos de ET'!$K352+'Cálculos de ET'!$L352)</f>
        <v>4.1818208624012962</v>
      </c>
      <c r="E354" s="11">
        <f>MIN(D354*Constantes!$D$16,0.8*(H353+Clima!$F352-F354-G354-Constantes!$D$12))</f>
        <v>1.3346732643296406</v>
      </c>
      <c r="F354" s="11">
        <f>IF(Clima!$F352&gt;0.05*Constantes!$D$17,((Clima!$F352-0.05*Constantes!$D$17)^2)/(Clima!$F352+0.95*Constantes!$D$17),0)</f>
        <v>0</v>
      </c>
      <c r="G354" s="11">
        <f>MAX(0,H353+Clima!$F352-F354-Constantes!$D$11)</f>
        <v>0</v>
      </c>
      <c r="H354" s="11">
        <f>H353+Clima!$F352-F354-E354-G354</f>
        <v>7.8336683160824103</v>
      </c>
      <c r="I354" s="11">
        <f>0.0526*F354*Clima!$F352^1.218</f>
        <v>0</v>
      </c>
      <c r="J354" s="11">
        <f>I354*Constantes!$D$24</f>
        <v>0</v>
      </c>
      <c r="K354" s="33"/>
      <c r="L354" s="11">
        <v>349</v>
      </c>
      <c r="M354" s="11">
        <f>'Cálculos de ET'!$I352*((1-Constantes!$E$18)*'Cálculos de ET'!$K352+'Cálculos de ET'!$L352)</f>
        <v>4.1818208624012962</v>
      </c>
      <c r="N354" s="11">
        <f>MIN(M354*Constantes!$E$16,0.8*(Q353+Clima!$F352-O354-P354-Constantes!$D$12))</f>
        <v>0.39067832791256196</v>
      </c>
      <c r="O354" s="11">
        <f>IF(Clima!$F352&gt;0.05*Constantes!$E$17,((Clima!$F352-0.05*Constantes!$E$17)^2)/(Clima!$F352+0.95*Constantes!$E$17),0)</f>
        <v>0</v>
      </c>
      <c r="P354" s="11">
        <f>MAX(0,Q353+Clima!$F352-O354-Constantes!$D$11)</f>
        <v>0</v>
      </c>
      <c r="Q354" s="11">
        <f>Q353+Clima!$F352-O354-N354-P354</f>
        <v>7.5976695819781401</v>
      </c>
      <c r="R354" s="11">
        <f>0.0526*O354*Clima!$F352^1.218</f>
        <v>0</v>
      </c>
      <c r="S354" s="11">
        <f>R354*Constantes!$E$24</f>
        <v>0</v>
      </c>
      <c r="T354" s="33"/>
      <c r="U354" s="11">
        <v>349</v>
      </c>
      <c r="V354" s="11">
        <f>'Cálculos de ET'!$I352*((1-Constantes!$F$18)*'Cálculos de ET'!$K352+'Cálculos de ET'!$L352)</f>
        <v>4.1818208624012962</v>
      </c>
      <c r="W354" s="11">
        <f>MIN(V354*Constantes!$F$16,0.8*(Z353+Clima!$F352-X354-Y354-Constantes!$D$12))</f>
        <v>0.34488984278520934</v>
      </c>
      <c r="X354" s="11">
        <f>IF(Clima!$F352&gt;0.05*Constantes!$F$17,((Clima!$F352-0.05*Constantes!$F$17)^2)/(Clima!$F352+0.95*Constantes!$F$17),0)</f>
        <v>0</v>
      </c>
      <c r="Y354" s="11">
        <f>MAX(0,Z353+Clima!$F352-X354-Constantes!$D$11)</f>
        <v>0</v>
      </c>
      <c r="Z354" s="11">
        <f>Z353+Clima!$F352-X354-W354-Y354</f>
        <v>7.5862224606963027</v>
      </c>
      <c r="AA354" s="11">
        <f>0.0526*X354*Clima!$F352^1.218</f>
        <v>0</v>
      </c>
      <c r="AB354" s="11">
        <f>AA354*Constantes!$F$24</f>
        <v>0</v>
      </c>
      <c r="AC354" s="33"/>
      <c r="AD354" s="11">
        <v>349</v>
      </c>
      <c r="AE354" s="11">
        <f>0.0526*Clima!$F352^2.218</f>
        <v>0</v>
      </c>
      <c r="AF354" s="11">
        <f>IF(Clima!$F352&gt;0.05*$AJ$6,((Clima!$F352-0.05*$AJ$6)^2)/(Clima!$F352+0.95*$AJ$6),0)</f>
        <v>0</v>
      </c>
      <c r="AG354" s="11">
        <v>0</v>
      </c>
      <c r="AH354" s="11"/>
      <c r="AI354" s="11"/>
      <c r="AJ354" s="33"/>
      <c r="AK354" s="34"/>
    </row>
    <row r="355" spans="2:37" x14ac:dyDescent="0.25">
      <c r="B355" s="32"/>
      <c r="C355" s="11">
        <v>350</v>
      </c>
      <c r="D355" s="11">
        <f>'Cálculos de ET'!$I353*((1-Constantes!$D$18)*'Cálculos de ET'!$K353+'Cálculos de ET'!$L353)</f>
        <v>4.2380682273890669</v>
      </c>
      <c r="E355" s="11">
        <f>MIN(D355*Constantes!$D$16,0.8*(H354+Clima!$F353-F355-G355-Constantes!$D$12))</f>
        <v>2.1049367815741906</v>
      </c>
      <c r="F355" s="11">
        <f>IF(Clima!$F353&gt;0.05*Constantes!$D$17,((Clima!$F353-0.05*Constantes!$D$17)^2)/(Clima!$F353+0.95*Constantes!$D$17),0)</f>
        <v>0.39024512756556751</v>
      </c>
      <c r="G355" s="11">
        <f>MAX(0,H354+Clima!$F353-F355-Constantes!$D$11)</f>
        <v>0</v>
      </c>
      <c r="H355" s="11">
        <f>H354+Clima!$F353-F355-E355-G355</f>
        <v>13.338486406942652</v>
      </c>
      <c r="I355" s="11">
        <f>0.0526*F355*Clima!$F353^1.218</f>
        <v>0.25839662545203335</v>
      </c>
      <c r="J355" s="11">
        <f>I355*Constantes!$D$24</f>
        <v>1.577607930522295E-3</v>
      </c>
      <c r="K355" s="33"/>
      <c r="L355" s="11">
        <v>350</v>
      </c>
      <c r="M355" s="11">
        <f>'Cálculos de ET'!$I353*((1-Constantes!$E$18)*'Cálculos de ET'!$K353+'Cálculos de ET'!$L353)</f>
        <v>4.2380682273890669</v>
      </c>
      <c r="N355" s="11">
        <f>MIN(M355*Constantes!$E$16,0.8*(Q354+Clima!$F353-O355-P355-Constantes!$D$12))</f>
        <v>2.297416967390594</v>
      </c>
      <c r="O355" s="11">
        <f>IF(Clima!$F353&gt;0.05*Constantes!$E$17,((Clima!$F353-0.05*Constantes!$E$17)^2)/(Clima!$F353+0.95*Constantes!$E$17),0)</f>
        <v>0</v>
      </c>
      <c r="P355" s="11">
        <f>MAX(0,Q354+Clima!$F353-O355-Constantes!$D$11)</f>
        <v>0</v>
      </c>
      <c r="Q355" s="11">
        <f>Q354+Clima!$F353-O355-N355-P355</f>
        <v>13.300252614587546</v>
      </c>
      <c r="R355" s="11">
        <f>0.0526*O355*Clima!$F353^1.218</f>
        <v>0</v>
      </c>
      <c r="S355" s="11">
        <f>R355*Constantes!$E$24</f>
        <v>0</v>
      </c>
      <c r="T355" s="33"/>
      <c r="U355" s="11">
        <v>350</v>
      </c>
      <c r="V355" s="11">
        <f>'Cálculos de ET'!$I353*((1-Constantes!$F$18)*'Cálculos de ET'!$K353+'Cálculos de ET'!$L353)</f>
        <v>4.2380682273890669</v>
      </c>
      <c r="W355" s="11">
        <f>MIN(V355*Constantes!$F$16,0.8*(Z354+Clima!$F353-X355-Y355-Constantes!$D$12))</f>
        <v>2.5074979772584483</v>
      </c>
      <c r="X355" s="11">
        <f>IF(Clima!$F353&gt;0.05*Constantes!$F$17,((Clima!$F353-0.05*Constantes!$F$17)^2)/(Clima!$F353+0.95*Constantes!$F$17),0)</f>
        <v>0</v>
      </c>
      <c r="Y355" s="11">
        <f>MAX(0,Z354+Clima!$F353-X355-Constantes!$D$11)</f>
        <v>0</v>
      </c>
      <c r="Z355" s="11">
        <f>Z354+Clima!$F353-X355-W355-Y355</f>
        <v>13.078724483437853</v>
      </c>
      <c r="AA355" s="11">
        <f>0.0526*X355*Clima!$F353^1.218</f>
        <v>0</v>
      </c>
      <c r="AB355" s="11">
        <f>AA355*Constantes!$F$24</f>
        <v>0</v>
      </c>
      <c r="AC355" s="33"/>
      <c r="AD355" s="11">
        <v>350</v>
      </c>
      <c r="AE355" s="11">
        <f>0.0526*Clima!$F353^2.218</f>
        <v>5.2971141920764859</v>
      </c>
      <c r="AF355" s="11">
        <f>IF(Clima!$F353&gt;0.05*$AJ$6,((Clima!$F353-0.05*$AJ$6)^2)/(Clima!$F353+0.95*$AJ$6),0)</f>
        <v>0.96053147319399168</v>
      </c>
      <c r="AG355" s="11">
        <v>0.63600561232400366</v>
      </c>
      <c r="AH355" s="11"/>
      <c r="AI355" s="11"/>
      <c r="AJ355" s="33"/>
      <c r="AK355" s="34"/>
    </row>
    <row r="356" spans="2:37" x14ac:dyDescent="0.25">
      <c r="B356" s="32"/>
      <c r="C356" s="11">
        <v>351</v>
      </c>
      <c r="D356" s="11">
        <f>'Cálculos de ET'!$I354*((1-Constantes!$D$18)*'Cálculos de ET'!$K354+'Cálculos de ET'!$L354)</f>
        <v>4.0952529604485965</v>
      </c>
      <c r="E356" s="11">
        <f>MIN(D356*Constantes!$D$16,0.8*(H355+Clima!$F354-F356-G356-Constantes!$D$12))</f>
        <v>2.0340042028085739</v>
      </c>
      <c r="F356" s="11">
        <f>IF(Clima!$F354&gt;0.05*Constantes!$D$17,((Clima!$F354-0.05*Constantes!$D$17)^2)/(Clima!$F354+0.95*Constantes!$D$17),0)</f>
        <v>0</v>
      </c>
      <c r="G356" s="11">
        <f>MAX(0,H355+Clima!$F354-F356-Constantes!$D$11)</f>
        <v>0</v>
      </c>
      <c r="H356" s="11">
        <f>H355+Clima!$F354-F356-E356-G356</f>
        <v>13.104482204134079</v>
      </c>
      <c r="I356" s="11">
        <f>0.0526*F356*Clima!$F354^1.218</f>
        <v>0</v>
      </c>
      <c r="J356" s="11">
        <f>I356*Constantes!$D$24</f>
        <v>0</v>
      </c>
      <c r="K356" s="33"/>
      <c r="L356" s="11">
        <v>351</v>
      </c>
      <c r="M356" s="11">
        <f>'Cálculos de ET'!$I354*((1-Constantes!$E$18)*'Cálculos de ET'!$K354+'Cálculos de ET'!$L354)</f>
        <v>4.0952529604485965</v>
      </c>
      <c r="N356" s="11">
        <f>MIN(M356*Constantes!$E$16,0.8*(Q355+Clima!$F354-O356-P356-Constantes!$D$12))</f>
        <v>2.2199981529998709</v>
      </c>
      <c r="O356" s="11">
        <f>IF(Clima!$F354&gt;0.05*Constantes!$E$17,((Clima!$F354-0.05*Constantes!$E$17)^2)/(Clima!$F354+0.95*Constantes!$E$17),0)</f>
        <v>0</v>
      </c>
      <c r="P356" s="11">
        <f>MAX(0,Q355+Clima!$F354-O356-Constantes!$D$11)</f>
        <v>0</v>
      </c>
      <c r="Q356" s="11">
        <f>Q355+Clima!$F354-O356-N356-P356</f>
        <v>12.880254461587676</v>
      </c>
      <c r="R356" s="11">
        <f>0.0526*O356*Clima!$F354^1.218</f>
        <v>0</v>
      </c>
      <c r="S356" s="11">
        <f>R356*Constantes!$E$24</f>
        <v>0</v>
      </c>
      <c r="T356" s="33"/>
      <c r="U356" s="11">
        <v>351</v>
      </c>
      <c r="V356" s="11">
        <f>'Cálculos de ET'!$I354*((1-Constantes!$F$18)*'Cálculos de ET'!$K354+'Cálculos de ET'!$L354)</f>
        <v>4.0952529604485965</v>
      </c>
      <c r="W356" s="11">
        <f>MIN(V356*Constantes!$F$16,0.8*(Z355+Clima!$F354-X356-Y356-Constantes!$D$12))</f>
        <v>2.4229998111693494</v>
      </c>
      <c r="X356" s="11">
        <f>IF(Clima!$F354&gt;0.05*Constantes!$F$17,((Clima!$F354-0.05*Constantes!$F$17)^2)/(Clima!$F354+0.95*Constantes!$F$17),0)</f>
        <v>0</v>
      </c>
      <c r="Y356" s="11">
        <f>MAX(0,Z355+Clima!$F354-X356-Constantes!$D$11)</f>
        <v>0</v>
      </c>
      <c r="Z356" s="11">
        <f>Z355+Clima!$F354-X356-W356-Y356</f>
        <v>12.455724672268504</v>
      </c>
      <c r="AA356" s="11">
        <f>0.0526*X356*Clima!$F354^1.218</f>
        <v>0</v>
      </c>
      <c r="AB356" s="11">
        <f>AA356*Constantes!$F$24</f>
        <v>0</v>
      </c>
      <c r="AC356" s="33"/>
      <c r="AD356" s="11">
        <v>351</v>
      </c>
      <c r="AE356" s="11">
        <f>0.0526*Clima!$F354^2.218</f>
        <v>0.19372254258423433</v>
      </c>
      <c r="AF356" s="11">
        <f>IF(Clima!$F354&gt;0.05*$AJ$6,((Clima!$F354-0.05*$AJ$6)^2)/(Clima!$F354+0.95*$AJ$6),0)</f>
        <v>1.3395249151634377E-4</v>
      </c>
      <c r="AG356" s="11">
        <v>1.441645402335511E-5</v>
      </c>
      <c r="AH356" s="11"/>
      <c r="AI356" s="11"/>
      <c r="AJ356" s="33"/>
      <c r="AK356" s="34"/>
    </row>
    <row r="357" spans="2:37" x14ac:dyDescent="0.25">
      <c r="B357" s="32"/>
      <c r="C357" s="11">
        <v>352</v>
      </c>
      <c r="D357" s="11">
        <f>'Cálculos de ET'!$I355*((1-Constantes!$D$18)*'Cálculos de ET'!$K355+'Cálculos de ET'!$L355)</f>
        <v>4.0649618588756971</v>
      </c>
      <c r="E357" s="11">
        <f>MIN(D357*Constantes!$D$16,0.8*(H356+Clima!$F355-F357-G357-Constantes!$D$12))</f>
        <v>2.0189594110699387</v>
      </c>
      <c r="F357" s="11">
        <f>IF(Clima!$F355&gt;0.05*Constantes!$D$17,((Clima!$F355-0.05*Constantes!$D$17)^2)/(Clima!$F355+0.95*Constantes!$D$17),0)</f>
        <v>0</v>
      </c>
      <c r="G357" s="11">
        <f>MAX(0,H356+Clima!$F355-F357-Constantes!$D$11)</f>
        <v>0</v>
      </c>
      <c r="H357" s="11">
        <f>H356+Clima!$F355-F357-E357-G357</f>
        <v>11.685522793064141</v>
      </c>
      <c r="I357" s="11">
        <f>0.0526*F357*Clima!$F355^1.218</f>
        <v>0</v>
      </c>
      <c r="J357" s="11">
        <f>I357*Constantes!$D$24</f>
        <v>0</v>
      </c>
      <c r="K357" s="33"/>
      <c r="L357" s="11">
        <v>352</v>
      </c>
      <c r="M357" s="11">
        <f>'Cálculos de ET'!$I355*((1-Constantes!$E$18)*'Cálculos de ET'!$K355+'Cálculos de ET'!$L355)</f>
        <v>4.0649618588756971</v>
      </c>
      <c r="N357" s="11">
        <f>MIN(M357*Constantes!$E$16,0.8*(Q356+Clima!$F355-O357-P357-Constantes!$D$12))</f>
        <v>2.2035776314365823</v>
      </c>
      <c r="O357" s="11">
        <f>IF(Clima!$F355&gt;0.05*Constantes!$E$17,((Clima!$F355-0.05*Constantes!$E$17)^2)/(Clima!$F355+0.95*Constantes!$E$17),0)</f>
        <v>0</v>
      </c>
      <c r="P357" s="11">
        <f>MAX(0,Q356+Clima!$F355-O357-Constantes!$D$11)</f>
        <v>0</v>
      </c>
      <c r="Q357" s="11">
        <f>Q356+Clima!$F355-O357-N357-P357</f>
        <v>11.276676830151093</v>
      </c>
      <c r="R357" s="11">
        <f>0.0526*O357*Clima!$F355^1.218</f>
        <v>0</v>
      </c>
      <c r="S357" s="11">
        <f>R357*Constantes!$E$24</f>
        <v>0</v>
      </c>
      <c r="T357" s="33"/>
      <c r="U357" s="11">
        <v>352</v>
      </c>
      <c r="V357" s="11">
        <f>'Cálculos de ET'!$I355*((1-Constantes!$F$18)*'Cálculos de ET'!$K355+'Cálculos de ET'!$L355)</f>
        <v>4.0649618588756971</v>
      </c>
      <c r="W357" s="11">
        <f>MIN(V357*Constantes!$F$16,0.8*(Z356+Clima!$F355-X357-Y357-Constantes!$D$12))</f>
        <v>2.4050777599309794</v>
      </c>
      <c r="X357" s="11">
        <f>IF(Clima!$F355&gt;0.05*Constantes!$F$17,((Clima!$F355-0.05*Constantes!$F$17)^2)/(Clima!$F355+0.95*Constantes!$F$17),0)</f>
        <v>0</v>
      </c>
      <c r="Y357" s="11">
        <f>MAX(0,Z356+Clima!$F355-X357-Constantes!$D$11)</f>
        <v>0</v>
      </c>
      <c r="Z357" s="11">
        <f>Z356+Clima!$F355-X357-W357-Y357</f>
        <v>10.650646912337525</v>
      </c>
      <c r="AA357" s="11">
        <f>0.0526*X357*Clima!$F355^1.218</f>
        <v>0</v>
      </c>
      <c r="AB357" s="11">
        <f>AA357*Constantes!$F$24</f>
        <v>0</v>
      </c>
      <c r="AC357" s="33"/>
      <c r="AD357" s="11">
        <v>352</v>
      </c>
      <c r="AE357" s="11">
        <f>0.0526*Clima!$F355^2.218</f>
        <v>1.6940460723560119E-2</v>
      </c>
      <c r="AF357" s="11">
        <f>IF(Clima!$F355&gt;0.05*$AJ$6,((Clima!$F355-0.05*$AJ$6)^2)/(Clima!$F355+0.95*$AJ$6),0)</f>
        <v>0</v>
      </c>
      <c r="AG357" s="11">
        <v>0</v>
      </c>
      <c r="AH357" s="11"/>
      <c r="AI357" s="11"/>
      <c r="AJ357" s="33"/>
      <c r="AK357" s="34"/>
    </row>
    <row r="358" spans="2:37" x14ac:dyDescent="0.25">
      <c r="B358" s="32"/>
      <c r="C358" s="11">
        <v>353</v>
      </c>
      <c r="D358" s="11">
        <f>'Cálculos de ET'!$I356*((1-Constantes!$D$18)*'Cálculos de ET'!$K356+'Cálculos de ET'!$L356)</f>
        <v>4.0649436978091948</v>
      </c>
      <c r="E358" s="11">
        <f>MIN(D358*Constantes!$D$16,0.8*(H357+Clima!$F356-F358-G358-Constantes!$D$12))</f>
        <v>2.0189503909468964</v>
      </c>
      <c r="F358" s="11">
        <f>IF(Clima!$F356&gt;0.05*Constantes!$D$17,((Clima!$F356-0.05*Constantes!$D$17)^2)/(Clima!$F356+0.95*Constantes!$D$17),0)</f>
        <v>2.7402859999351512</v>
      </c>
      <c r="G358" s="11">
        <f>MAX(0,H357+Clima!$F356-F358-Constantes!$D$11)</f>
        <v>0</v>
      </c>
      <c r="H358" s="11">
        <f>H357+Clima!$F356-F358-E358-G358</f>
        <v>24.126286402182096</v>
      </c>
      <c r="I358" s="11">
        <f>0.0526*F358*Clima!$F356^1.218</f>
        <v>4.6095155501202871</v>
      </c>
      <c r="J358" s="11">
        <f>I358*Constantes!$D$24</f>
        <v>2.814281446212432E-2</v>
      </c>
      <c r="K358" s="33"/>
      <c r="L358" s="11">
        <v>353</v>
      </c>
      <c r="M358" s="11">
        <f>'Cálculos de ET'!$I356*((1-Constantes!$E$18)*'Cálculos de ET'!$K356+'Cálculos de ET'!$L356)</f>
        <v>4.0649436978091948</v>
      </c>
      <c r="N358" s="11">
        <f>MIN(M358*Constantes!$E$16,0.8*(Q357+Clima!$F356-O358-P358-Constantes!$D$12))</f>
        <v>2.2035677864930632</v>
      </c>
      <c r="O358" s="11">
        <f>IF(Clima!$F356&gt;0.05*Constantes!$E$17,((Clima!$F356-0.05*Constantes!$E$17)^2)/(Clima!$F356+0.95*Constantes!$E$17),0)</f>
        <v>0.12501824925523303</v>
      </c>
      <c r="P358" s="11">
        <f>MAX(0,Q357+Clima!$F356-O358-Constantes!$D$11)</f>
        <v>0</v>
      </c>
      <c r="Q358" s="11">
        <f>Q357+Clima!$F356-O358-N358-P358</f>
        <v>26.148090794402794</v>
      </c>
      <c r="R358" s="11">
        <f>0.0526*O358*Clima!$F356^1.218</f>
        <v>0.21029686828471483</v>
      </c>
      <c r="S358" s="11">
        <f>R358*Constantes!$E$24</f>
        <v>6.4197047192389705E-4</v>
      </c>
      <c r="T358" s="33"/>
      <c r="U358" s="11">
        <v>353</v>
      </c>
      <c r="V358" s="11">
        <f>'Cálculos de ET'!$I356*((1-Constantes!$F$18)*'Cálculos de ET'!$K356+'Cálculos de ET'!$L356)</f>
        <v>4.0649436978091948</v>
      </c>
      <c r="W358" s="11">
        <f>MIN(V358*Constantes!$F$16,0.8*(Z357+Clima!$F356-X358-Y358-Constantes!$D$12))</f>
        <v>2.4050670147435316</v>
      </c>
      <c r="X358" s="11">
        <f>IF(Clima!$F356&gt;0.05*Constantes!$F$17,((Clima!$F356-0.05*Constantes!$F$17)^2)/(Clima!$F356+0.95*Constantes!$F$17),0)</f>
        <v>5.9077543756777567E-2</v>
      </c>
      <c r="Y358" s="11">
        <f>MAX(0,Z357+Clima!$F356-X358-Constantes!$D$11)</f>
        <v>0</v>
      </c>
      <c r="Z358" s="11">
        <f>Z357+Clima!$F356-X358-W358-Y358</f>
        <v>25.386502353837216</v>
      </c>
      <c r="AA358" s="11">
        <f>0.0526*X358*Clima!$F356^1.218</f>
        <v>9.9376071189730672E-2</v>
      </c>
      <c r="AB358" s="11">
        <f>AA358*Constantes!$F$24</f>
        <v>4.8538243172117589E-5</v>
      </c>
      <c r="AC358" s="33"/>
      <c r="AD358" s="11">
        <v>353</v>
      </c>
      <c r="AE358" s="11">
        <f>0.0526*Clima!$F356^2.218</f>
        <v>28.932625085098845</v>
      </c>
      <c r="AF358" s="11">
        <f>IF(Clima!$F356&gt;0.05*$AJ$6,((Clima!$F356-0.05*$AJ$6)^2)/(Clima!$F356+0.95*$AJ$6),0)</f>
        <v>4.7753082397961304</v>
      </c>
      <c r="AG358" s="11">
        <v>8.0326862190584158</v>
      </c>
      <c r="AH358" s="11"/>
      <c r="AI358" s="11"/>
      <c r="AJ358" s="33"/>
      <c r="AK358" s="34"/>
    </row>
    <row r="359" spans="2:37" x14ac:dyDescent="0.25">
      <c r="B359" s="32"/>
      <c r="C359" s="11">
        <v>354</v>
      </c>
      <c r="D359" s="11">
        <f>'Cálculos de ET'!$I357*((1-Constantes!$D$18)*'Cálculos de ET'!$K357+'Cálculos de ET'!$L357)</f>
        <v>4.1427722030206438</v>
      </c>
      <c r="E359" s="11">
        <f>MIN(D359*Constantes!$D$16,0.8*(H358+Clima!$F357-F359-G359-Constantes!$D$12))</f>
        <v>2.0576057580822771</v>
      </c>
      <c r="F359" s="11">
        <f>IF(Clima!$F357&gt;0.05*Constantes!$D$17,((Clima!$F357-0.05*Constantes!$D$17)^2)/(Clima!$F357+0.95*Constantes!$D$17),0)</f>
        <v>0</v>
      </c>
      <c r="G359" s="11">
        <f>MAX(0,H358+Clima!$F357-F359-Constantes!$D$11)</f>
        <v>0</v>
      </c>
      <c r="H359" s="11">
        <f>H358+Clima!$F357-F359-E359-G359</f>
        <v>22.068680644099818</v>
      </c>
      <c r="I359" s="11">
        <f>0.0526*F359*Clima!$F357^1.218</f>
        <v>0</v>
      </c>
      <c r="J359" s="11">
        <f>I359*Constantes!$D$24</f>
        <v>0</v>
      </c>
      <c r="K359" s="33"/>
      <c r="L359" s="11">
        <v>354</v>
      </c>
      <c r="M359" s="11">
        <f>'Cálculos de ET'!$I357*((1-Constantes!$E$18)*'Cálculos de ET'!$K357+'Cálculos de ET'!$L357)</f>
        <v>4.1427722030206438</v>
      </c>
      <c r="N359" s="11">
        <f>MIN(M359*Constantes!$E$16,0.8*(Q358+Clima!$F357-O359-P359-Constantes!$D$12))</f>
        <v>2.2457578879321773</v>
      </c>
      <c r="O359" s="11">
        <f>IF(Clima!$F357&gt;0.05*Constantes!$E$17,((Clima!$F357-0.05*Constantes!$E$17)^2)/(Clima!$F357+0.95*Constantes!$E$17),0)</f>
        <v>0</v>
      </c>
      <c r="P359" s="11">
        <f>MAX(0,Q358+Clima!$F357-O359-Constantes!$D$11)</f>
        <v>0</v>
      </c>
      <c r="Q359" s="11">
        <f>Q358+Clima!$F357-O359-N359-P359</f>
        <v>23.902332906470615</v>
      </c>
      <c r="R359" s="11">
        <f>0.0526*O359*Clima!$F357^1.218</f>
        <v>0</v>
      </c>
      <c r="S359" s="11">
        <f>R359*Constantes!$E$24</f>
        <v>0</v>
      </c>
      <c r="T359" s="33"/>
      <c r="U359" s="11">
        <v>354</v>
      </c>
      <c r="V359" s="11">
        <f>'Cálculos de ET'!$I357*((1-Constantes!$F$18)*'Cálculos de ET'!$K357+'Cálculos de ET'!$L357)</f>
        <v>4.1427722030206438</v>
      </c>
      <c r="W359" s="11">
        <f>MIN(V359*Constantes!$F$16,0.8*(Z358+Clima!$F357-X359-Y359-Constantes!$D$12))</f>
        <v>2.4511150745953159</v>
      </c>
      <c r="X359" s="11">
        <f>IF(Clima!$F357&gt;0.05*Constantes!$F$17,((Clima!$F357-0.05*Constantes!$F$17)^2)/(Clima!$F357+0.95*Constantes!$F$17),0)</f>
        <v>0</v>
      </c>
      <c r="Y359" s="11">
        <f>MAX(0,Z358+Clima!$F357-X359-Constantes!$D$11)</f>
        <v>0</v>
      </c>
      <c r="Z359" s="11">
        <f>Z358+Clima!$F357-X359-W359-Y359</f>
        <v>22.935387279241901</v>
      </c>
      <c r="AA359" s="11">
        <f>0.0526*X359*Clima!$F357^1.218</f>
        <v>0</v>
      </c>
      <c r="AB359" s="11">
        <f>AA359*Constantes!$F$24</f>
        <v>0</v>
      </c>
      <c r="AC359" s="33"/>
      <c r="AD359" s="11">
        <v>354</v>
      </c>
      <c r="AE359" s="11">
        <f>0.0526*Clima!$F357^2.218</f>
        <v>0</v>
      </c>
      <c r="AF359" s="11">
        <f>IF(Clima!$F357&gt;0.05*$AJ$6,((Clima!$F357-0.05*$AJ$6)^2)/(Clima!$F357+0.95*$AJ$6),0)</f>
        <v>0</v>
      </c>
      <c r="AG359" s="11">
        <v>0</v>
      </c>
      <c r="AH359" s="11"/>
      <c r="AI359" s="11"/>
      <c r="AJ359" s="33"/>
      <c r="AK359" s="34"/>
    </row>
    <row r="360" spans="2:37" x14ac:dyDescent="0.25">
      <c r="B360" s="32"/>
      <c r="C360" s="11">
        <v>355</v>
      </c>
      <c r="D360" s="11">
        <f>'Cálculos de ET'!$I358*((1-Constantes!$D$18)*'Cálculos de ET'!$K358+'Cálculos de ET'!$L358)</f>
        <v>4.1427646924368826</v>
      </c>
      <c r="E360" s="11">
        <f>MIN(D360*Constantes!$D$16,0.8*(H359+Clima!$F358-F360-G360-Constantes!$D$12))</f>
        <v>2.0576020277732869</v>
      </c>
      <c r="F360" s="11">
        <f>IF(Clima!$F358&gt;0.05*Constantes!$D$17,((Clima!$F358-0.05*Constantes!$D$17)^2)/(Clima!$F358+0.95*Constantes!$D$17),0)</f>
        <v>0</v>
      </c>
      <c r="G360" s="11">
        <f>MAX(0,H359+Clima!$F358-F360-Constantes!$D$11)</f>
        <v>0</v>
      </c>
      <c r="H360" s="11">
        <f>H359+Clima!$F358-F360-E360-G360</f>
        <v>20.011078616326529</v>
      </c>
      <c r="I360" s="11">
        <f>0.0526*F360*Clima!$F358^1.218</f>
        <v>0</v>
      </c>
      <c r="J360" s="11">
        <f>I360*Constantes!$D$24</f>
        <v>0</v>
      </c>
      <c r="K360" s="33"/>
      <c r="L360" s="11">
        <v>355</v>
      </c>
      <c r="M360" s="11">
        <f>'Cálculos de ET'!$I358*((1-Constantes!$E$18)*'Cálculos de ET'!$K358+'Cálculos de ET'!$L358)</f>
        <v>4.1427646924368826</v>
      </c>
      <c r="N360" s="11">
        <f>MIN(M360*Constantes!$E$16,0.8*(Q359+Clima!$F358-O360-P360-Constantes!$D$12))</f>
        <v>2.2457538165152857</v>
      </c>
      <c r="O360" s="11">
        <f>IF(Clima!$F358&gt;0.05*Constantes!$E$17,((Clima!$F358-0.05*Constantes!$E$17)^2)/(Clima!$F358+0.95*Constantes!$E$17),0)</f>
        <v>0</v>
      </c>
      <c r="P360" s="11">
        <f>MAX(0,Q359+Clima!$F358-O360-Constantes!$D$11)</f>
        <v>0</v>
      </c>
      <c r="Q360" s="11">
        <f>Q359+Clima!$F358-O360-N360-P360</f>
        <v>21.656579089955329</v>
      </c>
      <c r="R360" s="11">
        <f>0.0526*O360*Clima!$F358^1.218</f>
        <v>0</v>
      </c>
      <c r="S360" s="11">
        <f>R360*Constantes!$E$24</f>
        <v>0</v>
      </c>
      <c r="T360" s="33"/>
      <c r="U360" s="11">
        <v>355</v>
      </c>
      <c r="V360" s="11">
        <f>'Cálculos de ET'!$I358*((1-Constantes!$F$18)*'Cálculos de ET'!$K358+'Cálculos de ET'!$L358)</f>
        <v>4.1427646924368826</v>
      </c>
      <c r="W360" s="11">
        <f>MIN(V360*Constantes!$F$16,0.8*(Z359+Clima!$F358-X360-Y360-Constantes!$D$12))</f>
        <v>2.4511106308788442</v>
      </c>
      <c r="X360" s="11">
        <f>IF(Clima!$F358&gt;0.05*Constantes!$F$17,((Clima!$F358-0.05*Constantes!$F$17)^2)/(Clima!$F358+0.95*Constantes!$F$17),0)</f>
        <v>0</v>
      </c>
      <c r="Y360" s="11">
        <f>MAX(0,Z359+Clima!$F358-X360-Constantes!$D$11)</f>
        <v>0</v>
      </c>
      <c r="Z360" s="11">
        <f>Z359+Clima!$F358-X360-W360-Y360</f>
        <v>20.484276648363057</v>
      </c>
      <c r="AA360" s="11">
        <f>0.0526*X360*Clima!$F358^1.218</f>
        <v>0</v>
      </c>
      <c r="AB360" s="11">
        <f>AA360*Constantes!$F$24</f>
        <v>0</v>
      </c>
      <c r="AC360" s="33"/>
      <c r="AD360" s="11">
        <v>355</v>
      </c>
      <c r="AE360" s="11">
        <f>0.0526*Clima!$F358^2.218</f>
        <v>0</v>
      </c>
      <c r="AF360" s="11">
        <f>IF(Clima!$F358&gt;0.05*$AJ$6,((Clima!$F358-0.05*$AJ$6)^2)/(Clima!$F358+0.95*$AJ$6),0)</f>
        <v>0</v>
      </c>
      <c r="AG360" s="11">
        <v>0</v>
      </c>
      <c r="AH360" s="11"/>
      <c r="AI360" s="11"/>
      <c r="AJ360" s="33"/>
      <c r="AK360" s="34"/>
    </row>
    <row r="361" spans="2:37" x14ac:dyDescent="0.25">
      <c r="B361" s="32"/>
      <c r="C361" s="11">
        <v>356</v>
      </c>
      <c r="D361" s="11">
        <f>'Cálculos de ET'!$I359*((1-Constantes!$D$18)*'Cálculos de ET'!$K359+'Cálculos de ET'!$L359)</f>
        <v>4.1600667965232585</v>
      </c>
      <c r="E361" s="11">
        <f>MIN(D361*Constantes!$D$16,0.8*(H360+Clima!$F359-F361-G361-Constantes!$D$12))</f>
        <v>2.0661955268242624</v>
      </c>
      <c r="F361" s="11">
        <f>IF(Clima!$F359&gt;0.05*Constantes!$D$17,((Clima!$F359-0.05*Constantes!$D$17)^2)/(Clima!$F359+0.95*Constantes!$D$17),0)</f>
        <v>1.8371364919775948</v>
      </c>
      <c r="G361" s="11">
        <f>MAX(0,H360+Clima!$F359-F361-Constantes!$D$11)</f>
        <v>0</v>
      </c>
      <c r="H361" s="11">
        <f>H360+Clima!$F359-F361-E361-G361</f>
        <v>30.507746597524669</v>
      </c>
      <c r="I361" s="11">
        <f>0.0526*F361*Clima!$F359^1.218</f>
        <v>2.4889300054061478</v>
      </c>
      <c r="J361" s="11">
        <f>I361*Constantes!$D$24</f>
        <v>1.5195847500618895E-2</v>
      </c>
      <c r="K361" s="33"/>
      <c r="L361" s="11">
        <v>356</v>
      </c>
      <c r="M361" s="11">
        <f>'Cálculos de ET'!$I359*((1-Constantes!$E$18)*'Cálculos de ET'!$K359+'Cálculos de ET'!$L359)</f>
        <v>4.1600667965232585</v>
      </c>
      <c r="N361" s="11">
        <f>MIN(M361*Constantes!$E$16,0.8*(Q360+Clima!$F359-O361-P361-Constantes!$D$12))</f>
        <v>2.255133124578971</v>
      </c>
      <c r="O361" s="11">
        <f>IF(Clima!$F359&gt;0.05*Constantes!$E$17,((Clima!$F359-0.05*Constantes!$E$17)^2)/(Clima!$F359+0.95*Constantes!$E$17),0)</f>
        <v>3.0218283079318491E-2</v>
      </c>
      <c r="P361" s="11">
        <f>MAX(0,Q360+Clima!$F359-O361-Constantes!$D$11)</f>
        <v>0</v>
      </c>
      <c r="Q361" s="11">
        <f>Q360+Clima!$F359-O361-N361-P361</f>
        <v>33.771227682297038</v>
      </c>
      <c r="R361" s="11">
        <f>0.0526*O361*Clima!$F359^1.218</f>
        <v>4.0939359593805257E-2</v>
      </c>
      <c r="S361" s="11">
        <f>R361*Constantes!$E$24</f>
        <v>1.2497504224891754E-4</v>
      </c>
      <c r="T361" s="33"/>
      <c r="U361" s="11">
        <v>356</v>
      </c>
      <c r="V361" s="11">
        <f>'Cálculos de ET'!$I359*((1-Constantes!$F$18)*'Cálculos de ET'!$K359+'Cálculos de ET'!$L359)</f>
        <v>4.1600667965232585</v>
      </c>
      <c r="W361" s="11">
        <f>MIN(V361*Constantes!$F$16,0.8*(Z360+Clima!$F359-X361-Y361-Constantes!$D$12))</f>
        <v>2.4613476041107809</v>
      </c>
      <c r="X361" s="11">
        <f>IF(Clima!$F359&gt;0.05*Constantes!$F$17,((Clima!$F359-0.05*Constantes!$F$17)^2)/(Clima!$F359+0.95*Constantes!$F$17),0)</f>
        <v>5.2579969575730487E-3</v>
      </c>
      <c r="Y361" s="11">
        <f>MAX(0,Z360+Clima!$F359-X361-Constantes!$D$11)</f>
        <v>0</v>
      </c>
      <c r="Z361" s="11">
        <f>Z360+Clima!$F359-X361-W361-Y361</f>
        <v>32.417671047294704</v>
      </c>
      <c r="AA361" s="11">
        <f>0.0526*X361*Clima!$F359^1.218</f>
        <v>7.1234698418898967E-3</v>
      </c>
      <c r="AB361" s="11">
        <f>AA361*Constantes!$F$24</f>
        <v>3.479315566367732E-6</v>
      </c>
      <c r="AC361" s="33"/>
      <c r="AD361" s="11">
        <v>356</v>
      </c>
      <c r="AE361" s="11">
        <f>0.0526*Clima!$F359^2.218</f>
        <v>19.508943529431356</v>
      </c>
      <c r="AF361" s="11">
        <f>IF(Clima!$F359&gt;0.05*$AJ$6,((Clima!$F359-0.05*$AJ$6)^2)/(Clima!$F359+0.95*$AJ$6),0)</f>
        <v>3.3925456641945551</v>
      </c>
      <c r="AG361" s="11">
        <v>4.5961792905408876</v>
      </c>
      <c r="AH361" s="11"/>
      <c r="AI361" s="11"/>
      <c r="AJ361" s="33"/>
      <c r="AK361" s="34"/>
    </row>
    <row r="362" spans="2:37" x14ac:dyDescent="0.25">
      <c r="B362" s="32"/>
      <c r="C362" s="11">
        <v>357</v>
      </c>
      <c r="D362" s="11">
        <f>'Cálculos de ET'!$I360*((1-Constantes!$D$18)*'Cálculos de ET'!$K360+'Cálculos de ET'!$L360)</f>
        <v>4.2899742402923904</v>
      </c>
      <c r="E362" s="11">
        <f>MIN(D362*Constantes!$D$16,0.8*(H361+Clima!$F360-F362-G362-Constantes!$D$12))</f>
        <v>2.1307171300449799</v>
      </c>
      <c r="F362" s="11">
        <f>IF(Clima!$F360&gt;0.05*Constantes!$D$17,((Clima!$F360-0.05*Constantes!$D$17)^2)/(Clima!$F360+0.95*Constantes!$D$17),0)</f>
        <v>0</v>
      </c>
      <c r="G362" s="11">
        <f>MAX(0,H361+Clima!$F360-F362-Constantes!$D$11)</f>
        <v>0</v>
      </c>
      <c r="H362" s="11">
        <f>H361+Clima!$F360-F362-E362-G362</f>
        <v>30.57702946747969</v>
      </c>
      <c r="I362" s="11">
        <f>0.0526*F362*Clima!$F360^1.218</f>
        <v>0</v>
      </c>
      <c r="J362" s="11">
        <f>I362*Constantes!$D$24</f>
        <v>0</v>
      </c>
      <c r="K362" s="33"/>
      <c r="L362" s="11">
        <v>357</v>
      </c>
      <c r="M362" s="11">
        <f>'Cálculos de ET'!$I360*((1-Constantes!$E$18)*'Cálculos de ET'!$K360+'Cálculos de ET'!$L360)</f>
        <v>4.2899742402923904</v>
      </c>
      <c r="N362" s="11">
        <f>MIN(M362*Constantes!$E$16,0.8*(Q361+Clima!$F360-O362-P362-Constantes!$D$12))</f>
        <v>2.3255547293036805</v>
      </c>
      <c r="O362" s="11">
        <f>IF(Clima!$F360&gt;0.05*Constantes!$E$17,((Clima!$F360-0.05*Constantes!$E$17)^2)/(Clima!$F360+0.95*Constantes!$E$17),0)</f>
        <v>0</v>
      </c>
      <c r="P362" s="11">
        <f>MAX(0,Q361+Clima!$F360-O362-Constantes!$D$11)</f>
        <v>0</v>
      </c>
      <c r="Q362" s="11">
        <f>Q361+Clima!$F360-O362-N362-P362</f>
        <v>33.645672952993358</v>
      </c>
      <c r="R362" s="11">
        <f>0.0526*O362*Clima!$F360^1.218</f>
        <v>0</v>
      </c>
      <c r="S362" s="11">
        <f>R362*Constantes!$E$24</f>
        <v>0</v>
      </c>
      <c r="T362" s="33"/>
      <c r="U362" s="11">
        <v>357</v>
      </c>
      <c r="V362" s="11">
        <f>'Cálculos de ET'!$I360*((1-Constantes!$F$18)*'Cálculos de ET'!$K360+'Cálculos de ET'!$L360)</f>
        <v>4.2899742402923904</v>
      </c>
      <c r="W362" s="11">
        <f>MIN(V362*Constantes!$F$16,0.8*(Z361+Clima!$F360-X362-Y362-Constantes!$D$12))</f>
        <v>2.5382087198372245</v>
      </c>
      <c r="X362" s="11">
        <f>IF(Clima!$F360&gt;0.05*Constantes!$F$17,((Clima!$F360-0.05*Constantes!$F$17)^2)/(Clima!$F360+0.95*Constantes!$F$17),0)</f>
        <v>0</v>
      </c>
      <c r="Y362" s="11">
        <f>MAX(0,Z361+Clima!$F360-X362-Constantes!$D$11)</f>
        <v>0</v>
      </c>
      <c r="Z362" s="11">
        <f>Z361+Clima!$F360-X362-W362-Y362</f>
        <v>32.079462327457485</v>
      </c>
      <c r="AA362" s="11">
        <f>0.0526*X362*Clima!$F360^1.218</f>
        <v>0</v>
      </c>
      <c r="AB362" s="11">
        <f>AA362*Constantes!$F$24</f>
        <v>0</v>
      </c>
      <c r="AC362" s="33"/>
      <c r="AD362" s="11">
        <v>357</v>
      </c>
      <c r="AE362" s="11">
        <f>0.0526*Clima!$F360^2.218</f>
        <v>0.30232861200727251</v>
      </c>
      <c r="AF362" s="11">
        <f>IF(Clima!$F360&gt;0.05*$AJ$6,((Clima!$F360-0.05*$AJ$6)^2)/(Clima!$F360+0.95*$AJ$6),0)</f>
        <v>6.2440408225724973E-3</v>
      </c>
      <c r="AG362" s="11">
        <v>8.5806917963867778E-4</v>
      </c>
      <c r="AH362" s="11"/>
      <c r="AI362" s="11"/>
      <c r="AJ362" s="33"/>
      <c r="AK362" s="34"/>
    </row>
    <row r="363" spans="2:37" x14ac:dyDescent="0.25">
      <c r="B363" s="32"/>
      <c r="C363" s="11">
        <v>358</v>
      </c>
      <c r="D363" s="11">
        <f>'Cálculos de ET'!$I361*((1-Constantes!$D$18)*'Cálculos de ET'!$K361+'Cálculos de ET'!$L361)</f>
        <v>4.1471037955156449</v>
      </c>
      <c r="E363" s="11">
        <f>MIN(D363*Constantes!$D$16,0.8*(H362+Clima!$F361-F363-G363-Constantes!$D$12))</f>
        <v>2.0597571459024624</v>
      </c>
      <c r="F363" s="11">
        <f>IF(Clima!$F361&gt;0.05*Constantes!$D$17,((Clima!$F361-0.05*Constantes!$D$17)^2)/(Clima!$F361+0.95*Constantes!$D$17),0)</f>
        <v>0</v>
      </c>
      <c r="G363" s="11">
        <f>MAX(0,H362+Clima!$F361-F363-Constantes!$D$11)</f>
        <v>0</v>
      </c>
      <c r="H363" s="11">
        <f>H362+Clima!$F361-F363-E363-G363</f>
        <v>28.517272321577227</v>
      </c>
      <c r="I363" s="11">
        <f>0.0526*F363*Clima!$F361^1.218</f>
        <v>0</v>
      </c>
      <c r="J363" s="11">
        <f>I363*Constantes!$D$24</f>
        <v>0</v>
      </c>
      <c r="K363" s="33"/>
      <c r="L363" s="11">
        <v>358</v>
      </c>
      <c r="M363" s="11">
        <f>'Cálculos de ET'!$I361*((1-Constantes!$E$18)*'Cálculos de ET'!$K361+'Cálculos de ET'!$L361)</f>
        <v>4.1471037955156449</v>
      </c>
      <c r="N363" s="11">
        <f>MIN(M363*Constantes!$E$16,0.8*(Q362+Clima!$F361-O363-P363-Constantes!$D$12))</f>
        <v>2.2481060035263352</v>
      </c>
      <c r="O363" s="11">
        <f>IF(Clima!$F361&gt;0.05*Constantes!$E$17,((Clima!$F361-0.05*Constantes!$E$17)^2)/(Clima!$F361+0.95*Constantes!$E$17),0)</f>
        <v>0</v>
      </c>
      <c r="P363" s="11">
        <f>MAX(0,Q362+Clima!$F361-O363-Constantes!$D$11)</f>
        <v>0</v>
      </c>
      <c r="Q363" s="11">
        <f>Q362+Clima!$F361-O363-N363-P363</f>
        <v>31.397566949467024</v>
      </c>
      <c r="R363" s="11">
        <f>0.0526*O363*Clima!$F361^1.218</f>
        <v>0</v>
      </c>
      <c r="S363" s="11">
        <f>R363*Constantes!$E$24</f>
        <v>0</v>
      </c>
      <c r="T363" s="33"/>
      <c r="U363" s="11">
        <v>358</v>
      </c>
      <c r="V363" s="11">
        <f>'Cálculos de ET'!$I361*((1-Constantes!$F$18)*'Cálculos de ET'!$K361+'Cálculos de ET'!$L361)</f>
        <v>4.1471037955156449</v>
      </c>
      <c r="W363" s="11">
        <f>MIN(V363*Constantes!$F$16,0.8*(Z362+Clima!$F361-X363-Y363-Constantes!$D$12))</f>
        <v>2.4536779071965773</v>
      </c>
      <c r="X363" s="11">
        <f>IF(Clima!$F361&gt;0.05*Constantes!$F$17,((Clima!$F361-0.05*Constantes!$F$17)^2)/(Clima!$F361+0.95*Constantes!$F$17),0)</f>
        <v>0</v>
      </c>
      <c r="Y363" s="11">
        <f>MAX(0,Z362+Clima!$F361-X363-Constantes!$D$11)</f>
        <v>0</v>
      </c>
      <c r="Z363" s="11">
        <f>Z362+Clima!$F361-X363-W363-Y363</f>
        <v>29.625784420260906</v>
      </c>
      <c r="AA363" s="11">
        <f>0.0526*X363*Clima!$F361^1.218</f>
        <v>0</v>
      </c>
      <c r="AB363" s="11">
        <f>AA363*Constantes!$F$24</f>
        <v>0</v>
      </c>
      <c r="AC363" s="33"/>
      <c r="AD363" s="11">
        <v>358</v>
      </c>
      <c r="AE363" s="11">
        <f>0.0526*Clima!$F361^2.218</f>
        <v>0</v>
      </c>
      <c r="AF363" s="11">
        <f>IF(Clima!$F361&gt;0.05*$AJ$6,((Clima!$F361-0.05*$AJ$6)^2)/(Clima!$F361+0.95*$AJ$6),0)</f>
        <v>0</v>
      </c>
      <c r="AG363" s="11">
        <v>0</v>
      </c>
      <c r="AH363" s="11"/>
      <c r="AI363" s="11"/>
      <c r="AJ363" s="33"/>
      <c r="AK363" s="34"/>
    </row>
    <row r="364" spans="2:37" x14ac:dyDescent="0.25">
      <c r="B364" s="32"/>
      <c r="C364" s="11">
        <v>359</v>
      </c>
      <c r="D364" s="11">
        <f>'Cálculos de ET'!$I362*((1-Constantes!$D$18)*'Cálculos de ET'!$K362+'Cálculos de ET'!$L362)</f>
        <v>4.1514455779245312</v>
      </c>
      <c r="E364" s="11">
        <f>MIN(D364*Constantes!$D$16,0.8*(H363+Clima!$F362-F364-G364-Constantes!$D$12))</f>
        <v>2.0619135947842886</v>
      </c>
      <c r="F364" s="11">
        <f>IF(Clima!$F362&gt;0.05*Constantes!$D$17,((Clima!$F362-0.05*Constantes!$D$17)^2)/(Clima!$F362+0.95*Constantes!$D$17),0)</f>
        <v>5.0355996214173029</v>
      </c>
      <c r="G364" s="11">
        <f>MAX(0,H363+Clima!$F362-F364-Constantes!$D$11)</f>
        <v>2.981672700159919</v>
      </c>
      <c r="H364" s="11">
        <f>H363+Clima!$F362-F364-E364-G364</f>
        <v>41.438086405215714</v>
      </c>
      <c r="I364" s="11">
        <f>0.0526*F364*Clima!$F362^1.218</f>
        <v>12.067614846213134</v>
      </c>
      <c r="J364" s="11">
        <f>I364*Constantes!$D$24</f>
        <v>7.3677296870924044E-2</v>
      </c>
      <c r="K364" s="33"/>
      <c r="L364" s="11">
        <v>359</v>
      </c>
      <c r="M364" s="11">
        <f>'Cálculos de ET'!$I362*((1-Constantes!$E$18)*'Cálculos de ET'!$K362+'Cálculos de ET'!$L362)</f>
        <v>4.1514455779245312</v>
      </c>
      <c r="N364" s="11">
        <f>MIN(M364*Constantes!$E$16,0.8*(Q363+Clima!$F362-O364-P364-Constantes!$D$12))</f>
        <v>2.2504596429770709</v>
      </c>
      <c r="O364" s="11">
        <f>IF(Clima!$F362&gt;0.05*Constantes!$E$17,((Clima!$F362-0.05*Constantes!$E$17)^2)/(Clima!$F362+0.95*Constantes!$E$17),0)</f>
        <v>0.51749731518090625</v>
      </c>
      <c r="P364" s="11">
        <f>MAX(0,Q363+Clima!$F362-O364-Constantes!$D$11)</f>
        <v>10.380069634286116</v>
      </c>
      <c r="Q364" s="11">
        <f>Q363+Clima!$F362-O364-N364-P364</f>
        <v>41.24954035702293</v>
      </c>
      <c r="R364" s="11">
        <f>0.0526*O364*Clima!$F362^1.218</f>
        <v>1.2401617986051989</v>
      </c>
      <c r="S364" s="11">
        <f>R364*Constantes!$E$24</f>
        <v>3.7858255408477499E-3</v>
      </c>
      <c r="T364" s="33"/>
      <c r="U364" s="11">
        <v>359</v>
      </c>
      <c r="V364" s="11">
        <f>'Cálculos de ET'!$I362*((1-Constantes!$F$18)*'Cálculos de ET'!$K362+'Cálculos de ET'!$L362)</f>
        <v>4.1514455779245312</v>
      </c>
      <c r="W364" s="11">
        <f>MIN(V364*Constantes!$F$16,0.8*(Z363+Clima!$F362-X364-Y364-Constantes!$D$12))</f>
        <v>2.4562467687683709</v>
      </c>
      <c r="X364" s="11">
        <f>IF(Clima!$F362&gt;0.05*Constantes!$F$17,((Clima!$F362-0.05*Constantes!$F$17)^2)/(Clima!$F362+0.95*Constantes!$F$17),0)</f>
        <v>0.34900854820574562</v>
      </c>
      <c r="Y364" s="11">
        <f>MAX(0,Z363+Clima!$F362-X364-Constantes!$D$11)</f>
        <v>8.7767758720551612</v>
      </c>
      <c r="Z364" s="11">
        <f>Z363+Clima!$F362-X364-W364-Y364</f>
        <v>41.043753231231626</v>
      </c>
      <c r="AA364" s="11">
        <f>0.0526*X364*Clima!$F362^1.218</f>
        <v>0.83638514862655766</v>
      </c>
      <c r="AB364" s="11">
        <f>AA364*Constantes!$F$24</f>
        <v>4.0851550321480959E-4</v>
      </c>
      <c r="AC364" s="33"/>
      <c r="AD364" s="11">
        <v>359</v>
      </c>
      <c r="AE364" s="11">
        <f>0.0526*Clima!$F362^2.218</f>
        <v>55.118588118564972</v>
      </c>
      <c r="AF364" s="11">
        <f>IF(Clima!$F362&gt;0.05*$AJ$6,((Clima!$F362-0.05*$AJ$6)^2)/(Clima!$F362+0.95*$AJ$6),0)</f>
        <v>8.0912125154299339</v>
      </c>
      <c r="AG364" s="11">
        <v>19.390270000772201</v>
      </c>
      <c r="AH364" s="11"/>
      <c r="AI364" s="11"/>
      <c r="AJ364" s="33"/>
      <c r="AK364" s="34"/>
    </row>
    <row r="365" spans="2:37" x14ac:dyDescent="0.25">
      <c r="B365" s="32"/>
      <c r="C365" s="11">
        <v>360</v>
      </c>
      <c r="D365" s="11">
        <f>'Cálculos de ET'!$I363*((1-Constantes!$D$18)*'Cálculos de ET'!$K363+'Cálculos de ET'!$L363)</f>
        <v>4.1082143750516638</v>
      </c>
      <c r="E365" s="11">
        <f>MIN(D365*Constantes!$D$16,0.8*(H364+Clima!$F363-F365-G365-Constantes!$D$12))</f>
        <v>2.0404417958050503</v>
      </c>
      <c r="F365" s="11">
        <f>IF(Clima!$F363&gt;0.05*Constantes!$D$17,((Clima!$F363-0.05*Constantes!$D$17)^2)/(Clima!$F363+0.95*Constantes!$D$17),0)</f>
        <v>1.1159055495625052E-2</v>
      </c>
      <c r="G365" s="11">
        <f>MAX(0,H364+Clima!$F363-F365-Constantes!$D$11)</f>
        <v>1.7269273497200857</v>
      </c>
      <c r="H365" s="11">
        <f>H364+Clima!$F363-F365-E365-G365</f>
        <v>41.459558204194948</v>
      </c>
      <c r="I365" s="11">
        <f>0.0526*F365*Clima!$F363^1.218</f>
        <v>2.9839366744121932E-3</v>
      </c>
      <c r="J365" s="11">
        <f>I365*Constantes!$D$24</f>
        <v>1.8218048140117287E-5</v>
      </c>
      <c r="K365" s="33"/>
      <c r="L365" s="11">
        <v>360</v>
      </c>
      <c r="M365" s="11">
        <f>'Cálculos de ET'!$I363*((1-Constantes!$E$18)*'Cálculos de ET'!$K363+'Cálculos de ET'!$L363)</f>
        <v>4.1082143750516638</v>
      </c>
      <c r="N365" s="11">
        <f>MIN(M365*Constantes!$E$16,0.8*(Q364+Clima!$F363-O365-P365-Constantes!$D$12))</f>
        <v>2.2270244140775075</v>
      </c>
      <c r="O365" s="11">
        <f>IF(Clima!$F363&gt;0.05*Constantes!$E$17,((Clima!$F363-0.05*Constantes!$E$17)^2)/(Clima!$F363+0.95*Constantes!$E$17),0)</f>
        <v>0</v>
      </c>
      <c r="P365" s="11">
        <f>MAX(0,Q364+Clima!$F363-O365-Constantes!$D$11)</f>
        <v>1.5495403570229271</v>
      </c>
      <c r="Q365" s="11">
        <f>Q364+Clima!$F363-O365-N365-P365</f>
        <v>41.272975585922495</v>
      </c>
      <c r="R365" s="11">
        <f>0.0526*O365*Clima!$F363^1.218</f>
        <v>0</v>
      </c>
      <c r="S365" s="11">
        <f>R365*Constantes!$E$24</f>
        <v>0</v>
      </c>
      <c r="T365" s="33"/>
      <c r="U365" s="11">
        <v>360</v>
      </c>
      <c r="V365" s="11">
        <f>'Cálculos de ET'!$I363*((1-Constantes!$F$18)*'Cálculos de ET'!$K363+'Cálculos de ET'!$L363)</f>
        <v>4.1082143750516638</v>
      </c>
      <c r="W365" s="11">
        <f>MIN(V365*Constantes!$F$16,0.8*(Z364+Clima!$F363-X365-Y365-Constantes!$D$12))</f>
        <v>2.4306685694704924</v>
      </c>
      <c r="X365" s="11">
        <f>IF(Clima!$F363&gt;0.05*Constantes!$F$17,((Clima!$F363-0.05*Constantes!$F$17)^2)/(Clima!$F363+0.95*Constantes!$F$17),0)</f>
        <v>0</v>
      </c>
      <c r="Y365" s="11">
        <f>MAX(0,Z364+Clima!$F363-X365-Constantes!$D$11)</f>
        <v>1.3437532312316236</v>
      </c>
      <c r="Z365" s="11">
        <f>Z364+Clima!$F363-X365-W365-Y365</f>
        <v>41.069331430529509</v>
      </c>
      <c r="AA365" s="11">
        <f>0.0526*X365*Clima!$F363^1.218</f>
        <v>0</v>
      </c>
      <c r="AB365" s="11">
        <f>AA365*Constantes!$F$24</f>
        <v>0</v>
      </c>
      <c r="AC365" s="33"/>
      <c r="AD365" s="11">
        <v>360</v>
      </c>
      <c r="AE365" s="11">
        <f>0.0526*Clima!$F363^2.218</f>
        <v>1.0161217826375908</v>
      </c>
      <c r="AF365" s="11">
        <f>IF(Clima!$F363&gt;0.05*$AJ$6,((Clima!$F363-0.05*$AJ$6)^2)/(Clima!$F363+0.95*$AJ$6),0)</f>
        <v>0.11653532226287651</v>
      </c>
      <c r="AG365" s="11">
        <v>3.1161599841578999E-2</v>
      </c>
      <c r="AH365" s="11"/>
      <c r="AI365" s="11"/>
      <c r="AJ365" s="33"/>
      <c r="AK365" s="34"/>
    </row>
    <row r="366" spans="2:37" x14ac:dyDescent="0.25">
      <c r="B366" s="32"/>
      <c r="C366" s="11">
        <v>361</v>
      </c>
      <c r="D366" s="11">
        <f>'Cálculos de ET'!$I364*((1-Constantes!$D$18)*'Cálculos de ET'!$K364+'Cálculos de ET'!$L364)</f>
        <v>4.246716500258934</v>
      </c>
      <c r="E366" s="11">
        <f>MIN(D366*Constantes!$D$16,0.8*(H365+Clima!$F364-F366-G366-Constantes!$D$12))</f>
        <v>2.1092321507575433</v>
      </c>
      <c r="F366" s="11">
        <f>IF(Clima!$F364&gt;0.05*Constantes!$D$17,((Clima!$F364-0.05*Constantes!$D$17)^2)/(Clima!$F364+0.95*Constantes!$D$17),0)</f>
        <v>0</v>
      </c>
      <c r="G366" s="11">
        <f>MAX(0,H365+Clima!$F364-F366-Constantes!$D$11)</f>
        <v>0.75955820419494557</v>
      </c>
      <c r="H366" s="11">
        <f>H365+Clima!$F364-F366-E366-G366</f>
        <v>41.390767849242458</v>
      </c>
      <c r="I366" s="11">
        <f>0.0526*F366*Clima!$F364^1.218</f>
        <v>0</v>
      </c>
      <c r="J366" s="11">
        <f>I366*Constantes!$D$24</f>
        <v>0</v>
      </c>
      <c r="K366" s="33"/>
      <c r="L366" s="11">
        <v>361</v>
      </c>
      <c r="M366" s="11">
        <f>'Cálculos de ET'!$I364*((1-Constantes!$E$18)*'Cálculos de ET'!$K364+'Cálculos de ET'!$L364)</f>
        <v>4.246716500258934</v>
      </c>
      <c r="N366" s="11">
        <f>MIN(M366*Constantes!$E$16,0.8*(Q365+Clima!$F364-O366-P366-Constantes!$D$12))</f>
        <v>2.3021051148586906</v>
      </c>
      <c r="O366" s="11">
        <f>IF(Clima!$F364&gt;0.05*Constantes!$E$17,((Clima!$F364-0.05*Constantes!$E$17)^2)/(Clima!$F364+0.95*Constantes!$E$17),0)</f>
        <v>0</v>
      </c>
      <c r="P366" s="11">
        <f>MAX(0,Q365+Clima!$F364-O366-Constantes!$D$11)</f>
        <v>0.57297558592249231</v>
      </c>
      <c r="Q366" s="11">
        <f>Q365+Clima!$F364-O366-N366-P366</f>
        <v>41.197894885141309</v>
      </c>
      <c r="R366" s="11">
        <f>0.0526*O366*Clima!$F364^1.218</f>
        <v>0</v>
      </c>
      <c r="S366" s="11">
        <f>R366*Constantes!$E$24</f>
        <v>0</v>
      </c>
      <c r="T366" s="33"/>
      <c r="U366" s="11">
        <v>361</v>
      </c>
      <c r="V366" s="11">
        <f>'Cálculos de ET'!$I364*((1-Constantes!$F$18)*'Cálculos de ET'!$K364+'Cálculos de ET'!$L364)</f>
        <v>4.246716500258934</v>
      </c>
      <c r="W366" s="11">
        <f>MIN(V366*Constantes!$F$16,0.8*(Z365+Clima!$F364-X366-Y366-Constantes!$D$12))</f>
        <v>2.5126148195470708</v>
      </c>
      <c r="X366" s="11">
        <f>IF(Clima!$F364&gt;0.05*Constantes!$F$17,((Clima!$F364-0.05*Constantes!$F$17)^2)/(Clima!$F364+0.95*Constantes!$F$17),0)</f>
        <v>0</v>
      </c>
      <c r="Y366" s="11">
        <f>MAX(0,Z365+Clima!$F364-X366-Constantes!$D$11)</f>
        <v>0.36933143052950612</v>
      </c>
      <c r="Z366" s="11">
        <f>Z365+Clima!$F364-X366-W366-Y366</f>
        <v>40.987385180452932</v>
      </c>
      <c r="AA366" s="11">
        <f>0.0526*X366*Clima!$F364^1.218</f>
        <v>0</v>
      </c>
      <c r="AB366" s="11">
        <f>AA366*Constantes!$F$24</f>
        <v>0</v>
      </c>
      <c r="AC366" s="33"/>
      <c r="AD366" s="11">
        <v>361</v>
      </c>
      <c r="AE366" s="11">
        <f>0.0526*Clima!$F364^2.218</f>
        <v>0.51615751836785251</v>
      </c>
      <c r="AF366" s="11">
        <f>IF(Clima!$F364&gt;0.05*$AJ$6,((Clima!$F364-0.05*$AJ$6)^2)/(Clima!$F364+0.95*$AJ$6),0)</f>
        <v>3.1957062669984396E-2</v>
      </c>
      <c r="AG366" s="11">
        <v>5.8910279150232447E-3</v>
      </c>
      <c r="AH366" s="11"/>
      <c r="AI366" s="11"/>
      <c r="AJ366" s="33"/>
      <c r="AK366" s="34"/>
    </row>
    <row r="367" spans="2:37" x14ac:dyDescent="0.25">
      <c r="B367" s="32"/>
      <c r="C367" s="11">
        <v>362</v>
      </c>
      <c r="D367" s="11">
        <f>'Cálculos de ET'!$I365*((1-Constantes!$D$18)*'Cálculos de ET'!$K365+'Cálculos de ET'!$L365)</f>
        <v>4.290077324629217</v>
      </c>
      <c r="E367" s="11">
        <f>MIN(D367*Constantes!$D$16,0.8*(H366+Clima!$F365-F367-G367-Constantes!$D$12))</f>
        <v>2.1307683293179855</v>
      </c>
      <c r="F367" s="11">
        <f>IF(Clima!$F365&gt;0.05*Constantes!$D$17,((Clima!$F365-0.05*Constantes!$D$17)^2)/(Clima!$F365+0.95*Constantes!$D$17),0)</f>
        <v>0.17533771913883126</v>
      </c>
      <c r="G367" s="11">
        <f>MAX(0,H366+Clima!$F365-F367-Constantes!$D$11)</f>
        <v>4.0154301301036242</v>
      </c>
      <c r="H367" s="11">
        <f>H366+Clima!$F365-F367-E367-G367</f>
        <v>41.369231670682012</v>
      </c>
      <c r="I367" s="11">
        <f>0.0526*F367*Clima!$F365^1.218</f>
        <v>8.6787641465200488E-2</v>
      </c>
      <c r="J367" s="11">
        <f>I367*Constantes!$D$24</f>
        <v>5.2987097338174022E-4</v>
      </c>
      <c r="K367" s="33"/>
      <c r="L367" s="11">
        <v>362</v>
      </c>
      <c r="M367" s="11">
        <f>'Cálculos de ET'!$I365*((1-Constantes!$E$18)*'Cálculos de ET'!$K365+'Cálculos de ET'!$L365)</f>
        <v>4.290077324629217</v>
      </c>
      <c r="N367" s="11">
        <f>MIN(M367*Constantes!$E$16,0.8*(Q366+Clima!$F365-O367-P367-Constantes!$D$12))</f>
        <v>2.3256106103541474</v>
      </c>
      <c r="O367" s="11">
        <f>IF(Clima!$F365&gt;0.05*Constantes!$E$17,((Clima!$F365-0.05*Constantes!$E$17)^2)/(Clima!$F365+0.95*Constantes!$E$17),0)</f>
        <v>0</v>
      </c>
      <c r="P367" s="11">
        <f>MAX(0,Q366+Clima!$F365-O367-Constantes!$D$11)</f>
        <v>3.9978948851413065</v>
      </c>
      <c r="Q367" s="11">
        <f>Q366+Clima!$F365-O367-N367-P367</f>
        <v>41.174389389645853</v>
      </c>
      <c r="R367" s="11">
        <f>0.0526*O367*Clima!$F365^1.218</f>
        <v>0</v>
      </c>
      <c r="S367" s="11">
        <f>R367*Constantes!$E$24</f>
        <v>0</v>
      </c>
      <c r="T367" s="33"/>
      <c r="U367" s="11">
        <v>362</v>
      </c>
      <c r="V367" s="11">
        <f>'Cálculos de ET'!$I365*((1-Constantes!$F$18)*'Cálculos de ET'!$K365+'Cálculos de ET'!$L365)</f>
        <v>4.290077324629217</v>
      </c>
      <c r="W367" s="11">
        <f>MIN(V367*Constantes!$F$16,0.8*(Z366+Clima!$F365-X367-Y367-Constantes!$D$12))</f>
        <v>2.5382697107774854</v>
      </c>
      <c r="X367" s="11">
        <f>IF(Clima!$F365&gt;0.05*Constantes!$F$17,((Clima!$F365-0.05*Constantes!$F$17)^2)/(Clima!$F365+0.95*Constantes!$F$17),0)</f>
        <v>0</v>
      </c>
      <c r="Y367" s="11">
        <f>MAX(0,Z366+Clima!$F365-X367-Constantes!$D$11)</f>
        <v>3.7873851804529295</v>
      </c>
      <c r="Z367" s="11">
        <f>Z366+Clima!$F365-X367-W367-Y367</f>
        <v>40.961730289222515</v>
      </c>
      <c r="AA367" s="11">
        <f>0.0526*X367*Clima!$F365^1.218</f>
        <v>0</v>
      </c>
      <c r="AB367" s="11">
        <f>AA367*Constantes!$F$24</f>
        <v>0</v>
      </c>
      <c r="AC367" s="33"/>
      <c r="AD367" s="11">
        <v>362</v>
      </c>
      <c r="AE367" s="11">
        <f>0.0526*Clima!$F365^2.218</f>
        <v>3.1183372517686312</v>
      </c>
      <c r="AF367" s="11">
        <f>IF(Clima!$F365&gt;0.05*$AJ$6,((Clima!$F365-0.05*$AJ$6)^2)/(Clima!$F365+0.95*$AJ$6),0)</f>
        <v>0.53229249011857738</v>
      </c>
      <c r="AG367" s="11">
        <v>0.26347103186880089</v>
      </c>
      <c r="AH367" s="11"/>
      <c r="AI367" s="11"/>
      <c r="AJ367" s="33"/>
      <c r="AK367" s="34"/>
    </row>
    <row r="368" spans="2:37" x14ac:dyDescent="0.25">
      <c r="B368" s="32"/>
      <c r="C368" s="11">
        <v>363</v>
      </c>
      <c r="D368" s="11">
        <f>'Cálculos de ET'!$I366*((1-Constantes!$D$18)*'Cálculos de ET'!$K366+'Cálculos de ET'!$L366)</f>
        <v>4.1126211847770806</v>
      </c>
      <c r="E368" s="11">
        <f>MIN(D368*Constantes!$D$16,0.8*(H367+Clima!$F366-F368-G368-Constantes!$D$12))</f>
        <v>2.042630542041008</v>
      </c>
      <c r="F368" s="11">
        <f>IF(Clima!$F366&gt;0.05*Constantes!$D$17,((Clima!$F366-0.05*Constantes!$D$17)^2)/(Clima!$F366+0.95*Constantes!$D$17),0)</f>
        <v>1.4019850428997586E-2</v>
      </c>
      <c r="G368" s="11">
        <f>MAX(0,H367+Clima!$F366-F368-Constantes!$D$11)</f>
        <v>1.7552118202530167</v>
      </c>
      <c r="H368" s="11">
        <f>H367+Clima!$F366-F368-E368-G368</f>
        <v>41.45736945795899</v>
      </c>
      <c r="I368" s="11">
        <f>0.0526*F368*Clima!$F366^1.218</f>
        <v>3.8694194993700777E-3</v>
      </c>
      <c r="J368" s="11">
        <f>I368*Constantes!$D$24</f>
        <v>2.3624251586277079E-5</v>
      </c>
      <c r="K368" s="33"/>
      <c r="L368" s="11">
        <v>363</v>
      </c>
      <c r="M368" s="11">
        <f>'Cálculos de ET'!$I366*((1-Constantes!$E$18)*'Cálculos de ET'!$K366+'Cálculos de ET'!$L366)</f>
        <v>4.1126211847770806</v>
      </c>
      <c r="N368" s="11">
        <f>MIN(M368*Constantes!$E$16,0.8*(Q367+Clima!$F366-O368-P368-Constantes!$D$12))</f>
        <v>2.2294133042255719</v>
      </c>
      <c r="O368" s="11">
        <f>IF(Clima!$F366&gt;0.05*Constantes!$E$17,((Clima!$F366-0.05*Constantes!$E$17)^2)/(Clima!$F366+0.95*Constantes!$E$17),0)</f>
        <v>0</v>
      </c>
      <c r="P368" s="11">
        <f>MAX(0,Q367+Clima!$F366-O368-Constantes!$D$11)</f>
        <v>1.5743893896458516</v>
      </c>
      <c r="Q368" s="11">
        <f>Q367+Clima!$F366-O368-N368-P368</f>
        <v>41.270586695774426</v>
      </c>
      <c r="R368" s="11">
        <f>0.0526*O368*Clima!$F366^1.218</f>
        <v>0</v>
      </c>
      <c r="S368" s="11">
        <f>R368*Constantes!$E$24</f>
        <v>0</v>
      </c>
      <c r="T368" s="33"/>
      <c r="U368" s="11">
        <v>363</v>
      </c>
      <c r="V368" s="11">
        <f>'Cálculos de ET'!$I366*((1-Constantes!$F$18)*'Cálculos de ET'!$K366+'Cálculos de ET'!$L366)</f>
        <v>4.1126211847770806</v>
      </c>
      <c r="W368" s="11">
        <f>MIN(V368*Constantes!$F$16,0.8*(Z367+Clima!$F366-X368-Y368-Constantes!$D$12))</f>
        <v>2.4332759051432009</v>
      </c>
      <c r="X368" s="11">
        <f>IF(Clima!$F366&gt;0.05*Constantes!$F$17,((Clima!$F366-0.05*Constantes!$F$17)^2)/(Clima!$F366+0.95*Constantes!$F$17),0)</f>
        <v>0</v>
      </c>
      <c r="Y368" s="11">
        <f>MAX(0,Z367+Clima!$F366-X368-Constantes!$D$11)</f>
        <v>1.361730289222514</v>
      </c>
      <c r="Z368" s="11">
        <f>Z367+Clima!$F366-X368-W368-Y368</f>
        <v>41.066724094856802</v>
      </c>
      <c r="AA368" s="11">
        <f>0.0526*X368*Clima!$F366^1.218</f>
        <v>0</v>
      </c>
      <c r="AB368" s="11">
        <f>AA368*Constantes!$F$24</f>
        <v>0</v>
      </c>
      <c r="AC368" s="33"/>
      <c r="AD368" s="11">
        <v>363</v>
      </c>
      <c r="AE368" s="11">
        <f>0.0526*Clima!$F366^2.218</f>
        <v>1.0763835266267017</v>
      </c>
      <c r="AF368" s="11">
        <f>IF(Clima!$F366&gt;0.05*$AJ$6,((Clima!$F366-0.05*$AJ$6)^2)/(Clima!$F366+0.95*$AJ$6),0)</f>
        <v>0.12772912526524982</v>
      </c>
      <c r="AG368" s="11">
        <v>3.5252699052808555E-2</v>
      </c>
      <c r="AH368" s="11"/>
      <c r="AI368" s="11"/>
      <c r="AJ368" s="33"/>
      <c r="AK368" s="34"/>
    </row>
    <row r="369" spans="2:37" x14ac:dyDescent="0.25">
      <c r="B369" s="32"/>
      <c r="C369" s="11">
        <v>364</v>
      </c>
      <c r="D369" s="11">
        <f>'Cálculos de ET'!$I367*((1-Constantes!$D$18)*'Cálculos de ET'!$K367+'Cálculos de ET'!$L367)</f>
        <v>4.116976000233767</v>
      </c>
      <c r="E369" s="11">
        <f>MIN(D369*Constantes!$D$16,0.8*(H368+Clima!$F367-F369-G369-Constantes!$D$12))</f>
        <v>2.0447934640941514</v>
      </c>
      <c r="F369" s="11">
        <f>IF(Clima!$F367&gt;0.05*Constantes!$D$17,((Clima!$F367-0.05*Constantes!$D$17)^2)/(Clima!$F367+0.95*Constantes!$D$17),0)</f>
        <v>2.0701610602901377E-2</v>
      </c>
      <c r="G369" s="11">
        <f>MAX(0,H368+Clima!$F367-F369-Constantes!$D$11)</f>
        <v>2.0366678473560924</v>
      </c>
      <c r="H369" s="11">
        <f>H368+Clima!$F367-F369-E369-G369</f>
        <v>41.455206535905852</v>
      </c>
      <c r="I369" s="11">
        <f>0.0526*F369*Clima!$F367^1.218</f>
        <v>6.0724034297664183E-3</v>
      </c>
      <c r="J369" s="11">
        <f>I369*Constantes!$D$24</f>
        <v>3.7074291474865319E-5</v>
      </c>
      <c r="K369" s="33"/>
      <c r="L369" s="11">
        <v>364</v>
      </c>
      <c r="M369" s="11">
        <f>'Cálculos de ET'!$I367*((1-Constantes!$E$18)*'Cálculos de ET'!$K367+'Cálculos de ET'!$L367)</f>
        <v>4.116976000233767</v>
      </c>
      <c r="N369" s="11">
        <f>MIN(M369*Constantes!$E$16,0.8*(Q368+Clima!$F367-O369-P369-Constantes!$D$12))</f>
        <v>2.2317740087690683</v>
      </c>
      <c r="O369" s="11">
        <f>IF(Clima!$F367&gt;0.05*Constantes!$E$17,((Clima!$F367-0.05*Constantes!$E$17)^2)/(Clima!$F367+0.95*Constantes!$E$17),0)</f>
        <v>0</v>
      </c>
      <c r="P369" s="11">
        <f>MAX(0,Q368+Clima!$F367-O369-Constantes!$D$11)</f>
        <v>1.8705866957744277</v>
      </c>
      <c r="Q369" s="11">
        <f>Q368+Clima!$F367-O369-N369-P369</f>
        <v>41.268225991230935</v>
      </c>
      <c r="R369" s="11">
        <f>0.0526*O369*Clima!$F367^1.218</f>
        <v>0</v>
      </c>
      <c r="S369" s="11">
        <f>R369*Constantes!$E$24</f>
        <v>0</v>
      </c>
      <c r="T369" s="33"/>
      <c r="U369" s="11">
        <v>364</v>
      </c>
      <c r="V369" s="11">
        <f>'Cálculos de ET'!$I367*((1-Constantes!$F$18)*'Cálculos de ET'!$K367+'Cálculos de ET'!$L367)</f>
        <v>4.116976000233767</v>
      </c>
      <c r="W369" s="11">
        <f>MIN(V369*Constantes!$F$16,0.8*(Z368+Clima!$F367-X369-Y369-Constantes!$D$12))</f>
        <v>2.4358524778558359</v>
      </c>
      <c r="X369" s="11">
        <f>IF(Clima!$F367&gt;0.05*Constantes!$F$17,((Clima!$F367-0.05*Constantes!$F$17)^2)/(Clima!$F367+0.95*Constantes!$F$17),0)</f>
        <v>0</v>
      </c>
      <c r="Y369" s="11">
        <f>MAX(0,Z368+Clima!$F367-X369-Constantes!$D$11)</f>
        <v>1.6667240948568036</v>
      </c>
      <c r="Z369" s="11">
        <f>Z368+Clima!$F367-X369-W369-Y369</f>
        <v>41.064147522144161</v>
      </c>
      <c r="AA369" s="11">
        <f>0.0526*X369*Clima!$F367^1.218</f>
        <v>0</v>
      </c>
      <c r="AB369" s="11">
        <f>AA369*Constantes!$F$24</f>
        <v>0</v>
      </c>
      <c r="AC369" s="33"/>
      <c r="AD369" s="11">
        <v>364</v>
      </c>
      <c r="AE369" s="11">
        <f>0.0526*Clima!$F367^2.218</f>
        <v>1.2026529983397987</v>
      </c>
      <c r="AF369" s="11">
        <f>IF(Clima!$F367&gt;0.05*$AJ$6,((Clima!$F367-0.05*$AJ$6)^2)/(Clima!$F367+0.95*$AJ$6),0)</f>
        <v>0.15155665486705905</v>
      </c>
      <c r="AG369" s="11">
        <v>4.4456113510785045E-2</v>
      </c>
      <c r="AH369" s="11"/>
      <c r="AI369" s="11"/>
      <c r="AJ369" s="33"/>
      <c r="AK369" s="34"/>
    </row>
    <row r="370" spans="2:37" x14ac:dyDescent="0.25">
      <c r="B370" s="32"/>
      <c r="C370" s="11">
        <v>365</v>
      </c>
      <c r="D370" s="11">
        <f>'Cálculos de ET'!$I368*((1-Constantes!$D$18)*'Cálculos de ET'!$K368+'Cálculos de ET'!$L368)</f>
        <v>3.948358165757611</v>
      </c>
      <c r="E370" s="11">
        <f>MIN(D370*Constantes!$D$16,0.8*(H369+Clima!$F368-F370-G370-Constantes!$D$12))</f>
        <v>1.9610454301374376</v>
      </c>
      <c r="F370" s="11">
        <f>IF(Clima!$F368&gt;0.05*Constantes!$D$17,((Clima!$F368-0.05*Constantes!$D$17)^2)/(Clima!$F368+0.95*Constantes!$D$17),0)</f>
        <v>0</v>
      </c>
      <c r="G370" s="11">
        <f>MAX(0,H369+Clima!$F368-F370-Constantes!$D$11)</f>
        <v>0.45520653590585169</v>
      </c>
      <c r="H370" s="11">
        <f>H369+Clima!$F368-F370-E370-G370</f>
        <v>41.538954569862561</v>
      </c>
      <c r="I370" s="11">
        <f>0.0526*F370*Clima!$F368^1.218</f>
        <v>0</v>
      </c>
      <c r="J370" s="11">
        <f>I370*Constantes!$D$24</f>
        <v>0</v>
      </c>
      <c r="K370" s="33"/>
      <c r="L370" s="11">
        <v>365</v>
      </c>
      <c r="M370" s="11">
        <f>'Cálculos de ET'!$I368*((1-Constantes!$E$18)*'Cálculos de ET'!$K368+'Cálculos de ET'!$L368)</f>
        <v>3.948358165757611</v>
      </c>
      <c r="N370" s="11">
        <f>MIN(M370*Constantes!$E$16,0.8*(Q369+Clima!$F368-O370-P370-Constantes!$D$12))</f>
        <v>2.1403678649447073</v>
      </c>
      <c r="O370" s="11">
        <f>IF(Clima!$F368&gt;0.05*Constantes!$E$17,((Clima!$F368-0.05*Constantes!$E$17)^2)/(Clima!$F368+0.95*Constantes!$E$17),0)</f>
        <v>0</v>
      </c>
      <c r="P370" s="11">
        <f>MAX(0,Q369+Clima!$F368-O370-Constantes!$D$11)</f>
        <v>0.26822599123093482</v>
      </c>
      <c r="Q370" s="11">
        <f>Q369+Clima!$F368-O370-N370-P370</f>
        <v>41.359632135055293</v>
      </c>
      <c r="R370" s="11">
        <f>0.0526*O370*Clima!$F368^1.218</f>
        <v>0</v>
      </c>
      <c r="S370" s="11">
        <f>R370*Constantes!$E$24</f>
        <v>0</v>
      </c>
      <c r="T370" s="33"/>
      <c r="U370" s="11">
        <v>365</v>
      </c>
      <c r="V370" s="11">
        <f>'Cálculos de ET'!$I368*((1-Constantes!$F$18)*'Cálculos de ET'!$K368+'Cálculos de ET'!$L368)</f>
        <v>3.948358165757611</v>
      </c>
      <c r="W370" s="11">
        <f>MIN(V370*Constantes!$F$16,0.8*(Z369+Clima!$F368-X370-Y370-Constantes!$D$12))</f>
        <v>2.3360879492561772</v>
      </c>
      <c r="X370" s="11">
        <f>IF(Clima!$F368&gt;0.05*Constantes!$F$17,((Clima!$F368-0.05*Constantes!$F$17)^2)/(Clima!$F368+0.95*Constantes!$F$17),0)</f>
        <v>0</v>
      </c>
      <c r="Y370" s="11">
        <f>MAX(0,Z369+Clima!$F368-X370-Constantes!$D$11)</f>
        <v>6.4147522144160973E-2</v>
      </c>
      <c r="Z370" s="11">
        <f>Z369+Clima!$F368-X370-W370-Y370</f>
        <v>41.163912050743825</v>
      </c>
      <c r="AA370" s="11">
        <f>0.0526*X370*Clima!$F368^1.218</f>
        <v>0</v>
      </c>
      <c r="AB370" s="11">
        <f>AA370*Constantes!$F$24</f>
        <v>0</v>
      </c>
      <c r="AC370" s="33"/>
      <c r="AD370" s="11">
        <v>365</v>
      </c>
      <c r="AE370" s="11">
        <f>0.0526*Clima!$F368^2.218</f>
        <v>0.40143633905347276</v>
      </c>
      <c r="AF370" s="11">
        <f>IF(Clima!$F368&gt;0.05*$AJ$6,((Clima!$F368-0.05*$AJ$6)^2)/(Clima!$F368+0.95*$AJ$6),0)</f>
        <v>1.6667444764761515E-2</v>
      </c>
      <c r="AG370" s="11">
        <v>2.6763672030967324E-3</v>
      </c>
      <c r="AH370" s="11"/>
      <c r="AI370" s="11"/>
      <c r="AJ370" s="33"/>
      <c r="AK370" s="34"/>
    </row>
    <row r="371" spans="2:37" s="28" customFormat="1" x14ac:dyDescent="0.25">
      <c r="B371" s="32"/>
      <c r="C371" s="33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F371" s="33"/>
      <c r="AG371" s="33"/>
      <c r="AH371" s="33"/>
      <c r="AI371" s="33"/>
      <c r="AJ371" s="33"/>
      <c r="AK371" s="34"/>
    </row>
    <row r="372" spans="2:37" s="28" customFormat="1" x14ac:dyDescent="0.25">
      <c r="B372" s="35"/>
      <c r="C372" s="36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36"/>
      <c r="AA372" s="36"/>
      <c r="AB372" s="36"/>
      <c r="AC372" s="36"/>
      <c r="AD372" s="36"/>
      <c r="AE372" s="36"/>
      <c r="AF372" s="36"/>
      <c r="AG372" s="36"/>
      <c r="AH372" s="36"/>
      <c r="AI372" s="36"/>
      <c r="AJ372" s="36"/>
      <c r="AK372" s="38"/>
    </row>
    <row r="373" spans="2:37" s="28" customFormat="1" x14ac:dyDescent="0.25"/>
    <row r="374" spans="2:37" s="28" customFormat="1" x14ac:dyDescent="0.25"/>
    <row r="375" spans="2:37" s="28" customFormat="1" x14ac:dyDescent="0.25"/>
    <row r="376" spans="2:37" s="28" customFormat="1" x14ac:dyDescent="0.25"/>
    <row r="377" spans="2:37" s="28" customFormat="1" x14ac:dyDescent="0.25"/>
  </sheetData>
  <mergeCells count="1">
    <mergeCell ref="C3:D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Instrucciones</vt:lpstr>
      <vt:lpstr>Escenarios</vt:lpstr>
      <vt:lpstr>Coeficientes</vt:lpstr>
      <vt:lpstr>Clima</vt:lpstr>
      <vt:lpstr>Constantes</vt:lpstr>
      <vt:lpstr>Cálculos de ET</vt:lpstr>
      <vt:lpstr>Cálculos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Foster</dc:creator>
  <cp:lastModifiedBy>Gabriel Rojas</cp:lastModifiedBy>
  <dcterms:created xsi:type="dcterms:W3CDTF">2019-08-19T14:16:08Z</dcterms:created>
  <dcterms:modified xsi:type="dcterms:W3CDTF">2020-02-13T20:07:28Z</dcterms:modified>
</cp:coreProperties>
</file>